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o\Desktop\"/>
    </mc:Choice>
  </mc:AlternateContent>
  <xr:revisionPtr revIDLastSave="0" documentId="13_ncr:1_{0643A43F-8F70-4B25-B57B-0339070D1151}" xr6:coauthVersionLast="47" xr6:coauthVersionMax="47" xr10:uidLastSave="{00000000-0000-0000-0000-000000000000}"/>
  <bookViews>
    <workbookView xWindow="-103" yWindow="-103" windowWidth="22149" windowHeight="13200" xr2:uid="{F011DE0E-88BE-4141-B545-EB812831C5A6}"/>
  </bookViews>
  <sheets>
    <sheet name="Planilha1" sheetId="1" r:id="rId1"/>
    <sheet name="Planilha2" sheetId="2" r:id="rId2"/>
  </sheets>
  <definedNames>
    <definedName name="Aporte">Planilha1!$D$11</definedName>
    <definedName name="Patrimonio">Planilha1!$D$14</definedName>
    <definedName name="Qtde_Anos">Planilha1!$D$12</definedName>
    <definedName name="Rendimento_Carteira">Planilha1!$D$7</definedName>
    <definedName name="salario">Planilha1!$D$6</definedName>
    <definedName name="sugestao">Planilha1!$D$8</definedName>
    <definedName name="Taxa_Mensal">Planilha1!$D$13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9" i="1"/>
  <c r="C30" i="1"/>
  <c r="C31" i="1"/>
  <c r="C32" i="1"/>
  <c r="C33" i="1"/>
  <c r="C2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14" i="1"/>
  <c r="D15" i="1" s="1"/>
  <c r="D8" i="1"/>
  <c r="C19" i="1"/>
  <c r="D19" i="1" s="1"/>
  <c r="C20" i="1"/>
  <c r="D20" i="1" s="1"/>
  <c r="C21" i="1"/>
  <c r="D21" i="1" s="1"/>
  <c r="C22" i="1"/>
  <c r="D22" i="1" s="1"/>
  <c r="C18" i="1"/>
  <c r="D18" i="1" s="1"/>
  <c r="D28" i="1" l="1"/>
  <c r="D33" i="1"/>
  <c r="D32" i="1"/>
  <c r="D31" i="1"/>
  <c r="D30" i="1"/>
  <c r="D29" i="1"/>
  <c r="D34" i="1"/>
</calcChain>
</file>

<file path=xl/sharedStrings.xml><?xml version="1.0" encoding="utf-8"?>
<sst xmlns="http://schemas.openxmlformats.org/spreadsheetml/2006/main" count="72" uniqueCount="36">
  <si>
    <t>DIO INVEST</t>
  </si>
  <si>
    <t>Quanto investir por mês?</t>
  </si>
  <si>
    <t>Por quantos anos?</t>
  </si>
  <si>
    <t>Patrimônio Acumulado</t>
  </si>
  <si>
    <t>Dividendos Mensais?</t>
  </si>
  <si>
    <t>Patrimônio Acumulado?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</si>
  <si>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</si>
  <si>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</si>
  <si>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</si>
  <si>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</si>
  <si>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</si>
  <si>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</si>
  <si>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</si>
  <si>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</si>
  <si>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 xml:space="preserve"> </t>
  </si>
  <si>
    <t>Configurações</t>
  </si>
  <si>
    <t>Rendimento Carteira</t>
  </si>
  <si>
    <t>Salário</t>
  </si>
  <si>
    <t>Investimento Mensal</t>
  </si>
  <si>
    <t>Perfil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</si>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</sst>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6" fillId="5" borderId="0" xfId="0" applyFont="1" applyFill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8" fontId="0" fillId="4" borderId="1" xfId="0" applyNumberForma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2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166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6" fontId="0" fillId="4" borderId="9" xfId="1" applyNumberFormat="1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8" fontId="0" fillId="4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8" fontId="0" fillId="4" borderId="8" xfId="0" applyNumberFormat="1" applyFill="1" applyBorder="1" applyAlignment="1">
      <alignment horizontal="center" vertical="center"/>
    </xf>
    <xf numFmtId="8" fontId="0" fillId="4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166" fontId="0" fillId="7" borderId="21" xfId="0" applyNumberFormat="1" applyFill="1" applyBorder="1" applyAlignment="1">
      <alignment horizontal="center" vertical="center"/>
    </xf>
    <xf numFmtId="0" fontId="8" fillId="2" borderId="14" xfId="3" applyFont="1" applyBorder="1" applyAlignment="1">
      <alignment horizontal="center"/>
    </xf>
    <xf numFmtId="0" fontId="8" fillId="2" borderId="15" xfId="3" applyFont="1" applyBorder="1" applyAlignment="1">
      <alignment horizontal="center"/>
    </xf>
    <xf numFmtId="0" fontId="8" fillId="2" borderId="16" xfId="3" applyFont="1" applyBorder="1" applyAlignment="1">
      <alignment horizontal="center"/>
    </xf>
    <xf numFmtId="0" fontId="0" fillId="4" borderId="19" xfId="0" applyFill="1" applyBorder="1" applyAlignment="1">
      <alignment horizontal="center"/>
    </xf>
    <xf numFmtId="166" fontId="0" fillId="4" borderId="20" xfId="0" applyNumberFormat="1" applyFill="1" applyBorder="1" applyAlignment="1">
      <alignment horizontal="center"/>
    </xf>
    <xf numFmtId="0" fontId="0" fillId="4" borderId="21" xfId="0" applyFill="1" applyBorder="1"/>
    <xf numFmtId="0" fontId="4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2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Planilha1!$C$28:$C$33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5-428C-95F8-02ABDCF558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2365</xdr:colOff>
      <xdr:row>34</xdr:row>
      <xdr:rowOff>135834</xdr:rowOff>
    </xdr:from>
    <xdr:to>
      <xdr:col>4</xdr:col>
      <xdr:colOff>9465</xdr:colOff>
      <xdr:row>48</xdr:row>
      <xdr:rowOff>42596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7298E-022F-E751-19CD-EAD8DE75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A8AA-EA6F-4182-876A-A6CF4844B351}">
  <dimension ref="A1:G61"/>
  <sheetViews>
    <sheetView showGridLines="0" tabSelected="1" zoomScale="115" zoomScaleNormal="115" workbookViewId="0">
      <selection activeCell="H8" sqref="H8"/>
    </sheetView>
  </sheetViews>
  <sheetFormatPr defaultColWidth="0" defaultRowHeight="14.6" x14ac:dyDescent="0.4"/>
  <cols>
    <col min="1" max="1" width="9.23046875" customWidth="1"/>
    <col min="2" max="2" width="36.69140625" customWidth="1"/>
    <col min="3" max="3" width="39.69140625" customWidth="1"/>
    <col min="4" max="4" width="15.84375" customWidth="1"/>
    <col min="5" max="6" width="2.61328125" customWidth="1"/>
    <col min="7" max="9" width="1.84375" customWidth="1"/>
    <col min="10" max="16384" width="9.23046875" hidden="1"/>
  </cols>
  <sheetData>
    <row r="1" spans="2:4" ht="14.6" customHeight="1" x14ac:dyDescent="0.4">
      <c r="B1" s="1" t="s">
        <v>0</v>
      </c>
      <c r="C1" s="1"/>
      <c r="D1" s="1"/>
    </row>
    <row r="2" spans="2:4" ht="14.6" customHeight="1" x14ac:dyDescent="0.4">
      <c r="B2" s="1"/>
      <c r="C2" s="1"/>
      <c r="D2" s="1"/>
    </row>
    <row r="3" spans="2:4" ht="14.6" customHeight="1" x14ac:dyDescent="0.4">
      <c r="B3" s="1"/>
      <c r="C3" s="1"/>
      <c r="D3" s="1"/>
    </row>
    <row r="4" spans="2:4" ht="15" thickBot="1" x14ac:dyDescent="0.45"/>
    <row r="5" spans="2:4" ht="15.9" x14ac:dyDescent="0.45">
      <c r="B5" s="18" t="s">
        <v>15</v>
      </c>
      <c r="C5" s="19"/>
      <c r="D5" s="20"/>
    </row>
    <row r="6" spans="2:4" x14ac:dyDescent="0.4">
      <c r="B6" s="9" t="s">
        <v>17</v>
      </c>
      <c r="C6" s="3"/>
      <c r="D6" s="21">
        <v>2000</v>
      </c>
    </row>
    <row r="7" spans="2:4" x14ac:dyDescent="0.4">
      <c r="B7" s="9" t="s">
        <v>16</v>
      </c>
      <c r="C7" s="3"/>
      <c r="D7" s="22">
        <v>6.0000000000000001E-3</v>
      </c>
    </row>
    <row r="8" spans="2:4" ht="15" thickBot="1" x14ac:dyDescent="0.45">
      <c r="B8" s="23" t="s">
        <v>35</v>
      </c>
      <c r="C8" s="24"/>
      <c r="D8" s="25">
        <f>D6*30%</f>
        <v>600</v>
      </c>
    </row>
    <row r="9" spans="2:4" ht="15" thickBot="1" x14ac:dyDescent="0.45"/>
    <row r="10" spans="2:4" ht="14.6" customHeight="1" x14ac:dyDescent="0.45">
      <c r="B10" s="6" t="s">
        <v>18</v>
      </c>
      <c r="C10" s="7"/>
      <c r="D10" s="8"/>
    </row>
    <row r="11" spans="2:4" x14ac:dyDescent="0.4">
      <c r="B11" s="9" t="s">
        <v>1</v>
      </c>
      <c r="C11" s="3"/>
      <c r="D11" s="10">
        <v>200</v>
      </c>
    </row>
    <row r="12" spans="2:4" x14ac:dyDescent="0.4">
      <c r="B12" s="9" t="s">
        <v>2</v>
      </c>
      <c r="C12" s="3"/>
      <c r="D12" s="11">
        <v>10</v>
      </c>
    </row>
    <row r="13" spans="2:4" x14ac:dyDescent="0.4">
      <c r="B13" s="9" t="s">
        <v>6</v>
      </c>
      <c r="C13" s="3"/>
      <c r="D13" s="12">
        <v>1.0800000000000001E-2</v>
      </c>
    </row>
    <row r="14" spans="2:4" x14ac:dyDescent="0.4">
      <c r="B14" s="13" t="s">
        <v>5</v>
      </c>
      <c r="C14" s="4"/>
      <c r="D14" s="14">
        <f>FV(Taxa_Mensal,Qtde_Anos*12,Aporte*-1)</f>
        <v>48691.533250960019</v>
      </c>
    </row>
    <row r="15" spans="2:4" ht="15" thickBot="1" x14ac:dyDescent="0.45">
      <c r="B15" s="15" t="s">
        <v>4</v>
      </c>
      <c r="C15" s="16"/>
      <c r="D15" s="17">
        <f>Patrimonio*Taxa_Mensal</f>
        <v>525.86855911036821</v>
      </c>
    </row>
    <row r="16" spans="2:4" ht="15" thickBot="1" x14ac:dyDescent="0.45"/>
    <row r="17" spans="1:7" x14ac:dyDescent="0.4">
      <c r="B17" s="26" t="s">
        <v>12</v>
      </c>
      <c r="C17" s="27" t="s">
        <v>3</v>
      </c>
      <c r="D17" s="28" t="s">
        <v>13</v>
      </c>
    </row>
    <row r="18" spans="1:7" x14ac:dyDescent="0.4">
      <c r="A18" s="2">
        <v>2</v>
      </c>
      <c r="B18" s="29" t="s">
        <v>7</v>
      </c>
      <c r="C18" s="5">
        <f>FV($D$13,A18*12,$D$11*-1)</f>
        <v>5446.172732116318</v>
      </c>
      <c r="D18" s="30">
        <f>C18*Rendimento_Carteira</f>
        <v>32.677036392697907</v>
      </c>
    </row>
    <row r="19" spans="1:7" x14ac:dyDescent="0.4">
      <c r="A19" s="2">
        <v>5</v>
      </c>
      <c r="B19" s="29" t="s">
        <v>8</v>
      </c>
      <c r="C19" s="5">
        <f>FV($D$13,A19*12,$D$11*-1)</f>
        <v>16760.803871851687</v>
      </c>
      <c r="D19" s="30">
        <f>C19*Rendimento_Carteira</f>
        <v>100.56482323111013</v>
      </c>
    </row>
    <row r="20" spans="1:7" x14ac:dyDescent="0.4">
      <c r="A20" s="2">
        <v>10</v>
      </c>
      <c r="B20" s="29" t="s">
        <v>9</v>
      </c>
      <c r="C20" s="5">
        <f>FV($D$13,A20*12,$D$11*-1)</f>
        <v>48691.533250960019</v>
      </c>
      <c r="D20" s="30">
        <f>C20*Rendimento_Carteira</f>
        <v>292.14919950576012</v>
      </c>
    </row>
    <row r="21" spans="1:7" x14ac:dyDescent="0.4">
      <c r="A21" s="2">
        <v>20</v>
      </c>
      <c r="B21" s="29" t="s">
        <v>10</v>
      </c>
      <c r="C21" s="5">
        <f>FV($D$13,A21*12,$D$11*-1)</f>
        <v>225409.79865970465</v>
      </c>
      <c r="D21" s="30">
        <f>C21*Rendimento_Carteira</f>
        <v>1352.4587919582279</v>
      </c>
    </row>
    <row r="22" spans="1:7" ht="15" thickBot="1" x14ac:dyDescent="0.45">
      <c r="A22" s="2">
        <v>30</v>
      </c>
      <c r="B22" s="31" t="s">
        <v>11</v>
      </c>
      <c r="C22" s="32">
        <f>FV($D$13,A22*12,$D$11*-1)</f>
        <v>866780.96206335025</v>
      </c>
      <c r="D22" s="33">
        <f>C22*Rendimento_Carteira</f>
        <v>5200.6857723801013</v>
      </c>
    </row>
    <row r="23" spans="1:7" ht="15" thickBot="1" x14ac:dyDescent="0.45">
      <c r="A23" s="2"/>
    </row>
    <row r="24" spans="1:7" x14ac:dyDescent="0.4">
      <c r="B24" s="44" t="s">
        <v>19</v>
      </c>
      <c r="C24" s="45" t="s">
        <v>22</v>
      </c>
      <c r="D24" s="46"/>
      <c r="G24" t="s">
        <v>14</v>
      </c>
    </row>
    <row r="25" spans="1:7" ht="15" thickBot="1" x14ac:dyDescent="0.45">
      <c r="B25" s="47" t="s">
        <v>23</v>
      </c>
      <c r="C25" s="48">
        <f>Aporte</f>
        <v>200</v>
      </c>
      <c r="D25" s="49"/>
    </row>
    <row r="26" spans="1:7" ht="15" thickBot="1" x14ac:dyDescent="0.45"/>
    <row r="27" spans="1:7" x14ac:dyDescent="0.4">
      <c r="B27" s="35" t="s">
        <v>24</v>
      </c>
      <c r="C27" s="36" t="s">
        <v>25</v>
      </c>
      <c r="D27" s="37" t="s">
        <v>26</v>
      </c>
    </row>
    <row r="28" spans="1:7" x14ac:dyDescent="0.4">
      <c r="B28" s="38" t="s">
        <v>27</v>
      </c>
      <c r="C28" s="39">
        <f>VLOOKUP(B28&amp;"-"&amp;$C$24,Planilha2!A:D,4,0)</f>
        <v>0.3</v>
      </c>
      <c r="D28" s="40">
        <f>C28*$C$25</f>
        <v>60</v>
      </c>
    </row>
    <row r="29" spans="1:7" x14ac:dyDescent="0.4">
      <c r="B29" s="38" t="s">
        <v>28</v>
      </c>
      <c r="C29" s="39">
        <f>VLOOKUP(B29&amp;"-"&amp;$C$24,Planilha2!A:D,4,0)</f>
        <v>0.5</v>
      </c>
      <c r="D29" s="40">
        <f t="shared" ref="D29:D33" si="0">C29*$C$25</f>
        <v>100</v>
      </c>
    </row>
    <row r="30" spans="1:7" x14ac:dyDescent="0.4">
      <c r="B30" s="38" t="s">
        <v>29</v>
      </c>
      <c r="C30" s="39">
        <f>VLOOKUP(B30&amp;"-"&amp;$C$24,Planilha2!A:D,4,0)</f>
        <v>0.1</v>
      </c>
      <c r="D30" s="40">
        <f t="shared" si="0"/>
        <v>20</v>
      </c>
    </row>
    <row r="31" spans="1:7" x14ac:dyDescent="0.4">
      <c r="B31" s="38" t="s">
        <v>30</v>
      </c>
      <c r="C31" s="39">
        <f>VLOOKUP(B31&amp;"-"&amp;$C$24,Planilha2!A:D,4,0)</f>
        <v>0.1</v>
      </c>
      <c r="D31" s="40">
        <f t="shared" si="0"/>
        <v>20</v>
      </c>
    </row>
    <row r="32" spans="1:7" x14ac:dyDescent="0.4">
      <c r="B32" s="38" t="s">
        <v>31</v>
      </c>
      <c r="C32" s="39">
        <f>VLOOKUP(B32&amp;"-"&amp;$C$24,Planilha2!A:D,4,0)</f>
        <v>0</v>
      </c>
      <c r="D32" s="40">
        <f t="shared" si="0"/>
        <v>0</v>
      </c>
    </row>
    <row r="33" spans="2:4" x14ac:dyDescent="0.4">
      <c r="B33" s="38" t="s">
        <v>32</v>
      </c>
      <c r="C33" s="39">
        <f>VLOOKUP(B33&amp;"-"&amp;$C$24,Planilha2!A:D,4,0)</f>
        <v>0</v>
      </c>
      <c r="D33" s="40">
        <f t="shared" si="0"/>
        <v>0</v>
      </c>
    </row>
    <row r="34" spans="2:4" ht="15" thickBot="1" x14ac:dyDescent="0.45">
      <c r="B34" s="41"/>
      <c r="C34" s="42"/>
      <c r="D34" s="43">
        <f>SUM(D28:D33)</f>
        <v>200</v>
      </c>
    </row>
    <row r="49" customFormat="1" x14ac:dyDescent="0.4"/>
    <row r="50" customFormat="1" x14ac:dyDescent="0.4"/>
    <row r="51" customFormat="1" x14ac:dyDescent="0.4"/>
    <row r="52" customFormat="1" x14ac:dyDescent="0.4"/>
    <row r="53" customFormat="1" x14ac:dyDescent="0.4"/>
    <row r="54" customFormat="1" x14ac:dyDescent="0.4"/>
    <row r="55" customFormat="1" x14ac:dyDescent="0.4"/>
    <row r="56" customFormat="1" x14ac:dyDescent="0.4"/>
    <row r="57" customFormat="1" x14ac:dyDescent="0.4"/>
    <row r="58" customFormat="1" x14ac:dyDescent="0.4"/>
    <row r="59" customFormat="1" x14ac:dyDescent="0.4"/>
    <row r="60" customFormat="1" x14ac:dyDescent="0.4"/>
    <row r="61" customFormat="1" x14ac:dyDescent="0.4"/>
  </sheetData>
  <mergeCells count="11">
    <mergeCell ref="B5:D5"/>
    <mergeCell ref="B11:C11"/>
    <mergeCell ref="B12:C12"/>
    <mergeCell ref="B13:C13"/>
    <mergeCell ref="B14:C14"/>
    <mergeCell ref="B15:C15"/>
    <mergeCell ref="B1:D3"/>
    <mergeCell ref="B6:C6"/>
    <mergeCell ref="B7:C7"/>
    <mergeCell ref="B8:C8"/>
    <mergeCell ref="B10:D10"/>
  </mergeCells>
  <dataValidations count="1">
    <dataValidation type="list" allowBlank="1" showInputMessage="1" showErrorMessage="1" sqref="C24" xr:uid="{425D7DCB-655E-4C8C-B8CF-C4148846196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9607-EAC2-41A7-95D1-AF1BB48325CF}">
  <dimension ref="A1:D19"/>
  <sheetViews>
    <sheetView workbookViewId="0">
      <selection activeCell="D20" sqref="D20"/>
    </sheetView>
  </sheetViews>
  <sheetFormatPr defaultRowHeight="14.6" x14ac:dyDescent="0.4"/>
  <cols>
    <col min="1" max="1" width="16.3046875" bestFit="1" customWidth="1"/>
    <col min="2" max="2" width="13.69140625" style="34" customWidth="1"/>
    <col min="3" max="3" width="16" style="34" customWidth="1"/>
    <col min="4" max="4" width="5.61328125" style="34" customWidth="1"/>
  </cols>
  <sheetData>
    <row r="1" spans="1:4" x14ac:dyDescent="0.4">
      <c r="A1" t="s">
        <v>34</v>
      </c>
      <c r="B1" s="51" t="s">
        <v>19</v>
      </c>
      <c r="C1" s="50" t="s">
        <v>24</v>
      </c>
      <c r="D1" s="51" t="s">
        <v>33</v>
      </c>
    </row>
    <row r="2" spans="1:4" x14ac:dyDescent="0.4">
      <c r="A2" t="str">
        <f>C2&amp;"-"&amp;B2</f>
        <v>Papel-Conservador</v>
      </c>
      <c r="B2" s="51" t="s">
        <v>22</v>
      </c>
      <c r="C2" s="51" t="s">
        <v>27</v>
      </c>
      <c r="D2" s="52">
        <v>0.3</v>
      </c>
    </row>
    <row r="3" spans="1:4" x14ac:dyDescent="0.4">
      <c r="A3" t="str">
        <f t="shared" ref="A3:A19" si="0">C3&amp;"-"&amp;B3</f>
        <v>Tijolo-Conservador</v>
      </c>
      <c r="B3" s="51" t="s">
        <v>22</v>
      </c>
      <c r="C3" s="51" t="s">
        <v>28</v>
      </c>
      <c r="D3" s="52">
        <v>0.5</v>
      </c>
    </row>
    <row r="4" spans="1:4" x14ac:dyDescent="0.4">
      <c r="A4" t="str">
        <f t="shared" si="0"/>
        <v>Híbridos-Conservador</v>
      </c>
      <c r="B4" s="51" t="s">
        <v>22</v>
      </c>
      <c r="C4" s="51" t="s">
        <v>29</v>
      </c>
      <c r="D4" s="52">
        <v>0.1</v>
      </c>
    </row>
    <row r="5" spans="1:4" x14ac:dyDescent="0.4">
      <c r="A5" t="str">
        <f t="shared" si="0"/>
        <v>FOFs-Conservador</v>
      </c>
      <c r="B5" s="51" t="s">
        <v>22</v>
      </c>
      <c r="C5" s="51" t="s">
        <v>30</v>
      </c>
      <c r="D5" s="52">
        <v>0.1</v>
      </c>
    </row>
    <row r="6" spans="1:4" x14ac:dyDescent="0.4">
      <c r="A6" t="str">
        <f t="shared" si="0"/>
        <v>Desenvolvimento-Conservador</v>
      </c>
      <c r="B6" s="51" t="s">
        <v>22</v>
      </c>
      <c r="C6" s="51" t="s">
        <v>31</v>
      </c>
      <c r="D6" s="53">
        <v>0</v>
      </c>
    </row>
    <row r="7" spans="1:4" x14ac:dyDescent="0.4">
      <c r="A7" t="str">
        <f t="shared" si="0"/>
        <v>Hotelarias-Conservador</v>
      </c>
      <c r="B7" s="51" t="s">
        <v>22</v>
      </c>
      <c r="C7" s="51" t="s">
        <v>32</v>
      </c>
      <c r="D7" s="53">
        <v>0</v>
      </c>
    </row>
    <row r="8" spans="1:4" x14ac:dyDescent="0.4">
      <c r="A8" t="str">
        <f t="shared" si="0"/>
        <v>Papel-Moderado</v>
      </c>
      <c r="B8" s="51" t="s">
        <v>21</v>
      </c>
      <c r="C8" s="51" t="s">
        <v>27</v>
      </c>
      <c r="D8" s="52">
        <v>0.32</v>
      </c>
    </row>
    <row r="9" spans="1:4" x14ac:dyDescent="0.4">
      <c r="A9" t="str">
        <f t="shared" si="0"/>
        <v>Tijolo-Moderado</v>
      </c>
      <c r="B9" s="51" t="s">
        <v>21</v>
      </c>
      <c r="C9" s="51" t="s">
        <v>28</v>
      </c>
      <c r="D9" s="52">
        <v>0.4</v>
      </c>
    </row>
    <row r="10" spans="1:4" x14ac:dyDescent="0.4">
      <c r="A10" t="str">
        <f t="shared" si="0"/>
        <v>Híbridos-Moderado</v>
      </c>
      <c r="B10" s="51" t="s">
        <v>21</v>
      </c>
      <c r="C10" s="51" t="s">
        <v>29</v>
      </c>
      <c r="D10" s="52">
        <v>0.08</v>
      </c>
    </row>
    <row r="11" spans="1:4" x14ac:dyDescent="0.4">
      <c r="A11" t="str">
        <f t="shared" si="0"/>
        <v>FOFs-Moderado</v>
      </c>
      <c r="B11" s="51" t="s">
        <v>21</v>
      </c>
      <c r="C11" s="51" t="s">
        <v>30</v>
      </c>
      <c r="D11" s="52">
        <v>0.1</v>
      </c>
    </row>
    <row r="12" spans="1:4" x14ac:dyDescent="0.4">
      <c r="A12" t="str">
        <f t="shared" si="0"/>
        <v>Desenvolvimento-Moderado</v>
      </c>
      <c r="B12" s="51" t="s">
        <v>21</v>
      </c>
      <c r="C12" s="51" t="s">
        <v>31</v>
      </c>
      <c r="D12" s="53">
        <v>0.1</v>
      </c>
    </row>
    <row r="13" spans="1:4" x14ac:dyDescent="0.4">
      <c r="A13" t="str">
        <f t="shared" si="0"/>
        <v>Hotelarias-Moderado</v>
      </c>
      <c r="B13" s="51" t="s">
        <v>21</v>
      </c>
      <c r="C13" s="51" t="s">
        <v>32</v>
      </c>
      <c r="D13" s="53">
        <v>0.1</v>
      </c>
    </row>
    <row r="14" spans="1:4" x14ac:dyDescent="0.4">
      <c r="A14" t="str">
        <f t="shared" si="0"/>
        <v>Papel-Agressivo</v>
      </c>
      <c r="B14" s="51" t="s">
        <v>20</v>
      </c>
      <c r="C14" s="51" t="s">
        <v>27</v>
      </c>
      <c r="D14" s="52">
        <v>0.5</v>
      </c>
    </row>
    <row r="15" spans="1:4" x14ac:dyDescent="0.4">
      <c r="A15" t="str">
        <f t="shared" si="0"/>
        <v>Tijolo-Agressivo</v>
      </c>
      <c r="B15" s="51" t="s">
        <v>20</v>
      </c>
      <c r="C15" s="51" t="s">
        <v>28</v>
      </c>
      <c r="D15" s="52">
        <v>0.1</v>
      </c>
    </row>
    <row r="16" spans="1:4" x14ac:dyDescent="0.4">
      <c r="A16" t="str">
        <f t="shared" si="0"/>
        <v>Híbridos-Agressivo</v>
      </c>
      <c r="B16" s="51" t="s">
        <v>20</v>
      </c>
      <c r="C16" s="51" t="s">
        <v>29</v>
      </c>
      <c r="D16" s="52">
        <v>0.05</v>
      </c>
    </row>
    <row r="17" spans="1:4" x14ac:dyDescent="0.4">
      <c r="A17" t="str">
        <f t="shared" si="0"/>
        <v>FOFs-Agressivo</v>
      </c>
      <c r="B17" s="51" t="s">
        <v>20</v>
      </c>
      <c r="C17" s="51" t="s">
        <v>30</v>
      </c>
      <c r="D17" s="52">
        <v>0.05</v>
      </c>
    </row>
    <row r="18" spans="1:4" x14ac:dyDescent="0.4">
      <c r="A18" t="str">
        <f t="shared" si="0"/>
        <v>Desenvolvimento-Agressivo</v>
      </c>
      <c r="B18" s="51" t="s">
        <v>20</v>
      </c>
      <c r="C18" s="51" t="s">
        <v>31</v>
      </c>
      <c r="D18" s="53">
        <v>0.2</v>
      </c>
    </row>
    <row r="19" spans="1:4" x14ac:dyDescent="0.4">
      <c r="A19" t="str">
        <f t="shared" si="0"/>
        <v>Hotelarias-Agressivo</v>
      </c>
      <c r="B19" s="51" t="s">
        <v>20</v>
      </c>
      <c r="C19" s="51" t="s">
        <v>32</v>
      </c>
      <c r="D19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Qtde_Anos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Fujimoto</dc:creator>
  <cp:lastModifiedBy>Thiago Fujimoto</cp:lastModifiedBy>
  <dcterms:created xsi:type="dcterms:W3CDTF">2025-05-31T23:49:46Z</dcterms:created>
  <dcterms:modified xsi:type="dcterms:W3CDTF">2025-06-01T00:33:30Z</dcterms:modified>
</cp:coreProperties>
</file>