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uttman\Desktop\mis_excel_project\"/>
    </mc:Choice>
  </mc:AlternateContent>
  <xr:revisionPtr revIDLastSave="0" documentId="13_ncr:1_{46F08FC3-569A-4389-87EF-102764DFE95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 Collection" sheetId="1" r:id="rId1"/>
    <sheet name="Process" sheetId="2" r:id="rId2"/>
    <sheet name="Charts" sheetId="4" state="hidden" r:id="rId3"/>
    <sheet name="Written Information" sheetId="3" r:id="rId4"/>
  </sheets>
  <definedNames>
    <definedName name="A">'Data Collection'!#REF!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31" i="3"/>
  <c r="C31" i="3"/>
  <c r="D28" i="3"/>
  <c r="C28" i="3"/>
  <c r="D20" i="3"/>
  <c r="C20" i="3"/>
  <c r="C22" i="3"/>
  <c r="C15" i="3"/>
  <c r="D15" i="3"/>
  <c r="C9" i="3"/>
  <c r="C11" i="3"/>
  <c r="D11" i="3"/>
  <c r="D9" i="3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13" i="2"/>
  <c r="N12" i="2"/>
  <c r="N11" i="2"/>
  <c r="N17" i="2"/>
  <c r="N16" i="2"/>
  <c r="N15" i="2"/>
  <c r="N14" i="2"/>
  <c r="N10" i="2"/>
  <c r="N9" i="2"/>
  <c r="C13" i="3" s="1"/>
  <c r="N8" i="2"/>
  <c r="N7" i="2"/>
  <c r="N6" i="2"/>
  <c r="N5" i="2"/>
  <c r="N4" i="2"/>
  <c r="N3" i="2"/>
  <c r="N2" i="2"/>
  <c r="C2" i="2"/>
  <c r="J17" i="2"/>
  <c r="J16" i="2"/>
  <c r="J15" i="2"/>
  <c r="J14" i="2"/>
  <c r="I17" i="2"/>
  <c r="I16" i="2"/>
  <c r="I15" i="2"/>
  <c r="I14" i="2"/>
  <c r="H17" i="2"/>
  <c r="H16" i="2"/>
  <c r="H15" i="2"/>
  <c r="H14" i="2"/>
  <c r="G17" i="2"/>
  <c r="G16" i="2"/>
  <c r="G15" i="2"/>
  <c r="G14" i="2"/>
  <c r="F17" i="2"/>
  <c r="F16" i="2"/>
  <c r="F15" i="2"/>
  <c r="F14" i="2"/>
  <c r="E17" i="2"/>
  <c r="E16" i="2"/>
  <c r="E15" i="2"/>
  <c r="E14" i="2"/>
  <c r="D17" i="2"/>
  <c r="D16" i="2"/>
  <c r="D15" i="2"/>
  <c r="D14" i="2"/>
  <c r="J13" i="2"/>
  <c r="J12" i="2"/>
  <c r="J11" i="2"/>
  <c r="J10" i="2"/>
  <c r="I13" i="2"/>
  <c r="I12" i="2"/>
  <c r="I11" i="2"/>
  <c r="I10" i="2"/>
  <c r="H13" i="2"/>
  <c r="H12" i="2"/>
  <c r="H11" i="2"/>
  <c r="H10" i="2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J9" i="2"/>
  <c r="J8" i="2"/>
  <c r="J7" i="2"/>
  <c r="J6" i="2"/>
  <c r="I9" i="2"/>
  <c r="I8" i="2"/>
  <c r="I7" i="2"/>
  <c r="I6" i="2"/>
  <c r="H9" i="2"/>
  <c r="H8" i="2"/>
  <c r="H7" i="2"/>
  <c r="H6" i="2"/>
  <c r="G9" i="2"/>
  <c r="G8" i="2"/>
  <c r="G7" i="2"/>
  <c r="G6" i="2"/>
  <c r="F9" i="2"/>
  <c r="F8" i="2"/>
  <c r="F7" i="2"/>
  <c r="F6" i="2"/>
  <c r="E9" i="2"/>
  <c r="E8" i="2"/>
  <c r="E7" i="2"/>
  <c r="E6" i="2"/>
  <c r="D9" i="2"/>
  <c r="D8" i="2"/>
  <c r="D7" i="2"/>
  <c r="D6" i="2"/>
  <c r="J5" i="2"/>
  <c r="J4" i="2"/>
  <c r="J3" i="2"/>
  <c r="J2" i="2"/>
  <c r="I5" i="2"/>
  <c r="I4" i="2"/>
  <c r="I3" i="2"/>
  <c r="I2" i="2"/>
  <c r="H5" i="2"/>
  <c r="H4" i="2"/>
  <c r="H3" i="2"/>
  <c r="H2" i="2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17" i="2"/>
  <c r="C16" i="2"/>
  <c r="C15" i="2"/>
  <c r="C14" i="2"/>
  <c r="C12" i="2"/>
  <c r="C13" i="2"/>
  <c r="C11" i="2"/>
  <c r="C10" i="2"/>
  <c r="C9" i="2"/>
  <c r="C8" i="2"/>
  <c r="C7" i="2"/>
  <c r="C6" i="2"/>
  <c r="C5" i="2"/>
  <c r="C4" i="2"/>
  <c r="C3" i="2"/>
  <c r="D22" i="3" l="1"/>
  <c r="F5" i="3"/>
  <c r="D13" i="3"/>
</calcChain>
</file>

<file path=xl/sharedStrings.xml><?xml version="1.0" encoding="utf-8"?>
<sst xmlns="http://schemas.openxmlformats.org/spreadsheetml/2006/main" count="70" uniqueCount="32">
  <si>
    <t>Walmart</t>
  </si>
  <si>
    <t>Gross Profit</t>
  </si>
  <si>
    <t>Total Assets</t>
  </si>
  <si>
    <t>Total Liabilities</t>
  </si>
  <si>
    <t>Total Stockholder Equity</t>
  </si>
  <si>
    <t>Net Income (Income Statement)</t>
  </si>
  <si>
    <t>Cashflow from Operating Activities</t>
  </si>
  <si>
    <t>Net Change in Cash</t>
  </si>
  <si>
    <t>Annual</t>
  </si>
  <si>
    <t>Costco</t>
  </si>
  <si>
    <t>Quarterly</t>
  </si>
  <si>
    <t>Stock</t>
  </si>
  <si>
    <t>Date</t>
  </si>
  <si>
    <t>Total Score</t>
  </si>
  <si>
    <t>Profitability</t>
  </si>
  <si>
    <t>Profits are the key to financial strength, for without profits all companies will eventually fail</t>
  </si>
  <si>
    <t>Debt and Capital</t>
  </si>
  <si>
    <t>Operating Efficiency</t>
  </si>
  <si>
    <t>Financial Strength</t>
  </si>
  <si>
    <t>This test allows you to differentiate between companies that are on the ropes or financially strong.</t>
  </si>
  <si>
    <t>A. Net income should be positive</t>
  </si>
  <si>
    <t>B. Operating Cash Flow should be positive</t>
  </si>
  <si>
    <t>E. Total Liabilities vs Total Assets</t>
  </si>
  <si>
    <t>F. Working Capital</t>
  </si>
  <si>
    <t>G. Gross Profit</t>
  </si>
  <si>
    <t>H. Total Liabilities vs Operating Cash Flow</t>
  </si>
  <si>
    <t>C. ROA is net income/total assets should be 
above 1%.</t>
  </si>
  <si>
    <t>D. Quality of Earnings cash flow is greater 
than net income.</t>
  </si>
  <si>
    <t>Return on Assets</t>
  </si>
  <si>
    <t>Is the company digging deeper into debt or is it climbing out of debt? Is it raising cash by selling shares? Is it growing through acquisition instead of growing organically.</t>
  </si>
  <si>
    <t>This takes the company's operational pulse. Rising gross margins along with improving asset turnover signals that both the company's competitive position and its productivity are notably improving.</t>
  </si>
  <si>
    <t>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</si>
</sst>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9" x14ac:knownFonts="1">
    <font>
      <sz val="11"/>
      <color theme="1"/>
      <name val="Calisto MT"/>
      <family val="2"/>
      <scheme val="minor"/>
    </font>
    <font>
      <sz val="8"/>
      <name val="Calisto MT"/>
      <family val="2"/>
      <scheme val="minor"/>
    </font>
    <font>
      <b/>
      <sz val="11"/>
      <color theme="0"/>
      <name val="Calisto MT"/>
      <family val="2"/>
      <scheme val="minor"/>
    </font>
    <font>
      <sz val="11"/>
      <color theme="0"/>
      <name val="Calisto MT"/>
      <family val="2"/>
      <scheme val="minor"/>
    </font>
    <font>
      <b/>
      <sz val="11"/>
      <color theme="1"/>
      <name val="Calisto MT"/>
      <family val="1"/>
      <scheme val="major"/>
    </font>
    <font>
      <b/>
      <sz val="11"/>
      <color theme="0"/>
      <name val="Calisto MT"/>
      <family val="2"/>
      <scheme val="major"/>
    </font>
    <font>
      <sz val="11"/>
      <color theme="0"/>
      <name val="Calisto MT"/>
      <family val="2"/>
      <scheme val="major"/>
    </font>
    <font>
      <b/>
      <sz val="11"/>
      <color theme="0"/>
      <name val="Calisto MT"/>
      <family val="1"/>
      <scheme val="minor"/>
    </font>
    <font>
      <b/>
      <sz val="11"/>
      <color theme="0"/>
      <name val="Calisto M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1"/>
      </left>
      <right style="thick">
        <color theme="1"/>
      </right>
      <top style="thick">
        <color theme="0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/>
    </xf>
    <xf numFmtId="3" fontId="0" fillId="4" borderId="2" xfId="0" applyNumberFormat="1" applyFill="1" applyBorder="1"/>
    <xf numFmtId="3" fontId="0" fillId="4" borderId="5" xfId="0" applyNumberFormat="1" applyFill="1" applyBorder="1"/>
    <xf numFmtId="0" fontId="5" fillId="3" borderId="1" xfId="0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center" wrapText="1"/>
    </xf>
    <xf numFmtId="3" fontId="0" fillId="4" borderId="6" xfId="0" applyNumberFormat="1" applyFill="1" applyBorder="1" applyAlignment="1">
      <alignment horizontal="right" vertical="center"/>
    </xf>
    <xf numFmtId="3" fontId="0" fillId="4" borderId="7" xfId="0" applyNumberForma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/>
    </xf>
    <xf numFmtId="3" fontId="0" fillId="4" borderId="7" xfId="0" applyNumberFormat="1" applyFill="1" applyBorder="1"/>
    <xf numFmtId="0" fontId="2" fillId="3" borderId="1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3" fontId="0" fillId="4" borderId="8" xfId="0" applyNumberFormat="1" applyFill="1" applyBorder="1" applyAlignment="1">
      <alignment horizontal="right" vertical="center"/>
    </xf>
    <xf numFmtId="3" fontId="0" fillId="4" borderId="9" xfId="0" applyNumberFormat="1" applyFill="1" applyBorder="1"/>
    <xf numFmtId="0" fontId="3" fillId="3" borderId="10" xfId="0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top"/>
    </xf>
    <xf numFmtId="14" fontId="5" fillId="3" borderId="1" xfId="0" applyNumberFormat="1" applyFont="1" applyFill="1" applyBorder="1"/>
    <xf numFmtId="14" fontId="5" fillId="3" borderId="14" xfId="0" applyNumberFormat="1" applyFont="1" applyFill="1" applyBorder="1" applyAlignment="1">
      <alignment horizontal="right" vertical="center"/>
    </xf>
    <xf numFmtId="14" fontId="0" fillId="4" borderId="2" xfId="0" applyNumberForma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4" borderId="9" xfId="0" applyNumberFormat="1" applyFill="1" applyBorder="1"/>
    <xf numFmtId="14" fontId="0" fillId="4" borderId="16" xfId="0" applyNumberFormat="1" applyFill="1" applyBorder="1"/>
    <xf numFmtId="3" fontId="0" fillId="4" borderId="16" xfId="0" applyNumberFormat="1" applyFill="1" applyBorder="1"/>
    <xf numFmtId="0" fontId="0" fillId="0" borderId="11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4" borderId="2" xfId="0" applyNumberFormat="1" applyFill="1" applyBorder="1"/>
    <xf numFmtId="10" fontId="0" fillId="4" borderId="19" xfId="0" applyNumberFormat="1" applyFill="1" applyBorder="1"/>
    <xf numFmtId="3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CHANGE IN CASH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Costco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Process!$J$10:$J$13</c15:sqref>
                  </c15:fullRef>
                </c:ext>
              </c:extLst>
              <c:f>Process!$J$10:$J$13</c:f>
              <c:numCache>
                <c:formatCode>#,##0</c:formatCode>
                <c:ptCount val="4"/>
                <c:pt idx="0">
                  <c:v>3482000</c:v>
                </c:pt>
                <c:pt idx="1">
                  <c:v>-806000</c:v>
                </c:pt>
                <c:pt idx="2">
                  <c:v>-1065000</c:v>
                </c:pt>
                <c:pt idx="3">
                  <c:v>3823000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C4C-A099-C5E6A833FC39}"/>
            </c:ext>
          </c:extLst>
        </c:ser>
        <c:ser>
          <c:idx val="2"/>
          <c:order val="2"/>
          <c:tx>
            <c:v>Walmart</c:v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Process!$J$2:$J$5</c15:sqref>
                  </c15:fullRef>
                </c:ext>
              </c:extLst>
              <c:f>Process!$J$2:$J$5</c:f>
              <c:numCache>
                <c:formatCode>#,##0</c:formatCode>
                <c:ptCount val="4"/>
                <c:pt idx="0">
                  <c:v>-5660000</c:v>
                </c:pt>
                <c:pt idx="1">
                  <c:v>-4662000</c:v>
                </c:pt>
                <c:pt idx="2">
                  <c:v>9886000</c:v>
                </c:pt>
                <c:pt idx="3">
                  <c:v>1828000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4-4C4C-A099-C5E6A833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394416"/>
        <c:axId val="938828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Process!$A$10:$A$17</c15:sqref>
                        </c15:fullRef>
                        <c15:formulaRef>
                          <c15:sqref>(Process!$A$10:$A$13,Process!$A$15:$A$17)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24-4C4C-A099-C5E6A833FC3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Process!$A$2:$A$9</c15:sqref>
                        </c15:fullRef>
                        <c15:formulaRef>
                          <c15:sqref>(Process!$A$2:$A$5,Process!$A$7:$A$9)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24-4C4C-A099-C5E6A833FC39}"/>
                  </c:ext>
                </c:extLst>
              </c15:ser>
            </c15:filteredBarSeries>
          </c:ext>
        </c:extLst>
      </c:bar3DChart>
      <c:catAx>
        <c:axId val="1389394416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8784"/>
        <c:crosses val="autoZero"/>
        <c:auto val="0"/>
        <c:lblAlgn val="ctr"/>
        <c:lblOffset val="100"/>
        <c:noMultiLvlLbl val="0"/>
      </c:catAx>
      <c:valAx>
        <c:axId val="93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Collection'!$A$40</c:f>
              <c:strCache>
                <c:ptCount val="1"/>
                <c:pt idx="0">
                  <c:v>Walmart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'Data Collection'!$B$39:$E$39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'Data Collection'!$B$40:$E$40</c:f>
              <c:numCache>
                <c:formatCode>#,##0</c:formatCode>
                <c:ptCount val="4"/>
                <c:pt idx="0">
                  <c:v>147568000</c:v>
                </c:pt>
                <c:pt idx="1">
                  <c:v>143754000</c:v>
                </c:pt>
                <c:pt idx="2">
                  <c:v>138836000</c:v>
                </c:pt>
                <c:pt idx="3">
                  <c:v>129359000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7-4A94-B56D-9177E54FD14D}"/>
            </c:ext>
          </c:extLst>
        </c:ser>
        <c:ser>
          <c:idx val="2"/>
          <c:order val="2"/>
          <c:tx>
            <c:strRef>
              <c:f>'Data Collection'!$A$42</c:f>
              <c:strCache>
                <c:ptCount val="1"/>
                <c:pt idx="0">
                  <c:v>Costco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'Data Collection'!$B$39:$E$39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'Data Collection'!$B$42:$E$42</c:f>
              <c:numCache>
                <c:formatCode>#,##0</c:formatCode>
                <c:ptCount val="4"/>
                <c:pt idx="0">
                  <c:v>29704000</c:v>
                </c:pt>
                <c:pt idx="1">
                  <c:v>27572000</c:v>
                </c:pt>
                <c:pt idx="2">
                  <c:v>25245000</c:v>
                </c:pt>
                <c:pt idx="3">
                  <c:v>21822000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7-4A94-B56D-9177E54F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73561232"/>
        <c:axId val="93613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Collection'!$A$41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'Data Collection'!$B$39:$E$39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Collection'!$B$41:$E$41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7-4A94-B56D-9177E54FD1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Collection'!$A$43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60000"/>
                        </a:schemeClr>
                      </a:gs>
                      <a:gs pos="75000">
                        <a:schemeClr val="accent1">
                          <a:lumMod val="60000"/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lumMod val="60000"/>
                          <a:alpha val="75000"/>
                        </a:schemeClr>
                      </a:gs>
                      <a:gs pos="100000">
                        <a:schemeClr val="accent1">
                          <a:lumMod val="60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Collection'!$B$39:$E$39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Collection'!$B$43:$E$43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7-4A94-B56D-9177E54FD14D}"/>
                  </c:ext>
                </c:extLst>
              </c15:ser>
            </c15:filteredBarSeries>
          </c:ext>
        </c:extLst>
      </c:barChart>
      <c:catAx>
        <c:axId val="873561232"/>
        <c:scaling>
          <c:orientation val="maxMin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35600"/>
        <c:crosses val="autoZero"/>
        <c:auto val="0"/>
        <c:lblAlgn val="ctr"/>
        <c:lblOffset val="100"/>
        <c:noMultiLvlLbl val="0"/>
      </c:catAx>
      <c:valAx>
        <c:axId val="93613560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ASSETS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2">
                    <a:shade val="58000"/>
                    <a:tint val="96000"/>
                    <a:lumMod val="104000"/>
                  </a:schemeClr>
                </a:gs>
                <a:gs pos="100000">
                  <a:schemeClr val="accent2">
                    <a:shade val="58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243457000</c:v>
                </c:pt>
                <c:pt idx="1">
                  <c:v>244860000</c:v>
                </c:pt>
                <c:pt idx="2">
                  <c:v>244860000</c:v>
                </c:pt>
                <c:pt idx="3">
                  <c:v>236495000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87-8A19-985154E1B5A3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2">
                    <a:tint val="86000"/>
                    <a:tint val="96000"/>
                    <a:lumMod val="104000"/>
                  </a:schemeClr>
                </a:gs>
                <a:gs pos="100000">
                  <a:schemeClr val="accent2">
                    <a:tint val="86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68994000</c:v>
                </c:pt>
                <c:pt idx="1">
                  <c:v>64166000</c:v>
                </c:pt>
                <c:pt idx="2">
                  <c:v>59268000</c:v>
                </c:pt>
                <c:pt idx="3">
                  <c:v>55556000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87-8A19-985154E1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638576"/>
        <c:axId val="8772616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86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86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0-4B87-8A19-985154E1B5A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tint val="58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tint val="58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70-4B87-8A19-985154E1B5A3}"/>
                  </c:ext>
                </c:extLst>
              </c15:ser>
            </c15:filteredBarSeries>
          </c:ext>
        </c:extLst>
      </c:bar3DChart>
      <c:catAx>
        <c:axId val="92463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61648"/>
        <c:crosses val="autoZero"/>
        <c:auto val="0"/>
        <c:lblAlgn val="ctr"/>
        <c:lblOffset val="100"/>
        <c:noMultiLvlLbl val="0"/>
      </c:catAx>
      <c:valAx>
        <c:axId val="877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(QUARTERLY)</a:t>
            </a:r>
            <a:r>
              <a:rPr lang="en-US" baseline="0"/>
              <a:t> (INCOME STATEMENT)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Process!$H$6:$H$9</c:f>
              <c:numCache>
                <c:formatCode>#,##0</c:formatCode>
                <c:ptCount val="4"/>
                <c:pt idx="0">
                  <c:v>14041000</c:v>
                </c:pt>
                <c:pt idx="1">
                  <c:v>7891000</c:v>
                </c:pt>
                <c:pt idx="2">
                  <c:v>1673000</c:v>
                </c:pt>
                <c:pt idx="3">
                  <c:v>6275000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7E6-B037-AEBDD9A9D5A0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5">
                    <a:tint val="96000"/>
                    <a:lumMod val="104000"/>
                  </a:schemeClr>
                </a:gs>
                <a:gs pos="100000">
                  <a:schemeClr val="accent5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Process!$H$14:$H$17</c:f>
              <c:numCache>
                <c:formatCode>#,##0</c:formatCode>
                <c:ptCount val="4"/>
                <c:pt idx="0">
                  <c:v>6292000</c:v>
                </c:pt>
                <c:pt idx="1">
                  <c:v>2160000</c:v>
                </c:pt>
                <c:pt idx="2">
                  <c:v>1302000</c:v>
                </c:pt>
                <c:pt idx="3">
                  <c:v>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7E6-B037-AEBDD9A9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987312"/>
        <c:axId val="188735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3">
                          <a:tint val="96000"/>
                          <a:lumMod val="104000"/>
                        </a:schemeClr>
                      </a:gs>
                      <a:gs pos="100000">
                        <a:schemeClr val="accent3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D-47E6-B037-AEBDD9A9D5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1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ADD-47E6-B037-AEBDD9A9D5A0}"/>
                  </c:ext>
                </c:extLst>
              </c15:ser>
            </c15:filteredBarSeries>
          </c:ext>
        </c:extLst>
      </c:barChart>
      <c:catAx>
        <c:axId val="73598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240"/>
        <c:crosses val="autoZero"/>
        <c:auto val="0"/>
        <c:lblAlgn val="ctr"/>
        <c:lblOffset val="100"/>
        <c:noMultiLvlLbl val="0"/>
      </c:catAx>
      <c:valAx>
        <c:axId val="188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FROM OPERATING ACTIVITIES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29101000</c:v>
                </c:pt>
                <c:pt idx="1">
                  <c:v>24181000</c:v>
                </c:pt>
                <c:pt idx="2">
                  <c:v>36074000</c:v>
                </c:pt>
                <c:pt idx="3">
                  <c:v>25255000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AB-A90D-AF80703B72A0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11068000</c:v>
                </c:pt>
                <c:pt idx="1">
                  <c:v>7392000</c:v>
                </c:pt>
                <c:pt idx="2">
                  <c:v>8958000</c:v>
                </c:pt>
                <c:pt idx="3">
                  <c:v>8861000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8AB-A90D-AF80703B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3155792"/>
        <c:axId val="93923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0-48AB-A90D-AF80703B72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240-48AB-A90D-AF80703B72A0}"/>
                  </c:ext>
                </c:extLst>
              </c15:ser>
            </c15:filteredBarSeries>
          </c:ext>
        </c:extLst>
      </c:barChart>
      <c:catAx>
        <c:axId val="1893155792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9392"/>
        <c:crosses val="autoZero"/>
        <c:auto val="0"/>
        <c:lblAlgn val="ctr"/>
        <c:lblOffset val="100"/>
        <c:noMultiLvlLbl val="0"/>
      </c:catAx>
      <c:valAx>
        <c:axId val="9392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(QUARTERLY)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Process!$G$6:$G$9</c:f>
              <c:numCache>
                <c:formatCode>#,##0</c:formatCode>
                <c:ptCount val="4"/>
                <c:pt idx="0">
                  <c:v>85559000</c:v>
                </c:pt>
                <c:pt idx="1">
                  <c:v>79465000</c:v>
                </c:pt>
                <c:pt idx="2">
                  <c:v>83991000</c:v>
                </c:pt>
                <c:pt idx="3">
                  <c:v>80383000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A22-A5E0-0F3B5C884421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Process!$G$14:$G$17</c:f>
              <c:numCache>
                <c:formatCode>#,##0</c:formatCode>
                <c:ptCount val="4"/>
                <c:pt idx="0">
                  <c:v>25058000</c:v>
                </c:pt>
                <c:pt idx="1">
                  <c:v>23568000</c:v>
                </c:pt>
                <c:pt idx="2">
                  <c:v>22794000</c:v>
                </c:pt>
                <c:pt idx="3">
                  <c:v>22794000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22-A5E0-0F3B5C884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7004832"/>
        <c:axId val="936140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EA-4A22-A5E0-0F3B5C8844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EA-4A22-A5E0-0F3B5C884421}"/>
                  </c:ext>
                </c:extLst>
              </c15:ser>
            </c15:filteredBarSeries>
          </c:ext>
        </c:extLst>
      </c:barChart>
      <c:catAx>
        <c:axId val="1067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0064"/>
        <c:crosses val="autoZero"/>
        <c:auto val="0"/>
        <c:lblAlgn val="ctr"/>
        <c:lblOffset val="100"/>
        <c:noMultiLvlLbl val="0"/>
      </c:catAx>
      <c:valAx>
        <c:axId val="9361400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67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281004</xdr:colOff>
      <xdr:row>15</xdr:row>
      <xdr:rowOff>58203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06B45-62BB-4E0F-96F0-8C355A3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0</xdr:row>
      <xdr:rowOff>6350</xdr:rowOff>
    </xdr:from>
    <xdr:to>
      <xdr:col>15</xdr:col>
      <xdr:colOff>82865</xdr:colOff>
      <xdr:row>15</xdr:row>
      <xdr:rowOff>33432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51E17-3B12-457F-8E4D-4E4D848B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158751</xdr:rowOff>
    </xdr:from>
    <xdr:to>
      <xdr:col>7</xdr:col>
      <xdr:colOff>327506</xdr:colOff>
      <xdr:row>31</xdr:row>
      <xdr:rowOff>61931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FE25-8982-45E9-8B9D-38ECBEC3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573264</xdr:colOff>
      <xdr:row>16</xdr:row>
      <xdr:rowOff>35278</xdr:rowOff>
    </xdr:from>
    <xdr:to>
      <xdr:col>15</xdr:col>
      <xdr:colOff>276931</xdr:colOff>
      <xdr:row>31</xdr:row>
      <xdr:rowOff>132644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64A73-1FC9-4E20-A8E6-EAB15595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216166</xdr:colOff>
      <xdr:row>0</xdr:row>
      <xdr:rowOff>38878</xdr:rowOff>
    </xdr:from>
    <xdr:to>
      <xdr:col>22</xdr:col>
      <xdr:colOff>528373</xdr:colOff>
      <xdr:row>15</xdr:row>
      <xdr:rowOff>136244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6E0C4-3AA3-4E0D-A5D5-93C49773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336939</xdr:colOff>
      <xdr:row>16</xdr:row>
      <xdr:rowOff>103674</xdr:rowOff>
    </xdr:from>
    <xdr:to>
      <xdr:col>23</xdr:col>
      <xdr:colOff>36285</xdr:colOff>
      <xdr:row>31</xdr:row>
      <xdr:rowOff>125445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9EB84C-F59F-4D68-8F3E-77C3F9F2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zoomScale="61" zoomScaleNormal="176" workbookViewId="0">
      <selection activeCell="A5" sqref="A5"/>
    </sheetView>
  </sheetViews>
  <sheetFormatPr defaultRowHeight="14" x14ac:dyDescent="0.3"/>
  <cols>
    <col min="1" max="1" width="31" style="1" customWidth="1"/>
    <col min="2" max="2" width="12" style="2" customWidth="1"/>
    <col min="3" max="3" width="13.08984375" customWidth="1"/>
    <col min="4" max="4" width="16.1796875" customWidth="1"/>
    <col min="5" max="5" width="17.7265625" customWidth="1"/>
  </cols>
  <sheetData>
    <row r="1" spans="1:5" ht="14.5" thickBot="1" x14ac:dyDescent="0.35">
      <c r="A1" s="31" t="s">
        <v>0</v>
      </c>
      <c r="B1" s="31"/>
      <c r="C1" s="31"/>
      <c r="D1" s="31"/>
      <c r="E1" s="31"/>
    </row>
    <row r="2" spans="1:5" ht="15" thickTop="1" thickBot="1" x14ac:dyDescent="0.35">
      <c r="A2" s="7" t="s">
        <v>10</v>
      </c>
      <c r="B2" s="8">
        <v>45138</v>
      </c>
      <c r="C2" s="9">
        <v>45046</v>
      </c>
      <c r="D2" s="10">
        <v>44957</v>
      </c>
      <c r="E2" s="9">
        <v>44865</v>
      </c>
    </row>
    <row r="3" spans="1:5" ht="15" thickTop="1" thickBot="1" x14ac:dyDescent="0.35">
      <c r="A3" s="13" t="s">
        <v>1</v>
      </c>
      <c r="B3" s="11">
        <v>39782000</v>
      </c>
      <c r="C3" s="6">
        <v>37017000</v>
      </c>
      <c r="D3" s="6">
        <v>38625000</v>
      </c>
      <c r="E3" s="6">
        <v>37200000</v>
      </c>
    </row>
    <row r="4" spans="1:5" ht="15" thickTop="1" thickBot="1" x14ac:dyDescent="0.35">
      <c r="A4" s="13" t="s">
        <v>2</v>
      </c>
      <c r="B4" s="12">
        <v>255121000</v>
      </c>
      <c r="C4" s="5">
        <v>245053000</v>
      </c>
      <c r="D4" s="5">
        <v>243457000</v>
      </c>
      <c r="E4" s="5">
        <v>247656000</v>
      </c>
    </row>
    <row r="5" spans="1:5" ht="15" thickTop="1" thickBot="1" x14ac:dyDescent="0.35">
      <c r="A5" s="13" t="s">
        <v>3</v>
      </c>
      <c r="B5" s="12">
        <v>169562000</v>
      </c>
      <c r="C5" s="5">
        <v>165588000</v>
      </c>
      <c r="D5" s="5">
        <v>159466000</v>
      </c>
      <c r="E5" s="5">
        <v>167273000</v>
      </c>
    </row>
    <row r="6" spans="1:5" ht="15" thickTop="1" thickBot="1" x14ac:dyDescent="0.35">
      <c r="A6" s="13" t="s">
        <v>4</v>
      </c>
      <c r="B6" s="12">
        <v>85559000</v>
      </c>
      <c r="C6" s="5">
        <v>79465000</v>
      </c>
      <c r="D6" s="5">
        <v>83991000</v>
      </c>
      <c r="E6" s="5">
        <v>80383000</v>
      </c>
    </row>
    <row r="7" spans="1:5" ht="15" thickTop="1" thickBot="1" x14ac:dyDescent="0.35">
      <c r="A7" s="13" t="s">
        <v>5</v>
      </c>
      <c r="B7" s="12">
        <v>14041000</v>
      </c>
      <c r="C7" s="5">
        <v>7891000</v>
      </c>
      <c r="D7" s="5">
        <v>1673000</v>
      </c>
      <c r="E7" s="5">
        <v>6275000</v>
      </c>
    </row>
    <row r="8" spans="1:5" ht="15" thickTop="1" thickBot="1" x14ac:dyDescent="0.35">
      <c r="A8" s="13" t="s">
        <v>6</v>
      </c>
      <c r="B8" s="12">
        <v>13568000</v>
      </c>
      <c r="C8" s="5">
        <v>4633000</v>
      </c>
      <c r="D8" s="5">
        <v>13403000</v>
      </c>
      <c r="E8" s="5">
        <v>6458000</v>
      </c>
    </row>
    <row r="9" spans="1:5" ht="15" thickTop="1" thickBot="1" x14ac:dyDescent="0.35">
      <c r="A9" s="16" t="s">
        <v>7</v>
      </c>
      <c r="B9" s="17">
        <v>3270000</v>
      </c>
      <c r="C9" s="18">
        <v>1713000</v>
      </c>
      <c r="D9" s="18">
        <v>-2812000</v>
      </c>
      <c r="E9" s="18">
        <v>-2104000</v>
      </c>
    </row>
    <row r="10" spans="1:5" ht="15" thickTop="1" thickBot="1" x14ac:dyDescent="0.35">
      <c r="A10" s="15" t="s">
        <v>8</v>
      </c>
      <c r="B10" s="20">
        <v>44957</v>
      </c>
      <c r="C10" s="21">
        <v>44592</v>
      </c>
      <c r="D10" s="21">
        <v>44227</v>
      </c>
      <c r="E10" s="21">
        <v>43861</v>
      </c>
    </row>
    <row r="11" spans="1:5" ht="15" thickTop="1" thickBot="1" x14ac:dyDescent="0.35">
      <c r="A11" s="19" t="s">
        <v>1</v>
      </c>
      <c r="B11" s="11">
        <v>147568000</v>
      </c>
      <c r="C11" s="6">
        <v>143754000</v>
      </c>
      <c r="D11" s="6">
        <v>138836000</v>
      </c>
      <c r="E11" s="6">
        <v>129359000</v>
      </c>
    </row>
    <row r="12" spans="1:5" ht="15" thickTop="1" thickBot="1" x14ac:dyDescent="0.35">
      <c r="A12" s="4" t="s">
        <v>2</v>
      </c>
      <c r="B12" s="12">
        <v>243457000</v>
      </c>
      <c r="C12" s="5">
        <v>244860000</v>
      </c>
      <c r="D12" s="5">
        <v>252496000</v>
      </c>
      <c r="E12" s="5">
        <v>236495000</v>
      </c>
    </row>
    <row r="13" spans="1:5" ht="15" thickTop="1" thickBot="1" x14ac:dyDescent="0.35">
      <c r="A13" s="4" t="s">
        <v>3</v>
      </c>
      <c r="B13" s="12">
        <v>159466000</v>
      </c>
      <c r="C13" s="5">
        <v>152969000</v>
      </c>
      <c r="D13" s="5">
        <v>164965000</v>
      </c>
      <c r="E13" s="5">
        <v>154943000</v>
      </c>
    </row>
    <row r="14" spans="1:5" ht="15" thickTop="1" thickBot="1" x14ac:dyDescent="0.35">
      <c r="A14" s="4" t="s">
        <v>4</v>
      </c>
      <c r="B14" s="12">
        <v>76693000</v>
      </c>
      <c r="C14" s="5">
        <v>83253000</v>
      </c>
      <c r="D14" s="5">
        <v>81298000</v>
      </c>
      <c r="E14" s="5">
        <v>74669000</v>
      </c>
    </row>
    <row r="15" spans="1:5" ht="15" thickTop="1" thickBot="1" x14ac:dyDescent="0.35">
      <c r="A15" s="4" t="s">
        <v>5</v>
      </c>
      <c r="B15" s="14">
        <v>11680000</v>
      </c>
      <c r="C15" s="5">
        <v>13673000</v>
      </c>
      <c r="D15" s="5">
        <v>13510000</v>
      </c>
      <c r="E15" s="5">
        <v>14881000</v>
      </c>
    </row>
    <row r="16" spans="1:5" ht="15" thickTop="1" thickBot="1" x14ac:dyDescent="0.35">
      <c r="A16" s="4" t="s">
        <v>6</v>
      </c>
      <c r="B16" s="12">
        <v>29101000</v>
      </c>
      <c r="C16" s="5">
        <v>24181000</v>
      </c>
      <c r="D16" s="5">
        <v>36074000</v>
      </c>
      <c r="E16" s="5">
        <v>25255000</v>
      </c>
    </row>
    <row r="17" spans="1:5" ht="15" thickTop="1" thickBot="1" x14ac:dyDescent="0.35">
      <c r="A17" s="4" t="s">
        <v>7</v>
      </c>
      <c r="B17" s="12">
        <v>-5660000</v>
      </c>
      <c r="C17" s="5">
        <v>-4662000</v>
      </c>
      <c r="D17" s="5">
        <v>9886000</v>
      </c>
      <c r="E17" s="5">
        <v>1828000</v>
      </c>
    </row>
    <row r="18" spans="1:5" ht="15" thickTop="1" thickBot="1" x14ac:dyDescent="0.35">
      <c r="A18" s="31" t="s">
        <v>9</v>
      </c>
      <c r="B18" s="31"/>
      <c r="C18" s="31"/>
      <c r="D18" s="31"/>
      <c r="E18" s="31"/>
    </row>
    <row r="19" spans="1:5" ht="15" thickTop="1" thickBot="1" x14ac:dyDescent="0.35">
      <c r="A19" s="7" t="s">
        <v>10</v>
      </c>
      <c r="B19" s="26">
        <v>45169</v>
      </c>
      <c r="C19" s="9">
        <v>45077</v>
      </c>
      <c r="D19" s="10">
        <v>44985</v>
      </c>
      <c r="E19" s="9">
        <v>44957</v>
      </c>
    </row>
    <row r="20" spans="1:5" ht="15" thickTop="1" thickBot="1" x14ac:dyDescent="0.35">
      <c r="A20" s="13" t="s">
        <v>1</v>
      </c>
      <c r="B20" s="11">
        <v>9720000</v>
      </c>
      <c r="C20" s="6">
        <v>6473000</v>
      </c>
      <c r="D20" s="6">
        <v>6843000</v>
      </c>
      <c r="E20" s="6">
        <v>6843000</v>
      </c>
    </row>
    <row r="21" spans="1:5" ht="15" thickTop="1" thickBot="1" x14ac:dyDescent="0.35">
      <c r="A21" s="13" t="s">
        <v>2</v>
      </c>
      <c r="B21" s="12">
        <v>68994000</v>
      </c>
      <c r="C21" s="5">
        <v>66752000</v>
      </c>
      <c r="D21" s="5">
        <v>66848000</v>
      </c>
      <c r="E21" s="5">
        <v>66848000</v>
      </c>
    </row>
    <row r="22" spans="1:5" ht="15" thickTop="1" thickBot="1" x14ac:dyDescent="0.35">
      <c r="A22" s="13" t="s">
        <v>3</v>
      </c>
      <c r="B22" s="12">
        <v>43936000</v>
      </c>
      <c r="C22" s="5">
        <v>43179000</v>
      </c>
      <c r="D22" s="5">
        <v>44049000</v>
      </c>
      <c r="E22" s="5">
        <v>44049000</v>
      </c>
    </row>
    <row r="23" spans="1:5" ht="15" thickTop="1" thickBot="1" x14ac:dyDescent="0.35">
      <c r="A23" s="13" t="s">
        <v>4</v>
      </c>
      <c r="B23" s="12">
        <v>25058000</v>
      </c>
      <c r="C23" s="5">
        <v>23568000</v>
      </c>
      <c r="D23" s="5">
        <v>22794000</v>
      </c>
      <c r="E23" s="5">
        <v>22794000</v>
      </c>
    </row>
    <row r="24" spans="1:5" ht="15" thickTop="1" thickBot="1" x14ac:dyDescent="0.35">
      <c r="A24" s="13" t="s">
        <v>5</v>
      </c>
      <c r="B24" s="12">
        <v>6292000</v>
      </c>
      <c r="C24" s="5">
        <v>2160000</v>
      </c>
      <c r="D24" s="5">
        <v>1302000</v>
      </c>
      <c r="E24" s="5">
        <v>1466000</v>
      </c>
    </row>
    <row r="25" spans="1:5" ht="15" thickTop="1" thickBot="1" x14ac:dyDescent="0.35">
      <c r="A25" s="13" t="s">
        <v>6</v>
      </c>
      <c r="B25" s="12">
        <v>3725000</v>
      </c>
      <c r="C25" s="5">
        <v>1541000</v>
      </c>
      <c r="D25" s="5">
        <v>3192000</v>
      </c>
      <c r="E25" s="5">
        <v>2610000</v>
      </c>
    </row>
    <row r="26" spans="1:5" ht="15" thickTop="1" thickBot="1" x14ac:dyDescent="0.35">
      <c r="A26" s="13" t="s">
        <v>7</v>
      </c>
      <c r="B26" s="17">
        <v>1236000</v>
      </c>
      <c r="C26" s="18">
        <v>-476000</v>
      </c>
      <c r="D26" s="18">
        <v>2032000</v>
      </c>
      <c r="E26" s="18">
        <v>690000</v>
      </c>
    </row>
    <row r="27" spans="1:5" ht="15" thickTop="1" thickBot="1" x14ac:dyDescent="0.35">
      <c r="A27" s="7" t="s">
        <v>8</v>
      </c>
      <c r="B27" s="26">
        <v>45169</v>
      </c>
      <c r="C27" s="25">
        <v>44804</v>
      </c>
      <c r="D27" s="25">
        <v>44439</v>
      </c>
      <c r="E27" s="25">
        <v>44074</v>
      </c>
    </row>
    <row r="28" spans="1:5" ht="15" thickTop="1" thickBot="1" x14ac:dyDescent="0.35">
      <c r="A28" s="13" t="s">
        <v>1</v>
      </c>
      <c r="B28" s="11">
        <v>29704000</v>
      </c>
      <c r="C28" s="6">
        <v>27572000</v>
      </c>
      <c r="D28" s="6">
        <v>25245000</v>
      </c>
      <c r="E28" s="6">
        <v>21822000</v>
      </c>
    </row>
    <row r="29" spans="1:5" ht="15" thickTop="1" thickBot="1" x14ac:dyDescent="0.35">
      <c r="A29" s="13" t="s">
        <v>2</v>
      </c>
      <c r="B29" s="12">
        <v>68994000</v>
      </c>
      <c r="C29" s="5">
        <v>64166000</v>
      </c>
      <c r="D29" s="5">
        <v>59268000</v>
      </c>
      <c r="E29" s="5">
        <v>55556000</v>
      </c>
    </row>
    <row r="30" spans="1:5" ht="15" thickTop="1" thickBot="1" x14ac:dyDescent="0.35">
      <c r="A30" s="13" t="s">
        <v>3</v>
      </c>
      <c r="B30" s="12">
        <v>43936000</v>
      </c>
      <c r="C30" s="5">
        <v>43519000</v>
      </c>
      <c r="D30" s="5">
        <v>41190000</v>
      </c>
      <c r="E30" s="5">
        <v>36851000</v>
      </c>
    </row>
    <row r="31" spans="1:5" ht="15" thickTop="1" thickBot="1" x14ac:dyDescent="0.35">
      <c r="A31" s="13" t="s">
        <v>4</v>
      </c>
      <c r="B31" s="12">
        <v>25058000</v>
      </c>
      <c r="C31" s="5">
        <v>20642000</v>
      </c>
      <c r="D31" s="5">
        <v>17564000</v>
      </c>
      <c r="E31" s="5">
        <v>18284000</v>
      </c>
    </row>
    <row r="32" spans="1:5" ht="15" thickTop="1" thickBot="1" x14ac:dyDescent="0.35">
      <c r="A32" s="13" t="s">
        <v>5</v>
      </c>
      <c r="B32" s="14">
        <v>6292000</v>
      </c>
      <c r="C32" s="5">
        <v>5844000</v>
      </c>
      <c r="D32" s="5">
        <v>5007000</v>
      </c>
      <c r="E32" s="5">
        <v>4002000</v>
      </c>
    </row>
    <row r="33" spans="1:5" ht="15" thickTop="1" thickBot="1" x14ac:dyDescent="0.35">
      <c r="A33" s="13" t="s">
        <v>6</v>
      </c>
      <c r="B33" s="12">
        <v>11068000</v>
      </c>
      <c r="C33" s="5">
        <v>7392000</v>
      </c>
      <c r="D33" s="5">
        <v>8958000</v>
      </c>
      <c r="E33" s="5">
        <v>8861000</v>
      </c>
    </row>
    <row r="34" spans="1:5" ht="15" thickTop="1" thickBot="1" x14ac:dyDescent="0.35">
      <c r="A34" s="13" t="s">
        <v>7</v>
      </c>
      <c r="B34" s="12">
        <v>3482000</v>
      </c>
      <c r="C34" s="5">
        <v>-806000</v>
      </c>
      <c r="D34" s="5">
        <v>-1065000</v>
      </c>
      <c r="E34" s="5">
        <v>3823000</v>
      </c>
    </row>
    <row r="35" spans="1:5" ht="14.5" thickTop="1" x14ac:dyDescent="0.3"/>
    <row r="38" spans="1:5" ht="14.5" thickBot="1" x14ac:dyDescent="0.35"/>
    <row r="39" spans="1:5" ht="15" thickTop="1" thickBot="1" x14ac:dyDescent="0.35">
      <c r="B39" s="20">
        <v>44957</v>
      </c>
      <c r="C39" s="21">
        <v>44592</v>
      </c>
      <c r="D39" s="21">
        <v>44227</v>
      </c>
      <c r="E39" s="21">
        <v>43861</v>
      </c>
    </row>
    <row r="40" spans="1:5" ht="14.5" thickTop="1" x14ac:dyDescent="0.3">
      <c r="A40" s="45" t="s">
        <v>0</v>
      </c>
      <c r="B40" s="46">
        <v>147568000</v>
      </c>
      <c r="C40" s="46">
        <v>143754000</v>
      </c>
      <c r="D40" s="46">
        <v>138836000</v>
      </c>
      <c r="E40" s="46">
        <v>129359000</v>
      </c>
    </row>
    <row r="41" spans="1:5" x14ac:dyDescent="0.3">
      <c r="A41" s="45"/>
      <c r="B41" s="45"/>
      <c r="C41" s="45"/>
      <c r="D41" s="45"/>
      <c r="E41" s="45"/>
    </row>
    <row r="42" spans="1:5" x14ac:dyDescent="0.3">
      <c r="A42" s="45" t="s">
        <v>9</v>
      </c>
      <c r="B42" s="47">
        <v>29704000</v>
      </c>
      <c r="C42" s="47">
        <v>27572000</v>
      </c>
      <c r="D42" s="47">
        <v>25245000</v>
      </c>
      <c r="E42" s="47">
        <v>21822000</v>
      </c>
    </row>
    <row r="43" spans="1:5" x14ac:dyDescent="0.3">
      <c r="A43" s="45"/>
      <c r="B43" s="45"/>
      <c r="C43" s="45"/>
      <c r="D43" s="45"/>
      <c r="E43" s="45"/>
    </row>
  </sheetData>
  <mergeCells count="12">
    <mergeCell ref="A1:E1"/>
    <mergeCell ref="A18:E18"/>
    <mergeCell ref="A40:A41"/>
    <mergeCell ref="A42:A43"/>
    <mergeCell ref="B40:B41"/>
    <mergeCell ref="C40:C41"/>
    <mergeCell ref="D40:D41"/>
    <mergeCell ref="E40:E41"/>
    <mergeCell ref="B42:B43"/>
    <mergeCell ref="C42:C43"/>
    <mergeCell ref="D42:D43"/>
    <mergeCell ref="E42:E4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443-40CB-446D-BB83-686BA2887BDC}">
  <dimension ref="A1:N19"/>
  <sheetViews>
    <sheetView zoomScale="73" workbookViewId="0">
      <selection activeCell="A2" sqref="A2:A9"/>
    </sheetView>
  </sheetViews>
  <sheetFormatPr defaultRowHeight="14" x14ac:dyDescent="0.3"/>
  <cols>
    <col min="3" max="3" width="11.54296875" customWidth="1"/>
    <col min="4" max="4" width="12.54296875" customWidth="1"/>
    <col min="5" max="5" width="11.54296875" bestFit="1" customWidth="1"/>
    <col min="6" max="6" width="14.26953125" bestFit="1" customWidth="1"/>
    <col min="7" max="7" width="22.54296875" bestFit="1" customWidth="1"/>
    <col min="8" max="8" width="28.81640625" bestFit="1" customWidth="1"/>
    <col min="9" max="9" width="31.7265625" bestFit="1" customWidth="1"/>
    <col min="10" max="10" width="18.26953125" bestFit="1" customWidth="1"/>
    <col min="12" max="12" width="22.7265625" bestFit="1" customWidth="1"/>
    <col min="14" max="14" width="18.36328125" bestFit="1" customWidth="1"/>
  </cols>
  <sheetData>
    <row r="1" spans="1:14" ht="15" thickTop="1" thickBot="1" x14ac:dyDescent="0.35">
      <c r="A1" s="28" t="s">
        <v>11</v>
      </c>
      <c r="B1" s="29"/>
      <c r="C1" s="30" t="s">
        <v>12</v>
      </c>
      <c r="D1" s="30" t="s">
        <v>1</v>
      </c>
      <c r="E1" s="30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70"/>
      <c r="L1" s="16" t="s">
        <v>31</v>
      </c>
      <c r="M1" s="70"/>
      <c r="N1" s="16" t="s">
        <v>28</v>
      </c>
    </row>
    <row r="2" spans="1:14" ht="15" thickTop="1" thickBot="1" x14ac:dyDescent="0.35">
      <c r="A2" s="33" t="s">
        <v>0</v>
      </c>
      <c r="B2" s="32" t="s">
        <v>8</v>
      </c>
      <c r="C2" s="27">
        <f>'Data Collection'!$B$10</f>
        <v>44957</v>
      </c>
      <c r="D2" s="5">
        <f>'Data Collection'!$B$11</f>
        <v>147568000</v>
      </c>
      <c r="E2" s="5">
        <f>'Data Collection'!$B$12</f>
        <v>243457000</v>
      </c>
      <c r="F2" s="5">
        <f>'Data Collection'!$D$13</f>
        <v>164965000</v>
      </c>
      <c r="G2" s="5">
        <f>'Data Collection'!$B$13</f>
        <v>159466000</v>
      </c>
      <c r="H2" s="5">
        <f>'Data Collection'!$B$15</f>
        <v>11680000</v>
      </c>
      <c r="I2" s="5">
        <f>'Data Collection'!$B$16</f>
        <v>29101000</v>
      </c>
      <c r="J2" s="5">
        <f>'Data Collection'!$B$17</f>
        <v>-5660000</v>
      </c>
      <c r="K2" s="70"/>
      <c r="L2" s="5">
        <f>'Data Collection'!$B$13</f>
        <v>159466000</v>
      </c>
      <c r="M2" s="70"/>
      <c r="N2" s="59">
        <f>Process!H2/Process!E2</f>
        <v>4.7975617870917656E-2</v>
      </c>
    </row>
    <row r="3" spans="1:14" ht="15" thickTop="1" thickBot="1" x14ac:dyDescent="0.35">
      <c r="A3" s="33"/>
      <c r="B3" s="32"/>
      <c r="C3" s="27">
        <f>'Data Collection'!$C$10</f>
        <v>44592</v>
      </c>
      <c r="D3" s="5">
        <f>'Data Collection'!$C$11</f>
        <v>143754000</v>
      </c>
      <c r="E3" s="5">
        <f>'Data Collection'!$C$12</f>
        <v>244860000</v>
      </c>
      <c r="F3" s="5">
        <f>'Data Collection'!$C$13</f>
        <v>152969000</v>
      </c>
      <c r="G3" s="5">
        <f>'Data Collection'!$C$14</f>
        <v>83253000</v>
      </c>
      <c r="H3" s="5">
        <f>'Data Collection'!$C$15</f>
        <v>13673000</v>
      </c>
      <c r="I3" s="5">
        <f>'Data Collection'!$C$16</f>
        <v>24181000</v>
      </c>
      <c r="J3" s="5">
        <f>'Data Collection'!$C$17</f>
        <v>-4662000</v>
      </c>
      <c r="K3" s="70"/>
      <c r="L3" s="5">
        <f>'Data Collection'!$C$14</f>
        <v>83253000</v>
      </c>
      <c r="M3" s="70"/>
      <c r="N3" s="59">
        <f>Process!H3/Process!E3</f>
        <v>5.5840071877807727E-2</v>
      </c>
    </row>
    <row r="4" spans="1:14" ht="15" thickTop="1" thickBot="1" x14ac:dyDescent="0.35">
      <c r="A4" s="33"/>
      <c r="B4" s="32"/>
      <c r="C4" s="27">
        <f>'Data Collection'!$D$10</f>
        <v>44227</v>
      </c>
      <c r="D4" s="5">
        <f>'Data Collection'!$D$11</f>
        <v>138836000</v>
      </c>
      <c r="E4" s="5">
        <f>'Data Collection'!$C$12</f>
        <v>244860000</v>
      </c>
      <c r="F4" s="5">
        <f>'Data Collection'!$D$13</f>
        <v>164965000</v>
      </c>
      <c r="G4" s="5">
        <f>'Data Collection'!$D$14</f>
        <v>81298000</v>
      </c>
      <c r="H4" s="5">
        <f>'Data Collection'!$D$15</f>
        <v>13510000</v>
      </c>
      <c r="I4" s="5">
        <f>'Data Collection'!$D$16</f>
        <v>36074000</v>
      </c>
      <c r="J4" s="5">
        <f>'Data Collection'!$D$17</f>
        <v>9886000</v>
      </c>
      <c r="K4" s="70"/>
      <c r="L4" s="5">
        <f>'Data Collection'!$D$14</f>
        <v>81298000</v>
      </c>
      <c r="M4" s="70"/>
      <c r="N4" s="59">
        <f>Process!H4 / Process!E4</f>
        <v>5.5174385363064606E-2</v>
      </c>
    </row>
    <row r="5" spans="1:14" ht="15" thickTop="1" thickBot="1" x14ac:dyDescent="0.35">
      <c r="A5" s="33"/>
      <c r="B5" s="32"/>
      <c r="C5" s="27">
        <f>'Data Collection'!$E$10</f>
        <v>43861</v>
      </c>
      <c r="D5" s="5">
        <f>'Data Collection'!$E$11</f>
        <v>129359000</v>
      </c>
      <c r="E5" s="5">
        <f>'Data Collection'!$E$12</f>
        <v>236495000</v>
      </c>
      <c r="F5" s="5">
        <f>'Data Collection'!$E$13</f>
        <v>154943000</v>
      </c>
      <c r="G5" s="5">
        <f>'Data Collection'!$E$14</f>
        <v>74669000</v>
      </c>
      <c r="H5" s="5">
        <f>'Data Collection'!$E$15</f>
        <v>14881000</v>
      </c>
      <c r="I5" s="5">
        <f>'Data Collection'!$E$16</f>
        <v>25255000</v>
      </c>
      <c r="J5" s="5">
        <f>'Data Collection'!$E$17</f>
        <v>1828000</v>
      </c>
      <c r="K5" s="70"/>
      <c r="L5" s="5">
        <f>'Data Collection'!$E$14</f>
        <v>74669000</v>
      </c>
      <c r="M5" s="70"/>
      <c r="N5" s="59">
        <f>Process!H5 / Process!E5</f>
        <v>6.2923106196748346E-2</v>
      </c>
    </row>
    <row r="6" spans="1:14" ht="15" thickTop="1" thickBot="1" x14ac:dyDescent="0.35">
      <c r="A6" s="33"/>
      <c r="B6" s="32" t="s">
        <v>10</v>
      </c>
      <c r="C6" s="27">
        <f>'Data Collection'!$B$2</f>
        <v>45138</v>
      </c>
      <c r="D6" s="5">
        <f>'Data Collection'!$B$3</f>
        <v>39782000</v>
      </c>
      <c r="E6" s="5">
        <f>'Data Collection'!$B$4</f>
        <v>255121000</v>
      </c>
      <c r="F6" s="5">
        <f>'Data Collection'!$B$5</f>
        <v>169562000</v>
      </c>
      <c r="G6" s="5">
        <f>'Data Collection'!$B$6</f>
        <v>85559000</v>
      </c>
      <c r="H6" s="5">
        <f>'Data Collection'!$B$7</f>
        <v>14041000</v>
      </c>
      <c r="I6" s="5">
        <f>'Data Collection'!$B$8</f>
        <v>13568000</v>
      </c>
      <c r="J6" s="5">
        <f>'Data Collection'!$B$9</f>
        <v>3270000</v>
      </c>
      <c r="K6" s="70"/>
      <c r="L6" s="5">
        <f>'Data Collection'!$B$6</f>
        <v>85559000</v>
      </c>
      <c r="M6" s="70"/>
      <c r="N6" s="59">
        <f>Process!H6 / Process!E6</f>
        <v>5.5036629677682351E-2</v>
      </c>
    </row>
    <row r="7" spans="1:14" ht="15" thickTop="1" thickBot="1" x14ac:dyDescent="0.35">
      <c r="A7" s="33"/>
      <c r="B7" s="32"/>
      <c r="C7" s="27">
        <f>'Data Collection'!$C$2</f>
        <v>45046</v>
      </c>
      <c r="D7" s="5">
        <f>'Data Collection'!$C$3</f>
        <v>37017000</v>
      </c>
      <c r="E7" s="5">
        <f>'Data Collection'!$C$4</f>
        <v>245053000</v>
      </c>
      <c r="F7" s="5">
        <f>'Data Collection'!$C$5</f>
        <v>165588000</v>
      </c>
      <c r="G7" s="5">
        <f>'Data Collection'!$C$6</f>
        <v>79465000</v>
      </c>
      <c r="H7" s="5">
        <f>'Data Collection'!$C$7</f>
        <v>7891000</v>
      </c>
      <c r="I7" s="5">
        <f>'Data Collection'!$C$8</f>
        <v>4633000</v>
      </c>
      <c r="J7" s="5">
        <f>'Data Collection'!$C$9</f>
        <v>1713000</v>
      </c>
      <c r="K7" s="70"/>
      <c r="L7" s="5">
        <f>'Data Collection'!$C$6</f>
        <v>79465000</v>
      </c>
      <c r="M7" s="70"/>
      <c r="N7" s="59">
        <f>Process!H7 / Process!E7</f>
        <v>3.2201197292014379E-2</v>
      </c>
    </row>
    <row r="8" spans="1:14" ht="15" thickTop="1" thickBot="1" x14ac:dyDescent="0.35">
      <c r="A8" s="33"/>
      <c r="B8" s="32"/>
      <c r="C8" s="27">
        <f>'Data Collection'!$D$2</f>
        <v>44957</v>
      </c>
      <c r="D8" s="5">
        <f>'Data Collection'!$D$3</f>
        <v>38625000</v>
      </c>
      <c r="E8" s="5">
        <f>'Data Collection'!$D$4</f>
        <v>243457000</v>
      </c>
      <c r="F8" s="5">
        <f>'Data Collection'!$D$5</f>
        <v>159466000</v>
      </c>
      <c r="G8" s="5">
        <f>'Data Collection'!$D$6</f>
        <v>83991000</v>
      </c>
      <c r="H8" s="5">
        <f>'Data Collection'!$D$7</f>
        <v>1673000</v>
      </c>
      <c r="I8" s="5">
        <f>'Data Collection'!$D$8</f>
        <v>13403000</v>
      </c>
      <c r="J8" s="5">
        <f>'Data Collection'!$D$9</f>
        <v>-2812000</v>
      </c>
      <c r="K8" s="70"/>
      <c r="L8" s="5">
        <f>'Data Collection'!$D$6</f>
        <v>83991000</v>
      </c>
      <c r="M8" s="70"/>
      <c r="N8" s="59">
        <f>H8 / E8</f>
        <v>6.8718500597641473E-3</v>
      </c>
    </row>
    <row r="9" spans="1:14" ht="15" thickTop="1" thickBot="1" x14ac:dyDescent="0.35">
      <c r="A9" s="33"/>
      <c r="B9" s="32"/>
      <c r="C9" s="48">
        <f>'Data Collection'!$E$2</f>
        <v>44865</v>
      </c>
      <c r="D9" s="18">
        <f>'Data Collection'!$E$3</f>
        <v>37200000</v>
      </c>
      <c r="E9" s="18">
        <f>'Data Collection'!$E$4</f>
        <v>247656000</v>
      </c>
      <c r="F9" s="18">
        <f>'Data Collection'!$E$5</f>
        <v>167273000</v>
      </c>
      <c r="G9" s="18">
        <f>'Data Collection'!$E$6</f>
        <v>80383000</v>
      </c>
      <c r="H9" s="18">
        <f>'Data Collection'!$E$7</f>
        <v>6275000</v>
      </c>
      <c r="I9" s="18">
        <f>'Data Collection'!$E$8</f>
        <v>6458000</v>
      </c>
      <c r="J9" s="18">
        <f>'Data Collection'!$E$9</f>
        <v>-2104000</v>
      </c>
      <c r="K9" s="70"/>
      <c r="L9" s="18">
        <f>'Data Collection'!$E$6</f>
        <v>80383000</v>
      </c>
      <c r="M9" s="70"/>
      <c r="N9" s="60">
        <f>Process!H9 / Process!E9</f>
        <v>2.5337565009529345E-2</v>
      </c>
    </row>
    <row r="10" spans="1:14" ht="15" thickTop="1" thickBot="1" x14ac:dyDescent="0.35">
      <c r="A10" s="33" t="s">
        <v>9</v>
      </c>
      <c r="B10" s="32" t="s">
        <v>8</v>
      </c>
      <c r="C10" s="49">
        <f>'Data Collection'!$B$27</f>
        <v>45169</v>
      </c>
      <c r="D10" s="50">
        <f>'Data Collection'!$B$28</f>
        <v>29704000</v>
      </c>
      <c r="E10" s="50">
        <f>'Data Collection'!$B$29</f>
        <v>68994000</v>
      </c>
      <c r="F10" s="50">
        <f>'Data Collection'!$B$30</f>
        <v>43936000</v>
      </c>
      <c r="G10" s="50">
        <f>'Data Collection'!$B$31</f>
        <v>25058000</v>
      </c>
      <c r="H10" s="50">
        <f>'Data Collection'!$B$32</f>
        <v>6292000</v>
      </c>
      <c r="I10" s="50">
        <f>'Data Collection'!$B$33</f>
        <v>11068000</v>
      </c>
      <c r="J10" s="50">
        <f>'Data Collection'!$B$34</f>
        <v>3482000</v>
      </c>
      <c r="K10" s="70"/>
      <c r="L10" s="50">
        <f>'Data Collection'!$B$31</f>
        <v>25058000</v>
      </c>
      <c r="M10" s="70"/>
      <c r="N10" s="59">
        <f>Process!H10/Process!E10</f>
        <v>9.1196335913267826E-2</v>
      </c>
    </row>
    <row r="11" spans="1:14" ht="15" thickTop="1" thickBot="1" x14ac:dyDescent="0.35">
      <c r="A11" s="33"/>
      <c r="B11" s="32"/>
      <c r="C11" s="27">
        <f>'Data Collection'!$C$27</f>
        <v>44804</v>
      </c>
      <c r="D11" s="5">
        <f>'Data Collection'!$C$28</f>
        <v>27572000</v>
      </c>
      <c r="E11" s="5">
        <f>'Data Collection'!$C$29</f>
        <v>64166000</v>
      </c>
      <c r="F11" s="5">
        <f>'Data Collection'!$C$30</f>
        <v>43519000</v>
      </c>
      <c r="G11" s="5">
        <f>'Data Collection'!$C$31</f>
        <v>20642000</v>
      </c>
      <c r="H11" s="5">
        <f>'Data Collection'!$C$32</f>
        <v>5844000</v>
      </c>
      <c r="I11" s="5">
        <f>'Data Collection'!$C$33</f>
        <v>7392000</v>
      </c>
      <c r="J11" s="5">
        <f>'Data Collection'!$C$34</f>
        <v>-806000</v>
      </c>
      <c r="K11" s="70"/>
      <c r="L11" s="5">
        <f>'Data Collection'!$C$31</f>
        <v>20642000</v>
      </c>
      <c r="M11" s="70"/>
      <c r="N11" s="59">
        <f>Process!H11/Process!E11</f>
        <v>9.1076270922295297E-2</v>
      </c>
    </row>
    <row r="12" spans="1:14" ht="15" thickTop="1" thickBot="1" x14ac:dyDescent="0.35">
      <c r="A12" s="33"/>
      <c r="B12" s="32"/>
      <c r="C12" s="27">
        <f>'Data Collection'!$D$27</f>
        <v>44439</v>
      </c>
      <c r="D12" s="5">
        <f>'Data Collection'!$D$28</f>
        <v>25245000</v>
      </c>
      <c r="E12" s="5">
        <f>'Data Collection'!$D$29</f>
        <v>59268000</v>
      </c>
      <c r="F12" s="5">
        <f>'Data Collection'!$D$30</f>
        <v>41190000</v>
      </c>
      <c r="G12" s="5">
        <f>'Data Collection'!$D$31</f>
        <v>17564000</v>
      </c>
      <c r="H12" s="5">
        <f>'Data Collection'!$D$32</f>
        <v>5007000</v>
      </c>
      <c r="I12" s="5">
        <f>'Data Collection'!$D$33</f>
        <v>8958000</v>
      </c>
      <c r="J12" s="5">
        <f>'Data Collection'!$D$34</f>
        <v>-1065000</v>
      </c>
      <c r="K12" s="70"/>
      <c r="L12" s="5">
        <f>'Data Collection'!$D$31</f>
        <v>17564000</v>
      </c>
      <c r="M12" s="70"/>
      <c r="N12" s="59">
        <f>Process!H12 / Process!E12</f>
        <v>8.4480664102044953E-2</v>
      </c>
    </row>
    <row r="13" spans="1:14" ht="15" thickTop="1" thickBot="1" x14ac:dyDescent="0.35">
      <c r="A13" s="33"/>
      <c r="B13" s="32"/>
      <c r="C13" s="27">
        <f>'Data Collection'!$E$27</f>
        <v>44074</v>
      </c>
      <c r="D13" s="5">
        <f>'Data Collection'!$E$28</f>
        <v>21822000</v>
      </c>
      <c r="E13" s="5">
        <f>'Data Collection'!$E$29</f>
        <v>55556000</v>
      </c>
      <c r="F13" s="5">
        <f>'Data Collection'!$E$30</f>
        <v>36851000</v>
      </c>
      <c r="G13" s="5">
        <f>'Data Collection'!$E$31</f>
        <v>18284000</v>
      </c>
      <c r="H13" s="5">
        <f>'Data Collection'!$E$32</f>
        <v>4002000</v>
      </c>
      <c r="I13" s="5">
        <f>'Data Collection'!$E$33</f>
        <v>8861000</v>
      </c>
      <c r="J13" s="5">
        <f>'Data Collection'!$E$34</f>
        <v>3823000</v>
      </c>
      <c r="K13" s="70"/>
      <c r="L13" s="5">
        <f>'Data Collection'!$E$31</f>
        <v>18284000</v>
      </c>
      <c r="M13" s="70"/>
      <c r="N13" s="59">
        <f>Process!H13 / Process!E13</f>
        <v>7.2035423716610272E-2</v>
      </c>
    </row>
    <row r="14" spans="1:14" ht="15" thickTop="1" thickBot="1" x14ac:dyDescent="0.35">
      <c r="A14" s="33"/>
      <c r="B14" s="32" t="s">
        <v>10</v>
      </c>
      <c r="C14" s="27">
        <f>'Data Collection'!$B$19</f>
        <v>45169</v>
      </c>
      <c r="D14" s="5">
        <f>'Data Collection'!$B$20</f>
        <v>9720000</v>
      </c>
      <c r="E14" s="5">
        <f>'Data Collection'!$B$21</f>
        <v>68994000</v>
      </c>
      <c r="F14" s="5">
        <f>'Data Collection'!$B$22</f>
        <v>43936000</v>
      </c>
      <c r="G14" s="5">
        <f>'Data Collection'!$B$23</f>
        <v>25058000</v>
      </c>
      <c r="H14" s="5">
        <f>'Data Collection'!$B$24</f>
        <v>6292000</v>
      </c>
      <c r="I14" s="5">
        <f>'Data Collection'!$B$25</f>
        <v>3725000</v>
      </c>
      <c r="J14" s="5">
        <f>'Data Collection'!$B$26</f>
        <v>1236000</v>
      </c>
      <c r="K14" s="70"/>
      <c r="L14" s="5">
        <f>'Data Collection'!$B$23</f>
        <v>25058000</v>
      </c>
      <c r="M14" s="70"/>
      <c r="N14" s="59">
        <f>Process!H14 / Process!E14</f>
        <v>9.1196335913267826E-2</v>
      </c>
    </row>
    <row r="15" spans="1:14" ht="15" thickTop="1" thickBot="1" x14ac:dyDescent="0.35">
      <c r="A15" s="33"/>
      <c r="B15" s="32"/>
      <c r="C15" s="27">
        <f>'Data Collection'!$C$19</f>
        <v>45077</v>
      </c>
      <c r="D15" s="5">
        <f>'Data Collection'!$C$20</f>
        <v>6473000</v>
      </c>
      <c r="E15" s="5">
        <f>'Data Collection'!$C$21</f>
        <v>66752000</v>
      </c>
      <c r="F15" s="5">
        <f>'Data Collection'!$C$22</f>
        <v>43179000</v>
      </c>
      <c r="G15" s="5">
        <f>'Data Collection'!$C$23</f>
        <v>23568000</v>
      </c>
      <c r="H15" s="5">
        <f>'Data Collection'!$C$24</f>
        <v>2160000</v>
      </c>
      <c r="I15" s="5">
        <f>'Data Collection'!$C$25</f>
        <v>1541000</v>
      </c>
      <c r="J15" s="5">
        <f>'Data Collection'!$C$26</f>
        <v>-476000</v>
      </c>
      <c r="K15" s="70"/>
      <c r="L15" s="5">
        <f>'Data Collection'!$C$23</f>
        <v>23568000</v>
      </c>
      <c r="M15" s="70"/>
      <c r="N15" s="59">
        <f>Process!H15 / Process!E15</f>
        <v>3.235858101629914E-2</v>
      </c>
    </row>
    <row r="16" spans="1:14" ht="15" thickTop="1" thickBot="1" x14ac:dyDescent="0.35">
      <c r="A16" s="33"/>
      <c r="B16" s="32"/>
      <c r="C16" s="27">
        <f>'Data Collection'!$D$19</f>
        <v>44985</v>
      </c>
      <c r="D16" s="5">
        <f>'Data Collection'!$D$20</f>
        <v>6843000</v>
      </c>
      <c r="E16" s="5">
        <f>'Data Collection'!$D$21</f>
        <v>66848000</v>
      </c>
      <c r="F16" s="5">
        <f>'Data Collection'!$D$22</f>
        <v>44049000</v>
      </c>
      <c r="G16" s="5">
        <f>'Data Collection'!$D$23</f>
        <v>22794000</v>
      </c>
      <c r="H16" s="5">
        <f>'Data Collection'!$D$24</f>
        <v>1302000</v>
      </c>
      <c r="I16" s="5">
        <f>'Data Collection'!$D$25</f>
        <v>3192000</v>
      </c>
      <c r="J16" s="5">
        <f>'Data Collection'!$D$26</f>
        <v>2032000</v>
      </c>
      <c r="K16" s="70"/>
      <c r="L16" s="5">
        <f>'Data Collection'!$D$23</f>
        <v>22794000</v>
      </c>
      <c r="M16" s="70"/>
      <c r="N16" s="59">
        <f>H16 / E16</f>
        <v>1.9477022498803256E-2</v>
      </c>
    </row>
    <row r="17" spans="1:14" ht="15" thickTop="1" thickBot="1" x14ac:dyDescent="0.35">
      <c r="A17" s="33"/>
      <c r="B17" s="32"/>
      <c r="C17" s="27">
        <f>'Data Collection'!$E$19</f>
        <v>44957</v>
      </c>
      <c r="D17" s="5">
        <f>'Data Collection'!$E$20</f>
        <v>6843000</v>
      </c>
      <c r="E17" s="5">
        <f>'Data Collection'!$E$21</f>
        <v>66848000</v>
      </c>
      <c r="F17" s="5">
        <f>'Data Collection'!$E$22</f>
        <v>44049000</v>
      </c>
      <c r="G17" s="5">
        <f>'Data Collection'!$E$23</f>
        <v>22794000</v>
      </c>
      <c r="H17" s="5">
        <f>'Data Collection'!$E$24</f>
        <v>1466000</v>
      </c>
      <c r="I17" s="5">
        <f>'Data Collection'!$E$25</f>
        <v>2610000</v>
      </c>
      <c r="J17" s="5">
        <f>'Data Collection'!$E$26</f>
        <v>690000</v>
      </c>
      <c r="K17" s="70"/>
      <c r="L17" s="5">
        <f>'Data Collection'!$E$23</f>
        <v>22794000</v>
      </c>
      <c r="M17" s="70"/>
      <c r="N17" s="60">
        <f>Process!H17 / Process!E17</f>
        <v>2.1930349449497368E-2</v>
      </c>
    </row>
    <row r="18" spans="1:14" ht="14.5" thickTop="1" x14ac:dyDescent="0.3">
      <c r="A18" s="3"/>
    </row>
    <row r="19" spans="1:14" x14ac:dyDescent="0.3">
      <c r="A19" s="3"/>
    </row>
  </sheetData>
  <mergeCells count="8">
    <mergeCell ref="K1:K17"/>
    <mergeCell ref="M1:M17"/>
    <mergeCell ref="B2:B5"/>
    <mergeCell ref="A2:A9"/>
    <mergeCell ref="B6:B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099-E488-45DC-8972-3201FC9593C4}">
  <dimension ref="A1"/>
  <sheetViews>
    <sheetView zoomScale="49" workbookViewId="0">
      <selection activeCell="AB14" sqref="AB14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D86-40A7-4240-9003-D7BBC33CF772}">
  <dimension ref="A2:H33"/>
  <sheetViews>
    <sheetView tabSelected="1" zoomScale="65" workbookViewId="0">
      <selection activeCell="F5" sqref="F5:H6"/>
    </sheetView>
  </sheetViews>
  <sheetFormatPr defaultRowHeight="14" x14ac:dyDescent="0.3"/>
  <cols>
    <col min="1" max="2" width="19.6328125" customWidth="1"/>
    <col min="3" max="4" width="15.6328125" customWidth="1"/>
    <col min="5" max="5" width="32.90625" customWidth="1"/>
    <col min="6" max="7" width="15.6328125" customWidth="1"/>
    <col min="8" max="8" width="32" customWidth="1"/>
  </cols>
  <sheetData>
    <row r="2" spans="1:8" ht="14" customHeight="1" x14ac:dyDescent="0.3">
      <c r="C2" s="44" t="s">
        <v>13</v>
      </c>
      <c r="D2" s="44"/>
      <c r="E2" s="44"/>
      <c r="F2" s="44"/>
      <c r="G2" s="44"/>
      <c r="H2" s="44"/>
    </row>
    <row r="3" spans="1:8" x14ac:dyDescent="0.3">
      <c r="C3" s="44"/>
      <c r="D3" s="44"/>
      <c r="E3" s="44"/>
      <c r="F3" s="44"/>
      <c r="G3" s="44"/>
      <c r="H3" s="44"/>
    </row>
    <row r="4" spans="1:8" ht="14.5" thickBot="1" x14ac:dyDescent="0.35">
      <c r="C4" s="44"/>
      <c r="D4" s="44"/>
      <c r="E4" s="44"/>
      <c r="F4" s="44"/>
      <c r="G4" s="44"/>
      <c r="H4" s="44"/>
    </row>
    <row r="5" spans="1:8" ht="14.5" customHeight="1" thickTop="1" x14ac:dyDescent="0.3">
      <c r="C5" s="51" t="str">
        <f>Process!A2 &amp;CHAR(10)&amp;COUNTIF(C8:C32, "Pass*") &amp; " out of " &amp; COUNTIF(C8:C32, "Pass*")+COUNTIF(C8:C32, "Fail*")</f>
        <v>Walmart
7 out of 8</v>
      </c>
      <c r="D5" s="52"/>
      <c r="E5" s="52"/>
      <c r="F5" s="55" t="str">
        <f>Process!A5 &amp;CHAR(10)&amp;COUNTIF(C8:C26, "Pass*") &amp; " out of " &amp; COUNTIF(C8:C26, "Pass*")+COUNTIF(C8:C26, "Fail*")</f>
        <v xml:space="preserve">
6 out of 6</v>
      </c>
      <c r="G5" s="55"/>
      <c r="H5" s="56"/>
    </row>
    <row r="6" spans="1:8" ht="14.5" thickBot="1" x14ac:dyDescent="0.35">
      <c r="C6" s="53"/>
      <c r="D6" s="54"/>
      <c r="E6" s="54"/>
      <c r="F6" s="57"/>
      <c r="G6" s="57"/>
      <c r="H6" s="58"/>
    </row>
    <row r="7" spans="1:8" ht="15" thickTop="1" thickBot="1" x14ac:dyDescent="0.35">
      <c r="C7" s="41" t="s">
        <v>14</v>
      </c>
      <c r="D7" s="41"/>
      <c r="E7" s="41"/>
      <c r="F7" s="41"/>
      <c r="G7" s="41"/>
      <c r="H7" s="41"/>
    </row>
    <row r="8" spans="1:8" ht="15" thickTop="1" thickBot="1" x14ac:dyDescent="0.35">
      <c r="C8" s="42" t="s">
        <v>15</v>
      </c>
      <c r="D8" s="42"/>
      <c r="E8" s="42"/>
      <c r="F8" s="42"/>
      <c r="G8" s="42"/>
      <c r="H8" s="42"/>
    </row>
    <row r="9" spans="1:8" ht="15" thickTop="1" thickBot="1" x14ac:dyDescent="0.35">
      <c r="A9" s="34" t="s">
        <v>20</v>
      </c>
      <c r="B9" s="34"/>
      <c r="C9" s="41" t="str">
        <f>IF(Process!H9 &gt; 0, "Pass", "Fail")</f>
        <v>Pass</v>
      </c>
      <c r="D9" s="61">
        <f>Process!H9</f>
        <v>6275000</v>
      </c>
      <c r="E9" s="41"/>
      <c r="F9" s="40"/>
      <c r="G9" s="40"/>
      <c r="H9" s="40"/>
    </row>
    <row r="10" spans="1:8" ht="15" thickTop="1" thickBot="1" x14ac:dyDescent="0.35">
      <c r="A10" s="34"/>
      <c r="B10" s="34"/>
      <c r="C10" s="41"/>
      <c r="D10" s="41"/>
      <c r="E10" s="41"/>
      <c r="F10" s="40"/>
      <c r="G10" s="40"/>
      <c r="H10" s="40"/>
    </row>
    <row r="11" spans="1:8" ht="15" thickTop="1" thickBot="1" x14ac:dyDescent="0.35">
      <c r="A11" s="34" t="s">
        <v>21</v>
      </c>
      <c r="B11" s="34"/>
      <c r="C11" s="41" t="str">
        <f>IF(Process!I9 &gt; 0, "Pass", "Fail")</f>
        <v>Pass</v>
      </c>
      <c r="D11" s="61">
        <f>Process!I9</f>
        <v>6458000</v>
      </c>
      <c r="E11" s="41"/>
      <c r="F11" s="40"/>
      <c r="G11" s="40"/>
      <c r="H11" s="40"/>
    </row>
    <row r="12" spans="1:8" ht="15" thickTop="1" thickBot="1" x14ac:dyDescent="0.35">
      <c r="A12" s="34"/>
      <c r="B12" s="34"/>
      <c r="C12" s="41"/>
      <c r="D12" s="41"/>
      <c r="E12" s="41"/>
      <c r="F12" s="40"/>
      <c r="G12" s="40"/>
      <c r="H12" s="40"/>
    </row>
    <row r="13" spans="1:8" ht="15" thickTop="1" thickBot="1" x14ac:dyDescent="0.35">
      <c r="A13" s="39" t="s">
        <v>26</v>
      </c>
      <c r="B13" s="34"/>
      <c r="C13" s="41" t="str">
        <f>IF(Process!N9 &gt; 1%, "Pass", "Fail")</f>
        <v>Pass</v>
      </c>
      <c r="D13" s="62">
        <f>Process!N9</f>
        <v>2.5337565009529345E-2</v>
      </c>
      <c r="E13" s="62"/>
      <c r="F13" s="40"/>
      <c r="G13" s="40"/>
      <c r="H13" s="40"/>
    </row>
    <row r="14" spans="1:8" ht="15" thickTop="1" thickBot="1" x14ac:dyDescent="0.35">
      <c r="A14" s="34"/>
      <c r="B14" s="34"/>
      <c r="C14" s="41"/>
      <c r="D14" s="62"/>
      <c r="E14" s="62"/>
      <c r="F14" s="40"/>
      <c r="G14" s="40"/>
      <c r="H14" s="40"/>
    </row>
    <row r="15" spans="1:8" ht="15" thickTop="1" thickBot="1" x14ac:dyDescent="0.35">
      <c r="A15" s="39" t="s">
        <v>27</v>
      </c>
      <c r="B15" s="34"/>
      <c r="C15" s="41" t="str">
        <f>IF(Process!I9 &gt; Process!H9, "Pass", "Fail")</f>
        <v>Pass</v>
      </c>
      <c r="D15" s="66" t="str">
        <f>"Cash Flow= " &amp; DOLLAR(Process!I9,0) &amp;CHAR(10)&amp; " Net Income= " &amp; DOLLAR(Process!H9,0)</f>
        <v>Cash Flow= $6,458,000
 Net Income= $6,275,000</v>
      </c>
      <c r="E15" s="66"/>
      <c r="F15" s="40"/>
      <c r="G15" s="40"/>
      <c r="H15" s="40"/>
    </row>
    <row r="16" spans="1:8" ht="15" thickTop="1" thickBot="1" x14ac:dyDescent="0.35">
      <c r="A16" s="34"/>
      <c r="B16" s="34"/>
      <c r="C16" s="41"/>
      <c r="D16" s="66"/>
      <c r="E16" s="66"/>
      <c r="F16" s="40"/>
      <c r="G16" s="40"/>
      <c r="H16" s="40"/>
    </row>
    <row r="17" spans="1:8" ht="15" thickTop="1" thickBot="1" x14ac:dyDescent="0.35">
      <c r="C17" s="40" t="s">
        <v>16</v>
      </c>
      <c r="D17" s="40"/>
      <c r="E17" s="40"/>
      <c r="F17" s="40"/>
      <c r="G17" s="40"/>
      <c r="H17" s="40"/>
    </row>
    <row r="18" spans="1:8" ht="15" thickTop="1" thickBot="1" x14ac:dyDescent="0.35">
      <c r="C18" s="39" t="s">
        <v>29</v>
      </c>
      <c r="D18" s="34"/>
      <c r="E18" s="34"/>
      <c r="F18" s="34"/>
      <c r="G18" s="34"/>
      <c r="H18" s="34"/>
    </row>
    <row r="19" spans="1:8" ht="15" thickTop="1" thickBot="1" x14ac:dyDescent="0.35">
      <c r="C19" s="34"/>
      <c r="D19" s="34"/>
      <c r="E19" s="34"/>
      <c r="F19" s="34"/>
      <c r="G19" s="34"/>
      <c r="H19" s="34"/>
    </row>
    <row r="20" spans="1:8" ht="15" thickTop="1" thickBot="1" x14ac:dyDescent="0.35">
      <c r="A20" s="34" t="s">
        <v>22</v>
      </c>
      <c r="B20" s="34"/>
      <c r="C20" s="41" t="str">
        <f>IF(Process!E9 &gt; Process!F9, "Pass", "Fail")</f>
        <v>Pass</v>
      </c>
      <c r="D20" s="66" t="str">
        <f>"Assets = " &amp; DOLLAR(Process!E9,0) &amp; CHAR(10)&amp; " Liabilities = "&amp;DOLLAR(Process!F9,0)</f>
        <v>Assets = $247,656,000
 Liabilities = $167,273,000</v>
      </c>
      <c r="E20" s="66"/>
      <c r="F20" s="41"/>
      <c r="G20" s="41"/>
      <c r="H20" s="41"/>
    </row>
    <row r="21" spans="1:8" ht="15" thickTop="1" thickBot="1" x14ac:dyDescent="0.35">
      <c r="A21" s="34"/>
      <c r="B21" s="34"/>
      <c r="C21" s="41"/>
      <c r="D21" s="66"/>
      <c r="E21" s="66"/>
      <c r="F21" s="41"/>
      <c r="G21" s="41"/>
      <c r="H21" s="41"/>
    </row>
    <row r="22" spans="1:8" ht="15" thickTop="1" thickBot="1" x14ac:dyDescent="0.35">
      <c r="A22" s="34" t="s">
        <v>23</v>
      </c>
      <c r="B22" s="34"/>
      <c r="C22" s="22" t="str">
        <f>IF(Process!L9 &gt; 0, "Pass", "Fail")</f>
        <v>Pass</v>
      </c>
      <c r="D22" s="67">
        <f>Process!L9</f>
        <v>80383000</v>
      </c>
      <c r="E22" s="68"/>
      <c r="F22" s="63"/>
      <c r="G22" s="64"/>
      <c r="H22" s="65"/>
    </row>
    <row r="23" spans="1:8" ht="15" thickTop="1" thickBot="1" x14ac:dyDescent="0.35">
      <c r="C23" s="41" t="s">
        <v>17</v>
      </c>
      <c r="D23" s="41"/>
      <c r="E23" s="41"/>
      <c r="F23" s="41"/>
      <c r="G23" s="41"/>
      <c r="H23" s="41"/>
    </row>
    <row r="24" spans="1:8" ht="15" thickTop="1" thickBot="1" x14ac:dyDescent="0.35">
      <c r="C24" s="41"/>
      <c r="D24" s="41"/>
      <c r="E24" s="41"/>
      <c r="F24" s="41"/>
      <c r="G24" s="41"/>
      <c r="H24" s="41"/>
    </row>
    <row r="25" spans="1:8" ht="15" thickTop="1" thickBot="1" x14ac:dyDescent="0.35">
      <c r="C25" s="39" t="s">
        <v>30</v>
      </c>
      <c r="D25" s="34"/>
      <c r="E25" s="34"/>
      <c r="F25" s="34"/>
      <c r="G25" s="34"/>
      <c r="H25" s="34"/>
    </row>
    <row r="26" spans="1:8" ht="15" thickTop="1" thickBot="1" x14ac:dyDescent="0.35">
      <c r="C26" s="34"/>
      <c r="D26" s="34"/>
      <c r="E26" s="34"/>
      <c r="F26" s="34"/>
      <c r="G26" s="34"/>
      <c r="H26" s="34"/>
    </row>
    <row r="27" spans="1:8" ht="15" thickTop="1" thickBot="1" x14ac:dyDescent="0.35">
      <c r="C27" s="34"/>
      <c r="D27" s="34"/>
      <c r="E27" s="34"/>
      <c r="F27" s="34"/>
      <c r="G27" s="34"/>
      <c r="H27" s="34"/>
    </row>
    <row r="28" spans="1:8" ht="15" thickTop="1" thickBot="1" x14ac:dyDescent="0.35">
      <c r="A28" s="34" t="s">
        <v>24</v>
      </c>
      <c r="B28" s="34"/>
      <c r="C28" s="22" t="str">
        <f>IF(Process!D9 &gt; 0, "Pass","Fail")</f>
        <v>Pass</v>
      </c>
      <c r="D28" s="43">
        <f>Process!D9</f>
        <v>37200000</v>
      </c>
      <c r="E28" s="40"/>
      <c r="F28" s="23"/>
      <c r="G28" s="40"/>
      <c r="H28" s="40"/>
    </row>
    <row r="29" spans="1:8" ht="15" thickTop="1" thickBot="1" x14ac:dyDescent="0.35">
      <c r="A29" s="24"/>
      <c r="B29" s="24"/>
      <c r="C29" s="41" t="s">
        <v>18</v>
      </c>
      <c r="D29" s="41"/>
      <c r="E29" s="41"/>
      <c r="F29" s="41"/>
      <c r="G29" s="41"/>
      <c r="H29" s="41"/>
    </row>
    <row r="30" spans="1:8" ht="15" thickTop="1" thickBot="1" x14ac:dyDescent="0.35">
      <c r="A30" s="24"/>
      <c r="B30" s="24"/>
      <c r="C30" s="34" t="s">
        <v>19</v>
      </c>
      <c r="D30" s="34"/>
      <c r="E30" s="34"/>
      <c r="F30" s="34"/>
      <c r="G30" s="34"/>
      <c r="H30" s="34"/>
    </row>
    <row r="31" spans="1:8" ht="15" thickTop="1" thickBot="1" x14ac:dyDescent="0.35">
      <c r="A31" s="35" t="s">
        <v>25</v>
      </c>
      <c r="B31" s="36"/>
      <c r="C31" s="41" t="str">
        <f>IF(Process!I9 &gt; Process!F9, "Pass", "Fail")</f>
        <v>Fail</v>
      </c>
      <c r="D31" s="69" t="str">
        <f>"Cash Flow = " &amp; DOLLAR(Process!I9, 0) &amp; CHAR(10)&amp; " Liabilities = " &amp; DOLLAR(Process!F9,0)</f>
        <v>Cash Flow = $6,458,000
 Liabilities = $167,273,000</v>
      </c>
      <c r="E31" s="69"/>
      <c r="F31" s="40"/>
      <c r="G31" s="40"/>
      <c r="H31" s="40"/>
    </row>
    <row r="32" spans="1:8" ht="15" thickTop="1" thickBot="1" x14ac:dyDescent="0.35">
      <c r="A32" s="37"/>
      <c r="B32" s="38"/>
      <c r="C32" s="41"/>
      <c r="D32" s="69"/>
      <c r="E32" s="69"/>
      <c r="F32" s="40"/>
      <c r="G32" s="40"/>
      <c r="H32" s="40"/>
    </row>
    <row r="33" ht="14.5" thickTop="1" x14ac:dyDescent="0.3"/>
  </sheetData>
  <mergeCells count="47">
    <mergeCell ref="D22:E22"/>
    <mergeCell ref="C2:H4"/>
    <mergeCell ref="C5:E6"/>
    <mergeCell ref="F5:H6"/>
    <mergeCell ref="C7:H7"/>
    <mergeCell ref="C15:C16"/>
    <mergeCell ref="C8:H8"/>
    <mergeCell ref="D9:E10"/>
    <mergeCell ref="G9:H10"/>
    <mergeCell ref="F9:F10"/>
    <mergeCell ref="C9:C10"/>
    <mergeCell ref="C11:C12"/>
    <mergeCell ref="D11:E12"/>
    <mergeCell ref="F11:F12"/>
    <mergeCell ref="G11:H12"/>
    <mergeCell ref="F13:F14"/>
    <mergeCell ref="G13:H14"/>
    <mergeCell ref="G15:H16"/>
    <mergeCell ref="F15:F16"/>
    <mergeCell ref="D15:E16"/>
    <mergeCell ref="C29:H29"/>
    <mergeCell ref="C30:H30"/>
    <mergeCell ref="C31:C32"/>
    <mergeCell ref="D31:E32"/>
    <mergeCell ref="F31:F32"/>
    <mergeCell ref="G31:H32"/>
    <mergeCell ref="A9:B10"/>
    <mergeCell ref="A20:B21"/>
    <mergeCell ref="A22:B22"/>
    <mergeCell ref="D28:E28"/>
    <mergeCell ref="G28:H28"/>
    <mergeCell ref="C20:C21"/>
    <mergeCell ref="D20:E21"/>
    <mergeCell ref="F20:F21"/>
    <mergeCell ref="G20:H21"/>
    <mergeCell ref="C23:H24"/>
    <mergeCell ref="C25:H27"/>
    <mergeCell ref="G22:H22"/>
    <mergeCell ref="C17:H17"/>
    <mergeCell ref="C18:H19"/>
    <mergeCell ref="C13:C14"/>
    <mergeCell ref="D13:E14"/>
    <mergeCell ref="A28:B28"/>
    <mergeCell ref="A31:B32"/>
    <mergeCell ref="A11:B12"/>
    <mergeCell ref="A13:B14"/>
    <mergeCell ref="A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Charts</vt:lpstr>
      <vt:lpstr>Written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</dc:creator>
  <cp:lastModifiedBy>Thiha Set</cp:lastModifiedBy>
  <dcterms:created xsi:type="dcterms:W3CDTF">2015-06-05T18:17:20Z</dcterms:created>
  <dcterms:modified xsi:type="dcterms:W3CDTF">2023-12-05T05:10:26Z</dcterms:modified>
</cp:coreProperties>
</file>