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ttman\Desktop\mis_excel_project\"/>
    </mc:Choice>
  </mc:AlternateContent>
  <xr:revisionPtr revIDLastSave="0" documentId="13_ncr:1_{29A770DA-EB1A-46A1-B249-1E0E3174DB7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 Collection" sheetId="1" r:id="rId1"/>
    <sheet name="Process" sheetId="2" r:id="rId2"/>
    <sheet name="Written Information" sheetId="3" r:id="rId3"/>
    <sheet name="Charts" sheetId="4" r:id="rId4"/>
  </sheets>
  <definedNames>
    <definedName name="A">'Data Collection'!#REF!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G13" i="3"/>
  <c r="D13" i="3"/>
  <c r="G37" i="3"/>
  <c r="D37" i="3"/>
  <c r="F19" i="3"/>
  <c r="G19" i="3"/>
  <c r="G41" i="3"/>
  <c r="F37" i="3"/>
  <c r="G27" i="3"/>
  <c r="C19" i="3"/>
  <c r="F15" i="3"/>
  <c r="F13" i="3"/>
  <c r="D41" i="3"/>
  <c r="C37" i="3"/>
  <c r="D27" i="3"/>
  <c r="C27" i="3"/>
  <c r="C13" i="3"/>
  <c r="C15" i="3"/>
  <c r="L17" i="2"/>
  <c r="G30" i="3" s="1"/>
  <c r="L16" i="2"/>
  <c r="L15" i="2"/>
  <c r="L14" i="2"/>
  <c r="L13" i="2"/>
  <c r="L12" i="2"/>
  <c r="L11" i="2"/>
  <c r="L10" i="2"/>
  <c r="L9" i="2"/>
  <c r="D30" i="3" s="1"/>
  <c r="L8" i="2"/>
  <c r="L7" i="2"/>
  <c r="L6" i="2"/>
  <c r="L5" i="2"/>
  <c r="L4" i="2"/>
  <c r="L3" i="2"/>
  <c r="L2" i="2"/>
  <c r="N13" i="2"/>
  <c r="N17" i="2"/>
  <c r="G17" i="3" s="1"/>
  <c r="N16" i="2"/>
  <c r="N9" i="2"/>
  <c r="C17" i="3" s="1"/>
  <c r="N5" i="2"/>
  <c r="C2" i="2"/>
  <c r="J17" i="2"/>
  <c r="J16" i="2"/>
  <c r="J15" i="2"/>
  <c r="J14" i="2"/>
  <c r="I17" i="2"/>
  <c r="G15" i="3" s="1"/>
  <c r="I16" i="2"/>
  <c r="I15" i="2"/>
  <c r="I14" i="2"/>
  <c r="H17" i="2"/>
  <c r="H16" i="2"/>
  <c r="H15" i="2"/>
  <c r="N15" i="2" s="1"/>
  <c r="H14" i="2"/>
  <c r="N14" i="2" s="1"/>
  <c r="G17" i="2"/>
  <c r="G16" i="2"/>
  <c r="G15" i="2"/>
  <c r="G14" i="2"/>
  <c r="F17" i="2"/>
  <c r="F16" i="2"/>
  <c r="F15" i="2"/>
  <c r="F14" i="2"/>
  <c r="E17" i="2"/>
  <c r="F27" i="3" s="1"/>
  <c r="E16" i="2"/>
  <c r="E15" i="2"/>
  <c r="E14" i="2"/>
  <c r="D17" i="2"/>
  <c r="D16" i="2"/>
  <c r="D15" i="2"/>
  <c r="D14" i="2"/>
  <c r="J13" i="2"/>
  <c r="J12" i="2"/>
  <c r="J11" i="2"/>
  <c r="J10" i="2"/>
  <c r="I13" i="2"/>
  <c r="I12" i="2"/>
  <c r="I11" i="2"/>
  <c r="I10" i="2"/>
  <c r="H13" i="2"/>
  <c r="H12" i="2"/>
  <c r="N12" i="2" s="1"/>
  <c r="H11" i="2"/>
  <c r="N11" i="2" s="1"/>
  <c r="H10" i="2"/>
  <c r="N10" i="2" s="1"/>
  <c r="G13" i="2"/>
  <c r="G12" i="2"/>
  <c r="G11" i="2"/>
  <c r="G10" i="2"/>
  <c r="F13" i="2"/>
  <c r="F12" i="2"/>
  <c r="F11" i="2"/>
  <c r="F10" i="2"/>
  <c r="E13" i="2"/>
  <c r="E12" i="2"/>
  <c r="E11" i="2"/>
  <c r="E10" i="2"/>
  <c r="D13" i="2"/>
  <c r="D12" i="2"/>
  <c r="D11" i="2"/>
  <c r="D10" i="2"/>
  <c r="J9" i="2"/>
  <c r="J8" i="2"/>
  <c r="J7" i="2"/>
  <c r="J6" i="2"/>
  <c r="I9" i="2"/>
  <c r="D19" i="3" s="1"/>
  <c r="I8" i="2"/>
  <c r="I7" i="2"/>
  <c r="I6" i="2"/>
  <c r="H9" i="2"/>
  <c r="H8" i="2"/>
  <c r="N8" i="2" s="1"/>
  <c r="H7" i="2"/>
  <c r="N7" i="2" s="1"/>
  <c r="H6" i="2"/>
  <c r="N6" i="2" s="1"/>
  <c r="G9" i="2"/>
  <c r="G8" i="2"/>
  <c r="G7" i="2"/>
  <c r="G6" i="2"/>
  <c r="F9" i="2"/>
  <c r="F8" i="2"/>
  <c r="F7" i="2"/>
  <c r="F6" i="2"/>
  <c r="E9" i="2"/>
  <c r="E8" i="2"/>
  <c r="E7" i="2"/>
  <c r="E6" i="2"/>
  <c r="D9" i="2"/>
  <c r="D8" i="2"/>
  <c r="D7" i="2"/>
  <c r="D6" i="2"/>
  <c r="J5" i="2"/>
  <c r="J4" i="2"/>
  <c r="J3" i="2"/>
  <c r="J2" i="2"/>
  <c r="I5" i="2"/>
  <c r="I4" i="2"/>
  <c r="I3" i="2"/>
  <c r="I2" i="2"/>
  <c r="H5" i="2"/>
  <c r="H4" i="2"/>
  <c r="N4" i="2" s="1"/>
  <c r="H3" i="2"/>
  <c r="N3" i="2" s="1"/>
  <c r="H2" i="2"/>
  <c r="N2" i="2" s="1"/>
  <c r="G5" i="2"/>
  <c r="G4" i="2"/>
  <c r="G3" i="2"/>
  <c r="G2" i="2"/>
  <c r="F5" i="2"/>
  <c r="F4" i="2"/>
  <c r="F3" i="2"/>
  <c r="F2" i="2"/>
  <c r="E5" i="2"/>
  <c r="E4" i="2"/>
  <c r="E3" i="2"/>
  <c r="E2" i="2"/>
  <c r="D5" i="2"/>
  <c r="D4" i="2"/>
  <c r="D3" i="2"/>
  <c r="D2" i="2"/>
  <c r="C17" i="2"/>
  <c r="C16" i="2"/>
  <c r="C15" i="2"/>
  <c r="C14" i="2"/>
  <c r="C12" i="2"/>
  <c r="C13" i="2"/>
  <c r="C11" i="2"/>
  <c r="C10" i="2"/>
  <c r="C9" i="2"/>
  <c r="C8" i="2"/>
  <c r="C7" i="2"/>
  <c r="C6" i="2"/>
  <c r="C5" i="2"/>
  <c r="C4" i="2"/>
  <c r="C3" i="2"/>
  <c r="F17" i="3" l="1"/>
  <c r="F5" i="3" s="1"/>
  <c r="F30" i="3"/>
  <c r="C30" i="3"/>
  <c r="C41" i="3"/>
  <c r="C5" i="3" s="1"/>
  <c r="F41" i="3"/>
  <c r="D17" i="3"/>
</calcChain>
</file>

<file path=xl/sharedStrings.xml><?xml version="1.0" encoding="utf-8"?>
<sst xmlns="http://schemas.openxmlformats.org/spreadsheetml/2006/main" count="68" uniqueCount="32">
  <si>
    <t>Walmart</t>
  </si>
  <si>
    <t>Gross Profit</t>
  </si>
  <si>
    <t>Total Assets</t>
  </si>
  <si>
    <t>Total Liabilities</t>
  </si>
  <si>
    <t>Total Stockholder Equity</t>
  </si>
  <si>
    <t>Net Income (Income Statement)</t>
  </si>
  <si>
    <t>Cashflow from Operating Activities</t>
  </si>
  <si>
    <t>Net Change in Cash</t>
  </si>
  <si>
    <t>Annual</t>
  </si>
  <si>
    <t>Costco</t>
  </si>
  <si>
    <t>Quarterly</t>
  </si>
  <si>
    <t>Stock</t>
  </si>
  <si>
    <t>Date</t>
  </si>
  <si>
    <t>Total Score</t>
  </si>
  <si>
    <t>Profitability</t>
  </si>
  <si>
    <t>Debt and Capital</t>
  </si>
  <si>
    <t>Operating Efficiency</t>
  </si>
  <si>
    <t>Financial Strength</t>
  </si>
  <si>
    <t>E. Total Liabilities vs Total Assets</t>
  </si>
  <si>
    <t>F. Working Capital</t>
  </si>
  <si>
    <t>G. Gross Profit</t>
  </si>
  <si>
    <t>H. Total Liabilities vs Operating Cash Flow</t>
  </si>
  <si>
    <t>Return on Assets</t>
  </si>
  <si>
    <t>This takes the company's operational pulse. Rising gross margins along with improving asset turnover signals that both the company's competitive position and its productivity are notably improving.</t>
  </si>
  <si>
    <t>Working Capital</t>
  </si>
  <si>
    <t>Profits are the key to financial strength, for without profits all companies will eventually fail.</t>
  </si>
  <si>
    <t>D. Quality of Earnings cash flow is greater than net income.</t>
  </si>
  <si>
    <t>Is the company digging deeper into debt or is it climbing out of debt? Is it raising cash by selling shares? Is it growing through acquisition instead of growing organically?</t>
  </si>
  <si>
    <t>B. Operating Cash Flow should be 
positive.</t>
  </si>
  <si>
    <t>C. ROA is net income/total assets should be above 1%.</t>
  </si>
  <si>
    <t>A. Net income should be positive.</t>
  </si>
  <si>
    <t>This test allows you to differentiate between companies that are on the ropes or 
financially strong.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</si>
</sst>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sto MT"/>
      <family val="2"/>
      <scheme val="minor"/>
    </font>
    <font>
      <sz val="8"/>
      <name val="Calisto MT"/>
      <family val="2"/>
      <scheme val="minor"/>
    </font>
    <font>
      <sz val="12"/>
      <color theme="1"/>
      <name val="Calisto MT"/>
      <family val="1"/>
      <scheme val="minor"/>
    </font>
    <font>
      <b/>
      <sz val="24"/>
      <color theme="3"/>
      <name val="Britannic Bold"/>
      <family val="2"/>
    </font>
    <font>
      <b/>
      <sz val="24"/>
      <color theme="3"/>
      <name val="Calisto MT"/>
      <family val="1"/>
      <scheme val="minor"/>
    </font>
    <font>
      <sz val="20"/>
      <color theme="1"/>
      <name val="Bahnschrift"/>
      <family val="2"/>
    </font>
    <font>
      <b/>
      <sz val="14"/>
      <color theme="1"/>
      <name val="Bahnschrift"/>
      <family val="2"/>
    </font>
    <font>
      <sz val="18"/>
      <color theme="1"/>
      <name val="Bahnschrift SemiBold"/>
      <family val="2"/>
    </font>
    <font>
      <sz val="18"/>
      <color theme="0"/>
      <name val="Franklin Gothic Demi Cond"/>
      <family val="2"/>
    </font>
    <font>
      <sz val="18"/>
      <color theme="1"/>
      <name val="Franklin Gothic Demi Cond"/>
      <family val="2"/>
    </font>
    <font>
      <b/>
      <sz val="18"/>
      <color theme="0"/>
      <name val="Franklin Gothic Demi Cond"/>
      <family val="2"/>
    </font>
    <font>
      <b/>
      <sz val="20"/>
      <color theme="1"/>
      <name val="Segoe UI Semibold"/>
      <family val="2"/>
    </font>
    <font>
      <b/>
      <sz val="20"/>
      <color theme="0"/>
      <name val="Segoe UI Semibold"/>
      <family val="2"/>
    </font>
    <font>
      <sz val="20"/>
      <color theme="0"/>
      <name val="Segoe UI Semibold"/>
      <family val="2"/>
    </font>
    <font>
      <sz val="20"/>
      <color theme="1"/>
      <name val="Bahnschrift SemiLight"/>
      <family val="2"/>
    </font>
    <font>
      <b/>
      <sz val="18"/>
      <color theme="1"/>
      <name val="Bahnschrift"/>
      <family val="2"/>
    </font>
    <font>
      <b/>
      <sz val="14"/>
      <color theme="1"/>
      <name val="Segoe UI Light"/>
      <family val="2"/>
    </font>
    <font>
      <sz val="14"/>
      <color theme="1"/>
      <name val="Calisto MT"/>
      <family val="1"/>
      <scheme val="minor"/>
    </font>
    <font>
      <sz val="18"/>
      <color theme="6" tint="0.79998168889431442"/>
      <name val="Bahnschrift"/>
      <family val="2"/>
    </font>
    <font>
      <b/>
      <sz val="22"/>
      <color theme="0"/>
      <name val="Calisto MT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1"/>
      </left>
      <right style="thick">
        <color theme="1"/>
      </right>
      <top style="thick">
        <color theme="0"/>
      </top>
      <bottom style="thick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theme="0"/>
      </left>
      <right/>
      <top style="thick">
        <color theme="0"/>
      </top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/>
    <xf numFmtId="0" fontId="6" fillId="4" borderId="1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6" fillId="4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14" fontId="7" fillId="4" borderId="2" xfId="0" applyNumberFormat="1" applyFont="1" applyFill="1" applyBorder="1"/>
    <xf numFmtId="3" fontId="7" fillId="4" borderId="2" xfId="0" applyNumberFormat="1" applyFont="1" applyFill="1" applyBorder="1"/>
    <xf numFmtId="10" fontId="7" fillId="4" borderId="2" xfId="0" applyNumberFormat="1" applyFont="1" applyFill="1" applyBorder="1"/>
    <xf numFmtId="14" fontId="7" fillId="4" borderId="9" xfId="0" applyNumberFormat="1" applyFont="1" applyFill="1" applyBorder="1"/>
    <xf numFmtId="3" fontId="7" fillId="4" borderId="9" xfId="0" applyNumberFormat="1" applyFont="1" applyFill="1" applyBorder="1"/>
    <xf numFmtId="10" fontId="7" fillId="4" borderId="18" xfId="0" applyNumberFormat="1" applyFont="1" applyFill="1" applyBorder="1"/>
    <xf numFmtId="14" fontId="7" fillId="4" borderId="15" xfId="0" applyNumberFormat="1" applyFont="1" applyFill="1" applyBorder="1"/>
    <xf numFmtId="3" fontId="7" fillId="4" borderId="15" xfId="0" applyNumberFormat="1" applyFont="1" applyFill="1" applyBorder="1"/>
    <xf numFmtId="10" fontId="7" fillId="4" borderId="5" xfId="0" applyNumberFormat="1" applyFont="1" applyFill="1" applyBorder="1"/>
    <xf numFmtId="10" fontId="7" fillId="4" borderId="9" xfId="0" applyNumberFormat="1" applyFont="1" applyFill="1" applyBorder="1"/>
    <xf numFmtId="10" fontId="7" fillId="4" borderId="19" xfId="0" applyNumberFormat="1" applyFont="1" applyFill="1" applyBorder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right"/>
    </xf>
    <xf numFmtId="0" fontId="9" fillId="6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right"/>
    </xf>
    <xf numFmtId="14" fontId="12" fillId="3" borderId="1" xfId="0" applyNumberFormat="1" applyFont="1" applyFill="1" applyBorder="1" applyAlignment="1">
      <alignment horizontal="right" vertical="center"/>
    </xf>
    <xf numFmtId="14" fontId="12" fillId="3" borderId="1" xfId="0" applyNumberFormat="1" applyFont="1" applyFill="1" applyBorder="1" applyAlignment="1">
      <alignment horizontal="right"/>
    </xf>
    <xf numFmtId="14" fontId="12" fillId="3" borderId="1" xfId="0" applyNumberFormat="1" applyFont="1" applyFill="1" applyBorder="1" applyAlignment="1">
      <alignment horizontal="right" vertical="center" wrapText="1"/>
    </xf>
    <xf numFmtId="0" fontId="13" fillId="3" borderId="1" xfId="0" applyFont="1" applyFill="1" applyBorder="1" applyAlignment="1">
      <alignment horizontal="right"/>
    </xf>
    <xf numFmtId="3" fontId="14" fillId="4" borderId="6" xfId="0" applyNumberFormat="1" applyFont="1" applyFill="1" applyBorder="1" applyAlignment="1">
      <alignment horizontal="right" vertical="center"/>
    </xf>
    <xf numFmtId="3" fontId="14" fillId="4" borderId="5" xfId="0" applyNumberFormat="1" applyFont="1" applyFill="1" applyBorder="1"/>
    <xf numFmtId="3" fontId="14" fillId="4" borderId="7" xfId="0" applyNumberFormat="1" applyFont="1" applyFill="1" applyBorder="1" applyAlignment="1">
      <alignment horizontal="right" vertical="center"/>
    </xf>
    <xf numFmtId="3" fontId="14" fillId="4" borderId="2" xfId="0" applyNumberFormat="1" applyFont="1" applyFill="1" applyBorder="1"/>
    <xf numFmtId="0" fontId="13" fillId="3" borderId="4" xfId="0" applyFont="1" applyFill="1" applyBorder="1" applyAlignment="1">
      <alignment horizontal="right"/>
    </xf>
    <xf numFmtId="3" fontId="14" fillId="4" borderId="8" xfId="0" applyNumberFormat="1" applyFont="1" applyFill="1" applyBorder="1" applyAlignment="1">
      <alignment horizontal="right" vertical="center"/>
    </xf>
    <xf numFmtId="3" fontId="14" fillId="4" borderId="9" xfId="0" applyNumberFormat="1" applyFont="1" applyFill="1" applyBorder="1"/>
    <xf numFmtId="14" fontId="12" fillId="3" borderId="1" xfId="0" applyNumberFormat="1" applyFont="1" applyFill="1" applyBorder="1"/>
    <xf numFmtId="0" fontId="13" fillId="3" borderId="10" xfId="0" applyFont="1" applyFill="1" applyBorder="1" applyAlignment="1">
      <alignment horizontal="right"/>
    </xf>
    <xf numFmtId="3" fontId="14" fillId="4" borderId="7" xfId="0" applyNumberFormat="1" applyFont="1" applyFill="1" applyBorder="1"/>
    <xf numFmtId="14" fontId="12" fillId="3" borderId="14" xfId="0" applyNumberFormat="1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center" vertical="center"/>
    </xf>
    <xf numFmtId="3" fontId="15" fillId="4" borderId="19" xfId="0" applyNumberFormat="1" applyFont="1" applyFill="1" applyBorder="1" applyAlignment="1">
      <alignment horizontal="center" vertical="center"/>
    </xf>
    <xf numFmtId="10" fontId="15" fillId="4" borderId="19" xfId="0" applyNumberFormat="1" applyFont="1" applyFill="1" applyBorder="1" applyAlignment="1">
      <alignment horizontal="center" vertical="center"/>
    </xf>
    <xf numFmtId="0" fontId="15" fillId="4" borderId="28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30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15" fillId="4" borderId="29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left" vertical="center"/>
    </xf>
    <xf numFmtId="0" fontId="16" fillId="9" borderId="19" xfId="0" applyFont="1" applyFill="1" applyBorder="1" applyAlignment="1">
      <alignment horizontal="left" vertical="center" wrapText="1"/>
    </xf>
    <xf numFmtId="0" fontId="16" fillId="9" borderId="21" xfId="0" applyFont="1" applyFill="1" applyBorder="1" applyAlignment="1">
      <alignment horizontal="left" vertical="center" wrapText="1"/>
    </xf>
    <xf numFmtId="0" fontId="16" fillId="9" borderId="22" xfId="0" applyFont="1" applyFill="1" applyBorder="1" applyAlignment="1">
      <alignment horizontal="left" vertical="center" wrapText="1"/>
    </xf>
    <xf numFmtId="0" fontId="16" fillId="9" borderId="0" xfId="0" applyFont="1" applyFill="1" applyAlignment="1">
      <alignment horizontal="left" vertical="center" wrapText="1"/>
    </xf>
    <xf numFmtId="0" fontId="16" fillId="9" borderId="24" xfId="0" applyFont="1" applyFill="1" applyBorder="1" applyAlignment="1">
      <alignment horizontal="left" vertical="center" wrapText="1"/>
    </xf>
    <xf numFmtId="0" fontId="16" fillId="9" borderId="26" xfId="0" applyFont="1" applyFill="1" applyBorder="1" applyAlignment="1">
      <alignment horizontal="left" vertical="center" wrapText="1"/>
    </xf>
    <xf numFmtId="0" fontId="16" fillId="9" borderId="27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9" borderId="2" xfId="0" applyFont="1" applyFill="1" applyBorder="1" applyAlignment="1">
      <alignment horizontal="left" vertical="center"/>
    </xf>
    <xf numFmtId="0" fontId="16" fillId="9" borderId="12" xfId="0" applyFont="1" applyFill="1" applyBorder="1" applyAlignment="1">
      <alignment horizontal="left" vertical="center"/>
    </xf>
    <xf numFmtId="0" fontId="16" fillId="9" borderId="11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0" fontId="16" fillId="9" borderId="17" xfId="0" applyFont="1" applyFill="1" applyBorder="1" applyAlignment="1">
      <alignment horizontal="left" vertical="center"/>
    </xf>
    <xf numFmtId="164" fontId="15" fillId="4" borderId="20" xfId="0" applyNumberFormat="1" applyFont="1" applyFill="1" applyBorder="1" applyAlignment="1">
      <alignment horizontal="center" vertical="center"/>
    </xf>
    <xf numFmtId="164" fontId="15" fillId="4" borderId="22" xfId="0" applyNumberFormat="1" applyFont="1" applyFill="1" applyBorder="1" applyAlignment="1">
      <alignment horizontal="center" vertical="center"/>
    </xf>
    <xf numFmtId="164" fontId="15" fillId="4" borderId="25" xfId="0" applyNumberFormat="1" applyFont="1" applyFill="1" applyBorder="1" applyAlignment="1">
      <alignment horizontal="center" vertical="center"/>
    </xf>
    <xf numFmtId="164" fontId="15" fillId="4" borderId="27" xfId="0" applyNumberFormat="1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left" vertical="top" wrapText="1"/>
    </xf>
    <xf numFmtId="0" fontId="18" fillId="7" borderId="19" xfId="0" applyFont="1" applyFill="1" applyBorder="1" applyAlignment="1">
      <alignment horizontal="left" vertical="top"/>
    </xf>
    <xf numFmtId="0" fontId="15" fillId="8" borderId="19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left" vertical="center" wrapText="1"/>
    </xf>
    <xf numFmtId="0" fontId="18" fillId="7" borderId="20" xfId="0" applyFont="1" applyFill="1" applyBorder="1" applyAlignment="1">
      <alignment horizontal="left" vertical="center" wrapText="1"/>
    </xf>
    <xf numFmtId="0" fontId="18" fillId="7" borderId="21" xfId="0" applyFont="1" applyFill="1" applyBorder="1" applyAlignment="1">
      <alignment horizontal="left" vertical="center" wrapText="1"/>
    </xf>
    <xf numFmtId="0" fontId="18" fillId="7" borderId="22" xfId="0" applyFont="1" applyFill="1" applyBorder="1" applyAlignment="1">
      <alignment horizontal="left" vertical="center" wrapText="1"/>
    </xf>
    <xf numFmtId="0" fontId="18" fillId="7" borderId="23" xfId="0" applyFont="1" applyFill="1" applyBorder="1" applyAlignment="1">
      <alignment horizontal="left" vertical="center" wrapText="1"/>
    </xf>
    <xf numFmtId="0" fontId="18" fillId="7" borderId="0" xfId="0" applyFont="1" applyFill="1" applyAlignment="1">
      <alignment horizontal="left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7" borderId="25" xfId="0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left" vertical="center" wrapText="1"/>
    </xf>
    <xf numFmtId="0" fontId="18" fillId="7" borderId="27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0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22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NET CHANGE IN CASH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Costco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Process!$J$10:$J$13</c15:sqref>
                  </c15:fullRef>
                </c:ext>
              </c:extLst>
              <c:f>Process!$J$10:$J$13</c:f>
              <c:numCache>
                <c:formatCode>#,##0</c:formatCode>
                <c:ptCount val="4"/>
                <c:pt idx="0">
                  <c:v>3482000</c:v>
                </c:pt>
                <c:pt idx="1">
                  <c:v>-806000</c:v>
                </c:pt>
                <c:pt idx="2">
                  <c:v>-1065000</c:v>
                </c:pt>
                <c:pt idx="3">
                  <c:v>3823000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C4C-A099-C5E6A833FC39}"/>
            </c:ext>
          </c:extLst>
        </c:ser>
        <c:ser>
          <c:idx val="2"/>
          <c:order val="2"/>
          <c:tx>
            <c:v>Walmart</c:v>
          </c:tx>
          <c:spPr>
            <a:gradFill rotWithShape="1">
              <a:gsLst>
                <a:gs pos="0">
                  <a:schemeClr val="accent3">
                    <a:tint val="96000"/>
                    <a:lumMod val="104000"/>
                  </a:schemeClr>
                </a:gs>
                <a:gs pos="100000">
                  <a:schemeClr val="accent3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Process!$C$2:$C$5</c15:sqref>
                  </c15:fullRef>
                </c:ext>
              </c:extLst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Process!$J$2:$J$5</c15:sqref>
                  </c15:fullRef>
                </c:ext>
              </c:extLst>
              <c:f>Process!$J$2:$J$5</c:f>
              <c:numCache>
                <c:formatCode>#,##0</c:formatCode>
                <c:ptCount val="4"/>
                <c:pt idx="0">
                  <c:v>-5660000</c:v>
                </c:pt>
                <c:pt idx="1">
                  <c:v>-4662000</c:v>
                </c:pt>
                <c:pt idx="2">
                  <c:v>9886000</c:v>
                </c:pt>
                <c:pt idx="3">
                  <c:v>1828000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4-4C4C-A099-C5E6A833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394416"/>
        <c:axId val="938828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Process!$A$10:$A$17</c15:sqref>
                        </c15:fullRef>
                        <c15:formulaRef>
                          <c15:sqref>(Process!$A$10:$A$13,Process!$A$15:$A$17)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124-4C4C-A099-C5E6A833FC3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tint val="96000"/>
                          <a:lumMod val="104000"/>
                        </a:schemeClr>
                      </a:gs>
                      <a:gs pos="100000">
                        <a:schemeClr val="accent4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Process!$C$2:$C$5</c15:sqref>
                        </c15:fullRef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Process!$A$2:$A$9</c15:sqref>
                        </c15:fullRef>
                        <c15:formulaRef>
                          <c15:sqref>(Process!$A$2:$A$5,Process!$A$7:$A$9)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24-4C4C-A099-C5E6A833FC39}"/>
                  </c:ext>
                </c:extLst>
              </c15:ser>
            </c15:filteredBarSeries>
          </c:ext>
        </c:extLst>
      </c:bar3DChart>
      <c:catAx>
        <c:axId val="1389394416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28784"/>
        <c:crosses val="autoZero"/>
        <c:auto val="0"/>
        <c:lblAlgn val="ctr"/>
        <c:lblOffset val="100"/>
        <c:noMultiLvlLbl val="0"/>
      </c:catAx>
      <c:valAx>
        <c:axId val="938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ASSETS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2">
                    <a:shade val="58000"/>
                    <a:tint val="96000"/>
                    <a:lumMod val="104000"/>
                  </a:schemeClr>
                </a:gs>
                <a:gs pos="100000">
                  <a:schemeClr val="accent2">
                    <a:shade val="58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Process!$E$2:$E$5</c:f>
              <c:numCache>
                <c:formatCode>#,##0</c:formatCode>
                <c:ptCount val="4"/>
                <c:pt idx="0">
                  <c:v>243457000</c:v>
                </c:pt>
                <c:pt idx="1">
                  <c:v>244860000</c:v>
                </c:pt>
                <c:pt idx="2">
                  <c:v>244860000</c:v>
                </c:pt>
                <c:pt idx="3">
                  <c:v>236495000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B87-8A19-985154E1B5A3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2">
                    <a:tint val="86000"/>
                    <a:tint val="96000"/>
                    <a:lumMod val="104000"/>
                  </a:schemeClr>
                </a:gs>
                <a:gs pos="100000">
                  <a:schemeClr val="accent2">
                    <a:tint val="86000"/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 prst="hardEdge"/>
            </a:sp3d>
          </c:spPr>
          <c:invertIfNegative val="0"/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Process!$E$10:$E$13</c:f>
              <c:numCache>
                <c:formatCode>#,##0</c:formatCode>
                <c:ptCount val="4"/>
                <c:pt idx="0">
                  <c:v>68994000</c:v>
                </c:pt>
                <c:pt idx="1">
                  <c:v>64166000</c:v>
                </c:pt>
                <c:pt idx="2">
                  <c:v>59268000</c:v>
                </c:pt>
                <c:pt idx="3">
                  <c:v>55556000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B87-8A19-985154E1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638576"/>
        <c:axId val="87726164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86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shade val="86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70-4B87-8A19-985154E1B5A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tint val="58000"/>
                          <a:tint val="96000"/>
                          <a:lumMod val="104000"/>
                        </a:schemeClr>
                      </a:gs>
                      <a:gs pos="100000">
                        <a:schemeClr val="accent2">
                          <a:tint val="58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76200" dist="38100" dir="5400000" rotWithShape="0">
                      <a:srgbClr val="000000">
                        <a:alpha val="7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 prst="hardEdge"/>
                  </a:sp3d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70-4B87-8A19-985154E1B5A3}"/>
                  </c:ext>
                </c:extLst>
              </c15:ser>
            </c15:filteredBarSeries>
          </c:ext>
        </c:extLst>
      </c:bar3DChart>
      <c:catAx>
        <c:axId val="924638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61648"/>
        <c:crosses val="autoZero"/>
        <c:auto val="0"/>
        <c:lblAlgn val="ctr"/>
        <c:lblOffset val="100"/>
        <c:noMultiLvlLbl val="0"/>
      </c:catAx>
      <c:valAx>
        <c:axId val="877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(QUARTERLY)</a:t>
            </a:r>
            <a:r>
              <a:rPr lang="en-US" baseline="0"/>
              <a:t> (INCOME STATEMENT)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Walmart</c:v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Process!$H$6:$H$9</c:f>
              <c:numCache>
                <c:formatCode>#,##0</c:formatCode>
                <c:ptCount val="4"/>
                <c:pt idx="0">
                  <c:v>14041000</c:v>
                </c:pt>
                <c:pt idx="1">
                  <c:v>7891000</c:v>
                </c:pt>
                <c:pt idx="2">
                  <c:v>1673000</c:v>
                </c:pt>
                <c:pt idx="3">
                  <c:v>6275000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D-47E6-B037-AEBDD9A9D5A0}"/>
            </c:ext>
          </c:extLst>
        </c:ser>
        <c:ser>
          <c:idx val="2"/>
          <c:order val="2"/>
          <c:tx>
            <c:v>Costco</c:v>
          </c:tx>
          <c:spPr>
            <a:gradFill rotWithShape="1">
              <a:gsLst>
                <a:gs pos="0">
                  <a:schemeClr val="accent5">
                    <a:tint val="96000"/>
                    <a:lumMod val="104000"/>
                  </a:schemeClr>
                </a:gs>
                <a:gs pos="100000">
                  <a:schemeClr val="accent5">
                    <a:shade val="90000"/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60000"/>
                </a:srgbClr>
              </a:outerShdw>
            </a:effectLst>
          </c:spPr>
          <c:invertIfNegative val="0"/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Process!$H$14:$H$17</c:f>
              <c:numCache>
                <c:formatCode>#,##0</c:formatCode>
                <c:ptCount val="4"/>
                <c:pt idx="0">
                  <c:v>6292000</c:v>
                </c:pt>
                <c:pt idx="1">
                  <c:v>2160000</c:v>
                </c:pt>
                <c:pt idx="2">
                  <c:v>1302000</c:v>
                </c:pt>
                <c:pt idx="3">
                  <c:v>1466000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D-47E6-B037-AEBDD9A9D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5987312"/>
        <c:axId val="18873502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3">
                          <a:tint val="96000"/>
                          <a:lumMod val="104000"/>
                        </a:schemeClr>
                      </a:gs>
                      <a:gs pos="100000">
                        <a:schemeClr val="accent3"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DD-47E6-B037-AEBDD9A9D5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1">
                          <a:lumMod val="60000"/>
                          <a:tint val="96000"/>
                          <a:lumMod val="104000"/>
                        </a:schemeClr>
                      </a:gs>
                      <a:gs pos="100000">
                        <a:schemeClr val="accent1">
                          <a:lumMod val="60000"/>
                          <a:shade val="90000"/>
                          <a:lumMod val="9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63500" dist="25400" dir="5400000" rotWithShape="0">
                      <a:srgbClr val="000000">
                        <a:alpha val="60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DD-47E6-B037-AEBDD9A9D5A0}"/>
                  </c:ext>
                </c:extLst>
              </c15:ser>
            </c15:filteredBarSeries>
          </c:ext>
        </c:extLst>
      </c:barChart>
      <c:catAx>
        <c:axId val="735987312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350240"/>
        <c:crosses val="autoZero"/>
        <c:auto val="0"/>
        <c:lblAlgn val="ctr"/>
        <c:lblOffset val="100"/>
        <c:noMultiLvlLbl val="0"/>
      </c:catAx>
      <c:valAx>
        <c:axId val="1887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CASHFLOW FROM OPERATING ACTIVITIES (ANNUAL)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Process!$I$2:$I$5</c:f>
              <c:numCache>
                <c:formatCode>#,##0</c:formatCode>
                <c:ptCount val="4"/>
                <c:pt idx="0">
                  <c:v>29101000</c:v>
                </c:pt>
                <c:pt idx="1">
                  <c:v>24181000</c:v>
                </c:pt>
                <c:pt idx="2">
                  <c:v>36074000</c:v>
                </c:pt>
                <c:pt idx="3">
                  <c:v>25255000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0-48AB-A90D-AF80703B72A0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Process!$C$2:$C$5</c:f>
              <c:numCache>
                <c:formatCode>m/d/yyyy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Process!$I$10:$I$13</c:f>
              <c:numCache>
                <c:formatCode>#,##0</c:formatCode>
                <c:ptCount val="4"/>
                <c:pt idx="0">
                  <c:v>11068000</c:v>
                </c:pt>
                <c:pt idx="1">
                  <c:v>7392000</c:v>
                </c:pt>
                <c:pt idx="2">
                  <c:v>8958000</c:v>
                </c:pt>
                <c:pt idx="3">
                  <c:v>8861000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0-48AB-A90D-AF80703B72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3155792"/>
        <c:axId val="9392393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240-48AB-A90D-AF80703B72A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lumMod val="60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Process!$C$2:$C$5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44957</c:v>
                      </c:pt>
                      <c:pt idx="1">
                        <c:v>44592</c:v>
                      </c:pt>
                      <c:pt idx="2">
                        <c:v>44227</c:v>
                      </c:pt>
                      <c:pt idx="3">
                        <c:v>43861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240-48AB-A90D-AF80703B72A0}"/>
                  </c:ext>
                </c:extLst>
              </c15:ser>
            </c15:filteredBarSeries>
          </c:ext>
        </c:extLst>
      </c:barChart>
      <c:catAx>
        <c:axId val="1893155792"/>
        <c:scaling>
          <c:orientation val="minMax"/>
        </c:scaling>
        <c:delete val="0"/>
        <c:axPos val="l"/>
        <c:numFmt formatCode="m/d/yy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9392"/>
        <c:crosses val="autoZero"/>
        <c:auto val="0"/>
        <c:lblAlgn val="ctr"/>
        <c:lblOffset val="100"/>
        <c:noMultiLvlLbl val="0"/>
      </c:catAx>
      <c:valAx>
        <c:axId val="939239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5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STOCKHOLDER EQUITY (QUARTERLY)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Walmart</c:v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Process!$G$6:$G$9</c:f>
              <c:numCache>
                <c:formatCode>#,##0</c:formatCode>
                <c:ptCount val="4"/>
                <c:pt idx="0">
                  <c:v>85559000</c:v>
                </c:pt>
                <c:pt idx="1">
                  <c:v>79465000</c:v>
                </c:pt>
                <c:pt idx="2">
                  <c:v>83991000</c:v>
                </c:pt>
                <c:pt idx="3">
                  <c:v>80383000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A-4A22-A5E0-0F3B5C884421}"/>
            </c:ext>
          </c:extLst>
        </c:ser>
        <c:ser>
          <c:idx val="2"/>
          <c:order val="2"/>
          <c:tx>
            <c:v>Costco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Process!$G$14:$G$17</c:f>
              <c:numCache>
                <c:formatCode>#,##0</c:formatCode>
                <c:ptCount val="4"/>
                <c:pt idx="0">
                  <c:v>25058000</c:v>
                </c:pt>
                <c:pt idx="1">
                  <c:v>23568000</c:v>
                </c:pt>
                <c:pt idx="2">
                  <c:v>22794000</c:v>
                </c:pt>
                <c:pt idx="3">
                  <c:v>22794000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A-4A22-A5E0-0F3B5C8844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67004832"/>
        <c:axId val="9361400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EA-4A22-A5E0-0F3B5C884421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EA-4A22-A5E0-0F3B5C884421}"/>
                  </c:ext>
                </c:extLst>
              </c15:ser>
            </c15:filteredBarSeries>
          </c:ext>
        </c:extLst>
      </c:barChart>
      <c:catAx>
        <c:axId val="1067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40064"/>
        <c:crosses val="autoZero"/>
        <c:auto val="0"/>
        <c:lblAlgn val="ctr"/>
        <c:lblOffset val="100"/>
        <c:noMultiLvlLbl val="0"/>
      </c:catAx>
      <c:valAx>
        <c:axId val="93614006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0670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 QUARTERLY)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Walmart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Process!$N$6:$N$9</c:f>
              <c:numCache>
                <c:formatCode>0.00%</c:formatCode>
                <c:ptCount val="4"/>
                <c:pt idx="0">
                  <c:v>5.5036629677682351E-2</c:v>
                </c:pt>
                <c:pt idx="1">
                  <c:v>3.2201197292014379E-2</c:v>
                </c:pt>
                <c:pt idx="2">
                  <c:v>6.8718500597641473E-3</c:v>
                </c:pt>
                <c:pt idx="3">
                  <c:v>2.5337565009529345E-2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7-45DB-BBFF-726AC7094D94}"/>
            </c:ext>
          </c:extLst>
        </c:ser>
        <c:ser>
          <c:idx val="2"/>
          <c:order val="2"/>
          <c:tx>
            <c:v>Costco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Process!$C$6:$C$9</c:f>
              <c:numCache>
                <c:formatCode>m/d/yyyy</c:formatCode>
                <c:ptCount val="4"/>
                <c:pt idx="0">
                  <c:v>45138</c:v>
                </c:pt>
                <c:pt idx="1">
                  <c:v>45046</c:v>
                </c:pt>
                <c:pt idx="2">
                  <c:v>44957</c:v>
                </c:pt>
                <c:pt idx="3">
                  <c:v>44865</c:v>
                </c:pt>
              </c:numCache>
            </c:numRef>
          </c:cat>
          <c:val>
            <c:numRef>
              <c:f>Process!$N$14:$N$17</c:f>
              <c:numCache>
                <c:formatCode>0.00%</c:formatCode>
                <c:ptCount val="4"/>
                <c:pt idx="0">
                  <c:v>9.1196335913267826E-2</c:v>
                </c:pt>
                <c:pt idx="1">
                  <c:v>3.235858101629914E-2</c:v>
                </c:pt>
                <c:pt idx="2">
                  <c:v>1.9477022498803256E-2</c:v>
                </c:pt>
                <c:pt idx="3">
                  <c:v>2.1930349449497368E-2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7-45DB-BBFF-726AC7094D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75344255"/>
        <c:axId val="5760568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Process!$A$2:$A$9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17-45DB-BBFF-726AC7094D9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Process!$C$6:$C$9</c15:sqref>
                        </c15:formulaRef>
                      </c:ext>
                    </c:extLst>
                    <c:numCache>
                      <c:formatCode>m/d/yyyy</c:formatCode>
                      <c:ptCount val="4"/>
                      <c:pt idx="0">
                        <c:v>45138</c:v>
                      </c:pt>
                      <c:pt idx="1">
                        <c:v>45046</c:v>
                      </c:pt>
                      <c:pt idx="2">
                        <c:v>44957</c:v>
                      </c:pt>
                      <c:pt idx="3">
                        <c:v>44865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Process!$A$10:$A$17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17-45DB-BBFF-726AC7094D94}"/>
                  </c:ext>
                </c:extLst>
              </c15:ser>
            </c15:filteredBarSeries>
          </c:ext>
        </c:extLst>
      </c:barChart>
      <c:catAx>
        <c:axId val="575344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56879"/>
        <c:crosses val="autoZero"/>
        <c:auto val="0"/>
        <c:lblAlgn val="ctr"/>
        <c:lblOffset val="100"/>
        <c:noMultiLvlLbl val="0"/>
      </c:catAx>
      <c:valAx>
        <c:axId val="576056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4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281004</xdr:colOff>
      <xdr:row>15</xdr:row>
      <xdr:rowOff>58203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06B45-62BB-4E0F-96F0-8C355A3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158751</xdr:rowOff>
    </xdr:from>
    <xdr:to>
      <xdr:col>7</xdr:col>
      <xdr:colOff>327506</xdr:colOff>
      <xdr:row>31</xdr:row>
      <xdr:rowOff>61931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FE25-8982-45E9-8B9D-38ECBEC3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573264</xdr:colOff>
      <xdr:row>16</xdr:row>
      <xdr:rowOff>35278</xdr:rowOff>
    </xdr:from>
    <xdr:to>
      <xdr:col>15</xdr:col>
      <xdr:colOff>276931</xdr:colOff>
      <xdr:row>31</xdr:row>
      <xdr:rowOff>132644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64A73-1FC9-4E20-A8E6-EAB15595F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216166</xdr:colOff>
      <xdr:row>0</xdr:row>
      <xdr:rowOff>38878</xdr:rowOff>
    </xdr:from>
    <xdr:to>
      <xdr:col>22</xdr:col>
      <xdr:colOff>528373</xdr:colOff>
      <xdr:row>15</xdr:row>
      <xdr:rowOff>136244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26E0C4-3AA3-4E0D-A5D5-93C49773E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336939</xdr:colOff>
      <xdr:row>16</xdr:row>
      <xdr:rowOff>103674</xdr:rowOff>
    </xdr:from>
    <xdr:to>
      <xdr:col>23</xdr:col>
      <xdr:colOff>36285</xdr:colOff>
      <xdr:row>31</xdr:row>
      <xdr:rowOff>125445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9EB84C-F59F-4D68-8F3E-77C3F9F2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451827</xdr:colOff>
      <xdr:row>0</xdr:row>
      <xdr:rowOff>61058</xdr:rowOff>
    </xdr:from>
    <xdr:to>
      <xdr:col>15</xdr:col>
      <xdr:colOff>139211</xdr:colOff>
      <xdr:row>15</xdr:row>
      <xdr:rowOff>56662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7FCD06-F0D7-4C54-AE4C-625DCBD1B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lat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7" zoomScale="61" zoomScaleNormal="176" workbookViewId="0">
      <selection activeCell="H6" sqref="H6"/>
    </sheetView>
  </sheetViews>
  <sheetFormatPr defaultRowHeight="14" x14ac:dyDescent="0.3"/>
  <cols>
    <col min="1" max="1" width="31" style="1" customWidth="1"/>
    <col min="2" max="2" width="21" style="2" bestFit="1" customWidth="1"/>
    <col min="3" max="3" width="21.26953125" bestFit="1" customWidth="1"/>
    <col min="4" max="4" width="21" bestFit="1" customWidth="1"/>
    <col min="5" max="5" width="20.90625" bestFit="1" customWidth="1"/>
  </cols>
  <sheetData>
    <row r="1" spans="1:5" ht="29.5" thickBot="1" x14ac:dyDescent="0.8">
      <c r="A1" s="38" t="s">
        <v>0</v>
      </c>
      <c r="B1" s="38"/>
      <c r="C1" s="38"/>
      <c r="D1" s="38"/>
      <c r="E1" s="38"/>
    </row>
    <row r="2" spans="1:5" ht="30" thickTop="1" thickBot="1" x14ac:dyDescent="0.8">
      <c r="A2" s="39" t="s">
        <v>10</v>
      </c>
      <c r="B2" s="40">
        <v>45138</v>
      </c>
      <c r="C2" s="41">
        <v>45046</v>
      </c>
      <c r="D2" s="42">
        <v>44957</v>
      </c>
      <c r="E2" s="41">
        <v>44865</v>
      </c>
    </row>
    <row r="3" spans="1:5" ht="30" thickTop="1" thickBot="1" x14ac:dyDescent="0.8">
      <c r="A3" s="43" t="s">
        <v>1</v>
      </c>
      <c r="B3" s="44">
        <v>39782000</v>
      </c>
      <c r="C3" s="45">
        <v>37017000</v>
      </c>
      <c r="D3" s="45">
        <v>38625000</v>
      </c>
      <c r="E3" s="45">
        <v>37200000</v>
      </c>
    </row>
    <row r="4" spans="1:5" ht="30" thickTop="1" thickBot="1" x14ac:dyDescent="0.8">
      <c r="A4" s="43" t="s">
        <v>2</v>
      </c>
      <c r="B4" s="46">
        <v>255121000</v>
      </c>
      <c r="C4" s="47">
        <v>245053000</v>
      </c>
      <c r="D4" s="47">
        <v>243457000</v>
      </c>
      <c r="E4" s="47">
        <v>247656000</v>
      </c>
    </row>
    <row r="5" spans="1:5" ht="30" thickTop="1" thickBot="1" x14ac:dyDescent="0.8">
      <c r="A5" s="43" t="s">
        <v>3</v>
      </c>
      <c r="B5" s="46">
        <v>169562000</v>
      </c>
      <c r="C5" s="47">
        <v>165588000</v>
      </c>
      <c r="D5" s="47">
        <v>159466000</v>
      </c>
      <c r="E5" s="47">
        <v>167273000</v>
      </c>
    </row>
    <row r="6" spans="1:5" ht="30" thickTop="1" thickBot="1" x14ac:dyDescent="0.8">
      <c r="A6" s="43" t="s">
        <v>4</v>
      </c>
      <c r="B6" s="46">
        <v>85559000</v>
      </c>
      <c r="C6" s="47">
        <v>79465000</v>
      </c>
      <c r="D6" s="47">
        <v>83991000</v>
      </c>
      <c r="E6" s="47">
        <v>80383000</v>
      </c>
    </row>
    <row r="7" spans="1:5" ht="30" thickTop="1" thickBot="1" x14ac:dyDescent="0.8">
      <c r="A7" s="43" t="s">
        <v>5</v>
      </c>
      <c r="B7" s="46">
        <v>14041000</v>
      </c>
      <c r="C7" s="47">
        <v>7891000</v>
      </c>
      <c r="D7" s="47">
        <v>1673000</v>
      </c>
      <c r="E7" s="47">
        <v>6275000</v>
      </c>
    </row>
    <row r="8" spans="1:5" ht="30" thickTop="1" thickBot="1" x14ac:dyDescent="0.8">
      <c r="A8" s="43" t="s">
        <v>6</v>
      </c>
      <c r="B8" s="46">
        <v>13568000</v>
      </c>
      <c r="C8" s="47">
        <v>4633000</v>
      </c>
      <c r="D8" s="47">
        <v>13403000</v>
      </c>
      <c r="E8" s="47">
        <v>6458000</v>
      </c>
    </row>
    <row r="9" spans="1:5" ht="30" thickTop="1" thickBot="1" x14ac:dyDescent="0.8">
      <c r="A9" s="48" t="s">
        <v>7</v>
      </c>
      <c r="B9" s="49">
        <v>3270000</v>
      </c>
      <c r="C9" s="50">
        <v>1713000</v>
      </c>
      <c r="D9" s="50">
        <v>-2812000</v>
      </c>
      <c r="E9" s="50">
        <v>-2104000</v>
      </c>
    </row>
    <row r="10" spans="1:5" ht="30" thickTop="1" thickBot="1" x14ac:dyDescent="0.8">
      <c r="A10" s="39" t="s">
        <v>8</v>
      </c>
      <c r="B10" s="40">
        <v>44957</v>
      </c>
      <c r="C10" s="51">
        <v>44592</v>
      </c>
      <c r="D10" s="51">
        <v>44227</v>
      </c>
      <c r="E10" s="51">
        <v>43861</v>
      </c>
    </row>
    <row r="11" spans="1:5" ht="30" thickTop="1" thickBot="1" x14ac:dyDescent="0.8">
      <c r="A11" s="52" t="s">
        <v>1</v>
      </c>
      <c r="B11" s="44">
        <v>147568000</v>
      </c>
      <c r="C11" s="45">
        <v>143754000</v>
      </c>
      <c r="D11" s="45">
        <v>138836000</v>
      </c>
      <c r="E11" s="45">
        <v>129359000</v>
      </c>
    </row>
    <row r="12" spans="1:5" ht="30" thickTop="1" thickBot="1" x14ac:dyDescent="0.8">
      <c r="A12" s="43" t="s">
        <v>2</v>
      </c>
      <c r="B12" s="46">
        <v>243457000</v>
      </c>
      <c r="C12" s="47">
        <v>244860000</v>
      </c>
      <c r="D12" s="47">
        <v>252496000</v>
      </c>
      <c r="E12" s="47">
        <v>236495000</v>
      </c>
    </row>
    <row r="13" spans="1:5" ht="30" thickTop="1" thickBot="1" x14ac:dyDescent="0.8">
      <c r="A13" s="43" t="s">
        <v>3</v>
      </c>
      <c r="B13" s="46">
        <v>159466000</v>
      </c>
      <c r="C13" s="47">
        <v>152969000</v>
      </c>
      <c r="D13" s="47">
        <v>164965000</v>
      </c>
      <c r="E13" s="47">
        <v>154943000</v>
      </c>
    </row>
    <row r="14" spans="1:5" ht="30" thickTop="1" thickBot="1" x14ac:dyDescent="0.8">
      <c r="A14" s="43" t="s">
        <v>4</v>
      </c>
      <c r="B14" s="46">
        <v>76693000</v>
      </c>
      <c r="C14" s="47">
        <v>83253000</v>
      </c>
      <c r="D14" s="47">
        <v>81298000</v>
      </c>
      <c r="E14" s="47">
        <v>74669000</v>
      </c>
    </row>
    <row r="15" spans="1:5" ht="30" thickTop="1" thickBot="1" x14ac:dyDescent="0.8">
      <c r="A15" s="43" t="s">
        <v>5</v>
      </c>
      <c r="B15" s="53">
        <v>11680000</v>
      </c>
      <c r="C15" s="47">
        <v>13673000</v>
      </c>
      <c r="D15" s="47">
        <v>13510000</v>
      </c>
      <c r="E15" s="47">
        <v>14881000</v>
      </c>
    </row>
    <row r="16" spans="1:5" ht="30" thickTop="1" thickBot="1" x14ac:dyDescent="0.8">
      <c r="A16" s="43" t="s">
        <v>6</v>
      </c>
      <c r="B16" s="46">
        <v>29101000</v>
      </c>
      <c r="C16" s="47">
        <v>24181000</v>
      </c>
      <c r="D16" s="47">
        <v>36074000</v>
      </c>
      <c r="E16" s="47">
        <v>25255000</v>
      </c>
    </row>
    <row r="17" spans="1:5" ht="30" thickTop="1" thickBot="1" x14ac:dyDescent="0.8">
      <c r="A17" s="43" t="s">
        <v>7</v>
      </c>
      <c r="B17" s="46">
        <v>-5660000</v>
      </c>
      <c r="C17" s="47">
        <v>-4662000</v>
      </c>
      <c r="D17" s="47">
        <v>9886000</v>
      </c>
      <c r="E17" s="47">
        <v>1828000</v>
      </c>
    </row>
    <row r="18" spans="1:5" ht="30" thickTop="1" thickBot="1" x14ac:dyDescent="0.8">
      <c r="A18" s="38" t="s">
        <v>9</v>
      </c>
      <c r="B18" s="38"/>
      <c r="C18" s="38"/>
      <c r="D18" s="38"/>
      <c r="E18" s="38"/>
    </row>
    <row r="19" spans="1:5" ht="30" thickTop="1" thickBot="1" x14ac:dyDescent="0.8">
      <c r="A19" s="39" t="s">
        <v>10</v>
      </c>
      <c r="B19" s="54">
        <v>45169</v>
      </c>
      <c r="C19" s="41">
        <v>45077</v>
      </c>
      <c r="D19" s="42">
        <v>44985</v>
      </c>
      <c r="E19" s="41">
        <v>44957</v>
      </c>
    </row>
    <row r="20" spans="1:5" ht="30" thickTop="1" thickBot="1" x14ac:dyDescent="0.8">
      <c r="A20" s="43" t="s">
        <v>1</v>
      </c>
      <c r="B20" s="44">
        <v>9720000</v>
      </c>
      <c r="C20" s="45">
        <v>6473000</v>
      </c>
      <c r="D20" s="45">
        <v>6843000</v>
      </c>
      <c r="E20" s="45">
        <v>6843000</v>
      </c>
    </row>
    <row r="21" spans="1:5" ht="30" thickTop="1" thickBot="1" x14ac:dyDescent="0.8">
      <c r="A21" s="43" t="s">
        <v>2</v>
      </c>
      <c r="B21" s="46">
        <v>68994000</v>
      </c>
      <c r="C21" s="47">
        <v>66752000</v>
      </c>
      <c r="D21" s="47">
        <v>66848000</v>
      </c>
      <c r="E21" s="47">
        <v>66848000</v>
      </c>
    </row>
    <row r="22" spans="1:5" ht="30" thickTop="1" thickBot="1" x14ac:dyDescent="0.8">
      <c r="A22" s="43" t="s">
        <v>3</v>
      </c>
      <c r="B22" s="46">
        <v>43936000</v>
      </c>
      <c r="C22" s="47">
        <v>43179000</v>
      </c>
      <c r="D22" s="47">
        <v>44049000</v>
      </c>
      <c r="E22" s="47">
        <v>44049000</v>
      </c>
    </row>
    <row r="23" spans="1:5" ht="30" thickTop="1" thickBot="1" x14ac:dyDescent="0.8">
      <c r="A23" s="43" t="s">
        <v>4</v>
      </c>
      <c r="B23" s="46">
        <v>25058000</v>
      </c>
      <c r="C23" s="47">
        <v>23568000</v>
      </c>
      <c r="D23" s="47">
        <v>22794000</v>
      </c>
      <c r="E23" s="47">
        <v>22794000</v>
      </c>
    </row>
    <row r="24" spans="1:5" ht="30" thickTop="1" thickBot="1" x14ac:dyDescent="0.8">
      <c r="A24" s="43" t="s">
        <v>5</v>
      </c>
      <c r="B24" s="46">
        <v>6292000</v>
      </c>
      <c r="C24" s="47">
        <v>2160000</v>
      </c>
      <c r="D24" s="47">
        <v>1302000</v>
      </c>
      <c r="E24" s="47">
        <v>1466000</v>
      </c>
    </row>
    <row r="25" spans="1:5" ht="30" thickTop="1" thickBot="1" x14ac:dyDescent="0.8">
      <c r="A25" s="43" t="s">
        <v>6</v>
      </c>
      <c r="B25" s="46">
        <v>3725000</v>
      </c>
      <c r="C25" s="47">
        <v>1541000</v>
      </c>
      <c r="D25" s="47">
        <v>3192000</v>
      </c>
      <c r="E25" s="47">
        <v>2610000</v>
      </c>
    </row>
    <row r="26" spans="1:5" ht="30" thickTop="1" thickBot="1" x14ac:dyDescent="0.8">
      <c r="A26" s="43" t="s">
        <v>7</v>
      </c>
      <c r="B26" s="49">
        <v>1236000</v>
      </c>
      <c r="C26" s="50">
        <v>-476000</v>
      </c>
      <c r="D26" s="50">
        <v>2032000</v>
      </c>
      <c r="E26" s="50">
        <v>690000</v>
      </c>
    </row>
    <row r="27" spans="1:5" ht="30" thickTop="1" thickBot="1" x14ac:dyDescent="0.8">
      <c r="A27" s="39" t="s">
        <v>8</v>
      </c>
      <c r="B27" s="54">
        <v>45169</v>
      </c>
      <c r="C27" s="51">
        <v>44804</v>
      </c>
      <c r="D27" s="51">
        <v>44439</v>
      </c>
      <c r="E27" s="51">
        <v>44074</v>
      </c>
    </row>
    <row r="28" spans="1:5" ht="30" thickTop="1" thickBot="1" x14ac:dyDescent="0.8">
      <c r="A28" s="43" t="s">
        <v>1</v>
      </c>
      <c r="B28" s="44">
        <v>29704000</v>
      </c>
      <c r="C28" s="45">
        <v>27572000</v>
      </c>
      <c r="D28" s="45">
        <v>25245000</v>
      </c>
      <c r="E28" s="45">
        <v>21822000</v>
      </c>
    </row>
    <row r="29" spans="1:5" ht="30" thickTop="1" thickBot="1" x14ac:dyDescent="0.8">
      <c r="A29" s="43" t="s">
        <v>2</v>
      </c>
      <c r="B29" s="46">
        <v>68994000</v>
      </c>
      <c r="C29" s="47">
        <v>64166000</v>
      </c>
      <c r="D29" s="47">
        <v>59268000</v>
      </c>
      <c r="E29" s="47">
        <v>55556000</v>
      </c>
    </row>
    <row r="30" spans="1:5" ht="30" thickTop="1" thickBot="1" x14ac:dyDescent="0.8">
      <c r="A30" s="43" t="s">
        <v>3</v>
      </c>
      <c r="B30" s="46">
        <v>43936000</v>
      </c>
      <c r="C30" s="47">
        <v>43519000</v>
      </c>
      <c r="D30" s="47">
        <v>41190000</v>
      </c>
      <c r="E30" s="47">
        <v>36851000</v>
      </c>
    </row>
    <row r="31" spans="1:5" ht="30" thickTop="1" thickBot="1" x14ac:dyDescent="0.8">
      <c r="A31" s="43" t="s">
        <v>4</v>
      </c>
      <c r="B31" s="46">
        <v>25058000</v>
      </c>
      <c r="C31" s="47">
        <v>20642000</v>
      </c>
      <c r="D31" s="47">
        <v>17564000</v>
      </c>
      <c r="E31" s="47">
        <v>18284000</v>
      </c>
    </row>
    <row r="32" spans="1:5" ht="30" thickTop="1" thickBot="1" x14ac:dyDescent="0.8">
      <c r="A32" s="43" t="s">
        <v>5</v>
      </c>
      <c r="B32" s="53">
        <v>6292000</v>
      </c>
      <c r="C32" s="47">
        <v>5844000</v>
      </c>
      <c r="D32" s="47">
        <v>5007000</v>
      </c>
      <c r="E32" s="47">
        <v>4002000</v>
      </c>
    </row>
    <row r="33" spans="1:5" ht="30" thickTop="1" thickBot="1" x14ac:dyDescent="0.8">
      <c r="A33" s="43" t="s">
        <v>6</v>
      </c>
      <c r="B33" s="46">
        <v>11068000</v>
      </c>
      <c r="C33" s="47">
        <v>7392000</v>
      </c>
      <c r="D33" s="47">
        <v>8958000</v>
      </c>
      <c r="E33" s="47">
        <v>8861000</v>
      </c>
    </row>
    <row r="34" spans="1:5" ht="30" thickTop="1" thickBot="1" x14ac:dyDescent="0.8">
      <c r="A34" s="43" t="s">
        <v>7</v>
      </c>
      <c r="B34" s="46">
        <v>3482000</v>
      </c>
      <c r="C34" s="47">
        <v>-806000</v>
      </c>
      <c r="D34" s="47">
        <v>-1065000</v>
      </c>
      <c r="E34" s="47">
        <v>3823000</v>
      </c>
    </row>
    <row r="35" spans="1:5" ht="14.5" thickTop="1" x14ac:dyDescent="0.3"/>
  </sheetData>
  <mergeCells count="2">
    <mergeCell ref="A1:E1"/>
    <mergeCell ref="A18:E1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2443-40CB-446D-BB83-686BA2887BDC}">
  <dimension ref="A1:N19"/>
  <sheetViews>
    <sheetView topLeftCell="D1" zoomScale="69" workbookViewId="0">
      <selection activeCell="B19" sqref="B19"/>
    </sheetView>
  </sheetViews>
  <sheetFormatPr defaultRowHeight="14" x14ac:dyDescent="0.3"/>
  <cols>
    <col min="1" max="1" width="14.26953125" bestFit="1" customWidth="1"/>
    <col min="2" max="2" width="16" bestFit="1" customWidth="1"/>
    <col min="3" max="3" width="18.81640625" bestFit="1" customWidth="1"/>
    <col min="4" max="4" width="18.90625" bestFit="1" customWidth="1"/>
    <col min="5" max="5" width="19.54296875" bestFit="1" customWidth="1"/>
    <col min="6" max="6" width="23.90625" bestFit="1" customWidth="1"/>
    <col min="7" max="7" width="22.6328125" bestFit="1" customWidth="1"/>
    <col min="8" max="8" width="28.90625" bestFit="1" customWidth="1"/>
    <col min="9" max="9" width="31.81640625" bestFit="1" customWidth="1"/>
    <col min="10" max="10" width="18.36328125" bestFit="1" customWidth="1"/>
    <col min="12" max="12" width="22.7265625" bestFit="1" customWidth="1"/>
    <col min="14" max="14" width="18.36328125" bestFit="1" customWidth="1"/>
  </cols>
  <sheetData>
    <row r="1" spans="1:14" ht="23.5" thickTop="1" thickBot="1" x14ac:dyDescent="0.5">
      <c r="A1" s="29" t="s">
        <v>11</v>
      </c>
      <c r="B1" s="30"/>
      <c r="C1" s="31" t="s">
        <v>12</v>
      </c>
      <c r="D1" s="31" t="s">
        <v>1</v>
      </c>
      <c r="E1" s="31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3"/>
      <c r="L1" s="32" t="s">
        <v>24</v>
      </c>
      <c r="M1" s="33"/>
      <c r="N1" s="32" t="s">
        <v>22</v>
      </c>
    </row>
    <row r="2" spans="1:14" ht="23" thickTop="1" thickBot="1" x14ac:dyDescent="0.45">
      <c r="A2" s="34" t="s">
        <v>0</v>
      </c>
      <c r="B2" s="35" t="s">
        <v>8</v>
      </c>
      <c r="C2" s="18">
        <f>'Data Collection'!$B$10</f>
        <v>44957</v>
      </c>
      <c r="D2" s="19">
        <f>'Data Collection'!$B$11</f>
        <v>147568000</v>
      </c>
      <c r="E2" s="19">
        <f>'Data Collection'!$B$12</f>
        <v>243457000</v>
      </c>
      <c r="F2" s="19">
        <f>'Data Collection'!$D$13</f>
        <v>164965000</v>
      </c>
      <c r="G2" s="19">
        <f>'Data Collection'!$B$13</f>
        <v>159466000</v>
      </c>
      <c r="H2" s="19">
        <f>'Data Collection'!$B$15</f>
        <v>11680000</v>
      </c>
      <c r="I2" s="19">
        <f>'Data Collection'!$B$16</f>
        <v>29101000</v>
      </c>
      <c r="J2" s="19">
        <f>'Data Collection'!$B$17</f>
        <v>-5660000</v>
      </c>
      <c r="K2" s="17"/>
      <c r="L2" s="19">
        <f>'Data Collection'!$B$13</f>
        <v>159466000</v>
      </c>
      <c r="M2" s="17"/>
      <c r="N2" s="20">
        <f>Process!H2/Process!E2</f>
        <v>4.7975617870917656E-2</v>
      </c>
    </row>
    <row r="3" spans="1:14" ht="23" thickTop="1" thickBot="1" x14ac:dyDescent="0.45">
      <c r="A3" s="34"/>
      <c r="B3" s="35"/>
      <c r="C3" s="18">
        <f>'Data Collection'!$C$10</f>
        <v>44592</v>
      </c>
      <c r="D3" s="19">
        <f>'Data Collection'!$C$11</f>
        <v>143754000</v>
      </c>
      <c r="E3" s="19">
        <f>'Data Collection'!$C$12</f>
        <v>244860000</v>
      </c>
      <c r="F3" s="19">
        <f>'Data Collection'!$C$13</f>
        <v>152969000</v>
      </c>
      <c r="G3" s="19">
        <f>'Data Collection'!$C$14</f>
        <v>83253000</v>
      </c>
      <c r="H3" s="19">
        <f>'Data Collection'!$C$15</f>
        <v>13673000</v>
      </c>
      <c r="I3" s="19">
        <f>'Data Collection'!$C$16</f>
        <v>24181000</v>
      </c>
      <c r="J3" s="19">
        <f>'Data Collection'!$C$17</f>
        <v>-4662000</v>
      </c>
      <c r="K3" s="17"/>
      <c r="L3" s="19">
        <f>'Data Collection'!$C$14</f>
        <v>83253000</v>
      </c>
      <c r="M3" s="17"/>
      <c r="N3" s="20">
        <f>Process!H3/Process!E3</f>
        <v>5.5840071877807727E-2</v>
      </c>
    </row>
    <row r="4" spans="1:14" ht="23" thickTop="1" thickBot="1" x14ac:dyDescent="0.45">
      <c r="A4" s="34"/>
      <c r="B4" s="35"/>
      <c r="C4" s="18">
        <f>'Data Collection'!$D$10</f>
        <v>44227</v>
      </c>
      <c r="D4" s="19">
        <f>'Data Collection'!$D$11</f>
        <v>138836000</v>
      </c>
      <c r="E4" s="19">
        <f>'Data Collection'!$C$12</f>
        <v>244860000</v>
      </c>
      <c r="F4" s="19">
        <f>'Data Collection'!$D$13</f>
        <v>164965000</v>
      </c>
      <c r="G4" s="19">
        <f>'Data Collection'!$D$14</f>
        <v>81298000</v>
      </c>
      <c r="H4" s="19">
        <f>'Data Collection'!$D$15</f>
        <v>13510000</v>
      </c>
      <c r="I4" s="19">
        <f>'Data Collection'!$D$16</f>
        <v>36074000</v>
      </c>
      <c r="J4" s="19">
        <f>'Data Collection'!$D$17</f>
        <v>9886000</v>
      </c>
      <c r="K4" s="17"/>
      <c r="L4" s="19">
        <f>'Data Collection'!$D$14</f>
        <v>81298000</v>
      </c>
      <c r="M4" s="17"/>
      <c r="N4" s="20">
        <f>Process!H4 / Process!E4</f>
        <v>5.5174385363064606E-2</v>
      </c>
    </row>
    <row r="5" spans="1:14" ht="23" thickTop="1" thickBot="1" x14ac:dyDescent="0.45">
      <c r="A5" s="34"/>
      <c r="B5" s="35"/>
      <c r="C5" s="18">
        <f>'Data Collection'!$E$10</f>
        <v>43861</v>
      </c>
      <c r="D5" s="19">
        <f>'Data Collection'!$E$11</f>
        <v>129359000</v>
      </c>
      <c r="E5" s="19">
        <f>'Data Collection'!$E$12</f>
        <v>236495000</v>
      </c>
      <c r="F5" s="19">
        <f>'Data Collection'!$E$13</f>
        <v>154943000</v>
      </c>
      <c r="G5" s="19">
        <f>'Data Collection'!$E$14</f>
        <v>74669000</v>
      </c>
      <c r="H5" s="19">
        <f>'Data Collection'!$E$15</f>
        <v>14881000</v>
      </c>
      <c r="I5" s="19">
        <f>'Data Collection'!$E$16</f>
        <v>25255000</v>
      </c>
      <c r="J5" s="19">
        <f>'Data Collection'!$E$17</f>
        <v>1828000</v>
      </c>
      <c r="K5" s="17"/>
      <c r="L5" s="19">
        <f>'Data Collection'!$E$14</f>
        <v>74669000</v>
      </c>
      <c r="M5" s="17"/>
      <c r="N5" s="20">
        <f>Process!H5 / Process!E5</f>
        <v>6.2923106196748346E-2</v>
      </c>
    </row>
    <row r="6" spans="1:14" ht="23" thickTop="1" thickBot="1" x14ac:dyDescent="0.45">
      <c r="A6" s="34"/>
      <c r="B6" s="35" t="s">
        <v>10</v>
      </c>
      <c r="C6" s="18">
        <f>'Data Collection'!$B$2</f>
        <v>45138</v>
      </c>
      <c r="D6" s="19">
        <f>'Data Collection'!$B$3</f>
        <v>39782000</v>
      </c>
      <c r="E6" s="19">
        <f>'Data Collection'!$B$4</f>
        <v>255121000</v>
      </c>
      <c r="F6" s="19">
        <f>'Data Collection'!$B$5</f>
        <v>169562000</v>
      </c>
      <c r="G6" s="19">
        <f>'Data Collection'!$B$6</f>
        <v>85559000</v>
      </c>
      <c r="H6" s="19">
        <f>'Data Collection'!$B$7</f>
        <v>14041000</v>
      </c>
      <c r="I6" s="19">
        <f>'Data Collection'!$B$8</f>
        <v>13568000</v>
      </c>
      <c r="J6" s="19">
        <f>'Data Collection'!$B$9</f>
        <v>3270000</v>
      </c>
      <c r="K6" s="17"/>
      <c r="L6" s="19">
        <f>'Data Collection'!$B$6</f>
        <v>85559000</v>
      </c>
      <c r="M6" s="17"/>
      <c r="N6" s="20">
        <f>Process!H6 / Process!E6</f>
        <v>5.5036629677682351E-2</v>
      </c>
    </row>
    <row r="7" spans="1:14" ht="23" thickTop="1" thickBot="1" x14ac:dyDescent="0.45">
      <c r="A7" s="34"/>
      <c r="B7" s="35"/>
      <c r="C7" s="18">
        <f>'Data Collection'!$C$2</f>
        <v>45046</v>
      </c>
      <c r="D7" s="19">
        <f>'Data Collection'!$C$3</f>
        <v>37017000</v>
      </c>
      <c r="E7" s="19">
        <f>'Data Collection'!$C$4</f>
        <v>245053000</v>
      </c>
      <c r="F7" s="19">
        <f>'Data Collection'!$C$5</f>
        <v>165588000</v>
      </c>
      <c r="G7" s="19">
        <f>'Data Collection'!$C$6</f>
        <v>79465000</v>
      </c>
      <c r="H7" s="19">
        <f>'Data Collection'!$C$7</f>
        <v>7891000</v>
      </c>
      <c r="I7" s="19">
        <f>'Data Collection'!$C$8</f>
        <v>4633000</v>
      </c>
      <c r="J7" s="19">
        <f>'Data Collection'!$C$9</f>
        <v>1713000</v>
      </c>
      <c r="K7" s="17"/>
      <c r="L7" s="19">
        <f>'Data Collection'!$C$6</f>
        <v>79465000</v>
      </c>
      <c r="M7" s="17"/>
      <c r="N7" s="20">
        <f>Process!H7 / Process!E7</f>
        <v>3.2201197292014379E-2</v>
      </c>
    </row>
    <row r="8" spans="1:14" ht="23" thickTop="1" thickBot="1" x14ac:dyDescent="0.45">
      <c r="A8" s="34"/>
      <c r="B8" s="35"/>
      <c r="C8" s="18">
        <f>'Data Collection'!$D$2</f>
        <v>44957</v>
      </c>
      <c r="D8" s="19">
        <f>'Data Collection'!$D$3</f>
        <v>38625000</v>
      </c>
      <c r="E8" s="19">
        <f>'Data Collection'!$D$4</f>
        <v>243457000</v>
      </c>
      <c r="F8" s="19">
        <f>'Data Collection'!$D$5</f>
        <v>159466000</v>
      </c>
      <c r="G8" s="19">
        <f>'Data Collection'!$D$6</f>
        <v>83991000</v>
      </c>
      <c r="H8" s="19">
        <f>'Data Collection'!$D$7</f>
        <v>1673000</v>
      </c>
      <c r="I8" s="19">
        <f>'Data Collection'!$D$8</f>
        <v>13403000</v>
      </c>
      <c r="J8" s="19">
        <f>'Data Collection'!$D$9</f>
        <v>-2812000</v>
      </c>
      <c r="K8" s="17"/>
      <c r="L8" s="19">
        <f>'Data Collection'!$D$6</f>
        <v>83991000</v>
      </c>
      <c r="M8" s="17"/>
      <c r="N8" s="20">
        <f>H8 / E8</f>
        <v>6.8718500597641473E-3</v>
      </c>
    </row>
    <row r="9" spans="1:14" ht="23" thickTop="1" thickBot="1" x14ac:dyDescent="0.45">
      <c r="A9" s="34"/>
      <c r="B9" s="35"/>
      <c r="C9" s="21">
        <f>'Data Collection'!$E$2</f>
        <v>44865</v>
      </c>
      <c r="D9" s="22">
        <f>'Data Collection'!$E$3</f>
        <v>37200000</v>
      </c>
      <c r="E9" s="22">
        <f>'Data Collection'!$E$4</f>
        <v>247656000</v>
      </c>
      <c r="F9" s="22">
        <f>'Data Collection'!$E$5</f>
        <v>167273000</v>
      </c>
      <c r="G9" s="22">
        <f>'Data Collection'!$E$6</f>
        <v>80383000</v>
      </c>
      <c r="H9" s="22">
        <f>'Data Collection'!$E$7</f>
        <v>6275000</v>
      </c>
      <c r="I9" s="22">
        <f>'Data Collection'!$E$8</f>
        <v>6458000</v>
      </c>
      <c r="J9" s="22">
        <f>'Data Collection'!$E$9</f>
        <v>-2104000</v>
      </c>
      <c r="K9" s="17"/>
      <c r="L9" s="22">
        <f>'Data Collection'!$E$6</f>
        <v>80383000</v>
      </c>
      <c r="M9" s="17"/>
      <c r="N9" s="23">
        <f>Process!H9 / Process!E9</f>
        <v>2.5337565009529345E-2</v>
      </c>
    </row>
    <row r="10" spans="1:14" ht="23" thickTop="1" thickBot="1" x14ac:dyDescent="0.45">
      <c r="A10" s="34" t="s">
        <v>9</v>
      </c>
      <c r="B10" s="35" t="s">
        <v>8</v>
      </c>
      <c r="C10" s="24">
        <f>'Data Collection'!$B$27</f>
        <v>45169</v>
      </c>
      <c r="D10" s="25">
        <f>'Data Collection'!$B$28</f>
        <v>29704000</v>
      </c>
      <c r="E10" s="25">
        <f>'Data Collection'!$B$29</f>
        <v>68994000</v>
      </c>
      <c r="F10" s="25">
        <f>'Data Collection'!$B$30</f>
        <v>43936000</v>
      </c>
      <c r="G10" s="25">
        <f>'Data Collection'!$B$31</f>
        <v>25058000</v>
      </c>
      <c r="H10" s="25">
        <f>'Data Collection'!$B$32</f>
        <v>6292000</v>
      </c>
      <c r="I10" s="25">
        <f>'Data Collection'!$B$33</f>
        <v>11068000</v>
      </c>
      <c r="J10" s="25">
        <f>'Data Collection'!$B$34</f>
        <v>3482000</v>
      </c>
      <c r="K10" s="17"/>
      <c r="L10" s="25">
        <f>'Data Collection'!$B$31</f>
        <v>25058000</v>
      </c>
      <c r="M10" s="17"/>
      <c r="N10" s="26">
        <f>Process!H10/Process!E10</f>
        <v>9.1196335913267826E-2</v>
      </c>
    </row>
    <row r="11" spans="1:14" ht="23" thickTop="1" thickBot="1" x14ac:dyDescent="0.45">
      <c r="A11" s="34"/>
      <c r="B11" s="35"/>
      <c r="C11" s="18">
        <f>'Data Collection'!$C$27</f>
        <v>44804</v>
      </c>
      <c r="D11" s="19">
        <f>'Data Collection'!$C$28</f>
        <v>27572000</v>
      </c>
      <c r="E11" s="19">
        <f>'Data Collection'!$C$29</f>
        <v>64166000</v>
      </c>
      <c r="F11" s="19">
        <f>'Data Collection'!$C$30</f>
        <v>43519000</v>
      </c>
      <c r="G11" s="19">
        <f>'Data Collection'!$C$31</f>
        <v>20642000</v>
      </c>
      <c r="H11" s="19">
        <f>'Data Collection'!$C$32</f>
        <v>5844000</v>
      </c>
      <c r="I11" s="19">
        <f>'Data Collection'!$C$33</f>
        <v>7392000</v>
      </c>
      <c r="J11" s="19">
        <f>'Data Collection'!$C$34</f>
        <v>-806000</v>
      </c>
      <c r="K11" s="17"/>
      <c r="L11" s="19">
        <f>'Data Collection'!$C$31</f>
        <v>20642000</v>
      </c>
      <c r="M11" s="17"/>
      <c r="N11" s="20">
        <f>Process!H11/Process!E11</f>
        <v>9.1076270922295297E-2</v>
      </c>
    </row>
    <row r="12" spans="1:14" ht="23" thickTop="1" thickBot="1" x14ac:dyDescent="0.45">
      <c r="A12" s="34"/>
      <c r="B12" s="35"/>
      <c r="C12" s="18">
        <f>'Data Collection'!$D$27</f>
        <v>44439</v>
      </c>
      <c r="D12" s="19">
        <f>'Data Collection'!$D$28</f>
        <v>25245000</v>
      </c>
      <c r="E12" s="19">
        <f>'Data Collection'!$D$29</f>
        <v>59268000</v>
      </c>
      <c r="F12" s="19">
        <f>'Data Collection'!$D$30</f>
        <v>41190000</v>
      </c>
      <c r="G12" s="19">
        <f>'Data Collection'!$D$31</f>
        <v>17564000</v>
      </c>
      <c r="H12" s="19">
        <f>'Data Collection'!$D$32</f>
        <v>5007000</v>
      </c>
      <c r="I12" s="19">
        <f>'Data Collection'!$D$33</f>
        <v>8958000</v>
      </c>
      <c r="J12" s="19">
        <f>'Data Collection'!$D$34</f>
        <v>-1065000</v>
      </c>
      <c r="K12" s="17"/>
      <c r="L12" s="19">
        <f>'Data Collection'!$D$31</f>
        <v>17564000</v>
      </c>
      <c r="M12" s="17"/>
      <c r="N12" s="20">
        <f>Process!H12 / Process!E12</f>
        <v>8.4480664102044953E-2</v>
      </c>
    </row>
    <row r="13" spans="1:14" ht="23" thickTop="1" thickBot="1" x14ac:dyDescent="0.45">
      <c r="A13" s="34"/>
      <c r="B13" s="35"/>
      <c r="C13" s="18">
        <f>'Data Collection'!$E$27</f>
        <v>44074</v>
      </c>
      <c r="D13" s="19">
        <f>'Data Collection'!$E$28</f>
        <v>21822000</v>
      </c>
      <c r="E13" s="19">
        <f>'Data Collection'!$E$29</f>
        <v>55556000</v>
      </c>
      <c r="F13" s="19">
        <f>'Data Collection'!$E$30</f>
        <v>36851000</v>
      </c>
      <c r="G13" s="19">
        <f>'Data Collection'!$E$31</f>
        <v>18284000</v>
      </c>
      <c r="H13" s="19">
        <f>'Data Collection'!$E$32</f>
        <v>4002000</v>
      </c>
      <c r="I13" s="19">
        <f>'Data Collection'!$E$33</f>
        <v>8861000</v>
      </c>
      <c r="J13" s="19">
        <f>'Data Collection'!$E$34</f>
        <v>3823000</v>
      </c>
      <c r="K13" s="17"/>
      <c r="L13" s="19">
        <f>'Data Collection'!$E$31</f>
        <v>18284000</v>
      </c>
      <c r="M13" s="17"/>
      <c r="N13" s="20">
        <f>Process!H13 / Process!E13</f>
        <v>7.2035423716610272E-2</v>
      </c>
    </row>
    <row r="14" spans="1:14" ht="23" thickTop="1" thickBot="1" x14ac:dyDescent="0.45">
      <c r="A14" s="34"/>
      <c r="B14" s="35" t="s">
        <v>10</v>
      </c>
      <c r="C14" s="18">
        <f>'Data Collection'!$B$19</f>
        <v>45169</v>
      </c>
      <c r="D14" s="19">
        <f>'Data Collection'!$B$20</f>
        <v>9720000</v>
      </c>
      <c r="E14" s="19">
        <f>'Data Collection'!$B$21</f>
        <v>68994000</v>
      </c>
      <c r="F14" s="19">
        <f>'Data Collection'!$B$22</f>
        <v>43936000</v>
      </c>
      <c r="G14" s="19">
        <f>'Data Collection'!$B$23</f>
        <v>25058000</v>
      </c>
      <c r="H14" s="19">
        <f>'Data Collection'!$B$24</f>
        <v>6292000</v>
      </c>
      <c r="I14" s="19">
        <f>'Data Collection'!$B$25</f>
        <v>3725000</v>
      </c>
      <c r="J14" s="19">
        <f>'Data Collection'!$B$26</f>
        <v>1236000</v>
      </c>
      <c r="K14" s="17"/>
      <c r="L14" s="19">
        <f>'Data Collection'!$B$23</f>
        <v>25058000</v>
      </c>
      <c r="M14" s="17"/>
      <c r="N14" s="20">
        <f>Process!H14 / Process!E14</f>
        <v>9.1196335913267826E-2</v>
      </c>
    </row>
    <row r="15" spans="1:14" ht="23" thickTop="1" thickBot="1" x14ac:dyDescent="0.45">
      <c r="A15" s="34"/>
      <c r="B15" s="35"/>
      <c r="C15" s="18">
        <f>'Data Collection'!$C$19</f>
        <v>45077</v>
      </c>
      <c r="D15" s="19">
        <f>'Data Collection'!$C$20</f>
        <v>6473000</v>
      </c>
      <c r="E15" s="19">
        <f>'Data Collection'!$C$21</f>
        <v>66752000</v>
      </c>
      <c r="F15" s="19">
        <f>'Data Collection'!$C$22</f>
        <v>43179000</v>
      </c>
      <c r="G15" s="19">
        <f>'Data Collection'!$C$23</f>
        <v>23568000</v>
      </c>
      <c r="H15" s="19">
        <f>'Data Collection'!$C$24</f>
        <v>2160000</v>
      </c>
      <c r="I15" s="19">
        <f>'Data Collection'!$C$25</f>
        <v>1541000</v>
      </c>
      <c r="J15" s="19">
        <f>'Data Collection'!$C$26</f>
        <v>-476000</v>
      </c>
      <c r="K15" s="17"/>
      <c r="L15" s="19">
        <f>'Data Collection'!$C$23</f>
        <v>23568000</v>
      </c>
      <c r="M15" s="17"/>
      <c r="N15" s="20">
        <f>Process!H15 / Process!E15</f>
        <v>3.235858101629914E-2</v>
      </c>
    </row>
    <row r="16" spans="1:14" ht="23" thickTop="1" thickBot="1" x14ac:dyDescent="0.45">
      <c r="A16" s="34"/>
      <c r="B16" s="35"/>
      <c r="C16" s="18">
        <f>'Data Collection'!$D$19</f>
        <v>44985</v>
      </c>
      <c r="D16" s="19">
        <f>'Data Collection'!$D$20</f>
        <v>6843000</v>
      </c>
      <c r="E16" s="19">
        <f>'Data Collection'!$D$21</f>
        <v>66848000</v>
      </c>
      <c r="F16" s="19">
        <f>'Data Collection'!$D$22</f>
        <v>44049000</v>
      </c>
      <c r="G16" s="19">
        <f>'Data Collection'!$D$23</f>
        <v>22794000</v>
      </c>
      <c r="H16" s="19">
        <f>'Data Collection'!$D$24</f>
        <v>1302000</v>
      </c>
      <c r="I16" s="19">
        <f>'Data Collection'!$D$25</f>
        <v>3192000</v>
      </c>
      <c r="J16" s="19">
        <f>'Data Collection'!$D$26</f>
        <v>2032000</v>
      </c>
      <c r="K16" s="17"/>
      <c r="L16" s="19">
        <f>'Data Collection'!$D$23</f>
        <v>22794000</v>
      </c>
      <c r="M16" s="17"/>
      <c r="N16" s="27">
        <f>H16 / E16</f>
        <v>1.9477022498803256E-2</v>
      </c>
    </row>
    <row r="17" spans="1:14" ht="27.5" customHeight="1" thickTop="1" thickBot="1" x14ac:dyDescent="0.45">
      <c r="A17" s="36"/>
      <c r="B17" s="37"/>
      <c r="C17" s="18">
        <f>'Data Collection'!$E$19</f>
        <v>44957</v>
      </c>
      <c r="D17" s="19">
        <f>'Data Collection'!$E$20</f>
        <v>6843000</v>
      </c>
      <c r="E17" s="19">
        <f>'Data Collection'!$E$21</f>
        <v>66848000</v>
      </c>
      <c r="F17" s="19">
        <f>'Data Collection'!$E$22</f>
        <v>44049000</v>
      </c>
      <c r="G17" s="19">
        <f>'Data Collection'!$E$23</f>
        <v>22794000</v>
      </c>
      <c r="H17" s="19">
        <f>'Data Collection'!$E$24</f>
        <v>1466000</v>
      </c>
      <c r="I17" s="19">
        <f>'Data Collection'!$E$25</f>
        <v>2610000</v>
      </c>
      <c r="J17" s="19">
        <f>'Data Collection'!$E$26</f>
        <v>690000</v>
      </c>
      <c r="K17" s="17"/>
      <c r="L17" s="19">
        <f>'Data Collection'!$E$23</f>
        <v>22794000</v>
      </c>
      <c r="M17" s="17"/>
      <c r="N17" s="28">
        <f>Process!H17 / Process!E17</f>
        <v>2.1930349449497368E-2</v>
      </c>
    </row>
    <row r="18" spans="1:14" ht="14.5" thickTop="1" x14ac:dyDescent="0.3">
      <c r="A18" s="3"/>
    </row>
    <row r="19" spans="1:14" x14ac:dyDescent="0.3">
      <c r="A19" s="3"/>
    </row>
  </sheetData>
  <mergeCells count="8">
    <mergeCell ref="K1:K17"/>
    <mergeCell ref="M1:M17"/>
    <mergeCell ref="B2:B5"/>
    <mergeCell ref="A2:A9"/>
    <mergeCell ref="B6:B9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3D86-40A7-4240-9003-D7BBC33CF772}">
  <dimension ref="A1:H43"/>
  <sheetViews>
    <sheetView tabSelected="1" topLeftCell="A20" zoomScale="65" workbookViewId="0">
      <selection activeCell="K3" sqref="K3"/>
    </sheetView>
  </sheetViews>
  <sheetFormatPr defaultRowHeight="14" x14ac:dyDescent="0.3"/>
  <cols>
    <col min="1" max="1" width="19.6328125" customWidth="1"/>
    <col min="2" max="2" width="33.08984375" customWidth="1"/>
    <col min="3" max="4" width="15.6328125" customWidth="1"/>
    <col min="5" max="5" width="32.90625" customWidth="1"/>
    <col min="6" max="7" width="15.6328125" customWidth="1"/>
    <col min="8" max="8" width="40.81640625" customWidth="1"/>
  </cols>
  <sheetData>
    <row r="1" spans="1:8" ht="16" customHeight="1" thickBot="1" x14ac:dyDescent="0.35"/>
    <row r="2" spans="1:8" ht="14" customHeight="1" thickTop="1" x14ac:dyDescent="0.35">
      <c r="A2" s="4"/>
      <c r="B2" s="4"/>
      <c r="C2" s="103" t="s">
        <v>13</v>
      </c>
      <c r="D2" s="104"/>
      <c r="E2" s="104"/>
      <c r="F2" s="104"/>
      <c r="G2" s="104"/>
      <c r="H2" s="105"/>
    </row>
    <row r="3" spans="1:8" ht="16.5" customHeight="1" x14ac:dyDescent="0.35">
      <c r="A3" s="4"/>
      <c r="B3" s="4"/>
      <c r="C3" s="106"/>
      <c r="D3" s="101"/>
      <c r="E3" s="101"/>
      <c r="F3" s="101"/>
      <c r="G3" s="101"/>
      <c r="H3" s="107"/>
    </row>
    <row r="4" spans="1:8" ht="16.5" customHeight="1" thickBot="1" x14ac:dyDescent="0.4">
      <c r="A4" s="4"/>
      <c r="B4" s="4"/>
      <c r="C4" s="108"/>
      <c r="D4" s="102"/>
      <c r="E4" s="102"/>
      <c r="F4" s="102"/>
      <c r="G4" s="102"/>
      <c r="H4" s="109"/>
    </row>
    <row r="5" spans="1:8" ht="31.5" customHeight="1" thickTop="1" thickBot="1" x14ac:dyDescent="0.4">
      <c r="A5" s="4"/>
      <c r="B5" s="4"/>
      <c r="C5" s="15" t="str">
        <f>Process!A2 &amp;CHAR(10)&amp;COUNTIF(C11:C42, "Pass*") &amp; " out of " &amp; COUNTIF(C11:C42, "Pass*")+COUNTIF(C11:C42, "Fail*")</f>
        <v>Walmart
7 out of 8</v>
      </c>
      <c r="D5" s="15"/>
      <c r="E5" s="15"/>
      <c r="F5" s="15" t="str">
        <f>Process!A10 &amp;CHAR(10)&amp;COUNTIF(F12:F42, "Pass*") &amp; " out of " &amp; COUNTIF(F12:F42, "Pass*")+COUNTIF(F12:F42, "Fail*")</f>
        <v>Costco
7 out of 8</v>
      </c>
      <c r="G5" s="16"/>
      <c r="H5" s="16"/>
    </row>
    <row r="6" spans="1:8" ht="16.5" thickTop="1" thickBot="1" x14ac:dyDescent="0.4">
      <c r="A6" s="4"/>
      <c r="B6" s="4"/>
      <c r="C6" s="15"/>
      <c r="D6" s="15"/>
      <c r="E6" s="15"/>
      <c r="F6" s="15"/>
      <c r="G6" s="16"/>
      <c r="H6" s="16"/>
    </row>
    <row r="7" spans="1:8" ht="14.5" customHeight="1" thickTop="1" thickBot="1" x14ac:dyDescent="0.4">
      <c r="A7" s="4"/>
      <c r="B7" s="4"/>
      <c r="C7" s="15"/>
      <c r="D7" s="15"/>
      <c r="E7" s="15"/>
      <c r="F7" s="15"/>
      <c r="G7" s="16"/>
      <c r="H7" s="16"/>
    </row>
    <row r="8" spans="1:8" ht="16.5" thickTop="1" thickBot="1" x14ac:dyDescent="0.4">
      <c r="A8" s="4"/>
      <c r="B8" s="4"/>
      <c r="C8" s="15"/>
      <c r="D8" s="15"/>
      <c r="E8" s="15"/>
      <c r="F8" s="15"/>
      <c r="G8" s="16"/>
      <c r="H8" s="16"/>
    </row>
    <row r="9" spans="1:8" ht="15.5" customHeight="1" thickTop="1" thickBot="1" x14ac:dyDescent="0.4">
      <c r="A9" s="4"/>
      <c r="B9" s="4"/>
      <c r="C9" s="8" t="s">
        <v>14</v>
      </c>
      <c r="D9" s="8"/>
      <c r="E9" s="8"/>
      <c r="F9" s="8"/>
      <c r="G9" s="8"/>
      <c r="H9" s="8"/>
    </row>
    <row r="10" spans="1:8" ht="16.5" thickTop="1" thickBot="1" x14ac:dyDescent="0.4">
      <c r="A10" s="4"/>
      <c r="B10" s="4"/>
      <c r="C10" s="8"/>
      <c r="D10" s="8"/>
      <c r="E10" s="8"/>
      <c r="F10" s="8"/>
      <c r="G10" s="8"/>
      <c r="H10" s="8"/>
    </row>
    <row r="11" spans="1:8" ht="16.5" customHeight="1" thickTop="1" thickBot="1" x14ac:dyDescent="0.4">
      <c r="A11" s="4"/>
      <c r="B11" s="4"/>
      <c r="C11" s="86" t="s">
        <v>25</v>
      </c>
      <c r="D11" s="86"/>
      <c r="E11" s="86"/>
      <c r="F11" s="86"/>
      <c r="G11" s="86"/>
      <c r="H11" s="86"/>
    </row>
    <row r="12" spans="1:8" ht="23.5" customHeight="1" thickTop="1" thickBot="1" x14ac:dyDescent="0.4">
      <c r="A12" s="4"/>
      <c r="B12" s="4"/>
      <c r="C12" s="86"/>
      <c r="D12" s="86"/>
      <c r="E12" s="86"/>
      <c r="F12" s="86"/>
      <c r="G12" s="86"/>
      <c r="H12" s="86"/>
    </row>
    <row r="13" spans="1:8" ht="15" thickTop="1" thickBot="1" x14ac:dyDescent="0.35">
      <c r="A13" s="67" t="s">
        <v>30</v>
      </c>
      <c r="B13" s="67"/>
      <c r="C13" s="55" t="str">
        <f>IF(Process!H9 &gt; 0, "Pass", "Fail")</f>
        <v>Pass</v>
      </c>
      <c r="D13" s="56" t="str">
        <f>DOLLAR(Process!H9,0)</f>
        <v>$6,275,000</v>
      </c>
      <c r="E13" s="55"/>
      <c r="F13" s="55" t="str">
        <f>IF(Process!H17 &gt; 0, "Pass", "Fail")</f>
        <v>Pass</v>
      </c>
      <c r="G13" s="56" t="str">
        <f>DOLLAR(Process!H17,0)</f>
        <v>$1,466,000</v>
      </c>
      <c r="H13" s="55"/>
    </row>
    <row r="14" spans="1:8" ht="21" customHeight="1" thickTop="1" thickBot="1" x14ac:dyDescent="0.35">
      <c r="A14" s="67"/>
      <c r="B14" s="67"/>
      <c r="C14" s="55"/>
      <c r="D14" s="55"/>
      <c r="E14" s="55"/>
      <c r="F14" s="55"/>
      <c r="G14" s="55"/>
      <c r="H14" s="55"/>
    </row>
    <row r="15" spans="1:8" ht="15" thickTop="1" thickBot="1" x14ac:dyDescent="0.35">
      <c r="A15" s="68" t="s">
        <v>28</v>
      </c>
      <c r="B15" s="67"/>
      <c r="C15" s="55" t="str">
        <f>IF(Process!I9 &gt; 0, "Pass", "Fail")</f>
        <v>Pass</v>
      </c>
      <c r="D15" s="56" t="str">
        <f>DOLLAR(Process!I9,0)</f>
        <v>$6,458,000</v>
      </c>
      <c r="E15" s="55"/>
      <c r="F15" s="55" t="str">
        <f>IF(Process!I17 &gt; 0, "Pass", "Fail")</f>
        <v>Pass</v>
      </c>
      <c r="G15" s="56" t="str">
        <f>DOLLAR(Process!I17,0)</f>
        <v>$2,610,000</v>
      </c>
      <c r="H15" s="55"/>
    </row>
    <row r="16" spans="1:8" ht="22" customHeight="1" thickTop="1" thickBot="1" x14ac:dyDescent="0.35">
      <c r="A16" s="67"/>
      <c r="B16" s="67"/>
      <c r="C16" s="55"/>
      <c r="D16" s="55"/>
      <c r="E16" s="55"/>
      <c r="F16" s="55"/>
      <c r="G16" s="55"/>
      <c r="H16" s="55"/>
    </row>
    <row r="17" spans="1:8" ht="15" thickTop="1" thickBot="1" x14ac:dyDescent="0.35">
      <c r="A17" s="68" t="s">
        <v>29</v>
      </c>
      <c r="B17" s="67"/>
      <c r="C17" s="55" t="str">
        <f>IF(Process!N9 &gt; 1%, "Pass", "Fail")</f>
        <v>Pass</v>
      </c>
      <c r="D17" s="57">
        <f>Process!N9</f>
        <v>2.5337565009529345E-2</v>
      </c>
      <c r="E17" s="57"/>
      <c r="F17" s="55" t="str">
        <f>IF(Process!N17 &gt; 1%, "Pass", "Fail")</f>
        <v>Pass</v>
      </c>
      <c r="G17" s="57">
        <f>Process!N17</f>
        <v>2.1930349449497368E-2</v>
      </c>
      <c r="H17" s="55"/>
    </row>
    <row r="18" spans="1:8" ht="25" customHeight="1" thickTop="1" thickBot="1" x14ac:dyDescent="0.35">
      <c r="A18" s="67"/>
      <c r="B18" s="67"/>
      <c r="C18" s="55"/>
      <c r="D18" s="57"/>
      <c r="E18" s="57"/>
      <c r="F18" s="55"/>
      <c r="G18" s="55"/>
      <c r="H18" s="55"/>
    </row>
    <row r="19" spans="1:8" ht="18.5" customHeight="1" thickTop="1" x14ac:dyDescent="0.3">
      <c r="A19" s="69" t="s">
        <v>26</v>
      </c>
      <c r="B19" s="70"/>
      <c r="C19" s="58" t="str">
        <f>IF(Process!I9 &gt; Process!H9, "Pass", "Fail")</f>
        <v>Pass</v>
      </c>
      <c r="D19" s="59" t="str">
        <f>"Cash Flow= " &amp; DOLLAR(Process!I9,0) &amp;CHAR(10)&amp; " Net Income= " &amp; DOLLAR(Process!H9,0)</f>
        <v>Cash Flow= $6,458,000
 Net Income= $6,275,000</v>
      </c>
      <c r="E19" s="60"/>
      <c r="F19" s="58" t="str">
        <f>IF(Process!I17 &gt; Process!H17, "Pass", "Fail")</f>
        <v>Pass</v>
      </c>
      <c r="G19" s="59" t="str">
        <f>"Cash Flow= " &amp; DOLLAR(Process!I17,0) &amp;CHAR(10)&amp; " Net Income= " &amp; DOLLAR(Process!H17,0)</f>
        <v>Cash Flow= $2,610,000
 Net Income= $1,466,000</v>
      </c>
      <c r="H19" s="60"/>
    </row>
    <row r="20" spans="1:8" ht="15" customHeight="1" x14ac:dyDescent="0.3">
      <c r="A20" s="71"/>
      <c r="B20" s="72"/>
      <c r="C20" s="61"/>
      <c r="D20" s="62"/>
      <c r="E20" s="63"/>
      <c r="F20" s="61"/>
      <c r="G20" s="62"/>
      <c r="H20" s="63"/>
    </row>
    <row r="21" spans="1:8" ht="15" customHeight="1" thickBot="1" x14ac:dyDescent="0.35">
      <c r="A21" s="73"/>
      <c r="B21" s="74"/>
      <c r="C21" s="64"/>
      <c r="D21" s="65"/>
      <c r="E21" s="66"/>
      <c r="F21" s="64"/>
      <c r="G21" s="65"/>
      <c r="H21" s="66"/>
    </row>
    <row r="22" spans="1:8" ht="15" customHeight="1" thickTop="1" x14ac:dyDescent="0.3">
      <c r="A22" s="6"/>
      <c r="B22" s="6"/>
      <c r="C22" s="9" t="s">
        <v>15</v>
      </c>
      <c r="D22" s="10"/>
      <c r="E22" s="10"/>
      <c r="F22" s="10"/>
      <c r="G22" s="10"/>
      <c r="H22" s="11"/>
    </row>
    <row r="23" spans="1:8" ht="16" thickBot="1" x14ac:dyDescent="0.4">
      <c r="A23" s="4"/>
      <c r="B23" s="4"/>
      <c r="C23" s="12"/>
      <c r="D23" s="13"/>
      <c r="E23" s="13"/>
      <c r="F23" s="13"/>
      <c r="G23" s="13"/>
      <c r="H23" s="14"/>
    </row>
    <row r="24" spans="1:8" ht="12.5" customHeight="1" thickTop="1" x14ac:dyDescent="0.35">
      <c r="A24" s="4"/>
      <c r="B24" s="4"/>
      <c r="C24" s="92" t="s">
        <v>27</v>
      </c>
      <c r="D24" s="93"/>
      <c r="E24" s="93"/>
      <c r="F24" s="93"/>
      <c r="G24" s="93"/>
      <c r="H24" s="94"/>
    </row>
    <row r="25" spans="1:8" ht="16.5" hidden="1" customHeight="1" thickBot="1" x14ac:dyDescent="0.4">
      <c r="A25" s="4"/>
      <c r="B25" s="4"/>
      <c r="C25" s="95"/>
      <c r="D25" s="96"/>
      <c r="E25" s="96"/>
      <c r="F25" s="96"/>
      <c r="G25" s="96"/>
      <c r="H25" s="97"/>
    </row>
    <row r="26" spans="1:8" ht="41" customHeight="1" thickBot="1" x14ac:dyDescent="0.4">
      <c r="A26" s="4"/>
      <c r="B26" s="4"/>
      <c r="C26" s="98"/>
      <c r="D26" s="99"/>
      <c r="E26" s="99"/>
      <c r="F26" s="99"/>
      <c r="G26" s="99"/>
      <c r="H26" s="100"/>
    </row>
    <row r="27" spans="1:8" ht="15" customHeight="1" thickTop="1" thickBot="1" x14ac:dyDescent="0.35">
      <c r="A27" s="67" t="s">
        <v>18</v>
      </c>
      <c r="B27" s="67"/>
      <c r="C27" s="58" t="str">
        <f>IF(Process!E9 &gt; Process!F9, "Pass", "Fail")</f>
        <v>Pass</v>
      </c>
      <c r="D27" s="59" t="str">
        <f>"Assets = " &amp; DOLLAR(Process!E9,0) &amp; CHAR(10)&amp; " Liabilities = "&amp;DOLLAR(Process!F9,0)</f>
        <v>Assets = $247,656,000
 Liabilities = $167,273,000</v>
      </c>
      <c r="E27" s="60"/>
      <c r="F27" s="58" t="str">
        <f>IF(Process!E17 &gt; Process!F17, "Pass", "Fail")</f>
        <v>Pass</v>
      </c>
      <c r="G27" s="59" t="str">
        <f>"Assets = " &amp; DOLLAR(Process!E17,0) &amp; CHAR(10)&amp; " Liabilities = "&amp;DOLLAR(Process!F17,0)</f>
        <v>Assets = $66,848,000
 Liabilities = $44,049,000</v>
      </c>
      <c r="H27" s="60"/>
    </row>
    <row r="28" spans="1:8" ht="15" customHeight="1" thickTop="1" thickBot="1" x14ac:dyDescent="0.35">
      <c r="A28" s="67"/>
      <c r="B28" s="67"/>
      <c r="C28" s="61"/>
      <c r="D28" s="62"/>
      <c r="E28" s="63"/>
      <c r="F28" s="61"/>
      <c r="G28" s="62"/>
      <c r="H28" s="63"/>
    </row>
    <row r="29" spans="1:8" ht="15" customHeight="1" thickTop="1" thickBot="1" x14ac:dyDescent="0.35">
      <c r="A29" s="67"/>
      <c r="B29" s="67"/>
      <c r="C29" s="64"/>
      <c r="D29" s="65"/>
      <c r="E29" s="66"/>
      <c r="F29" s="64"/>
      <c r="G29" s="65"/>
      <c r="H29" s="66"/>
    </row>
    <row r="30" spans="1:8" ht="18.5" customHeight="1" thickTop="1" thickBot="1" x14ac:dyDescent="0.35">
      <c r="A30" s="67" t="s">
        <v>19</v>
      </c>
      <c r="B30" s="67"/>
      <c r="C30" s="58" t="str">
        <f>IF(Process!L9 &gt; 0, "Pass", "Fail")</f>
        <v>Pass</v>
      </c>
      <c r="D30" s="82" t="str">
        <f>DOLLAR(Process!L9,0)</f>
        <v>$80,383,000</v>
      </c>
      <c r="E30" s="83"/>
      <c r="F30" s="58" t="str">
        <f>IF(Process!L17 &gt; 0, "Pass", "Fail")</f>
        <v>Pass</v>
      </c>
      <c r="G30" s="82" t="str">
        <f>DOLLAR(Process!L17,0)</f>
        <v>$22,794,000</v>
      </c>
      <c r="H30" s="83"/>
    </row>
    <row r="31" spans="1:8" ht="16.5" customHeight="1" thickTop="1" thickBot="1" x14ac:dyDescent="0.35">
      <c r="A31" s="67"/>
      <c r="B31" s="67"/>
      <c r="C31" s="64"/>
      <c r="D31" s="84"/>
      <c r="E31" s="85"/>
      <c r="F31" s="64"/>
      <c r="G31" s="84"/>
      <c r="H31" s="85"/>
    </row>
    <row r="32" spans="1:8" ht="18.5" thickTop="1" thickBot="1" x14ac:dyDescent="0.35">
      <c r="A32" s="75"/>
      <c r="B32" s="75"/>
      <c r="C32" s="8" t="s">
        <v>16</v>
      </c>
      <c r="D32" s="8"/>
      <c r="E32" s="8"/>
      <c r="F32" s="8"/>
      <c r="G32" s="8"/>
      <c r="H32" s="8"/>
    </row>
    <row r="33" spans="1:8" ht="18.5" thickTop="1" thickBot="1" x14ac:dyDescent="0.35">
      <c r="A33" s="75"/>
      <c r="B33" s="75"/>
      <c r="C33" s="8"/>
      <c r="D33" s="8"/>
      <c r="E33" s="8"/>
      <c r="F33" s="8"/>
      <c r="G33" s="8"/>
      <c r="H33" s="8"/>
    </row>
    <row r="34" spans="1:8" ht="16.5" customHeight="1" thickTop="1" thickBot="1" x14ac:dyDescent="0.35">
      <c r="A34" s="75"/>
      <c r="B34" s="75"/>
      <c r="C34" s="91" t="s">
        <v>23</v>
      </c>
      <c r="D34" s="91"/>
      <c r="E34" s="91"/>
      <c r="F34" s="91"/>
      <c r="G34" s="91"/>
      <c r="H34" s="91"/>
    </row>
    <row r="35" spans="1:8" ht="18.5" thickTop="1" thickBot="1" x14ac:dyDescent="0.35">
      <c r="A35" s="75"/>
      <c r="B35" s="75"/>
      <c r="C35" s="91"/>
      <c r="D35" s="91"/>
      <c r="E35" s="91"/>
      <c r="F35" s="91"/>
      <c r="G35" s="91"/>
      <c r="H35" s="91"/>
    </row>
    <row r="36" spans="1:8" ht="35.5" customHeight="1" thickTop="1" thickBot="1" x14ac:dyDescent="0.35">
      <c r="A36" s="75"/>
      <c r="B36" s="75"/>
      <c r="C36" s="91"/>
      <c r="D36" s="91"/>
      <c r="E36" s="91"/>
      <c r="F36" s="91"/>
      <c r="G36" s="91"/>
      <c r="H36" s="91"/>
    </row>
    <row r="37" spans="1:8" ht="24.5" customHeight="1" thickTop="1" thickBot="1" x14ac:dyDescent="0.35">
      <c r="A37" s="76" t="s">
        <v>20</v>
      </c>
      <c r="B37" s="77"/>
      <c r="C37" s="5" t="str">
        <f>IF(Process!D9 &gt; 0, "Pass","Fail")</f>
        <v>Pass</v>
      </c>
      <c r="D37" s="7" t="str">
        <f>DOLLAR(Process!D9,0)</f>
        <v>$37,200,000</v>
      </c>
      <c r="E37" s="7"/>
      <c r="F37" s="5" t="str">
        <f>IF(Process!D17 &gt; 0, "Pass","Fail")</f>
        <v>Pass</v>
      </c>
      <c r="G37" s="7" t="str">
        <f>DOLLAR(Process!D17,0)</f>
        <v>$6,843,000</v>
      </c>
      <c r="H37" s="7"/>
    </row>
    <row r="38" spans="1:8" ht="25.5" customHeight="1" thickTop="1" x14ac:dyDescent="0.3">
      <c r="A38" s="75"/>
      <c r="B38" s="75"/>
      <c r="C38" s="9" t="s">
        <v>17</v>
      </c>
      <c r="D38" s="10"/>
      <c r="E38" s="10"/>
      <c r="F38" s="10"/>
      <c r="G38" s="10"/>
      <c r="H38" s="11"/>
    </row>
    <row r="39" spans="1:8" ht="18" thickBot="1" x14ac:dyDescent="0.35">
      <c r="A39" s="75"/>
      <c r="B39" s="75"/>
      <c r="C39" s="12"/>
      <c r="D39" s="13"/>
      <c r="E39" s="13"/>
      <c r="F39" s="13"/>
      <c r="G39" s="13"/>
      <c r="H39" s="14"/>
    </row>
    <row r="40" spans="1:8" ht="54.5" customHeight="1" thickTop="1" thickBot="1" x14ac:dyDescent="0.35">
      <c r="A40" s="75"/>
      <c r="B40" s="75"/>
      <c r="C40" s="87" t="s">
        <v>31</v>
      </c>
      <c r="D40" s="88"/>
      <c r="E40" s="88"/>
      <c r="F40" s="88"/>
      <c r="G40" s="88"/>
      <c r="H40" s="88"/>
    </row>
    <row r="41" spans="1:8" ht="15" thickTop="1" thickBot="1" x14ac:dyDescent="0.35">
      <c r="A41" s="78" t="s">
        <v>21</v>
      </c>
      <c r="B41" s="79"/>
      <c r="C41" s="89" t="str">
        <f>IF(Process!I9 &gt; Process!F9, "Pass", "Fail")</f>
        <v>Fail</v>
      </c>
      <c r="D41" s="90" t="str">
        <f>"Cash Flow = " &amp; DOLLAR(Process!I9, 0) &amp; CHAR(10)&amp; " Liabilities = " &amp; DOLLAR(Process!F9,0)</f>
        <v>Cash Flow = $6,458,000
 Liabilities = $167,273,000</v>
      </c>
      <c r="E41" s="90"/>
      <c r="F41" s="89" t="str">
        <f>IF(Process!I17 &gt; Process!F17, "Pass", "Fail")</f>
        <v>Fail</v>
      </c>
      <c r="G41" s="90" t="str">
        <f>"Cash Flow = " &amp; DOLLAR(Process!I17, 0) &amp; CHAR(10)&amp; " Liabilities = " &amp; DOLLAR(Process!F17,0)</f>
        <v>Cash Flow = $2,610,000
 Liabilities = $44,049,000</v>
      </c>
      <c r="H41" s="90"/>
    </row>
    <row r="42" spans="1:8" ht="30.5" customHeight="1" thickTop="1" thickBot="1" x14ac:dyDescent="0.35">
      <c r="A42" s="80"/>
      <c r="B42" s="81"/>
      <c r="C42" s="89"/>
      <c r="D42" s="90"/>
      <c r="E42" s="90"/>
      <c r="F42" s="89"/>
      <c r="G42" s="90"/>
      <c r="H42" s="90"/>
    </row>
    <row r="43" spans="1:8" ht="14.5" thickTop="1" x14ac:dyDescent="0.3"/>
  </sheetData>
  <mergeCells count="49">
    <mergeCell ref="A30:B31"/>
    <mergeCell ref="D27:E29"/>
    <mergeCell ref="F27:F29"/>
    <mergeCell ref="G27:H29"/>
    <mergeCell ref="C30:C31"/>
    <mergeCell ref="D30:E31"/>
    <mergeCell ref="F30:F31"/>
    <mergeCell ref="G30:H31"/>
    <mergeCell ref="C38:H39"/>
    <mergeCell ref="A37:B37"/>
    <mergeCell ref="A41:B42"/>
    <mergeCell ref="A15:B16"/>
    <mergeCell ref="A17:B18"/>
    <mergeCell ref="A19:B21"/>
    <mergeCell ref="C40:H40"/>
    <mergeCell ref="C41:C42"/>
    <mergeCell ref="D41:E42"/>
    <mergeCell ref="F41:F42"/>
    <mergeCell ref="G41:H42"/>
    <mergeCell ref="D19:E21"/>
    <mergeCell ref="C19:C21"/>
    <mergeCell ref="F19:F21"/>
    <mergeCell ref="G19:H21"/>
    <mergeCell ref="C24:H26"/>
    <mergeCell ref="A13:B14"/>
    <mergeCell ref="D37:E37"/>
    <mergeCell ref="G37:H37"/>
    <mergeCell ref="C32:H33"/>
    <mergeCell ref="C34:H36"/>
    <mergeCell ref="C17:C18"/>
    <mergeCell ref="D17:E18"/>
    <mergeCell ref="G17:H18"/>
    <mergeCell ref="C15:C16"/>
    <mergeCell ref="D15:E16"/>
    <mergeCell ref="F15:F16"/>
    <mergeCell ref="G15:H16"/>
    <mergeCell ref="F17:F18"/>
    <mergeCell ref="C22:H23"/>
    <mergeCell ref="A27:B29"/>
    <mergeCell ref="C27:C29"/>
    <mergeCell ref="C2:H4"/>
    <mergeCell ref="D13:E14"/>
    <mergeCell ref="G13:H14"/>
    <mergeCell ref="F13:F14"/>
    <mergeCell ref="C13:C14"/>
    <mergeCell ref="C5:E8"/>
    <mergeCell ref="F5:H8"/>
    <mergeCell ref="C9:H10"/>
    <mergeCell ref="C11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5099-E488-45DC-8972-3201FC9593C4}">
  <dimension ref="A1"/>
  <sheetViews>
    <sheetView topLeftCell="A3" zoomScale="58" workbookViewId="0">
      <selection activeCell="H38" sqref="H38"/>
    </sheetView>
  </sheetViews>
  <sheetFormatPr defaultRowHeight="1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</vt:lpstr>
      <vt:lpstr>Process</vt:lpstr>
      <vt:lpstr>Written Information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</dc:creator>
  <cp:lastModifiedBy>Thiha Set</cp:lastModifiedBy>
  <dcterms:created xsi:type="dcterms:W3CDTF">2015-06-05T18:17:20Z</dcterms:created>
  <dcterms:modified xsi:type="dcterms:W3CDTF">2023-12-05T23:44:21Z</dcterms:modified>
</cp:coreProperties>
</file>