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6dd91934c164b88/Documents/Master/Thesis/tool/"/>
    </mc:Choice>
  </mc:AlternateContent>
  <xr:revisionPtr revIDLastSave="305" documentId="8_{A3CB688D-11B1-4E88-82A9-0DF1B1227D6A}" xr6:coauthVersionLast="47" xr6:coauthVersionMax="47" xr10:uidLastSave="{4FAADA57-6ADF-4AF5-9929-2E7EFCFA46E5}"/>
  <bookViews>
    <workbookView minimized="1" xWindow="55395" yWindow="1425" windowWidth="17280" windowHeight="8970" xr2:uid="{00000000-000D-0000-FFFF-FFFF00000000}"/>
  </bookViews>
  <sheets>
    <sheet name="csv1" sheetId="1" r:id="rId1"/>
    <sheet name="Staal" sheetId="2" r:id="rId2"/>
    <sheet name="CC" sheetId="3" r:id="rId3"/>
    <sheet name="Prestress steel" sheetId="4" r:id="rId4"/>
    <sheet name="Environmental Hollow" sheetId="5" r:id="rId5"/>
    <sheet name="Environmental monolithic " sheetId="6" r:id="rId6"/>
    <sheet name="A1-A3 obv vbi" sheetId="7" r:id="rId7"/>
    <sheet name="Transport 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4" l="1"/>
  <c r="C8" i="6" l="1"/>
  <c r="C7" i="6"/>
  <c r="C9" i="6" s="1"/>
  <c r="B9" i="6"/>
  <c r="G4" i="6"/>
  <c r="G3" i="6"/>
  <c r="G2" i="6"/>
  <c r="F3" i="6"/>
  <c r="F2" i="6"/>
  <c r="D8" i="7"/>
  <c r="D7" i="7"/>
  <c r="D3" i="7"/>
  <c r="D4" i="7"/>
  <c r="D5" i="7"/>
  <c r="D6" i="7"/>
  <c r="D2" i="7"/>
  <c r="C6" i="7"/>
  <c r="C5" i="7"/>
  <c r="C4" i="7"/>
  <c r="E6" i="5"/>
  <c r="E5" i="5"/>
  <c r="E3" i="5"/>
  <c r="E4" i="5"/>
  <c r="E2" i="5"/>
  <c r="L3" i="4"/>
  <c r="L4" i="4"/>
  <c r="L5" i="4"/>
  <c r="D10" i="7"/>
</calcChain>
</file>

<file path=xl/sharedStrings.xml><?xml version="1.0" encoding="utf-8"?>
<sst xmlns="http://schemas.openxmlformats.org/spreadsheetml/2006/main" count="106" uniqueCount="103">
  <si>
    <t>C12/15</t>
  </si>
  <si>
    <t>C16/20</t>
  </si>
  <si>
    <t>C20/25</t>
  </si>
  <si>
    <t>C25/30</t>
  </si>
  <si>
    <t>C30/37</t>
  </si>
  <si>
    <t>C35/45</t>
  </si>
  <si>
    <t>C40/50</t>
  </si>
  <si>
    <t>C45/55</t>
  </si>
  <si>
    <t>C50/60</t>
  </si>
  <si>
    <t>Concrete class</t>
  </si>
  <si>
    <t>n</t>
  </si>
  <si>
    <t>fck1</t>
  </si>
  <si>
    <t>fck2</t>
  </si>
  <si>
    <t>fcm</t>
  </si>
  <si>
    <t>fctm</t>
  </si>
  <si>
    <t>fctk0.05</t>
  </si>
  <si>
    <t>fctk0.95</t>
  </si>
  <si>
    <t>Ecm</t>
  </si>
  <si>
    <t>eps1</t>
  </si>
  <si>
    <t>epscu1</t>
  </si>
  <si>
    <t>epsc2</t>
  </si>
  <si>
    <t>epscu2</t>
  </si>
  <si>
    <t>epsc3</t>
  </si>
  <si>
    <t>Steel type</t>
  </si>
  <si>
    <t>fyk</t>
  </si>
  <si>
    <t>fyd</t>
  </si>
  <si>
    <t>https://www.betonstaal.nl/nieuws/betonstaal-coderingen-vanaf-1950/</t>
  </si>
  <si>
    <t>QR22</t>
  </si>
  <si>
    <t>QR24</t>
  </si>
  <si>
    <t>QR32</t>
  </si>
  <si>
    <t>QR40</t>
  </si>
  <si>
    <t>QR48</t>
  </si>
  <si>
    <t>QRn32</t>
  </si>
  <si>
    <t>QRn40</t>
  </si>
  <si>
    <t xml:space="preserve">QRn48 </t>
  </si>
  <si>
    <t>FeB220</t>
  </si>
  <si>
    <t>FeB400</t>
  </si>
  <si>
    <t>FeB500</t>
  </si>
  <si>
    <t>Class</t>
  </si>
  <si>
    <t>CC1</t>
  </si>
  <si>
    <t>CC2</t>
  </si>
  <si>
    <t>CC3</t>
  </si>
  <si>
    <t>value</t>
  </si>
  <si>
    <t>type</t>
  </si>
  <si>
    <t>fpk</t>
  </si>
  <si>
    <t>fpk/ys</t>
  </si>
  <si>
    <t>fp0,1k</t>
  </si>
  <si>
    <t>Sigma p max</t>
  </si>
  <si>
    <t>sigma p max</t>
  </si>
  <si>
    <t>sigma p0</t>
  </si>
  <si>
    <t>slope</t>
  </si>
  <si>
    <t>E</t>
  </si>
  <si>
    <t>Y1030H</t>
  </si>
  <si>
    <t>Y1670C</t>
  </si>
  <si>
    <t>Y1770C</t>
  </si>
  <si>
    <t>Y1860S7</t>
  </si>
  <si>
    <t xml:space="preserve">eu </t>
  </si>
  <si>
    <t>A1</t>
  </si>
  <si>
    <t>A2</t>
  </si>
  <si>
    <t>A3</t>
  </si>
  <si>
    <t>a1-3</t>
  </si>
  <si>
    <t xml:space="preserve">tot </t>
  </si>
  <si>
    <t>%</t>
  </si>
  <si>
    <t>Element</t>
  </si>
  <si>
    <t xml:space="preserve">VBI 200 mm </t>
  </si>
  <si>
    <t>VBI 150 mm</t>
  </si>
  <si>
    <t>VBI 260 mm</t>
  </si>
  <si>
    <t xml:space="preserve">VBI 320 mm </t>
  </si>
  <si>
    <t xml:space="preserve">VBI 400 mm </t>
  </si>
  <si>
    <t xml:space="preserve">Average </t>
  </si>
  <si>
    <t>beton</t>
  </si>
  <si>
    <t xml:space="preserve">staal </t>
  </si>
  <si>
    <t xml:space="preserve">druklaag </t>
  </si>
  <si>
    <t>#</t>
  </si>
  <si>
    <t>tot</t>
  </si>
  <si>
    <t>tot-straf</t>
  </si>
  <si>
    <t xml:space="preserve">prefab </t>
  </si>
  <si>
    <t>AB-FAB</t>
  </si>
  <si>
    <t>Betonhuis</t>
  </si>
  <si>
    <t xml:space="preserve">total </t>
  </si>
  <si>
    <t xml:space="preserve">Type </t>
  </si>
  <si>
    <t xml:space="preserve">tkm </t>
  </si>
  <si>
    <t>EURO 4  - diesel</t>
  </si>
  <si>
    <t>EURO 5  - 100% HVO</t>
  </si>
  <si>
    <t xml:space="preserve">EURO 5 - 100% biodiesel </t>
  </si>
  <si>
    <t>EURO 5 - GTL</t>
  </si>
  <si>
    <t xml:space="preserve">EURO 6 - 100% HVO </t>
  </si>
  <si>
    <t xml:space="preserve">EURO 6 - 100% biodiesel </t>
  </si>
  <si>
    <t>EURO 6 - GTL</t>
  </si>
  <si>
    <t xml:space="preserve">EURO 6 - diesel </t>
  </si>
  <si>
    <t xml:space="preserve">EURO 5 - diesel </t>
  </si>
  <si>
    <t xml:space="preserve">Waterstof </t>
  </si>
  <si>
    <t>A1-3</t>
  </si>
  <si>
    <t>foundation pile 1</t>
  </si>
  <si>
    <t>foundation pile2</t>
  </si>
  <si>
    <t xml:space="preserve">thickness </t>
  </si>
  <si>
    <t>twee</t>
  </si>
  <si>
    <t>sum</t>
  </si>
  <si>
    <t>150 mm</t>
  </si>
  <si>
    <t>260 mm</t>
  </si>
  <si>
    <t>200 mm</t>
  </si>
  <si>
    <t>320 mm</t>
  </si>
  <si>
    <t>400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</si>
</sst>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Font="1"/>
    <xf numFmtId="0" fontId="18" fillId="0" borderId="0" xfId="42"/>
    <xf numFmtId="0" fontId="16" fillId="35" borderId="10" xfId="0" applyFont="1" applyFill="1" applyBorder="1"/>
    <xf numFmtId="0" fontId="16" fillId="35" borderId="11" xfId="0" applyFont="1" applyFill="1" applyBorder="1"/>
    <xf numFmtId="0" fontId="16" fillId="33" borderId="12" xfId="0" applyFont="1" applyFill="1" applyBorder="1"/>
    <xf numFmtId="0" fontId="16" fillId="34" borderId="12" xfId="0" applyFont="1" applyFill="1" applyBorder="1"/>
    <xf numFmtId="0" fontId="0" fillId="34" borderId="12" xfId="0" applyFill="1" applyBorder="1"/>
    <xf numFmtId="0" fontId="16" fillId="33" borderId="14" xfId="0" applyFont="1" applyFill="1" applyBorder="1"/>
    <xf numFmtId="0" fontId="16" fillId="35" borderId="16" xfId="0" applyFont="1" applyFill="1" applyBorder="1"/>
    <xf numFmtId="0" fontId="0" fillId="33" borderId="17" xfId="0" applyFill="1" applyBorder="1"/>
    <xf numFmtId="0" fontId="0" fillId="34" borderId="17" xfId="0" applyFill="1" applyBorder="1"/>
    <xf numFmtId="0" fontId="0" fillId="33" borderId="18" xfId="0" applyFill="1" applyBorder="1"/>
    <xf numFmtId="10" fontId="0" fillId="33" borderId="13" xfId="0" applyNumberFormat="1" applyFill="1" applyBorder="1"/>
    <xf numFmtId="10" fontId="0" fillId="34" borderId="13" xfId="0" applyNumberFormat="1" applyFill="1" applyBorder="1"/>
    <xf numFmtId="10" fontId="0" fillId="34" borderId="19" xfId="0" applyNumberFormat="1" applyFill="1" applyBorder="1"/>
    <xf numFmtId="10" fontId="0" fillId="33" borderId="15" xfId="0" applyNumberFormat="1" applyFill="1" applyBorder="1"/>
    <xf numFmtId="49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Hyperlink" xfId="42" builtinId="8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etonstaal.nl/nieuws/betonstaal-coderingen-vanaf-1950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"/>
  <sheetViews>
    <sheetView tabSelected="1" workbookViewId="0">
      <selection activeCell="G17" sqref="G17"/>
    </sheetView>
  </sheetViews>
  <sheetFormatPr defaultRowHeight="14.4" x14ac:dyDescent="0.3"/>
  <cols>
    <col min="1" max="1" width="12.88671875" customWidth="1"/>
  </cols>
  <sheetData>
    <row r="1" spans="1:14" x14ac:dyDescent="0.3">
      <c r="A1" t="s">
        <v>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10</v>
      </c>
      <c r="N1" t="s">
        <v>22</v>
      </c>
    </row>
    <row r="2" spans="1:14" x14ac:dyDescent="0.3">
      <c r="A2" t="s">
        <v>0</v>
      </c>
      <c r="B2">
        <v>12</v>
      </c>
      <c r="C2">
        <v>15</v>
      </c>
      <c r="D2">
        <v>20</v>
      </c>
      <c r="E2">
        <v>1.6</v>
      </c>
      <c r="F2">
        <v>1.1000000000000001</v>
      </c>
      <c r="G2">
        <v>2</v>
      </c>
      <c r="H2">
        <v>27000</v>
      </c>
      <c r="I2">
        <v>1.8</v>
      </c>
      <c r="J2">
        <v>3.5</v>
      </c>
      <c r="K2">
        <v>2</v>
      </c>
      <c r="L2">
        <v>3.5</v>
      </c>
      <c r="M2">
        <v>2</v>
      </c>
      <c r="N2">
        <v>1.75</v>
      </c>
    </row>
    <row r="3" spans="1:14" x14ac:dyDescent="0.3">
      <c r="A3" t="s">
        <v>1</v>
      </c>
      <c r="B3">
        <v>16</v>
      </c>
      <c r="C3">
        <v>20</v>
      </c>
      <c r="D3">
        <v>24</v>
      </c>
      <c r="E3">
        <v>1.9</v>
      </c>
      <c r="F3">
        <v>1.3</v>
      </c>
      <c r="G3">
        <v>2.5</v>
      </c>
      <c r="H3">
        <v>29000</v>
      </c>
      <c r="I3">
        <v>1.9</v>
      </c>
      <c r="J3">
        <v>3.5</v>
      </c>
      <c r="K3">
        <v>2</v>
      </c>
      <c r="L3">
        <v>3.5</v>
      </c>
      <c r="M3">
        <v>2</v>
      </c>
      <c r="N3">
        <v>1.75</v>
      </c>
    </row>
    <row r="4" spans="1:14" x14ac:dyDescent="0.3">
      <c r="A4" t="s">
        <v>2</v>
      </c>
      <c r="B4">
        <v>20</v>
      </c>
      <c r="C4">
        <v>25</v>
      </c>
      <c r="D4">
        <v>28</v>
      </c>
      <c r="E4">
        <v>2.2000000000000002</v>
      </c>
      <c r="F4">
        <v>1.5</v>
      </c>
      <c r="G4">
        <v>2.9</v>
      </c>
      <c r="H4">
        <v>30000</v>
      </c>
      <c r="I4">
        <v>2</v>
      </c>
      <c r="J4">
        <v>3.5</v>
      </c>
      <c r="K4">
        <v>2</v>
      </c>
      <c r="L4">
        <v>3.5</v>
      </c>
      <c r="M4">
        <v>2</v>
      </c>
      <c r="N4">
        <v>1.75</v>
      </c>
    </row>
    <row r="5" spans="1:14" x14ac:dyDescent="0.3">
      <c r="A5" t="s">
        <v>3</v>
      </c>
      <c r="B5">
        <v>25</v>
      </c>
      <c r="C5">
        <v>30</v>
      </c>
      <c r="D5">
        <v>33</v>
      </c>
      <c r="E5">
        <v>2.6</v>
      </c>
      <c r="F5">
        <v>1.8</v>
      </c>
      <c r="G5">
        <v>3.3</v>
      </c>
      <c r="H5">
        <v>31000</v>
      </c>
      <c r="I5">
        <v>2.1</v>
      </c>
      <c r="J5">
        <v>3.5</v>
      </c>
      <c r="K5">
        <v>2</v>
      </c>
      <c r="L5">
        <v>3.5</v>
      </c>
      <c r="M5">
        <v>2</v>
      </c>
      <c r="N5">
        <v>1.75</v>
      </c>
    </row>
    <row r="6" spans="1:14" x14ac:dyDescent="0.3">
      <c r="A6" t="s">
        <v>4</v>
      </c>
      <c r="B6">
        <v>30</v>
      </c>
      <c r="C6">
        <v>37</v>
      </c>
      <c r="D6">
        <v>38</v>
      </c>
      <c r="E6">
        <v>2.9</v>
      </c>
      <c r="F6">
        <v>2</v>
      </c>
      <c r="G6">
        <v>3.8</v>
      </c>
      <c r="H6">
        <v>33000</v>
      </c>
      <c r="I6">
        <v>2.2000000000000002</v>
      </c>
      <c r="J6">
        <v>3.5</v>
      </c>
      <c r="K6">
        <v>2</v>
      </c>
      <c r="L6">
        <v>3.5</v>
      </c>
      <c r="M6">
        <v>2</v>
      </c>
      <c r="N6">
        <v>1.75</v>
      </c>
    </row>
    <row r="7" spans="1:14" x14ac:dyDescent="0.3">
      <c r="A7" t="s">
        <v>5</v>
      </c>
      <c r="B7">
        <v>35</v>
      </c>
      <c r="C7">
        <v>45</v>
      </c>
      <c r="D7">
        <v>43</v>
      </c>
      <c r="E7">
        <v>3.2</v>
      </c>
      <c r="F7">
        <v>2.2000000000000002</v>
      </c>
      <c r="G7">
        <v>4.2</v>
      </c>
      <c r="H7">
        <v>34000</v>
      </c>
      <c r="I7">
        <v>2.25</v>
      </c>
      <c r="J7">
        <v>3.5</v>
      </c>
      <c r="K7">
        <v>2</v>
      </c>
      <c r="L7">
        <v>3.5</v>
      </c>
      <c r="M7">
        <v>2</v>
      </c>
      <c r="N7">
        <v>1.75</v>
      </c>
    </row>
    <row r="8" spans="1:14" x14ac:dyDescent="0.3">
      <c r="A8" t="s">
        <v>6</v>
      </c>
      <c r="B8">
        <v>40</v>
      </c>
      <c r="C8">
        <v>50</v>
      </c>
      <c r="D8">
        <v>48</v>
      </c>
      <c r="E8">
        <v>3.5</v>
      </c>
      <c r="F8">
        <v>2.5</v>
      </c>
      <c r="G8">
        <v>4.5999999999999996</v>
      </c>
      <c r="H8">
        <v>35000</v>
      </c>
      <c r="I8">
        <v>2.2999999999999998</v>
      </c>
      <c r="J8">
        <v>3.5</v>
      </c>
      <c r="K8">
        <v>2</v>
      </c>
      <c r="L8">
        <v>3.5</v>
      </c>
      <c r="M8">
        <v>2</v>
      </c>
      <c r="N8">
        <v>1.75</v>
      </c>
    </row>
    <row r="9" spans="1:14" x14ac:dyDescent="0.3">
      <c r="A9" t="s">
        <v>7</v>
      </c>
      <c r="B9">
        <v>45</v>
      </c>
      <c r="C9">
        <v>55</v>
      </c>
      <c r="D9">
        <v>53</v>
      </c>
      <c r="E9">
        <v>3.8</v>
      </c>
      <c r="F9">
        <v>2.7</v>
      </c>
      <c r="G9">
        <v>4.9000000000000004</v>
      </c>
      <c r="H9">
        <v>36000</v>
      </c>
      <c r="I9">
        <v>2.4</v>
      </c>
      <c r="J9">
        <v>3.5</v>
      </c>
      <c r="K9">
        <v>2</v>
      </c>
      <c r="L9">
        <v>3.5</v>
      </c>
      <c r="M9">
        <v>2</v>
      </c>
      <c r="N9">
        <v>1.75</v>
      </c>
    </row>
    <row r="10" spans="1:14" x14ac:dyDescent="0.3">
      <c r="A10" t="s">
        <v>8</v>
      </c>
      <c r="B10">
        <v>50</v>
      </c>
      <c r="C10">
        <v>60</v>
      </c>
      <c r="D10">
        <v>58</v>
      </c>
      <c r="E10">
        <v>4.0999999999999996</v>
      </c>
      <c r="F10">
        <v>2.9</v>
      </c>
      <c r="G10">
        <v>5.3</v>
      </c>
      <c r="H10">
        <v>37000</v>
      </c>
      <c r="I10">
        <v>2.4500000000000002</v>
      </c>
      <c r="J10">
        <v>3.5</v>
      </c>
      <c r="K10">
        <v>2</v>
      </c>
      <c r="L10">
        <v>3.5</v>
      </c>
      <c r="M10">
        <v>2</v>
      </c>
      <c r="N10">
        <v>1.75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ECBF8-9C80-4FE3-B555-0875388E51D0}">
  <dimension ref="A1:G16"/>
  <sheetViews>
    <sheetView workbookViewId="0">
      <selection activeCell="A11" sqref="A11"/>
    </sheetView>
  </sheetViews>
  <sheetFormatPr defaultRowHeight="14.4" x14ac:dyDescent="0.3"/>
  <cols>
    <col min="1" max="1" width="10" bestFit="1" customWidth="1"/>
  </cols>
  <sheetData>
    <row r="1" spans="1:7" x14ac:dyDescent="0.3">
      <c r="A1" t="s">
        <v>23</v>
      </c>
      <c r="B1" t="s">
        <v>24</v>
      </c>
      <c r="C1" t="s">
        <v>25</v>
      </c>
    </row>
    <row r="2" spans="1:7" x14ac:dyDescent="0.3">
      <c r="A2" s="1" t="s">
        <v>27</v>
      </c>
      <c r="B2" s="1">
        <v>220</v>
      </c>
      <c r="C2" s="1">
        <v>191</v>
      </c>
      <c r="D2" s="1"/>
      <c r="E2" s="1"/>
      <c r="F2" s="1"/>
      <c r="G2" s="1"/>
    </row>
    <row r="3" spans="1:7" x14ac:dyDescent="0.3">
      <c r="A3" s="1" t="s">
        <v>28</v>
      </c>
      <c r="B3" s="1">
        <v>240</v>
      </c>
      <c r="C3" s="1">
        <v>209</v>
      </c>
      <c r="D3" s="1"/>
      <c r="E3" s="1"/>
      <c r="F3" s="1"/>
      <c r="G3" s="1"/>
    </row>
    <row r="4" spans="1:7" x14ac:dyDescent="0.3">
      <c r="A4" s="1" t="s">
        <v>29</v>
      </c>
      <c r="B4" s="1">
        <v>320</v>
      </c>
      <c r="C4" s="1">
        <v>278</v>
      </c>
      <c r="D4" s="1"/>
      <c r="E4" s="1"/>
      <c r="F4" s="1"/>
      <c r="G4" s="1"/>
    </row>
    <row r="5" spans="1:7" x14ac:dyDescent="0.3">
      <c r="A5" s="1" t="s">
        <v>30</v>
      </c>
      <c r="B5" s="1">
        <v>400</v>
      </c>
      <c r="C5" s="1">
        <v>348</v>
      </c>
      <c r="D5" s="1"/>
      <c r="E5" s="1"/>
      <c r="F5" s="1"/>
      <c r="G5" s="1"/>
    </row>
    <row r="6" spans="1:7" x14ac:dyDescent="0.3">
      <c r="A6" s="1" t="s">
        <v>31</v>
      </c>
      <c r="B6" s="1">
        <v>480</v>
      </c>
      <c r="C6" s="1">
        <v>417</v>
      </c>
      <c r="D6" s="1"/>
      <c r="E6" s="1"/>
      <c r="F6" s="1"/>
      <c r="G6" s="1"/>
    </row>
    <row r="7" spans="1:7" x14ac:dyDescent="0.3">
      <c r="A7" s="1" t="s">
        <v>32</v>
      </c>
      <c r="B7" s="1">
        <v>320</v>
      </c>
      <c r="C7" s="1">
        <v>278</v>
      </c>
      <c r="D7" s="1"/>
      <c r="E7" s="1"/>
      <c r="F7" s="1"/>
      <c r="G7" s="1"/>
    </row>
    <row r="8" spans="1:7" x14ac:dyDescent="0.3">
      <c r="A8" s="1" t="s">
        <v>33</v>
      </c>
      <c r="B8" s="1">
        <v>400</v>
      </c>
      <c r="C8" s="1">
        <v>348</v>
      </c>
      <c r="D8" s="1"/>
      <c r="E8" s="1"/>
      <c r="F8" s="1"/>
      <c r="G8" s="1"/>
    </row>
    <row r="9" spans="1:7" x14ac:dyDescent="0.3">
      <c r="A9" s="1" t="s">
        <v>34</v>
      </c>
      <c r="B9" s="1">
        <v>480</v>
      </c>
      <c r="C9" s="1">
        <v>417</v>
      </c>
    </row>
    <row r="10" spans="1:7" x14ac:dyDescent="0.3">
      <c r="A10" t="s">
        <v>35</v>
      </c>
      <c r="B10">
        <v>220</v>
      </c>
      <c r="C10">
        <v>191</v>
      </c>
    </row>
    <row r="11" spans="1:7" x14ac:dyDescent="0.3">
      <c r="A11" t="s">
        <v>36</v>
      </c>
      <c r="B11">
        <v>400</v>
      </c>
      <c r="C11">
        <v>348</v>
      </c>
    </row>
    <row r="12" spans="1:7" x14ac:dyDescent="0.3">
      <c r="A12" t="s">
        <v>37</v>
      </c>
      <c r="B12">
        <v>500</v>
      </c>
      <c r="C12">
        <v>435</v>
      </c>
    </row>
    <row r="16" spans="1:7" x14ac:dyDescent="0.3">
      <c r="A16" s="2" t="s">
        <v>26</v>
      </c>
    </row>
  </sheetData>
  <hyperlinks>
    <hyperlink ref="A16" r:id="rId1" xr:uid="{1760EFC4-D438-4742-866D-2AAF3D8A750D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1D947-0D5D-41B8-B3C8-246C898C6E9E}">
  <dimension ref="A1:B4"/>
  <sheetViews>
    <sheetView workbookViewId="0">
      <selection activeCell="B5" sqref="B5"/>
    </sheetView>
  </sheetViews>
  <sheetFormatPr defaultRowHeight="14.4" x14ac:dyDescent="0.3"/>
  <sheetData>
    <row r="1" spans="1:2" x14ac:dyDescent="0.3">
      <c r="A1" t="s">
        <v>38</v>
      </c>
      <c r="B1" t="s">
        <v>42</v>
      </c>
    </row>
    <row r="2" spans="1:2" x14ac:dyDescent="0.3">
      <c r="A2" t="s">
        <v>39</v>
      </c>
      <c r="B2">
        <v>0.9</v>
      </c>
    </row>
    <row r="3" spans="1:2" x14ac:dyDescent="0.3">
      <c r="A3" t="s">
        <v>40</v>
      </c>
      <c r="B3">
        <v>1</v>
      </c>
    </row>
    <row r="4" spans="1:2" x14ac:dyDescent="0.3">
      <c r="A4" t="s">
        <v>41</v>
      </c>
      <c r="B4">
        <v>1.1000000000000001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8224A-AE80-4AFC-B18B-6AAF908B7B46}">
  <dimension ref="A1:L5"/>
  <sheetViews>
    <sheetView workbookViewId="0">
      <selection activeCell="L2" sqref="L2"/>
    </sheetView>
  </sheetViews>
  <sheetFormatPr defaultRowHeight="14.4" x14ac:dyDescent="0.3"/>
  <sheetData>
    <row r="1" spans="1:12" x14ac:dyDescent="0.3">
      <c r="A1" t="s">
        <v>43</v>
      </c>
      <c r="B1" t="s">
        <v>44</v>
      </c>
      <c r="C1" t="s">
        <v>45</v>
      </c>
      <c r="D1" t="s">
        <v>56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</row>
    <row r="2" spans="1:12" x14ac:dyDescent="0.3">
      <c r="A2" t="s">
        <v>52</v>
      </c>
      <c r="B2">
        <v>1030</v>
      </c>
      <c r="C2">
        <v>936</v>
      </c>
      <c r="D2">
        <v>35</v>
      </c>
      <c r="E2">
        <v>927</v>
      </c>
      <c r="F2">
        <v>773</v>
      </c>
      <c r="G2">
        <v>773</v>
      </c>
      <c r="H2">
        <v>773</v>
      </c>
      <c r="I2">
        <v>843</v>
      </c>
      <c r="J2">
        <v>205</v>
      </c>
      <c r="L2">
        <f>E2/1.1</f>
        <v>842.72727272727263</v>
      </c>
    </row>
    <row r="3" spans="1:12" x14ac:dyDescent="0.3">
      <c r="A3" t="s">
        <v>53</v>
      </c>
      <c r="B3">
        <v>1670</v>
      </c>
      <c r="C3">
        <v>1518</v>
      </c>
      <c r="D3">
        <v>35</v>
      </c>
      <c r="E3">
        <v>1503</v>
      </c>
      <c r="F3">
        <v>1336</v>
      </c>
      <c r="G3">
        <v>1428</v>
      </c>
      <c r="H3">
        <v>1253</v>
      </c>
      <c r="I3">
        <v>1366</v>
      </c>
      <c r="J3">
        <v>205</v>
      </c>
      <c r="L3">
        <f t="shared" ref="L3:L5" si="0">E3/1.1</f>
        <v>1366.3636363636363</v>
      </c>
    </row>
    <row r="4" spans="1:12" x14ac:dyDescent="0.3">
      <c r="A4" t="s">
        <v>54</v>
      </c>
      <c r="B4">
        <v>1770</v>
      </c>
      <c r="C4">
        <v>1609</v>
      </c>
      <c r="D4">
        <v>35</v>
      </c>
      <c r="E4">
        <v>1593</v>
      </c>
      <c r="F4">
        <v>1416</v>
      </c>
      <c r="G4">
        <v>1513</v>
      </c>
      <c r="H4">
        <v>1328</v>
      </c>
      <c r="I4">
        <v>1448</v>
      </c>
      <c r="J4">
        <v>205</v>
      </c>
      <c r="L4">
        <f t="shared" si="0"/>
        <v>1448.181818181818</v>
      </c>
    </row>
    <row r="5" spans="1:12" x14ac:dyDescent="0.3">
      <c r="A5" t="s">
        <v>55</v>
      </c>
      <c r="B5">
        <v>1860</v>
      </c>
      <c r="C5">
        <v>1691</v>
      </c>
      <c r="D5">
        <v>35</v>
      </c>
      <c r="E5">
        <v>1674</v>
      </c>
      <c r="F5">
        <v>1488</v>
      </c>
      <c r="G5">
        <v>1590</v>
      </c>
      <c r="H5">
        <v>1395</v>
      </c>
      <c r="I5">
        <v>1522</v>
      </c>
      <c r="J5">
        <v>195</v>
      </c>
      <c r="L5">
        <f t="shared" si="0"/>
        <v>1521.8181818181818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52A41-1721-4327-B1BD-29B593A03010}">
  <dimension ref="A1:E7"/>
  <sheetViews>
    <sheetView workbookViewId="0">
      <selection activeCell="H23" sqref="H23"/>
    </sheetView>
  </sheetViews>
  <sheetFormatPr defaultRowHeight="14.4" x14ac:dyDescent="0.3"/>
  <sheetData>
    <row r="1" spans="1:5" x14ac:dyDescent="0.3">
      <c r="A1" t="s">
        <v>95</v>
      </c>
      <c r="B1" t="s">
        <v>57</v>
      </c>
      <c r="C1" t="s">
        <v>58</v>
      </c>
      <c r="D1" t="s">
        <v>59</v>
      </c>
      <c r="E1" t="s">
        <v>97</v>
      </c>
    </row>
    <row r="2" spans="1:5" x14ac:dyDescent="0.3">
      <c r="A2" s="17" t="s">
        <v>98</v>
      </c>
      <c r="B2">
        <v>2.27</v>
      </c>
      <c r="C2">
        <v>0.19</v>
      </c>
      <c r="D2">
        <v>0.36</v>
      </c>
      <c r="E2">
        <f>SUM(B2:D2)</f>
        <v>2.82</v>
      </c>
    </row>
    <row r="3" spans="1:5" x14ac:dyDescent="0.3">
      <c r="A3" s="17" t="s">
        <v>100</v>
      </c>
      <c r="B3">
        <v>2.56</v>
      </c>
      <c r="C3">
        <v>0.21</v>
      </c>
      <c r="D3">
        <v>0.41</v>
      </c>
      <c r="E3">
        <f>SUM(B3:D3)</f>
        <v>3.18</v>
      </c>
    </row>
    <row r="4" spans="1:5" x14ac:dyDescent="0.3">
      <c r="A4" s="17" t="s">
        <v>99</v>
      </c>
      <c r="B4">
        <v>3.56</v>
      </c>
      <c r="C4">
        <v>0.28000000000000003</v>
      </c>
      <c r="D4">
        <v>0.53</v>
      </c>
      <c r="E4">
        <f t="shared" ref="E4" si="0">SUM(B4:D4)</f>
        <v>4.37</v>
      </c>
    </row>
    <row r="5" spans="1:5" x14ac:dyDescent="0.3">
      <c r="A5" s="17" t="s">
        <v>101</v>
      </c>
      <c r="B5">
        <v>4.3600000000000003</v>
      </c>
      <c r="C5">
        <v>0.33</v>
      </c>
      <c r="D5">
        <v>0.6</v>
      </c>
      <c r="E5">
        <f>SUM(B5:D5)</f>
        <v>5.29</v>
      </c>
    </row>
    <row r="6" spans="1:5" x14ac:dyDescent="0.3">
      <c r="A6" s="17" t="s">
        <v>102</v>
      </c>
      <c r="B6">
        <v>5.3</v>
      </c>
      <c r="C6">
        <v>0.39</v>
      </c>
      <c r="D6">
        <v>0.7</v>
      </c>
      <c r="E6">
        <f>SUM(B6:D6)</f>
        <v>6.39</v>
      </c>
    </row>
    <row r="7" spans="1:5" x14ac:dyDescent="0.3">
      <c r="A7" t="s">
        <v>96</v>
      </c>
      <c r="E7">
        <v>1</v>
      </c>
    </row>
  </sheetData>
  <pageMargins left="0.7" right="0.7" top="0.75" bottom="0.75" header="0.3" footer="0.3"/>
  <pageSetup paperSize="9" orientation="portrait" r:id="rId1"/>
  <ignoredErrors>
    <ignoredError sqref="E2 E3:E6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79E59-9CC0-45E5-B48C-189A2746DB3A}">
  <dimension ref="A1:G9"/>
  <sheetViews>
    <sheetView workbookViewId="0">
      <selection activeCell="G2" sqref="G2"/>
    </sheetView>
  </sheetViews>
  <sheetFormatPr defaultRowHeight="14.4" x14ac:dyDescent="0.3"/>
  <sheetData>
    <row r="1" spans="1:7" x14ac:dyDescent="0.3">
      <c r="A1" t="s">
        <v>72</v>
      </c>
      <c r="B1" t="s">
        <v>70</v>
      </c>
      <c r="C1" t="s">
        <v>73</v>
      </c>
      <c r="D1" t="s">
        <v>71</v>
      </c>
      <c r="E1" t="s">
        <v>73</v>
      </c>
      <c r="F1" t="s">
        <v>74</v>
      </c>
      <c r="G1" t="s">
        <v>75</v>
      </c>
    </row>
    <row r="2" spans="1:7" x14ac:dyDescent="0.3">
      <c r="A2" t="s">
        <v>2</v>
      </c>
      <c r="B2">
        <v>6.7999999999999996E-3</v>
      </c>
      <c r="C2">
        <v>447</v>
      </c>
      <c r="D2">
        <v>0.4587</v>
      </c>
      <c r="E2">
        <v>7.2</v>
      </c>
      <c r="F2">
        <f>B2*C2+D2*E2</f>
        <v>6.3422400000000003</v>
      </c>
      <c r="G2">
        <f>F2*0.7</f>
        <v>4.4395679999999995</v>
      </c>
    </row>
    <row r="3" spans="1:7" x14ac:dyDescent="0.3">
      <c r="A3" t="s">
        <v>4</v>
      </c>
      <c r="B3">
        <v>7.4999999999999997E-3</v>
      </c>
      <c r="C3">
        <v>447</v>
      </c>
      <c r="D3">
        <v>0.4587</v>
      </c>
      <c r="E3">
        <v>7.2</v>
      </c>
      <c r="F3">
        <f>B3*C3+D3*E3</f>
        <v>6.6551400000000003</v>
      </c>
      <c r="G3">
        <f>F3*0.7</f>
        <v>4.6585979999999996</v>
      </c>
    </row>
    <row r="4" spans="1:7" x14ac:dyDescent="0.3">
      <c r="G4">
        <f>AVERAGE(G2:G3)</f>
        <v>4.5490829999999995</v>
      </c>
    </row>
    <row r="6" spans="1:7" x14ac:dyDescent="0.3">
      <c r="A6" t="s">
        <v>76</v>
      </c>
      <c r="B6" t="s">
        <v>79</v>
      </c>
      <c r="C6" t="s">
        <v>60</v>
      </c>
    </row>
    <row r="7" spans="1:7" x14ac:dyDescent="0.3">
      <c r="A7" t="s">
        <v>77</v>
      </c>
      <c r="B7">
        <v>2.6055999999999999</v>
      </c>
      <c r="C7">
        <f>B7*0.88</f>
        <v>2.2929279999999999</v>
      </c>
    </row>
    <row r="8" spans="1:7" x14ac:dyDescent="0.3">
      <c r="A8" t="s">
        <v>78</v>
      </c>
      <c r="B8">
        <v>4.0263999999999998</v>
      </c>
      <c r="C8">
        <f>B8*0.88</f>
        <v>3.5432319999999997</v>
      </c>
    </row>
    <row r="9" spans="1:7" x14ac:dyDescent="0.3">
      <c r="B9">
        <f>AVERAGE(B7:B8)</f>
        <v>3.3159999999999998</v>
      </c>
      <c r="C9">
        <f>AVERAGE(C7:C8)</f>
        <v>2.9180799999999998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A7E55-B201-4735-8C24-CEE75C360848}">
  <dimension ref="A1:D10"/>
  <sheetViews>
    <sheetView workbookViewId="0">
      <selection activeCell="H20" sqref="H20"/>
    </sheetView>
  </sheetViews>
  <sheetFormatPr defaultRowHeight="14.4" x14ac:dyDescent="0.3"/>
  <cols>
    <col min="1" max="1" width="16.33203125" bestFit="1" customWidth="1"/>
    <col min="2" max="2" width="7" bestFit="1" customWidth="1"/>
  </cols>
  <sheetData>
    <row r="1" spans="1:4" ht="15" thickBot="1" x14ac:dyDescent="0.35">
      <c r="A1" s="3" t="s">
        <v>63</v>
      </c>
      <c r="B1" s="9" t="s">
        <v>92</v>
      </c>
      <c r="C1" s="9" t="s">
        <v>61</v>
      </c>
      <c r="D1" s="4" t="s">
        <v>62</v>
      </c>
    </row>
    <row r="2" spans="1:4" x14ac:dyDescent="0.3">
      <c r="A2" s="5" t="s">
        <v>65</v>
      </c>
      <c r="B2" s="10">
        <v>2.82</v>
      </c>
      <c r="C2" s="10">
        <v>2.87</v>
      </c>
      <c r="D2" s="13">
        <f>B2/C2</f>
        <v>0.98257839721254348</v>
      </c>
    </row>
    <row r="3" spans="1:4" x14ac:dyDescent="0.3">
      <c r="A3" s="6" t="s">
        <v>64</v>
      </c>
      <c r="B3" s="11">
        <v>3.18</v>
      </c>
      <c r="C3" s="11">
        <v>3.24</v>
      </c>
      <c r="D3" s="14">
        <f t="shared" ref="D3:D6" si="0">B3/C3</f>
        <v>0.98148148148148151</v>
      </c>
    </row>
    <row r="4" spans="1:4" x14ac:dyDescent="0.3">
      <c r="A4" s="5" t="s">
        <v>66</v>
      </c>
      <c r="B4" s="10">
        <v>4.37</v>
      </c>
      <c r="C4" s="10">
        <f>4.18+0.87</f>
        <v>5.05</v>
      </c>
      <c r="D4" s="13">
        <f t="shared" si="0"/>
        <v>0.86534653465346545</v>
      </c>
    </row>
    <row r="5" spans="1:4" x14ac:dyDescent="0.3">
      <c r="A5" s="6" t="s">
        <v>67</v>
      </c>
      <c r="B5" s="11">
        <v>5.29</v>
      </c>
      <c r="C5" s="11">
        <f>4.89+1.19</f>
        <v>6.08</v>
      </c>
      <c r="D5" s="14">
        <f t="shared" si="0"/>
        <v>0.87006578947368418</v>
      </c>
    </row>
    <row r="6" spans="1:4" x14ac:dyDescent="0.3">
      <c r="A6" s="5" t="s">
        <v>68</v>
      </c>
      <c r="B6" s="10">
        <v>6.39</v>
      </c>
      <c r="C6" s="10">
        <f>5.73+1.55</f>
        <v>7.28</v>
      </c>
      <c r="D6" s="13">
        <f t="shared" si="0"/>
        <v>0.87774725274725263</v>
      </c>
    </row>
    <row r="7" spans="1:4" x14ac:dyDescent="0.3">
      <c r="A7" s="6" t="s">
        <v>93</v>
      </c>
      <c r="B7" s="11">
        <v>9.7999999999999997E-3</v>
      </c>
      <c r="C7" s="11">
        <v>1.23E-2</v>
      </c>
      <c r="D7" s="14">
        <f>B7/C7</f>
        <v>0.7967479674796748</v>
      </c>
    </row>
    <row r="8" spans="1:4" x14ac:dyDescent="0.3">
      <c r="A8" s="5" t="s">
        <v>94</v>
      </c>
      <c r="B8" s="10">
        <v>9.7999999999999997E-3</v>
      </c>
      <c r="C8" s="10">
        <v>1.23E-2</v>
      </c>
      <c r="D8" s="13">
        <f>B8/C8</f>
        <v>0.7967479674796748</v>
      </c>
    </row>
    <row r="9" spans="1:4" ht="15" thickBot="1" x14ac:dyDescent="0.35">
      <c r="A9" s="7"/>
      <c r="B9" s="11"/>
      <c r="C9" s="11"/>
      <c r="D9" s="15"/>
    </row>
    <row r="10" spans="1:4" ht="15" thickBot="1" x14ac:dyDescent="0.35">
      <c r="A10" s="8" t="s">
        <v>69</v>
      </c>
      <c r="B10" s="12"/>
      <c r="C10" s="12"/>
      <c r="D10" s="16">
        <f>AVERAGE(D2:D9)</f>
        <v>0.88153077007539671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667BE-9573-42F6-B389-0B087A950986}">
  <dimension ref="A1:B11"/>
  <sheetViews>
    <sheetView workbookViewId="0">
      <selection activeCell="B15" sqref="B15"/>
    </sheetView>
  </sheetViews>
  <sheetFormatPr defaultRowHeight="14.4" x14ac:dyDescent="0.3"/>
  <cols>
    <col min="1" max="1" width="23" bestFit="1" customWidth="1"/>
  </cols>
  <sheetData>
    <row r="1" spans="1:2" x14ac:dyDescent="0.3">
      <c r="A1" t="s">
        <v>80</v>
      </c>
      <c r="B1" t="s">
        <v>81</v>
      </c>
    </row>
    <row r="2" spans="1:2" x14ac:dyDescent="0.3">
      <c r="A2" t="s">
        <v>82</v>
      </c>
      <c r="B2">
        <v>1.41E-2</v>
      </c>
    </row>
    <row r="3" spans="1:2" x14ac:dyDescent="0.3">
      <c r="A3" t="s">
        <v>83</v>
      </c>
      <c r="B3">
        <v>1.0200000000000001E-2</v>
      </c>
    </row>
    <row r="4" spans="1:2" x14ac:dyDescent="0.3">
      <c r="A4" t="s">
        <v>84</v>
      </c>
      <c r="B4">
        <v>1.06E-2</v>
      </c>
    </row>
    <row r="5" spans="1:2" x14ac:dyDescent="0.3">
      <c r="A5" t="s">
        <v>85</v>
      </c>
      <c r="B5">
        <v>1.24E-2</v>
      </c>
    </row>
    <row r="6" spans="1:2" x14ac:dyDescent="0.3">
      <c r="A6" t="s">
        <v>90</v>
      </c>
      <c r="B6">
        <v>1.23E-2</v>
      </c>
    </row>
    <row r="7" spans="1:2" x14ac:dyDescent="0.3">
      <c r="A7" t="s">
        <v>86</v>
      </c>
      <c r="B7">
        <v>9.5999999999999992E-3</v>
      </c>
    </row>
    <row r="8" spans="1:2" x14ac:dyDescent="0.3">
      <c r="A8" t="s">
        <v>87</v>
      </c>
      <c r="B8">
        <v>9.7999999999999997E-3</v>
      </c>
    </row>
    <row r="9" spans="1:2" x14ac:dyDescent="0.3">
      <c r="A9" t="s">
        <v>88</v>
      </c>
      <c r="B9">
        <v>1.17E-2</v>
      </c>
    </row>
    <row r="10" spans="1:2" x14ac:dyDescent="0.3">
      <c r="A10" t="s">
        <v>89</v>
      </c>
      <c r="B10">
        <v>1.1599999999999999E-2</v>
      </c>
    </row>
    <row r="11" spans="1:2" x14ac:dyDescent="0.3">
      <c r="A11" t="s">
        <v>91</v>
      </c>
      <c r="B11">
        <v>9.9000000000000008E-3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8</vt:i4>
      </vt:variant>
    </vt:vector>
  </HeadingPairs>
  <TitlesOfParts>
    <vt:vector size="8" baseType="lpstr">
      <vt:lpstr>csv1</vt:lpstr>
      <vt:lpstr>Staal</vt:lpstr>
      <vt:lpstr>CC</vt:lpstr>
      <vt:lpstr>Prestress steel</vt:lpstr>
      <vt:lpstr>Environmental Hollow</vt:lpstr>
      <vt:lpstr>Environmental monolithic </vt:lpstr>
      <vt:lpstr>A1-A3 obv vbi</vt:lpstr>
      <vt:lpstr>Transport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Thijs Noordhoek</cp:lastModifiedBy>
  <dcterms:created xsi:type="dcterms:W3CDTF">2022-05-17T13:24:13Z</dcterms:created>
  <dcterms:modified xsi:type="dcterms:W3CDTF">2022-07-26T08:48:21Z</dcterms:modified>
</cp:coreProperties>
</file>