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web3\"/>
    </mc:Choice>
  </mc:AlternateContent>
  <xr:revisionPtr revIDLastSave="0" documentId="13_ncr:1_{6DF49794-09A2-4668-AF05-A40E29B274DE}" xr6:coauthVersionLast="47" xr6:coauthVersionMax="47" xr10:uidLastSave="{00000000-0000-0000-0000-000000000000}"/>
  <bookViews>
    <workbookView xWindow="-108" yWindow="-108" windowWidth="23256" windowHeight="12456" firstSheet="17" activeTab="17" xr2:uid="{9E038FB1-F10F-42CC-A621-AF48C4A02626}"/>
  </bookViews>
  <sheets>
    <sheet name="Budget-TypeAUC1" sheetId="2" r:id="rId1"/>
    <sheet name="Budget-TypeAUC2" sheetId="7" r:id="rId2"/>
    <sheet name="Budget-TypeAUC3" sheetId="8" r:id="rId3"/>
    <sheet name="Actuals-TypeAUC1" sheetId="3" r:id="rId4"/>
    <sheet name="Actuals-TypeAUC2" sheetId="9" r:id="rId5"/>
    <sheet name="Actuals-TypeAUC3" sheetId="10" r:id="rId6"/>
    <sheet name="1.ALLData-Current" sheetId="1" r:id="rId7"/>
    <sheet name="2.ALLData-Upto" sheetId="13" r:id="rId8"/>
    <sheet name="3.BudgetStatus" sheetId="4" r:id="rId9"/>
    <sheet name="4.OwnRevenueExp" sheetId="5" r:id="rId10"/>
    <sheet name="5.TotalRevenueExp" sheetId="14" r:id="rId11"/>
    <sheet name="6.RevAdditional" sheetId="17" r:id="rId12"/>
    <sheet name="7.GenInfo" sheetId="18" r:id="rId13"/>
    <sheet name="8.Services" sheetId="19" r:id="rId14"/>
    <sheet name="9.VehiclesEquip" sheetId="20" r:id="rId15"/>
    <sheet name="10.MainDashboard" sheetId="15" r:id="rId16"/>
    <sheet name="test" sheetId="21" r:id="rId17"/>
    <sheet name="test2" sheetId="22" r:id="rId18"/>
    <sheet name="Demo trip budget" sheetId="23" r:id="rId19"/>
    <sheet name="Demo bank statement" sheetId="24" r:id="rId20"/>
    <sheet name="Transformed Data" sheetId="25" r:id="rId21"/>
    <sheet name="Suggestion1" sheetId="26" r:id="rId22"/>
  </sheets>
  <calcPr calcId="191029"/>
  <pivotCaches>
    <pivotCache cacheId="0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2" l="1"/>
  <c r="B25" i="22"/>
  <c r="B20" i="22"/>
  <c r="B18" i="22"/>
  <c r="B21" i="22" s="1"/>
  <c r="D6" i="22"/>
  <c r="D7" i="22"/>
  <c r="D8" i="22"/>
  <c r="D9" i="22"/>
  <c r="D10" i="22"/>
  <c r="D11" i="22"/>
  <c r="D12" i="22"/>
  <c r="D13" i="22"/>
  <c r="D14" i="22"/>
  <c r="D5" i="22"/>
  <c r="O9" i="15"/>
  <c r="O5" i="15"/>
  <c r="B16" i="21"/>
  <c r="B3" i="21" s="1"/>
  <c r="C3" i="21" s="1"/>
  <c r="D7" i="21"/>
  <c r="D16" i="21" s="1"/>
  <c r="C7" i="21"/>
  <c r="B7" i="21"/>
  <c r="A7" i="21"/>
  <c r="A16" i="21" s="1"/>
  <c r="A3" i="21" s="1"/>
  <c r="D96" i="21"/>
  <c r="B96" i="21"/>
  <c r="A96" i="21"/>
  <c r="D95" i="21"/>
  <c r="B95" i="21"/>
  <c r="A95" i="21"/>
  <c r="D94" i="21"/>
  <c r="D99" i="21" s="1"/>
  <c r="D81" i="21" s="1"/>
  <c r="D57" i="21" s="1"/>
  <c r="D24" i="21" s="1"/>
  <c r="B94" i="21"/>
  <c r="B99" i="21" s="1"/>
  <c r="B81" i="21" s="1"/>
  <c r="B57" i="21" s="1"/>
  <c r="B24" i="21" s="1"/>
  <c r="A94" i="21"/>
  <c r="A99" i="21" s="1"/>
  <c r="A81" i="21" s="1"/>
  <c r="D82" i="21"/>
  <c r="B82" i="21"/>
  <c r="A82" i="21"/>
  <c r="D80" i="21"/>
  <c r="B80" i="21"/>
  <c r="A80" i="21"/>
  <c r="D58" i="21"/>
  <c r="B58" i="21"/>
  <c r="B25" i="21" s="1"/>
  <c r="A58" i="21"/>
  <c r="D56" i="21"/>
  <c r="D59" i="21" s="1"/>
  <c r="D45" i="21" s="1"/>
  <c r="D50" i="21" s="1"/>
  <c r="D41" i="21" s="1"/>
  <c r="B56" i="21"/>
  <c r="A56" i="21"/>
  <c r="D49" i="21"/>
  <c r="B49" i="21"/>
  <c r="A49" i="21"/>
  <c r="D48" i="21"/>
  <c r="B48" i="21"/>
  <c r="A48" i="21"/>
  <c r="D47" i="21"/>
  <c r="B47" i="21"/>
  <c r="A47" i="21"/>
  <c r="D46" i="21"/>
  <c r="B46" i="21"/>
  <c r="A46" i="21"/>
  <c r="D34" i="21"/>
  <c r="B34" i="21"/>
  <c r="A34" i="21"/>
  <c r="D30" i="21"/>
  <c r="B30" i="21"/>
  <c r="A30" i="21"/>
  <c r="D25" i="21"/>
  <c r="A25" i="21"/>
  <c r="D23" i="21"/>
  <c r="A23" i="21"/>
  <c r="AQ18" i="15"/>
  <c r="AQ9" i="15"/>
  <c r="AK18" i="15"/>
  <c r="AK9" i="15"/>
  <c r="AE18" i="15"/>
  <c r="AE9" i="15"/>
  <c r="Y18" i="15"/>
  <c r="Y9" i="15"/>
  <c r="S18" i="15"/>
  <c r="S9" i="15"/>
  <c r="AO18" i="15"/>
  <c r="AO9" i="15"/>
  <c r="AI18" i="15"/>
  <c r="AI9" i="15"/>
  <c r="AC18" i="15"/>
  <c r="AC9" i="15"/>
  <c r="W18" i="15"/>
  <c r="W9" i="15"/>
  <c r="Q18" i="15"/>
  <c r="Q9" i="15"/>
  <c r="AQ5" i="15"/>
  <c r="AK5" i="15"/>
  <c r="AE5" i="15"/>
  <c r="Y5" i="15"/>
  <c r="S5" i="15"/>
  <c r="AO5" i="15"/>
  <c r="AI5" i="15"/>
  <c r="AC5" i="15"/>
  <c r="W5" i="15"/>
  <c r="Q5" i="15"/>
  <c r="B2" i="22" l="1"/>
  <c r="D3" i="21"/>
  <c r="E3" i="21" s="1"/>
  <c r="C16" i="21"/>
  <c r="E16" i="21" s="1"/>
  <c r="E7" i="21"/>
  <c r="D26" i="21"/>
  <c r="B83" i="21"/>
  <c r="B59" i="21"/>
  <c r="B45" i="21" s="1"/>
  <c r="B50" i="21" s="1"/>
  <c r="B41" i="21" s="1"/>
  <c r="D83" i="21"/>
  <c r="A57" i="21"/>
  <c r="A83" i="21"/>
  <c r="B23" i="21"/>
  <c r="B26" i="21" s="1"/>
  <c r="AP34" i="15"/>
  <c r="AN34" i="15"/>
  <c r="AM34" i="15"/>
  <c r="AP30" i="15"/>
  <c r="AN30" i="15"/>
  <c r="AM30" i="15"/>
  <c r="AJ34" i="15"/>
  <c r="AH34" i="15"/>
  <c r="AG34" i="15"/>
  <c r="AJ30" i="15"/>
  <c r="AH30" i="15"/>
  <c r="AG30" i="15"/>
  <c r="AD34" i="15"/>
  <c r="AB34" i="15"/>
  <c r="AA34" i="15"/>
  <c r="AD30" i="15"/>
  <c r="AB30" i="15"/>
  <c r="AA30" i="15"/>
  <c r="X34" i="15"/>
  <c r="V34" i="15"/>
  <c r="U34" i="15"/>
  <c r="X30" i="15"/>
  <c r="V30" i="15"/>
  <c r="U30" i="15"/>
  <c r="R34" i="15"/>
  <c r="P34" i="15"/>
  <c r="O34" i="15"/>
  <c r="R30" i="15"/>
  <c r="P30" i="15"/>
  <c r="O30" i="15"/>
  <c r="L34" i="15"/>
  <c r="J34" i="15"/>
  <c r="I34" i="15"/>
  <c r="L30" i="15"/>
  <c r="J30" i="15"/>
  <c r="I30" i="15"/>
  <c r="C30" i="15"/>
  <c r="F34" i="15"/>
  <c r="D34" i="15"/>
  <c r="C34" i="15"/>
  <c r="F30" i="15"/>
  <c r="D30" i="15"/>
  <c r="AP49" i="15"/>
  <c r="AN49" i="15"/>
  <c r="AM49" i="15"/>
  <c r="AP48" i="15"/>
  <c r="AN48" i="15"/>
  <c r="AM48" i="15"/>
  <c r="AP47" i="15"/>
  <c r="AN47" i="15"/>
  <c r="AM47" i="15"/>
  <c r="AP46" i="15"/>
  <c r="AN46" i="15"/>
  <c r="AM46" i="15"/>
  <c r="AJ49" i="15"/>
  <c r="AH49" i="15"/>
  <c r="AG49" i="15"/>
  <c r="AJ48" i="15"/>
  <c r="AH48" i="15"/>
  <c r="AG48" i="15"/>
  <c r="AJ47" i="15"/>
  <c r="AH47" i="15"/>
  <c r="AG47" i="15"/>
  <c r="AJ46" i="15"/>
  <c r="AH46" i="15"/>
  <c r="AG46" i="15"/>
  <c r="AD49" i="15"/>
  <c r="AB49" i="15"/>
  <c r="AA49" i="15"/>
  <c r="AD48" i="15"/>
  <c r="AB48" i="15"/>
  <c r="AA48" i="15"/>
  <c r="AD47" i="15"/>
  <c r="AB47" i="15"/>
  <c r="AA47" i="15"/>
  <c r="AD46" i="15"/>
  <c r="AB46" i="15"/>
  <c r="AA46" i="15"/>
  <c r="X49" i="15"/>
  <c r="V49" i="15"/>
  <c r="U49" i="15"/>
  <c r="X48" i="15"/>
  <c r="V48" i="15"/>
  <c r="U48" i="15"/>
  <c r="X47" i="15"/>
  <c r="V47" i="15"/>
  <c r="U47" i="15"/>
  <c r="X46" i="15"/>
  <c r="V46" i="15"/>
  <c r="U46" i="15"/>
  <c r="R49" i="15"/>
  <c r="P49" i="15"/>
  <c r="O49" i="15"/>
  <c r="R48" i="15"/>
  <c r="P48" i="15"/>
  <c r="O48" i="15"/>
  <c r="R47" i="15"/>
  <c r="P47" i="15"/>
  <c r="O47" i="15"/>
  <c r="R46" i="15"/>
  <c r="P46" i="15"/>
  <c r="O46" i="15"/>
  <c r="L49" i="15"/>
  <c r="J49" i="15"/>
  <c r="I49" i="15"/>
  <c r="L48" i="15"/>
  <c r="J48" i="15"/>
  <c r="I48" i="15"/>
  <c r="L47" i="15"/>
  <c r="J47" i="15"/>
  <c r="I47" i="15"/>
  <c r="L46" i="15"/>
  <c r="J46" i="15"/>
  <c r="I46" i="15"/>
  <c r="D46" i="15"/>
  <c r="F46" i="15"/>
  <c r="D47" i="15"/>
  <c r="F47" i="15"/>
  <c r="D48" i="15"/>
  <c r="F48" i="15"/>
  <c r="D49" i="15"/>
  <c r="F49" i="15"/>
  <c r="C49" i="15"/>
  <c r="C48" i="15"/>
  <c r="C47" i="15"/>
  <c r="C46" i="15"/>
  <c r="I80" i="15"/>
  <c r="I56" i="15" s="1"/>
  <c r="I23" i="15" s="1"/>
  <c r="J80" i="15"/>
  <c r="J56" i="15" s="1"/>
  <c r="J23" i="15" s="1"/>
  <c r="L80" i="15"/>
  <c r="L56" i="15" s="1"/>
  <c r="L23" i="15" s="1"/>
  <c r="O80" i="15"/>
  <c r="O56" i="15" s="1"/>
  <c r="O23" i="15" s="1"/>
  <c r="P80" i="15"/>
  <c r="P56" i="15" s="1"/>
  <c r="P23" i="15" s="1"/>
  <c r="R80" i="15"/>
  <c r="R56" i="15" s="1"/>
  <c r="R23" i="15" s="1"/>
  <c r="U80" i="15"/>
  <c r="U56" i="15" s="1"/>
  <c r="U23" i="15" s="1"/>
  <c r="V80" i="15"/>
  <c r="V56" i="15" s="1"/>
  <c r="V23" i="15" s="1"/>
  <c r="X80" i="15"/>
  <c r="X56" i="15" s="1"/>
  <c r="X23" i="15" s="1"/>
  <c r="AA80" i="15"/>
  <c r="AA56" i="15" s="1"/>
  <c r="AA23" i="15" s="1"/>
  <c r="AB80" i="15"/>
  <c r="AB56" i="15" s="1"/>
  <c r="AB23" i="15" s="1"/>
  <c r="AD80" i="15"/>
  <c r="AD56" i="15" s="1"/>
  <c r="AD23" i="15" s="1"/>
  <c r="AG80" i="15"/>
  <c r="AG56" i="15" s="1"/>
  <c r="AG23" i="15" s="1"/>
  <c r="AH80" i="15"/>
  <c r="AH56" i="15" s="1"/>
  <c r="AH23" i="15" s="1"/>
  <c r="AJ80" i="15"/>
  <c r="AJ56" i="15" s="1"/>
  <c r="AJ23" i="15" s="1"/>
  <c r="AM80" i="15"/>
  <c r="AM56" i="15" s="1"/>
  <c r="AM23" i="15" s="1"/>
  <c r="AN80" i="15"/>
  <c r="AN56" i="15" s="1"/>
  <c r="AN23" i="15" s="1"/>
  <c r="AP80" i="15"/>
  <c r="AP56" i="15" s="1"/>
  <c r="AP23" i="15" s="1"/>
  <c r="I82" i="15"/>
  <c r="I58" i="15" s="1"/>
  <c r="I25" i="15" s="1"/>
  <c r="J82" i="15"/>
  <c r="J58" i="15" s="1"/>
  <c r="J25" i="15" s="1"/>
  <c r="L82" i="15"/>
  <c r="L58" i="15" s="1"/>
  <c r="L25" i="15" s="1"/>
  <c r="O82" i="15"/>
  <c r="O58" i="15" s="1"/>
  <c r="O25" i="15" s="1"/>
  <c r="P82" i="15"/>
  <c r="P58" i="15" s="1"/>
  <c r="P25" i="15" s="1"/>
  <c r="R82" i="15"/>
  <c r="R58" i="15" s="1"/>
  <c r="R25" i="15" s="1"/>
  <c r="U82" i="15"/>
  <c r="U58" i="15" s="1"/>
  <c r="U25" i="15" s="1"/>
  <c r="V82" i="15"/>
  <c r="V58" i="15" s="1"/>
  <c r="V25" i="15" s="1"/>
  <c r="X82" i="15"/>
  <c r="X58" i="15" s="1"/>
  <c r="X25" i="15" s="1"/>
  <c r="AA82" i="15"/>
  <c r="AA58" i="15" s="1"/>
  <c r="AA25" i="15" s="1"/>
  <c r="AB82" i="15"/>
  <c r="AB58" i="15" s="1"/>
  <c r="AB25" i="15" s="1"/>
  <c r="AD82" i="15"/>
  <c r="AD58" i="15" s="1"/>
  <c r="AD25" i="15" s="1"/>
  <c r="AG82" i="15"/>
  <c r="AG58" i="15" s="1"/>
  <c r="AG25" i="15" s="1"/>
  <c r="AH82" i="15"/>
  <c r="AH58" i="15" s="1"/>
  <c r="AH25" i="15" s="1"/>
  <c r="AJ82" i="15"/>
  <c r="AJ58" i="15" s="1"/>
  <c r="AJ25" i="15" s="1"/>
  <c r="AM82" i="15"/>
  <c r="AM58" i="15" s="1"/>
  <c r="AM25" i="15" s="1"/>
  <c r="AN82" i="15"/>
  <c r="AN58" i="15" s="1"/>
  <c r="AN25" i="15" s="1"/>
  <c r="AP82" i="15"/>
  <c r="AP58" i="15" s="1"/>
  <c r="AP25" i="15" s="1"/>
  <c r="D80" i="15"/>
  <c r="D56" i="15" s="1"/>
  <c r="D23" i="15" s="1"/>
  <c r="F80" i="15"/>
  <c r="F56" i="15" s="1"/>
  <c r="F23" i="15" s="1"/>
  <c r="D82" i="15"/>
  <c r="D58" i="15" s="1"/>
  <c r="D25" i="15" s="1"/>
  <c r="F82" i="15"/>
  <c r="F58" i="15" s="1"/>
  <c r="F25" i="15" s="1"/>
  <c r="C82" i="15"/>
  <c r="C58" i="15" s="1"/>
  <c r="C25" i="15" s="1"/>
  <c r="C80" i="15"/>
  <c r="C56" i="15" s="1"/>
  <c r="C23" i="15" s="1"/>
  <c r="B18" i="21" l="1"/>
  <c r="A24" i="21"/>
  <c r="A26" i="21" s="1"/>
  <c r="A18" i="21" s="1"/>
  <c r="A59" i="21"/>
  <c r="A45" i="21" s="1"/>
  <c r="A50" i="21" s="1"/>
  <c r="A41" i="21" s="1"/>
  <c r="D18" i="21"/>
  <c r="AM95" i="15"/>
  <c r="AN95" i="15"/>
  <c r="AP95" i="15"/>
  <c r="AM96" i="15"/>
  <c r="AN96" i="15"/>
  <c r="AP96" i="15"/>
  <c r="AN94" i="15"/>
  <c r="AP94" i="15"/>
  <c r="AM94" i="15"/>
  <c r="AG95" i="15"/>
  <c r="AH95" i="15"/>
  <c r="AJ95" i="15"/>
  <c r="AG96" i="15"/>
  <c r="AH96" i="15"/>
  <c r="AJ96" i="15"/>
  <c r="AH94" i="15"/>
  <c r="AJ94" i="15"/>
  <c r="AG94" i="15"/>
  <c r="AA95" i="15"/>
  <c r="AB95" i="15"/>
  <c r="AD95" i="15"/>
  <c r="AA96" i="15"/>
  <c r="AB96" i="15"/>
  <c r="AD96" i="15"/>
  <c r="AB94" i="15"/>
  <c r="AD94" i="15"/>
  <c r="AA94" i="15"/>
  <c r="V95" i="15"/>
  <c r="X95" i="15"/>
  <c r="V96" i="15"/>
  <c r="X96" i="15"/>
  <c r="X94" i="15"/>
  <c r="V94" i="15"/>
  <c r="U95" i="15"/>
  <c r="U96" i="15"/>
  <c r="U94" i="15"/>
  <c r="O95" i="15"/>
  <c r="P95" i="15"/>
  <c r="R95" i="15"/>
  <c r="O96" i="15"/>
  <c r="P96" i="15"/>
  <c r="R96" i="15"/>
  <c r="R94" i="15"/>
  <c r="P94" i="15"/>
  <c r="O94" i="15"/>
  <c r="J95" i="15"/>
  <c r="L95" i="15"/>
  <c r="J96" i="15"/>
  <c r="L96" i="15"/>
  <c r="L94" i="15"/>
  <c r="J94" i="15"/>
  <c r="I95" i="15"/>
  <c r="I96" i="15"/>
  <c r="I94" i="15"/>
  <c r="C95" i="15"/>
  <c r="D95" i="15"/>
  <c r="F95" i="15"/>
  <c r="C96" i="15"/>
  <c r="D96" i="15"/>
  <c r="F96" i="15"/>
  <c r="F94" i="15"/>
  <c r="D94" i="15"/>
  <c r="C94" i="15"/>
  <c r="L11" i="17"/>
  <c r="L12" i="17"/>
  <c r="L10" i="17"/>
  <c r="I11" i="17"/>
  <c r="I12" i="17"/>
  <c r="I10" i="17"/>
  <c r="K11" i="17"/>
  <c r="K12" i="17"/>
  <c r="K10" i="17"/>
  <c r="H11" i="17"/>
  <c r="H12" i="17"/>
  <c r="H10" i="17"/>
  <c r="J11" i="17"/>
  <c r="J12" i="17"/>
  <c r="J10" i="17"/>
  <c r="G11" i="17"/>
  <c r="G12" i="17"/>
  <c r="G10" i="17"/>
  <c r="F11" i="17"/>
  <c r="F12" i="17"/>
  <c r="F10" i="17"/>
  <c r="E11" i="17"/>
  <c r="E12" i="17"/>
  <c r="E10" i="17"/>
  <c r="D11" i="17"/>
  <c r="D12" i="17"/>
  <c r="D10" i="17"/>
  <c r="BO11" i="13"/>
  <c r="BM11" i="13"/>
  <c r="BK11" i="13"/>
  <c r="BO10" i="13"/>
  <c r="BM10" i="13"/>
  <c r="BK10" i="13"/>
  <c r="BO9" i="13"/>
  <c r="BM9" i="13"/>
  <c r="BK9" i="13"/>
  <c r="BP11" i="1"/>
  <c r="BN11" i="1"/>
  <c r="BL11" i="1"/>
  <c r="BP10" i="1"/>
  <c r="BN10" i="1"/>
  <c r="BL10" i="1"/>
  <c r="BO11" i="1"/>
  <c r="BM11" i="1"/>
  <c r="BK11" i="1"/>
  <c r="BO10" i="1"/>
  <c r="BM10" i="1"/>
  <c r="BK10" i="1"/>
  <c r="BP9" i="1"/>
  <c r="BN9" i="1"/>
  <c r="BL9" i="1"/>
  <c r="BO9" i="1"/>
  <c r="BM9" i="1"/>
  <c r="BK9" i="1"/>
  <c r="O11" i="14"/>
  <c r="O12" i="14"/>
  <c r="O13" i="14"/>
  <c r="O14" i="14"/>
  <c r="O10" i="14"/>
  <c r="N11" i="14"/>
  <c r="N12" i="14"/>
  <c r="N13" i="14"/>
  <c r="N14" i="14"/>
  <c r="N10" i="14"/>
  <c r="P11" i="14"/>
  <c r="M11" i="14" s="1"/>
  <c r="Q11" i="14"/>
  <c r="R11" i="14"/>
  <c r="P12" i="14"/>
  <c r="M12" i="14" s="1"/>
  <c r="Q12" i="14"/>
  <c r="R12" i="14"/>
  <c r="P13" i="14"/>
  <c r="M13" i="14" s="1"/>
  <c r="Q13" i="14"/>
  <c r="R13" i="14"/>
  <c r="P14" i="14"/>
  <c r="M14" i="14" s="1"/>
  <c r="Q14" i="14"/>
  <c r="R14" i="14"/>
  <c r="L11" i="14"/>
  <c r="L12" i="14"/>
  <c r="L13" i="14"/>
  <c r="L14" i="14"/>
  <c r="L10" i="14"/>
  <c r="K11" i="14"/>
  <c r="K12" i="14"/>
  <c r="K13" i="14"/>
  <c r="K14" i="14"/>
  <c r="K10" i="14"/>
  <c r="J11" i="14"/>
  <c r="J12" i="14"/>
  <c r="J13" i="14"/>
  <c r="J14" i="14"/>
  <c r="J10" i="14"/>
  <c r="H11" i="14"/>
  <c r="I11" i="14"/>
  <c r="H12" i="14"/>
  <c r="I12" i="14"/>
  <c r="H13" i="14"/>
  <c r="I13" i="14"/>
  <c r="H14" i="14"/>
  <c r="I14" i="14"/>
  <c r="I10" i="14"/>
  <c r="H10" i="14"/>
  <c r="G11" i="14"/>
  <c r="G12" i="14"/>
  <c r="G13" i="14"/>
  <c r="G14" i="14"/>
  <c r="G10" i="14"/>
  <c r="F11" i="14"/>
  <c r="F12" i="14"/>
  <c r="F13" i="14"/>
  <c r="F14" i="14"/>
  <c r="F10" i="14"/>
  <c r="E11" i="14"/>
  <c r="E12" i="14"/>
  <c r="E13" i="14"/>
  <c r="E14" i="14"/>
  <c r="D11" i="14"/>
  <c r="D12" i="14"/>
  <c r="D13" i="14"/>
  <c r="D14" i="14"/>
  <c r="E10" i="14"/>
  <c r="D10" i="14"/>
  <c r="R10" i="14"/>
  <c r="Q10" i="14"/>
  <c r="P10" i="14"/>
  <c r="M10" i="14" s="1"/>
  <c r="K11" i="5"/>
  <c r="K12" i="5"/>
  <c r="K13" i="5"/>
  <c r="K14" i="5"/>
  <c r="L11" i="5"/>
  <c r="L12" i="5"/>
  <c r="L13" i="5"/>
  <c r="L14" i="5"/>
  <c r="R11" i="5"/>
  <c r="O11" i="5" s="1"/>
  <c r="R12" i="5"/>
  <c r="O12" i="5" s="1"/>
  <c r="R13" i="5"/>
  <c r="O13" i="5" s="1"/>
  <c r="R14" i="5"/>
  <c r="O14" i="5" s="1"/>
  <c r="R10" i="5"/>
  <c r="O10" i="5" s="1"/>
  <c r="Q11" i="5"/>
  <c r="N11" i="5" s="1"/>
  <c r="Q12" i="5"/>
  <c r="N12" i="5" s="1"/>
  <c r="Q13" i="5"/>
  <c r="N13" i="5" s="1"/>
  <c r="Q14" i="5"/>
  <c r="N14" i="5" s="1"/>
  <c r="Q10" i="5"/>
  <c r="N10" i="5" s="1"/>
  <c r="P13" i="5"/>
  <c r="P11" i="5"/>
  <c r="P12" i="5"/>
  <c r="P10" i="5"/>
  <c r="K10" i="5"/>
  <c r="I11" i="5"/>
  <c r="I12" i="5"/>
  <c r="I13" i="5"/>
  <c r="I14" i="5"/>
  <c r="AE9" i="13"/>
  <c r="AE10" i="13"/>
  <c r="AE11" i="13"/>
  <c r="H11" i="5"/>
  <c r="H12" i="5"/>
  <c r="H13" i="5"/>
  <c r="H14" i="5"/>
  <c r="H10" i="5"/>
  <c r="E11" i="5"/>
  <c r="E12" i="5"/>
  <c r="E13" i="5"/>
  <c r="E14" i="5"/>
  <c r="E10" i="5"/>
  <c r="BF11" i="13"/>
  <c r="BD11" i="13"/>
  <c r="BB11" i="13"/>
  <c r="BI11" i="13"/>
  <c r="AZ11" i="13"/>
  <c r="BH11" i="13" s="1"/>
  <c r="AV11" i="13"/>
  <c r="AT11" i="13"/>
  <c r="AR11" i="13"/>
  <c r="AP11" i="13"/>
  <c r="AN11" i="13"/>
  <c r="AL11" i="13"/>
  <c r="AJ11" i="13"/>
  <c r="AY11" i="13"/>
  <c r="AH11" i="13"/>
  <c r="AX11" i="13" s="1"/>
  <c r="AB11" i="13"/>
  <c r="Z11" i="13"/>
  <c r="X11" i="13"/>
  <c r="V11" i="13"/>
  <c r="AD11" i="13" s="1"/>
  <c r="R11" i="13"/>
  <c r="P11" i="13"/>
  <c r="N11" i="13"/>
  <c r="L11" i="13"/>
  <c r="J11" i="13"/>
  <c r="H11" i="13"/>
  <c r="F11" i="13"/>
  <c r="U11" i="13"/>
  <c r="D11" i="13"/>
  <c r="T11" i="13" s="1"/>
  <c r="BF10" i="13"/>
  <c r="BD10" i="13"/>
  <c r="BB10" i="13"/>
  <c r="BI10" i="13"/>
  <c r="AZ10" i="13"/>
  <c r="BH10" i="13" s="1"/>
  <c r="AV10" i="13"/>
  <c r="AT10" i="13"/>
  <c r="AR10" i="13"/>
  <c r="AP10" i="13"/>
  <c r="AN10" i="13"/>
  <c r="AL10" i="13"/>
  <c r="AJ10" i="13"/>
  <c r="AY10" i="13"/>
  <c r="AH10" i="13"/>
  <c r="AX10" i="13" s="1"/>
  <c r="AB10" i="13"/>
  <c r="AD10" i="13" s="1"/>
  <c r="Z10" i="13"/>
  <c r="X10" i="13"/>
  <c r="V10" i="13"/>
  <c r="R10" i="13"/>
  <c r="P10" i="13"/>
  <c r="N10" i="13"/>
  <c r="L10" i="13"/>
  <c r="J10" i="13"/>
  <c r="H10" i="13"/>
  <c r="F10" i="13"/>
  <c r="U10" i="13"/>
  <c r="D10" i="13"/>
  <c r="T10" i="13" s="1"/>
  <c r="BF9" i="13"/>
  <c r="BD9" i="13"/>
  <c r="BB9" i="13"/>
  <c r="BI9" i="13"/>
  <c r="AZ9" i="13"/>
  <c r="BH9" i="13" s="1"/>
  <c r="AV9" i="13"/>
  <c r="AT9" i="13"/>
  <c r="AR9" i="13"/>
  <c r="AP9" i="13"/>
  <c r="AN9" i="13"/>
  <c r="AL9" i="13"/>
  <c r="AJ9" i="13"/>
  <c r="AY9" i="13"/>
  <c r="AH9" i="13"/>
  <c r="AX9" i="13" s="1"/>
  <c r="AB9" i="13"/>
  <c r="Z9" i="13"/>
  <c r="X9" i="13"/>
  <c r="V9" i="13"/>
  <c r="AD9" i="13" s="1"/>
  <c r="R9" i="13"/>
  <c r="P9" i="13"/>
  <c r="N9" i="13"/>
  <c r="L9" i="13"/>
  <c r="J9" i="13"/>
  <c r="H9" i="13"/>
  <c r="F9" i="13"/>
  <c r="U9" i="13"/>
  <c r="D9" i="13"/>
  <c r="T9" i="13" s="1"/>
  <c r="J11" i="5"/>
  <c r="J12" i="5"/>
  <c r="J13" i="5"/>
  <c r="J14" i="5"/>
  <c r="G11" i="5"/>
  <c r="G12" i="5"/>
  <c r="G13" i="5"/>
  <c r="G14" i="5"/>
  <c r="E18" i="21" l="1"/>
  <c r="C18" i="21"/>
  <c r="I99" i="15"/>
  <c r="I81" i="15" s="1"/>
  <c r="I57" i="15" s="1"/>
  <c r="F99" i="15"/>
  <c r="F81" i="15" s="1"/>
  <c r="F83" i="15" s="1"/>
  <c r="L99" i="15"/>
  <c r="L81" i="15" s="1"/>
  <c r="AG99" i="15"/>
  <c r="AG81" i="15" s="1"/>
  <c r="AB99" i="15"/>
  <c r="AB81" i="15" s="1"/>
  <c r="AJ99" i="15"/>
  <c r="AJ81" i="15" s="1"/>
  <c r="X99" i="15"/>
  <c r="X81" i="15" s="1"/>
  <c r="AH99" i="15"/>
  <c r="AH81" i="15" s="1"/>
  <c r="AP99" i="15"/>
  <c r="AP81" i="15" s="1"/>
  <c r="D99" i="15"/>
  <c r="D81" i="15" s="1"/>
  <c r="O99" i="15"/>
  <c r="O81" i="15" s="1"/>
  <c r="P99" i="15"/>
  <c r="P81" i="15" s="1"/>
  <c r="U99" i="15"/>
  <c r="U81" i="15" s="1"/>
  <c r="J99" i="15"/>
  <c r="J81" i="15" s="1"/>
  <c r="R99" i="15"/>
  <c r="R81" i="15" s="1"/>
  <c r="AA99" i="15"/>
  <c r="AA81" i="15" s="1"/>
  <c r="AD99" i="15"/>
  <c r="AD81" i="15" s="1"/>
  <c r="V99" i="15"/>
  <c r="V81" i="15" s="1"/>
  <c r="AM99" i="15"/>
  <c r="AM81" i="15" s="1"/>
  <c r="C99" i="15"/>
  <c r="C81" i="15" s="1"/>
  <c r="AN99" i="15"/>
  <c r="AN81" i="15" s="1"/>
  <c r="D11" i="5"/>
  <c r="F11" i="5"/>
  <c r="D12" i="5"/>
  <c r="F12" i="5"/>
  <c r="D13" i="5"/>
  <c r="F13" i="5"/>
  <c r="D14" i="5"/>
  <c r="F14" i="5"/>
  <c r="L10" i="5"/>
  <c r="J10" i="5"/>
  <c r="I10" i="5"/>
  <c r="G10" i="5"/>
  <c r="F10" i="5"/>
  <c r="D10" i="5"/>
  <c r="D10" i="4"/>
  <c r="E10" i="4"/>
  <c r="F10" i="4"/>
  <c r="G10" i="4"/>
  <c r="D11" i="4"/>
  <c r="H11" i="4" s="1"/>
  <c r="E11" i="4"/>
  <c r="F11" i="4"/>
  <c r="G11" i="4"/>
  <c r="D12" i="4"/>
  <c r="H12" i="4" s="1"/>
  <c r="E12" i="4"/>
  <c r="F12" i="4"/>
  <c r="G12" i="4"/>
  <c r="D13" i="4"/>
  <c r="H13" i="4" s="1"/>
  <c r="I13" i="4" s="1"/>
  <c r="M14" i="5" s="1"/>
  <c r="E13" i="4"/>
  <c r="F13" i="4"/>
  <c r="G13" i="4"/>
  <c r="BH11" i="1"/>
  <c r="BI11" i="1"/>
  <c r="BB11" i="1"/>
  <c r="BC11" i="1"/>
  <c r="BD11" i="1"/>
  <c r="BE11" i="1"/>
  <c r="BF11" i="1"/>
  <c r="BG11" i="1"/>
  <c r="BA11" i="1"/>
  <c r="AZ11" i="1"/>
  <c r="AX11" i="1"/>
  <c r="AY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I11" i="1"/>
  <c r="AH11" i="1"/>
  <c r="AD10" i="1"/>
  <c r="AE10" i="1"/>
  <c r="AD11" i="1"/>
  <c r="AE11" i="1"/>
  <c r="X11" i="1"/>
  <c r="Y11" i="1"/>
  <c r="Z11" i="1"/>
  <c r="AA11" i="1"/>
  <c r="AB11" i="1"/>
  <c r="AC11" i="1"/>
  <c r="W11" i="1"/>
  <c r="V11" i="1"/>
  <c r="T11" i="1"/>
  <c r="U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E11" i="1"/>
  <c r="D11" i="1"/>
  <c r="BH10" i="1"/>
  <c r="BI10" i="1"/>
  <c r="BB10" i="1"/>
  <c r="BC10" i="1"/>
  <c r="BD10" i="1"/>
  <c r="BE10" i="1"/>
  <c r="BF10" i="1"/>
  <c r="BG10" i="1"/>
  <c r="BA10" i="1"/>
  <c r="AZ10" i="1"/>
  <c r="AX10" i="1"/>
  <c r="AY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I10" i="1"/>
  <c r="AH10" i="1"/>
  <c r="X10" i="1"/>
  <c r="Y10" i="1"/>
  <c r="Z10" i="1"/>
  <c r="AA10" i="1"/>
  <c r="AB10" i="1"/>
  <c r="AC10" i="1"/>
  <c r="W10" i="1"/>
  <c r="V10" i="1"/>
  <c r="T10" i="1"/>
  <c r="U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E10" i="1"/>
  <c r="D10" i="1"/>
  <c r="BI9" i="1"/>
  <c r="BG9" i="1"/>
  <c r="BE9" i="1"/>
  <c r="BC9" i="1"/>
  <c r="BA9" i="1"/>
  <c r="AK9" i="1"/>
  <c r="AM9" i="1"/>
  <c r="AO9" i="1"/>
  <c r="AQ9" i="1"/>
  <c r="AS9" i="1"/>
  <c r="AU9" i="1"/>
  <c r="AW9" i="1"/>
  <c r="AI9" i="1"/>
  <c r="AY9" i="1" s="1"/>
  <c r="Y9" i="1"/>
  <c r="AE9" i="1" s="1"/>
  <c r="AA9" i="1"/>
  <c r="AC9" i="1"/>
  <c r="W9" i="1"/>
  <c r="S9" i="1"/>
  <c r="G9" i="1"/>
  <c r="I9" i="1"/>
  <c r="K9" i="1"/>
  <c r="M9" i="1"/>
  <c r="O9" i="1"/>
  <c r="Q9" i="1"/>
  <c r="E9" i="1"/>
  <c r="U9" i="1" s="1"/>
  <c r="C40" i="10"/>
  <c r="C34" i="10"/>
  <c r="C21" i="10"/>
  <c r="C15" i="10"/>
  <c r="C40" i="9"/>
  <c r="C34" i="9"/>
  <c r="C21" i="9"/>
  <c r="C15" i="9"/>
  <c r="C40" i="3"/>
  <c r="C34" i="3"/>
  <c r="C21" i="3"/>
  <c r="C15" i="3"/>
  <c r="Q48" i="10"/>
  <c r="Q47" i="10"/>
  <c r="Q46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15" i="10"/>
  <c r="N15" i="10"/>
  <c r="M15" i="10"/>
  <c r="L15" i="10"/>
  <c r="L42" i="10" s="1"/>
  <c r="K15" i="10"/>
  <c r="J15" i="10"/>
  <c r="I15" i="10"/>
  <c r="I42" i="10" s="1"/>
  <c r="H15" i="10"/>
  <c r="G15" i="10"/>
  <c r="F15" i="10"/>
  <c r="E15" i="10"/>
  <c r="D15" i="10"/>
  <c r="D42" i="10" s="1"/>
  <c r="Q48" i="9"/>
  <c r="Q47" i="9"/>
  <c r="Q46" i="9"/>
  <c r="O40" i="9"/>
  <c r="N40" i="9"/>
  <c r="M40" i="9"/>
  <c r="L40" i="9"/>
  <c r="K40" i="9"/>
  <c r="J40" i="9"/>
  <c r="I40" i="9"/>
  <c r="H40" i="9"/>
  <c r="G40" i="9"/>
  <c r="F40" i="9"/>
  <c r="E40" i="9"/>
  <c r="D40" i="9"/>
  <c r="O34" i="9"/>
  <c r="N34" i="9"/>
  <c r="M34" i="9"/>
  <c r="L34" i="9"/>
  <c r="K34" i="9"/>
  <c r="J34" i="9"/>
  <c r="I34" i="9"/>
  <c r="H34" i="9"/>
  <c r="G34" i="9"/>
  <c r="F34" i="9"/>
  <c r="E34" i="9"/>
  <c r="D34" i="9"/>
  <c r="O25" i="9"/>
  <c r="N25" i="9"/>
  <c r="M25" i="9"/>
  <c r="L25" i="9"/>
  <c r="K25" i="9"/>
  <c r="J25" i="9"/>
  <c r="I25" i="9"/>
  <c r="H25" i="9"/>
  <c r="G25" i="9"/>
  <c r="F25" i="9"/>
  <c r="E25" i="9"/>
  <c r="D25" i="9"/>
  <c r="O21" i="9"/>
  <c r="N21" i="9"/>
  <c r="M21" i="9"/>
  <c r="L21" i="9"/>
  <c r="K21" i="9"/>
  <c r="J21" i="9"/>
  <c r="I21" i="9"/>
  <c r="H21" i="9"/>
  <c r="G21" i="9"/>
  <c r="F21" i="9"/>
  <c r="E21" i="9"/>
  <c r="D21" i="9"/>
  <c r="O15" i="9"/>
  <c r="N15" i="9"/>
  <c r="M15" i="9"/>
  <c r="M42" i="9" s="1"/>
  <c r="L15" i="9"/>
  <c r="K15" i="9"/>
  <c r="J15" i="9"/>
  <c r="J42" i="9" s="1"/>
  <c r="I15" i="9"/>
  <c r="H15" i="9"/>
  <c r="G15" i="9"/>
  <c r="F15" i="9"/>
  <c r="E15" i="9"/>
  <c r="E42" i="9" s="1"/>
  <c r="D15" i="9"/>
  <c r="I83" i="15" l="1"/>
  <c r="I59" i="15"/>
  <c r="I45" i="15" s="1"/>
  <c r="I50" i="15" s="1"/>
  <c r="I41" i="15" s="1"/>
  <c r="I24" i="15"/>
  <c r="I26" i="15" s="1"/>
  <c r="I9" i="15" s="1"/>
  <c r="I18" i="15" s="1"/>
  <c r="I5" i="15" s="1"/>
  <c r="F57" i="15"/>
  <c r="J83" i="15"/>
  <c r="J57" i="15"/>
  <c r="AN83" i="15"/>
  <c r="AN57" i="15"/>
  <c r="AG83" i="15"/>
  <c r="AG57" i="15"/>
  <c r="AM83" i="15"/>
  <c r="AM57" i="15"/>
  <c r="O83" i="15"/>
  <c r="O57" i="15"/>
  <c r="L83" i="15"/>
  <c r="L57" i="15"/>
  <c r="V83" i="15"/>
  <c r="V57" i="15"/>
  <c r="D83" i="15"/>
  <c r="D57" i="15"/>
  <c r="AB83" i="15"/>
  <c r="AB57" i="15"/>
  <c r="P83" i="15"/>
  <c r="P57" i="15"/>
  <c r="AD83" i="15"/>
  <c r="AD57" i="15"/>
  <c r="AP83" i="15"/>
  <c r="AP57" i="15"/>
  <c r="U83" i="15"/>
  <c r="U57" i="15"/>
  <c r="AA83" i="15"/>
  <c r="AA57" i="15"/>
  <c r="AH83" i="15"/>
  <c r="AH57" i="15"/>
  <c r="AJ83" i="15"/>
  <c r="AJ57" i="15"/>
  <c r="C83" i="15"/>
  <c r="C57" i="15"/>
  <c r="R83" i="15"/>
  <c r="R57" i="15"/>
  <c r="X83" i="15"/>
  <c r="X57" i="15"/>
  <c r="I12" i="4"/>
  <c r="M13" i="5" s="1"/>
  <c r="I11" i="4"/>
  <c r="M12" i="5" s="1"/>
  <c r="H10" i="4"/>
  <c r="I10" i="4" s="1"/>
  <c r="M11" i="5" s="1"/>
  <c r="H42" i="10"/>
  <c r="J42" i="10"/>
  <c r="E42" i="10"/>
  <c r="F42" i="10"/>
  <c r="G42" i="10"/>
  <c r="O42" i="10"/>
  <c r="K42" i="10"/>
  <c r="M42" i="10"/>
  <c r="N42" i="10"/>
  <c r="F42" i="9"/>
  <c r="N42" i="9"/>
  <c r="H42" i="9"/>
  <c r="I42" i="9"/>
  <c r="G42" i="9"/>
  <c r="O42" i="9"/>
  <c r="K42" i="9"/>
  <c r="L42" i="9"/>
  <c r="D42" i="9"/>
  <c r="R59" i="15" l="1"/>
  <c r="R45" i="15" s="1"/>
  <c r="R50" i="15" s="1"/>
  <c r="R41" i="15" s="1"/>
  <c r="R24" i="15"/>
  <c r="R26" i="15" s="1"/>
  <c r="R9" i="15" s="1"/>
  <c r="R18" i="15" s="1"/>
  <c r="R5" i="15" s="1"/>
  <c r="AA59" i="15"/>
  <c r="AA45" i="15" s="1"/>
  <c r="AA50" i="15" s="1"/>
  <c r="AA41" i="15" s="1"/>
  <c r="AA24" i="15"/>
  <c r="AA26" i="15" s="1"/>
  <c r="AA9" i="15" s="1"/>
  <c r="AA18" i="15" s="1"/>
  <c r="AA5" i="15" s="1"/>
  <c r="P59" i="15"/>
  <c r="P45" i="15" s="1"/>
  <c r="P50" i="15" s="1"/>
  <c r="P41" i="15" s="1"/>
  <c r="P24" i="15"/>
  <c r="P26" i="15" s="1"/>
  <c r="P9" i="15" s="1"/>
  <c r="P18" i="15" s="1"/>
  <c r="P5" i="15" s="1"/>
  <c r="L59" i="15"/>
  <c r="L45" i="15" s="1"/>
  <c r="L50" i="15" s="1"/>
  <c r="L41" i="15" s="1"/>
  <c r="L24" i="15"/>
  <c r="L26" i="15" s="1"/>
  <c r="L9" i="15" s="1"/>
  <c r="AN59" i="15"/>
  <c r="AN45" i="15" s="1"/>
  <c r="AN50" i="15" s="1"/>
  <c r="AN41" i="15" s="1"/>
  <c r="AN24" i="15"/>
  <c r="AN26" i="15" s="1"/>
  <c r="AN9" i="15" s="1"/>
  <c r="AN18" i="15" s="1"/>
  <c r="AN5" i="15" s="1"/>
  <c r="U59" i="15"/>
  <c r="U45" i="15" s="1"/>
  <c r="U50" i="15" s="1"/>
  <c r="U41" i="15" s="1"/>
  <c r="U24" i="15"/>
  <c r="U26" i="15" s="1"/>
  <c r="U9" i="15" s="1"/>
  <c r="U18" i="15" s="1"/>
  <c r="U5" i="15" s="1"/>
  <c r="O59" i="15"/>
  <c r="O45" i="15" s="1"/>
  <c r="O50" i="15" s="1"/>
  <c r="O41" i="15" s="1"/>
  <c r="O24" i="15"/>
  <c r="O26" i="15" s="1"/>
  <c r="O18" i="15" s="1"/>
  <c r="AJ59" i="15"/>
  <c r="AJ45" i="15" s="1"/>
  <c r="AJ50" i="15" s="1"/>
  <c r="AJ41" i="15" s="1"/>
  <c r="AJ24" i="15"/>
  <c r="AJ26" i="15" s="1"/>
  <c r="AJ9" i="15" s="1"/>
  <c r="AJ18" i="15" s="1"/>
  <c r="AJ5" i="15" s="1"/>
  <c r="AP59" i="15"/>
  <c r="AP45" i="15" s="1"/>
  <c r="AP50" i="15" s="1"/>
  <c r="AP41" i="15" s="1"/>
  <c r="AP24" i="15"/>
  <c r="AP26" i="15" s="1"/>
  <c r="AP9" i="15" s="1"/>
  <c r="AP18" i="15" s="1"/>
  <c r="AP5" i="15" s="1"/>
  <c r="AM59" i="15"/>
  <c r="AM45" i="15" s="1"/>
  <c r="AM50" i="15" s="1"/>
  <c r="AM41" i="15" s="1"/>
  <c r="AM24" i="15"/>
  <c r="AM26" i="15" s="1"/>
  <c r="AM9" i="15" s="1"/>
  <c r="AM18" i="15" s="1"/>
  <c r="AM5" i="15" s="1"/>
  <c r="J59" i="15"/>
  <c r="J45" i="15" s="1"/>
  <c r="J50" i="15" s="1"/>
  <c r="J41" i="15" s="1"/>
  <c r="J24" i="15"/>
  <c r="J26" i="15" s="1"/>
  <c r="J9" i="15" s="1"/>
  <c r="AB59" i="15"/>
  <c r="AB45" i="15" s="1"/>
  <c r="AB50" i="15" s="1"/>
  <c r="AB41" i="15" s="1"/>
  <c r="AB24" i="15"/>
  <c r="AB26" i="15" s="1"/>
  <c r="AB9" i="15" s="1"/>
  <c r="AB18" i="15" s="1"/>
  <c r="AB5" i="15" s="1"/>
  <c r="X59" i="15"/>
  <c r="X45" i="15" s="1"/>
  <c r="X50" i="15" s="1"/>
  <c r="X41" i="15" s="1"/>
  <c r="X24" i="15"/>
  <c r="X26" i="15" s="1"/>
  <c r="X9" i="15" s="1"/>
  <c r="X18" i="15" s="1"/>
  <c r="X5" i="15" s="1"/>
  <c r="AH59" i="15"/>
  <c r="AH45" i="15" s="1"/>
  <c r="AH50" i="15" s="1"/>
  <c r="AH41" i="15" s="1"/>
  <c r="AH24" i="15"/>
  <c r="AH26" i="15" s="1"/>
  <c r="AH9" i="15" s="1"/>
  <c r="AH18" i="15" s="1"/>
  <c r="AH5" i="15" s="1"/>
  <c r="AD59" i="15"/>
  <c r="AD45" i="15" s="1"/>
  <c r="AD50" i="15" s="1"/>
  <c r="AD41" i="15" s="1"/>
  <c r="AD24" i="15"/>
  <c r="AD26" i="15" s="1"/>
  <c r="AD9" i="15" s="1"/>
  <c r="AD18" i="15" s="1"/>
  <c r="AD5" i="15" s="1"/>
  <c r="V59" i="15"/>
  <c r="V45" i="15" s="1"/>
  <c r="V50" i="15" s="1"/>
  <c r="V41" i="15" s="1"/>
  <c r="V24" i="15"/>
  <c r="V26" i="15" s="1"/>
  <c r="V9" i="15" s="1"/>
  <c r="V18" i="15" s="1"/>
  <c r="V5" i="15" s="1"/>
  <c r="AG59" i="15"/>
  <c r="AG45" i="15" s="1"/>
  <c r="AG50" i="15" s="1"/>
  <c r="AG41" i="15" s="1"/>
  <c r="AG24" i="15"/>
  <c r="AG26" i="15" s="1"/>
  <c r="AG9" i="15" s="1"/>
  <c r="AG18" i="15" s="1"/>
  <c r="AG5" i="15" s="1"/>
  <c r="C59" i="15"/>
  <c r="C45" i="15" s="1"/>
  <c r="C50" i="15" s="1"/>
  <c r="C41" i="15" s="1"/>
  <c r="C24" i="15"/>
  <c r="C26" i="15" s="1"/>
  <c r="C9" i="15" s="1"/>
  <c r="C18" i="15" s="1"/>
  <c r="C5" i="15" s="1"/>
  <c r="D59" i="15"/>
  <c r="D45" i="15" s="1"/>
  <c r="D50" i="15" s="1"/>
  <c r="D41" i="15" s="1"/>
  <c r="D24" i="15"/>
  <c r="D26" i="15" s="1"/>
  <c r="D9" i="15" s="1"/>
  <c r="F59" i="15"/>
  <c r="F45" i="15" s="1"/>
  <c r="F50" i="15" s="1"/>
  <c r="F41" i="15" s="1"/>
  <c r="F24" i="15"/>
  <c r="F26" i="15" s="1"/>
  <c r="F9" i="15" s="1"/>
  <c r="F18" i="15" s="1"/>
  <c r="P48" i="8"/>
  <c r="P47" i="8"/>
  <c r="P46" i="8"/>
  <c r="L42" i="8"/>
  <c r="D42" i="8"/>
  <c r="O40" i="8"/>
  <c r="N40" i="8"/>
  <c r="M40" i="8"/>
  <c r="L40" i="8"/>
  <c r="K40" i="8"/>
  <c r="J40" i="8"/>
  <c r="J42" i="8" s="1"/>
  <c r="I40" i="8"/>
  <c r="H40" i="8"/>
  <c r="G40" i="8"/>
  <c r="F40" i="8"/>
  <c r="E40" i="8"/>
  <c r="D40" i="8"/>
  <c r="C40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O25" i="8"/>
  <c r="N25" i="8"/>
  <c r="M25" i="8"/>
  <c r="L25" i="8"/>
  <c r="K25" i="8"/>
  <c r="J25" i="8"/>
  <c r="I25" i="8"/>
  <c r="H25" i="8"/>
  <c r="G25" i="8"/>
  <c r="F25" i="8"/>
  <c r="E25" i="8"/>
  <c r="D25" i="8"/>
  <c r="O21" i="8"/>
  <c r="N21" i="8"/>
  <c r="N42" i="8" s="1"/>
  <c r="M21" i="8"/>
  <c r="L21" i="8"/>
  <c r="K21" i="8"/>
  <c r="J21" i="8"/>
  <c r="I21" i="8"/>
  <c r="H21" i="8"/>
  <c r="G21" i="8"/>
  <c r="F21" i="8"/>
  <c r="F42" i="8" s="1"/>
  <c r="E21" i="8"/>
  <c r="D21" i="8"/>
  <c r="C21" i="8"/>
  <c r="O15" i="8"/>
  <c r="O42" i="8" s="1"/>
  <c r="N15" i="8"/>
  <c r="M15" i="8"/>
  <c r="M42" i="8" s="1"/>
  <c r="L15" i="8"/>
  <c r="K15" i="8"/>
  <c r="K42" i="8" s="1"/>
  <c r="J15" i="8"/>
  <c r="I15" i="8"/>
  <c r="I42" i="8" s="1"/>
  <c r="H15" i="8"/>
  <c r="H42" i="8" s="1"/>
  <c r="G15" i="8"/>
  <c r="G42" i="8" s="1"/>
  <c r="F15" i="8"/>
  <c r="E15" i="8"/>
  <c r="E42" i="8" s="1"/>
  <c r="D15" i="8"/>
  <c r="C15" i="8"/>
  <c r="P48" i="7"/>
  <c r="P47" i="7"/>
  <c r="P46" i="7"/>
  <c r="O42" i="7"/>
  <c r="G42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O34" i="7"/>
  <c r="N34" i="7"/>
  <c r="M34" i="7"/>
  <c r="L34" i="7"/>
  <c r="K34" i="7"/>
  <c r="J34" i="7"/>
  <c r="I34" i="7"/>
  <c r="H34" i="7"/>
  <c r="H42" i="7" s="1"/>
  <c r="G34" i="7"/>
  <c r="F34" i="7"/>
  <c r="E34" i="7"/>
  <c r="D34" i="7"/>
  <c r="C34" i="7"/>
  <c r="O25" i="7"/>
  <c r="N25" i="7"/>
  <c r="M25" i="7"/>
  <c r="L25" i="7"/>
  <c r="K25" i="7"/>
  <c r="J25" i="7"/>
  <c r="I25" i="7"/>
  <c r="H25" i="7"/>
  <c r="G25" i="7"/>
  <c r="F25" i="7"/>
  <c r="E25" i="7"/>
  <c r="D25" i="7"/>
  <c r="O21" i="7"/>
  <c r="N21" i="7"/>
  <c r="M21" i="7"/>
  <c r="L21" i="7"/>
  <c r="K21" i="7"/>
  <c r="J21" i="7"/>
  <c r="J42" i="7" s="1"/>
  <c r="I21" i="7"/>
  <c r="I42" i="7" s="1"/>
  <c r="H21" i="7"/>
  <c r="G21" i="7"/>
  <c r="F21" i="7"/>
  <c r="E21" i="7"/>
  <c r="D21" i="7"/>
  <c r="C21" i="7"/>
  <c r="O15" i="7"/>
  <c r="N15" i="7"/>
  <c r="N42" i="7" s="1"/>
  <c r="M15" i="7"/>
  <c r="M42" i="7" s="1"/>
  <c r="L15" i="7"/>
  <c r="L42" i="7" s="1"/>
  <c r="K15" i="7"/>
  <c r="K42" i="7" s="1"/>
  <c r="J15" i="7"/>
  <c r="I15" i="7"/>
  <c r="H15" i="7"/>
  <c r="G15" i="7"/>
  <c r="F15" i="7"/>
  <c r="F42" i="7" s="1"/>
  <c r="E15" i="7"/>
  <c r="E42" i="7" s="1"/>
  <c r="D15" i="7"/>
  <c r="D42" i="7" s="1"/>
  <c r="C15" i="7"/>
  <c r="BB9" i="1"/>
  <c r="BD9" i="1"/>
  <c r="BF9" i="1"/>
  <c r="AZ9" i="1"/>
  <c r="BH9" i="1" s="1"/>
  <c r="G9" i="4" s="1"/>
  <c r="C40" i="2"/>
  <c r="C34" i="2"/>
  <c r="AV9" i="1"/>
  <c r="AJ9" i="1"/>
  <c r="AL9" i="1"/>
  <c r="AN9" i="1"/>
  <c r="AP9" i="1"/>
  <c r="AR9" i="1"/>
  <c r="AT9" i="1"/>
  <c r="AH9" i="1"/>
  <c r="X9" i="1"/>
  <c r="Z9" i="1"/>
  <c r="AB9" i="1"/>
  <c r="V9" i="1"/>
  <c r="N9" i="1"/>
  <c r="P9" i="1"/>
  <c r="R9" i="1"/>
  <c r="F9" i="1"/>
  <c r="H9" i="1"/>
  <c r="J9" i="1"/>
  <c r="L9" i="1"/>
  <c r="D9" i="1"/>
  <c r="Q48" i="3"/>
  <c r="Q47" i="3"/>
  <c r="Q46" i="3"/>
  <c r="O40" i="3"/>
  <c r="N40" i="3"/>
  <c r="M40" i="3"/>
  <c r="L40" i="3"/>
  <c r="K40" i="3"/>
  <c r="J40" i="3"/>
  <c r="I40" i="3"/>
  <c r="H40" i="3"/>
  <c r="G40" i="3"/>
  <c r="F40" i="3"/>
  <c r="E40" i="3"/>
  <c r="D40" i="3"/>
  <c r="O34" i="3"/>
  <c r="N34" i="3"/>
  <c r="M34" i="3"/>
  <c r="L34" i="3"/>
  <c r="K34" i="3"/>
  <c r="J34" i="3"/>
  <c r="I34" i="3"/>
  <c r="H34" i="3"/>
  <c r="G34" i="3"/>
  <c r="F34" i="3"/>
  <c r="E34" i="3"/>
  <c r="D34" i="3"/>
  <c r="O25" i="3"/>
  <c r="N25" i="3"/>
  <c r="M25" i="3"/>
  <c r="L25" i="3"/>
  <c r="K25" i="3"/>
  <c r="J25" i="3"/>
  <c r="I25" i="3"/>
  <c r="H25" i="3"/>
  <c r="G25" i="3"/>
  <c r="F25" i="3"/>
  <c r="E25" i="3"/>
  <c r="D25" i="3"/>
  <c r="O21" i="3"/>
  <c r="N21" i="3"/>
  <c r="M21" i="3"/>
  <c r="L21" i="3"/>
  <c r="K21" i="3"/>
  <c r="J21" i="3"/>
  <c r="I21" i="3"/>
  <c r="H21" i="3"/>
  <c r="G21" i="3"/>
  <c r="F21" i="3"/>
  <c r="E21" i="3"/>
  <c r="D21" i="3"/>
  <c r="O15" i="3"/>
  <c r="O42" i="3" s="1"/>
  <c r="N15" i="3"/>
  <c r="N42" i="3" s="1"/>
  <c r="M15" i="3"/>
  <c r="M42" i="3" s="1"/>
  <c r="L15" i="3"/>
  <c r="K15" i="3"/>
  <c r="J15" i="3"/>
  <c r="I15" i="3"/>
  <c r="I42" i="3" s="1"/>
  <c r="H15" i="3"/>
  <c r="H42" i="3" s="1"/>
  <c r="G15" i="3"/>
  <c r="G42" i="3" s="1"/>
  <c r="F15" i="3"/>
  <c r="F42" i="3" s="1"/>
  <c r="E15" i="3"/>
  <c r="E42" i="3" s="1"/>
  <c r="D15" i="3"/>
  <c r="P48" i="2"/>
  <c r="P47" i="2"/>
  <c r="P46" i="2"/>
  <c r="N42" i="2"/>
  <c r="G42" i="2"/>
  <c r="O40" i="2"/>
  <c r="N40" i="2"/>
  <c r="M40" i="2"/>
  <c r="L40" i="2"/>
  <c r="K40" i="2"/>
  <c r="J40" i="2"/>
  <c r="I40" i="2"/>
  <c r="H40" i="2"/>
  <c r="G40" i="2"/>
  <c r="F40" i="2"/>
  <c r="E40" i="2"/>
  <c r="D40" i="2"/>
  <c r="O34" i="2"/>
  <c r="N34" i="2"/>
  <c r="M34" i="2"/>
  <c r="L34" i="2"/>
  <c r="K34" i="2"/>
  <c r="J34" i="2"/>
  <c r="I34" i="2"/>
  <c r="H34" i="2"/>
  <c r="G34" i="2"/>
  <c r="F34" i="2"/>
  <c r="E34" i="2"/>
  <c r="D34" i="2"/>
  <c r="O25" i="2"/>
  <c r="N25" i="2"/>
  <c r="M25" i="2"/>
  <c r="L25" i="2"/>
  <c r="K25" i="2"/>
  <c r="J25" i="2"/>
  <c r="I25" i="2"/>
  <c r="H25" i="2"/>
  <c r="G25" i="2"/>
  <c r="F25" i="2"/>
  <c r="E25" i="2"/>
  <c r="D25" i="2"/>
  <c r="O21" i="2"/>
  <c r="O42" i="2" s="1"/>
  <c r="N21" i="2"/>
  <c r="M21" i="2"/>
  <c r="L21" i="2"/>
  <c r="L42" i="2" s="1"/>
  <c r="K21" i="2"/>
  <c r="J21" i="2"/>
  <c r="I21" i="2"/>
  <c r="H21" i="2"/>
  <c r="G21" i="2"/>
  <c r="F21" i="2"/>
  <c r="F42" i="2" s="1"/>
  <c r="E21" i="2"/>
  <c r="D21" i="2"/>
  <c r="D42" i="2" s="1"/>
  <c r="C21" i="2"/>
  <c r="O15" i="2"/>
  <c r="N15" i="2"/>
  <c r="M15" i="2"/>
  <c r="M42" i="2" s="1"/>
  <c r="L15" i="2"/>
  <c r="K15" i="2"/>
  <c r="K42" i="2" s="1"/>
  <c r="J15" i="2"/>
  <c r="J42" i="2" s="1"/>
  <c r="I15" i="2"/>
  <c r="I42" i="2" s="1"/>
  <c r="H15" i="2"/>
  <c r="H42" i="2" s="1"/>
  <c r="G15" i="2"/>
  <c r="F15" i="2"/>
  <c r="E15" i="2"/>
  <c r="E42" i="2" s="1"/>
  <c r="D15" i="2"/>
  <c r="C15" i="2"/>
  <c r="L18" i="15" l="1"/>
  <c r="M9" i="15"/>
  <c r="J18" i="15"/>
  <c r="K9" i="15"/>
  <c r="D18" i="15"/>
  <c r="E9" i="15"/>
  <c r="F5" i="15"/>
  <c r="G5" i="15" s="1"/>
  <c r="G9" i="15"/>
  <c r="L42" i="3"/>
  <c r="D42" i="3"/>
  <c r="J42" i="3"/>
  <c r="K42" i="3"/>
  <c r="AX9" i="1"/>
  <c r="F9" i="4" s="1"/>
  <c r="AD9" i="1"/>
  <c r="E9" i="4" s="1"/>
  <c r="T9" i="1"/>
  <c r="D9" i="4" s="1"/>
  <c r="J5" i="15" l="1"/>
  <c r="K5" i="15" s="1"/>
  <c r="K18" i="15"/>
  <c r="M18" i="15" s="1"/>
  <c r="L5" i="15"/>
  <c r="M5" i="15" s="1"/>
  <c r="D5" i="15"/>
  <c r="E5" i="15" s="1"/>
  <c r="E18" i="15"/>
  <c r="G18" i="15" s="1"/>
  <c r="H9" i="4"/>
  <c r="I9" i="4" s="1"/>
  <c r="M10" i="5" s="1"/>
</calcChain>
</file>

<file path=xl/sharedStrings.xml><?xml version="1.0" encoding="utf-8"?>
<sst xmlns="http://schemas.openxmlformats.org/spreadsheetml/2006/main" count="1904" uniqueCount="328">
  <si>
    <t>Rate &amp; Taxes</t>
  </si>
  <si>
    <t>Rent</t>
  </si>
  <si>
    <t>License</t>
  </si>
  <si>
    <t>Fees for Service</t>
  </si>
  <si>
    <t>Warrant Cost, Fine &amp; Penalties</t>
  </si>
  <si>
    <t>Other Revenue</t>
  </si>
  <si>
    <t>Revenue Grants (All Salary related)</t>
  </si>
  <si>
    <t>Revenue Grants (Other than Salary related)</t>
  </si>
  <si>
    <t>Budget</t>
  </si>
  <si>
    <t>Actual for the month of</t>
  </si>
  <si>
    <t>Year</t>
  </si>
  <si>
    <t>Province</t>
  </si>
  <si>
    <t>District</t>
  </si>
  <si>
    <t>Local Authority Name</t>
  </si>
  <si>
    <t>Year of Budget</t>
  </si>
  <si>
    <t>Recurrent Revenue Details</t>
  </si>
  <si>
    <t>TOTAL</t>
  </si>
  <si>
    <t>Program 1</t>
  </si>
  <si>
    <t>Program 2</t>
  </si>
  <si>
    <t>Program 3</t>
  </si>
  <si>
    <t>Program 4</t>
  </si>
  <si>
    <t>Program 5</t>
  </si>
  <si>
    <t>Program 6</t>
  </si>
  <si>
    <t>Program 7</t>
  </si>
  <si>
    <t>Program 8</t>
  </si>
  <si>
    <t>Program 9</t>
  </si>
  <si>
    <t>Program 10</t>
  </si>
  <si>
    <t>Program 11</t>
  </si>
  <si>
    <t>Program 12</t>
  </si>
  <si>
    <t>Item No</t>
  </si>
  <si>
    <t>Type Program Name Here</t>
  </si>
  <si>
    <t>Total Recurrent Revenue</t>
  </si>
  <si>
    <t>Non-recurrent or Capital Revenue</t>
  </si>
  <si>
    <t>Capital Grants</t>
  </si>
  <si>
    <t>Capital Loans</t>
  </si>
  <si>
    <t>Sale of Capital Assets</t>
  </si>
  <si>
    <t>Any other capital receipts</t>
  </si>
  <si>
    <t>Total Non-recurrent or Capital Revenue</t>
  </si>
  <si>
    <t>Recurrent Expenditure Details</t>
  </si>
  <si>
    <t>Personnel Emoluments</t>
  </si>
  <si>
    <t>Traveling Expenses</t>
  </si>
  <si>
    <t>Supplies &amp; Requisites</t>
  </si>
  <si>
    <t>Repairs &amp; Maintenance of Capital Assets</t>
  </si>
  <si>
    <t>Transportation Communication &amp; Utility Service</t>
  </si>
  <si>
    <t>Interest Payments, Devidents</t>
  </si>
  <si>
    <t>Grants Contributions &amp; Subsidies</t>
  </si>
  <si>
    <t>Pensions, Retirement Benefits &amp; Gratuities</t>
  </si>
  <si>
    <t>Total Recurrent Expenditure</t>
  </si>
  <si>
    <t>Non-recurrent or Capital Expenditure</t>
  </si>
  <si>
    <t>Capital Expenditure</t>
  </si>
  <si>
    <t>Rehabilitation Fund</t>
  </si>
  <si>
    <t>Loan Repayment</t>
  </si>
  <si>
    <t>Any other capital expenditure</t>
  </si>
  <si>
    <t>Total Non-recurrent or Capital Expenditure</t>
  </si>
  <si>
    <t>Surplus /Deficit</t>
  </si>
  <si>
    <t>Additional Revenue Data Breakup</t>
  </si>
  <si>
    <t>Total</t>
  </si>
  <si>
    <t>1. Stamp Duty</t>
  </si>
  <si>
    <t>2. Court Fines</t>
  </si>
  <si>
    <t>3. Assessment Tax</t>
  </si>
  <si>
    <t>Additional Capital Expenses  Data Breakup</t>
  </si>
  <si>
    <t>1. Land</t>
  </si>
  <si>
    <t>2. Machinary</t>
  </si>
  <si>
    <t>3. Equipment</t>
  </si>
  <si>
    <t>4. Development related Expenses</t>
  </si>
  <si>
    <t>Internal  Cash Flow out</t>
  </si>
  <si>
    <t>Staff Loans out</t>
  </si>
  <si>
    <t>Deposit Uplift</t>
  </si>
  <si>
    <t>Internal Cash Flow In</t>
  </si>
  <si>
    <t>Staff Loan Collection</t>
  </si>
  <si>
    <t>Deposits</t>
  </si>
  <si>
    <t>Month of actuals</t>
  </si>
  <si>
    <t>RECURRENT REVENUE</t>
  </si>
  <si>
    <t>Total Non-Recurrent (Capital) Revenue</t>
  </si>
  <si>
    <t>NON-RECURRENT / CAPITAL REVENUE</t>
  </si>
  <si>
    <t>Total Non-recurrent Expenses</t>
  </si>
  <si>
    <t>Total Recurrent Expenses</t>
  </si>
  <si>
    <t xml:space="preserve"> NON-RECURRENT EXPENDITURE</t>
  </si>
  <si>
    <t>RECURRENT EXPENDITURE</t>
  </si>
  <si>
    <t xml:space="preserve">Total Recurrent </t>
  </si>
  <si>
    <t>Total Non-Recurrent</t>
  </si>
  <si>
    <t>REVENUE</t>
  </si>
  <si>
    <t>EXPENDITURE</t>
  </si>
  <si>
    <t>SURPLUS</t>
  </si>
  <si>
    <t>Total Recurrent (Revenue - Expenditure)</t>
  </si>
  <si>
    <t>Total (Revenue-Expenditure)</t>
  </si>
  <si>
    <t>Expenditure From Own Revenue</t>
  </si>
  <si>
    <t>Personel Emoluments</t>
  </si>
  <si>
    <t>Other Recurrent Expenses</t>
  </si>
  <si>
    <t>Non-Recurrent/Capital Expenses</t>
  </si>
  <si>
    <t>North</t>
  </si>
  <si>
    <t>Jaffna</t>
  </si>
  <si>
    <t>February</t>
  </si>
  <si>
    <t>Type</t>
  </si>
  <si>
    <t>UC</t>
  </si>
  <si>
    <t>Drop down selection</t>
  </si>
  <si>
    <t>Drop down selection from 9 provinces and ALL</t>
  </si>
  <si>
    <t>Drop down selection from districts corresponding to the selected province and ALL</t>
  </si>
  <si>
    <t>Drop down selection from MC / UC / PS / ALL</t>
  </si>
  <si>
    <t>LA Name</t>
  </si>
  <si>
    <t>UC1</t>
  </si>
  <si>
    <t>UC2</t>
  </si>
  <si>
    <t>UC3</t>
  </si>
  <si>
    <t>UC4</t>
  </si>
  <si>
    <t>UC5</t>
  </si>
  <si>
    <t>UC6</t>
  </si>
  <si>
    <t>UC7</t>
  </si>
  <si>
    <t>UC8</t>
  </si>
  <si>
    <t>UC9</t>
  </si>
  <si>
    <t>UC10</t>
  </si>
  <si>
    <t>UC11</t>
  </si>
  <si>
    <t>Population</t>
  </si>
  <si>
    <t>Ambulance</t>
  </si>
  <si>
    <t>Bachoe Loader</t>
  </si>
  <si>
    <t>Bob Cat Machine</t>
  </si>
  <si>
    <t>Double Cab</t>
  </si>
  <si>
    <t>Single Cab</t>
  </si>
  <si>
    <t>Long Wheel Crew Cab / Crew Cab</t>
  </si>
  <si>
    <t>Short wheel Crew Cab</t>
  </si>
  <si>
    <t>Car</t>
  </si>
  <si>
    <t>Van</t>
  </si>
  <si>
    <t>Bus</t>
  </si>
  <si>
    <t>Three-wheeler</t>
  </si>
  <si>
    <t>Dump Tuck</t>
  </si>
  <si>
    <t>Garbage Compactor</t>
  </si>
  <si>
    <t>Gully Bowser</t>
  </si>
  <si>
    <t>Water Bowser</t>
  </si>
  <si>
    <t>Hand tractor</t>
  </si>
  <si>
    <t>Tractor</t>
  </si>
  <si>
    <t>Motor Bicycle</t>
  </si>
  <si>
    <t>Motor Grader</t>
  </si>
  <si>
    <t>Road Sweeper</t>
  </si>
  <si>
    <t>Water Tank Truck</t>
  </si>
  <si>
    <t>Fire Rescue Vehicle</t>
  </si>
  <si>
    <t xml:space="preserve"> </t>
  </si>
  <si>
    <t>Own Revenue generation Status</t>
  </si>
  <si>
    <t>Actual</t>
  </si>
  <si>
    <t>Budget for the year</t>
  </si>
  <si>
    <t>Actual (this month)</t>
  </si>
  <si>
    <t>Actual (upto this month)</t>
  </si>
  <si>
    <t>Surplus</t>
  </si>
  <si>
    <t>Total Revenue Status</t>
  </si>
  <si>
    <t>MC</t>
  </si>
  <si>
    <t>PS</t>
  </si>
  <si>
    <t>District 1</t>
  </si>
  <si>
    <t>Total Budget</t>
  </si>
  <si>
    <t>MC1</t>
  </si>
  <si>
    <t>MC2</t>
  </si>
  <si>
    <t>MC3</t>
  </si>
  <si>
    <t>MC4</t>
  </si>
  <si>
    <t>MC5</t>
  </si>
  <si>
    <t>PS1</t>
  </si>
  <si>
    <t>PS2</t>
  </si>
  <si>
    <t>PS3</t>
  </si>
  <si>
    <t>PS4</t>
  </si>
  <si>
    <t>PS5</t>
  </si>
  <si>
    <t>PS6</t>
  </si>
  <si>
    <t>Stamp Duty</t>
  </si>
  <si>
    <t>Court Fines</t>
  </si>
  <si>
    <t>ADDITIONAL REVENUE DATA</t>
  </si>
  <si>
    <t>Assessment / Property Tax Only</t>
  </si>
  <si>
    <t>Assessment/Property Tax</t>
  </si>
  <si>
    <t>Expenditure From Total Revenue</t>
  </si>
  <si>
    <t>Expenditure from Own Revenue</t>
  </si>
  <si>
    <t>Total Own Revenue</t>
  </si>
  <si>
    <t>Total Revenue (Own + Grants)</t>
  </si>
  <si>
    <t>Total Expenditure (from own revneue + Grants)</t>
  </si>
  <si>
    <t>Expenditure for Personel Emloluments from Own Revenue</t>
  </si>
  <si>
    <t>Expenditure for Other Recurrent Expenses  from Own Revenue</t>
  </si>
  <si>
    <t>Expenditure for Non-Recurrent/Capital Expenses  from Own Revenue</t>
  </si>
  <si>
    <t>TOTAL-MC</t>
  </si>
  <si>
    <t>TOTAL-UC</t>
  </si>
  <si>
    <t>PS7</t>
  </si>
  <si>
    <t>PS8</t>
  </si>
  <si>
    <t>PS9</t>
  </si>
  <si>
    <t>PS10</t>
  </si>
  <si>
    <t>PS11</t>
  </si>
  <si>
    <t>PS12</t>
  </si>
  <si>
    <t>PS13</t>
  </si>
  <si>
    <t>PS14</t>
  </si>
  <si>
    <t>PS15</t>
  </si>
  <si>
    <t>PS16</t>
  </si>
  <si>
    <t>PS17</t>
  </si>
  <si>
    <t>PS18</t>
  </si>
  <si>
    <t>PS19</t>
  </si>
  <si>
    <t>PS20</t>
  </si>
  <si>
    <t>TOTAL-PS</t>
  </si>
  <si>
    <t xml:space="preserve">Total </t>
  </si>
  <si>
    <t>District 2</t>
  </si>
  <si>
    <t>District 3</t>
  </si>
  <si>
    <t>District 4</t>
  </si>
  <si>
    <t>District 5</t>
  </si>
  <si>
    <t>Province 1</t>
  </si>
  <si>
    <t>Provincial  Breakdown</t>
  </si>
  <si>
    <t>District Breakdown</t>
  </si>
  <si>
    <t>District Details</t>
  </si>
  <si>
    <t>Province 2</t>
  </si>
  <si>
    <t>Province 9</t>
  </si>
  <si>
    <t>Province 3</t>
  </si>
  <si>
    <t>Province 4</t>
  </si>
  <si>
    <t>Province 5</t>
  </si>
  <si>
    <t>Province 6</t>
  </si>
  <si>
    <t>Province 7</t>
  </si>
  <si>
    <t>Province 8</t>
  </si>
  <si>
    <t xml:space="preserve">TOTAL </t>
  </si>
  <si>
    <t>National Breakdown</t>
  </si>
  <si>
    <t>January</t>
  </si>
  <si>
    <t>Website address (if available)</t>
  </si>
  <si>
    <t>Sinhala</t>
  </si>
  <si>
    <t>Tamil</t>
  </si>
  <si>
    <t>Moor / Muslims</t>
  </si>
  <si>
    <t>Others</t>
  </si>
  <si>
    <t>Total area, in square km</t>
  </si>
  <si>
    <t>Total no of GNDs</t>
  </si>
  <si>
    <t>Total no of wards (election)</t>
  </si>
  <si>
    <t>No of units with trade licenses (on average) :</t>
  </si>
  <si>
    <t>Number of GNDs declared as development areas (Only for PSs)</t>
  </si>
  <si>
    <t>Total no of properties (if property tax is collected)</t>
  </si>
  <si>
    <t>Breakdown of properties (if property tax is collected)</t>
  </si>
  <si>
    <t>Houses / residences</t>
  </si>
  <si>
    <t>Commercial Institutions / establishments</t>
  </si>
  <si>
    <t>Govt institutions</t>
  </si>
  <si>
    <t>Bare land</t>
  </si>
  <si>
    <t>In which ways the LA accepts payments by citizen</t>
  </si>
  <si>
    <t>By cheque</t>
  </si>
  <si>
    <t>By credit card</t>
  </si>
  <si>
    <t>Through standing orders from banks</t>
  </si>
  <si>
    <t>Through online bank transfer</t>
  </si>
  <si>
    <t>Through online credit card</t>
  </si>
  <si>
    <t>Roads under maintenance by LA (length in km)</t>
  </si>
  <si>
    <t>Carpet / asphalt roads</t>
  </si>
  <si>
    <t>Tarred roads</t>
  </si>
  <si>
    <t>Concrete roads</t>
  </si>
  <si>
    <t>Gravel roads</t>
  </si>
  <si>
    <t>Sand roads</t>
  </si>
  <si>
    <t>Others (specify)</t>
  </si>
  <si>
    <t>Length of storm water drainage maintained by LA</t>
  </si>
  <si>
    <t>Constructed</t>
  </si>
  <si>
    <t>Earthen</t>
  </si>
  <si>
    <t>No of public libraries (LA owned)</t>
  </si>
  <si>
    <t>Supra</t>
  </si>
  <si>
    <t>Grade I</t>
  </si>
  <si>
    <t>Grade II</t>
  </si>
  <si>
    <t>Grade III</t>
  </si>
  <si>
    <t>No of reading rooms (LA owned)</t>
  </si>
  <si>
    <t>No of public markets (LA owned)</t>
  </si>
  <si>
    <t>No of community centres (LA owned)</t>
  </si>
  <si>
    <t>No of pre-schools (LA owned)</t>
  </si>
  <si>
    <t>No of ayurvedha dispensaries (LA managed)</t>
  </si>
  <si>
    <t>No of child and maternal clinics (in LA owned places)</t>
  </si>
  <si>
    <t>No of child and maternal clinics (in places NOT in LA owned places)</t>
  </si>
  <si>
    <t>No of cemeteries</t>
  </si>
  <si>
    <t>LA owned and gazette</t>
  </si>
  <si>
    <t>LA owned but NOT gazette</t>
  </si>
  <si>
    <t>Gazzetted by LAs but owned by others</t>
  </si>
  <si>
    <t>No of crematoriums</t>
  </si>
  <si>
    <t>No of public parks (LA owned)</t>
  </si>
  <si>
    <t>No of play grounds (LA owned)</t>
  </si>
  <si>
    <t>No of public halls (LA owned)</t>
  </si>
  <si>
    <t>No of public toilets (LA owned)</t>
  </si>
  <si>
    <t>No of Swimming Pools (LA owned)</t>
  </si>
  <si>
    <t>No of Home for Elders (LA owned)</t>
  </si>
  <si>
    <t>No of Home for Children (LA owned)</t>
  </si>
  <si>
    <t>No of vocational training centres (LA owned / managed)</t>
  </si>
  <si>
    <t>Amount of waste collected per day, in MT</t>
  </si>
  <si>
    <t>No of compost yards (LA owned)</t>
  </si>
  <si>
    <t>No of culverts</t>
  </si>
  <si>
    <t>Trailer / Bowser Trailer</t>
  </si>
  <si>
    <t>%</t>
  </si>
  <si>
    <t>Weekday</t>
  </si>
  <si>
    <t>Date</t>
  </si>
  <si>
    <t>Expenditure category</t>
  </si>
  <si>
    <t>Budget amount</t>
  </si>
  <si>
    <t>Transaction date</t>
  </si>
  <si>
    <t>Transaction type</t>
  </si>
  <si>
    <t>Amount</t>
  </si>
  <si>
    <t>Currency</t>
  </si>
  <si>
    <t>Transaction description</t>
  </si>
  <si>
    <t>Transaction category</t>
  </si>
  <si>
    <t>Monday</t>
  </si>
  <si>
    <t>Flights</t>
  </si>
  <si>
    <t>Transportation</t>
  </si>
  <si>
    <t>Food</t>
  </si>
  <si>
    <t>Lodging</t>
  </si>
  <si>
    <t>Entertainment</t>
  </si>
  <si>
    <t>Misc.</t>
  </si>
  <si>
    <t>Tuesday</t>
  </si>
  <si>
    <t>Wednesday</t>
  </si>
  <si>
    <t>Thursday</t>
  </si>
  <si>
    <t>Friday</t>
  </si>
  <si>
    <t>Saturday</t>
  </si>
  <si>
    <t>Sunday</t>
  </si>
  <si>
    <t>Card card online payment</t>
  </si>
  <si>
    <t>CAD</t>
  </si>
  <si>
    <t>Flight</t>
  </si>
  <si>
    <t>Bus ticket</t>
  </si>
  <si>
    <t>Train ticket</t>
  </si>
  <si>
    <t>Breakfast</t>
  </si>
  <si>
    <t>Dinner</t>
  </si>
  <si>
    <t>Hotel</t>
  </si>
  <si>
    <t>Cinema</t>
  </si>
  <si>
    <t>Gym</t>
  </si>
  <si>
    <t>Gas</t>
  </si>
  <si>
    <t>Snack</t>
  </si>
  <si>
    <t>Tea with cake</t>
  </si>
  <si>
    <t>Magazines</t>
  </si>
  <si>
    <t>Museum</t>
  </si>
  <si>
    <t>Phone repair</t>
  </si>
  <si>
    <t>Brunch</t>
  </si>
  <si>
    <t>Luch</t>
  </si>
  <si>
    <t>Going out</t>
  </si>
  <si>
    <t>Gallery</t>
  </si>
  <si>
    <t>Haircut</t>
  </si>
  <si>
    <t>Lunch</t>
  </si>
  <si>
    <t>Park entry</t>
  </si>
  <si>
    <t>Concert</t>
  </si>
  <si>
    <t>Phone accessory</t>
  </si>
  <si>
    <t>Taxi</t>
  </si>
  <si>
    <t>Duty free</t>
  </si>
  <si>
    <t>IMPORTANT DETAIL</t>
  </si>
  <si>
    <t>In order to insert a suggestion that uses a PivotTable or formula, your data was organized in columns with a single header row.</t>
  </si>
  <si>
    <t xml:space="preserve">Total Budget  280,516,530 </t>
  </si>
  <si>
    <t xml:space="preserve">Actual (upto this month)  -   </t>
  </si>
  <si>
    <t>% 0%</t>
  </si>
  <si>
    <t xml:space="preserve">Actual (this month)  367,938,020 </t>
  </si>
  <si>
    <t>% 131%</t>
  </si>
  <si>
    <t>Total 'Total Budget  280,516,530 '</t>
  </si>
  <si>
    <t xml:space="preserve">Sum of Total Budget  280,516,530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</si>
</sst>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i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0" fillId="4" borderId="4" xfId="0" applyFill="1" applyBorder="1"/>
    <xf numFmtId="0" fontId="2" fillId="2" borderId="5" xfId="0" applyFont="1" applyFill="1" applyBorder="1"/>
    <xf numFmtId="0" fontId="2" fillId="5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2" fillId="6" borderId="1" xfId="0" applyFont="1" applyFill="1" applyBorder="1"/>
    <xf numFmtId="164" fontId="0" fillId="7" borderId="1" xfId="1" applyNumberFormat="1" applyFont="1" applyFill="1" applyBorder="1"/>
    <xf numFmtId="0" fontId="0" fillId="6" borderId="1" xfId="0" applyFill="1" applyBorder="1"/>
    <xf numFmtId="0" fontId="0" fillId="0" borderId="4" xfId="0" applyBorder="1"/>
    <xf numFmtId="0" fontId="5" fillId="7" borderId="1" xfId="0" applyFont="1" applyFill="1" applyBorder="1" applyAlignment="1">
      <alignment wrapText="1"/>
    </xf>
    <xf numFmtId="0" fontId="0" fillId="7" borderId="1" xfId="0" applyFill="1" applyBorder="1"/>
    <xf numFmtId="0" fontId="2" fillId="7" borderId="0" xfId="0" applyFont="1" applyFill="1"/>
    <xf numFmtId="0" fontId="2" fillId="2" borderId="1" xfId="0" applyFont="1" applyFill="1" applyBorder="1" applyAlignment="1">
      <alignment horizontal="center"/>
    </xf>
    <xf numFmtId="0" fontId="0" fillId="8" borderId="1" xfId="0" applyFill="1" applyBorder="1"/>
    <xf numFmtId="0" fontId="5" fillId="4" borderId="0" xfId="0" applyFont="1" applyFill="1" applyAlignment="1">
      <alignment wrapText="1"/>
    </xf>
    <xf numFmtId="0" fontId="0" fillId="3" borderId="6" xfId="0" applyFill="1" applyBorder="1"/>
    <xf numFmtId="164" fontId="0" fillId="4" borderId="1" xfId="1" applyNumberFormat="1" applyFont="1" applyFill="1" applyBorder="1"/>
    <xf numFmtId="164" fontId="6" fillId="4" borderId="1" xfId="1" applyNumberFormat="1" applyFont="1" applyFill="1" applyBorder="1"/>
    <xf numFmtId="164" fontId="2" fillId="6" borderId="1" xfId="1" applyNumberFormat="1" applyFont="1" applyFill="1" applyBorder="1"/>
    <xf numFmtId="164" fontId="0" fillId="2" borderId="1" xfId="1" applyNumberFormat="1" applyFont="1" applyFill="1" applyBorder="1"/>
    <xf numFmtId="164" fontId="2" fillId="6" borderId="1" xfId="0" applyNumberFormat="1" applyFont="1" applyFill="1" applyBorder="1"/>
    <xf numFmtId="164" fontId="0" fillId="9" borderId="1" xfId="1" applyNumberFormat="1" applyFont="1" applyFill="1" applyBorder="1"/>
    <xf numFmtId="164" fontId="0" fillId="0" borderId="1" xfId="1" applyNumberFormat="1" applyFont="1" applyBorder="1"/>
    <xf numFmtId="0" fontId="0" fillId="0" borderId="1" xfId="0" applyBorder="1" applyAlignment="1">
      <alignment wrapText="1"/>
    </xf>
    <xf numFmtId="0" fontId="0" fillId="3" borderId="7" xfId="0" applyFill="1" applyBorder="1"/>
    <xf numFmtId="164" fontId="0" fillId="0" borderId="0" xfId="0" applyNumberFormat="1"/>
    <xf numFmtId="0" fontId="0" fillId="0" borderId="7" xfId="0" applyBorder="1"/>
    <xf numFmtId="164" fontId="0" fillId="0" borderId="1" xfId="0" applyNumberFormat="1" applyBorder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2" fillId="6" borderId="0" xfId="0" applyFont="1" applyFill="1"/>
    <xf numFmtId="0" fontId="0" fillId="7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164" fontId="0" fillId="10" borderId="1" xfId="1" applyNumberFormat="1" applyFont="1" applyFill="1" applyBorder="1"/>
    <xf numFmtId="9" fontId="0" fillId="7" borderId="1" xfId="2" applyFont="1" applyFill="1" applyBorder="1"/>
    <xf numFmtId="164" fontId="0" fillId="0" borderId="1" xfId="1" applyNumberFormat="1" applyFont="1" applyFill="1" applyBorder="1"/>
    <xf numFmtId="9" fontId="0" fillId="0" borderId="0" xfId="2" applyFont="1" applyFill="1"/>
    <xf numFmtId="164" fontId="0" fillId="0" borderId="0" xfId="1" applyNumberFormat="1" applyFont="1" applyBorder="1"/>
    <xf numFmtId="0" fontId="0" fillId="7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1" xfId="0" applyFill="1" applyBorder="1" applyAlignment="1">
      <alignment wrapText="1"/>
    </xf>
    <xf numFmtId="164" fontId="0" fillId="7" borderId="1" xfId="0" applyNumberFormat="1" applyFill="1" applyBorder="1"/>
    <xf numFmtId="0" fontId="0" fillId="7" borderId="0" xfId="0" applyFill="1" applyAlignment="1">
      <alignment wrapText="1"/>
    </xf>
    <xf numFmtId="164" fontId="0" fillId="7" borderId="0" xfId="0" applyNumberFormat="1" applyFill="1"/>
    <xf numFmtId="164" fontId="0" fillId="7" borderId="0" xfId="1" applyNumberFormat="1" applyFont="1" applyFill="1" applyBorder="1"/>
    <xf numFmtId="14" fontId="0" fillId="0" borderId="0" xfId="0" applyNumberFormat="1"/>
    <xf numFmtId="165" fontId="0" fillId="0" borderId="0" xfId="0" applyNumberFormat="1"/>
    <xf numFmtId="0" fontId="7" fillId="0" borderId="0" xfId="0" applyFont="1"/>
    <xf numFmtId="0" fontId="8" fillId="0" borderId="0" xfId="0" applyFont="1"/>
    <xf numFmtId="9" fontId="0" fillId="0" borderId="0" xfId="0" applyNumberFormat="1"/>
    <xf numFmtId="0" fontId="9" fillId="0" borderId="0" xfId="0" applyFont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lac ramesh" refreshedDate="45369.601596643515" createdVersion="8" refreshedVersion="8" minRefreshableVersion="3" recordCount="12" xr:uid="{75C628C2-634F-4029-869F-FDD296B5549E}">
  <cacheSource type="worksheet">
    <worksheetSource ref="C6:G18" sheet="Transformed Data"/>
  </cacheSource>
  <cacheFields count="5">
    <cacheField name="Total Budget  280,516,530 " numFmtId="0">
      <sharedItems containsBlank="1" containsMixedTypes="1" containsNumber="1" containsInteger="1" minValue="280516530" maxValue="280516530"/>
    </cacheField>
    <cacheField name="Actual (upto this month)  -   " numFmtId="0">
      <sharedItems containsBlank="1" containsMixedTypes="1" containsNumber="1" containsInteger="1" minValue="0" maxValue="0"/>
    </cacheField>
    <cacheField name="% 0%" numFmtId="0">
      <sharedItems containsBlank="1" containsMixedTypes="1" containsNumber="1" containsInteger="1" minValue="0" maxValue="0"/>
    </cacheField>
    <cacheField name="Actual (this month)  367,938,020 " numFmtId="0">
      <sharedItems containsBlank="1" containsMixedTypes="1" containsNumber="1" containsInteger="1" minValue="0" maxValue="0"/>
    </cacheField>
    <cacheField name="% 131%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m/>
    <m/>
    <m/>
    <m/>
    <m/>
  </r>
  <r>
    <s v="Total Budget"/>
    <s v="Actual (upto this month)"/>
    <s v="%"/>
    <s v="Actual (this month)"/>
    <s v="%"/>
  </r>
  <r>
    <n v="280516530"/>
    <n v="0"/>
    <n v="0"/>
    <n v="0"/>
    <n v="0"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n v="280516530"/>
    <n v="0"/>
    <n v="0"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C93DC-A43F-4CEB-B2A2-3C1C7BF54D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5" firstHeaderRow="1" firstDataRow="1" firstDataCol="0"/>
  <pivotFields count="5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um of Total Budget  280,516,530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45D94-D9D4-4626-96A3-DC2C2F1060F2}" name="Trip_budget_table" displayName="Trip_budget_table" ref="A1:D38" totalsRowShown="0">
  <autoFilter ref="A1:D38" xr:uid="{73845D94-D9D4-4626-96A3-DC2C2F1060F2}"/>
  <tableColumns count="4">
    <tableColumn id="1" xr3:uid="{E2F78304-CA90-4FB6-B236-CDFCCE99B7CB}" name="Weekday"/>
    <tableColumn id="2" xr3:uid="{392A06D2-C0D4-4CCB-BB71-7C923E8A852E}" name="Date"/>
    <tableColumn id="3" xr3:uid="{7DD44981-FC8B-4682-908C-E656AC07D2E3}" name="Expenditure category"/>
    <tableColumn id="4" xr3:uid="{4015FB81-113E-4669-9F64-AF005C6610EA}" name="Budget 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2F632-90C0-457B-A12E-F5D045A7D95B}" name="Bank_statement_table" displayName="Bank_statement_table" ref="A1:F44" totalsRowShown="0">
  <autoFilter ref="A1:F44" xr:uid="{C6F2F632-90C0-457B-A12E-F5D045A7D95B}"/>
  <tableColumns count="6">
    <tableColumn id="1" xr3:uid="{8284C581-9B71-48A2-BB83-344440214D89}" name="Transaction date"/>
    <tableColumn id="2" xr3:uid="{928E1319-BC87-4DC4-AA73-21F23CE62B1D}" name="Transaction type"/>
    <tableColumn id="3" xr3:uid="{C4DD2B63-275B-4B21-95B1-85B47AC58C83}" name="Amount"/>
    <tableColumn id="4" xr3:uid="{1157A4CD-6654-40F9-8F9F-01700999F89D}" name="Currency"/>
    <tableColumn id="5" xr3:uid="{7FA192C1-2A0E-4CCC-8FF6-2AF79EAAFA04}" name="Transaction description"/>
    <tableColumn id="6" xr3:uid="{798DDF38-4AE7-4896-BCDE-0A8D38A97DB9}" name="Transaction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5C2768D-2905-48C6-A737-6BD6034D86E2}">
  <we:reference id="wa200005271" version="2.4.4.0" store="en-US" storeType="OMEX"/>
  <we:alternateReferences>
    <we:reference id="wa200005271" version="2.4.4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16716A7-2793-4788-82EC-A962D7284B3E}">
  <we:reference id="wa200006575" version="1.0.0.1" store="en-US" storeType="OMEX"/>
  <we:alternateReferences>
    <we:reference id="WA200006575" version="1.0.0.1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3640-6844-49BE-BCC8-F9486111C8BD}">
  <dimension ref="A1:P65"/>
  <sheetViews>
    <sheetView topLeftCell="A28" zoomScale="90" zoomScaleNormal="90" workbookViewId="0">
      <selection activeCell="B20" sqref="B20"/>
    </sheetView>
  </sheetViews>
  <sheetFormatPr defaultRowHeight="14.4" x14ac:dyDescent="0.3"/>
  <cols>
    <col min="1" max="1" width="7.44140625" bestFit="1" customWidth="1"/>
    <col min="2" max="2" width="41" customWidth="1"/>
    <col min="3" max="3" width="13.5546875" customWidth="1"/>
    <col min="4" max="4" width="9.88671875" customWidth="1"/>
    <col min="5" max="5" width="10.33203125" customWidth="1"/>
    <col min="6" max="6" width="9.77734375" customWidth="1"/>
    <col min="7" max="7" width="9.88671875" customWidth="1"/>
    <col min="8" max="8" width="9.5546875" customWidth="1"/>
    <col min="9" max="9" width="9.88671875" customWidth="1"/>
    <col min="10" max="10" width="9.5546875" customWidth="1"/>
    <col min="11" max="11" width="9.88671875" customWidth="1"/>
    <col min="12" max="12" width="10.33203125" customWidth="1"/>
    <col min="13" max="13" width="10.77734375" customWidth="1"/>
    <col min="14" max="14" width="10.33203125" customWidth="1"/>
  </cols>
  <sheetData>
    <row r="1" spans="1:15" x14ac:dyDescent="0.3">
      <c r="B1" s="4" t="s">
        <v>13</v>
      </c>
      <c r="C1" s="62" t="s">
        <v>100</v>
      </c>
      <c r="D1" s="62"/>
      <c r="E1" s="62"/>
      <c r="F1" s="63"/>
    </row>
    <row r="2" spans="1:15" x14ac:dyDescent="0.3">
      <c r="B2" s="4" t="s">
        <v>14</v>
      </c>
      <c r="C2" s="5">
        <v>2024</v>
      </c>
    </row>
    <row r="3" spans="1:15" x14ac:dyDescent="0.3">
      <c r="B3" s="4"/>
    </row>
    <row r="4" spans="1:15" x14ac:dyDescent="0.3">
      <c r="B4" s="4"/>
    </row>
    <row r="5" spans="1:15" x14ac:dyDescent="0.3">
      <c r="B5" s="6" t="s">
        <v>15</v>
      </c>
      <c r="C5" s="64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</row>
    <row r="6" spans="1:15" ht="22.2" x14ac:dyDescent="0.3">
      <c r="A6" t="s">
        <v>29</v>
      </c>
      <c r="C6" s="65"/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</row>
    <row r="7" spans="1:15" x14ac:dyDescent="0.3">
      <c r="A7">
        <v>1</v>
      </c>
      <c r="B7" s="1" t="s">
        <v>0</v>
      </c>
      <c r="C7" s="22">
        <v>7200000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>
        <v>2</v>
      </c>
      <c r="B8" s="1" t="s">
        <v>1</v>
      </c>
      <c r="C8" s="21">
        <v>31985400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>
        <v>3</v>
      </c>
      <c r="B9" s="1" t="s">
        <v>2</v>
      </c>
      <c r="C9" s="21">
        <v>1021500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>
        <v>4</v>
      </c>
      <c r="B10" s="1" t="s">
        <v>3</v>
      </c>
      <c r="C10" s="21">
        <v>1720500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>
        <v>5</v>
      </c>
      <c r="B11" s="1" t="s">
        <v>4</v>
      </c>
      <c r="C11" s="21">
        <v>8286500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>
        <v>6</v>
      </c>
      <c r="B12" s="1" t="s">
        <v>5</v>
      </c>
      <c r="C12" s="21">
        <v>37026500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>
        <v>7</v>
      </c>
      <c r="B13" s="1" t="s">
        <v>6</v>
      </c>
      <c r="C13" s="21">
        <v>86505867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>
        <v>8</v>
      </c>
      <c r="B14" s="1" t="s">
        <v>7</v>
      </c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B15" s="10" t="s">
        <v>31</v>
      </c>
      <c r="C15" s="11">
        <f>SUM(C7:C14)</f>
        <v>173746267</v>
      </c>
      <c r="D15" s="11">
        <f>SUM(D7:D14)</f>
        <v>0</v>
      </c>
      <c r="E15" s="11">
        <f t="shared" ref="E15:O15" si="0">SUM(E7:E14)</f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0</v>
      </c>
    </row>
    <row r="16" spans="1:15" x14ac:dyDescent="0.3">
      <c r="B16" s="10" t="s">
        <v>32</v>
      </c>
      <c r="C16" s="2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">
      <c r="A17">
        <v>9</v>
      </c>
      <c r="B17" s="1" t="s">
        <v>33</v>
      </c>
      <c r="C17" s="21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>
        <v>10</v>
      </c>
      <c r="B18" s="1" t="s">
        <v>34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>
        <v>11</v>
      </c>
      <c r="B19" s="1" t="s">
        <v>35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>
        <v>12</v>
      </c>
      <c r="B20" s="1" t="s">
        <v>36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B21" s="10" t="s">
        <v>37</v>
      </c>
      <c r="C21" s="11">
        <f>SUM(C17:C20)</f>
        <v>0</v>
      </c>
      <c r="D21" s="11">
        <f>SUM(D17:D20)</f>
        <v>0</v>
      </c>
      <c r="E21" s="11">
        <f t="shared" ref="E21:O21" si="1">SUM(E17:E20)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4" spans="1:15" x14ac:dyDescent="0.3">
      <c r="B24" s="6" t="s">
        <v>38</v>
      </c>
      <c r="C24" s="64" t="s">
        <v>16</v>
      </c>
      <c r="D24" s="7" t="s">
        <v>17</v>
      </c>
      <c r="E24" s="7" t="s">
        <v>18</v>
      </c>
      <c r="F24" s="7" t="s">
        <v>19</v>
      </c>
      <c r="G24" s="7" t="s">
        <v>20</v>
      </c>
      <c r="H24" s="7" t="s">
        <v>21</v>
      </c>
      <c r="I24" s="7" t="s">
        <v>22</v>
      </c>
      <c r="J24" s="7" t="s">
        <v>23</v>
      </c>
      <c r="K24" s="7" t="s">
        <v>24</v>
      </c>
      <c r="L24" s="7" t="s">
        <v>25</v>
      </c>
      <c r="M24" s="7" t="s">
        <v>26</v>
      </c>
      <c r="N24" s="7" t="s">
        <v>27</v>
      </c>
      <c r="O24" s="7" t="s">
        <v>28</v>
      </c>
    </row>
    <row r="25" spans="1:15" ht="36.6" x14ac:dyDescent="0.3">
      <c r="B25" s="13"/>
      <c r="C25" s="65"/>
      <c r="D25" s="14" t="str">
        <f>D6</f>
        <v>Type Program Name Here</v>
      </c>
      <c r="E25" s="14" t="str">
        <f t="shared" ref="E25:O25" si="2">E6</f>
        <v>Type Program Name Here</v>
      </c>
      <c r="F25" s="14" t="str">
        <f t="shared" si="2"/>
        <v>Type Program Name Here</v>
      </c>
      <c r="G25" s="14" t="str">
        <f t="shared" si="2"/>
        <v>Type Program Name Here</v>
      </c>
      <c r="H25" s="14" t="str">
        <f t="shared" si="2"/>
        <v>Type Program Name Here</v>
      </c>
      <c r="I25" s="14" t="str">
        <f t="shared" si="2"/>
        <v>Type Program Name Here</v>
      </c>
      <c r="J25" s="14" t="str">
        <f t="shared" si="2"/>
        <v>Type Program Name Here</v>
      </c>
      <c r="K25" s="14" t="str">
        <f t="shared" si="2"/>
        <v>Type Program Name Here</v>
      </c>
      <c r="L25" s="14" t="str">
        <f t="shared" si="2"/>
        <v>Type Program Name Here</v>
      </c>
      <c r="M25" s="14" t="str">
        <f t="shared" si="2"/>
        <v>Type Program Name Here</v>
      </c>
      <c r="N25" s="14" t="str">
        <f t="shared" si="2"/>
        <v>Type Program Name Here</v>
      </c>
      <c r="O25" s="14" t="str">
        <f t="shared" si="2"/>
        <v>Type Program Name Here</v>
      </c>
    </row>
    <row r="26" spans="1:15" x14ac:dyDescent="0.3">
      <c r="A26">
        <v>1</v>
      </c>
      <c r="B26" s="1" t="s">
        <v>39</v>
      </c>
      <c r="C26" s="24">
        <v>103635867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>
        <v>2</v>
      </c>
      <c r="B27" s="1" t="s">
        <v>40</v>
      </c>
      <c r="C27" s="24">
        <v>355000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>
        <v>3</v>
      </c>
      <c r="B28" s="1" t="s">
        <v>41</v>
      </c>
      <c r="C28" s="24">
        <v>7945000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>
        <v>4</v>
      </c>
      <c r="B29" s="1" t="s">
        <v>42</v>
      </c>
      <c r="C29" s="24">
        <v>8010000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>
        <v>5</v>
      </c>
      <c r="B30" s="1" t="s">
        <v>43</v>
      </c>
      <c r="C30" s="24">
        <v>6181000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>
        <v>6</v>
      </c>
      <c r="B31" s="1" t="s">
        <v>44</v>
      </c>
      <c r="C31" s="2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>
        <v>7</v>
      </c>
      <c r="B32" s="1" t="s">
        <v>45</v>
      </c>
      <c r="C32" s="24">
        <v>710000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6" x14ac:dyDescent="0.3">
      <c r="A33">
        <v>8</v>
      </c>
      <c r="B33" s="1" t="s">
        <v>46</v>
      </c>
      <c r="C33" s="24">
        <v>155500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3">
      <c r="B34" s="10" t="s">
        <v>47</v>
      </c>
      <c r="C34" s="23">
        <f>SUM(C26:C33)</f>
        <v>126992367</v>
      </c>
      <c r="D34" s="11">
        <f>SUM(D26:D33)</f>
        <v>0</v>
      </c>
      <c r="E34" s="11">
        <f t="shared" ref="E34:O34" si="3">SUM(E26:E33)</f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</row>
    <row r="35" spans="1:16" x14ac:dyDescent="0.3">
      <c r="B35" s="10" t="s">
        <v>48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6" x14ac:dyDescent="0.3">
      <c r="B36" s="1" t="s">
        <v>49</v>
      </c>
      <c r="C36" s="24">
        <v>26750000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6" x14ac:dyDescent="0.3">
      <c r="B37" s="1" t="s">
        <v>50</v>
      </c>
      <c r="C37" s="24">
        <v>20000000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6" x14ac:dyDescent="0.3">
      <c r="B38" s="1" t="s">
        <v>51</v>
      </c>
      <c r="C38" s="1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6" x14ac:dyDescent="0.3">
      <c r="B39" s="1" t="s">
        <v>52</v>
      </c>
      <c r="C39" s="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6" x14ac:dyDescent="0.3">
      <c r="B40" s="10" t="s">
        <v>53</v>
      </c>
      <c r="C40" s="25">
        <f>SUM(C36:C39)</f>
        <v>46750000</v>
      </c>
      <c r="D40" s="11">
        <f>SUM(D36:D39)</f>
        <v>0</v>
      </c>
      <c r="E40" s="11">
        <f t="shared" ref="E40:O40" si="4">SUM(E36:E39)</f>
        <v>0</v>
      </c>
      <c r="F40" s="11">
        <f t="shared" si="4"/>
        <v>0</v>
      </c>
      <c r="G40" s="11">
        <f t="shared" si="4"/>
        <v>0</v>
      </c>
      <c r="H40" s="11">
        <f t="shared" si="4"/>
        <v>0</v>
      </c>
      <c r="I40" s="11">
        <f t="shared" si="4"/>
        <v>0</v>
      </c>
      <c r="J40" s="11">
        <f t="shared" si="4"/>
        <v>0</v>
      </c>
      <c r="K40" s="11">
        <f t="shared" si="4"/>
        <v>0</v>
      </c>
      <c r="L40" s="11">
        <f t="shared" si="4"/>
        <v>0</v>
      </c>
      <c r="M40" s="11">
        <f t="shared" si="4"/>
        <v>0</v>
      </c>
      <c r="N40" s="11">
        <f t="shared" si="4"/>
        <v>0</v>
      </c>
      <c r="O40" s="11">
        <f t="shared" si="4"/>
        <v>0</v>
      </c>
    </row>
    <row r="42" spans="1:16" x14ac:dyDescent="0.3">
      <c r="B42" s="1" t="s">
        <v>54</v>
      </c>
      <c r="C42" s="1"/>
      <c r="D42" s="15">
        <f t="shared" ref="D42:O42" si="5">D15+D21-D34-D40</f>
        <v>0</v>
      </c>
      <c r="E42" s="15">
        <f t="shared" si="5"/>
        <v>0</v>
      </c>
      <c r="F42" s="15">
        <f t="shared" si="5"/>
        <v>0</v>
      </c>
      <c r="G42" s="15">
        <f t="shared" si="5"/>
        <v>0</v>
      </c>
      <c r="H42" s="15">
        <f t="shared" si="5"/>
        <v>0</v>
      </c>
      <c r="I42" s="15">
        <f t="shared" si="5"/>
        <v>0</v>
      </c>
      <c r="J42" s="15">
        <f t="shared" si="5"/>
        <v>0</v>
      </c>
      <c r="K42" s="15">
        <f t="shared" si="5"/>
        <v>0</v>
      </c>
      <c r="L42" s="15">
        <f t="shared" si="5"/>
        <v>0</v>
      </c>
      <c r="M42" s="15">
        <f t="shared" si="5"/>
        <v>0</v>
      </c>
      <c r="N42" s="15">
        <f t="shared" si="5"/>
        <v>0</v>
      </c>
      <c r="O42" s="15">
        <f t="shared" si="5"/>
        <v>0</v>
      </c>
    </row>
    <row r="44" spans="1:16" x14ac:dyDescent="0.3">
      <c r="B44" s="16" t="s">
        <v>55</v>
      </c>
    </row>
    <row r="45" spans="1:16" x14ac:dyDescent="0.3">
      <c r="B45" s="2"/>
      <c r="C45" s="17" t="s">
        <v>56</v>
      </c>
      <c r="D45" s="7" t="s">
        <v>17</v>
      </c>
      <c r="E45" s="7" t="s">
        <v>18</v>
      </c>
      <c r="F45" s="7" t="s">
        <v>19</v>
      </c>
      <c r="G45" s="7" t="s">
        <v>20</v>
      </c>
      <c r="H45" s="7" t="s">
        <v>21</v>
      </c>
      <c r="I45" s="7" t="s">
        <v>22</v>
      </c>
      <c r="J45" s="7" t="s">
        <v>23</v>
      </c>
      <c r="K45" s="7" t="s">
        <v>24</v>
      </c>
      <c r="L45" s="7" t="s">
        <v>25</v>
      </c>
      <c r="M45" s="7" t="s">
        <v>26</v>
      </c>
      <c r="N45" s="7" t="s">
        <v>27</v>
      </c>
      <c r="O45" s="7" t="s">
        <v>28</v>
      </c>
    </row>
    <row r="46" spans="1:16" x14ac:dyDescent="0.3">
      <c r="B46" s="2" t="s">
        <v>57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>
        <f>SUM(D46:O46)</f>
        <v>0</v>
      </c>
    </row>
    <row r="47" spans="1:16" x14ac:dyDescent="0.3">
      <c r="B47" s="2" t="s">
        <v>58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>
        <f t="shared" ref="P47:P48" si="6">SUM(D47:O47)</f>
        <v>0</v>
      </c>
    </row>
    <row r="48" spans="1:16" x14ac:dyDescent="0.3">
      <c r="B48" s="2" t="s">
        <v>59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>
        <f t="shared" si="6"/>
        <v>0</v>
      </c>
    </row>
    <row r="50" spans="2:15" hidden="1" x14ac:dyDescent="0.3">
      <c r="B50" s="16" t="s">
        <v>60</v>
      </c>
    </row>
    <row r="51" spans="2:15" hidden="1" x14ac:dyDescent="0.3">
      <c r="B51" s="2"/>
      <c r="C51" s="17" t="s">
        <v>56</v>
      </c>
      <c r="D51" s="7" t="s">
        <v>17</v>
      </c>
      <c r="E51" s="7" t="s">
        <v>18</v>
      </c>
      <c r="F51" s="7" t="s">
        <v>19</v>
      </c>
      <c r="G51" s="7" t="s">
        <v>20</v>
      </c>
      <c r="H51" s="7" t="s">
        <v>21</v>
      </c>
      <c r="I51" s="7" t="s">
        <v>22</v>
      </c>
      <c r="J51" s="7" t="s">
        <v>23</v>
      </c>
      <c r="K51" s="7" t="s">
        <v>24</v>
      </c>
      <c r="L51" s="7" t="s">
        <v>25</v>
      </c>
      <c r="M51" s="7" t="s">
        <v>26</v>
      </c>
      <c r="N51" s="7" t="s">
        <v>27</v>
      </c>
      <c r="O51" s="7" t="s">
        <v>28</v>
      </c>
    </row>
    <row r="52" spans="2:15" hidden="1" x14ac:dyDescent="0.3"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hidden="1" x14ac:dyDescent="0.3">
      <c r="B53" s="2" t="s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hidden="1" x14ac:dyDescent="0.3">
      <c r="B54" s="2" t="s">
        <v>63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hidden="1" x14ac:dyDescent="0.3">
      <c r="B55" s="2" t="s">
        <v>64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hidden="1" x14ac:dyDescent="0.3"/>
    <row r="57" spans="2:15" hidden="1" x14ac:dyDescent="0.3">
      <c r="B57" s="16" t="s">
        <v>65</v>
      </c>
    </row>
    <row r="58" spans="2:15" hidden="1" x14ac:dyDescent="0.3">
      <c r="B58" s="4"/>
      <c r="C58" s="17" t="s">
        <v>56</v>
      </c>
      <c r="D58" s="7" t="s">
        <v>17</v>
      </c>
      <c r="E58" s="7" t="s">
        <v>18</v>
      </c>
      <c r="F58" s="7" t="s">
        <v>19</v>
      </c>
      <c r="G58" s="7" t="s">
        <v>20</v>
      </c>
      <c r="H58" s="7" t="s">
        <v>21</v>
      </c>
      <c r="I58" s="7" t="s">
        <v>22</v>
      </c>
      <c r="J58" s="7" t="s">
        <v>23</v>
      </c>
      <c r="K58" s="7" t="s">
        <v>24</v>
      </c>
      <c r="L58" s="7" t="s">
        <v>25</v>
      </c>
      <c r="M58" s="7" t="s">
        <v>26</v>
      </c>
      <c r="N58" s="7" t="s">
        <v>27</v>
      </c>
      <c r="O58" s="7" t="s">
        <v>28</v>
      </c>
    </row>
    <row r="59" spans="2:15" hidden="1" x14ac:dyDescent="0.3">
      <c r="B59" s="2" t="s">
        <v>66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hidden="1" x14ac:dyDescent="0.3">
      <c r="B60" s="2" t="s">
        <v>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hidden="1" x14ac:dyDescent="0.3"/>
    <row r="62" spans="2:15" hidden="1" x14ac:dyDescent="0.3">
      <c r="B62" s="16" t="s">
        <v>68</v>
      </c>
    </row>
    <row r="63" spans="2:15" hidden="1" x14ac:dyDescent="0.3">
      <c r="B63" s="4"/>
      <c r="C63" s="17" t="s">
        <v>56</v>
      </c>
      <c r="D63" s="7" t="s">
        <v>17</v>
      </c>
      <c r="E63" s="7" t="s">
        <v>18</v>
      </c>
      <c r="F63" s="7" t="s">
        <v>19</v>
      </c>
      <c r="G63" s="7" t="s">
        <v>20</v>
      </c>
      <c r="H63" s="7" t="s">
        <v>21</v>
      </c>
      <c r="I63" s="7" t="s">
        <v>22</v>
      </c>
      <c r="J63" s="7" t="s">
        <v>23</v>
      </c>
      <c r="K63" s="7" t="s">
        <v>24</v>
      </c>
      <c r="L63" s="7" t="s">
        <v>25</v>
      </c>
      <c r="M63" s="7" t="s">
        <v>26</v>
      </c>
      <c r="N63" s="7" t="s">
        <v>27</v>
      </c>
      <c r="O63" s="7" t="s">
        <v>28</v>
      </c>
    </row>
    <row r="64" spans="2:15" hidden="1" x14ac:dyDescent="0.3">
      <c r="B64" s="2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hidden="1" x14ac:dyDescent="0.3">
      <c r="B65" s="2" t="s">
        <v>70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</sheetData>
  <mergeCells count="3">
    <mergeCell ref="C1:F1"/>
    <mergeCell ref="C5:C6"/>
    <mergeCell ref="C24:C25"/>
  </mergeCells>
  <conditionalFormatting sqref="D42:O42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5D04-5985-4359-942E-BD5B8A39AD31}">
  <sheetPr>
    <tabColor theme="9"/>
  </sheetPr>
  <dimension ref="A1:R21"/>
  <sheetViews>
    <sheetView workbookViewId="0">
      <selection activeCell="O10" sqref="O10"/>
    </sheetView>
  </sheetViews>
  <sheetFormatPr defaultRowHeight="14.4" x14ac:dyDescent="0.3"/>
  <cols>
    <col min="4" max="5" width="14.88671875" bestFit="1" customWidth="1"/>
    <col min="6" max="6" width="13.88671875" bestFit="1" customWidth="1"/>
    <col min="7" max="8" width="14.44140625" bestFit="1" customWidth="1"/>
    <col min="9" max="10" width="13.88671875" bestFit="1" customWidth="1"/>
    <col min="11" max="11" width="17.33203125" customWidth="1"/>
    <col min="12" max="12" width="15.6640625" customWidth="1"/>
    <col min="13" max="13" width="12" customWidth="1"/>
    <col min="14" max="14" width="12.77734375" customWidth="1"/>
    <col min="15" max="15" width="13" customWidth="1"/>
    <col min="16" max="16" width="9.21875" bestFit="1" customWidth="1"/>
    <col min="18" max="18" width="13.88671875" bestFit="1" customWidth="1"/>
  </cols>
  <sheetData>
    <row r="1" spans="1:18" x14ac:dyDescent="0.3">
      <c r="D1" t="s">
        <v>11</v>
      </c>
      <c r="E1" s="3" t="s">
        <v>90</v>
      </c>
      <c r="F1" t="s">
        <v>96</v>
      </c>
    </row>
    <row r="2" spans="1:18" x14ac:dyDescent="0.3">
      <c r="D2" t="s">
        <v>12</v>
      </c>
      <c r="E2" s="3" t="s">
        <v>91</v>
      </c>
      <c r="F2" t="s">
        <v>97</v>
      </c>
    </row>
    <row r="3" spans="1:18" x14ac:dyDescent="0.3">
      <c r="D3" t="s">
        <v>10</v>
      </c>
      <c r="E3" s="3">
        <v>2024</v>
      </c>
      <c r="F3" t="s">
        <v>95</v>
      </c>
    </row>
    <row r="4" spans="1:18" x14ac:dyDescent="0.3">
      <c r="D4" t="s">
        <v>9</v>
      </c>
      <c r="E4" s="20" t="s">
        <v>92</v>
      </c>
      <c r="F4" t="s">
        <v>95</v>
      </c>
    </row>
    <row r="5" spans="1:18" x14ac:dyDescent="0.3">
      <c r="D5" t="s">
        <v>93</v>
      </c>
      <c r="E5" s="29" t="s">
        <v>94</v>
      </c>
      <c r="F5" t="s">
        <v>98</v>
      </c>
    </row>
    <row r="7" spans="1:18" x14ac:dyDescent="0.3">
      <c r="A7" s="66" t="s">
        <v>11</v>
      </c>
      <c r="B7" s="66" t="s">
        <v>12</v>
      </c>
      <c r="C7" s="66" t="s">
        <v>99</v>
      </c>
      <c r="D7" s="66" t="s">
        <v>135</v>
      </c>
      <c r="E7" s="66"/>
      <c r="F7" s="66"/>
      <c r="G7" s="66" t="s">
        <v>86</v>
      </c>
      <c r="H7" s="66"/>
      <c r="I7" s="66"/>
      <c r="J7" s="66"/>
      <c r="K7" s="66"/>
      <c r="L7" s="66"/>
      <c r="M7" s="66"/>
      <c r="N7" s="66"/>
      <c r="O7" s="66"/>
      <c r="P7" s="66" t="s">
        <v>140</v>
      </c>
      <c r="Q7" s="66"/>
      <c r="R7" s="66"/>
    </row>
    <row r="8" spans="1:18" x14ac:dyDescent="0.3">
      <c r="A8" s="66"/>
      <c r="B8" s="66"/>
      <c r="C8" s="66"/>
      <c r="D8" s="70" t="s">
        <v>137</v>
      </c>
      <c r="E8" s="66" t="s">
        <v>136</v>
      </c>
      <c r="F8" s="66"/>
      <c r="G8" s="67" t="s">
        <v>87</v>
      </c>
      <c r="H8" s="68"/>
      <c r="I8" s="69"/>
      <c r="J8" s="67" t="s">
        <v>88</v>
      </c>
      <c r="K8" s="68"/>
      <c r="L8" s="69"/>
      <c r="M8" s="67" t="s">
        <v>89</v>
      </c>
      <c r="N8" s="68"/>
      <c r="O8" s="69"/>
      <c r="P8" s="66"/>
      <c r="Q8" s="66"/>
      <c r="R8" s="66"/>
    </row>
    <row r="9" spans="1:18" ht="43.2" x14ac:dyDescent="0.3">
      <c r="A9" s="66"/>
      <c r="B9" s="66"/>
      <c r="C9" s="66"/>
      <c r="D9" s="70"/>
      <c r="E9" s="28" t="s">
        <v>139</v>
      </c>
      <c r="F9" s="28" t="s">
        <v>138</v>
      </c>
      <c r="G9" s="2" t="s">
        <v>8</v>
      </c>
      <c r="H9" s="28" t="s">
        <v>139</v>
      </c>
      <c r="I9" s="28" t="s">
        <v>138</v>
      </c>
      <c r="J9" s="2" t="s">
        <v>8</v>
      </c>
      <c r="K9" s="28" t="s">
        <v>139</v>
      </c>
      <c r="L9" s="28" t="s">
        <v>138</v>
      </c>
      <c r="M9" s="2" t="s">
        <v>8</v>
      </c>
      <c r="N9" s="28" t="s">
        <v>139</v>
      </c>
      <c r="O9" s="28" t="s">
        <v>138</v>
      </c>
      <c r="P9" s="28" t="s">
        <v>8</v>
      </c>
      <c r="Q9" s="28" t="s">
        <v>139</v>
      </c>
      <c r="R9" s="28" t="s">
        <v>138</v>
      </c>
    </row>
    <row r="10" spans="1:18" x14ac:dyDescent="0.3">
      <c r="A10" s="2"/>
      <c r="B10" s="2"/>
      <c r="C10" s="2" t="s">
        <v>100</v>
      </c>
      <c r="D10" s="27">
        <f>'1.ALLData-Current'!D9+'1.ALLData-Current'!F9+'1.ALLData-Current'!H9+'1.ALLData-Current'!J9+'1.ALLData-Current'!L9+'1.ALLData-Current'!N9</f>
        <v>87240400</v>
      </c>
      <c r="E10" s="27">
        <f>'2.ALLData-Upto'!E9+'2.ALLData-Upto'!G9+'2.ALLData-Upto'!I9+'2.ALLData-Upto'!K9+'2.ALLData-Upto'!M9+'2.ALLData-Upto'!O9</f>
        <v>0</v>
      </c>
      <c r="F10" s="27">
        <f>'1.ALLData-Current'!E9+'1.ALLData-Current'!G9+'1.ALLData-Current'!I9+'1.ALLData-Current'!K9+'1.ALLData-Current'!M9+'1.ALLData-Current'!O9</f>
        <v>180446125.89000002</v>
      </c>
      <c r="G10" s="27">
        <f>'1.ALLData-Current'!AH9-'1.ALLData-Current'!P9</f>
        <v>17130000</v>
      </c>
      <c r="H10" s="27">
        <f>'2.ALLData-Upto'!AI9-'2.ALLData-Upto'!Q9</f>
        <v>0</v>
      </c>
      <c r="I10" s="27">
        <f>'1.ALLData-Current'!AI9-'1.ALLData-Current'!Q9</f>
        <v>-30138477.980000004</v>
      </c>
      <c r="J10" s="27">
        <f>'1.ALLData-Current'!AX9-'1.ALLData-Current'!AH9-'1.ALLData-Current'!R9</f>
        <v>23356500</v>
      </c>
      <c r="K10" s="27">
        <f>'2.ALLData-Upto'!AY9-'2.ALLData-Upto'!AI9-'2.ALLData-Upto'!S9</f>
        <v>0</v>
      </c>
      <c r="L10" s="27">
        <f>'1.ALLData-Current'!AY9-'1.ALLData-Current'!AI9-'1.ALLData-Current'!S9</f>
        <v>45867119.430000007</v>
      </c>
      <c r="M10" s="27">
        <f>'1.ALLData-Current'!T9-'1.ALLData-Current'!AX9-'3.BudgetStatus'!I9</f>
        <v>46750000</v>
      </c>
      <c r="N10" s="32">
        <f>'2.ALLData-Upto'!U9-'2.ALLData-Upto'!AY9-'4.OwnRevenueExp'!Q10</f>
        <v>0</v>
      </c>
      <c r="O10" s="27">
        <f>'1.ALLData-Current'!U9-'1.ALLData-Current'!AY9-'4.OwnRevenueExp'!R10</f>
        <v>107013579.45999998</v>
      </c>
      <c r="P10" s="27">
        <f>'1.ALLData-Current'!T9+'1.ALLData-Current'!AD9-'1.ALLData-Current'!AX9-'1.ALLData-Current'!BH9</f>
        <v>3900</v>
      </c>
      <c r="Q10" s="32">
        <f>'2.ALLData-Upto'!U9+'2.ALLData-Upto'!AE9-'2.ALLData-Upto'!AY9-'2.ALLData-Upto'!BI9</f>
        <v>0</v>
      </c>
      <c r="R10" s="27">
        <f>'1.ALLData-Current'!U9+'1.ALLData-Current'!AE9-'1.ALLData-Current'!AY9-'1.ALLData-Current'!BI9</f>
        <v>57703904.980000019</v>
      </c>
    </row>
    <row r="11" spans="1:18" x14ac:dyDescent="0.3">
      <c r="A11" s="2"/>
      <c r="B11" s="2"/>
      <c r="C11" s="2" t="s">
        <v>101</v>
      </c>
      <c r="D11" s="27">
        <f>'1.ALLData-Current'!D10+'1.ALLData-Current'!F10+'1.ALLData-Current'!H10+'1.ALLData-Current'!J10+'1.ALLData-Current'!L10+'1.ALLData-Current'!N10</f>
        <v>28628730</v>
      </c>
      <c r="E11" s="27">
        <f>'2.ALLData-Upto'!E10+'2.ALLData-Upto'!G10+'2.ALLData-Upto'!I10+'2.ALLData-Upto'!K10+'2.ALLData-Upto'!M10+'2.ALLData-Upto'!O10</f>
        <v>0</v>
      </c>
      <c r="F11" s="27">
        <f>'1.ALLData-Current'!E10+'1.ALLData-Current'!G10+'1.ALLData-Current'!I10+'1.ALLData-Current'!K10+'1.ALLData-Current'!M10+'1.ALLData-Current'!O10</f>
        <v>34342092.75</v>
      </c>
      <c r="G11" s="27">
        <f>'1.ALLData-Current'!AH10-'1.ALLData-Current'!P10</f>
        <v>5643660</v>
      </c>
      <c r="H11" s="27">
        <f>'2.ALLData-Upto'!AI10-'2.ALLData-Upto'!Q10</f>
        <v>0</v>
      </c>
      <c r="I11" s="27">
        <f>'1.ALLData-Current'!AI10-'1.ALLData-Current'!Q10</f>
        <v>3785472.2700000033</v>
      </c>
      <c r="J11" s="27">
        <f>'1.ALLData-Current'!AX10-'1.ALLData-Current'!AH10-'1.ALLData-Current'!R10</f>
        <v>15179680</v>
      </c>
      <c r="K11" s="27">
        <f>'2.ALLData-Upto'!AY10-'2.ALLData-Upto'!AI10-'2.ALLData-Upto'!S10</f>
        <v>0</v>
      </c>
      <c r="L11" s="27">
        <f>'1.ALLData-Current'!AY10-'1.ALLData-Current'!AI10-'1.ALLData-Current'!S10</f>
        <v>8345633.7899999991</v>
      </c>
      <c r="M11" s="27">
        <f>'1.ALLData-Current'!T10-'1.ALLData-Current'!AX10-'3.BudgetStatus'!I10</f>
        <v>7804780</v>
      </c>
      <c r="N11" s="32">
        <f>'2.ALLData-Upto'!U10-'2.ALLData-Upto'!AY10-'4.OwnRevenueExp'!Q11</f>
        <v>0</v>
      </c>
      <c r="O11" s="27">
        <f>'1.ALLData-Current'!U10-'1.ALLData-Current'!AY10-'4.OwnRevenueExp'!R11</f>
        <v>2208438.1300000027</v>
      </c>
      <c r="P11" s="27">
        <f>'1.ALLData-Current'!T10+'1.ALLData-Current'!AD10-'1.ALLData-Current'!AX10-'1.ALLData-Current'!BH10</f>
        <v>610</v>
      </c>
      <c r="Q11" s="32">
        <f>'2.ALLData-Upto'!U10+'2.ALLData-Upto'!AE10-'2.ALLData-Upto'!AY10-'2.ALLData-Upto'!BI10</f>
        <v>0</v>
      </c>
      <c r="R11" s="27">
        <f>'1.ALLData-Current'!U10+'1.ALLData-Current'!AE10-'1.ALLData-Current'!AY10-'1.ALLData-Current'!BI10</f>
        <v>20002548.560000002</v>
      </c>
    </row>
    <row r="12" spans="1:18" x14ac:dyDescent="0.3">
      <c r="A12" s="2"/>
      <c r="B12" s="2"/>
      <c r="C12" s="2" t="s">
        <v>102</v>
      </c>
      <c r="D12" s="27">
        <f>'1.ALLData-Current'!D11+'1.ALLData-Current'!F11+'1.ALLData-Current'!H11+'1.ALLData-Current'!J11+'1.ALLData-Current'!L11+'1.ALLData-Current'!N11</f>
        <v>164647400</v>
      </c>
      <c r="E12" s="27">
        <f>'2.ALLData-Upto'!E11+'2.ALLData-Upto'!G11+'2.ALLData-Upto'!I11+'2.ALLData-Upto'!K11+'2.ALLData-Upto'!M11+'2.ALLData-Upto'!O11</f>
        <v>0</v>
      </c>
      <c r="F12" s="27">
        <f>'1.ALLData-Current'!E11+'1.ALLData-Current'!G11+'1.ALLData-Current'!I11+'1.ALLData-Current'!K11+'1.ALLData-Current'!M11+'1.ALLData-Current'!O11</f>
        <v>147149801.03</v>
      </c>
      <c r="G12" s="27">
        <f>'1.ALLData-Current'!AH11-'1.ALLData-Current'!P11</f>
        <v>2591000</v>
      </c>
      <c r="H12" s="27">
        <f>'2.ALLData-Upto'!AI11-'2.ALLData-Upto'!Q11</f>
        <v>0</v>
      </c>
      <c r="I12" s="27">
        <f>'1.ALLData-Current'!AI11-'1.ALLData-Current'!Q11</f>
        <v>71499966.879999995</v>
      </c>
      <c r="J12" s="27">
        <f>'1.ALLData-Current'!AX11-'1.ALLData-Current'!AH11-'1.ALLData-Current'!R11</f>
        <v>68401302.990000024</v>
      </c>
      <c r="K12" s="27">
        <f>'2.ALLData-Upto'!AY11-'2.ALLData-Upto'!AI11-'2.ALLData-Upto'!S11</f>
        <v>0</v>
      </c>
      <c r="L12" s="27">
        <f>'1.ALLData-Current'!AY11-'1.ALLData-Current'!AI11-'1.ALLData-Current'!S11</f>
        <v>75649834.150000006</v>
      </c>
      <c r="M12" s="27">
        <f>'1.ALLData-Current'!T11-'1.ALLData-Current'!AX11-'3.BudgetStatus'!I11</f>
        <v>93649577.109999999</v>
      </c>
      <c r="N12" s="32">
        <f>'2.ALLData-Upto'!U11-'2.ALLData-Upto'!AY11-'4.OwnRevenueExp'!Q12</f>
        <v>0</v>
      </c>
      <c r="O12" s="27">
        <f>'1.ALLData-Current'!U11-'1.ALLData-Current'!AY11-'4.OwnRevenueExp'!R12</f>
        <v>105341681</v>
      </c>
      <c r="P12" s="27">
        <f>'1.ALLData-Current'!T11+'1.ALLData-Current'!AD11-'1.ALLData-Current'!AX11-'1.ALLData-Current'!BH11</f>
        <v>5519.8999999910593</v>
      </c>
      <c r="Q12" s="32">
        <f>'2.ALLData-Upto'!U11+'2.ALLData-Upto'!AE11-'2.ALLData-Upto'!AY11-'2.ALLData-Upto'!BI11</f>
        <v>0</v>
      </c>
      <c r="R12" s="27">
        <f>'1.ALLData-Current'!U11+'1.ALLData-Current'!AE11-'1.ALLData-Current'!AY11-'1.ALLData-Current'!BI11</f>
        <v>-105341681</v>
      </c>
    </row>
    <row r="13" spans="1:18" x14ac:dyDescent="0.3">
      <c r="A13" s="2"/>
      <c r="B13" s="2"/>
      <c r="C13" s="2" t="s">
        <v>103</v>
      </c>
      <c r="D13" s="27">
        <f>'1.ALLData-Current'!D12+'1.ALLData-Current'!F12+'1.ALLData-Current'!H12+'1.ALLData-Current'!J12+'1.ALLData-Current'!L12+'1.ALLData-Current'!N12</f>
        <v>0</v>
      </c>
      <c r="E13" s="27">
        <f>'2.ALLData-Upto'!E12+'2.ALLData-Upto'!G12+'2.ALLData-Upto'!I12+'2.ALLData-Upto'!K12+'2.ALLData-Upto'!M12+'2.ALLData-Upto'!O12</f>
        <v>0</v>
      </c>
      <c r="F13" s="27">
        <f>'1.ALLData-Current'!AH12-'1.ALLData-Current'!P12</f>
        <v>0</v>
      </c>
      <c r="G13" s="27">
        <f>'1.ALLData-Current'!AH12-'1.ALLData-Current'!P12</f>
        <v>0</v>
      </c>
      <c r="H13" s="27">
        <f>'2.ALLData-Upto'!AI12-'2.ALLData-Upto'!Q12</f>
        <v>0</v>
      </c>
      <c r="I13" s="27">
        <f>'1.ALLData-Current'!AI12-'1.ALLData-Current'!Q12</f>
        <v>0</v>
      </c>
      <c r="J13" s="27">
        <f>'1.ALLData-Current'!AY12-'1.ALLData-Current'!AI12-'1.ALLData-Current'!S12</f>
        <v>0</v>
      </c>
      <c r="K13" s="27">
        <f>'2.ALLData-Upto'!AY12-'2.ALLData-Upto'!AI12-'2.ALLData-Upto'!S12</f>
        <v>0</v>
      </c>
      <c r="L13" s="27">
        <f>'1.ALLData-Current'!AY12-'1.ALLData-Current'!AI12-'1.ALLData-Current'!S12</f>
        <v>0</v>
      </c>
      <c r="M13" s="27">
        <f>'1.ALLData-Current'!T12-'1.ALLData-Current'!AX12-'3.BudgetStatus'!I12</f>
        <v>0</v>
      </c>
      <c r="N13" s="32">
        <f>'2.ALLData-Upto'!U12-'2.ALLData-Upto'!AY12-'4.OwnRevenueExp'!Q13</f>
        <v>0</v>
      </c>
      <c r="O13" s="27">
        <f>'1.ALLData-Current'!U12-'1.ALLData-Current'!AY12-'4.OwnRevenueExp'!R13</f>
        <v>0</v>
      </c>
      <c r="P13" s="27">
        <f>'1.ALLData-Current'!T12+'1.ALLData-Current'!AD12-'1.ALLData-Current'!AX12-'1.ALLData-Current'!BH12</f>
        <v>0</v>
      </c>
      <c r="Q13" s="32">
        <f>'2.ALLData-Upto'!U12+'2.ALLData-Upto'!AE12-'2.ALLData-Upto'!AY12-'2.ALLData-Upto'!BI12</f>
        <v>0</v>
      </c>
      <c r="R13" s="27">
        <f>'1.ALLData-Current'!U12+'1.ALLData-Current'!AE12-'1.ALLData-Current'!AY12-'1.ALLData-Current'!BI12</f>
        <v>0</v>
      </c>
    </row>
    <row r="14" spans="1:18" x14ac:dyDescent="0.3">
      <c r="A14" s="2"/>
      <c r="B14" s="2"/>
      <c r="C14" s="2" t="s">
        <v>104</v>
      </c>
      <c r="D14" s="27">
        <f>'1.ALLData-Current'!D13+'1.ALLData-Current'!F13+'1.ALLData-Current'!H13+'1.ALLData-Current'!J13+'1.ALLData-Current'!L13+'1.ALLData-Current'!N13</f>
        <v>0</v>
      </c>
      <c r="E14" s="27">
        <f>'2.ALLData-Upto'!E13+'2.ALLData-Upto'!G13+'2.ALLData-Upto'!I13+'2.ALLData-Upto'!K13+'2.ALLData-Upto'!M13+'2.ALLData-Upto'!O13</f>
        <v>0</v>
      </c>
      <c r="F14" s="27">
        <f>'1.ALLData-Current'!AH13-'1.ALLData-Current'!P13</f>
        <v>0</v>
      </c>
      <c r="G14" s="27">
        <f>'1.ALLData-Current'!AH13-'1.ALLData-Current'!P13</f>
        <v>0</v>
      </c>
      <c r="H14" s="27">
        <f>'2.ALLData-Upto'!AI13-'2.ALLData-Upto'!Q13</f>
        <v>0</v>
      </c>
      <c r="I14" s="27">
        <f>'1.ALLData-Current'!AI13-'1.ALLData-Current'!Q13</f>
        <v>0</v>
      </c>
      <c r="J14" s="27">
        <f>'1.ALLData-Current'!AY13-'1.ALLData-Current'!AI13-'1.ALLData-Current'!S13</f>
        <v>0</v>
      </c>
      <c r="K14" s="27">
        <f>'2.ALLData-Upto'!AY13-'2.ALLData-Upto'!AI13-'2.ALLData-Upto'!S13</f>
        <v>0</v>
      </c>
      <c r="L14" s="27">
        <f>'1.ALLData-Current'!AY13-'1.ALLData-Current'!AI13-'1.ALLData-Current'!S13</f>
        <v>0</v>
      </c>
      <c r="M14" s="27">
        <f>'1.ALLData-Current'!T13-'1.ALLData-Current'!AX13-'3.BudgetStatus'!I13</f>
        <v>0</v>
      </c>
      <c r="N14" s="32">
        <f>'2.ALLData-Upto'!U13-'2.ALLData-Upto'!AY13-'4.OwnRevenueExp'!Q14</f>
        <v>0</v>
      </c>
      <c r="O14" s="27">
        <f>'1.ALLData-Current'!U13-'1.ALLData-Current'!AY13-'4.OwnRevenueExp'!R14</f>
        <v>0</v>
      </c>
      <c r="P14" s="2"/>
      <c r="Q14" s="32">
        <f>'2.ALLData-Upto'!U13+'2.ALLData-Upto'!AE13-'2.ALLData-Upto'!AY13-'2.ALLData-Upto'!BI13</f>
        <v>0</v>
      </c>
      <c r="R14" s="27">
        <f>'1.ALLData-Current'!U13+'1.ALLData-Current'!AE13-'1.ALLData-Current'!AY13-'1.ALLData-Current'!BI13</f>
        <v>0</v>
      </c>
    </row>
    <row r="19" spans="7:9" x14ac:dyDescent="0.3">
      <c r="G19" s="30"/>
      <c r="H19" s="30"/>
      <c r="I19" s="30"/>
    </row>
    <row r="20" spans="7:9" x14ac:dyDescent="0.3">
      <c r="G20" s="30"/>
      <c r="H20" s="30"/>
      <c r="I20" s="30"/>
    </row>
    <row r="21" spans="7:9" x14ac:dyDescent="0.3">
      <c r="G21" s="30"/>
      <c r="H21" s="30"/>
      <c r="I21" s="30"/>
    </row>
  </sheetData>
  <mergeCells count="11">
    <mergeCell ref="G7:O7"/>
    <mergeCell ref="P7:R8"/>
    <mergeCell ref="A7:A9"/>
    <mergeCell ref="B7:B9"/>
    <mergeCell ref="C7:C9"/>
    <mergeCell ref="D8:D9"/>
    <mergeCell ref="E8:F8"/>
    <mergeCell ref="D7:F7"/>
    <mergeCell ref="G8:I8"/>
    <mergeCell ref="J8:L8"/>
    <mergeCell ref="M8:O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6D5B-66C4-4C15-A0D1-80D0763FCAF7}">
  <sheetPr>
    <tabColor theme="9"/>
  </sheetPr>
  <dimension ref="A1:R21"/>
  <sheetViews>
    <sheetView workbookViewId="0">
      <selection activeCell="M10" sqref="M10"/>
    </sheetView>
  </sheetViews>
  <sheetFormatPr defaultRowHeight="14.4" x14ac:dyDescent="0.3"/>
  <cols>
    <col min="4" max="5" width="14.88671875" bestFit="1" customWidth="1"/>
    <col min="6" max="6" width="13.88671875" bestFit="1" customWidth="1"/>
    <col min="7" max="8" width="14.44140625" bestFit="1" customWidth="1"/>
    <col min="9" max="10" width="13.88671875" bestFit="1" customWidth="1"/>
    <col min="11" max="11" width="17.33203125" customWidth="1"/>
    <col min="12" max="12" width="15.6640625" customWidth="1"/>
    <col min="13" max="13" width="12" customWidth="1"/>
    <col min="14" max="14" width="12.77734375" customWidth="1"/>
    <col min="15" max="15" width="13" customWidth="1"/>
    <col min="16" max="16" width="9.21875" bestFit="1" customWidth="1"/>
    <col min="18" max="18" width="13.88671875" bestFit="1" customWidth="1"/>
  </cols>
  <sheetData>
    <row r="1" spans="1:18" x14ac:dyDescent="0.3">
      <c r="D1" t="s">
        <v>11</v>
      </c>
      <c r="E1" s="3" t="s">
        <v>90</v>
      </c>
      <c r="F1" t="s">
        <v>96</v>
      </c>
    </row>
    <row r="2" spans="1:18" x14ac:dyDescent="0.3">
      <c r="D2" t="s">
        <v>12</v>
      </c>
      <c r="E2" s="3" t="s">
        <v>91</v>
      </c>
      <c r="F2" t="s">
        <v>97</v>
      </c>
    </row>
    <row r="3" spans="1:18" x14ac:dyDescent="0.3">
      <c r="D3" t="s">
        <v>10</v>
      </c>
      <c r="E3" s="3">
        <v>2024</v>
      </c>
      <c r="F3" t="s">
        <v>95</v>
      </c>
    </row>
    <row r="4" spans="1:18" x14ac:dyDescent="0.3">
      <c r="D4" t="s">
        <v>9</v>
      </c>
      <c r="E4" s="20" t="s">
        <v>92</v>
      </c>
      <c r="F4" t="s">
        <v>95</v>
      </c>
    </row>
    <row r="5" spans="1:18" x14ac:dyDescent="0.3">
      <c r="D5" t="s">
        <v>93</v>
      </c>
      <c r="E5" s="29" t="s">
        <v>94</v>
      </c>
      <c r="F5" t="s">
        <v>98</v>
      </c>
    </row>
    <row r="7" spans="1:18" x14ac:dyDescent="0.3">
      <c r="A7" s="66" t="s">
        <v>11</v>
      </c>
      <c r="B7" s="66" t="s">
        <v>12</v>
      </c>
      <c r="C7" s="66" t="s">
        <v>99</v>
      </c>
      <c r="D7" s="66" t="s">
        <v>141</v>
      </c>
      <c r="E7" s="66"/>
      <c r="F7" s="66"/>
      <c r="G7" s="66" t="s">
        <v>162</v>
      </c>
      <c r="H7" s="66"/>
      <c r="I7" s="66"/>
      <c r="J7" s="66"/>
      <c r="K7" s="66"/>
      <c r="L7" s="66"/>
      <c r="M7" s="66"/>
      <c r="N7" s="66"/>
      <c r="O7" s="66"/>
      <c r="P7" s="66" t="s">
        <v>140</v>
      </c>
      <c r="Q7" s="66"/>
      <c r="R7" s="66"/>
    </row>
    <row r="8" spans="1:18" x14ac:dyDescent="0.3">
      <c r="A8" s="66"/>
      <c r="B8" s="66"/>
      <c r="C8" s="66"/>
      <c r="D8" s="70" t="s">
        <v>137</v>
      </c>
      <c r="E8" s="66" t="s">
        <v>136</v>
      </c>
      <c r="F8" s="66"/>
      <c r="G8" s="67" t="s">
        <v>87</v>
      </c>
      <c r="H8" s="68"/>
      <c r="I8" s="69"/>
      <c r="J8" s="67" t="s">
        <v>88</v>
      </c>
      <c r="K8" s="68"/>
      <c r="L8" s="69"/>
      <c r="M8" s="2" t="s">
        <v>89</v>
      </c>
      <c r="N8" s="2"/>
      <c r="O8" s="2"/>
      <c r="P8" s="66"/>
      <c r="Q8" s="66"/>
      <c r="R8" s="66"/>
    </row>
    <row r="9" spans="1:18" ht="43.2" x14ac:dyDescent="0.3">
      <c r="A9" s="66"/>
      <c r="B9" s="66"/>
      <c r="C9" s="66"/>
      <c r="D9" s="70"/>
      <c r="E9" s="28" t="s">
        <v>139</v>
      </c>
      <c r="F9" s="28" t="s">
        <v>138</v>
      </c>
      <c r="G9" s="2" t="s">
        <v>8</v>
      </c>
      <c r="H9" s="28" t="s">
        <v>139</v>
      </c>
      <c r="I9" s="28" t="s">
        <v>138</v>
      </c>
      <c r="J9" s="2" t="s">
        <v>8</v>
      </c>
      <c r="K9" s="28" t="s">
        <v>139</v>
      </c>
      <c r="L9" s="28" t="s">
        <v>138</v>
      </c>
      <c r="M9" s="2" t="s">
        <v>8</v>
      </c>
      <c r="N9" s="28" t="s">
        <v>139</v>
      </c>
      <c r="O9" s="28" t="s">
        <v>138</v>
      </c>
      <c r="P9" s="28" t="s">
        <v>8</v>
      </c>
      <c r="Q9" s="28" t="s">
        <v>139</v>
      </c>
      <c r="R9" s="28" t="s">
        <v>138</v>
      </c>
    </row>
    <row r="10" spans="1:18" x14ac:dyDescent="0.3">
      <c r="A10" s="2"/>
      <c r="B10" s="2"/>
      <c r="C10" s="2" t="s">
        <v>100</v>
      </c>
      <c r="D10" s="27">
        <f>'1.ALLData-Current'!T9+'1.ALLData-Current'!AD9</f>
        <v>173746267</v>
      </c>
      <c r="E10" s="27">
        <f>'2.ALLData-Upto'!U9+'2.ALLData-Upto'!AE9</f>
        <v>0</v>
      </c>
      <c r="F10" s="27">
        <f>'1.ALLData-Current'!U9+'1.ALLData-Current'!AE9</f>
        <v>282468000.21000004</v>
      </c>
      <c r="G10" s="27">
        <f>'1.ALLData-Current'!AH9</f>
        <v>103635867</v>
      </c>
      <c r="H10" s="27">
        <f>'2.ALLData-Upto'!AI9</f>
        <v>0</v>
      </c>
      <c r="I10" s="27">
        <f>'1.ALLData-Current'!AI9</f>
        <v>70064628.609999999</v>
      </c>
      <c r="J10" s="27">
        <f>'1.ALLData-Current'!AX9-'1.ALLData-Current'!AH9</f>
        <v>23356500</v>
      </c>
      <c r="K10" s="27">
        <f>'2.ALLData-Upto'!AY9-'2.ALLData-Upto'!AI9</f>
        <v>0</v>
      </c>
      <c r="L10" s="27">
        <f>'1.ALLData-Current'!AY9-'1.ALLData-Current'!AI9</f>
        <v>45867119.430000007</v>
      </c>
      <c r="M10" s="27">
        <f>'1.ALLData-Current'!T9-'1.ALLData-Current'!AX9+'1.ALLData-Current'!AD9-P10</f>
        <v>46750000</v>
      </c>
      <c r="N10" s="32">
        <f>'2.ALLData-Upto'!BI9</f>
        <v>0</v>
      </c>
      <c r="O10" s="27">
        <f>'1.ALLData-Current'!BI9</f>
        <v>108832347.19</v>
      </c>
      <c r="P10" s="27">
        <f>'1.ALLData-Current'!T9+'1.ALLData-Current'!AD9-'1.ALLData-Current'!AX9-'1.ALLData-Current'!BH9</f>
        <v>3900</v>
      </c>
      <c r="Q10" s="32">
        <f>'2.ALLData-Upto'!U9+'2.ALLData-Upto'!AE9-'2.ALLData-Upto'!AY9-'2.ALLData-Upto'!BI9</f>
        <v>0</v>
      </c>
      <c r="R10" s="27">
        <f>'1.ALLData-Current'!U9+'1.ALLData-Current'!AE9-'1.ALLData-Current'!AY9-'1.ALLData-Current'!BI9</f>
        <v>57703904.980000019</v>
      </c>
    </row>
    <row r="11" spans="1:18" x14ac:dyDescent="0.3">
      <c r="A11" s="2"/>
      <c r="B11" s="2"/>
      <c r="C11" s="2" t="s">
        <v>101</v>
      </c>
      <c r="D11" s="27">
        <f>'1.ALLData-Current'!T10+'1.ALLData-Current'!AD10</f>
        <v>89788976</v>
      </c>
      <c r="E11" s="27">
        <f>'2.ALLData-Upto'!U10+'2.ALLData-Upto'!AE10</f>
        <v>0</v>
      </c>
      <c r="F11" s="27">
        <f>'1.ALLData-Current'!U10+'1.ALLData-Current'!AE10</f>
        <v>86703079.560000002</v>
      </c>
      <c r="G11" s="27">
        <f>'1.ALLData-Current'!AH10</f>
        <v>60189020</v>
      </c>
      <c r="H11" s="27">
        <f>'2.ALLData-Upto'!AI10</f>
        <v>0</v>
      </c>
      <c r="I11" s="27">
        <f>'1.ALLData-Current'!AI10</f>
        <v>45010606.140000001</v>
      </c>
      <c r="J11" s="27">
        <f>'1.ALLData-Current'!AX10-'1.ALLData-Current'!AH10</f>
        <v>16169680</v>
      </c>
      <c r="K11" s="27">
        <f>'2.ALLData-Upto'!AY10-'2.ALLData-Upto'!AI10</f>
        <v>0</v>
      </c>
      <c r="L11" s="27">
        <f>'1.ALLData-Current'!AY10-'1.ALLData-Current'!AI10</f>
        <v>8626493.7899999991</v>
      </c>
      <c r="M11" s="27">
        <f>'1.ALLData-Current'!T10-'1.ALLData-Current'!AX10+'1.ALLData-Current'!AD10-P11</f>
        <v>13429666</v>
      </c>
      <c r="N11" s="32">
        <f>'2.ALLData-Upto'!BI10</f>
        <v>0</v>
      </c>
      <c r="O11" s="27">
        <f>'1.ALLData-Current'!BI10</f>
        <v>13063431.07</v>
      </c>
      <c r="P11" s="27">
        <f>'1.ALLData-Current'!T10+'1.ALLData-Current'!AD10-'1.ALLData-Current'!AX10-'1.ALLData-Current'!BH10</f>
        <v>610</v>
      </c>
      <c r="Q11" s="32">
        <f>'2.ALLData-Upto'!U10+'2.ALLData-Upto'!AE10-'2.ALLData-Upto'!AY10-'2.ALLData-Upto'!BI10</f>
        <v>0</v>
      </c>
      <c r="R11" s="27">
        <f>'1.ALLData-Current'!U10+'1.ALLData-Current'!AE10-'1.ALLData-Current'!AY10-'1.ALLData-Current'!BI10</f>
        <v>20002548.560000002</v>
      </c>
    </row>
    <row r="12" spans="1:18" x14ac:dyDescent="0.3">
      <c r="A12" s="2"/>
      <c r="B12" s="2"/>
      <c r="C12" s="2" t="s">
        <v>102</v>
      </c>
      <c r="D12" s="27">
        <f>'1.ALLData-Current'!T11+'1.ALLData-Current'!AD11</f>
        <v>276633583.48000002</v>
      </c>
      <c r="E12" s="27">
        <f>'2.ALLData-Upto'!U11+'2.ALLData-Upto'!AE11</f>
        <v>0</v>
      </c>
      <c r="F12" s="27">
        <f>'1.ALLData-Current'!U11+'1.ALLData-Current'!AE11</f>
        <v>156441598.06</v>
      </c>
      <c r="G12" s="27">
        <f>'1.ALLData-Current'!AH11</f>
        <v>97577183.480000004</v>
      </c>
      <c r="H12" s="27">
        <f>'2.ALLData-Upto'!AI11</f>
        <v>0</v>
      </c>
      <c r="I12" s="27">
        <f>'1.ALLData-Current'!AI11</f>
        <v>78978268.030000001</v>
      </c>
      <c r="J12" s="27">
        <f>'1.ALLData-Current'!AX11-'1.ALLData-Current'!AH11</f>
        <v>68401302.990000024</v>
      </c>
      <c r="K12" s="27">
        <f>'2.ALLData-Upto'!AY11-'2.ALLData-Upto'!AI11</f>
        <v>0</v>
      </c>
      <c r="L12" s="27">
        <f>'1.ALLData-Current'!AY11-'1.ALLData-Current'!AI11</f>
        <v>75763330.030000001</v>
      </c>
      <c r="M12" s="27">
        <f>'1.ALLData-Current'!T11-'1.ALLData-Current'!AX11+'1.ALLData-Current'!AD11-P12</f>
        <v>110649577.11</v>
      </c>
      <c r="N12" s="32">
        <f>'2.ALLData-Upto'!BI11</f>
        <v>0</v>
      </c>
      <c r="O12" s="27">
        <f>'1.ALLData-Current'!BI11</f>
        <v>107041681</v>
      </c>
      <c r="P12" s="27">
        <f>'1.ALLData-Current'!T11+'1.ALLData-Current'!AD11-'1.ALLData-Current'!AX11-'1.ALLData-Current'!BH11</f>
        <v>5519.8999999910593</v>
      </c>
      <c r="Q12" s="32">
        <f>'2.ALLData-Upto'!U11+'2.ALLData-Upto'!AE11-'2.ALLData-Upto'!AY11-'2.ALLData-Upto'!BI11</f>
        <v>0</v>
      </c>
      <c r="R12" s="27">
        <f>'1.ALLData-Current'!U11+'1.ALLData-Current'!AE11-'1.ALLData-Current'!AY11-'1.ALLData-Current'!BI11</f>
        <v>-105341681</v>
      </c>
    </row>
    <row r="13" spans="1:18" x14ac:dyDescent="0.3">
      <c r="A13" s="2"/>
      <c r="B13" s="2"/>
      <c r="C13" s="2" t="s">
        <v>103</v>
      </c>
      <c r="D13" s="27">
        <f>'1.ALLData-Current'!T12+'1.ALLData-Current'!AD12</f>
        <v>0</v>
      </c>
      <c r="E13" s="27">
        <f>'2.ALLData-Upto'!U12+'2.ALLData-Upto'!AE12</f>
        <v>0</v>
      </c>
      <c r="F13" s="27">
        <f>'1.ALLData-Current'!U12+'1.ALLData-Current'!AE12</f>
        <v>0</v>
      </c>
      <c r="G13" s="27">
        <f>'1.ALLData-Current'!AH12</f>
        <v>0</v>
      </c>
      <c r="H13" s="27">
        <f>'2.ALLData-Upto'!AI12</f>
        <v>0</v>
      </c>
      <c r="I13" s="27">
        <f>'1.ALLData-Current'!AI12</f>
        <v>0</v>
      </c>
      <c r="J13" s="27">
        <f>'1.ALLData-Current'!AX12-'1.ALLData-Current'!AH12</f>
        <v>0</v>
      </c>
      <c r="K13" s="27">
        <f>'2.ALLData-Upto'!AY12-'2.ALLData-Upto'!AI12</f>
        <v>0</v>
      </c>
      <c r="L13" s="27">
        <f>'1.ALLData-Current'!AY12-'1.ALLData-Current'!AI12</f>
        <v>0</v>
      </c>
      <c r="M13" s="27">
        <f>'1.ALLData-Current'!T12-'1.ALLData-Current'!AX12+'1.ALLData-Current'!AD12-P13</f>
        <v>0</v>
      </c>
      <c r="N13" s="32">
        <f>'2.ALLData-Upto'!BI12</f>
        <v>0</v>
      </c>
      <c r="O13" s="27">
        <f>'1.ALLData-Current'!BI12</f>
        <v>0</v>
      </c>
      <c r="P13" s="27">
        <f>'1.ALLData-Current'!T12+'1.ALLData-Current'!AD12-'1.ALLData-Current'!AX12-'1.ALLData-Current'!BH12</f>
        <v>0</v>
      </c>
      <c r="Q13" s="32">
        <f>'2.ALLData-Upto'!U12+'2.ALLData-Upto'!AE12-'2.ALLData-Upto'!AY12-'2.ALLData-Upto'!BI12</f>
        <v>0</v>
      </c>
      <c r="R13" s="27">
        <f>'1.ALLData-Current'!U12+'1.ALLData-Current'!AE12-'1.ALLData-Current'!AY12-'1.ALLData-Current'!BI12</f>
        <v>0</v>
      </c>
    </row>
    <row r="14" spans="1:18" x14ac:dyDescent="0.3">
      <c r="A14" s="2"/>
      <c r="B14" s="2"/>
      <c r="C14" s="2" t="s">
        <v>104</v>
      </c>
      <c r="D14" s="27">
        <f>'1.ALLData-Current'!T13+'1.ALLData-Current'!AD13</f>
        <v>0</v>
      </c>
      <c r="E14" s="27">
        <f>'2.ALLData-Upto'!U13+'2.ALLData-Upto'!AE13</f>
        <v>0</v>
      </c>
      <c r="F14" s="27">
        <f>'1.ALLData-Current'!U13+'1.ALLData-Current'!AE13</f>
        <v>0</v>
      </c>
      <c r="G14" s="27">
        <f>'1.ALLData-Current'!AH13</f>
        <v>0</v>
      </c>
      <c r="H14" s="27">
        <f>'2.ALLData-Upto'!AI13</f>
        <v>0</v>
      </c>
      <c r="I14" s="27">
        <f>'1.ALLData-Current'!AI13</f>
        <v>0</v>
      </c>
      <c r="J14" s="27">
        <f>'1.ALLData-Current'!AX13-'1.ALLData-Current'!AH13</f>
        <v>0</v>
      </c>
      <c r="K14" s="27">
        <f>'2.ALLData-Upto'!AY13-'2.ALLData-Upto'!AI13</f>
        <v>0</v>
      </c>
      <c r="L14" s="27">
        <f>'1.ALLData-Current'!AY13-'1.ALLData-Current'!AI13</f>
        <v>0</v>
      </c>
      <c r="M14" s="27">
        <f>'1.ALLData-Current'!T13-'1.ALLData-Current'!AX13+'1.ALLData-Current'!AD13-P14</f>
        <v>0</v>
      </c>
      <c r="N14" s="32">
        <f>'2.ALLData-Upto'!BI13</f>
        <v>0</v>
      </c>
      <c r="O14" s="27">
        <f>'1.ALLData-Current'!BI13</f>
        <v>0</v>
      </c>
      <c r="P14" s="27">
        <f>'1.ALLData-Current'!T13+'1.ALLData-Current'!AD13-'1.ALLData-Current'!AX13-'1.ALLData-Current'!BH13</f>
        <v>0</v>
      </c>
      <c r="Q14" s="32">
        <f>'2.ALLData-Upto'!U13+'2.ALLData-Upto'!AE13-'2.ALLData-Upto'!AY13-'2.ALLData-Upto'!BI13</f>
        <v>0</v>
      </c>
      <c r="R14" s="27">
        <f>'1.ALLData-Current'!U13+'1.ALLData-Current'!AE13-'1.ALLData-Current'!AY13-'1.ALLData-Current'!BI13</f>
        <v>0</v>
      </c>
    </row>
    <row r="19" spans="7:9" x14ac:dyDescent="0.3">
      <c r="G19" s="30"/>
      <c r="H19" s="30"/>
      <c r="I19" s="30"/>
    </row>
    <row r="20" spans="7:9" x14ac:dyDescent="0.3">
      <c r="G20" s="30"/>
      <c r="H20" s="30"/>
      <c r="I20" s="30"/>
    </row>
    <row r="21" spans="7:9" x14ac:dyDescent="0.3">
      <c r="G21" s="30"/>
      <c r="H21" s="30"/>
      <c r="I21" s="30"/>
    </row>
  </sheetData>
  <mergeCells count="10">
    <mergeCell ref="A7:A9"/>
    <mergeCell ref="B7:B9"/>
    <mergeCell ref="C7:C9"/>
    <mergeCell ref="D7:F7"/>
    <mergeCell ref="G7:O7"/>
    <mergeCell ref="P7:R8"/>
    <mergeCell ref="D8:D9"/>
    <mergeCell ref="E8:F8"/>
    <mergeCell ref="G8:I8"/>
    <mergeCell ref="J8:L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342-50EC-4552-96EA-D74D8E25A039}">
  <sheetPr>
    <tabColor theme="9"/>
  </sheetPr>
  <dimension ref="A1:L21"/>
  <sheetViews>
    <sheetView workbookViewId="0">
      <selection activeCell="K33" sqref="K33"/>
    </sheetView>
  </sheetViews>
  <sheetFormatPr defaultRowHeight="14.4" x14ac:dyDescent="0.3"/>
  <cols>
    <col min="4" max="5" width="14.88671875" bestFit="1" customWidth="1"/>
    <col min="6" max="6" width="13.88671875" bestFit="1" customWidth="1"/>
    <col min="7" max="8" width="14.44140625" bestFit="1" customWidth="1"/>
    <col min="9" max="10" width="13.88671875" bestFit="1" customWidth="1"/>
    <col min="11" max="11" width="17.33203125" customWidth="1"/>
    <col min="12" max="12" width="15.6640625" customWidth="1"/>
    <col min="13" max="13" width="12" customWidth="1"/>
    <col min="14" max="14" width="12.77734375" customWidth="1"/>
    <col min="15" max="15" width="13" customWidth="1"/>
    <col min="16" max="16" width="9.21875" bestFit="1" customWidth="1"/>
    <col min="18" max="18" width="13.88671875" bestFit="1" customWidth="1"/>
  </cols>
  <sheetData>
    <row r="1" spans="1:12" x14ac:dyDescent="0.3">
      <c r="D1" t="s">
        <v>11</v>
      </c>
      <c r="E1" s="3" t="s">
        <v>90</v>
      </c>
      <c r="F1" t="s">
        <v>96</v>
      </c>
    </row>
    <row r="2" spans="1:12" x14ac:dyDescent="0.3">
      <c r="D2" t="s">
        <v>12</v>
      </c>
      <c r="E2" s="3" t="s">
        <v>91</v>
      </c>
      <c r="F2" t="s">
        <v>97</v>
      </c>
    </row>
    <row r="3" spans="1:12" x14ac:dyDescent="0.3">
      <c r="D3" t="s">
        <v>10</v>
      </c>
      <c r="E3" s="3">
        <v>2024</v>
      </c>
      <c r="F3" t="s">
        <v>95</v>
      </c>
    </row>
    <row r="4" spans="1:12" x14ac:dyDescent="0.3">
      <c r="D4" t="s">
        <v>9</v>
      </c>
      <c r="E4" s="20" t="s">
        <v>92</v>
      </c>
      <c r="F4" t="s">
        <v>95</v>
      </c>
    </row>
    <row r="5" spans="1:12" x14ac:dyDescent="0.3">
      <c r="D5" t="s">
        <v>93</v>
      </c>
      <c r="E5" s="29" t="s">
        <v>94</v>
      </c>
      <c r="F5" t="s">
        <v>98</v>
      </c>
    </row>
    <row r="7" spans="1:12" x14ac:dyDescent="0.3">
      <c r="A7" s="66" t="s">
        <v>11</v>
      </c>
      <c r="B7" s="66" t="s">
        <v>12</v>
      </c>
      <c r="C7" s="66" t="s">
        <v>99</v>
      </c>
      <c r="D7" s="66" t="s">
        <v>161</v>
      </c>
      <c r="E7" s="66"/>
      <c r="F7" s="66"/>
      <c r="G7" s="66" t="s">
        <v>157</v>
      </c>
      <c r="H7" s="66"/>
      <c r="I7" s="66"/>
      <c r="J7" s="66" t="s">
        <v>158</v>
      </c>
      <c r="K7" s="66"/>
      <c r="L7" s="66"/>
    </row>
    <row r="8" spans="1:12" x14ac:dyDescent="0.3">
      <c r="A8" s="66"/>
      <c r="B8" s="66"/>
      <c r="C8" s="66"/>
      <c r="D8" s="70" t="s">
        <v>137</v>
      </c>
      <c r="E8" s="66" t="s">
        <v>136</v>
      </c>
      <c r="F8" s="66"/>
      <c r="G8" s="70" t="s">
        <v>137</v>
      </c>
      <c r="H8" s="66" t="s">
        <v>136</v>
      </c>
      <c r="I8" s="66"/>
      <c r="J8" s="70" t="s">
        <v>137</v>
      </c>
      <c r="K8" s="66" t="s">
        <v>136</v>
      </c>
      <c r="L8" s="66"/>
    </row>
    <row r="9" spans="1:12" ht="28.8" x14ac:dyDescent="0.3">
      <c r="A9" s="66"/>
      <c r="B9" s="66"/>
      <c r="C9" s="66"/>
      <c r="D9" s="70"/>
      <c r="E9" s="28" t="s">
        <v>139</v>
      </c>
      <c r="F9" s="28" t="s">
        <v>138</v>
      </c>
      <c r="G9" s="70"/>
      <c r="H9" s="28" t="s">
        <v>139</v>
      </c>
      <c r="I9" s="28" t="s">
        <v>138</v>
      </c>
      <c r="J9" s="70"/>
      <c r="K9" s="28" t="s">
        <v>139</v>
      </c>
      <c r="L9" s="28" t="s">
        <v>138</v>
      </c>
    </row>
    <row r="10" spans="1:12" x14ac:dyDescent="0.3">
      <c r="A10" s="2"/>
      <c r="B10" s="2"/>
      <c r="C10" s="2" t="s">
        <v>100</v>
      </c>
      <c r="D10" s="27">
        <f>'1.ALLData-Current'!BK9</f>
        <v>0</v>
      </c>
      <c r="E10" s="27">
        <f>'1.ALLData-Current'!BL9</f>
        <v>0</v>
      </c>
      <c r="F10" s="27">
        <f>'2.ALLData-Upto'!BL9</f>
        <v>0</v>
      </c>
      <c r="G10" s="27">
        <f>'1.ALLData-Current'!BM9</f>
        <v>0</v>
      </c>
      <c r="H10" s="27">
        <f>'1.ALLData-Current'!BN9</f>
        <v>0</v>
      </c>
      <c r="I10" s="27">
        <f>'2.ALLData-Upto'!BN9</f>
        <v>0</v>
      </c>
      <c r="J10" s="27">
        <f>'1.ALLData-Current'!BO9</f>
        <v>0</v>
      </c>
      <c r="K10" s="27">
        <f>'1.ALLData-Current'!BP9</f>
        <v>0</v>
      </c>
      <c r="L10" s="27">
        <f>'2.ALLData-Upto'!BP9</f>
        <v>0</v>
      </c>
    </row>
    <row r="11" spans="1:12" x14ac:dyDescent="0.3">
      <c r="A11" s="2"/>
      <c r="B11" s="2"/>
      <c r="C11" s="2" t="s">
        <v>101</v>
      </c>
      <c r="D11" s="27">
        <f>'1.ALLData-Current'!BK10</f>
        <v>0</v>
      </c>
      <c r="E11" s="27">
        <f>'1.ALLData-Current'!BL10</f>
        <v>0</v>
      </c>
      <c r="F11" s="27">
        <f>'2.ALLData-Upto'!BL10</f>
        <v>0</v>
      </c>
      <c r="G11" s="27">
        <f>'1.ALLData-Current'!BM10</f>
        <v>0</v>
      </c>
      <c r="H11" s="27">
        <f>'1.ALLData-Current'!BN10</f>
        <v>0</v>
      </c>
      <c r="I11" s="27">
        <f>'2.ALLData-Upto'!BN10</f>
        <v>0</v>
      </c>
      <c r="J11" s="27">
        <f>'1.ALLData-Current'!BO10</f>
        <v>0</v>
      </c>
      <c r="K11" s="27">
        <f>'1.ALLData-Current'!BP10</f>
        <v>0</v>
      </c>
      <c r="L11" s="27">
        <f>'2.ALLData-Upto'!BP10</f>
        <v>0</v>
      </c>
    </row>
    <row r="12" spans="1:12" x14ac:dyDescent="0.3">
      <c r="A12" s="2"/>
      <c r="B12" s="2"/>
      <c r="C12" s="2" t="s">
        <v>102</v>
      </c>
      <c r="D12" s="27">
        <f>'1.ALLData-Current'!BK11</f>
        <v>0</v>
      </c>
      <c r="E12" s="27">
        <f>'1.ALLData-Current'!BL11</f>
        <v>0</v>
      </c>
      <c r="F12" s="27">
        <f>'2.ALLData-Upto'!BL11</f>
        <v>0</v>
      </c>
      <c r="G12" s="27">
        <f>'1.ALLData-Current'!BM11</f>
        <v>0</v>
      </c>
      <c r="H12" s="27">
        <f>'1.ALLData-Current'!BN11</f>
        <v>0</v>
      </c>
      <c r="I12" s="27">
        <f>'2.ALLData-Upto'!BN11</f>
        <v>0</v>
      </c>
      <c r="J12" s="27">
        <f>'1.ALLData-Current'!BO11</f>
        <v>0</v>
      </c>
      <c r="K12" s="27">
        <f>'1.ALLData-Current'!BP11</f>
        <v>0</v>
      </c>
      <c r="L12" s="27">
        <f>'2.ALLData-Upto'!BP11</f>
        <v>0</v>
      </c>
    </row>
    <row r="13" spans="1:12" x14ac:dyDescent="0.3">
      <c r="A13" s="2"/>
      <c r="B13" s="2"/>
      <c r="C13" s="2" t="s">
        <v>103</v>
      </c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3">
      <c r="A14" s="2"/>
      <c r="B14" s="2"/>
      <c r="C14" s="2" t="s">
        <v>104</v>
      </c>
      <c r="D14" s="27"/>
      <c r="E14" s="27"/>
      <c r="F14" s="27"/>
      <c r="G14" s="27"/>
      <c r="H14" s="27"/>
      <c r="I14" s="27"/>
      <c r="J14" s="27"/>
      <c r="K14" s="27"/>
      <c r="L14" s="27"/>
    </row>
    <row r="19" spans="7:9" x14ac:dyDescent="0.3">
      <c r="G19" s="30"/>
      <c r="H19" s="30"/>
      <c r="I19" s="30"/>
    </row>
    <row r="20" spans="7:9" x14ac:dyDescent="0.3">
      <c r="G20" s="30"/>
      <c r="H20" s="30"/>
      <c r="I20" s="30"/>
    </row>
    <row r="21" spans="7:9" x14ac:dyDescent="0.3">
      <c r="G21" s="30"/>
      <c r="H21" s="30"/>
      <c r="I21" s="30"/>
    </row>
  </sheetData>
  <mergeCells count="12">
    <mergeCell ref="A7:A9"/>
    <mergeCell ref="B7:B9"/>
    <mergeCell ref="C7:C9"/>
    <mergeCell ref="D7:F7"/>
    <mergeCell ref="D8:D9"/>
    <mergeCell ref="E8:F8"/>
    <mergeCell ref="G7:I7"/>
    <mergeCell ref="G8:G9"/>
    <mergeCell ref="H8:I8"/>
    <mergeCell ref="J7:L7"/>
    <mergeCell ref="J8:J9"/>
    <mergeCell ref="K8:L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2385-969A-4EF5-8A8A-81EA204DC9C3}">
  <sheetPr>
    <tabColor theme="7"/>
  </sheetPr>
  <dimension ref="A2:Y13"/>
  <sheetViews>
    <sheetView zoomScale="80" zoomScaleNormal="80" workbookViewId="0">
      <selection activeCell="G19" sqref="G19"/>
    </sheetView>
  </sheetViews>
  <sheetFormatPr defaultRowHeight="14.4" x14ac:dyDescent="0.3"/>
  <cols>
    <col min="9" max="9" width="14.21875" customWidth="1"/>
    <col min="10" max="10" width="10.21875" customWidth="1"/>
    <col min="12" max="12" width="19.6640625" customWidth="1"/>
    <col min="13" max="13" width="17.33203125" customWidth="1"/>
    <col min="14" max="14" width="13.21875" customWidth="1"/>
    <col min="15" max="15" width="11.44140625" customWidth="1"/>
    <col min="16" max="16" width="16.44140625" customWidth="1"/>
    <col min="17" max="17" width="10.21875" customWidth="1"/>
    <col min="22" max="22" width="12.5546875" customWidth="1"/>
    <col min="23" max="23" width="9.88671875" customWidth="1"/>
    <col min="24" max="24" width="10.88671875" customWidth="1"/>
  </cols>
  <sheetData>
    <row r="2" spans="1:25" x14ac:dyDescent="0.3">
      <c r="C2" t="s">
        <v>11</v>
      </c>
      <c r="D2" s="3" t="s">
        <v>90</v>
      </c>
      <c r="E2" t="s">
        <v>96</v>
      </c>
    </row>
    <row r="3" spans="1:25" x14ac:dyDescent="0.3">
      <c r="C3" t="s">
        <v>12</v>
      </c>
      <c r="D3" s="3" t="s">
        <v>91</v>
      </c>
      <c r="E3" t="s">
        <v>97</v>
      </c>
    </row>
    <row r="4" spans="1:25" x14ac:dyDescent="0.3">
      <c r="C4" t="s">
        <v>10</v>
      </c>
      <c r="D4" s="3">
        <v>2024</v>
      </c>
      <c r="E4" t="s">
        <v>95</v>
      </c>
    </row>
    <row r="5" spans="1:25" x14ac:dyDescent="0.3">
      <c r="C5" t="s">
        <v>9</v>
      </c>
      <c r="D5" s="20" t="s">
        <v>92</v>
      </c>
      <c r="E5" t="s">
        <v>95</v>
      </c>
    </row>
    <row r="6" spans="1:25" x14ac:dyDescent="0.3">
      <c r="C6" t="s">
        <v>93</v>
      </c>
      <c r="D6" s="29" t="s">
        <v>94</v>
      </c>
      <c r="E6" t="s">
        <v>98</v>
      </c>
    </row>
    <row r="7" spans="1:25" ht="28.5" customHeight="1" x14ac:dyDescent="0.3">
      <c r="A7" s="66" t="s">
        <v>11</v>
      </c>
      <c r="B7" s="66" t="s">
        <v>12</v>
      </c>
      <c r="C7" s="66" t="s">
        <v>99</v>
      </c>
      <c r="D7" s="70" t="s">
        <v>207</v>
      </c>
      <c r="E7" s="66" t="s">
        <v>111</v>
      </c>
      <c r="F7" s="66"/>
      <c r="G7" s="66"/>
      <c r="H7" s="66"/>
      <c r="I7" s="66"/>
      <c r="J7" s="70" t="s">
        <v>212</v>
      </c>
      <c r="K7" s="70" t="s">
        <v>213</v>
      </c>
      <c r="L7" s="70" t="s">
        <v>214</v>
      </c>
      <c r="M7" s="70" t="s">
        <v>215</v>
      </c>
      <c r="N7" s="70" t="s">
        <v>216</v>
      </c>
      <c r="O7" s="70" t="s">
        <v>217</v>
      </c>
      <c r="P7" s="66" t="s">
        <v>218</v>
      </c>
      <c r="Q7" s="66"/>
      <c r="R7" s="66"/>
      <c r="S7" s="66"/>
      <c r="T7" s="66"/>
      <c r="U7" s="66" t="s">
        <v>223</v>
      </c>
      <c r="V7" s="66"/>
      <c r="W7" s="66"/>
      <c r="X7" s="66"/>
      <c r="Y7" s="66"/>
    </row>
    <row r="8" spans="1:25" ht="43.5" customHeight="1" x14ac:dyDescent="0.3">
      <c r="A8" s="66"/>
      <c r="B8" s="66"/>
      <c r="C8" s="66"/>
      <c r="D8" s="70"/>
      <c r="E8" s="2" t="s">
        <v>56</v>
      </c>
      <c r="F8" s="2" t="s">
        <v>208</v>
      </c>
      <c r="G8" s="2" t="s">
        <v>209</v>
      </c>
      <c r="H8" s="2" t="s">
        <v>210</v>
      </c>
      <c r="I8" s="2" t="s">
        <v>211</v>
      </c>
      <c r="J8" s="70"/>
      <c r="K8" s="70"/>
      <c r="L8" s="70"/>
      <c r="M8" s="70"/>
      <c r="N8" s="70"/>
      <c r="O8" s="70"/>
      <c r="P8" s="28" t="s">
        <v>219</v>
      </c>
      <c r="Q8" s="28" t="s">
        <v>220</v>
      </c>
      <c r="R8" s="28" t="s">
        <v>221</v>
      </c>
      <c r="S8" s="28" t="s">
        <v>222</v>
      </c>
      <c r="T8" s="28" t="s">
        <v>211</v>
      </c>
      <c r="U8" s="28" t="s">
        <v>224</v>
      </c>
      <c r="V8" s="28" t="s">
        <v>225</v>
      </c>
      <c r="W8" s="28" t="s">
        <v>226</v>
      </c>
      <c r="X8" s="28" t="s">
        <v>227</v>
      </c>
      <c r="Y8" s="28" t="s">
        <v>228</v>
      </c>
    </row>
    <row r="9" spans="1:25" x14ac:dyDescent="0.3">
      <c r="A9" s="2"/>
      <c r="B9" s="2"/>
      <c r="C9" s="2" t="s">
        <v>100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A10" s="2"/>
      <c r="B10" s="2"/>
      <c r="C10" s="2" t="s">
        <v>101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 s="2"/>
      <c r="B11" s="2"/>
      <c r="C11" s="2" t="s">
        <v>102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 s="2"/>
      <c r="B12" s="2"/>
      <c r="C12" s="2" t="s">
        <v>103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 s="13"/>
      <c r="B13" s="13"/>
      <c r="C13" s="13" t="s">
        <v>104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</sheetData>
  <mergeCells count="13">
    <mergeCell ref="N7:N8"/>
    <mergeCell ref="O7:O8"/>
    <mergeCell ref="P7:T7"/>
    <mergeCell ref="U7:Y7"/>
    <mergeCell ref="A7:A8"/>
    <mergeCell ref="B7:B8"/>
    <mergeCell ref="C7:C8"/>
    <mergeCell ref="E7:I7"/>
    <mergeCell ref="D7:D8"/>
    <mergeCell ref="J7:J8"/>
    <mergeCell ref="K7:K8"/>
    <mergeCell ref="L7:L8"/>
    <mergeCell ref="M7:M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9BB01-2719-4305-A106-2058C4412C47}">
  <sheetPr>
    <tabColor theme="7"/>
  </sheetPr>
  <dimension ref="A1:AK13"/>
  <sheetViews>
    <sheetView zoomScale="80" zoomScaleNormal="80" workbookViewId="0">
      <selection activeCell="D13" sqref="D13:AK13"/>
    </sheetView>
  </sheetViews>
  <sheetFormatPr defaultRowHeight="14.4" x14ac:dyDescent="0.3"/>
  <sheetData>
    <row r="1" spans="1:37" x14ac:dyDescent="0.3">
      <c r="D1" t="s">
        <v>11</v>
      </c>
      <c r="E1" s="3" t="s">
        <v>90</v>
      </c>
      <c r="F1" t="s">
        <v>96</v>
      </c>
    </row>
    <row r="2" spans="1:37" x14ac:dyDescent="0.3">
      <c r="D2" t="s">
        <v>12</v>
      </c>
      <c r="E2" s="3" t="s">
        <v>91</v>
      </c>
      <c r="F2" t="s">
        <v>97</v>
      </c>
    </row>
    <row r="3" spans="1:37" x14ac:dyDescent="0.3">
      <c r="D3" t="s">
        <v>10</v>
      </c>
      <c r="E3" s="3">
        <v>2024</v>
      </c>
      <c r="F3" t="s">
        <v>95</v>
      </c>
    </row>
    <row r="4" spans="1:37" x14ac:dyDescent="0.3">
      <c r="D4" t="s">
        <v>9</v>
      </c>
      <c r="E4" s="20" t="s">
        <v>92</v>
      </c>
      <c r="F4" t="s">
        <v>95</v>
      </c>
    </row>
    <row r="5" spans="1:37" x14ac:dyDescent="0.3">
      <c r="D5" t="s">
        <v>93</v>
      </c>
      <c r="E5" s="29" t="s">
        <v>94</v>
      </c>
      <c r="F5" t="s">
        <v>98</v>
      </c>
    </row>
    <row r="7" spans="1:37" x14ac:dyDescent="0.3">
      <c r="A7" s="72" t="s">
        <v>11</v>
      </c>
      <c r="B7" s="72" t="s">
        <v>12</v>
      </c>
      <c r="C7" s="72" t="s">
        <v>99</v>
      </c>
      <c r="D7" s="66" t="s">
        <v>229</v>
      </c>
      <c r="E7" s="66"/>
      <c r="F7" s="66"/>
      <c r="G7" s="66"/>
      <c r="H7" s="66"/>
      <c r="I7" s="66"/>
      <c r="J7" s="2" t="s">
        <v>236</v>
      </c>
      <c r="K7" s="2"/>
      <c r="L7" s="66" t="s">
        <v>239</v>
      </c>
      <c r="M7" s="66"/>
      <c r="N7" s="66"/>
      <c r="O7" s="66"/>
      <c r="P7" s="70" t="s">
        <v>244</v>
      </c>
      <c r="Q7" s="70" t="s">
        <v>245</v>
      </c>
      <c r="R7" s="70" t="s">
        <v>246</v>
      </c>
      <c r="S7" s="70" t="s">
        <v>247</v>
      </c>
      <c r="T7" s="70" t="s">
        <v>248</v>
      </c>
      <c r="U7" s="70" t="s">
        <v>249</v>
      </c>
      <c r="V7" s="70" t="s">
        <v>250</v>
      </c>
      <c r="W7" s="66" t="s">
        <v>251</v>
      </c>
      <c r="X7" s="66"/>
      <c r="Y7" s="66"/>
      <c r="Z7" s="70" t="s">
        <v>255</v>
      </c>
      <c r="AA7" s="70" t="s">
        <v>256</v>
      </c>
      <c r="AB7" s="70" t="s">
        <v>257</v>
      </c>
      <c r="AC7" s="70" t="s">
        <v>258</v>
      </c>
      <c r="AD7" s="70" t="s">
        <v>259</v>
      </c>
      <c r="AE7" s="70" t="s">
        <v>260</v>
      </c>
      <c r="AF7" s="70" t="s">
        <v>261</v>
      </c>
      <c r="AG7" s="70" t="s">
        <v>262</v>
      </c>
      <c r="AH7" s="70" t="s">
        <v>263</v>
      </c>
      <c r="AI7" s="70" t="s">
        <v>264</v>
      </c>
      <c r="AJ7" s="70" t="s">
        <v>265</v>
      </c>
      <c r="AK7" s="70" t="s">
        <v>266</v>
      </c>
    </row>
    <row r="8" spans="1:37" ht="72" x14ac:dyDescent="0.3">
      <c r="A8" s="73"/>
      <c r="B8" s="73"/>
      <c r="C8" s="73"/>
      <c r="D8" s="28" t="s">
        <v>230</v>
      </c>
      <c r="E8" s="28" t="s">
        <v>231</v>
      </c>
      <c r="F8" s="28" t="s">
        <v>232</v>
      </c>
      <c r="G8" s="28" t="s">
        <v>233</v>
      </c>
      <c r="H8" s="28" t="s">
        <v>234</v>
      </c>
      <c r="I8" s="28" t="s">
        <v>235</v>
      </c>
      <c r="J8" s="2" t="s">
        <v>237</v>
      </c>
      <c r="K8" s="2" t="s">
        <v>238</v>
      </c>
      <c r="L8" s="2" t="s">
        <v>240</v>
      </c>
      <c r="M8" s="2" t="s">
        <v>241</v>
      </c>
      <c r="N8" s="2" t="s">
        <v>242</v>
      </c>
      <c r="O8" s="2" t="s">
        <v>243</v>
      </c>
      <c r="P8" s="70"/>
      <c r="Q8" s="70"/>
      <c r="R8" s="70"/>
      <c r="S8" s="70"/>
      <c r="T8" s="70"/>
      <c r="U8" s="70"/>
      <c r="V8" s="70"/>
      <c r="W8" s="28" t="s">
        <v>252</v>
      </c>
      <c r="X8" s="28" t="s">
        <v>253</v>
      </c>
      <c r="Y8" s="28" t="s">
        <v>254</v>
      </c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</row>
    <row r="9" spans="1:37" x14ac:dyDescent="0.3">
      <c r="A9" s="2"/>
      <c r="B9" s="2"/>
      <c r="C9" s="2" t="s">
        <v>100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2"/>
      <c r="B10" s="2"/>
      <c r="C10" s="2" t="s">
        <v>101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2"/>
      <c r="B11" s="2"/>
      <c r="C11" s="2" t="s">
        <v>102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2"/>
      <c r="B12" s="2"/>
      <c r="C12" s="2" t="s">
        <v>103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13"/>
      <c r="B13" s="13"/>
      <c r="C13" s="13" t="s">
        <v>104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</sheetData>
  <mergeCells count="25">
    <mergeCell ref="AH7:AH8"/>
    <mergeCell ref="AI7:AI8"/>
    <mergeCell ref="AJ7:AJ8"/>
    <mergeCell ref="AK7:AK8"/>
    <mergeCell ref="AB7:AB8"/>
    <mergeCell ref="AC7:AC8"/>
    <mergeCell ref="AD7:AD8"/>
    <mergeCell ref="AE7:AE8"/>
    <mergeCell ref="AF7:AF8"/>
    <mergeCell ref="AG7:AG8"/>
    <mergeCell ref="AA7:AA8"/>
    <mergeCell ref="D7:I7"/>
    <mergeCell ref="L7:O7"/>
    <mergeCell ref="P7:P8"/>
    <mergeCell ref="Q7:Q8"/>
    <mergeCell ref="R7:R8"/>
    <mergeCell ref="S7:S8"/>
    <mergeCell ref="T7:T8"/>
    <mergeCell ref="U7:U8"/>
    <mergeCell ref="V7:V8"/>
    <mergeCell ref="C7:C8"/>
    <mergeCell ref="A7:A8"/>
    <mergeCell ref="B7:B8"/>
    <mergeCell ref="W7:Y7"/>
    <mergeCell ref="Z7:Z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ACB3-4BAD-42A5-8F89-1E01573B738B}">
  <sheetPr>
    <tabColor theme="7"/>
  </sheetPr>
  <dimension ref="A2:Z14"/>
  <sheetViews>
    <sheetView zoomScale="80" zoomScaleNormal="80" workbookViewId="0">
      <selection activeCell="H18" sqref="H18"/>
    </sheetView>
  </sheetViews>
  <sheetFormatPr defaultRowHeight="14.4" x14ac:dyDescent="0.3"/>
  <sheetData>
    <row r="2" spans="1:26" x14ac:dyDescent="0.3">
      <c r="E2" t="s">
        <v>11</v>
      </c>
      <c r="F2" s="3" t="s">
        <v>90</v>
      </c>
      <c r="G2" t="s">
        <v>96</v>
      </c>
    </row>
    <row r="3" spans="1:26" x14ac:dyDescent="0.3">
      <c r="E3" t="s">
        <v>12</v>
      </c>
      <c r="F3" s="3" t="s">
        <v>91</v>
      </c>
      <c r="G3" t="s">
        <v>97</v>
      </c>
    </row>
    <row r="4" spans="1:26" x14ac:dyDescent="0.3">
      <c r="E4" t="s">
        <v>10</v>
      </c>
      <c r="F4" s="3">
        <v>2024</v>
      </c>
      <c r="G4" t="s">
        <v>95</v>
      </c>
    </row>
    <row r="5" spans="1:26" x14ac:dyDescent="0.3">
      <c r="E5" t="s">
        <v>9</v>
      </c>
      <c r="F5" s="20" t="s">
        <v>92</v>
      </c>
      <c r="G5" t="s">
        <v>95</v>
      </c>
    </row>
    <row r="6" spans="1:26" x14ac:dyDescent="0.3">
      <c r="E6" t="s">
        <v>93</v>
      </c>
      <c r="F6" s="29" t="s">
        <v>94</v>
      </c>
      <c r="G6" t="s">
        <v>98</v>
      </c>
    </row>
    <row r="8" spans="1:26" x14ac:dyDescent="0.3">
      <c r="A8" s="66" t="s">
        <v>11</v>
      </c>
      <c r="B8" s="66" t="s">
        <v>12</v>
      </c>
      <c r="C8" s="66" t="s">
        <v>99</v>
      </c>
      <c r="D8" s="28">
        <v>1</v>
      </c>
      <c r="E8" s="28">
        <v>2</v>
      </c>
      <c r="F8" s="28">
        <v>3</v>
      </c>
      <c r="G8" s="28">
        <v>4</v>
      </c>
      <c r="H8" s="28">
        <v>5</v>
      </c>
      <c r="I8" s="28">
        <v>6</v>
      </c>
      <c r="J8" s="28">
        <v>7</v>
      </c>
      <c r="K8" s="28">
        <v>8</v>
      </c>
      <c r="L8" s="28">
        <v>9</v>
      </c>
      <c r="M8" s="28">
        <v>10</v>
      </c>
      <c r="N8" s="28">
        <v>11</v>
      </c>
      <c r="O8" s="28">
        <v>12</v>
      </c>
      <c r="P8" s="28">
        <v>13</v>
      </c>
      <c r="Q8" s="28">
        <v>14</v>
      </c>
      <c r="R8" s="28">
        <v>15</v>
      </c>
      <c r="S8" s="28">
        <v>16</v>
      </c>
      <c r="T8" s="28">
        <v>17</v>
      </c>
      <c r="U8" s="28">
        <v>18</v>
      </c>
      <c r="V8" s="28">
        <v>19</v>
      </c>
      <c r="W8" s="28">
        <v>20</v>
      </c>
      <c r="X8" s="28">
        <v>21</v>
      </c>
      <c r="Y8" s="28">
        <v>22</v>
      </c>
      <c r="Z8" s="28">
        <v>23</v>
      </c>
    </row>
    <row r="9" spans="1:26" ht="72" x14ac:dyDescent="0.3">
      <c r="A9" s="66"/>
      <c r="B9" s="66"/>
      <c r="C9" s="66"/>
      <c r="D9" s="28" t="s">
        <v>112</v>
      </c>
      <c r="E9" s="28" t="s">
        <v>113</v>
      </c>
      <c r="F9" s="28" t="s">
        <v>114</v>
      </c>
      <c r="G9" s="28" t="s">
        <v>115</v>
      </c>
      <c r="H9" s="28" t="s">
        <v>116</v>
      </c>
      <c r="I9" s="28" t="s">
        <v>117</v>
      </c>
      <c r="J9" s="28" t="s">
        <v>118</v>
      </c>
      <c r="K9" s="28" t="s">
        <v>119</v>
      </c>
      <c r="L9" s="28" t="s">
        <v>120</v>
      </c>
      <c r="M9" s="28" t="s">
        <v>121</v>
      </c>
      <c r="N9" s="28" t="s">
        <v>122</v>
      </c>
      <c r="O9" s="28" t="s">
        <v>123</v>
      </c>
      <c r="P9" s="28" t="s">
        <v>124</v>
      </c>
      <c r="Q9" s="28" t="s">
        <v>125</v>
      </c>
      <c r="R9" s="28" t="s">
        <v>126</v>
      </c>
      <c r="S9" s="28" t="s">
        <v>127</v>
      </c>
      <c r="T9" s="28" t="s">
        <v>128</v>
      </c>
      <c r="U9" s="28" t="s">
        <v>267</v>
      </c>
      <c r="V9" s="28" t="s">
        <v>129</v>
      </c>
      <c r="W9" s="28" t="s">
        <v>130</v>
      </c>
      <c r="X9" s="28" t="s">
        <v>131</v>
      </c>
      <c r="Y9" s="28" t="s">
        <v>132</v>
      </c>
      <c r="Z9" s="28" t="s">
        <v>133</v>
      </c>
    </row>
    <row r="10" spans="1:26" x14ac:dyDescent="0.3">
      <c r="A10" s="2"/>
      <c r="B10" s="2"/>
      <c r="C10" s="2" t="s">
        <v>100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/>
      <c r="B11" s="2"/>
      <c r="C11" s="2" t="s">
        <v>101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"/>
      <c r="B12" s="2"/>
      <c r="C12" s="2" t="s">
        <v>102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/>
      <c r="B13" s="2"/>
      <c r="C13" s="2" t="s">
        <v>103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"/>
      <c r="B14" s="2"/>
      <c r="C14" s="2" t="s">
        <v>104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mergeCells count="3">
    <mergeCell ref="A8:A9"/>
    <mergeCell ref="B8:B9"/>
    <mergeCell ref="C8:C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4190-F330-416E-86EF-EBA22561FB72}">
  <dimension ref="A2:AQ122"/>
  <sheetViews>
    <sheetView topLeftCell="A70" zoomScale="80" zoomScaleNormal="80" workbookViewId="0">
      <selection activeCell="R83" sqref="O78:R83"/>
    </sheetView>
  </sheetViews>
  <sheetFormatPr defaultRowHeight="14.4" x14ac:dyDescent="0.3"/>
  <cols>
    <col min="1" max="1" width="10.109375" customWidth="1"/>
    <col min="2" max="2" width="11.21875" customWidth="1"/>
    <col min="3" max="3" width="13.44140625" customWidth="1"/>
    <col min="4" max="4" width="14.33203125" customWidth="1"/>
    <col min="5" max="5" width="7.21875" customWidth="1"/>
    <col min="6" max="6" width="14.33203125" customWidth="1"/>
    <col min="9" max="9" width="13.21875" customWidth="1"/>
    <col min="10" max="10" width="15.109375" customWidth="1"/>
    <col min="11" max="11" width="8.5546875" customWidth="1"/>
    <col min="12" max="13" width="14.77734375" customWidth="1"/>
    <col min="15" max="15" width="12.21875" style="46" customWidth="1"/>
    <col min="16" max="17" width="14.44140625" style="46" customWidth="1"/>
    <col min="18" max="19" width="15.44140625" style="46" customWidth="1"/>
    <col min="21" max="21" width="15.109375" customWidth="1"/>
    <col min="22" max="23" width="15" customWidth="1"/>
    <col min="24" max="25" width="17.88671875" customWidth="1"/>
    <col min="27" max="27" width="13.88671875" bestFit="1" customWidth="1"/>
    <col min="28" max="29" width="14.88671875" customWidth="1"/>
    <col min="30" max="31" width="16.44140625" customWidth="1"/>
    <col min="33" max="33" width="12.21875" customWidth="1"/>
    <col min="34" max="35" width="15" customWidth="1"/>
    <col min="36" max="37" width="15.33203125" customWidth="1"/>
    <col min="39" max="39" width="12.33203125" customWidth="1"/>
    <col min="40" max="41" width="14.5546875" customWidth="1"/>
    <col min="42" max="43" width="19.6640625" customWidth="1"/>
  </cols>
  <sheetData>
    <row r="2" spans="1:43" x14ac:dyDescent="0.3">
      <c r="A2" s="37" t="s">
        <v>205</v>
      </c>
    </row>
    <row r="3" spans="1:43" ht="14.4" customHeight="1" x14ac:dyDescent="0.3">
      <c r="B3" s="66" t="s">
        <v>165</v>
      </c>
      <c r="C3" s="66"/>
      <c r="D3" s="66"/>
      <c r="E3" s="66"/>
      <c r="F3" s="66"/>
      <c r="G3" s="66"/>
      <c r="I3" s="66" t="s">
        <v>166</v>
      </c>
      <c r="J3" s="66"/>
      <c r="K3" s="66"/>
      <c r="L3" s="66"/>
      <c r="M3" s="66"/>
      <c r="O3" s="74" t="s">
        <v>164</v>
      </c>
      <c r="P3" s="74"/>
      <c r="Q3" s="74"/>
      <c r="R3" s="74"/>
      <c r="S3" s="74"/>
      <c r="U3" s="66" t="s">
        <v>163</v>
      </c>
      <c r="V3" s="66"/>
      <c r="W3" s="66"/>
      <c r="X3" s="66"/>
      <c r="Y3" s="66"/>
      <c r="AA3" s="70" t="s">
        <v>167</v>
      </c>
      <c r="AB3" s="70"/>
      <c r="AC3" s="70"/>
      <c r="AD3" s="70"/>
      <c r="AE3" s="70"/>
      <c r="AF3" s="34"/>
      <c r="AG3" s="70" t="s">
        <v>168</v>
      </c>
      <c r="AH3" s="70"/>
      <c r="AI3" s="70"/>
      <c r="AJ3" s="70"/>
      <c r="AK3" s="70"/>
      <c r="AM3" s="70" t="s">
        <v>169</v>
      </c>
      <c r="AN3" s="70"/>
      <c r="AO3" s="70"/>
      <c r="AP3" s="70"/>
      <c r="AQ3" s="70"/>
    </row>
    <row r="4" spans="1:43" ht="28.8" x14ac:dyDescent="0.3">
      <c r="B4" s="2"/>
      <c r="C4" s="28" t="s">
        <v>145</v>
      </c>
      <c r="D4" s="28" t="s">
        <v>139</v>
      </c>
      <c r="E4" s="38" t="s">
        <v>268</v>
      </c>
      <c r="F4" s="28" t="s">
        <v>138</v>
      </c>
      <c r="G4" s="38" t="s">
        <v>268</v>
      </c>
      <c r="I4" s="28" t="s">
        <v>145</v>
      </c>
      <c r="J4" s="28" t="s">
        <v>139</v>
      </c>
      <c r="K4" s="38" t="s">
        <v>268</v>
      </c>
      <c r="L4" s="28" t="s">
        <v>138</v>
      </c>
      <c r="M4" s="38" t="s">
        <v>268</v>
      </c>
      <c r="O4" s="51" t="s">
        <v>145</v>
      </c>
      <c r="P4" s="51" t="s">
        <v>139</v>
      </c>
      <c r="Q4" s="38" t="s">
        <v>268</v>
      </c>
      <c r="R4" s="51" t="s">
        <v>138</v>
      </c>
      <c r="S4" s="38" t="s">
        <v>268</v>
      </c>
      <c r="U4" s="28" t="s">
        <v>145</v>
      </c>
      <c r="V4" s="28" t="s">
        <v>139</v>
      </c>
      <c r="W4" s="38" t="s">
        <v>268</v>
      </c>
      <c r="X4" s="28" t="s">
        <v>138</v>
      </c>
      <c r="Y4" s="38" t="s">
        <v>268</v>
      </c>
      <c r="AA4" s="28" t="s">
        <v>145</v>
      </c>
      <c r="AB4" s="28" t="s">
        <v>139</v>
      </c>
      <c r="AC4" s="38" t="s">
        <v>268</v>
      </c>
      <c r="AD4" s="28" t="s">
        <v>138</v>
      </c>
      <c r="AE4" s="38" t="s">
        <v>268</v>
      </c>
      <c r="AG4" s="28" t="s">
        <v>145</v>
      </c>
      <c r="AH4" s="28" t="s">
        <v>139</v>
      </c>
      <c r="AI4" s="38" t="s">
        <v>268</v>
      </c>
      <c r="AJ4" s="28" t="s">
        <v>138</v>
      </c>
      <c r="AK4" s="38" t="s">
        <v>268</v>
      </c>
      <c r="AM4" s="28" t="s">
        <v>145</v>
      </c>
      <c r="AN4" s="28" t="s">
        <v>139</v>
      </c>
      <c r="AO4" s="38" t="s">
        <v>268</v>
      </c>
      <c r="AP4" s="28" t="s">
        <v>138</v>
      </c>
      <c r="AQ4" s="38" t="s">
        <v>268</v>
      </c>
    </row>
    <row r="5" spans="1:43" x14ac:dyDescent="0.3">
      <c r="C5" s="32">
        <f>C18</f>
        <v>540168826.48000002</v>
      </c>
      <c r="D5" s="32">
        <f t="shared" ref="D5:F5" si="0">D18</f>
        <v>0</v>
      </c>
      <c r="E5" s="42">
        <f>D5/C5</f>
        <v>0</v>
      </c>
      <c r="F5" s="32">
        <f t="shared" si="0"/>
        <v>525612677.83000004</v>
      </c>
      <c r="G5" s="42">
        <f>F5/C5</f>
        <v>0.97305259404757793</v>
      </c>
      <c r="I5" s="32">
        <f>I18</f>
        <v>540158796.58000004</v>
      </c>
      <c r="J5" s="32">
        <f t="shared" ref="J5:L5" si="1">J18</f>
        <v>0</v>
      </c>
      <c r="K5" s="42">
        <f>J5/I5</f>
        <v>0</v>
      </c>
      <c r="L5" s="32">
        <f t="shared" si="1"/>
        <v>553247905.28999996</v>
      </c>
      <c r="M5" s="42">
        <f>L5/I5</f>
        <v>1.0242319643646891</v>
      </c>
      <c r="O5" s="52">
        <f>O18</f>
        <v>280516530</v>
      </c>
      <c r="P5" s="52">
        <f t="shared" ref="P5:R5" si="2">P18</f>
        <v>0</v>
      </c>
      <c r="Q5" s="42">
        <f>P5/O5</f>
        <v>0</v>
      </c>
      <c r="R5" s="52">
        <f t="shared" si="2"/>
        <v>361938019.67000002</v>
      </c>
      <c r="S5" s="42">
        <f>R5/O5</f>
        <v>1.2902555855442814</v>
      </c>
      <c r="U5" s="32">
        <f>U18</f>
        <v>280506500.10000002</v>
      </c>
      <c r="V5" s="32">
        <f t="shared" ref="V5:X5" si="3">V18</f>
        <v>0</v>
      </c>
      <c r="W5" s="42">
        <f>V5/U5</f>
        <v>0</v>
      </c>
      <c r="X5" s="32">
        <f t="shared" si="3"/>
        <v>389573247.13</v>
      </c>
      <c r="Y5" s="42">
        <f>X5/U5</f>
        <v>1.3888207474376455</v>
      </c>
      <c r="AA5" s="32">
        <f>AA18</f>
        <v>25364660</v>
      </c>
      <c r="AB5" s="32">
        <f t="shared" ref="AB5:AD5" si="4">AB18</f>
        <v>0</v>
      </c>
      <c r="AC5" s="42">
        <f>AB5/AA5</f>
        <v>0</v>
      </c>
      <c r="AD5" s="32">
        <f t="shared" si="4"/>
        <v>45146961.169999994</v>
      </c>
      <c r="AE5" s="42">
        <f>AD5/AA5</f>
        <v>1.7799158817819751</v>
      </c>
      <c r="AG5" s="32">
        <f>AG18</f>
        <v>106937482.99000002</v>
      </c>
      <c r="AH5" s="32">
        <f t="shared" ref="AH5:AJ5" si="5">AH18</f>
        <v>0</v>
      </c>
      <c r="AI5" s="42">
        <f>AH5/AG5</f>
        <v>0</v>
      </c>
      <c r="AJ5" s="32">
        <f t="shared" si="5"/>
        <v>129862587.37</v>
      </c>
      <c r="AK5" s="42">
        <f>AJ5/AG5</f>
        <v>1.2143785671684806</v>
      </c>
      <c r="AM5" s="32">
        <f>AM18</f>
        <v>148204357.11000001</v>
      </c>
      <c r="AN5" s="32">
        <f t="shared" ref="AN5:AP5" si="6">AN18</f>
        <v>0</v>
      </c>
      <c r="AO5" s="42">
        <f>AN5/AM5</f>
        <v>0</v>
      </c>
      <c r="AP5" s="32">
        <f t="shared" si="6"/>
        <v>214563698.58999997</v>
      </c>
      <c r="AQ5" s="42">
        <f>AP5/AM5</f>
        <v>1.4477556717900462</v>
      </c>
    </row>
    <row r="7" spans="1:43" ht="14.4" customHeight="1" x14ac:dyDescent="0.3">
      <c r="B7" s="67" t="s">
        <v>165</v>
      </c>
      <c r="C7" s="68"/>
      <c r="D7" s="68"/>
      <c r="E7" s="68"/>
      <c r="F7" s="69"/>
      <c r="G7" s="2"/>
      <c r="I7" s="66" t="s">
        <v>166</v>
      </c>
      <c r="J7" s="66"/>
      <c r="K7" s="66"/>
      <c r="L7" s="66"/>
      <c r="M7" s="66"/>
      <c r="O7" s="74" t="s">
        <v>164</v>
      </c>
      <c r="P7" s="74"/>
      <c r="Q7" s="74"/>
      <c r="R7" s="74"/>
      <c r="S7" s="74"/>
      <c r="U7" s="66" t="s">
        <v>163</v>
      </c>
      <c r="V7" s="66"/>
      <c r="W7" s="66"/>
      <c r="X7" s="66"/>
      <c r="Y7" s="66"/>
      <c r="AA7" s="70" t="s">
        <v>167</v>
      </c>
      <c r="AB7" s="70"/>
      <c r="AC7" s="70"/>
      <c r="AD7" s="70"/>
      <c r="AE7" s="70"/>
      <c r="AF7" s="34"/>
      <c r="AG7" s="70" t="s">
        <v>168</v>
      </c>
      <c r="AH7" s="70"/>
      <c r="AI7" s="70"/>
      <c r="AJ7" s="70"/>
      <c r="AK7" s="70"/>
      <c r="AM7" s="75" t="s">
        <v>169</v>
      </c>
      <c r="AN7" s="76"/>
      <c r="AO7" s="76"/>
      <c r="AP7" s="76"/>
      <c r="AQ7" s="76"/>
    </row>
    <row r="8" spans="1:43" ht="28.8" x14ac:dyDescent="0.3">
      <c r="B8" s="2"/>
      <c r="C8" s="28" t="s">
        <v>145</v>
      </c>
      <c r="D8" s="28" t="s">
        <v>139</v>
      </c>
      <c r="E8" s="38" t="s">
        <v>268</v>
      </c>
      <c r="F8" s="28" t="s">
        <v>138</v>
      </c>
      <c r="G8" s="38" t="s">
        <v>268</v>
      </c>
      <c r="I8" s="28" t="s">
        <v>145</v>
      </c>
      <c r="J8" s="28" t="s">
        <v>139</v>
      </c>
      <c r="K8" s="38" t="s">
        <v>268</v>
      </c>
      <c r="L8" s="28" t="s">
        <v>138</v>
      </c>
      <c r="M8" s="38" t="s">
        <v>268</v>
      </c>
      <c r="O8" s="51" t="s">
        <v>145</v>
      </c>
      <c r="P8" s="51" t="s">
        <v>139</v>
      </c>
      <c r="Q8" s="38" t="s">
        <v>268</v>
      </c>
      <c r="R8" s="51" t="s">
        <v>138</v>
      </c>
      <c r="S8" s="38" t="s">
        <v>268</v>
      </c>
      <c r="U8" s="28" t="s">
        <v>145</v>
      </c>
      <c r="V8" s="28" t="s">
        <v>139</v>
      </c>
      <c r="W8" s="38" t="s">
        <v>268</v>
      </c>
      <c r="X8" s="28" t="s">
        <v>138</v>
      </c>
      <c r="Y8" s="38" t="s">
        <v>268</v>
      </c>
      <c r="AA8" s="28" t="s">
        <v>145</v>
      </c>
      <c r="AB8" s="28" t="s">
        <v>139</v>
      </c>
      <c r="AC8" s="38" t="s">
        <v>268</v>
      </c>
      <c r="AD8" s="28" t="s">
        <v>138</v>
      </c>
      <c r="AE8" s="38" t="s">
        <v>268</v>
      </c>
      <c r="AG8" s="28" t="s">
        <v>145</v>
      </c>
      <c r="AH8" s="28" t="s">
        <v>139</v>
      </c>
      <c r="AI8" s="38" t="s">
        <v>268</v>
      </c>
      <c r="AJ8" s="28" t="s">
        <v>138</v>
      </c>
      <c r="AK8" s="38" t="s">
        <v>268</v>
      </c>
      <c r="AM8" s="28" t="s">
        <v>145</v>
      </c>
      <c r="AN8" s="28" t="s">
        <v>139</v>
      </c>
      <c r="AO8" s="38" t="s">
        <v>268</v>
      </c>
      <c r="AP8" s="28" t="s">
        <v>138</v>
      </c>
      <c r="AQ8" s="38" t="s">
        <v>268</v>
      </c>
    </row>
    <row r="9" spans="1:43" x14ac:dyDescent="0.3">
      <c r="B9" s="2" t="s">
        <v>192</v>
      </c>
      <c r="C9" s="27">
        <f>C26</f>
        <v>540168826.48000002</v>
      </c>
      <c r="D9" s="27">
        <f t="shared" ref="D9:F9" si="7">D26</f>
        <v>0</v>
      </c>
      <c r="E9" s="42">
        <f>D9/C9</f>
        <v>0</v>
      </c>
      <c r="F9" s="27">
        <f t="shared" si="7"/>
        <v>525612677.83000004</v>
      </c>
      <c r="G9" s="42">
        <f>F9/C9</f>
        <v>0.97305259404757793</v>
      </c>
      <c r="H9" s="44"/>
      <c r="I9" s="27">
        <f>I26</f>
        <v>540158796.58000004</v>
      </c>
      <c r="J9" s="27">
        <f t="shared" ref="J9:L9" si="8">J26</f>
        <v>0</v>
      </c>
      <c r="K9" s="42">
        <f>J9/I9</f>
        <v>0</v>
      </c>
      <c r="L9" s="27">
        <f t="shared" si="8"/>
        <v>553247905.28999996</v>
      </c>
      <c r="M9" s="42">
        <f>L9/I9</f>
        <v>1.0242319643646891</v>
      </c>
      <c r="O9" s="11">
        <f>O26</f>
        <v>280516530</v>
      </c>
      <c r="P9" s="11">
        <f t="shared" ref="P9:R9" si="9">P26</f>
        <v>0</v>
      </c>
      <c r="Q9" s="42">
        <f>P9/O9</f>
        <v>0</v>
      </c>
      <c r="R9" s="11">
        <f t="shared" si="9"/>
        <v>361938019.67000002</v>
      </c>
      <c r="S9" s="42">
        <f>R9/O9</f>
        <v>1.2902555855442814</v>
      </c>
      <c r="U9" s="27">
        <f>U26</f>
        <v>280506500.10000002</v>
      </c>
      <c r="V9" s="27">
        <f t="shared" ref="V9:X9" si="10">V26</f>
        <v>0</v>
      </c>
      <c r="W9" s="42">
        <f>V9/U9</f>
        <v>0</v>
      </c>
      <c r="X9" s="27">
        <f t="shared" si="10"/>
        <v>389573247.13</v>
      </c>
      <c r="Y9" s="42">
        <f>X9/U9</f>
        <v>1.3888207474376455</v>
      </c>
      <c r="AA9" s="27">
        <f>AA26</f>
        <v>25364660</v>
      </c>
      <c r="AB9" s="27">
        <f t="shared" ref="AB9:AD9" si="11">AB26</f>
        <v>0</v>
      </c>
      <c r="AC9" s="42">
        <f>AB9/AA9</f>
        <v>0</v>
      </c>
      <c r="AD9" s="27">
        <f t="shared" si="11"/>
        <v>45146961.169999994</v>
      </c>
      <c r="AE9" s="42">
        <f>AD9/AA9</f>
        <v>1.7799158817819751</v>
      </c>
      <c r="AG9" s="27">
        <f>AG26</f>
        <v>106937482.99000002</v>
      </c>
      <c r="AH9" s="27">
        <f t="shared" ref="AH9:AJ9" si="12">AH26</f>
        <v>0</v>
      </c>
      <c r="AI9" s="42">
        <f>AH9/AG9</f>
        <v>0</v>
      </c>
      <c r="AJ9" s="27">
        <f t="shared" si="12"/>
        <v>129862587.37</v>
      </c>
      <c r="AK9" s="42">
        <f>AJ9/AG9</f>
        <v>1.2143785671684806</v>
      </c>
      <c r="AM9" s="27">
        <f>AM26</f>
        <v>148204357.11000001</v>
      </c>
      <c r="AN9" s="27">
        <f t="shared" ref="AN9:AP9" si="13">AN26</f>
        <v>0</v>
      </c>
      <c r="AO9" s="42">
        <f>AN9/AM9</f>
        <v>0</v>
      </c>
      <c r="AP9" s="27">
        <f t="shared" si="13"/>
        <v>214563698.58999997</v>
      </c>
      <c r="AQ9" s="42">
        <f>AP9/AM9</f>
        <v>1.4477556717900462</v>
      </c>
    </row>
    <row r="10" spans="1:43" x14ac:dyDescent="0.3">
      <c r="B10" s="2" t="s">
        <v>196</v>
      </c>
      <c r="C10" s="2"/>
      <c r="D10" s="2"/>
      <c r="E10" s="15"/>
      <c r="F10" s="2"/>
      <c r="G10" s="15"/>
      <c r="I10" s="2"/>
      <c r="J10" s="2"/>
      <c r="K10" s="15"/>
      <c r="L10" s="2"/>
      <c r="M10" s="15"/>
      <c r="O10" s="15"/>
      <c r="P10" s="15"/>
      <c r="Q10" s="15"/>
      <c r="R10" s="15"/>
      <c r="S10" s="15"/>
      <c r="U10" s="2"/>
      <c r="V10" s="2"/>
      <c r="W10" s="15"/>
      <c r="X10" s="2"/>
      <c r="Y10" s="15"/>
      <c r="AA10" s="2"/>
      <c r="AB10" s="2"/>
      <c r="AC10" s="15"/>
      <c r="AD10" s="2"/>
      <c r="AE10" s="15"/>
      <c r="AG10" s="2"/>
      <c r="AH10" s="2"/>
      <c r="AI10" s="15"/>
      <c r="AJ10" s="2"/>
      <c r="AK10" s="15"/>
      <c r="AM10" s="2"/>
      <c r="AN10" s="2"/>
      <c r="AO10" s="15"/>
      <c r="AP10" s="2"/>
      <c r="AQ10" s="15"/>
    </row>
    <row r="11" spans="1:43" x14ac:dyDescent="0.3">
      <c r="B11" s="2" t="s">
        <v>198</v>
      </c>
      <c r="C11" s="2"/>
      <c r="D11" s="2"/>
      <c r="E11" s="15"/>
      <c r="F11" s="2"/>
      <c r="G11" s="15"/>
      <c r="I11" s="2"/>
      <c r="J11" s="2"/>
      <c r="K11" s="15"/>
      <c r="L11" s="2"/>
      <c r="M11" s="15"/>
      <c r="O11" s="15"/>
      <c r="P11" s="15"/>
      <c r="Q11" s="15"/>
      <c r="R11" s="15"/>
      <c r="S11" s="15"/>
      <c r="U11" s="2"/>
      <c r="V11" s="2"/>
      <c r="W11" s="15"/>
      <c r="X11" s="2"/>
      <c r="Y11" s="15"/>
      <c r="AA11" s="2"/>
      <c r="AB11" s="2"/>
      <c r="AC11" s="15"/>
      <c r="AD11" s="2"/>
      <c r="AE11" s="15"/>
      <c r="AG11" s="2"/>
      <c r="AH11" s="2"/>
      <c r="AI11" s="15"/>
      <c r="AJ11" s="2"/>
      <c r="AK11" s="15"/>
      <c r="AM11" s="2"/>
      <c r="AN11" s="2"/>
      <c r="AO11" s="15"/>
      <c r="AP11" s="2"/>
      <c r="AQ11" s="15"/>
    </row>
    <row r="12" spans="1:43" x14ac:dyDescent="0.3">
      <c r="B12" s="2" t="s">
        <v>199</v>
      </c>
      <c r="C12" s="2"/>
      <c r="D12" s="2"/>
      <c r="E12" s="15"/>
      <c r="F12" s="2"/>
      <c r="G12" s="15"/>
      <c r="I12" s="2"/>
      <c r="J12" s="2"/>
      <c r="K12" s="15"/>
      <c r="L12" s="2"/>
      <c r="M12" s="15"/>
      <c r="O12" s="15"/>
      <c r="P12" s="15"/>
      <c r="Q12" s="15"/>
      <c r="R12" s="15"/>
      <c r="S12" s="15"/>
      <c r="U12" s="2"/>
      <c r="V12" s="2"/>
      <c r="W12" s="15"/>
      <c r="X12" s="2"/>
      <c r="Y12" s="15"/>
      <c r="AA12" s="2"/>
      <c r="AB12" s="2"/>
      <c r="AC12" s="15"/>
      <c r="AD12" s="2"/>
      <c r="AE12" s="15"/>
      <c r="AG12" s="2"/>
      <c r="AH12" s="2"/>
      <c r="AI12" s="15"/>
      <c r="AJ12" s="2"/>
      <c r="AK12" s="15"/>
      <c r="AM12" s="2"/>
      <c r="AN12" s="2"/>
      <c r="AO12" s="15"/>
      <c r="AP12" s="2"/>
      <c r="AQ12" s="15"/>
    </row>
    <row r="13" spans="1:43" x14ac:dyDescent="0.3">
      <c r="B13" s="2" t="s">
        <v>200</v>
      </c>
      <c r="C13" s="2"/>
      <c r="D13" s="2"/>
      <c r="E13" s="15"/>
      <c r="F13" s="2"/>
      <c r="G13" s="15"/>
      <c r="I13" s="2"/>
      <c r="J13" s="2"/>
      <c r="K13" s="15"/>
      <c r="L13" s="2"/>
      <c r="M13" s="15"/>
      <c r="O13" s="15"/>
      <c r="P13" s="15"/>
      <c r="Q13" s="15"/>
      <c r="R13" s="15"/>
      <c r="S13" s="15"/>
      <c r="U13" s="2"/>
      <c r="V13" s="2"/>
      <c r="W13" s="15"/>
      <c r="X13" s="2"/>
      <c r="Y13" s="15"/>
      <c r="AA13" s="2"/>
      <c r="AB13" s="2"/>
      <c r="AC13" s="15"/>
      <c r="AD13" s="2"/>
      <c r="AE13" s="15"/>
      <c r="AG13" s="2"/>
      <c r="AH13" s="2"/>
      <c r="AI13" s="15"/>
      <c r="AJ13" s="2"/>
      <c r="AK13" s="15"/>
      <c r="AM13" s="2"/>
      <c r="AN13" s="2"/>
      <c r="AO13" s="15"/>
      <c r="AP13" s="2"/>
      <c r="AQ13" s="15"/>
    </row>
    <row r="14" spans="1:43" x14ac:dyDescent="0.3">
      <c r="B14" s="2" t="s">
        <v>201</v>
      </c>
      <c r="C14" s="2"/>
      <c r="D14" s="2"/>
      <c r="E14" s="15"/>
      <c r="F14" s="2"/>
      <c r="G14" s="15"/>
      <c r="I14" s="2"/>
      <c r="J14" s="2"/>
      <c r="K14" s="15"/>
      <c r="L14" s="2"/>
      <c r="M14" s="15"/>
      <c r="O14" s="15"/>
      <c r="P14" s="15"/>
      <c r="Q14" s="15"/>
      <c r="R14" s="15"/>
      <c r="S14" s="15"/>
      <c r="U14" s="2"/>
      <c r="V14" s="2"/>
      <c r="W14" s="15"/>
      <c r="X14" s="2"/>
      <c r="Y14" s="15"/>
      <c r="AA14" s="2"/>
      <c r="AB14" s="2"/>
      <c r="AC14" s="15"/>
      <c r="AD14" s="2"/>
      <c r="AE14" s="15"/>
      <c r="AG14" s="2"/>
      <c r="AH14" s="2"/>
      <c r="AI14" s="15"/>
      <c r="AJ14" s="2"/>
      <c r="AK14" s="15"/>
      <c r="AM14" s="2"/>
      <c r="AN14" s="2"/>
      <c r="AO14" s="15"/>
      <c r="AP14" s="2"/>
      <c r="AQ14" s="15"/>
    </row>
    <row r="15" spans="1:43" x14ac:dyDescent="0.3">
      <c r="B15" s="2" t="s">
        <v>202</v>
      </c>
      <c r="C15" s="2"/>
      <c r="D15" s="2"/>
      <c r="E15" s="15"/>
      <c r="F15" s="2"/>
      <c r="G15" s="15"/>
      <c r="I15" s="2"/>
      <c r="J15" s="2"/>
      <c r="K15" s="15"/>
      <c r="L15" s="2"/>
      <c r="M15" s="15"/>
      <c r="O15" s="15"/>
      <c r="P15" s="15"/>
      <c r="Q15" s="15"/>
      <c r="R15" s="15"/>
      <c r="S15" s="15"/>
      <c r="U15" s="2"/>
      <c r="V15" s="2"/>
      <c r="W15" s="15"/>
      <c r="X15" s="2"/>
      <c r="Y15" s="15"/>
      <c r="AA15" s="2"/>
      <c r="AB15" s="2"/>
      <c r="AC15" s="15"/>
      <c r="AD15" s="2"/>
      <c r="AE15" s="15"/>
      <c r="AG15" s="2"/>
      <c r="AH15" s="2"/>
      <c r="AI15" s="15"/>
      <c r="AJ15" s="2"/>
      <c r="AK15" s="15"/>
      <c r="AM15" s="2"/>
      <c r="AN15" s="2"/>
      <c r="AO15" s="15"/>
      <c r="AP15" s="2"/>
      <c r="AQ15" s="15"/>
    </row>
    <row r="16" spans="1:43" x14ac:dyDescent="0.3">
      <c r="B16" s="2" t="s">
        <v>203</v>
      </c>
      <c r="C16" s="2"/>
      <c r="D16" s="2"/>
      <c r="E16" s="15"/>
      <c r="F16" s="2"/>
      <c r="G16" s="15"/>
      <c r="I16" s="2"/>
      <c r="J16" s="2"/>
      <c r="K16" s="15"/>
      <c r="L16" s="2"/>
      <c r="M16" s="15"/>
      <c r="O16" s="15"/>
      <c r="P16" s="15"/>
      <c r="Q16" s="15"/>
      <c r="R16" s="15"/>
      <c r="S16" s="15"/>
      <c r="U16" s="2"/>
      <c r="V16" s="2"/>
      <c r="W16" s="15"/>
      <c r="X16" s="2"/>
      <c r="Y16" s="15"/>
      <c r="AA16" s="2"/>
      <c r="AB16" s="2"/>
      <c r="AC16" s="15"/>
      <c r="AD16" s="2"/>
      <c r="AE16" s="15"/>
      <c r="AG16" s="2"/>
      <c r="AH16" s="2"/>
      <c r="AI16" s="15"/>
      <c r="AJ16" s="2"/>
      <c r="AK16" s="15"/>
      <c r="AM16" s="2"/>
      <c r="AN16" s="2"/>
      <c r="AO16" s="15"/>
      <c r="AP16" s="2"/>
      <c r="AQ16" s="15"/>
    </row>
    <row r="17" spans="1:43" x14ac:dyDescent="0.3">
      <c r="B17" s="2" t="s">
        <v>197</v>
      </c>
      <c r="C17" s="2"/>
      <c r="D17" s="2"/>
      <c r="E17" s="15"/>
      <c r="F17" s="2"/>
      <c r="G17" s="15"/>
      <c r="I17" s="2"/>
      <c r="J17" s="2"/>
      <c r="K17" s="15"/>
      <c r="L17" s="2"/>
      <c r="M17" s="15"/>
      <c r="O17" s="15"/>
      <c r="P17" s="15"/>
      <c r="Q17" s="15"/>
      <c r="R17" s="15"/>
      <c r="S17" s="15"/>
      <c r="U17" s="2"/>
      <c r="V17" s="2"/>
      <c r="W17" s="15"/>
      <c r="X17" s="2"/>
      <c r="Y17" s="15"/>
      <c r="AA17" s="2"/>
      <c r="AB17" s="2"/>
      <c r="AC17" s="15"/>
      <c r="AD17" s="2"/>
      <c r="AE17" s="15"/>
      <c r="AG17" s="2"/>
      <c r="AH17" s="2"/>
      <c r="AI17" s="15"/>
      <c r="AJ17" s="2"/>
      <c r="AK17" s="15"/>
      <c r="AM17" s="2"/>
      <c r="AN17" s="2"/>
      <c r="AO17" s="15"/>
      <c r="AP17" s="2"/>
      <c r="AQ17" s="15"/>
    </row>
    <row r="18" spans="1:43" x14ac:dyDescent="0.3">
      <c r="B18" s="2" t="s">
        <v>204</v>
      </c>
      <c r="C18" s="32">
        <f>SUM(C9:C17)</f>
        <v>540168826.48000002</v>
      </c>
      <c r="D18" s="32">
        <f t="shared" ref="D18:F18" si="14">SUM(D9:D17)</f>
        <v>0</v>
      </c>
      <c r="E18" s="42">
        <f>D18/C18</f>
        <v>0</v>
      </c>
      <c r="F18" s="32">
        <f t="shared" si="14"/>
        <v>525612677.83000004</v>
      </c>
      <c r="G18" s="42" t="e">
        <f>F18/E18</f>
        <v>#DIV/0!</v>
      </c>
      <c r="I18" s="32">
        <f>SUM(I9:I17)</f>
        <v>540158796.58000004</v>
      </c>
      <c r="J18" s="32">
        <f t="shared" ref="J18" si="15">SUM(J9:J17)</f>
        <v>0</v>
      </c>
      <c r="K18" s="42">
        <f>J18/I18</f>
        <v>0</v>
      </c>
      <c r="L18" s="32">
        <f t="shared" ref="L18" si="16">SUM(L9:L17)</f>
        <v>553247905.28999996</v>
      </c>
      <c r="M18" s="42" t="e">
        <f>L18/K18</f>
        <v>#DIV/0!</v>
      </c>
      <c r="O18" s="52">
        <f>SUM(O9:O17)</f>
        <v>280516530</v>
      </c>
      <c r="P18" s="52">
        <f t="shared" ref="P18" si="17">SUM(P9:P17)</f>
        <v>0</v>
      </c>
      <c r="Q18" s="42">
        <f>P18/O18</f>
        <v>0</v>
      </c>
      <c r="R18" s="52">
        <f t="shared" ref="R18" si="18">SUM(R9:R17)</f>
        <v>361938019.67000002</v>
      </c>
      <c r="S18" s="42" t="e">
        <f>R18/Q18</f>
        <v>#DIV/0!</v>
      </c>
      <c r="U18" s="32">
        <f>SUM(U9:U17)</f>
        <v>280506500.10000002</v>
      </c>
      <c r="V18" s="32">
        <f t="shared" ref="V18" si="19">SUM(V9:V17)</f>
        <v>0</v>
      </c>
      <c r="W18" s="42">
        <f>V18/U18</f>
        <v>0</v>
      </c>
      <c r="X18" s="32">
        <f t="shared" ref="X18" si="20">SUM(X9:X17)</f>
        <v>389573247.13</v>
      </c>
      <c r="Y18" s="42" t="e">
        <f>X18/W18</f>
        <v>#DIV/0!</v>
      </c>
      <c r="AA18" s="32">
        <f>SUM(AA9:AA17)</f>
        <v>25364660</v>
      </c>
      <c r="AB18" s="32">
        <f t="shared" ref="AB18" si="21">SUM(AB9:AB17)</f>
        <v>0</v>
      </c>
      <c r="AC18" s="42">
        <f>AB18/AA18</f>
        <v>0</v>
      </c>
      <c r="AD18" s="32">
        <f t="shared" ref="AD18" si="22">SUM(AD9:AD17)</f>
        <v>45146961.169999994</v>
      </c>
      <c r="AE18" s="42" t="e">
        <f>AD18/AC18</f>
        <v>#DIV/0!</v>
      </c>
      <c r="AG18" s="32">
        <f>SUM(AG9:AG17)</f>
        <v>106937482.99000002</v>
      </c>
      <c r="AH18" s="32">
        <f t="shared" ref="AH18" si="23">SUM(AH9:AH17)</f>
        <v>0</v>
      </c>
      <c r="AI18" s="42">
        <f>AH18/AG18</f>
        <v>0</v>
      </c>
      <c r="AJ18" s="32">
        <f t="shared" ref="AJ18" si="24">SUM(AJ9:AJ17)</f>
        <v>129862587.37</v>
      </c>
      <c r="AK18" s="42" t="e">
        <f>AJ18/AI18</f>
        <v>#DIV/0!</v>
      </c>
      <c r="AM18" s="32">
        <f>SUM(AM9:AM17)</f>
        <v>148204357.11000001</v>
      </c>
      <c r="AN18" s="32">
        <f t="shared" ref="AN18" si="25">SUM(AN9:AN17)</f>
        <v>0</v>
      </c>
      <c r="AO18" s="42">
        <f>AN18/AM18</f>
        <v>0</v>
      </c>
      <c r="AP18" s="32">
        <f t="shared" ref="AP18" si="26">SUM(AP9:AP17)</f>
        <v>214563698.58999997</v>
      </c>
      <c r="AQ18" s="42" t="e">
        <f>AP18/AO18</f>
        <v>#DIV/0!</v>
      </c>
    </row>
    <row r="21" spans="1:43" x14ac:dyDescent="0.3">
      <c r="B21" s="67" t="s">
        <v>165</v>
      </c>
      <c r="C21" s="68"/>
      <c r="D21" s="68"/>
      <c r="E21" s="68"/>
      <c r="F21" s="69"/>
      <c r="I21" s="2" t="s">
        <v>166</v>
      </c>
      <c r="J21" s="2"/>
      <c r="K21" s="2"/>
      <c r="L21" s="2"/>
      <c r="O21" s="74" t="s">
        <v>164</v>
      </c>
      <c r="P21" s="74"/>
      <c r="Q21" s="74"/>
      <c r="R21" s="74"/>
      <c r="S21" s="48"/>
      <c r="U21" s="66" t="s">
        <v>163</v>
      </c>
      <c r="V21" s="66"/>
      <c r="W21" s="66"/>
      <c r="X21" s="66"/>
      <c r="Y21" s="47"/>
      <c r="AA21" s="70" t="s">
        <v>167</v>
      </c>
      <c r="AB21" s="70"/>
      <c r="AC21" s="70"/>
      <c r="AD21" s="70"/>
      <c r="AE21" s="49"/>
      <c r="AF21" s="34"/>
      <c r="AG21" s="70" t="s">
        <v>168</v>
      </c>
      <c r="AH21" s="70"/>
      <c r="AI21" s="70"/>
      <c r="AJ21" s="70"/>
      <c r="AK21" s="49"/>
      <c r="AM21" s="70" t="s">
        <v>169</v>
      </c>
      <c r="AN21" s="70"/>
      <c r="AO21" s="70"/>
      <c r="AP21" s="70"/>
      <c r="AQ21" s="49"/>
    </row>
    <row r="22" spans="1:43" ht="28.8" x14ac:dyDescent="0.3">
      <c r="B22" s="2"/>
      <c r="C22" s="28" t="s">
        <v>145</v>
      </c>
      <c r="D22" s="28" t="s">
        <v>139</v>
      </c>
      <c r="E22" s="28"/>
      <c r="F22" s="28" t="s">
        <v>138</v>
      </c>
      <c r="I22" s="28" t="s">
        <v>145</v>
      </c>
      <c r="J22" s="28" t="s">
        <v>139</v>
      </c>
      <c r="K22" s="28"/>
      <c r="L22" s="28" t="s">
        <v>138</v>
      </c>
      <c r="M22" s="34"/>
      <c r="O22" s="51" t="s">
        <v>145</v>
      </c>
      <c r="P22" s="51" t="s">
        <v>139</v>
      </c>
      <c r="Q22" s="51"/>
      <c r="R22" s="51" t="s">
        <v>138</v>
      </c>
      <c r="S22" s="53"/>
      <c r="U22" s="28" t="s">
        <v>145</v>
      </c>
      <c r="V22" s="28" t="s">
        <v>139</v>
      </c>
      <c r="W22" s="28"/>
      <c r="X22" s="28" t="s">
        <v>138</v>
      </c>
      <c r="Y22" s="34"/>
      <c r="AA22" s="28" t="s">
        <v>145</v>
      </c>
      <c r="AB22" s="28" t="s">
        <v>139</v>
      </c>
      <c r="AC22" s="28"/>
      <c r="AD22" s="28" t="s">
        <v>138</v>
      </c>
      <c r="AE22" s="34"/>
      <c r="AG22" s="28" t="s">
        <v>145</v>
      </c>
      <c r="AH22" s="28" t="s">
        <v>139</v>
      </c>
      <c r="AI22" s="28"/>
      <c r="AJ22" s="28" t="s">
        <v>138</v>
      </c>
      <c r="AK22" s="34"/>
      <c r="AM22" s="28" t="s">
        <v>145</v>
      </c>
      <c r="AN22" s="28" t="s">
        <v>139</v>
      </c>
      <c r="AO22" s="28"/>
      <c r="AP22" s="28" t="s">
        <v>138</v>
      </c>
      <c r="AQ22" s="34"/>
    </row>
    <row r="23" spans="1:43" x14ac:dyDescent="0.3">
      <c r="A23" t="s">
        <v>192</v>
      </c>
      <c r="B23" s="2" t="s">
        <v>142</v>
      </c>
      <c r="C23" s="32">
        <f>C56+C60+C64+C68+C72</f>
        <v>0</v>
      </c>
      <c r="D23" s="32">
        <f t="shared" ref="D23:F23" si="27">D56+D60+D64+D68+D72</f>
        <v>0</v>
      </c>
      <c r="E23" s="32"/>
      <c r="F23" s="32">
        <f t="shared" si="27"/>
        <v>0</v>
      </c>
      <c r="I23" s="32">
        <f>I56+I60+I64+I68+I72</f>
        <v>0</v>
      </c>
      <c r="J23" s="32">
        <f t="shared" ref="J23:L23" si="28">J56+J60+J64+J68+J72</f>
        <v>0</v>
      </c>
      <c r="K23" s="32"/>
      <c r="L23" s="32">
        <f t="shared" si="28"/>
        <v>0</v>
      </c>
      <c r="M23" s="30"/>
      <c r="O23" s="52">
        <f>O56+O60+O64+O68+O72</f>
        <v>0</v>
      </c>
      <c r="P23" s="52">
        <f t="shared" ref="P23:R23" si="29">P56+P60+P64+P68+P72</f>
        <v>0</v>
      </c>
      <c r="Q23" s="52"/>
      <c r="R23" s="52">
        <f t="shared" si="29"/>
        <v>0</v>
      </c>
      <c r="S23" s="54"/>
      <c r="U23" s="32">
        <f>U56+U60+U64+U68+U72</f>
        <v>0</v>
      </c>
      <c r="V23" s="32">
        <f t="shared" ref="V23:X23" si="30">V56+V60+V64+V68+V72</f>
        <v>0</v>
      </c>
      <c r="W23" s="32"/>
      <c r="X23" s="32">
        <f t="shared" si="30"/>
        <v>0</v>
      </c>
      <c r="Y23" s="30"/>
      <c r="AA23" s="32">
        <f>AA56+AA60+AA64+AA68+AA72</f>
        <v>0</v>
      </c>
      <c r="AB23" s="32">
        <f t="shared" ref="AB23:AD23" si="31">AB56+AB60+AB64+AB68+AB72</f>
        <v>0</v>
      </c>
      <c r="AC23" s="32"/>
      <c r="AD23" s="32">
        <f t="shared" si="31"/>
        <v>0</v>
      </c>
      <c r="AE23" s="30"/>
      <c r="AG23" s="32">
        <f>AG56+AG60+AG64+AG68+AG72</f>
        <v>0</v>
      </c>
      <c r="AH23" s="32">
        <f t="shared" ref="AH23:AJ23" si="32">AH56+AH60+AH64+AH68+AH72</f>
        <v>0</v>
      </c>
      <c r="AI23" s="32"/>
      <c r="AJ23" s="32">
        <f t="shared" si="32"/>
        <v>0</v>
      </c>
      <c r="AK23" s="30"/>
      <c r="AM23" s="32">
        <f>AM56+AM60+AM64+AM68+AM72</f>
        <v>0</v>
      </c>
      <c r="AN23" s="32">
        <f t="shared" ref="AN23:AP23" si="33">AN56+AN60+AN64+AN68+AN72</f>
        <v>0</v>
      </c>
      <c r="AO23" s="32"/>
      <c r="AP23" s="32">
        <f t="shared" si="33"/>
        <v>0</v>
      </c>
      <c r="AQ23" s="30"/>
    </row>
    <row r="24" spans="1:43" x14ac:dyDescent="0.3">
      <c r="B24" s="2" t="s">
        <v>94</v>
      </c>
      <c r="C24" s="32">
        <f t="shared" ref="C24:F25" si="34">C57+C61+C65+C69+C73</f>
        <v>540168826.48000002</v>
      </c>
      <c r="D24" s="32">
        <f t="shared" si="34"/>
        <v>0</v>
      </c>
      <c r="E24" s="32"/>
      <c r="F24" s="32">
        <f t="shared" si="34"/>
        <v>525612677.83000004</v>
      </c>
      <c r="I24" s="32">
        <f t="shared" ref="I24:L24" si="35">I57+I61+I65+I69+I73</f>
        <v>540158796.58000004</v>
      </c>
      <c r="J24" s="32">
        <f t="shared" si="35"/>
        <v>0</v>
      </c>
      <c r="K24" s="32"/>
      <c r="L24" s="32">
        <f t="shared" si="35"/>
        <v>553247905.28999996</v>
      </c>
      <c r="M24" s="30"/>
      <c r="O24" s="52">
        <f t="shared" ref="O24:R24" si="36">O57+O61+O65+O69+O73</f>
        <v>280516530</v>
      </c>
      <c r="P24" s="52">
        <f t="shared" si="36"/>
        <v>0</v>
      </c>
      <c r="Q24" s="52"/>
      <c r="R24" s="52">
        <f t="shared" si="36"/>
        <v>361938019.67000002</v>
      </c>
      <c r="S24" s="54"/>
      <c r="U24" s="32">
        <f t="shared" ref="U24:X24" si="37">U57+U61+U65+U69+U73</f>
        <v>280506500.10000002</v>
      </c>
      <c r="V24" s="32">
        <f t="shared" si="37"/>
        <v>0</v>
      </c>
      <c r="W24" s="32"/>
      <c r="X24" s="32">
        <f t="shared" si="37"/>
        <v>389573247.13</v>
      </c>
      <c r="Y24" s="30"/>
      <c r="AA24" s="32">
        <f t="shared" ref="AA24:AD24" si="38">AA57+AA61+AA65+AA69+AA73</f>
        <v>25364660</v>
      </c>
      <c r="AB24" s="32">
        <f t="shared" si="38"/>
        <v>0</v>
      </c>
      <c r="AC24" s="32"/>
      <c r="AD24" s="32">
        <f t="shared" si="38"/>
        <v>45146961.169999994</v>
      </c>
      <c r="AE24" s="30"/>
      <c r="AG24" s="32">
        <f t="shared" ref="AG24:AJ24" si="39">AG57+AG61+AG65+AG69+AG73</f>
        <v>106937482.99000002</v>
      </c>
      <c r="AH24" s="32">
        <f t="shared" si="39"/>
        <v>0</v>
      </c>
      <c r="AI24" s="32"/>
      <c r="AJ24" s="32">
        <f t="shared" si="39"/>
        <v>129862587.37</v>
      </c>
      <c r="AK24" s="30"/>
      <c r="AM24" s="32">
        <f t="shared" ref="AM24:AP24" si="40">AM57+AM61+AM65+AM69+AM73</f>
        <v>148204357.11000001</v>
      </c>
      <c r="AN24" s="32">
        <f t="shared" si="40"/>
        <v>0</v>
      </c>
      <c r="AO24" s="32"/>
      <c r="AP24" s="32">
        <f t="shared" si="40"/>
        <v>214563698.58999997</v>
      </c>
      <c r="AQ24" s="30"/>
    </row>
    <row r="25" spans="1:43" x14ac:dyDescent="0.3">
      <c r="B25" s="2" t="s">
        <v>143</v>
      </c>
      <c r="C25" s="32">
        <f t="shared" si="34"/>
        <v>0</v>
      </c>
      <c r="D25" s="32">
        <f t="shared" si="34"/>
        <v>0</v>
      </c>
      <c r="E25" s="32"/>
      <c r="F25" s="32">
        <f t="shared" si="34"/>
        <v>0</v>
      </c>
      <c r="I25" s="32">
        <f t="shared" ref="I25:L25" si="41">I58+I62+I66+I70+I74</f>
        <v>0</v>
      </c>
      <c r="J25" s="32">
        <f t="shared" si="41"/>
        <v>0</v>
      </c>
      <c r="K25" s="32"/>
      <c r="L25" s="32">
        <f t="shared" si="41"/>
        <v>0</v>
      </c>
      <c r="M25" s="30"/>
      <c r="O25" s="52">
        <f t="shared" ref="O25:R25" si="42">O58+O62+O66+O70+O74</f>
        <v>0</v>
      </c>
      <c r="P25" s="52">
        <f t="shared" si="42"/>
        <v>0</v>
      </c>
      <c r="Q25" s="52"/>
      <c r="R25" s="52">
        <f t="shared" si="42"/>
        <v>0</v>
      </c>
      <c r="S25" s="54"/>
      <c r="U25" s="32">
        <f t="shared" ref="U25:X25" si="43">U58+U62+U66+U70+U74</f>
        <v>0</v>
      </c>
      <c r="V25" s="32">
        <f t="shared" si="43"/>
        <v>0</v>
      </c>
      <c r="W25" s="32"/>
      <c r="X25" s="32">
        <f t="shared" si="43"/>
        <v>0</v>
      </c>
      <c r="Y25" s="30"/>
      <c r="AA25" s="32">
        <f t="shared" ref="AA25:AD25" si="44">AA58+AA62+AA66+AA70+AA74</f>
        <v>0</v>
      </c>
      <c r="AB25" s="32">
        <f t="shared" si="44"/>
        <v>0</v>
      </c>
      <c r="AC25" s="32"/>
      <c r="AD25" s="32">
        <f t="shared" si="44"/>
        <v>0</v>
      </c>
      <c r="AE25" s="30"/>
      <c r="AG25" s="32">
        <f t="shared" ref="AG25:AJ25" si="45">AG58+AG62+AG66+AG70+AG74</f>
        <v>0</v>
      </c>
      <c r="AH25" s="32">
        <f t="shared" si="45"/>
        <v>0</v>
      </c>
      <c r="AI25" s="32"/>
      <c r="AJ25" s="32">
        <f t="shared" si="45"/>
        <v>0</v>
      </c>
      <c r="AK25" s="30"/>
      <c r="AM25" s="32">
        <f t="shared" ref="AM25:AP25" si="46">AM58+AM62+AM66+AM70+AM74</f>
        <v>0</v>
      </c>
      <c r="AN25" s="32">
        <f t="shared" si="46"/>
        <v>0</v>
      </c>
      <c r="AO25" s="32"/>
      <c r="AP25" s="32">
        <f t="shared" si="46"/>
        <v>0</v>
      </c>
      <c r="AQ25" s="30"/>
    </row>
    <row r="26" spans="1:43" x14ac:dyDescent="0.3">
      <c r="B26" s="2" t="s">
        <v>187</v>
      </c>
      <c r="C26" s="32">
        <f>SUM(C23:C25)</f>
        <v>540168826.48000002</v>
      </c>
      <c r="D26" s="32">
        <f t="shared" ref="D26:F26" si="47">SUM(D23:D25)</f>
        <v>0</v>
      </c>
      <c r="E26" s="32"/>
      <c r="F26" s="32">
        <f t="shared" si="47"/>
        <v>525612677.83000004</v>
      </c>
      <c r="I26" s="32">
        <f>SUM(I23:I25)</f>
        <v>540158796.58000004</v>
      </c>
      <c r="J26" s="32">
        <f t="shared" ref="J26" si="48">SUM(J23:J25)</f>
        <v>0</v>
      </c>
      <c r="K26" s="32"/>
      <c r="L26" s="32">
        <f t="shared" ref="L26" si="49">SUM(L23:L25)</f>
        <v>553247905.28999996</v>
      </c>
      <c r="M26" s="30"/>
      <c r="O26" s="52">
        <f>SUM(O23:O25)</f>
        <v>280516530</v>
      </c>
      <c r="P26" s="52">
        <f t="shared" ref="P26" si="50">SUM(P23:P25)</f>
        <v>0</v>
      </c>
      <c r="Q26" s="52"/>
      <c r="R26" s="52">
        <f t="shared" ref="R26" si="51">SUM(R23:R25)</f>
        <v>361938019.67000002</v>
      </c>
      <c r="S26" s="54"/>
      <c r="U26" s="32">
        <f>SUM(U23:U25)</f>
        <v>280506500.10000002</v>
      </c>
      <c r="V26" s="32">
        <f t="shared" ref="V26" si="52">SUM(V23:V25)</f>
        <v>0</v>
      </c>
      <c r="W26" s="32"/>
      <c r="X26" s="32">
        <f t="shared" ref="X26" si="53">SUM(X23:X25)</f>
        <v>389573247.13</v>
      </c>
      <c r="Y26" s="30"/>
      <c r="AA26" s="32">
        <f>SUM(AA23:AA25)</f>
        <v>25364660</v>
      </c>
      <c r="AB26" s="32">
        <f t="shared" ref="AB26" si="54">SUM(AB23:AB25)</f>
        <v>0</v>
      </c>
      <c r="AC26" s="32"/>
      <c r="AD26" s="32">
        <f t="shared" ref="AD26" si="55">SUM(AD23:AD25)</f>
        <v>45146961.169999994</v>
      </c>
      <c r="AE26" s="30"/>
      <c r="AG26" s="32">
        <f>SUM(AG23:AG25)</f>
        <v>106937482.99000002</v>
      </c>
      <c r="AH26" s="32">
        <f t="shared" ref="AH26" si="56">SUM(AH23:AH25)</f>
        <v>0</v>
      </c>
      <c r="AI26" s="32"/>
      <c r="AJ26" s="32">
        <f t="shared" ref="AJ26" si="57">SUM(AJ23:AJ25)</f>
        <v>129862587.37</v>
      </c>
      <c r="AK26" s="30"/>
      <c r="AM26" s="32">
        <f>SUM(AM23:AM25)</f>
        <v>148204357.11000001</v>
      </c>
      <c r="AN26" s="32">
        <f t="shared" ref="AN26" si="58">SUM(AN23:AN25)</f>
        <v>0</v>
      </c>
      <c r="AO26" s="32"/>
      <c r="AP26" s="32">
        <f t="shared" ref="AP26" si="59">SUM(AP23:AP25)</f>
        <v>214563698.58999997</v>
      </c>
      <c r="AQ26" s="30"/>
    </row>
    <row r="27" spans="1:43" x14ac:dyDescent="0.3">
      <c r="A27" t="s">
        <v>196</v>
      </c>
      <c r="B27" s="2" t="s">
        <v>142</v>
      </c>
      <c r="C27" s="32"/>
      <c r="D27" s="32"/>
      <c r="E27" s="32"/>
      <c r="F27" s="32"/>
      <c r="I27" s="32"/>
      <c r="J27" s="32"/>
      <c r="K27" s="32"/>
      <c r="L27" s="32"/>
      <c r="M27" s="30"/>
      <c r="O27" s="52"/>
      <c r="P27" s="52"/>
      <c r="Q27" s="52"/>
      <c r="R27" s="52"/>
      <c r="S27" s="54"/>
      <c r="U27" s="32"/>
      <c r="V27" s="32"/>
      <c r="W27" s="32"/>
      <c r="X27" s="32"/>
      <c r="Y27" s="30"/>
      <c r="AA27" s="32"/>
      <c r="AB27" s="32"/>
      <c r="AC27" s="32"/>
      <c r="AD27" s="32"/>
      <c r="AE27" s="30"/>
      <c r="AG27" s="32"/>
      <c r="AH27" s="32"/>
      <c r="AI27" s="32"/>
      <c r="AJ27" s="32"/>
      <c r="AK27" s="30"/>
      <c r="AM27" s="32"/>
      <c r="AN27" s="32"/>
      <c r="AO27" s="32"/>
      <c r="AP27" s="32"/>
      <c r="AQ27" s="30"/>
    </row>
    <row r="28" spans="1:43" x14ac:dyDescent="0.3">
      <c r="B28" s="2" t="s">
        <v>94</v>
      </c>
      <c r="C28" s="32"/>
      <c r="D28" s="32"/>
      <c r="E28" s="32"/>
      <c r="F28" s="32"/>
      <c r="I28" s="32"/>
      <c r="J28" s="32"/>
      <c r="K28" s="32"/>
      <c r="L28" s="32"/>
      <c r="M28" s="30"/>
      <c r="O28" s="52"/>
      <c r="P28" s="52"/>
      <c r="Q28" s="52"/>
      <c r="R28" s="52"/>
      <c r="S28" s="54"/>
      <c r="U28" s="32"/>
      <c r="V28" s="32"/>
      <c r="W28" s="32"/>
      <c r="X28" s="32"/>
      <c r="Y28" s="30"/>
      <c r="AA28" s="32"/>
      <c r="AB28" s="32"/>
      <c r="AC28" s="32"/>
      <c r="AD28" s="32"/>
      <c r="AE28" s="30"/>
      <c r="AG28" s="32"/>
      <c r="AH28" s="32"/>
      <c r="AI28" s="32"/>
      <c r="AJ28" s="32"/>
      <c r="AK28" s="30"/>
      <c r="AM28" s="32"/>
      <c r="AN28" s="32"/>
      <c r="AO28" s="32"/>
      <c r="AP28" s="32"/>
      <c r="AQ28" s="30"/>
    </row>
    <row r="29" spans="1:43" x14ac:dyDescent="0.3">
      <c r="B29" s="2" t="s">
        <v>143</v>
      </c>
      <c r="C29" s="32"/>
      <c r="D29" s="32"/>
      <c r="E29" s="32"/>
      <c r="F29" s="32"/>
      <c r="I29" s="32"/>
      <c r="J29" s="32"/>
      <c r="K29" s="32"/>
      <c r="L29" s="32"/>
      <c r="M29" s="30"/>
      <c r="O29" s="52"/>
      <c r="P29" s="52"/>
      <c r="Q29" s="52"/>
      <c r="R29" s="52"/>
      <c r="S29" s="54"/>
      <c r="U29" s="32"/>
      <c r="V29" s="32"/>
      <c r="W29" s="32"/>
      <c r="X29" s="32"/>
      <c r="Y29" s="30"/>
      <c r="AA29" s="32"/>
      <c r="AB29" s="32"/>
      <c r="AC29" s="32"/>
      <c r="AD29" s="32"/>
      <c r="AE29" s="30"/>
      <c r="AG29" s="32"/>
      <c r="AH29" s="32"/>
      <c r="AI29" s="32"/>
      <c r="AJ29" s="32"/>
      <c r="AK29" s="30"/>
      <c r="AM29" s="32"/>
      <c r="AN29" s="32"/>
      <c r="AO29" s="32"/>
      <c r="AP29" s="32"/>
      <c r="AQ29" s="30"/>
    </row>
    <row r="30" spans="1:43" x14ac:dyDescent="0.3">
      <c r="B30" s="2" t="s">
        <v>187</v>
      </c>
      <c r="C30" s="32">
        <f>SUM(C27:C29)</f>
        <v>0</v>
      </c>
      <c r="D30" s="32">
        <f t="shared" ref="D30" si="60">SUM(D27:D29)</f>
        <v>0</v>
      </c>
      <c r="E30" s="32"/>
      <c r="F30" s="32">
        <f t="shared" ref="F30" si="61">SUM(F27:F29)</f>
        <v>0</v>
      </c>
      <c r="I30" s="32">
        <f>SUM(I27:I29)</f>
        <v>0</v>
      </c>
      <c r="J30" s="32">
        <f t="shared" ref="J30" si="62">SUM(J27:J29)</f>
        <v>0</v>
      </c>
      <c r="K30" s="32"/>
      <c r="L30" s="32">
        <f t="shared" ref="L30" si="63">SUM(L27:L29)</f>
        <v>0</v>
      </c>
      <c r="M30" s="30"/>
      <c r="O30" s="52">
        <f>SUM(O27:O29)</f>
        <v>0</v>
      </c>
      <c r="P30" s="52">
        <f t="shared" ref="P30" si="64">SUM(P27:P29)</f>
        <v>0</v>
      </c>
      <c r="Q30" s="52"/>
      <c r="R30" s="52">
        <f t="shared" ref="R30" si="65">SUM(R27:R29)</f>
        <v>0</v>
      </c>
      <c r="S30" s="54"/>
      <c r="U30" s="32">
        <f>SUM(U27:U29)</f>
        <v>0</v>
      </c>
      <c r="V30" s="32">
        <f t="shared" ref="V30" si="66">SUM(V27:V29)</f>
        <v>0</v>
      </c>
      <c r="W30" s="32"/>
      <c r="X30" s="32">
        <f t="shared" ref="X30" si="67">SUM(X27:X29)</f>
        <v>0</v>
      </c>
      <c r="Y30" s="30"/>
      <c r="AA30" s="32">
        <f>SUM(AA27:AA29)</f>
        <v>0</v>
      </c>
      <c r="AB30" s="32">
        <f t="shared" ref="AB30" si="68">SUM(AB27:AB29)</f>
        <v>0</v>
      </c>
      <c r="AC30" s="32"/>
      <c r="AD30" s="32">
        <f t="shared" ref="AD30" si="69">SUM(AD27:AD29)</f>
        <v>0</v>
      </c>
      <c r="AE30" s="30"/>
      <c r="AG30" s="32">
        <f>SUM(AG27:AG29)</f>
        <v>0</v>
      </c>
      <c r="AH30" s="32">
        <f t="shared" ref="AH30" si="70">SUM(AH27:AH29)</f>
        <v>0</v>
      </c>
      <c r="AI30" s="32"/>
      <c r="AJ30" s="32">
        <f t="shared" ref="AJ30" si="71">SUM(AJ27:AJ29)</f>
        <v>0</v>
      </c>
      <c r="AK30" s="30"/>
      <c r="AM30" s="32">
        <f>SUM(AM27:AM29)</f>
        <v>0</v>
      </c>
      <c r="AN30" s="32">
        <f t="shared" ref="AN30" si="72">SUM(AN27:AN29)</f>
        <v>0</v>
      </c>
      <c r="AO30" s="32"/>
      <c r="AP30" s="32">
        <f t="shared" ref="AP30" si="73">SUM(AP27:AP29)</f>
        <v>0</v>
      </c>
      <c r="AQ30" s="30"/>
    </row>
    <row r="31" spans="1:43" x14ac:dyDescent="0.3">
      <c r="A31" t="s">
        <v>197</v>
      </c>
      <c r="B31" s="2" t="s">
        <v>142</v>
      </c>
      <c r="C31" s="32"/>
      <c r="D31" s="32"/>
      <c r="E31" s="32"/>
      <c r="F31" s="32"/>
      <c r="I31" s="32"/>
      <c r="J31" s="32"/>
      <c r="K31" s="32"/>
      <c r="L31" s="32"/>
      <c r="M31" s="30"/>
      <c r="O31" s="52"/>
      <c r="P31" s="52"/>
      <c r="Q31" s="52"/>
      <c r="R31" s="52"/>
      <c r="S31" s="54"/>
      <c r="U31" s="32"/>
      <c r="V31" s="32"/>
      <c r="W31" s="32"/>
      <c r="X31" s="32"/>
      <c r="Y31" s="30"/>
      <c r="AA31" s="32"/>
      <c r="AB31" s="32"/>
      <c r="AC31" s="32"/>
      <c r="AD31" s="32"/>
      <c r="AE31" s="30"/>
      <c r="AG31" s="32"/>
      <c r="AH31" s="32"/>
      <c r="AI31" s="32"/>
      <c r="AJ31" s="32"/>
      <c r="AK31" s="30"/>
      <c r="AM31" s="32"/>
      <c r="AN31" s="32"/>
      <c r="AO31" s="32"/>
      <c r="AP31" s="32"/>
      <c r="AQ31" s="30"/>
    </row>
    <row r="32" spans="1:43" x14ac:dyDescent="0.3">
      <c r="B32" s="2" t="s">
        <v>94</v>
      </c>
      <c r="C32" s="32"/>
      <c r="D32" s="32"/>
      <c r="E32" s="32"/>
      <c r="F32" s="32"/>
      <c r="I32" s="32"/>
      <c r="J32" s="32"/>
      <c r="K32" s="32"/>
      <c r="L32" s="32"/>
      <c r="M32" s="30"/>
      <c r="O32" s="52"/>
      <c r="P32" s="52"/>
      <c r="Q32" s="52"/>
      <c r="R32" s="52"/>
      <c r="S32" s="54"/>
      <c r="U32" s="32"/>
      <c r="V32" s="32"/>
      <c r="W32" s="32"/>
      <c r="X32" s="32"/>
      <c r="Y32" s="30"/>
      <c r="AA32" s="32"/>
      <c r="AB32" s="32"/>
      <c r="AC32" s="32"/>
      <c r="AD32" s="32"/>
      <c r="AE32" s="30"/>
      <c r="AG32" s="32"/>
      <c r="AH32" s="32"/>
      <c r="AI32" s="32"/>
      <c r="AJ32" s="32"/>
      <c r="AK32" s="30"/>
      <c r="AM32" s="32"/>
      <c r="AN32" s="32"/>
      <c r="AO32" s="32"/>
      <c r="AP32" s="32"/>
      <c r="AQ32" s="30"/>
    </row>
    <row r="33" spans="1:43" x14ac:dyDescent="0.3">
      <c r="B33" s="2" t="s">
        <v>143</v>
      </c>
      <c r="C33" s="32"/>
      <c r="D33" s="32"/>
      <c r="E33" s="32"/>
      <c r="F33" s="32"/>
      <c r="I33" s="32"/>
      <c r="J33" s="32"/>
      <c r="K33" s="32"/>
      <c r="L33" s="32"/>
      <c r="M33" s="30"/>
      <c r="O33" s="52"/>
      <c r="P33" s="52"/>
      <c r="Q33" s="52"/>
      <c r="R33" s="52"/>
      <c r="S33" s="54"/>
      <c r="U33" s="32"/>
      <c r="V33" s="32"/>
      <c r="W33" s="32"/>
      <c r="X33" s="32"/>
      <c r="Y33" s="30"/>
      <c r="AA33" s="32"/>
      <c r="AB33" s="32"/>
      <c r="AC33" s="32"/>
      <c r="AD33" s="32"/>
      <c r="AE33" s="30"/>
      <c r="AG33" s="32"/>
      <c r="AH33" s="32"/>
      <c r="AI33" s="32"/>
      <c r="AJ33" s="32"/>
      <c r="AK33" s="30"/>
      <c r="AM33" s="32"/>
      <c r="AN33" s="32"/>
      <c r="AO33" s="32"/>
      <c r="AP33" s="32"/>
      <c r="AQ33" s="30"/>
    </row>
    <row r="34" spans="1:43" x14ac:dyDescent="0.3">
      <c r="B34" s="2" t="s">
        <v>187</v>
      </c>
      <c r="C34" s="32">
        <f>SUM(C31:C33)</f>
        <v>0</v>
      </c>
      <c r="D34" s="32">
        <f t="shared" ref="D34" si="74">SUM(D31:D33)</f>
        <v>0</v>
      </c>
      <c r="E34" s="32"/>
      <c r="F34" s="32">
        <f t="shared" ref="F34" si="75">SUM(F31:F33)</f>
        <v>0</v>
      </c>
      <c r="I34" s="32">
        <f>SUM(I31:I33)</f>
        <v>0</v>
      </c>
      <c r="J34" s="32">
        <f t="shared" ref="J34" si="76">SUM(J31:J33)</f>
        <v>0</v>
      </c>
      <c r="K34" s="32"/>
      <c r="L34" s="32">
        <f t="shared" ref="L34" si="77">SUM(L31:L33)</f>
        <v>0</v>
      </c>
      <c r="M34" s="30"/>
      <c r="O34" s="52">
        <f>SUM(O31:O33)</f>
        <v>0</v>
      </c>
      <c r="P34" s="52">
        <f t="shared" ref="P34" si="78">SUM(P31:P33)</f>
        <v>0</v>
      </c>
      <c r="Q34" s="52"/>
      <c r="R34" s="52">
        <f t="shared" ref="R34" si="79">SUM(R31:R33)</f>
        <v>0</v>
      </c>
      <c r="S34" s="54"/>
      <c r="U34" s="32">
        <f>SUM(U31:U33)</f>
        <v>0</v>
      </c>
      <c r="V34" s="32">
        <f t="shared" ref="V34" si="80">SUM(V31:V33)</f>
        <v>0</v>
      </c>
      <c r="W34" s="32"/>
      <c r="X34" s="32">
        <f t="shared" ref="X34" si="81">SUM(X31:X33)</f>
        <v>0</v>
      </c>
      <c r="Y34" s="30"/>
      <c r="AA34" s="32">
        <f>SUM(AA31:AA33)</f>
        <v>0</v>
      </c>
      <c r="AB34" s="32">
        <f t="shared" ref="AB34" si="82">SUM(AB31:AB33)</f>
        <v>0</v>
      </c>
      <c r="AC34" s="32"/>
      <c r="AD34" s="32">
        <f t="shared" ref="AD34" si="83">SUM(AD31:AD33)</f>
        <v>0</v>
      </c>
      <c r="AE34" s="30"/>
      <c r="AG34" s="32">
        <f>SUM(AG31:AG33)</f>
        <v>0</v>
      </c>
      <c r="AH34" s="32">
        <f t="shared" ref="AH34" si="84">SUM(AH31:AH33)</f>
        <v>0</v>
      </c>
      <c r="AI34" s="32"/>
      <c r="AJ34" s="32">
        <f t="shared" ref="AJ34" si="85">SUM(AJ31:AJ33)</f>
        <v>0</v>
      </c>
      <c r="AK34" s="30"/>
      <c r="AM34" s="32">
        <f>SUM(AM31:AM33)</f>
        <v>0</v>
      </c>
      <c r="AN34" s="32">
        <f t="shared" ref="AN34" si="86">SUM(AN31:AN33)</f>
        <v>0</v>
      </c>
      <c r="AO34" s="32"/>
      <c r="AP34" s="32">
        <f t="shared" ref="AP34" si="87">SUM(AP31:AP33)</f>
        <v>0</v>
      </c>
      <c r="AQ34" s="30"/>
    </row>
    <row r="37" spans="1:43" x14ac:dyDescent="0.3">
      <c r="A37" s="37" t="s">
        <v>193</v>
      </c>
    </row>
    <row r="39" spans="1:43" x14ac:dyDescent="0.3">
      <c r="B39" s="67" t="s">
        <v>165</v>
      </c>
      <c r="C39" s="68"/>
      <c r="D39" s="68"/>
      <c r="E39" s="68"/>
      <c r="F39" s="69"/>
      <c r="I39" s="2" t="s">
        <v>166</v>
      </c>
      <c r="J39" s="2"/>
      <c r="K39" s="2"/>
      <c r="L39" s="2"/>
      <c r="O39" s="74" t="s">
        <v>164</v>
      </c>
      <c r="P39" s="74"/>
      <c r="Q39" s="74"/>
      <c r="R39" s="74"/>
      <c r="S39" s="48"/>
      <c r="U39" s="66" t="s">
        <v>163</v>
      </c>
      <c r="V39" s="66"/>
      <c r="W39" s="66"/>
      <c r="X39" s="66"/>
      <c r="Y39" s="47"/>
      <c r="AA39" s="70" t="s">
        <v>167</v>
      </c>
      <c r="AB39" s="70"/>
      <c r="AC39" s="70"/>
      <c r="AD39" s="70"/>
      <c r="AE39" s="49"/>
      <c r="AF39" s="34"/>
      <c r="AG39" s="70" t="s">
        <v>168</v>
      </c>
      <c r="AH39" s="70"/>
      <c r="AI39" s="70"/>
      <c r="AJ39" s="70"/>
      <c r="AK39" s="49"/>
      <c r="AM39" s="70" t="s">
        <v>169</v>
      </c>
      <c r="AN39" s="70"/>
      <c r="AO39" s="70"/>
      <c r="AP39" s="70"/>
      <c r="AQ39" s="49"/>
    </row>
    <row r="40" spans="1:43" ht="28.8" x14ac:dyDescent="0.3">
      <c r="B40" s="2"/>
      <c r="C40" s="28" t="s">
        <v>145</v>
      </c>
      <c r="D40" s="28" t="s">
        <v>139</v>
      </c>
      <c r="E40" s="28"/>
      <c r="F40" s="28" t="s">
        <v>138</v>
      </c>
      <c r="I40" s="28" t="s">
        <v>145</v>
      </c>
      <c r="J40" s="28" t="s">
        <v>139</v>
      </c>
      <c r="K40" s="28"/>
      <c r="L40" s="28" t="s">
        <v>138</v>
      </c>
      <c r="M40" s="34"/>
      <c r="O40" s="51" t="s">
        <v>145</v>
      </c>
      <c r="P40" s="51" t="s">
        <v>139</v>
      </c>
      <c r="Q40" s="51"/>
      <c r="R40" s="51" t="s">
        <v>138</v>
      </c>
      <c r="S40" s="53"/>
      <c r="U40" s="28" t="s">
        <v>145</v>
      </c>
      <c r="V40" s="28" t="s">
        <v>139</v>
      </c>
      <c r="W40" s="28"/>
      <c r="X40" s="28" t="s">
        <v>138</v>
      </c>
      <c r="Y40" s="34"/>
      <c r="AA40" s="28" t="s">
        <v>145</v>
      </c>
      <c r="AB40" s="28" t="s">
        <v>139</v>
      </c>
      <c r="AC40" s="28"/>
      <c r="AD40" s="28" t="s">
        <v>138</v>
      </c>
      <c r="AE40" s="34"/>
      <c r="AG40" s="28" t="s">
        <v>145</v>
      </c>
      <c r="AH40" s="28" t="s">
        <v>139</v>
      </c>
      <c r="AI40" s="28"/>
      <c r="AJ40" s="28" t="s">
        <v>138</v>
      </c>
      <c r="AK40" s="34"/>
      <c r="AM40" s="28" t="s">
        <v>145</v>
      </c>
      <c r="AN40" s="28" t="s">
        <v>139</v>
      </c>
      <c r="AO40" s="28"/>
      <c r="AP40" s="28" t="s">
        <v>138</v>
      </c>
      <c r="AQ40" s="34"/>
    </row>
    <row r="41" spans="1:43" x14ac:dyDescent="0.3">
      <c r="C41" s="32">
        <f>C50</f>
        <v>540168826.48000002</v>
      </c>
      <c r="D41" s="32">
        <f t="shared" ref="D41:F41" si="88">D50</f>
        <v>0</v>
      </c>
      <c r="E41" s="32"/>
      <c r="F41" s="32">
        <f t="shared" si="88"/>
        <v>525612677.83000004</v>
      </c>
      <c r="I41" s="32">
        <f>I50</f>
        <v>540158796.58000004</v>
      </c>
      <c r="J41" s="32">
        <f t="shared" ref="J41:L41" si="89">J50</f>
        <v>0</v>
      </c>
      <c r="K41" s="32"/>
      <c r="L41" s="32">
        <f t="shared" si="89"/>
        <v>553247905.28999996</v>
      </c>
      <c r="M41" s="30"/>
      <c r="O41" s="52">
        <f>O50</f>
        <v>280516530</v>
      </c>
      <c r="P41" s="52">
        <f t="shared" ref="P41:R41" si="90">P50</f>
        <v>0</v>
      </c>
      <c r="Q41" s="52"/>
      <c r="R41" s="52">
        <f t="shared" si="90"/>
        <v>361938019.67000002</v>
      </c>
      <c r="S41" s="54"/>
      <c r="U41" s="32">
        <f>U50</f>
        <v>280506500.10000002</v>
      </c>
      <c r="V41" s="32">
        <f t="shared" ref="V41:X41" si="91">V50</f>
        <v>0</v>
      </c>
      <c r="W41" s="32"/>
      <c r="X41" s="32">
        <f t="shared" si="91"/>
        <v>389573247.13</v>
      </c>
      <c r="Y41" s="30"/>
      <c r="AA41" s="32">
        <f>AA50</f>
        <v>25364660</v>
      </c>
      <c r="AB41" s="32">
        <f t="shared" ref="AB41:AD41" si="92">AB50</f>
        <v>0</v>
      </c>
      <c r="AC41" s="32"/>
      <c r="AD41" s="32">
        <f t="shared" si="92"/>
        <v>45146961.169999994</v>
      </c>
      <c r="AE41" s="30"/>
      <c r="AG41" s="32">
        <f>AG50</f>
        <v>106937482.99000002</v>
      </c>
      <c r="AH41" s="32">
        <f t="shared" ref="AH41:AJ41" si="93">AH50</f>
        <v>0</v>
      </c>
      <c r="AI41" s="32"/>
      <c r="AJ41" s="32">
        <f t="shared" si="93"/>
        <v>129862587.37</v>
      </c>
      <c r="AK41" s="30"/>
      <c r="AM41" s="32">
        <f>AM50</f>
        <v>148204357.11000001</v>
      </c>
      <c r="AN41" s="32">
        <f t="shared" ref="AN41:AP41" si="94">AN50</f>
        <v>0</v>
      </c>
      <c r="AO41" s="32"/>
      <c r="AP41" s="32">
        <f t="shared" si="94"/>
        <v>214563698.58999997</v>
      </c>
      <c r="AQ41" s="30"/>
    </row>
    <row r="43" spans="1:43" x14ac:dyDescent="0.3">
      <c r="B43" s="67" t="s">
        <v>165</v>
      </c>
      <c r="C43" s="68"/>
      <c r="D43" s="68"/>
      <c r="E43" s="68"/>
      <c r="F43" s="69"/>
      <c r="I43" s="2" t="s">
        <v>166</v>
      </c>
      <c r="J43" s="2"/>
      <c r="K43" s="2"/>
      <c r="L43" s="2"/>
      <c r="O43" s="74" t="s">
        <v>164</v>
      </c>
      <c r="P43" s="74"/>
      <c r="Q43" s="74"/>
      <c r="R43" s="74"/>
      <c r="S43" s="48"/>
      <c r="U43" s="66" t="s">
        <v>163</v>
      </c>
      <c r="V43" s="66"/>
      <c r="W43" s="66"/>
      <c r="X43" s="66"/>
      <c r="Y43" s="47"/>
      <c r="AA43" s="70" t="s">
        <v>167</v>
      </c>
      <c r="AB43" s="70"/>
      <c r="AC43" s="70"/>
      <c r="AD43" s="70"/>
      <c r="AE43" s="49"/>
      <c r="AF43" s="34"/>
      <c r="AG43" s="70" t="s">
        <v>168</v>
      </c>
      <c r="AH43" s="70"/>
      <c r="AI43" s="70"/>
      <c r="AJ43" s="70"/>
      <c r="AK43" s="49"/>
      <c r="AM43" s="70" t="s">
        <v>169</v>
      </c>
      <c r="AN43" s="70"/>
      <c r="AO43" s="70"/>
      <c r="AP43" s="70"/>
      <c r="AQ43" s="49"/>
    </row>
    <row r="44" spans="1:43" ht="28.8" x14ac:dyDescent="0.3">
      <c r="B44" s="2"/>
      <c r="C44" s="28" t="s">
        <v>145</v>
      </c>
      <c r="D44" s="28" t="s">
        <v>139</v>
      </c>
      <c r="E44" s="28"/>
      <c r="F44" s="28" t="s">
        <v>138</v>
      </c>
      <c r="I44" s="28" t="s">
        <v>145</v>
      </c>
      <c r="J44" s="28" t="s">
        <v>139</v>
      </c>
      <c r="K44" s="28"/>
      <c r="L44" s="28" t="s">
        <v>138</v>
      </c>
      <c r="M44" s="34"/>
      <c r="O44" s="51" t="s">
        <v>145</v>
      </c>
      <c r="P44" s="51" t="s">
        <v>139</v>
      </c>
      <c r="Q44" s="51"/>
      <c r="R44" s="51" t="s">
        <v>138</v>
      </c>
      <c r="S44" s="53"/>
      <c r="U44" s="28" t="s">
        <v>145</v>
      </c>
      <c r="V44" s="28" t="s">
        <v>139</v>
      </c>
      <c r="W44" s="28"/>
      <c r="X44" s="28" t="s">
        <v>138</v>
      </c>
      <c r="Y44" s="34"/>
      <c r="AA44" s="28" t="s">
        <v>145</v>
      </c>
      <c r="AB44" s="28" t="s">
        <v>139</v>
      </c>
      <c r="AC44" s="28"/>
      <c r="AD44" s="28" t="s">
        <v>138</v>
      </c>
      <c r="AE44" s="34"/>
      <c r="AG44" s="28" t="s">
        <v>145</v>
      </c>
      <c r="AH44" s="28" t="s">
        <v>139</v>
      </c>
      <c r="AI44" s="28"/>
      <c r="AJ44" s="28" t="s">
        <v>138</v>
      </c>
      <c r="AK44" s="34"/>
      <c r="AM44" s="28" t="s">
        <v>145</v>
      </c>
      <c r="AN44" s="28" t="s">
        <v>139</v>
      </c>
      <c r="AO44" s="28"/>
      <c r="AP44" s="28" t="s">
        <v>138</v>
      </c>
      <c r="AQ44" s="34"/>
    </row>
    <row r="45" spans="1:43" x14ac:dyDescent="0.3">
      <c r="B45" s="2" t="s">
        <v>144</v>
      </c>
      <c r="C45" s="27">
        <f>C59</f>
        <v>540168826.48000002</v>
      </c>
      <c r="D45" s="27">
        <f t="shared" ref="D45:F45" si="95">D59</f>
        <v>0</v>
      </c>
      <c r="E45" s="27"/>
      <c r="F45" s="27">
        <f t="shared" si="95"/>
        <v>525612677.83000004</v>
      </c>
      <c r="I45" s="27">
        <f>I59</f>
        <v>540158796.58000004</v>
      </c>
      <c r="J45" s="27">
        <f t="shared" ref="J45:L45" si="96">J59</f>
        <v>0</v>
      </c>
      <c r="K45" s="27"/>
      <c r="L45" s="27">
        <f t="shared" si="96"/>
        <v>553247905.28999996</v>
      </c>
      <c r="M45" s="45"/>
      <c r="O45" s="11">
        <f>O59</f>
        <v>280516530</v>
      </c>
      <c r="P45" s="11">
        <f t="shared" ref="P45:R45" si="97">P59</f>
        <v>0</v>
      </c>
      <c r="Q45" s="11"/>
      <c r="R45" s="11">
        <f t="shared" si="97"/>
        <v>361938019.67000002</v>
      </c>
      <c r="S45" s="55"/>
      <c r="U45" s="27">
        <f>U59</f>
        <v>280506500.10000002</v>
      </c>
      <c r="V45" s="27">
        <f t="shared" ref="V45:X45" si="98">V59</f>
        <v>0</v>
      </c>
      <c r="W45" s="27"/>
      <c r="X45" s="27">
        <f t="shared" si="98"/>
        <v>389573247.13</v>
      </c>
      <c r="Y45" s="45"/>
      <c r="AA45" s="27">
        <f>AA59</f>
        <v>25364660</v>
      </c>
      <c r="AB45" s="27">
        <f t="shared" ref="AB45:AD45" si="99">AB59</f>
        <v>0</v>
      </c>
      <c r="AC45" s="27"/>
      <c r="AD45" s="27">
        <f t="shared" si="99"/>
        <v>45146961.169999994</v>
      </c>
      <c r="AE45" s="45"/>
      <c r="AG45" s="27">
        <f>AG59</f>
        <v>106937482.99000002</v>
      </c>
      <c r="AH45" s="27">
        <f t="shared" ref="AH45:AJ45" si="100">AH59</f>
        <v>0</v>
      </c>
      <c r="AI45" s="27"/>
      <c r="AJ45" s="27">
        <f t="shared" si="100"/>
        <v>129862587.37</v>
      </c>
      <c r="AK45" s="45"/>
      <c r="AM45" s="27">
        <f>AM59</f>
        <v>148204357.11000001</v>
      </c>
      <c r="AN45" s="27">
        <f t="shared" ref="AN45:AP45" si="101">AN59</f>
        <v>0</v>
      </c>
      <c r="AO45" s="27"/>
      <c r="AP45" s="27">
        <f t="shared" si="101"/>
        <v>214563698.58999997</v>
      </c>
      <c r="AQ45" s="45"/>
    </row>
    <row r="46" spans="1:43" x14ac:dyDescent="0.3">
      <c r="B46" s="2" t="s">
        <v>188</v>
      </c>
      <c r="C46" s="27">
        <f>C63</f>
        <v>0</v>
      </c>
      <c r="D46" s="27">
        <f t="shared" ref="D46:F46" si="102">D63</f>
        <v>0</v>
      </c>
      <c r="E46" s="27"/>
      <c r="F46" s="27">
        <f t="shared" si="102"/>
        <v>0</v>
      </c>
      <c r="I46" s="27">
        <f>I63</f>
        <v>0</v>
      </c>
      <c r="J46" s="27">
        <f t="shared" ref="J46:L46" si="103">J63</f>
        <v>0</v>
      </c>
      <c r="K46" s="27"/>
      <c r="L46" s="27">
        <f t="shared" si="103"/>
        <v>0</v>
      </c>
      <c r="M46" s="45"/>
      <c r="O46" s="11">
        <f>O63</f>
        <v>0</v>
      </c>
      <c r="P46" s="11">
        <f t="shared" ref="P46:R46" si="104">P63</f>
        <v>0</v>
      </c>
      <c r="Q46" s="11"/>
      <c r="R46" s="11">
        <f t="shared" si="104"/>
        <v>0</v>
      </c>
      <c r="S46" s="55"/>
      <c r="U46" s="27">
        <f>U63</f>
        <v>0</v>
      </c>
      <c r="V46" s="27">
        <f t="shared" ref="V46:X46" si="105">V63</f>
        <v>0</v>
      </c>
      <c r="W46" s="27"/>
      <c r="X46" s="27">
        <f t="shared" si="105"/>
        <v>0</v>
      </c>
      <c r="Y46" s="45"/>
      <c r="AA46" s="27">
        <f>AA63</f>
        <v>0</v>
      </c>
      <c r="AB46" s="27">
        <f t="shared" ref="AB46:AD46" si="106">AB63</f>
        <v>0</v>
      </c>
      <c r="AC46" s="27"/>
      <c r="AD46" s="27">
        <f t="shared" si="106"/>
        <v>0</v>
      </c>
      <c r="AE46" s="45"/>
      <c r="AG46" s="27">
        <f>AG63</f>
        <v>0</v>
      </c>
      <c r="AH46" s="27">
        <f t="shared" ref="AH46:AJ46" si="107">AH63</f>
        <v>0</v>
      </c>
      <c r="AI46" s="27"/>
      <c r="AJ46" s="27">
        <f t="shared" si="107"/>
        <v>0</v>
      </c>
      <c r="AK46" s="45"/>
      <c r="AM46" s="27">
        <f>AM63</f>
        <v>0</v>
      </c>
      <c r="AN46" s="27">
        <f t="shared" ref="AN46:AP46" si="108">AN63</f>
        <v>0</v>
      </c>
      <c r="AO46" s="27"/>
      <c r="AP46" s="27">
        <f t="shared" si="108"/>
        <v>0</v>
      </c>
      <c r="AQ46" s="45"/>
    </row>
    <row r="47" spans="1:43" x14ac:dyDescent="0.3">
      <c r="B47" s="2" t="s">
        <v>189</v>
      </c>
      <c r="C47" s="27">
        <f>C67</f>
        <v>0</v>
      </c>
      <c r="D47" s="27">
        <f t="shared" ref="D47:F47" si="109">D67</f>
        <v>0</v>
      </c>
      <c r="E47" s="27"/>
      <c r="F47" s="27">
        <f t="shared" si="109"/>
        <v>0</v>
      </c>
      <c r="I47" s="27">
        <f>I67</f>
        <v>0</v>
      </c>
      <c r="J47" s="27">
        <f t="shared" ref="J47:L47" si="110">J67</f>
        <v>0</v>
      </c>
      <c r="K47" s="27"/>
      <c r="L47" s="27">
        <f t="shared" si="110"/>
        <v>0</v>
      </c>
      <c r="M47" s="45"/>
      <c r="O47" s="11">
        <f>O67</f>
        <v>0</v>
      </c>
      <c r="P47" s="11">
        <f t="shared" ref="P47:R47" si="111">P67</f>
        <v>0</v>
      </c>
      <c r="Q47" s="11"/>
      <c r="R47" s="11">
        <f t="shared" si="111"/>
        <v>0</v>
      </c>
      <c r="S47" s="55"/>
      <c r="U47" s="27">
        <f>U67</f>
        <v>0</v>
      </c>
      <c r="V47" s="27">
        <f t="shared" ref="V47:X47" si="112">V67</f>
        <v>0</v>
      </c>
      <c r="W47" s="27"/>
      <c r="X47" s="27">
        <f t="shared" si="112"/>
        <v>0</v>
      </c>
      <c r="Y47" s="45"/>
      <c r="AA47" s="27">
        <f>AA67</f>
        <v>0</v>
      </c>
      <c r="AB47" s="27">
        <f t="shared" ref="AB47:AD47" si="113">AB67</f>
        <v>0</v>
      </c>
      <c r="AC47" s="27"/>
      <c r="AD47" s="27">
        <f t="shared" si="113"/>
        <v>0</v>
      </c>
      <c r="AE47" s="45"/>
      <c r="AG47" s="27">
        <f>AG67</f>
        <v>0</v>
      </c>
      <c r="AH47" s="27">
        <f t="shared" ref="AH47:AJ47" si="114">AH67</f>
        <v>0</v>
      </c>
      <c r="AI47" s="27"/>
      <c r="AJ47" s="27">
        <f t="shared" si="114"/>
        <v>0</v>
      </c>
      <c r="AK47" s="45"/>
      <c r="AM47" s="27">
        <f>AM67</f>
        <v>0</v>
      </c>
      <c r="AN47" s="27">
        <f t="shared" ref="AN47:AP47" si="115">AN67</f>
        <v>0</v>
      </c>
      <c r="AO47" s="27"/>
      <c r="AP47" s="27">
        <f t="shared" si="115"/>
        <v>0</v>
      </c>
      <c r="AQ47" s="45"/>
    </row>
    <row r="48" spans="1:43" x14ac:dyDescent="0.3">
      <c r="B48" s="2" t="s">
        <v>190</v>
      </c>
      <c r="C48" s="27">
        <f>C71</f>
        <v>0</v>
      </c>
      <c r="D48" s="27">
        <f t="shared" ref="D48:F48" si="116">D71</f>
        <v>0</v>
      </c>
      <c r="E48" s="27"/>
      <c r="F48" s="27">
        <f t="shared" si="116"/>
        <v>0</v>
      </c>
      <c r="I48" s="27">
        <f>I71</f>
        <v>0</v>
      </c>
      <c r="J48" s="27">
        <f t="shared" ref="J48:L48" si="117">J71</f>
        <v>0</v>
      </c>
      <c r="K48" s="27"/>
      <c r="L48" s="27">
        <f t="shared" si="117"/>
        <v>0</v>
      </c>
      <c r="M48" s="45"/>
      <c r="O48" s="11">
        <f>O71</f>
        <v>0</v>
      </c>
      <c r="P48" s="11">
        <f t="shared" ref="P48:R48" si="118">P71</f>
        <v>0</v>
      </c>
      <c r="Q48" s="11"/>
      <c r="R48" s="11">
        <f t="shared" si="118"/>
        <v>0</v>
      </c>
      <c r="S48" s="55"/>
      <c r="U48" s="27">
        <f>U71</f>
        <v>0</v>
      </c>
      <c r="V48" s="27">
        <f t="shared" ref="V48:X48" si="119">V71</f>
        <v>0</v>
      </c>
      <c r="W48" s="27"/>
      <c r="X48" s="27">
        <f t="shared" si="119"/>
        <v>0</v>
      </c>
      <c r="Y48" s="45"/>
      <c r="AA48" s="27">
        <f>AA71</f>
        <v>0</v>
      </c>
      <c r="AB48" s="27">
        <f t="shared" ref="AB48:AD48" si="120">AB71</f>
        <v>0</v>
      </c>
      <c r="AC48" s="27"/>
      <c r="AD48" s="27">
        <f t="shared" si="120"/>
        <v>0</v>
      </c>
      <c r="AE48" s="45"/>
      <c r="AG48" s="27">
        <f>AG71</f>
        <v>0</v>
      </c>
      <c r="AH48" s="27">
        <f t="shared" ref="AH48:AJ48" si="121">AH71</f>
        <v>0</v>
      </c>
      <c r="AI48" s="27"/>
      <c r="AJ48" s="27">
        <f t="shared" si="121"/>
        <v>0</v>
      </c>
      <c r="AK48" s="45"/>
      <c r="AM48" s="27">
        <f>AM71</f>
        <v>0</v>
      </c>
      <c r="AN48" s="27">
        <f t="shared" ref="AN48:AP48" si="122">AN71</f>
        <v>0</v>
      </c>
      <c r="AO48" s="27"/>
      <c r="AP48" s="27">
        <f t="shared" si="122"/>
        <v>0</v>
      </c>
      <c r="AQ48" s="45"/>
    </row>
    <row r="49" spans="1:43" x14ac:dyDescent="0.3">
      <c r="B49" s="2" t="s">
        <v>191</v>
      </c>
      <c r="C49" s="27">
        <f>C75</f>
        <v>0</v>
      </c>
      <c r="D49" s="27">
        <f t="shared" ref="D49:F49" si="123">D75</f>
        <v>0</v>
      </c>
      <c r="E49" s="27"/>
      <c r="F49" s="27">
        <f t="shared" si="123"/>
        <v>0</v>
      </c>
      <c r="I49" s="27">
        <f>I75</f>
        <v>0</v>
      </c>
      <c r="J49" s="27">
        <f t="shared" ref="J49:L49" si="124">J75</f>
        <v>0</v>
      </c>
      <c r="K49" s="27"/>
      <c r="L49" s="27">
        <f t="shared" si="124"/>
        <v>0</v>
      </c>
      <c r="M49" s="45"/>
      <c r="O49" s="11">
        <f>O75</f>
        <v>0</v>
      </c>
      <c r="P49" s="11">
        <f t="shared" ref="P49:R49" si="125">P75</f>
        <v>0</v>
      </c>
      <c r="Q49" s="11"/>
      <c r="R49" s="11">
        <f t="shared" si="125"/>
        <v>0</v>
      </c>
      <c r="S49" s="55"/>
      <c r="U49" s="27">
        <f>U75</f>
        <v>0</v>
      </c>
      <c r="V49" s="27">
        <f t="shared" ref="V49:X49" si="126">V75</f>
        <v>0</v>
      </c>
      <c r="W49" s="27"/>
      <c r="X49" s="27">
        <f t="shared" si="126"/>
        <v>0</v>
      </c>
      <c r="Y49" s="45"/>
      <c r="AA49" s="27">
        <f>AA75</f>
        <v>0</v>
      </c>
      <c r="AB49" s="27">
        <f t="shared" ref="AB49:AD49" si="127">AB75</f>
        <v>0</v>
      </c>
      <c r="AC49" s="27"/>
      <c r="AD49" s="27">
        <f t="shared" si="127"/>
        <v>0</v>
      </c>
      <c r="AE49" s="45"/>
      <c r="AG49" s="27">
        <f>AG75</f>
        <v>0</v>
      </c>
      <c r="AH49" s="27">
        <f t="shared" ref="AH49:AJ49" si="128">AH75</f>
        <v>0</v>
      </c>
      <c r="AI49" s="27"/>
      <c r="AJ49" s="27">
        <f t="shared" si="128"/>
        <v>0</v>
      </c>
      <c r="AK49" s="45"/>
      <c r="AM49" s="27">
        <f>AM75</f>
        <v>0</v>
      </c>
      <c r="AN49" s="27">
        <f t="shared" ref="AN49:AP49" si="129">AN75</f>
        <v>0</v>
      </c>
      <c r="AO49" s="27"/>
      <c r="AP49" s="27">
        <f t="shared" si="129"/>
        <v>0</v>
      </c>
      <c r="AQ49" s="45"/>
    </row>
    <row r="50" spans="1:43" x14ac:dyDescent="0.3">
      <c r="B50" s="2" t="s">
        <v>16</v>
      </c>
      <c r="C50" s="32">
        <f>SUM(C45:C49)</f>
        <v>540168826.48000002</v>
      </c>
      <c r="D50" s="32">
        <f t="shared" ref="D50:F50" si="130">SUM(D45:D49)</f>
        <v>0</v>
      </c>
      <c r="E50" s="32"/>
      <c r="F50" s="32">
        <f t="shared" si="130"/>
        <v>525612677.83000004</v>
      </c>
      <c r="I50" s="32">
        <f>SUM(I45:I49)</f>
        <v>540158796.58000004</v>
      </c>
      <c r="J50" s="32">
        <f t="shared" ref="J50" si="131">SUM(J45:J49)</f>
        <v>0</v>
      </c>
      <c r="K50" s="32"/>
      <c r="L50" s="32">
        <f t="shared" ref="L50" si="132">SUM(L45:L49)</f>
        <v>553247905.28999996</v>
      </c>
      <c r="M50" s="30"/>
      <c r="O50" s="52">
        <f>SUM(O45:O49)</f>
        <v>280516530</v>
      </c>
      <c r="P50" s="52">
        <f t="shared" ref="P50" si="133">SUM(P45:P49)</f>
        <v>0</v>
      </c>
      <c r="Q50" s="52"/>
      <c r="R50" s="52">
        <f t="shared" ref="R50" si="134">SUM(R45:R49)</f>
        <v>361938019.67000002</v>
      </c>
      <c r="S50" s="54"/>
      <c r="U50" s="32">
        <f>SUM(U45:U49)</f>
        <v>280506500.10000002</v>
      </c>
      <c r="V50" s="32">
        <f t="shared" ref="V50" si="135">SUM(V45:V49)</f>
        <v>0</v>
      </c>
      <c r="W50" s="32"/>
      <c r="X50" s="32">
        <f t="shared" ref="X50" si="136">SUM(X45:X49)</f>
        <v>389573247.13</v>
      </c>
      <c r="Y50" s="30"/>
      <c r="AA50" s="32">
        <f>SUM(AA45:AA49)</f>
        <v>25364660</v>
      </c>
      <c r="AB50" s="32">
        <f t="shared" ref="AB50" si="137">SUM(AB45:AB49)</f>
        <v>0</v>
      </c>
      <c r="AC50" s="32"/>
      <c r="AD50" s="32">
        <f t="shared" ref="AD50" si="138">SUM(AD45:AD49)</f>
        <v>45146961.169999994</v>
      </c>
      <c r="AE50" s="30"/>
      <c r="AG50" s="32">
        <f>SUM(AG45:AG49)</f>
        <v>106937482.99000002</v>
      </c>
      <c r="AH50" s="32">
        <f t="shared" ref="AH50" si="139">SUM(AH45:AH49)</f>
        <v>0</v>
      </c>
      <c r="AI50" s="32"/>
      <c r="AJ50" s="32">
        <f t="shared" ref="AJ50" si="140">SUM(AJ45:AJ49)</f>
        <v>129862587.37</v>
      </c>
      <c r="AK50" s="30"/>
      <c r="AM50" s="32">
        <f>SUM(AM45:AM49)</f>
        <v>148204357.11000001</v>
      </c>
      <c r="AN50" s="32">
        <f t="shared" ref="AN50" si="141">SUM(AN45:AN49)</f>
        <v>0</v>
      </c>
      <c r="AO50" s="32"/>
      <c r="AP50" s="32">
        <f t="shared" ref="AP50" si="142">SUM(AP45:AP49)</f>
        <v>214563698.58999997</v>
      </c>
      <c r="AQ50" s="30"/>
    </row>
    <row r="52" spans="1:43" x14ac:dyDescent="0.3">
      <c r="A52" s="37" t="s">
        <v>194</v>
      </c>
    </row>
    <row r="53" spans="1:43" x14ac:dyDescent="0.3">
      <c r="A53" s="4"/>
    </row>
    <row r="54" spans="1:43" x14ac:dyDescent="0.3">
      <c r="B54" s="67" t="s">
        <v>165</v>
      </c>
      <c r="C54" s="68"/>
      <c r="D54" s="68"/>
      <c r="E54" s="68"/>
      <c r="F54" s="69"/>
      <c r="I54" s="2" t="s">
        <v>166</v>
      </c>
      <c r="J54" s="2"/>
      <c r="K54" s="2"/>
      <c r="L54" s="2"/>
      <c r="O54" s="74" t="s">
        <v>164</v>
      </c>
      <c r="P54" s="74"/>
      <c r="Q54" s="74"/>
      <c r="R54" s="74"/>
      <c r="S54" s="48"/>
      <c r="U54" s="66" t="s">
        <v>163</v>
      </c>
      <c r="V54" s="66"/>
      <c r="W54" s="66"/>
      <c r="X54" s="66"/>
      <c r="Y54" s="47"/>
      <c r="AA54" s="70" t="s">
        <v>167</v>
      </c>
      <c r="AB54" s="70"/>
      <c r="AC54" s="70"/>
      <c r="AD54" s="70"/>
      <c r="AE54" s="49"/>
      <c r="AF54" s="34"/>
      <c r="AG54" s="70" t="s">
        <v>168</v>
      </c>
      <c r="AH54" s="70"/>
      <c r="AI54" s="70"/>
      <c r="AJ54" s="70"/>
      <c r="AK54" s="49"/>
      <c r="AM54" s="70" t="s">
        <v>169</v>
      </c>
      <c r="AN54" s="70"/>
      <c r="AO54" s="70"/>
      <c r="AP54" s="70"/>
      <c r="AQ54" s="49"/>
    </row>
    <row r="55" spans="1:43" ht="28.8" x14ac:dyDescent="0.3">
      <c r="B55" s="35"/>
      <c r="C55" s="36" t="s">
        <v>145</v>
      </c>
      <c r="D55" s="36" t="s">
        <v>139</v>
      </c>
      <c r="E55" s="36"/>
      <c r="F55" s="36" t="s">
        <v>138</v>
      </c>
      <c r="I55" s="28" t="s">
        <v>145</v>
      </c>
      <c r="J55" s="28" t="s">
        <v>139</v>
      </c>
      <c r="K55" s="28"/>
      <c r="L55" s="28" t="s">
        <v>138</v>
      </c>
      <c r="M55" s="34"/>
      <c r="O55" s="51" t="s">
        <v>145</v>
      </c>
      <c r="P55" s="51" t="s">
        <v>139</v>
      </c>
      <c r="Q55" s="51"/>
      <c r="R55" s="51" t="s">
        <v>138</v>
      </c>
      <c r="S55" s="53"/>
      <c r="U55" s="28" t="s">
        <v>145</v>
      </c>
      <c r="V55" s="28" t="s">
        <v>139</v>
      </c>
      <c r="W55" s="28"/>
      <c r="X55" s="28" t="s">
        <v>138</v>
      </c>
      <c r="Y55" s="34"/>
      <c r="AA55" s="28" t="s">
        <v>145</v>
      </c>
      <c r="AB55" s="28" t="s">
        <v>139</v>
      </c>
      <c r="AC55" s="28"/>
      <c r="AD55" s="28" t="s">
        <v>138</v>
      </c>
      <c r="AE55" s="34"/>
      <c r="AG55" s="28" t="s">
        <v>145</v>
      </c>
      <c r="AH55" s="28" t="s">
        <v>139</v>
      </c>
      <c r="AI55" s="28"/>
      <c r="AJ55" s="28" t="s">
        <v>138</v>
      </c>
      <c r="AK55" s="34"/>
      <c r="AM55" s="28" t="s">
        <v>145</v>
      </c>
      <c r="AN55" s="28" t="s">
        <v>139</v>
      </c>
      <c r="AO55" s="28"/>
      <c r="AP55" s="28" t="s">
        <v>138</v>
      </c>
      <c r="AQ55" s="34"/>
    </row>
    <row r="56" spans="1:43" x14ac:dyDescent="0.3">
      <c r="A56" s="2" t="s">
        <v>144</v>
      </c>
      <c r="B56" s="2" t="s">
        <v>142</v>
      </c>
      <c r="C56" s="32">
        <f t="shared" ref="C56:F58" si="143">C80</f>
        <v>0</v>
      </c>
      <c r="D56" s="32">
        <f t="shared" si="143"/>
        <v>0</v>
      </c>
      <c r="E56" s="32"/>
      <c r="F56" s="32">
        <f t="shared" si="143"/>
        <v>0</v>
      </c>
      <c r="I56" s="32">
        <f t="shared" ref="I56:L58" si="144">I80</f>
        <v>0</v>
      </c>
      <c r="J56" s="32">
        <f t="shared" si="144"/>
        <v>0</v>
      </c>
      <c r="K56" s="32"/>
      <c r="L56" s="32">
        <f t="shared" si="144"/>
        <v>0</v>
      </c>
      <c r="M56" s="30"/>
      <c r="N56" s="33"/>
      <c r="O56" s="52">
        <f t="shared" ref="O56:R58" si="145">O80</f>
        <v>0</v>
      </c>
      <c r="P56" s="52">
        <f t="shared" si="145"/>
        <v>0</v>
      </c>
      <c r="Q56" s="52"/>
      <c r="R56" s="52">
        <f t="shared" si="145"/>
        <v>0</v>
      </c>
      <c r="S56" s="54"/>
      <c r="T56" s="33"/>
      <c r="U56" s="32">
        <f t="shared" ref="U56:X58" si="146">U80</f>
        <v>0</v>
      </c>
      <c r="V56" s="32">
        <f t="shared" si="146"/>
        <v>0</v>
      </c>
      <c r="W56" s="32"/>
      <c r="X56" s="32">
        <f t="shared" si="146"/>
        <v>0</v>
      </c>
      <c r="Y56" s="30"/>
      <c r="Z56" s="33"/>
      <c r="AA56" s="32">
        <f t="shared" ref="AA56:AD58" si="147">AA80</f>
        <v>0</v>
      </c>
      <c r="AB56" s="32">
        <f t="shared" si="147"/>
        <v>0</v>
      </c>
      <c r="AC56" s="32"/>
      <c r="AD56" s="32">
        <f t="shared" si="147"/>
        <v>0</v>
      </c>
      <c r="AE56" s="30"/>
      <c r="AF56" s="33"/>
      <c r="AG56" s="32">
        <f t="shared" ref="AG56:AJ58" si="148">AG80</f>
        <v>0</v>
      </c>
      <c r="AH56" s="32">
        <f t="shared" si="148"/>
        <v>0</v>
      </c>
      <c r="AI56" s="32"/>
      <c r="AJ56" s="32">
        <f t="shared" si="148"/>
        <v>0</v>
      </c>
      <c r="AK56" s="30"/>
      <c r="AL56" s="33"/>
      <c r="AM56" s="32">
        <f t="shared" ref="AM56:AP58" si="149">AM80</f>
        <v>0</v>
      </c>
      <c r="AN56" s="32">
        <f t="shared" si="149"/>
        <v>0</v>
      </c>
      <c r="AO56" s="32"/>
      <c r="AP56" s="32">
        <f t="shared" si="149"/>
        <v>0</v>
      </c>
      <c r="AQ56" s="30"/>
    </row>
    <row r="57" spans="1:43" x14ac:dyDescent="0.3">
      <c r="A57" s="2"/>
      <c r="B57" s="2" t="s">
        <v>94</v>
      </c>
      <c r="C57" s="32">
        <f t="shared" si="143"/>
        <v>540168826.48000002</v>
      </c>
      <c r="D57" s="32">
        <f t="shared" si="143"/>
        <v>0</v>
      </c>
      <c r="E57" s="32"/>
      <c r="F57" s="32">
        <f t="shared" si="143"/>
        <v>525612677.83000004</v>
      </c>
      <c r="I57" s="32">
        <f t="shared" si="144"/>
        <v>540158796.58000004</v>
      </c>
      <c r="J57" s="32">
        <f t="shared" si="144"/>
        <v>0</v>
      </c>
      <c r="K57" s="32"/>
      <c r="L57" s="32">
        <f t="shared" si="144"/>
        <v>553247905.28999996</v>
      </c>
      <c r="M57" s="30"/>
      <c r="N57" s="33"/>
      <c r="O57" s="52">
        <f t="shared" si="145"/>
        <v>280516530</v>
      </c>
      <c r="P57" s="52">
        <f t="shared" si="145"/>
        <v>0</v>
      </c>
      <c r="Q57" s="52"/>
      <c r="R57" s="52">
        <f t="shared" si="145"/>
        <v>361938019.67000002</v>
      </c>
      <c r="S57" s="54"/>
      <c r="T57" s="33"/>
      <c r="U57" s="32">
        <f t="shared" si="146"/>
        <v>280506500.10000002</v>
      </c>
      <c r="V57" s="32">
        <f t="shared" si="146"/>
        <v>0</v>
      </c>
      <c r="W57" s="32"/>
      <c r="X57" s="32">
        <f t="shared" si="146"/>
        <v>389573247.13</v>
      </c>
      <c r="Y57" s="30"/>
      <c r="Z57" s="33"/>
      <c r="AA57" s="32">
        <f t="shared" si="147"/>
        <v>25364660</v>
      </c>
      <c r="AB57" s="32">
        <f t="shared" si="147"/>
        <v>0</v>
      </c>
      <c r="AC57" s="32"/>
      <c r="AD57" s="32">
        <f t="shared" si="147"/>
        <v>45146961.169999994</v>
      </c>
      <c r="AE57" s="30"/>
      <c r="AF57" s="33"/>
      <c r="AG57" s="32">
        <f t="shared" si="148"/>
        <v>106937482.99000002</v>
      </c>
      <c r="AH57" s="32">
        <f t="shared" si="148"/>
        <v>0</v>
      </c>
      <c r="AI57" s="32"/>
      <c r="AJ57" s="32">
        <f t="shared" si="148"/>
        <v>129862587.37</v>
      </c>
      <c r="AK57" s="30"/>
      <c r="AL57" s="33"/>
      <c r="AM57" s="32">
        <f t="shared" si="149"/>
        <v>148204357.11000001</v>
      </c>
      <c r="AN57" s="32">
        <f t="shared" si="149"/>
        <v>0</v>
      </c>
      <c r="AO57" s="32"/>
      <c r="AP57" s="32">
        <f t="shared" si="149"/>
        <v>214563698.58999997</v>
      </c>
      <c r="AQ57" s="30"/>
    </row>
    <row r="58" spans="1:43" x14ac:dyDescent="0.3">
      <c r="A58" s="2"/>
      <c r="B58" s="2" t="s">
        <v>143</v>
      </c>
      <c r="C58" s="32">
        <f t="shared" si="143"/>
        <v>0</v>
      </c>
      <c r="D58" s="32">
        <f t="shared" si="143"/>
        <v>0</v>
      </c>
      <c r="E58" s="32"/>
      <c r="F58" s="32">
        <f t="shared" si="143"/>
        <v>0</v>
      </c>
      <c r="I58" s="32">
        <f t="shared" si="144"/>
        <v>0</v>
      </c>
      <c r="J58" s="32">
        <f t="shared" si="144"/>
        <v>0</v>
      </c>
      <c r="K58" s="32"/>
      <c r="L58" s="32">
        <f t="shared" si="144"/>
        <v>0</v>
      </c>
      <c r="M58" s="30"/>
      <c r="N58" s="33"/>
      <c r="O58" s="52">
        <f t="shared" si="145"/>
        <v>0</v>
      </c>
      <c r="P58" s="52">
        <f t="shared" si="145"/>
        <v>0</v>
      </c>
      <c r="Q58" s="52"/>
      <c r="R58" s="52">
        <f t="shared" si="145"/>
        <v>0</v>
      </c>
      <c r="S58" s="54"/>
      <c r="T58" s="33"/>
      <c r="U58" s="32">
        <f t="shared" si="146"/>
        <v>0</v>
      </c>
      <c r="V58" s="32">
        <f t="shared" si="146"/>
        <v>0</v>
      </c>
      <c r="W58" s="32"/>
      <c r="X58" s="32">
        <f t="shared" si="146"/>
        <v>0</v>
      </c>
      <c r="Y58" s="30"/>
      <c r="Z58" s="33"/>
      <c r="AA58" s="32">
        <f t="shared" si="147"/>
        <v>0</v>
      </c>
      <c r="AB58" s="32">
        <f t="shared" si="147"/>
        <v>0</v>
      </c>
      <c r="AC58" s="32"/>
      <c r="AD58" s="32">
        <f t="shared" si="147"/>
        <v>0</v>
      </c>
      <c r="AE58" s="30"/>
      <c r="AF58" s="33"/>
      <c r="AG58" s="32">
        <f t="shared" si="148"/>
        <v>0</v>
      </c>
      <c r="AH58" s="32">
        <f t="shared" si="148"/>
        <v>0</v>
      </c>
      <c r="AI58" s="32"/>
      <c r="AJ58" s="32">
        <f t="shared" si="148"/>
        <v>0</v>
      </c>
      <c r="AK58" s="30"/>
      <c r="AL58" s="33"/>
      <c r="AM58" s="32">
        <f t="shared" si="149"/>
        <v>0</v>
      </c>
      <c r="AN58" s="32">
        <f t="shared" si="149"/>
        <v>0</v>
      </c>
      <c r="AO58" s="32"/>
      <c r="AP58" s="32">
        <f t="shared" si="149"/>
        <v>0</v>
      </c>
      <c r="AQ58" s="30"/>
    </row>
    <row r="59" spans="1:43" x14ac:dyDescent="0.3">
      <c r="A59" s="2"/>
      <c r="B59" s="2" t="s">
        <v>187</v>
      </c>
      <c r="C59" s="32">
        <f>SUM(C56:C58)</f>
        <v>540168826.48000002</v>
      </c>
      <c r="D59" s="32">
        <f t="shared" ref="D59:F59" si="150">SUM(D56:D58)</f>
        <v>0</v>
      </c>
      <c r="E59" s="32"/>
      <c r="F59" s="32">
        <f t="shared" si="150"/>
        <v>525612677.83000004</v>
      </c>
      <c r="I59" s="32">
        <f>SUM(I56:I58)</f>
        <v>540158796.58000004</v>
      </c>
      <c r="J59" s="32">
        <f t="shared" ref="J59" si="151">SUM(J56:J58)</f>
        <v>0</v>
      </c>
      <c r="K59" s="32"/>
      <c r="L59" s="32">
        <f t="shared" ref="L59" si="152">SUM(L56:L58)</f>
        <v>553247905.28999996</v>
      </c>
      <c r="M59" s="30"/>
      <c r="N59" s="33"/>
      <c r="O59" s="52">
        <f>SUM(O56:O58)</f>
        <v>280516530</v>
      </c>
      <c r="P59" s="52">
        <f t="shared" ref="P59" si="153">SUM(P56:P58)</f>
        <v>0</v>
      </c>
      <c r="Q59" s="52"/>
      <c r="R59" s="52">
        <f t="shared" ref="R59" si="154">SUM(R56:R58)</f>
        <v>361938019.67000002</v>
      </c>
      <c r="S59" s="54"/>
      <c r="T59" s="33"/>
      <c r="U59" s="32">
        <f>SUM(U56:U58)</f>
        <v>280506500.10000002</v>
      </c>
      <c r="V59" s="32">
        <f t="shared" ref="V59" si="155">SUM(V56:V58)</f>
        <v>0</v>
      </c>
      <c r="W59" s="32"/>
      <c r="X59" s="32">
        <f t="shared" ref="X59" si="156">SUM(X56:X58)</f>
        <v>389573247.13</v>
      </c>
      <c r="Y59" s="30"/>
      <c r="Z59" s="33"/>
      <c r="AA59" s="32">
        <f>SUM(AA56:AA58)</f>
        <v>25364660</v>
      </c>
      <c r="AB59" s="32">
        <f t="shared" ref="AB59" si="157">SUM(AB56:AB58)</f>
        <v>0</v>
      </c>
      <c r="AC59" s="32"/>
      <c r="AD59" s="32">
        <f t="shared" ref="AD59" si="158">SUM(AD56:AD58)</f>
        <v>45146961.169999994</v>
      </c>
      <c r="AE59" s="30"/>
      <c r="AF59" s="33"/>
      <c r="AG59" s="32">
        <f>SUM(AG56:AG58)</f>
        <v>106937482.99000002</v>
      </c>
      <c r="AH59" s="32">
        <f t="shared" ref="AH59" si="159">SUM(AH56:AH58)</f>
        <v>0</v>
      </c>
      <c r="AI59" s="32"/>
      <c r="AJ59" s="32">
        <f t="shared" ref="AJ59" si="160">SUM(AJ56:AJ58)</f>
        <v>129862587.37</v>
      </c>
      <c r="AK59" s="30"/>
      <c r="AL59" s="33"/>
      <c r="AM59" s="32">
        <f>SUM(AM56:AM58)</f>
        <v>148204357.11000001</v>
      </c>
      <c r="AN59" s="32">
        <f t="shared" ref="AN59" si="161">SUM(AN56:AN58)</f>
        <v>0</v>
      </c>
      <c r="AO59" s="32"/>
      <c r="AP59" s="32">
        <f t="shared" ref="AP59" si="162">SUM(AP56:AP58)</f>
        <v>214563698.58999997</v>
      </c>
      <c r="AQ59" s="30"/>
    </row>
    <row r="60" spans="1:43" x14ac:dyDescent="0.3">
      <c r="A60" s="2" t="s">
        <v>188</v>
      </c>
      <c r="B60" s="2" t="s">
        <v>142</v>
      </c>
      <c r="C60" s="2"/>
      <c r="D60" s="2"/>
      <c r="E60" s="2"/>
      <c r="F60" s="2"/>
      <c r="I60" s="2"/>
      <c r="J60" s="2"/>
      <c r="K60" s="2"/>
      <c r="L60" s="2"/>
      <c r="O60" s="15"/>
      <c r="P60" s="15"/>
      <c r="Q60" s="15"/>
      <c r="R60" s="15"/>
      <c r="U60" s="2"/>
      <c r="V60" s="2"/>
      <c r="W60" s="2"/>
      <c r="X60" s="2"/>
      <c r="AA60" s="2"/>
      <c r="AB60" s="2"/>
      <c r="AC60" s="2"/>
      <c r="AD60" s="2"/>
      <c r="AG60" s="2"/>
      <c r="AH60" s="2"/>
      <c r="AI60" s="2"/>
      <c r="AJ60" s="2"/>
      <c r="AM60" s="2"/>
      <c r="AN60" s="2"/>
      <c r="AO60" s="2"/>
      <c r="AP60" s="2"/>
    </row>
    <row r="61" spans="1:43" x14ac:dyDescent="0.3">
      <c r="A61" s="2"/>
      <c r="B61" s="2" t="s">
        <v>94</v>
      </c>
      <c r="C61" s="2"/>
      <c r="D61" s="2"/>
      <c r="E61" s="2"/>
      <c r="F61" s="2"/>
      <c r="I61" s="2"/>
      <c r="J61" s="2"/>
      <c r="K61" s="2"/>
      <c r="L61" s="2"/>
      <c r="O61" s="15"/>
      <c r="P61" s="15"/>
      <c r="Q61" s="15"/>
      <c r="R61" s="15"/>
      <c r="U61" s="2"/>
      <c r="V61" s="2"/>
      <c r="W61" s="2"/>
      <c r="X61" s="2"/>
      <c r="AA61" s="2"/>
      <c r="AB61" s="2"/>
      <c r="AC61" s="2"/>
      <c r="AD61" s="2"/>
      <c r="AG61" s="2"/>
      <c r="AH61" s="2"/>
      <c r="AI61" s="2"/>
      <c r="AJ61" s="2"/>
      <c r="AM61" s="2"/>
      <c r="AN61" s="2"/>
      <c r="AO61" s="2"/>
      <c r="AP61" s="2"/>
    </row>
    <row r="62" spans="1:43" x14ac:dyDescent="0.3">
      <c r="A62" s="2"/>
      <c r="B62" s="2" t="s">
        <v>143</v>
      </c>
      <c r="C62" s="2"/>
      <c r="D62" s="2"/>
      <c r="E62" s="2"/>
      <c r="F62" s="2"/>
      <c r="I62" s="2"/>
      <c r="J62" s="2"/>
      <c r="K62" s="2"/>
      <c r="L62" s="2"/>
      <c r="O62" s="15"/>
      <c r="P62" s="15"/>
      <c r="Q62" s="15"/>
      <c r="R62" s="15"/>
      <c r="U62" s="2"/>
      <c r="V62" s="2"/>
      <c r="W62" s="2"/>
      <c r="X62" s="2"/>
      <c r="AA62" s="2"/>
      <c r="AB62" s="2"/>
      <c r="AC62" s="2"/>
      <c r="AD62" s="2"/>
      <c r="AG62" s="2"/>
      <c r="AH62" s="2"/>
      <c r="AI62" s="2"/>
      <c r="AJ62" s="2"/>
      <c r="AM62" s="2"/>
      <c r="AN62" s="2"/>
      <c r="AO62" s="2"/>
      <c r="AP62" s="2"/>
    </row>
    <row r="63" spans="1:43" x14ac:dyDescent="0.3">
      <c r="A63" s="2"/>
      <c r="B63" s="2" t="s">
        <v>187</v>
      </c>
      <c r="C63" s="2"/>
      <c r="D63" s="2"/>
      <c r="E63" s="2"/>
      <c r="F63" s="2"/>
      <c r="I63" s="2"/>
      <c r="J63" s="2"/>
      <c r="K63" s="2"/>
      <c r="L63" s="2"/>
      <c r="O63" s="15"/>
      <c r="P63" s="15"/>
      <c r="Q63" s="15"/>
      <c r="R63" s="15"/>
      <c r="U63" s="2"/>
      <c r="V63" s="2"/>
      <c r="W63" s="2"/>
      <c r="X63" s="2"/>
      <c r="AA63" s="2"/>
      <c r="AB63" s="2"/>
      <c r="AC63" s="2"/>
      <c r="AD63" s="2"/>
      <c r="AG63" s="2"/>
      <c r="AH63" s="2"/>
      <c r="AI63" s="2"/>
      <c r="AJ63" s="2"/>
      <c r="AM63" s="2"/>
      <c r="AN63" s="2"/>
      <c r="AO63" s="2"/>
      <c r="AP63" s="2"/>
    </row>
    <row r="64" spans="1:43" x14ac:dyDescent="0.3">
      <c r="A64" s="2" t="s">
        <v>189</v>
      </c>
      <c r="B64" s="2" t="s">
        <v>142</v>
      </c>
      <c r="C64" s="2"/>
      <c r="D64" s="2"/>
      <c r="E64" s="2"/>
      <c r="F64" s="2"/>
      <c r="I64" s="2"/>
      <c r="J64" s="2"/>
      <c r="K64" s="2"/>
      <c r="L64" s="2"/>
      <c r="O64" s="15"/>
      <c r="P64" s="15"/>
      <c r="Q64" s="15"/>
      <c r="R64" s="15"/>
      <c r="U64" s="2"/>
      <c r="V64" s="2"/>
      <c r="W64" s="2"/>
      <c r="X64" s="2"/>
      <c r="AA64" s="2"/>
      <c r="AB64" s="2"/>
      <c r="AC64" s="2"/>
      <c r="AD64" s="2"/>
      <c r="AG64" s="2"/>
      <c r="AH64" s="2"/>
      <c r="AI64" s="2"/>
      <c r="AJ64" s="2"/>
      <c r="AM64" s="2"/>
      <c r="AN64" s="2"/>
      <c r="AO64" s="2"/>
      <c r="AP64" s="2"/>
    </row>
    <row r="65" spans="1:43" x14ac:dyDescent="0.3">
      <c r="A65" s="2"/>
      <c r="B65" s="2" t="s">
        <v>94</v>
      </c>
      <c r="C65" s="2"/>
      <c r="D65" s="2"/>
      <c r="E65" s="2"/>
      <c r="F65" s="2"/>
      <c r="I65" s="2"/>
      <c r="J65" s="2"/>
      <c r="K65" s="2"/>
      <c r="L65" s="2"/>
      <c r="O65" s="15"/>
      <c r="P65" s="15"/>
      <c r="Q65" s="15"/>
      <c r="R65" s="15"/>
      <c r="U65" s="2"/>
      <c r="V65" s="2"/>
      <c r="W65" s="2"/>
      <c r="X65" s="2"/>
      <c r="AA65" s="2"/>
      <c r="AB65" s="2"/>
      <c r="AC65" s="2"/>
      <c r="AD65" s="2"/>
      <c r="AG65" s="2"/>
      <c r="AH65" s="2"/>
      <c r="AI65" s="2"/>
      <c r="AJ65" s="2"/>
      <c r="AM65" s="2"/>
      <c r="AN65" s="2"/>
      <c r="AO65" s="2"/>
      <c r="AP65" s="2"/>
    </row>
    <row r="66" spans="1:43" x14ac:dyDescent="0.3">
      <c r="A66" s="2"/>
      <c r="B66" s="2" t="s">
        <v>143</v>
      </c>
      <c r="C66" s="2"/>
      <c r="D66" s="2"/>
      <c r="E66" s="2"/>
      <c r="F66" s="2"/>
      <c r="I66" s="2"/>
      <c r="J66" s="2"/>
      <c r="K66" s="2"/>
      <c r="L66" s="2"/>
      <c r="O66" s="15"/>
      <c r="P66" s="15"/>
      <c r="Q66" s="15"/>
      <c r="R66" s="15"/>
      <c r="U66" s="2"/>
      <c r="V66" s="2"/>
      <c r="W66" s="2"/>
      <c r="X66" s="2"/>
      <c r="AA66" s="2"/>
      <c r="AB66" s="2"/>
      <c r="AC66" s="2"/>
      <c r="AD66" s="2"/>
      <c r="AG66" s="2"/>
      <c r="AH66" s="2"/>
      <c r="AI66" s="2"/>
      <c r="AJ66" s="2"/>
      <c r="AM66" s="2"/>
      <c r="AN66" s="2"/>
      <c r="AO66" s="2"/>
      <c r="AP66" s="2"/>
    </row>
    <row r="67" spans="1:43" x14ac:dyDescent="0.3">
      <c r="A67" s="2"/>
      <c r="B67" s="2" t="s">
        <v>187</v>
      </c>
      <c r="C67" s="2"/>
      <c r="D67" s="2"/>
      <c r="E67" s="2"/>
      <c r="F67" s="2"/>
      <c r="I67" s="2"/>
      <c r="J67" s="2"/>
      <c r="K67" s="2"/>
      <c r="L67" s="2"/>
      <c r="O67" s="15"/>
      <c r="P67" s="15"/>
      <c r="Q67" s="15"/>
      <c r="R67" s="15"/>
      <c r="U67" s="2"/>
      <c r="V67" s="2"/>
      <c r="W67" s="2"/>
      <c r="X67" s="2"/>
      <c r="AA67" s="2"/>
      <c r="AB67" s="2"/>
      <c r="AC67" s="2"/>
      <c r="AD67" s="2"/>
      <c r="AG67" s="2"/>
      <c r="AH67" s="2"/>
      <c r="AI67" s="2"/>
      <c r="AJ67" s="2"/>
      <c r="AM67" s="2"/>
      <c r="AN67" s="2"/>
      <c r="AO67" s="2"/>
      <c r="AP67" s="2"/>
    </row>
    <row r="68" spans="1:43" x14ac:dyDescent="0.3">
      <c r="A68" s="2" t="s">
        <v>190</v>
      </c>
      <c r="B68" s="2" t="s">
        <v>142</v>
      </c>
      <c r="C68" s="2"/>
      <c r="D68" s="2"/>
      <c r="E68" s="2"/>
      <c r="F68" s="2"/>
      <c r="I68" s="2"/>
      <c r="J68" s="2"/>
      <c r="K68" s="2"/>
      <c r="L68" s="2"/>
      <c r="O68" s="15"/>
      <c r="P68" s="15"/>
      <c r="Q68" s="15"/>
      <c r="R68" s="15"/>
      <c r="U68" s="2"/>
      <c r="V68" s="2"/>
      <c r="W68" s="2"/>
      <c r="X68" s="2"/>
      <c r="AA68" s="2"/>
      <c r="AB68" s="2"/>
      <c r="AC68" s="2"/>
      <c r="AD68" s="2"/>
      <c r="AG68" s="2"/>
      <c r="AH68" s="2"/>
      <c r="AI68" s="2"/>
      <c r="AJ68" s="2"/>
      <c r="AM68" s="2"/>
      <c r="AN68" s="2"/>
      <c r="AO68" s="2"/>
      <c r="AP68" s="2"/>
    </row>
    <row r="69" spans="1:43" x14ac:dyDescent="0.3">
      <c r="A69" s="2"/>
      <c r="B69" s="2" t="s">
        <v>94</v>
      </c>
      <c r="C69" s="2"/>
      <c r="D69" s="2"/>
      <c r="E69" s="2"/>
      <c r="F69" s="2"/>
      <c r="I69" s="2"/>
      <c r="J69" s="2"/>
      <c r="K69" s="2"/>
      <c r="L69" s="2"/>
      <c r="O69" s="15"/>
      <c r="P69" s="15"/>
      <c r="Q69" s="15"/>
      <c r="R69" s="15"/>
      <c r="U69" s="2"/>
      <c r="V69" s="2"/>
      <c r="W69" s="2"/>
      <c r="X69" s="2"/>
      <c r="AA69" s="2"/>
      <c r="AB69" s="2"/>
      <c r="AC69" s="2"/>
      <c r="AD69" s="2"/>
      <c r="AG69" s="2"/>
      <c r="AH69" s="2"/>
      <c r="AI69" s="2"/>
      <c r="AJ69" s="2"/>
      <c r="AM69" s="2"/>
      <c r="AN69" s="2"/>
      <c r="AO69" s="2"/>
      <c r="AP69" s="2"/>
    </row>
    <row r="70" spans="1:43" x14ac:dyDescent="0.3">
      <c r="A70" s="2"/>
      <c r="B70" s="2" t="s">
        <v>143</v>
      </c>
      <c r="C70" s="2"/>
      <c r="D70" s="2"/>
      <c r="E70" s="2"/>
      <c r="F70" s="2"/>
      <c r="I70" s="2"/>
      <c r="J70" s="2"/>
      <c r="K70" s="2"/>
      <c r="L70" s="2"/>
      <c r="O70" s="15"/>
      <c r="P70" s="15"/>
      <c r="Q70" s="15"/>
      <c r="R70" s="15"/>
      <c r="U70" s="2"/>
      <c r="V70" s="2"/>
      <c r="W70" s="2"/>
      <c r="X70" s="2"/>
      <c r="AA70" s="2"/>
      <c r="AB70" s="2"/>
      <c r="AC70" s="2"/>
      <c r="AD70" s="2"/>
      <c r="AG70" s="2"/>
      <c r="AH70" s="2"/>
      <c r="AI70" s="2"/>
      <c r="AJ70" s="2"/>
      <c r="AM70" s="2"/>
      <c r="AN70" s="2"/>
      <c r="AO70" s="2"/>
      <c r="AP70" s="2"/>
    </row>
    <row r="71" spans="1:43" x14ac:dyDescent="0.3">
      <c r="A71" s="2"/>
      <c r="B71" s="2" t="s">
        <v>187</v>
      </c>
      <c r="C71" s="2"/>
      <c r="D71" s="2"/>
      <c r="E71" s="2"/>
      <c r="F71" s="2"/>
      <c r="I71" s="2"/>
      <c r="J71" s="2"/>
      <c r="K71" s="2"/>
      <c r="L71" s="2"/>
      <c r="O71" s="15"/>
      <c r="P71" s="15"/>
      <c r="Q71" s="15"/>
      <c r="R71" s="15"/>
      <c r="U71" s="2"/>
      <c r="V71" s="2"/>
      <c r="W71" s="2"/>
      <c r="X71" s="2"/>
      <c r="AA71" s="2"/>
      <c r="AB71" s="2"/>
      <c r="AC71" s="2"/>
      <c r="AD71" s="2"/>
      <c r="AG71" s="2"/>
      <c r="AH71" s="2"/>
      <c r="AI71" s="2"/>
      <c r="AJ71" s="2"/>
      <c r="AM71" s="2"/>
      <c r="AN71" s="2"/>
      <c r="AO71" s="2"/>
      <c r="AP71" s="2"/>
    </row>
    <row r="72" spans="1:43" x14ac:dyDescent="0.3">
      <c r="A72" s="2" t="s">
        <v>191</v>
      </c>
      <c r="B72" s="2" t="s">
        <v>142</v>
      </c>
      <c r="C72" s="2"/>
      <c r="D72" s="2"/>
      <c r="E72" s="2"/>
      <c r="F72" s="2"/>
      <c r="I72" s="2"/>
      <c r="J72" s="2"/>
      <c r="K72" s="2"/>
      <c r="L72" s="2"/>
      <c r="O72" s="15"/>
      <c r="P72" s="15"/>
      <c r="Q72" s="15"/>
      <c r="R72" s="15"/>
      <c r="U72" s="2"/>
      <c r="V72" s="2"/>
      <c r="W72" s="2"/>
      <c r="X72" s="2"/>
      <c r="AA72" s="2"/>
      <c r="AB72" s="2"/>
      <c r="AC72" s="2"/>
      <c r="AD72" s="2"/>
      <c r="AG72" s="2"/>
      <c r="AH72" s="2"/>
      <c r="AI72" s="2"/>
      <c r="AJ72" s="2"/>
      <c r="AM72" s="2"/>
      <c r="AN72" s="2"/>
      <c r="AO72" s="2"/>
      <c r="AP72" s="2"/>
    </row>
    <row r="73" spans="1:43" x14ac:dyDescent="0.3">
      <c r="A73" s="2"/>
      <c r="B73" s="2" t="s">
        <v>94</v>
      </c>
      <c r="C73" s="2"/>
      <c r="D73" s="2"/>
      <c r="E73" s="2"/>
      <c r="F73" s="2"/>
      <c r="I73" s="2"/>
      <c r="J73" s="2"/>
      <c r="K73" s="2"/>
      <c r="L73" s="2"/>
      <c r="O73" s="15"/>
      <c r="P73" s="15"/>
      <c r="Q73" s="15"/>
      <c r="R73" s="15"/>
      <c r="U73" s="2"/>
      <c r="V73" s="2"/>
      <c r="W73" s="2"/>
      <c r="X73" s="2"/>
      <c r="AA73" s="2"/>
      <c r="AB73" s="2"/>
      <c r="AC73" s="2"/>
      <c r="AD73" s="2"/>
      <c r="AG73" s="2"/>
      <c r="AH73" s="2"/>
      <c r="AI73" s="2"/>
      <c r="AJ73" s="2"/>
      <c r="AM73" s="2"/>
      <c r="AN73" s="2"/>
      <c r="AO73" s="2"/>
      <c r="AP73" s="2"/>
    </row>
    <row r="74" spans="1:43" x14ac:dyDescent="0.3">
      <c r="A74" s="2"/>
      <c r="B74" s="2" t="s">
        <v>143</v>
      </c>
      <c r="C74" s="2"/>
      <c r="D74" s="2"/>
      <c r="E74" s="2"/>
      <c r="F74" s="2"/>
      <c r="I74" s="2"/>
      <c r="J74" s="2"/>
      <c r="K74" s="2"/>
      <c r="L74" s="2"/>
      <c r="O74" s="15"/>
      <c r="P74" s="15"/>
      <c r="Q74" s="15"/>
      <c r="R74" s="15"/>
      <c r="U74" s="2"/>
      <c r="V74" s="2"/>
      <c r="W74" s="2"/>
      <c r="X74" s="2"/>
      <c r="AA74" s="2"/>
      <c r="AB74" s="2"/>
      <c r="AC74" s="2"/>
      <c r="AD74" s="2"/>
      <c r="AG74" s="2"/>
      <c r="AH74" s="2"/>
      <c r="AI74" s="2"/>
      <c r="AJ74" s="2"/>
      <c r="AM74" s="2"/>
      <c r="AN74" s="2"/>
      <c r="AO74" s="2"/>
      <c r="AP74" s="2"/>
    </row>
    <row r="75" spans="1:43" x14ac:dyDescent="0.3">
      <c r="A75" s="2"/>
      <c r="B75" s="2" t="s">
        <v>187</v>
      </c>
      <c r="C75" s="2"/>
      <c r="D75" s="2"/>
      <c r="E75" s="2"/>
      <c r="F75" s="2"/>
      <c r="I75" s="2"/>
      <c r="J75" s="2"/>
      <c r="K75" s="2"/>
      <c r="L75" s="2"/>
      <c r="O75" s="15"/>
      <c r="P75" s="15"/>
      <c r="Q75" s="15"/>
      <c r="R75" s="15"/>
      <c r="U75" s="2"/>
      <c r="V75" s="2"/>
      <c r="W75" s="2"/>
      <c r="X75" s="2"/>
      <c r="AA75" s="2"/>
      <c r="AB75" s="2"/>
      <c r="AC75" s="2"/>
      <c r="AD75" s="2"/>
      <c r="AG75" s="2"/>
      <c r="AH75" s="2"/>
      <c r="AI75" s="2"/>
      <c r="AJ75" s="2"/>
      <c r="AM75" s="2"/>
      <c r="AN75" s="2"/>
      <c r="AO75" s="2"/>
      <c r="AP75" s="2"/>
    </row>
    <row r="77" spans="1:43" x14ac:dyDescent="0.3">
      <c r="A77" s="37" t="s">
        <v>195</v>
      </c>
    </row>
    <row r="78" spans="1:43" ht="27" customHeight="1" x14ac:dyDescent="0.3">
      <c r="B78" s="78" t="s">
        <v>165</v>
      </c>
      <c r="C78" s="79"/>
      <c r="D78" s="79"/>
      <c r="E78" s="79"/>
      <c r="F78" s="80"/>
      <c r="I78" s="15" t="s">
        <v>166</v>
      </c>
      <c r="J78" s="15"/>
      <c r="K78" s="15"/>
      <c r="L78" s="15"/>
      <c r="M78" s="46"/>
      <c r="O78" s="74" t="s">
        <v>164</v>
      </c>
      <c r="P78" s="74"/>
      <c r="Q78" s="74"/>
      <c r="R78" s="74"/>
      <c r="S78" s="48"/>
      <c r="U78" s="74" t="s">
        <v>163</v>
      </c>
      <c r="V78" s="74"/>
      <c r="W78" s="74"/>
      <c r="X78" s="74"/>
      <c r="Y78" s="48"/>
      <c r="AA78" s="77" t="s">
        <v>167</v>
      </c>
      <c r="AB78" s="77"/>
      <c r="AC78" s="77"/>
      <c r="AD78" s="77"/>
      <c r="AE78" s="50"/>
      <c r="AF78" s="34"/>
      <c r="AG78" s="77" t="s">
        <v>168</v>
      </c>
      <c r="AH78" s="77"/>
      <c r="AI78" s="77"/>
      <c r="AJ78" s="77"/>
      <c r="AK78" s="50"/>
      <c r="AM78" s="77" t="s">
        <v>169</v>
      </c>
      <c r="AN78" s="77"/>
      <c r="AO78" s="77"/>
      <c r="AP78" s="77"/>
      <c r="AQ78" s="50"/>
    </row>
    <row r="79" spans="1:43" ht="28.8" x14ac:dyDescent="0.3">
      <c r="B79" s="2"/>
      <c r="C79" s="28" t="s">
        <v>145</v>
      </c>
      <c r="D79" s="28" t="s">
        <v>139</v>
      </c>
      <c r="E79" s="28"/>
      <c r="F79" s="28" t="s">
        <v>138</v>
      </c>
      <c r="I79" s="28" t="s">
        <v>145</v>
      </c>
      <c r="J79" s="28" t="s">
        <v>139</v>
      </c>
      <c r="K79" s="28"/>
      <c r="L79" s="28" t="s">
        <v>138</v>
      </c>
      <c r="M79" s="34"/>
      <c r="O79" s="51" t="s">
        <v>145</v>
      </c>
      <c r="P79" s="51" t="s">
        <v>139</v>
      </c>
      <c r="Q79" s="51"/>
      <c r="R79" s="51" t="s">
        <v>138</v>
      </c>
      <c r="S79" s="53"/>
      <c r="U79" s="28" t="s">
        <v>145</v>
      </c>
      <c r="V79" s="28" t="s">
        <v>139</v>
      </c>
      <c r="W79" s="28"/>
      <c r="X79" s="28" t="s">
        <v>138</v>
      </c>
      <c r="Y79" s="34"/>
      <c r="AA79" s="28" t="s">
        <v>145</v>
      </c>
      <c r="AB79" s="28" t="s">
        <v>139</v>
      </c>
      <c r="AC79" s="28"/>
      <c r="AD79" s="28" t="s">
        <v>138</v>
      </c>
      <c r="AE79" s="34"/>
      <c r="AG79" s="28" t="s">
        <v>145</v>
      </c>
      <c r="AH79" s="28" t="s">
        <v>139</v>
      </c>
      <c r="AI79" s="28"/>
      <c r="AJ79" s="28" t="s">
        <v>138</v>
      </c>
      <c r="AK79" s="34"/>
      <c r="AM79" s="28" t="s">
        <v>145</v>
      </c>
      <c r="AN79" s="28" t="s">
        <v>139</v>
      </c>
      <c r="AO79" s="28"/>
      <c r="AP79" s="28" t="s">
        <v>138</v>
      </c>
      <c r="AQ79" s="34"/>
    </row>
    <row r="80" spans="1:43" x14ac:dyDescent="0.3">
      <c r="B80" s="2" t="s">
        <v>142</v>
      </c>
      <c r="C80" s="27">
        <f>C91</f>
        <v>0</v>
      </c>
      <c r="D80" s="27">
        <f t="shared" ref="D80:F80" si="163">D91</f>
        <v>0</v>
      </c>
      <c r="E80" s="27"/>
      <c r="F80" s="27">
        <f t="shared" si="163"/>
        <v>0</v>
      </c>
      <c r="G80" s="33"/>
      <c r="H80" s="33"/>
      <c r="I80" s="27">
        <f t="shared" ref="I80:AP80" si="164">I91</f>
        <v>0</v>
      </c>
      <c r="J80" s="27">
        <f t="shared" si="164"/>
        <v>0</v>
      </c>
      <c r="K80" s="27"/>
      <c r="L80" s="27">
        <f t="shared" si="164"/>
        <v>0</v>
      </c>
      <c r="M80" s="45"/>
      <c r="N80" s="33"/>
      <c r="O80" s="11">
        <f t="shared" si="164"/>
        <v>0</v>
      </c>
      <c r="P80" s="11">
        <f t="shared" si="164"/>
        <v>0</v>
      </c>
      <c r="Q80" s="11"/>
      <c r="R80" s="11">
        <f t="shared" si="164"/>
        <v>0</v>
      </c>
      <c r="S80" s="55"/>
      <c r="T80" s="33"/>
      <c r="U80" s="27">
        <f t="shared" si="164"/>
        <v>0</v>
      </c>
      <c r="V80" s="27">
        <f t="shared" si="164"/>
        <v>0</v>
      </c>
      <c r="W80" s="27"/>
      <c r="X80" s="27">
        <f t="shared" si="164"/>
        <v>0</v>
      </c>
      <c r="Y80" s="45"/>
      <c r="Z80" s="33"/>
      <c r="AA80" s="27">
        <f t="shared" si="164"/>
        <v>0</v>
      </c>
      <c r="AB80" s="27">
        <f t="shared" si="164"/>
        <v>0</v>
      </c>
      <c r="AC80" s="27"/>
      <c r="AD80" s="27">
        <f t="shared" si="164"/>
        <v>0</v>
      </c>
      <c r="AE80" s="45"/>
      <c r="AF80" s="33"/>
      <c r="AG80" s="27">
        <f t="shared" si="164"/>
        <v>0</v>
      </c>
      <c r="AH80" s="27">
        <f t="shared" si="164"/>
        <v>0</v>
      </c>
      <c r="AI80" s="27"/>
      <c r="AJ80" s="27">
        <f t="shared" si="164"/>
        <v>0</v>
      </c>
      <c r="AK80" s="45"/>
      <c r="AL80" s="33"/>
      <c r="AM80" s="27">
        <f t="shared" si="164"/>
        <v>0</v>
      </c>
      <c r="AN80" s="27">
        <f t="shared" si="164"/>
        <v>0</v>
      </c>
      <c r="AO80" s="27"/>
      <c r="AP80" s="27">
        <f t="shared" si="164"/>
        <v>0</v>
      </c>
      <c r="AQ80" s="45"/>
    </row>
    <row r="81" spans="2:43" x14ac:dyDescent="0.3">
      <c r="B81" s="2" t="s">
        <v>94</v>
      </c>
      <c r="C81" s="27">
        <f>C99</f>
        <v>540168826.48000002</v>
      </c>
      <c r="D81" s="27">
        <f t="shared" ref="D81:F81" si="165">D99</f>
        <v>0</v>
      </c>
      <c r="E81" s="27"/>
      <c r="F81" s="27">
        <f t="shared" si="165"/>
        <v>525612677.83000004</v>
      </c>
      <c r="G81" s="33"/>
      <c r="H81" s="33"/>
      <c r="I81" s="27">
        <f t="shared" ref="I81:AP81" si="166">I99</f>
        <v>540158796.58000004</v>
      </c>
      <c r="J81" s="27">
        <f t="shared" si="166"/>
        <v>0</v>
      </c>
      <c r="K81" s="27"/>
      <c r="L81" s="27">
        <f t="shared" si="166"/>
        <v>553247905.28999996</v>
      </c>
      <c r="M81" s="45"/>
      <c r="N81" s="33"/>
      <c r="O81" s="11">
        <f t="shared" si="166"/>
        <v>280516530</v>
      </c>
      <c r="P81" s="11">
        <f t="shared" si="166"/>
        <v>0</v>
      </c>
      <c r="Q81" s="11"/>
      <c r="R81" s="11">
        <f t="shared" si="166"/>
        <v>361938019.67000002</v>
      </c>
      <c r="S81" s="55"/>
      <c r="T81" s="33"/>
      <c r="U81" s="27">
        <f t="shared" si="166"/>
        <v>280506500.10000002</v>
      </c>
      <c r="V81" s="27">
        <f t="shared" si="166"/>
        <v>0</v>
      </c>
      <c r="W81" s="27"/>
      <c r="X81" s="27">
        <f t="shared" si="166"/>
        <v>389573247.13</v>
      </c>
      <c r="Y81" s="45"/>
      <c r="Z81" s="33"/>
      <c r="AA81" s="27">
        <f t="shared" si="166"/>
        <v>25364660</v>
      </c>
      <c r="AB81" s="27">
        <f t="shared" si="166"/>
        <v>0</v>
      </c>
      <c r="AC81" s="27"/>
      <c r="AD81" s="27">
        <f t="shared" si="166"/>
        <v>45146961.169999994</v>
      </c>
      <c r="AE81" s="45"/>
      <c r="AF81" s="33"/>
      <c r="AG81" s="27">
        <f t="shared" si="166"/>
        <v>106937482.99000002</v>
      </c>
      <c r="AH81" s="27">
        <f t="shared" si="166"/>
        <v>0</v>
      </c>
      <c r="AI81" s="27"/>
      <c r="AJ81" s="27">
        <f t="shared" si="166"/>
        <v>129862587.37</v>
      </c>
      <c r="AK81" s="45"/>
      <c r="AL81" s="33"/>
      <c r="AM81" s="27">
        <f t="shared" si="166"/>
        <v>148204357.11000001</v>
      </c>
      <c r="AN81" s="27">
        <f t="shared" si="166"/>
        <v>0</v>
      </c>
      <c r="AO81" s="27"/>
      <c r="AP81" s="27">
        <f t="shared" si="166"/>
        <v>214563698.58999997</v>
      </c>
      <c r="AQ81" s="45"/>
    </row>
    <row r="82" spans="2:43" x14ac:dyDescent="0.3">
      <c r="B82" s="2" t="s">
        <v>143</v>
      </c>
      <c r="C82" s="27">
        <f>C122</f>
        <v>0</v>
      </c>
      <c r="D82" s="27">
        <f t="shared" ref="D82:F82" si="167">D122</f>
        <v>0</v>
      </c>
      <c r="E82" s="27"/>
      <c r="F82" s="27">
        <f t="shared" si="167"/>
        <v>0</v>
      </c>
      <c r="G82" s="33"/>
      <c r="H82" s="33"/>
      <c r="I82" s="27">
        <f t="shared" ref="I82:AP82" si="168">I122</f>
        <v>0</v>
      </c>
      <c r="J82" s="27">
        <f t="shared" si="168"/>
        <v>0</v>
      </c>
      <c r="K82" s="27"/>
      <c r="L82" s="27">
        <f t="shared" si="168"/>
        <v>0</v>
      </c>
      <c r="M82" s="45"/>
      <c r="N82" s="33"/>
      <c r="O82" s="11">
        <f t="shared" si="168"/>
        <v>0</v>
      </c>
      <c r="P82" s="11">
        <f t="shared" si="168"/>
        <v>0</v>
      </c>
      <c r="Q82" s="11"/>
      <c r="R82" s="11">
        <f t="shared" si="168"/>
        <v>0</v>
      </c>
      <c r="S82" s="55"/>
      <c r="T82" s="33"/>
      <c r="U82" s="27">
        <f t="shared" si="168"/>
        <v>0</v>
      </c>
      <c r="V82" s="27">
        <f t="shared" si="168"/>
        <v>0</v>
      </c>
      <c r="W82" s="27"/>
      <c r="X82" s="27">
        <f t="shared" si="168"/>
        <v>0</v>
      </c>
      <c r="Y82" s="45"/>
      <c r="Z82" s="33"/>
      <c r="AA82" s="27">
        <f t="shared" si="168"/>
        <v>0</v>
      </c>
      <c r="AB82" s="27">
        <f t="shared" si="168"/>
        <v>0</v>
      </c>
      <c r="AC82" s="27"/>
      <c r="AD82" s="27">
        <f t="shared" si="168"/>
        <v>0</v>
      </c>
      <c r="AE82" s="45"/>
      <c r="AF82" s="33"/>
      <c r="AG82" s="27">
        <f t="shared" si="168"/>
        <v>0</v>
      </c>
      <c r="AH82" s="27">
        <f t="shared" si="168"/>
        <v>0</v>
      </c>
      <c r="AI82" s="27"/>
      <c r="AJ82" s="27">
        <f t="shared" si="168"/>
        <v>0</v>
      </c>
      <c r="AK82" s="45"/>
      <c r="AL82" s="33"/>
      <c r="AM82" s="27">
        <f t="shared" si="168"/>
        <v>0</v>
      </c>
      <c r="AN82" s="27">
        <f t="shared" si="168"/>
        <v>0</v>
      </c>
      <c r="AO82" s="27"/>
      <c r="AP82" s="27">
        <f t="shared" si="168"/>
        <v>0</v>
      </c>
      <c r="AQ82" s="45"/>
    </row>
    <row r="83" spans="2:43" x14ac:dyDescent="0.3">
      <c r="B83" s="2" t="s">
        <v>56</v>
      </c>
      <c r="C83" s="27">
        <f>SUM(C80:C82)</f>
        <v>540168826.48000002</v>
      </c>
      <c r="D83" s="27">
        <f t="shared" ref="D83:F83" si="169">SUM(D80:D82)</f>
        <v>0</v>
      </c>
      <c r="E83" s="27"/>
      <c r="F83" s="27">
        <f t="shared" si="169"/>
        <v>525612677.83000004</v>
      </c>
      <c r="G83" s="33"/>
      <c r="H83" s="33"/>
      <c r="I83" s="27">
        <f t="shared" ref="I83" si="170">SUM(I80:I82)</f>
        <v>540158796.58000004</v>
      </c>
      <c r="J83" s="27">
        <f t="shared" ref="J83" si="171">SUM(J80:J82)</f>
        <v>0</v>
      </c>
      <c r="K83" s="27"/>
      <c r="L83" s="27">
        <f t="shared" ref="L83" si="172">SUM(L80:L82)</f>
        <v>553247905.28999996</v>
      </c>
      <c r="M83" s="45"/>
      <c r="N83" s="33"/>
      <c r="O83" s="11">
        <f t="shared" ref="O83" si="173">SUM(O80:O82)</f>
        <v>280516530</v>
      </c>
      <c r="P83" s="11">
        <f t="shared" ref="P83" si="174">SUM(P80:P82)</f>
        <v>0</v>
      </c>
      <c r="Q83" s="11"/>
      <c r="R83" s="11">
        <f t="shared" ref="R83" si="175">SUM(R80:R82)</f>
        <v>361938019.67000002</v>
      </c>
      <c r="S83" s="55"/>
      <c r="T83" s="33"/>
      <c r="U83" s="27">
        <f t="shared" ref="U83" si="176">SUM(U80:U82)</f>
        <v>280506500.10000002</v>
      </c>
      <c r="V83" s="27">
        <f t="shared" ref="V83" si="177">SUM(V80:V82)</f>
        <v>0</v>
      </c>
      <c r="W83" s="27"/>
      <c r="X83" s="27">
        <f t="shared" ref="X83" si="178">SUM(X80:X82)</f>
        <v>389573247.13</v>
      </c>
      <c r="Y83" s="45"/>
      <c r="Z83" s="33"/>
      <c r="AA83" s="27">
        <f t="shared" ref="AA83" si="179">SUM(AA80:AA82)</f>
        <v>25364660</v>
      </c>
      <c r="AB83" s="27">
        <f t="shared" ref="AB83" si="180">SUM(AB80:AB82)</f>
        <v>0</v>
      </c>
      <c r="AC83" s="27"/>
      <c r="AD83" s="27">
        <f t="shared" ref="AD83" si="181">SUM(AD80:AD82)</f>
        <v>45146961.169999994</v>
      </c>
      <c r="AE83" s="45"/>
      <c r="AF83" s="33"/>
      <c r="AG83" s="27">
        <f t="shared" ref="AG83" si="182">SUM(AG80:AG82)</f>
        <v>106937482.99000002</v>
      </c>
      <c r="AH83" s="27">
        <f t="shared" ref="AH83" si="183">SUM(AH80:AH82)</f>
        <v>0</v>
      </c>
      <c r="AI83" s="27"/>
      <c r="AJ83" s="27">
        <f t="shared" ref="AJ83" si="184">SUM(AJ80:AJ82)</f>
        <v>129862587.37</v>
      </c>
      <c r="AK83" s="45"/>
      <c r="AL83" s="33"/>
      <c r="AM83" s="27">
        <f t="shared" ref="AM83" si="185">SUM(AM80:AM82)</f>
        <v>148204357.11000001</v>
      </c>
      <c r="AN83" s="27">
        <f t="shared" ref="AN83" si="186">SUM(AN80:AN82)</f>
        <v>0</v>
      </c>
      <c r="AO83" s="27"/>
      <c r="AP83" s="27">
        <f t="shared" ref="AP83" si="187">SUM(AP80:AP82)</f>
        <v>214563698.58999997</v>
      </c>
      <c r="AQ83" s="45"/>
    </row>
    <row r="86" spans="2:43" x14ac:dyDescent="0.3">
      <c r="B86" t="s">
        <v>146</v>
      </c>
      <c r="C86" s="2"/>
      <c r="D86" s="2"/>
      <c r="E86" s="2"/>
      <c r="F86" s="2"/>
      <c r="I86" s="2"/>
      <c r="J86" s="2"/>
      <c r="K86" s="2"/>
      <c r="L86" s="2"/>
      <c r="O86" s="15"/>
      <c r="P86" s="15"/>
      <c r="Q86" s="15"/>
      <c r="R86" s="15"/>
      <c r="U86" s="2"/>
      <c r="V86" s="2"/>
      <c r="W86" s="2"/>
      <c r="X86" s="2"/>
      <c r="AA86" s="2"/>
      <c r="AB86" s="2"/>
      <c r="AC86" s="2"/>
      <c r="AD86" s="2"/>
      <c r="AG86" s="2"/>
      <c r="AH86" s="2"/>
      <c r="AI86" s="2"/>
      <c r="AJ86" s="2"/>
      <c r="AM86" s="2"/>
      <c r="AN86" s="2"/>
      <c r="AO86" s="2"/>
      <c r="AP86" s="2"/>
    </row>
    <row r="87" spans="2:43" x14ac:dyDescent="0.3">
      <c r="B87" t="s">
        <v>147</v>
      </c>
      <c r="C87" s="2"/>
      <c r="D87" s="2"/>
      <c r="E87" s="2"/>
      <c r="F87" s="2"/>
      <c r="I87" s="2"/>
      <c r="J87" s="2"/>
      <c r="K87" s="2"/>
      <c r="L87" s="2"/>
      <c r="O87" s="15"/>
      <c r="P87" s="15"/>
      <c r="Q87" s="15"/>
      <c r="R87" s="15"/>
      <c r="U87" s="2"/>
      <c r="V87" s="2"/>
      <c r="W87" s="2"/>
      <c r="X87" s="2"/>
      <c r="AA87" s="2"/>
      <c r="AB87" s="2"/>
      <c r="AC87" s="2"/>
      <c r="AD87" s="2"/>
      <c r="AG87" s="2"/>
      <c r="AH87" s="2"/>
      <c r="AI87" s="2"/>
      <c r="AJ87" s="2"/>
      <c r="AM87" s="2"/>
      <c r="AN87" s="2"/>
      <c r="AO87" s="2"/>
      <c r="AP87" s="2"/>
    </row>
    <row r="88" spans="2:43" x14ac:dyDescent="0.3">
      <c r="B88" t="s">
        <v>148</v>
      </c>
      <c r="C88" s="2"/>
      <c r="D88" s="2"/>
      <c r="E88" s="2"/>
      <c r="F88" s="2"/>
      <c r="I88" s="2"/>
      <c r="J88" s="2"/>
      <c r="K88" s="2"/>
      <c r="L88" s="2"/>
      <c r="O88" s="15"/>
      <c r="P88" s="15"/>
      <c r="Q88" s="15"/>
      <c r="R88" s="15"/>
      <c r="U88" s="2"/>
      <c r="V88" s="2"/>
      <c r="W88" s="2"/>
      <c r="X88" s="2"/>
      <c r="AA88" s="2"/>
      <c r="AB88" s="2"/>
      <c r="AC88" s="2"/>
      <c r="AD88" s="2"/>
      <c r="AG88" s="2"/>
      <c r="AH88" s="2"/>
      <c r="AI88" s="2"/>
      <c r="AJ88" s="2"/>
      <c r="AM88" s="2"/>
      <c r="AN88" s="2"/>
      <c r="AO88" s="2"/>
      <c r="AP88" s="2"/>
    </row>
    <row r="89" spans="2:43" x14ac:dyDescent="0.3">
      <c r="B89" t="s">
        <v>149</v>
      </c>
      <c r="C89" s="2"/>
      <c r="D89" s="2"/>
      <c r="E89" s="2"/>
      <c r="F89" s="2"/>
      <c r="I89" s="2"/>
      <c r="J89" s="2"/>
      <c r="K89" s="2"/>
      <c r="L89" s="2"/>
      <c r="O89" s="15"/>
      <c r="P89" s="15"/>
      <c r="Q89" s="15"/>
      <c r="R89" s="15"/>
      <c r="U89" s="2"/>
      <c r="V89" s="2"/>
      <c r="W89" s="2"/>
      <c r="X89" s="2"/>
      <c r="AA89" s="2"/>
      <c r="AB89" s="2"/>
      <c r="AC89" s="2"/>
      <c r="AD89" s="2"/>
      <c r="AG89" s="2"/>
      <c r="AH89" s="2"/>
      <c r="AI89" s="2"/>
      <c r="AJ89" s="2"/>
      <c r="AM89" s="2"/>
      <c r="AN89" s="2"/>
      <c r="AO89" s="2"/>
      <c r="AP89" s="2"/>
    </row>
    <row r="90" spans="2:43" x14ac:dyDescent="0.3">
      <c r="B90" t="s">
        <v>150</v>
      </c>
      <c r="C90" s="2"/>
      <c r="D90" s="2"/>
      <c r="E90" s="2"/>
      <c r="F90" s="2"/>
      <c r="I90" s="2"/>
      <c r="J90" s="2"/>
      <c r="K90" s="2"/>
      <c r="L90" s="2"/>
      <c r="O90" s="15"/>
      <c r="P90" s="15"/>
      <c r="Q90" s="15"/>
      <c r="R90" s="15"/>
      <c r="U90" s="2"/>
      <c r="V90" s="2"/>
      <c r="W90" s="2"/>
      <c r="X90" s="2"/>
      <c r="AA90" s="2"/>
      <c r="AB90" s="2"/>
      <c r="AC90" s="2"/>
      <c r="AD90" s="2"/>
      <c r="AG90" s="2"/>
      <c r="AH90" s="2"/>
      <c r="AI90" s="2"/>
      <c r="AJ90" s="2"/>
      <c r="AM90" s="2"/>
      <c r="AN90" s="2"/>
      <c r="AO90" s="2"/>
      <c r="AP90" s="2"/>
    </row>
    <row r="91" spans="2:43" x14ac:dyDescent="0.3">
      <c r="B91" t="s">
        <v>170</v>
      </c>
      <c r="C91" s="2"/>
      <c r="D91" s="2"/>
      <c r="E91" s="2"/>
      <c r="F91" s="2"/>
      <c r="I91" s="2"/>
      <c r="J91" s="2"/>
      <c r="K91" s="2"/>
      <c r="L91" s="2"/>
      <c r="O91" s="15"/>
      <c r="P91" s="15"/>
      <c r="Q91" s="15"/>
      <c r="R91" s="15"/>
      <c r="U91" s="2"/>
      <c r="V91" s="2"/>
      <c r="W91" s="2"/>
      <c r="X91" s="2"/>
      <c r="AA91" s="2"/>
      <c r="AB91" s="2"/>
      <c r="AC91" s="2"/>
      <c r="AD91" s="2"/>
      <c r="AG91" s="2"/>
      <c r="AH91" s="2"/>
      <c r="AI91" s="2"/>
      <c r="AJ91" s="2"/>
      <c r="AM91" s="2"/>
      <c r="AN91" s="2"/>
      <c r="AO91" s="2"/>
      <c r="AP91" s="2"/>
    </row>
    <row r="94" spans="2:43" x14ac:dyDescent="0.3">
      <c r="B94" t="s">
        <v>100</v>
      </c>
      <c r="C94" s="27">
        <f>'5.TotalRevenueExp'!D10</f>
        <v>173746267</v>
      </c>
      <c r="D94" s="27">
        <f>'5.TotalRevenueExp'!E10</f>
        <v>0</v>
      </c>
      <c r="E94" s="27"/>
      <c r="F94" s="27">
        <f>'5.TotalRevenueExp'!F10</f>
        <v>282468000.21000004</v>
      </c>
      <c r="I94" s="27">
        <f>'5.TotalRevenueExp'!G10+'5.TotalRevenueExp'!J10+'5.TotalRevenueExp'!M10</f>
        <v>173742367</v>
      </c>
      <c r="J94" s="27">
        <f>'5.TotalRevenueExp'!H10+'5.TotalRevenueExp'!K10+'5.TotalRevenueExp'!N10</f>
        <v>0</v>
      </c>
      <c r="K94" s="27"/>
      <c r="L94" s="27">
        <f>'5.TotalRevenueExp'!I10+'5.TotalRevenueExp'!L10+'5.TotalRevenueExp'!O10</f>
        <v>224764095.23000002</v>
      </c>
      <c r="M94" s="45"/>
      <c r="O94" s="11">
        <f>'4.OwnRevenueExp'!D10</f>
        <v>87240400</v>
      </c>
      <c r="P94" s="11">
        <f>'4.OwnRevenueExp'!E10</f>
        <v>0</v>
      </c>
      <c r="Q94" s="11"/>
      <c r="R94" s="11">
        <f>'4.OwnRevenueExp'!F10</f>
        <v>180446125.89000002</v>
      </c>
      <c r="S94" s="55"/>
      <c r="U94" s="27">
        <f>'4.OwnRevenueExp'!G10+'4.OwnRevenueExp'!J10+'4.OwnRevenueExp'!M10</f>
        <v>87236500</v>
      </c>
      <c r="V94" s="27">
        <f>'4.OwnRevenueExp'!H10+'4.OwnRevenueExp'!K10+'4.OwnRevenueExp'!N10</f>
        <v>0</v>
      </c>
      <c r="W94" s="27"/>
      <c r="X94" s="27">
        <f>'4.OwnRevenueExp'!I10+'4.OwnRevenueExp'!L10+'4.OwnRevenueExp'!O10</f>
        <v>122742220.90999998</v>
      </c>
      <c r="Y94" s="45"/>
      <c r="AA94" s="27">
        <f>'4.OwnRevenueExp'!G10</f>
        <v>17130000</v>
      </c>
      <c r="AB94" s="27">
        <f>'4.OwnRevenueExp'!H10</f>
        <v>0</v>
      </c>
      <c r="AC94" s="27"/>
      <c r="AD94" s="27">
        <f>'4.OwnRevenueExp'!I10</f>
        <v>-30138477.980000004</v>
      </c>
      <c r="AE94" s="45"/>
      <c r="AG94" s="27">
        <f>'4.OwnRevenueExp'!J10</f>
        <v>23356500</v>
      </c>
      <c r="AH94" s="27">
        <f>'4.OwnRevenueExp'!K10</f>
        <v>0</v>
      </c>
      <c r="AI94" s="27"/>
      <c r="AJ94" s="27">
        <f>'4.OwnRevenueExp'!L10</f>
        <v>45867119.430000007</v>
      </c>
      <c r="AK94" s="45"/>
      <c r="AM94" s="27">
        <f>'4.OwnRevenueExp'!M10</f>
        <v>46750000</v>
      </c>
      <c r="AN94" s="27">
        <f>'4.OwnRevenueExp'!N10</f>
        <v>0</v>
      </c>
      <c r="AO94" s="27"/>
      <c r="AP94" s="27">
        <f>'4.OwnRevenueExp'!O10</f>
        <v>107013579.45999998</v>
      </c>
      <c r="AQ94" s="45"/>
    </row>
    <row r="95" spans="2:43" x14ac:dyDescent="0.3">
      <c r="B95" t="s">
        <v>101</v>
      </c>
      <c r="C95" s="27">
        <f>'5.TotalRevenueExp'!D11</f>
        <v>89788976</v>
      </c>
      <c r="D95" s="27">
        <f>'5.TotalRevenueExp'!E11</f>
        <v>0</v>
      </c>
      <c r="E95" s="27"/>
      <c r="F95" s="27">
        <f>'5.TotalRevenueExp'!F11</f>
        <v>86703079.560000002</v>
      </c>
      <c r="I95" s="27">
        <f>'5.TotalRevenueExp'!G11+'5.TotalRevenueExp'!J11+'5.TotalRevenueExp'!M11</f>
        <v>89788366</v>
      </c>
      <c r="J95" s="27">
        <f>'5.TotalRevenueExp'!H11+'5.TotalRevenueExp'!K11+'5.TotalRevenueExp'!N11</f>
        <v>0</v>
      </c>
      <c r="K95" s="27"/>
      <c r="L95" s="27">
        <f>'5.TotalRevenueExp'!I11+'5.TotalRevenueExp'!L11+'5.TotalRevenueExp'!O11</f>
        <v>66700531</v>
      </c>
      <c r="M95" s="45"/>
      <c r="O95" s="11">
        <f>'4.OwnRevenueExp'!D11</f>
        <v>28628730</v>
      </c>
      <c r="P95" s="11">
        <f>'4.OwnRevenueExp'!E11</f>
        <v>0</v>
      </c>
      <c r="Q95" s="11"/>
      <c r="R95" s="11">
        <f>'4.OwnRevenueExp'!F11</f>
        <v>34342092.75</v>
      </c>
      <c r="S95" s="55"/>
      <c r="U95" s="27">
        <f>'4.OwnRevenueExp'!G11+'4.OwnRevenueExp'!J11+'4.OwnRevenueExp'!M11</f>
        <v>28628120</v>
      </c>
      <c r="V95" s="27">
        <f>'4.OwnRevenueExp'!H11+'4.OwnRevenueExp'!K11+'4.OwnRevenueExp'!N11</f>
        <v>0</v>
      </c>
      <c r="W95" s="27"/>
      <c r="X95" s="27">
        <f>'4.OwnRevenueExp'!I11+'4.OwnRevenueExp'!L11+'4.OwnRevenueExp'!O11</f>
        <v>14339544.190000005</v>
      </c>
      <c r="Y95" s="45"/>
      <c r="AA95" s="27">
        <f>'4.OwnRevenueExp'!G11</f>
        <v>5643660</v>
      </c>
      <c r="AB95" s="27">
        <f>'4.OwnRevenueExp'!H11</f>
        <v>0</v>
      </c>
      <c r="AC95" s="27"/>
      <c r="AD95" s="27">
        <f>'4.OwnRevenueExp'!I11</f>
        <v>3785472.2700000033</v>
      </c>
      <c r="AE95" s="45"/>
      <c r="AG95" s="27">
        <f>'4.OwnRevenueExp'!J11</f>
        <v>15179680</v>
      </c>
      <c r="AH95" s="27">
        <f>'4.OwnRevenueExp'!K11</f>
        <v>0</v>
      </c>
      <c r="AI95" s="27"/>
      <c r="AJ95" s="27">
        <f>'4.OwnRevenueExp'!L11</f>
        <v>8345633.7899999991</v>
      </c>
      <c r="AK95" s="45"/>
      <c r="AM95" s="27">
        <f>'4.OwnRevenueExp'!M11</f>
        <v>7804780</v>
      </c>
      <c r="AN95" s="27">
        <f>'4.OwnRevenueExp'!N11</f>
        <v>0</v>
      </c>
      <c r="AO95" s="27"/>
      <c r="AP95" s="27">
        <f>'4.OwnRevenueExp'!O11</f>
        <v>2208438.1300000027</v>
      </c>
      <c r="AQ95" s="45"/>
    </row>
    <row r="96" spans="2:43" x14ac:dyDescent="0.3">
      <c r="B96" t="s">
        <v>102</v>
      </c>
      <c r="C96" s="27">
        <f>'5.TotalRevenueExp'!D12</f>
        <v>276633583.48000002</v>
      </c>
      <c r="D96" s="27">
        <f>'5.TotalRevenueExp'!E12</f>
        <v>0</v>
      </c>
      <c r="E96" s="27"/>
      <c r="F96" s="27">
        <f>'5.TotalRevenueExp'!F12</f>
        <v>156441598.06</v>
      </c>
      <c r="I96" s="27">
        <f>'5.TotalRevenueExp'!G12+'5.TotalRevenueExp'!J12+'5.TotalRevenueExp'!M12</f>
        <v>276628063.58000004</v>
      </c>
      <c r="J96" s="27">
        <f>'5.TotalRevenueExp'!H12+'5.TotalRevenueExp'!K12+'5.TotalRevenueExp'!N12</f>
        <v>0</v>
      </c>
      <c r="K96" s="27"/>
      <c r="L96" s="27">
        <f>'5.TotalRevenueExp'!I12+'5.TotalRevenueExp'!L12+'5.TotalRevenueExp'!O12</f>
        <v>261783279.06</v>
      </c>
      <c r="M96" s="45"/>
      <c r="O96" s="11">
        <f>'4.OwnRevenueExp'!D12</f>
        <v>164647400</v>
      </c>
      <c r="P96" s="11">
        <f>'4.OwnRevenueExp'!E12</f>
        <v>0</v>
      </c>
      <c r="Q96" s="11"/>
      <c r="R96" s="11">
        <f>'4.OwnRevenueExp'!F12</f>
        <v>147149801.03</v>
      </c>
      <c r="S96" s="55"/>
      <c r="U96" s="27">
        <f>'4.OwnRevenueExp'!G12+'4.OwnRevenueExp'!J12+'4.OwnRevenueExp'!M12</f>
        <v>164641880.10000002</v>
      </c>
      <c r="V96" s="27">
        <f>'4.OwnRevenueExp'!H12+'4.OwnRevenueExp'!K12+'4.OwnRevenueExp'!N12</f>
        <v>0</v>
      </c>
      <c r="W96" s="27"/>
      <c r="X96" s="27">
        <f>'4.OwnRevenueExp'!I12+'4.OwnRevenueExp'!L12+'4.OwnRevenueExp'!O12</f>
        <v>252491482.03</v>
      </c>
      <c r="Y96" s="45"/>
      <c r="AA96" s="27">
        <f>'4.OwnRevenueExp'!G12</f>
        <v>2591000</v>
      </c>
      <c r="AB96" s="27">
        <f>'4.OwnRevenueExp'!H12</f>
        <v>0</v>
      </c>
      <c r="AC96" s="27"/>
      <c r="AD96" s="27">
        <f>'4.OwnRevenueExp'!I12</f>
        <v>71499966.879999995</v>
      </c>
      <c r="AE96" s="45"/>
      <c r="AG96" s="27">
        <f>'4.OwnRevenueExp'!J12</f>
        <v>68401302.990000024</v>
      </c>
      <c r="AH96" s="27">
        <f>'4.OwnRevenueExp'!K12</f>
        <v>0</v>
      </c>
      <c r="AI96" s="27"/>
      <c r="AJ96" s="27">
        <f>'4.OwnRevenueExp'!L12</f>
        <v>75649834.150000006</v>
      </c>
      <c r="AK96" s="45"/>
      <c r="AM96" s="27">
        <f>'4.OwnRevenueExp'!M12</f>
        <v>93649577.109999999</v>
      </c>
      <c r="AN96" s="27">
        <f>'4.OwnRevenueExp'!N12</f>
        <v>0</v>
      </c>
      <c r="AO96" s="27"/>
      <c r="AP96" s="27">
        <f>'4.OwnRevenueExp'!O12</f>
        <v>105341681</v>
      </c>
      <c r="AQ96" s="45"/>
    </row>
    <row r="97" spans="2:43" x14ac:dyDescent="0.3">
      <c r="B97" t="s">
        <v>103</v>
      </c>
      <c r="C97" s="27"/>
      <c r="D97" s="27"/>
      <c r="E97" s="27"/>
      <c r="F97" s="27"/>
      <c r="I97" s="2"/>
      <c r="J97" s="2"/>
      <c r="K97" s="2"/>
      <c r="L97" s="2"/>
      <c r="O97" s="15"/>
      <c r="P97" s="15"/>
      <c r="Q97" s="15"/>
      <c r="R97" s="15"/>
      <c r="U97" s="2"/>
      <c r="V97" s="2"/>
      <c r="W97" s="2"/>
      <c r="X97" s="2"/>
      <c r="AA97" s="2"/>
      <c r="AB97" s="2"/>
      <c r="AC97" s="2"/>
      <c r="AD97" s="2"/>
      <c r="AG97" s="2"/>
      <c r="AH97" s="2"/>
      <c r="AI97" s="2"/>
      <c r="AJ97" s="2"/>
      <c r="AM97" s="2"/>
      <c r="AN97" s="2"/>
      <c r="AO97" s="2"/>
      <c r="AP97" s="2"/>
    </row>
    <row r="98" spans="2:43" x14ac:dyDescent="0.3">
      <c r="B98" t="s">
        <v>104</v>
      </c>
      <c r="C98" s="27"/>
      <c r="D98" s="27"/>
      <c r="E98" s="27"/>
      <c r="F98" s="27"/>
      <c r="I98" s="2"/>
      <c r="J98" s="2"/>
      <c r="K98" s="2"/>
      <c r="L98" s="2"/>
      <c r="O98" s="15"/>
      <c r="P98" s="15"/>
      <c r="Q98" s="15"/>
      <c r="R98" s="15"/>
      <c r="U98" s="2"/>
      <c r="V98" s="2"/>
      <c r="W98" s="2"/>
      <c r="X98" s="2"/>
      <c r="AA98" s="2"/>
      <c r="AB98" s="2"/>
      <c r="AC98" s="2"/>
      <c r="AD98" s="2"/>
      <c r="AG98" s="2"/>
      <c r="AH98" s="2"/>
      <c r="AI98" s="2"/>
      <c r="AJ98" s="2"/>
      <c r="AM98" s="2"/>
      <c r="AN98" s="2"/>
      <c r="AO98" s="2"/>
      <c r="AP98" s="2"/>
    </row>
    <row r="99" spans="2:43" x14ac:dyDescent="0.3">
      <c r="B99" t="s">
        <v>171</v>
      </c>
      <c r="C99" s="27">
        <f>SUM(C94:C98)</f>
        <v>540168826.48000002</v>
      </c>
      <c r="D99" s="27">
        <f t="shared" ref="D99:F99" si="188">SUM(D94:D98)</f>
        <v>0</v>
      </c>
      <c r="E99" s="27"/>
      <c r="F99" s="27">
        <f t="shared" si="188"/>
        <v>525612677.83000004</v>
      </c>
      <c r="G99" s="33"/>
      <c r="H99" s="33"/>
      <c r="I99" s="27">
        <f t="shared" ref="I99" si="189">SUM(I94:I98)</f>
        <v>540158796.58000004</v>
      </c>
      <c r="J99" s="27">
        <f t="shared" ref="J99:L99" si="190">SUM(J94:J98)</f>
        <v>0</v>
      </c>
      <c r="K99" s="27"/>
      <c r="L99" s="27">
        <f t="shared" si="190"/>
        <v>553247905.28999996</v>
      </c>
      <c r="M99" s="45"/>
      <c r="N99" s="33"/>
      <c r="O99" s="11">
        <f t="shared" ref="O99:P99" si="191">SUM(O94:O98)</f>
        <v>280516530</v>
      </c>
      <c r="P99" s="11">
        <f t="shared" si="191"/>
        <v>0</v>
      </c>
      <c r="Q99" s="11"/>
      <c r="R99" s="11">
        <f t="shared" ref="R99" si="192">SUM(R94:R98)</f>
        <v>361938019.67000002</v>
      </c>
      <c r="S99" s="55"/>
      <c r="T99" s="33"/>
      <c r="U99" s="27">
        <f t="shared" ref="U99" si="193">SUM(U94:U98)</f>
        <v>280506500.10000002</v>
      </c>
      <c r="V99" s="27">
        <f t="shared" ref="V99" si="194">SUM(V94:V98)</f>
        <v>0</v>
      </c>
      <c r="W99" s="27"/>
      <c r="X99" s="27">
        <f t="shared" ref="X99" si="195">SUM(X94:X98)</f>
        <v>389573247.13</v>
      </c>
      <c r="Y99" s="45"/>
      <c r="Z99" s="33"/>
      <c r="AA99" s="27">
        <f t="shared" ref="AA99" si="196">SUM(AA94:AA98)</f>
        <v>25364660</v>
      </c>
      <c r="AB99" s="27">
        <f t="shared" ref="AB99:AD99" si="197">SUM(AB94:AB98)</f>
        <v>0</v>
      </c>
      <c r="AC99" s="27"/>
      <c r="AD99" s="27">
        <f t="shared" si="197"/>
        <v>45146961.169999994</v>
      </c>
      <c r="AE99" s="45"/>
      <c r="AF99" s="33"/>
      <c r="AG99" s="27">
        <f t="shared" ref="AG99:AH99" si="198">SUM(AG94:AG98)</f>
        <v>106937482.99000002</v>
      </c>
      <c r="AH99" s="27">
        <f t="shared" si="198"/>
        <v>0</v>
      </c>
      <c r="AI99" s="27"/>
      <c r="AJ99" s="27">
        <f t="shared" ref="AJ99" si="199">SUM(AJ94:AJ98)</f>
        <v>129862587.37</v>
      </c>
      <c r="AK99" s="45"/>
      <c r="AL99" s="33"/>
      <c r="AM99" s="27">
        <f t="shared" ref="AM99" si="200">SUM(AM94:AM98)</f>
        <v>148204357.11000001</v>
      </c>
      <c r="AN99" s="27">
        <f t="shared" ref="AN99" si="201">SUM(AN94:AN98)</f>
        <v>0</v>
      </c>
      <c r="AO99" s="27"/>
      <c r="AP99" s="27">
        <f t="shared" ref="AP99" si="202">SUM(AP94:AP98)</f>
        <v>214563698.58999997</v>
      </c>
      <c r="AQ99" s="45"/>
    </row>
    <row r="102" spans="2:43" x14ac:dyDescent="0.3">
      <c r="B102" t="s">
        <v>151</v>
      </c>
      <c r="C102" s="2"/>
      <c r="D102" s="2"/>
      <c r="E102" s="2"/>
      <c r="F102" s="2"/>
      <c r="I102" s="2"/>
      <c r="J102" s="2"/>
      <c r="K102" s="2"/>
      <c r="L102" s="2"/>
      <c r="O102" s="15"/>
      <c r="P102" s="15"/>
      <c r="Q102" s="15"/>
      <c r="R102" s="15"/>
      <c r="U102" s="2"/>
      <c r="V102" s="2"/>
      <c r="W102" s="2"/>
      <c r="X102" s="2"/>
      <c r="AA102" s="2"/>
      <c r="AB102" s="2"/>
      <c r="AC102" s="2"/>
      <c r="AD102" s="2"/>
      <c r="AG102" s="2"/>
      <c r="AH102" s="2"/>
      <c r="AI102" s="2"/>
      <c r="AJ102" s="2"/>
      <c r="AM102" s="2"/>
      <c r="AN102" s="2"/>
      <c r="AO102" s="2"/>
      <c r="AP102" s="2"/>
    </row>
    <row r="103" spans="2:43" x14ac:dyDescent="0.3">
      <c r="B103" t="s">
        <v>152</v>
      </c>
      <c r="C103" s="2"/>
      <c r="D103" s="2"/>
      <c r="E103" s="2"/>
      <c r="F103" s="2"/>
      <c r="I103" s="2"/>
      <c r="J103" s="2"/>
      <c r="K103" s="2"/>
      <c r="L103" s="2"/>
      <c r="O103" s="15"/>
      <c r="P103" s="15"/>
      <c r="Q103" s="15"/>
      <c r="R103" s="15"/>
      <c r="U103" s="2"/>
      <c r="V103" s="2"/>
      <c r="W103" s="2"/>
      <c r="X103" s="2"/>
      <c r="AA103" s="2"/>
      <c r="AB103" s="2"/>
      <c r="AC103" s="2"/>
      <c r="AD103" s="2"/>
      <c r="AG103" s="2"/>
      <c r="AH103" s="2"/>
      <c r="AI103" s="2"/>
      <c r="AJ103" s="2"/>
      <c r="AM103" s="2"/>
      <c r="AN103" s="2"/>
      <c r="AO103" s="2"/>
      <c r="AP103" s="2"/>
    </row>
    <row r="104" spans="2:43" x14ac:dyDescent="0.3">
      <c r="B104" t="s">
        <v>153</v>
      </c>
      <c r="C104" s="2"/>
      <c r="D104" s="2"/>
      <c r="E104" s="2"/>
      <c r="F104" s="2"/>
      <c r="I104" s="2"/>
      <c r="J104" s="2"/>
      <c r="K104" s="2"/>
      <c r="L104" s="2"/>
      <c r="O104" s="15"/>
      <c r="P104" s="15"/>
      <c r="Q104" s="15"/>
      <c r="R104" s="15"/>
      <c r="U104" s="2"/>
      <c r="V104" s="2"/>
      <c r="W104" s="2"/>
      <c r="X104" s="2"/>
      <c r="AA104" s="2"/>
      <c r="AB104" s="2"/>
      <c r="AC104" s="2"/>
      <c r="AD104" s="2"/>
      <c r="AG104" s="2"/>
      <c r="AH104" s="2"/>
      <c r="AI104" s="2"/>
      <c r="AJ104" s="2"/>
      <c r="AM104" s="2"/>
      <c r="AN104" s="2"/>
      <c r="AO104" s="2"/>
      <c r="AP104" s="2"/>
    </row>
    <row r="105" spans="2:43" x14ac:dyDescent="0.3">
      <c r="B105" t="s">
        <v>154</v>
      </c>
      <c r="C105" s="2"/>
      <c r="D105" s="2"/>
      <c r="E105" s="2"/>
      <c r="F105" s="2"/>
      <c r="I105" s="2"/>
      <c r="J105" s="2"/>
      <c r="K105" s="2"/>
      <c r="L105" s="2"/>
      <c r="O105" s="15"/>
      <c r="P105" s="15"/>
      <c r="Q105" s="15"/>
      <c r="R105" s="15"/>
      <c r="U105" s="2"/>
      <c r="V105" s="2"/>
      <c r="W105" s="2"/>
      <c r="X105" s="2"/>
      <c r="AA105" s="2"/>
      <c r="AB105" s="2"/>
      <c r="AC105" s="2"/>
      <c r="AD105" s="2"/>
      <c r="AG105" s="2"/>
      <c r="AH105" s="2"/>
      <c r="AI105" s="2"/>
      <c r="AJ105" s="2"/>
      <c r="AM105" s="2"/>
      <c r="AN105" s="2"/>
      <c r="AO105" s="2"/>
      <c r="AP105" s="2"/>
    </row>
    <row r="106" spans="2:43" x14ac:dyDescent="0.3">
      <c r="B106" t="s">
        <v>155</v>
      </c>
      <c r="C106" s="2"/>
      <c r="D106" s="2"/>
      <c r="E106" s="2"/>
      <c r="F106" s="2"/>
      <c r="I106" s="2"/>
      <c r="J106" s="2"/>
      <c r="K106" s="2"/>
      <c r="L106" s="2"/>
      <c r="O106" s="15"/>
      <c r="P106" s="15"/>
      <c r="Q106" s="15"/>
      <c r="R106" s="15"/>
      <c r="U106" s="2"/>
      <c r="V106" s="2"/>
      <c r="W106" s="2"/>
      <c r="X106" s="2"/>
      <c r="AA106" s="2"/>
      <c r="AB106" s="2"/>
      <c r="AC106" s="2"/>
      <c r="AD106" s="2"/>
      <c r="AG106" s="2"/>
      <c r="AH106" s="2"/>
      <c r="AI106" s="2"/>
      <c r="AJ106" s="2"/>
      <c r="AM106" s="2"/>
      <c r="AN106" s="2"/>
      <c r="AO106" s="2"/>
      <c r="AP106" s="2"/>
    </row>
    <row r="107" spans="2:43" x14ac:dyDescent="0.3">
      <c r="B107" t="s">
        <v>156</v>
      </c>
      <c r="C107" s="2"/>
      <c r="D107" s="2"/>
      <c r="E107" s="2"/>
      <c r="F107" s="2"/>
      <c r="I107" s="2"/>
      <c r="J107" s="2"/>
      <c r="K107" s="2"/>
      <c r="L107" s="2"/>
      <c r="O107" s="15"/>
      <c r="P107" s="15"/>
      <c r="Q107" s="15"/>
      <c r="R107" s="15"/>
      <c r="U107" s="2"/>
      <c r="V107" s="2"/>
      <c r="W107" s="2"/>
      <c r="X107" s="2"/>
      <c r="AA107" s="2"/>
      <c r="AB107" s="2"/>
      <c r="AC107" s="2"/>
      <c r="AD107" s="2"/>
      <c r="AG107" s="2"/>
      <c r="AH107" s="2"/>
      <c r="AI107" s="2"/>
      <c r="AJ107" s="2"/>
      <c r="AM107" s="2"/>
      <c r="AN107" s="2"/>
      <c r="AO107" s="2"/>
      <c r="AP107" s="2"/>
    </row>
    <row r="108" spans="2:43" x14ac:dyDescent="0.3">
      <c r="B108" t="s">
        <v>172</v>
      </c>
      <c r="C108" s="2"/>
      <c r="D108" s="2"/>
      <c r="E108" s="2"/>
      <c r="F108" s="2"/>
      <c r="I108" s="2"/>
      <c r="J108" s="2"/>
      <c r="K108" s="2"/>
      <c r="L108" s="2"/>
      <c r="O108" s="15"/>
      <c r="P108" s="15"/>
      <c r="Q108" s="15"/>
      <c r="R108" s="15"/>
      <c r="U108" s="2"/>
      <c r="V108" s="2"/>
      <c r="W108" s="2"/>
      <c r="X108" s="2"/>
      <c r="AA108" s="2"/>
      <c r="AB108" s="2"/>
      <c r="AC108" s="2"/>
      <c r="AD108" s="2"/>
      <c r="AG108" s="2"/>
      <c r="AH108" s="2"/>
      <c r="AI108" s="2"/>
      <c r="AJ108" s="2"/>
      <c r="AM108" s="2"/>
      <c r="AN108" s="2"/>
      <c r="AO108" s="2"/>
      <c r="AP108" s="2"/>
    </row>
    <row r="109" spans="2:43" x14ac:dyDescent="0.3">
      <c r="B109" t="s">
        <v>173</v>
      </c>
      <c r="C109" s="2"/>
      <c r="D109" s="2"/>
      <c r="E109" s="2"/>
      <c r="F109" s="2"/>
      <c r="I109" s="2"/>
      <c r="J109" s="2"/>
      <c r="K109" s="2"/>
      <c r="L109" s="2"/>
      <c r="O109" s="15"/>
      <c r="P109" s="15"/>
      <c r="Q109" s="15"/>
      <c r="R109" s="15"/>
      <c r="U109" s="2"/>
      <c r="V109" s="2"/>
      <c r="W109" s="2"/>
      <c r="X109" s="2"/>
      <c r="AA109" s="2"/>
      <c r="AB109" s="2"/>
      <c r="AC109" s="2"/>
      <c r="AD109" s="2"/>
      <c r="AG109" s="2"/>
      <c r="AH109" s="2"/>
      <c r="AI109" s="2"/>
      <c r="AJ109" s="2"/>
      <c r="AM109" s="2"/>
      <c r="AN109" s="2"/>
      <c r="AO109" s="2"/>
      <c r="AP109" s="2"/>
    </row>
    <row r="110" spans="2:43" x14ac:dyDescent="0.3">
      <c r="B110" t="s">
        <v>174</v>
      </c>
      <c r="C110" s="2"/>
      <c r="D110" s="2"/>
      <c r="E110" s="2"/>
      <c r="F110" s="2"/>
      <c r="I110" s="2"/>
      <c r="J110" s="2"/>
      <c r="K110" s="2"/>
      <c r="L110" s="2"/>
      <c r="O110" s="15"/>
      <c r="P110" s="15"/>
      <c r="Q110" s="15"/>
      <c r="R110" s="15"/>
      <c r="U110" s="2"/>
      <c r="V110" s="2"/>
      <c r="W110" s="2"/>
      <c r="X110" s="2"/>
      <c r="AA110" s="2"/>
      <c r="AB110" s="2"/>
      <c r="AC110" s="2"/>
      <c r="AD110" s="2"/>
      <c r="AG110" s="2"/>
      <c r="AH110" s="2"/>
      <c r="AI110" s="2"/>
      <c r="AJ110" s="2"/>
      <c r="AM110" s="2"/>
      <c r="AN110" s="2"/>
      <c r="AO110" s="2"/>
      <c r="AP110" s="2"/>
    </row>
    <row r="111" spans="2:43" x14ac:dyDescent="0.3">
      <c r="B111" t="s">
        <v>175</v>
      </c>
      <c r="C111" s="2"/>
      <c r="D111" s="2"/>
      <c r="E111" s="2"/>
      <c r="F111" s="2"/>
      <c r="I111" s="2"/>
      <c r="J111" s="2"/>
      <c r="K111" s="2"/>
      <c r="L111" s="2"/>
      <c r="O111" s="15"/>
      <c r="P111" s="15"/>
      <c r="Q111" s="15"/>
      <c r="R111" s="15"/>
      <c r="U111" s="2"/>
      <c r="V111" s="2"/>
      <c r="W111" s="2"/>
      <c r="X111" s="2"/>
      <c r="AA111" s="2"/>
      <c r="AB111" s="2"/>
      <c r="AC111" s="2"/>
      <c r="AD111" s="2"/>
      <c r="AG111" s="2"/>
      <c r="AH111" s="2"/>
      <c r="AI111" s="2"/>
      <c r="AJ111" s="2"/>
      <c r="AM111" s="2"/>
      <c r="AN111" s="2"/>
      <c r="AO111" s="2"/>
      <c r="AP111" s="2"/>
    </row>
    <row r="112" spans="2:43" x14ac:dyDescent="0.3">
      <c r="B112" t="s">
        <v>176</v>
      </c>
      <c r="C112" s="2"/>
      <c r="D112" s="2"/>
      <c r="E112" s="2"/>
      <c r="F112" s="2"/>
      <c r="I112" s="2"/>
      <c r="J112" s="2"/>
      <c r="K112" s="2"/>
      <c r="L112" s="2"/>
      <c r="O112" s="15"/>
      <c r="P112" s="15"/>
      <c r="Q112" s="15"/>
      <c r="R112" s="15"/>
      <c r="U112" s="2"/>
      <c r="V112" s="2"/>
      <c r="W112" s="2"/>
      <c r="X112" s="2"/>
      <c r="AA112" s="2"/>
      <c r="AB112" s="2"/>
      <c r="AC112" s="2"/>
      <c r="AD112" s="2"/>
      <c r="AG112" s="2"/>
      <c r="AH112" s="2"/>
      <c r="AI112" s="2"/>
      <c r="AJ112" s="2"/>
      <c r="AM112" s="2"/>
      <c r="AN112" s="2"/>
      <c r="AO112" s="2"/>
      <c r="AP112" s="2"/>
    </row>
    <row r="113" spans="2:42" x14ac:dyDescent="0.3">
      <c r="B113" t="s">
        <v>177</v>
      </c>
      <c r="C113" s="2"/>
      <c r="D113" s="2"/>
      <c r="E113" s="2"/>
      <c r="F113" s="2"/>
      <c r="I113" s="2"/>
      <c r="J113" s="2"/>
      <c r="K113" s="2"/>
      <c r="L113" s="2"/>
      <c r="O113" s="15"/>
      <c r="P113" s="15"/>
      <c r="Q113" s="15"/>
      <c r="R113" s="15"/>
      <c r="U113" s="2"/>
      <c r="V113" s="2"/>
      <c r="W113" s="2"/>
      <c r="X113" s="2"/>
      <c r="AA113" s="2"/>
      <c r="AB113" s="2"/>
      <c r="AC113" s="2"/>
      <c r="AD113" s="2"/>
      <c r="AG113" s="2"/>
      <c r="AH113" s="2"/>
      <c r="AI113" s="2"/>
      <c r="AJ113" s="2"/>
      <c r="AM113" s="2"/>
      <c r="AN113" s="2"/>
      <c r="AO113" s="2"/>
      <c r="AP113" s="2"/>
    </row>
    <row r="114" spans="2:42" x14ac:dyDescent="0.3">
      <c r="B114" t="s">
        <v>178</v>
      </c>
      <c r="C114" s="2"/>
      <c r="D114" s="2"/>
      <c r="E114" s="2"/>
      <c r="F114" s="2"/>
      <c r="I114" s="2"/>
      <c r="J114" s="2"/>
      <c r="K114" s="2"/>
      <c r="L114" s="2"/>
      <c r="O114" s="15"/>
      <c r="P114" s="15"/>
      <c r="Q114" s="15"/>
      <c r="R114" s="15"/>
      <c r="U114" s="2"/>
      <c r="V114" s="2"/>
      <c r="W114" s="2"/>
      <c r="X114" s="2"/>
      <c r="AA114" s="2"/>
      <c r="AB114" s="2"/>
      <c r="AC114" s="2"/>
      <c r="AD114" s="2"/>
      <c r="AG114" s="2"/>
      <c r="AH114" s="2"/>
      <c r="AI114" s="2"/>
      <c r="AJ114" s="2"/>
      <c r="AM114" s="2"/>
      <c r="AN114" s="2"/>
      <c r="AO114" s="2"/>
      <c r="AP114" s="2"/>
    </row>
    <row r="115" spans="2:42" x14ac:dyDescent="0.3">
      <c r="B115" t="s">
        <v>179</v>
      </c>
      <c r="C115" s="2"/>
      <c r="D115" s="2"/>
      <c r="E115" s="2"/>
      <c r="F115" s="2"/>
      <c r="I115" s="2"/>
      <c r="J115" s="2"/>
      <c r="K115" s="2"/>
      <c r="L115" s="2"/>
      <c r="O115" s="15"/>
      <c r="P115" s="15"/>
      <c r="Q115" s="15"/>
      <c r="R115" s="15"/>
      <c r="U115" s="2"/>
      <c r="V115" s="2"/>
      <c r="W115" s="2"/>
      <c r="X115" s="2"/>
      <c r="AA115" s="2"/>
      <c r="AB115" s="2"/>
      <c r="AC115" s="2"/>
      <c r="AD115" s="2"/>
      <c r="AG115" s="2"/>
      <c r="AH115" s="2"/>
      <c r="AI115" s="2"/>
      <c r="AJ115" s="2"/>
      <c r="AM115" s="2"/>
      <c r="AN115" s="2"/>
      <c r="AO115" s="2"/>
      <c r="AP115" s="2"/>
    </row>
    <row r="116" spans="2:42" x14ac:dyDescent="0.3">
      <c r="B116" t="s">
        <v>180</v>
      </c>
      <c r="C116" s="2"/>
      <c r="D116" s="2"/>
      <c r="E116" s="2"/>
      <c r="F116" s="2"/>
      <c r="I116" s="2"/>
      <c r="J116" s="2"/>
      <c r="K116" s="2"/>
      <c r="L116" s="2"/>
      <c r="O116" s="15"/>
      <c r="P116" s="15"/>
      <c r="Q116" s="15"/>
      <c r="R116" s="15"/>
      <c r="U116" s="2"/>
      <c r="V116" s="2"/>
      <c r="W116" s="2"/>
      <c r="X116" s="2"/>
      <c r="AA116" s="2"/>
      <c r="AB116" s="2"/>
      <c r="AC116" s="2"/>
      <c r="AD116" s="2"/>
      <c r="AG116" s="2"/>
      <c r="AH116" s="2"/>
      <c r="AI116" s="2"/>
      <c r="AJ116" s="2"/>
      <c r="AM116" s="2"/>
      <c r="AN116" s="2"/>
      <c r="AO116" s="2"/>
      <c r="AP116" s="2"/>
    </row>
    <row r="117" spans="2:42" x14ac:dyDescent="0.3">
      <c r="B117" t="s">
        <v>181</v>
      </c>
      <c r="C117" s="2"/>
      <c r="D117" s="2"/>
      <c r="E117" s="2"/>
      <c r="F117" s="2"/>
      <c r="I117" s="2"/>
      <c r="J117" s="2"/>
      <c r="K117" s="2"/>
      <c r="L117" s="2"/>
      <c r="O117" s="15"/>
      <c r="P117" s="15"/>
      <c r="Q117" s="15"/>
      <c r="R117" s="15"/>
      <c r="U117" s="2"/>
      <c r="V117" s="2"/>
      <c r="W117" s="2"/>
      <c r="X117" s="2"/>
      <c r="AA117" s="2"/>
      <c r="AB117" s="2"/>
      <c r="AC117" s="2"/>
      <c r="AD117" s="2"/>
      <c r="AG117" s="2"/>
      <c r="AH117" s="2"/>
      <c r="AI117" s="2"/>
      <c r="AJ117" s="2"/>
      <c r="AM117" s="2"/>
      <c r="AN117" s="2"/>
      <c r="AO117" s="2"/>
      <c r="AP117" s="2"/>
    </row>
    <row r="118" spans="2:42" x14ac:dyDescent="0.3">
      <c r="B118" t="s">
        <v>182</v>
      </c>
      <c r="C118" s="2"/>
      <c r="D118" s="2"/>
      <c r="E118" s="2"/>
      <c r="F118" s="2"/>
      <c r="I118" s="2"/>
      <c r="J118" s="2"/>
      <c r="K118" s="2"/>
      <c r="L118" s="2"/>
      <c r="O118" s="15"/>
      <c r="P118" s="15"/>
      <c r="Q118" s="15"/>
      <c r="R118" s="15"/>
      <c r="U118" s="2"/>
      <c r="V118" s="2"/>
      <c r="W118" s="2"/>
      <c r="X118" s="2"/>
      <c r="AA118" s="2"/>
      <c r="AB118" s="2"/>
      <c r="AC118" s="2"/>
      <c r="AD118" s="2"/>
      <c r="AG118" s="2"/>
      <c r="AH118" s="2"/>
      <c r="AI118" s="2"/>
      <c r="AJ118" s="2"/>
      <c r="AM118" s="2"/>
      <c r="AN118" s="2"/>
      <c r="AO118" s="2"/>
      <c r="AP118" s="2"/>
    </row>
    <row r="119" spans="2:42" x14ac:dyDescent="0.3">
      <c r="B119" t="s">
        <v>183</v>
      </c>
      <c r="C119" s="2"/>
      <c r="D119" s="2"/>
      <c r="E119" s="2"/>
      <c r="F119" s="2"/>
      <c r="I119" s="2"/>
      <c r="J119" s="2"/>
      <c r="K119" s="2"/>
      <c r="L119" s="2"/>
      <c r="O119" s="15"/>
      <c r="P119" s="15"/>
      <c r="Q119" s="15"/>
      <c r="R119" s="15"/>
      <c r="U119" s="2"/>
      <c r="V119" s="2"/>
      <c r="W119" s="2"/>
      <c r="X119" s="2"/>
      <c r="AA119" s="2"/>
      <c r="AB119" s="2"/>
      <c r="AC119" s="2"/>
      <c r="AD119" s="2"/>
      <c r="AG119" s="2"/>
      <c r="AH119" s="2"/>
      <c r="AI119" s="2"/>
      <c r="AJ119" s="2"/>
      <c r="AM119" s="2"/>
      <c r="AN119" s="2"/>
      <c r="AO119" s="2"/>
      <c r="AP119" s="2"/>
    </row>
    <row r="120" spans="2:42" x14ac:dyDescent="0.3">
      <c r="B120" t="s">
        <v>184</v>
      </c>
      <c r="C120" s="2"/>
      <c r="D120" s="2"/>
      <c r="E120" s="2"/>
      <c r="F120" s="2"/>
      <c r="I120" s="2"/>
      <c r="J120" s="2"/>
      <c r="K120" s="2"/>
      <c r="L120" s="2"/>
      <c r="O120" s="15"/>
      <c r="P120" s="15"/>
      <c r="Q120" s="15"/>
      <c r="R120" s="15"/>
      <c r="U120" s="2"/>
      <c r="V120" s="2"/>
      <c r="W120" s="2"/>
      <c r="X120" s="2"/>
      <c r="AA120" s="2"/>
      <c r="AB120" s="2"/>
      <c r="AC120" s="2"/>
      <c r="AD120" s="2"/>
      <c r="AG120" s="2"/>
      <c r="AH120" s="2"/>
      <c r="AI120" s="2"/>
      <c r="AJ120" s="2"/>
      <c r="AM120" s="2"/>
      <c r="AN120" s="2"/>
      <c r="AO120" s="2"/>
      <c r="AP120" s="2"/>
    </row>
    <row r="121" spans="2:42" x14ac:dyDescent="0.3">
      <c r="B121" t="s">
        <v>185</v>
      </c>
      <c r="C121" s="2"/>
      <c r="D121" s="2"/>
      <c r="E121" s="2"/>
      <c r="F121" s="2"/>
      <c r="I121" s="2"/>
      <c r="J121" s="2"/>
      <c r="K121" s="2"/>
      <c r="L121" s="2"/>
      <c r="O121" s="15"/>
      <c r="P121" s="15"/>
      <c r="Q121" s="15"/>
      <c r="R121" s="15"/>
      <c r="U121" s="2"/>
      <c r="V121" s="2"/>
      <c r="W121" s="2"/>
      <c r="X121" s="2"/>
      <c r="AA121" s="2"/>
      <c r="AB121" s="2"/>
      <c r="AC121" s="2"/>
      <c r="AD121" s="2"/>
      <c r="AG121" s="2"/>
      <c r="AH121" s="2"/>
      <c r="AI121" s="2"/>
      <c r="AJ121" s="2"/>
      <c r="AM121" s="2"/>
      <c r="AN121" s="2"/>
      <c r="AO121" s="2"/>
      <c r="AP121" s="2"/>
    </row>
    <row r="122" spans="2:42" x14ac:dyDescent="0.3">
      <c r="B122" t="s">
        <v>186</v>
      </c>
      <c r="C122" s="2"/>
      <c r="D122" s="2"/>
      <c r="E122" s="2"/>
      <c r="F122" s="2"/>
      <c r="I122" s="2"/>
      <c r="J122" s="2"/>
      <c r="K122" s="2"/>
      <c r="L122" s="2"/>
      <c r="O122" s="15"/>
      <c r="P122" s="15"/>
      <c r="Q122" s="15"/>
      <c r="R122" s="15"/>
      <c r="U122" s="2"/>
      <c r="V122" s="2"/>
      <c r="W122" s="2"/>
      <c r="X122" s="2"/>
      <c r="AA122" s="2"/>
      <c r="AB122" s="2"/>
      <c r="AC122" s="2"/>
      <c r="AD122" s="2"/>
      <c r="AG122" s="2"/>
      <c r="AH122" s="2"/>
      <c r="AI122" s="2"/>
      <c r="AJ122" s="2"/>
      <c r="AM122" s="2"/>
      <c r="AN122" s="2"/>
      <c r="AO122" s="2"/>
      <c r="AP122" s="2"/>
    </row>
  </sheetData>
  <mergeCells count="44">
    <mergeCell ref="B78:F78"/>
    <mergeCell ref="B54:F54"/>
    <mergeCell ref="O54:R54"/>
    <mergeCell ref="B39:F39"/>
    <mergeCell ref="O39:R39"/>
    <mergeCell ref="U78:X78"/>
    <mergeCell ref="AA78:AD78"/>
    <mergeCell ref="AG78:AJ78"/>
    <mergeCell ref="AM78:AP78"/>
    <mergeCell ref="O78:R78"/>
    <mergeCell ref="U54:X54"/>
    <mergeCell ref="AA54:AD54"/>
    <mergeCell ref="AG54:AJ54"/>
    <mergeCell ref="AM54:AP54"/>
    <mergeCell ref="B43:F43"/>
    <mergeCell ref="O43:R43"/>
    <mergeCell ref="U43:X43"/>
    <mergeCell ref="AA43:AD43"/>
    <mergeCell ref="AG43:AJ43"/>
    <mergeCell ref="AM43:AP43"/>
    <mergeCell ref="B21:F21"/>
    <mergeCell ref="O21:R21"/>
    <mergeCell ref="U21:X21"/>
    <mergeCell ref="AA21:AD21"/>
    <mergeCell ref="AG21:AJ21"/>
    <mergeCell ref="AM3:AQ3"/>
    <mergeCell ref="AM7:AQ7"/>
    <mergeCell ref="U39:X39"/>
    <mergeCell ref="AA39:AD39"/>
    <mergeCell ref="AG39:AJ39"/>
    <mergeCell ref="AM39:AP39"/>
    <mergeCell ref="AM21:AP21"/>
    <mergeCell ref="O3:S3"/>
    <mergeCell ref="O7:S7"/>
    <mergeCell ref="B3:G3"/>
    <mergeCell ref="AG7:AK7"/>
    <mergeCell ref="AG3:AK3"/>
    <mergeCell ref="AA3:AE3"/>
    <mergeCell ref="AA7:AE7"/>
    <mergeCell ref="U3:Y3"/>
    <mergeCell ref="U7:Y7"/>
    <mergeCell ref="B7:F7"/>
    <mergeCell ref="I7:M7"/>
    <mergeCell ref="I3:M3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57A4-74F9-4EDC-BE5D-2323BCC3BFA0}">
  <dimension ref="A1:E99"/>
  <sheetViews>
    <sheetView workbookViewId="0">
      <selection sqref="A1:XFD1048576"/>
    </sheetView>
  </sheetViews>
  <sheetFormatPr defaultRowHeight="14.4" x14ac:dyDescent="0.3"/>
  <cols>
    <col min="1" max="1" width="51.88671875" customWidth="1"/>
    <col min="2" max="3" width="14.44140625" customWidth="1"/>
    <col min="4" max="4" width="15.44140625" customWidth="1"/>
    <col min="5" max="5" width="33.21875" customWidth="1"/>
  </cols>
  <sheetData>
    <row r="1" spans="1:5" x14ac:dyDescent="0.3">
      <c r="A1" s="74"/>
      <c r="B1" s="74"/>
      <c r="C1" s="74"/>
      <c r="D1" s="74"/>
      <c r="E1" s="74"/>
    </row>
    <row r="2" spans="1:5" ht="28.8" x14ac:dyDescent="0.3">
      <c r="A2" s="51" t="s">
        <v>145</v>
      </c>
      <c r="B2" s="51" t="s">
        <v>139</v>
      </c>
      <c r="C2" s="38" t="s">
        <v>268</v>
      </c>
      <c r="D2" s="51" t="s">
        <v>138</v>
      </c>
      <c r="E2" s="38" t="s">
        <v>268</v>
      </c>
    </row>
    <row r="3" spans="1:5" x14ac:dyDescent="0.3">
      <c r="A3" s="52" t="e">
        <f>A16</f>
        <v>#REF!</v>
      </c>
      <c r="B3" s="52" t="e">
        <f t="shared" ref="B3:D3" si="0">B16</f>
        <v>#REF!</v>
      </c>
      <c r="C3" s="42" t="e">
        <f>B3/A3</f>
        <v>#REF!</v>
      </c>
      <c r="D3" s="52" t="e">
        <f t="shared" si="0"/>
        <v>#REF!</v>
      </c>
      <c r="E3" s="42" t="e">
        <f>D3/A3</f>
        <v>#REF!</v>
      </c>
    </row>
    <row r="4" spans="1:5" x14ac:dyDescent="0.3">
      <c r="A4" s="46"/>
      <c r="B4" s="46"/>
      <c r="C4" s="46"/>
      <c r="D4" s="46"/>
      <c r="E4" s="46"/>
    </row>
    <row r="5" spans="1:5" x14ac:dyDescent="0.3">
      <c r="A5" s="74" t="s">
        <v>164</v>
      </c>
      <c r="B5" s="74"/>
      <c r="C5" s="74"/>
      <c r="D5" s="74"/>
      <c r="E5" s="74"/>
    </row>
    <row r="6" spans="1:5" ht="28.8" x14ac:dyDescent="0.3">
      <c r="A6" s="51" t="s">
        <v>145</v>
      </c>
      <c r="B6" s="51" t="s">
        <v>139</v>
      </c>
      <c r="C6" s="38" t="s">
        <v>268</v>
      </c>
      <c r="D6" s="51" t="s">
        <v>138</v>
      </c>
      <c r="E6" s="38" t="s">
        <v>268</v>
      </c>
    </row>
    <row r="7" spans="1:5" x14ac:dyDescent="0.3">
      <c r="A7" s="11" t="e">
        <f>A24</f>
        <v>#REF!</v>
      </c>
      <c r="B7" s="11" t="e">
        <f t="shared" ref="B7:D7" si="1">B24</f>
        <v>#REF!</v>
      </c>
      <c r="C7" s="42" t="e">
        <f>B7/A7</f>
        <v>#REF!</v>
      </c>
      <c r="D7" s="11" t="e">
        <f t="shared" si="1"/>
        <v>#REF!</v>
      </c>
      <c r="E7" s="42" t="e">
        <f>D7/A7</f>
        <v>#REF!</v>
      </c>
    </row>
    <row r="8" spans="1:5" x14ac:dyDescent="0.3">
      <c r="A8" s="15"/>
      <c r="B8" s="15"/>
      <c r="C8" s="15"/>
      <c r="D8" s="15"/>
      <c r="E8" s="15"/>
    </row>
    <row r="9" spans="1:5" x14ac:dyDescent="0.3">
      <c r="A9" s="15"/>
      <c r="B9" s="15"/>
      <c r="C9" s="15"/>
      <c r="D9" s="15"/>
      <c r="E9" s="15"/>
    </row>
    <row r="10" spans="1:5" x14ac:dyDescent="0.3">
      <c r="A10" s="15"/>
      <c r="B10" s="15"/>
      <c r="C10" s="15"/>
      <c r="D10" s="15"/>
      <c r="E10" s="15"/>
    </row>
    <row r="11" spans="1:5" x14ac:dyDescent="0.3">
      <c r="A11" s="15"/>
      <c r="B11" s="15"/>
      <c r="C11" s="15"/>
      <c r="D11" s="15"/>
      <c r="E11" s="15"/>
    </row>
    <row r="12" spans="1:5" x14ac:dyDescent="0.3">
      <c r="A12" s="15"/>
      <c r="B12" s="15"/>
      <c r="C12" s="15"/>
      <c r="D12" s="15"/>
      <c r="E12" s="15"/>
    </row>
    <row r="13" spans="1:5" x14ac:dyDescent="0.3">
      <c r="A13" s="15"/>
      <c r="B13" s="15"/>
      <c r="C13" s="15"/>
      <c r="D13" s="15"/>
      <c r="E13" s="15"/>
    </row>
    <row r="14" spans="1:5" x14ac:dyDescent="0.3">
      <c r="A14" s="15"/>
      <c r="B14" s="15"/>
      <c r="C14" s="15"/>
      <c r="D14" s="15"/>
      <c r="E14" s="15"/>
    </row>
    <row r="15" spans="1:5" x14ac:dyDescent="0.3">
      <c r="A15" s="15"/>
      <c r="B15" s="15"/>
      <c r="C15" s="15"/>
      <c r="D15" s="15"/>
      <c r="E15" s="15"/>
    </row>
    <row r="16" spans="1:5" x14ac:dyDescent="0.3">
      <c r="A16" s="52" t="e">
        <f>SUM(A7:A15)</f>
        <v>#REF!</v>
      </c>
      <c r="B16" s="52" t="e">
        <f t="shared" ref="B16" si="2">SUM(B7:B15)</f>
        <v>#REF!</v>
      </c>
      <c r="C16" s="42" t="e">
        <f>B16/A16</f>
        <v>#REF!</v>
      </c>
      <c r="D16" s="52" t="e">
        <f t="shared" ref="D16" si="3">SUM(D7:D15)</f>
        <v>#REF!</v>
      </c>
      <c r="E16" s="42" t="e">
        <f>D16/C16</f>
        <v>#REF!</v>
      </c>
    </row>
    <row r="18" spans="1:5" x14ac:dyDescent="0.3">
      <c r="A18" t="e">
        <f>SUM(A9:A17)</f>
        <v>#REF!</v>
      </c>
      <c r="B18" t="e">
        <f t="shared" ref="B18" si="4">SUM(B9:B17)</f>
        <v>#REF!</v>
      </c>
      <c r="C18" t="e">
        <f>B18/A18</f>
        <v>#REF!</v>
      </c>
      <c r="D18" t="e">
        <f t="shared" ref="D18" si="5">SUM(D9:D17)</f>
        <v>#REF!</v>
      </c>
      <c r="E18" t="e">
        <f>D18/C18</f>
        <v>#REF!</v>
      </c>
    </row>
    <row r="21" spans="1:5" x14ac:dyDescent="0.3">
      <c r="A21" t="s">
        <v>164</v>
      </c>
    </row>
    <row r="22" spans="1:5" x14ac:dyDescent="0.3">
      <c r="A22" t="s">
        <v>145</v>
      </c>
      <c r="B22" t="s">
        <v>139</v>
      </c>
      <c r="D22" t="s">
        <v>138</v>
      </c>
    </row>
    <row r="23" spans="1:5" x14ac:dyDescent="0.3">
      <c r="A23">
        <f>A56+A60+A64+A68+A72</f>
        <v>0</v>
      </c>
      <c r="B23">
        <f t="shared" ref="B23:D23" si="6">B56+B60+B64+B68+B72</f>
        <v>0</v>
      </c>
      <c r="D23">
        <f t="shared" si="6"/>
        <v>0</v>
      </c>
    </row>
    <row r="24" spans="1:5" x14ac:dyDescent="0.3">
      <c r="A24" t="e">
        <f t="shared" ref="A24:D25" si="7">A57+A61+A65+A69+A73</f>
        <v>#REF!</v>
      </c>
      <c r="B24" t="e">
        <f t="shared" si="7"/>
        <v>#REF!</v>
      </c>
      <c r="D24" t="e">
        <f t="shared" si="7"/>
        <v>#REF!</v>
      </c>
    </row>
    <row r="25" spans="1:5" x14ac:dyDescent="0.3">
      <c r="A25">
        <f t="shared" si="7"/>
        <v>0</v>
      </c>
      <c r="B25">
        <f t="shared" si="7"/>
        <v>0</v>
      </c>
      <c r="D25">
        <f t="shared" si="7"/>
        <v>0</v>
      </c>
    </row>
    <row r="26" spans="1:5" x14ac:dyDescent="0.3">
      <c r="A26" t="e">
        <f>SUM(A23:A25)</f>
        <v>#REF!</v>
      </c>
      <c r="B26" t="e">
        <f t="shared" ref="B26" si="8">SUM(B23:B25)</f>
        <v>#REF!</v>
      </c>
      <c r="D26" t="e">
        <f t="shared" ref="D26" si="9">SUM(D23:D25)</f>
        <v>#REF!</v>
      </c>
    </row>
    <row r="30" spans="1:5" x14ac:dyDescent="0.3">
      <c r="A30">
        <f>SUM(A27:A29)</f>
        <v>0</v>
      </c>
      <c r="B30">
        <f t="shared" ref="B30" si="10">SUM(B27:B29)</f>
        <v>0</v>
      </c>
      <c r="D30">
        <f t="shared" ref="D30" si="11">SUM(D27:D29)</f>
        <v>0</v>
      </c>
    </row>
    <row r="34" spans="1:4" x14ac:dyDescent="0.3">
      <c r="A34">
        <f>SUM(A31:A33)</f>
        <v>0</v>
      </c>
      <c r="B34">
        <f t="shared" ref="B34" si="12">SUM(B31:B33)</f>
        <v>0</v>
      </c>
      <c r="D34">
        <f t="shared" ref="D34" si="13">SUM(D31:D33)</f>
        <v>0</v>
      </c>
    </row>
    <row r="39" spans="1:4" x14ac:dyDescent="0.3">
      <c r="A39" t="s">
        <v>164</v>
      </c>
    </row>
    <row r="40" spans="1:4" x14ac:dyDescent="0.3">
      <c r="A40" t="s">
        <v>145</v>
      </c>
      <c r="B40" t="s">
        <v>139</v>
      </c>
      <c r="D40" t="s">
        <v>138</v>
      </c>
    </row>
    <row r="41" spans="1:4" x14ac:dyDescent="0.3">
      <c r="A41" t="e">
        <f>A50</f>
        <v>#REF!</v>
      </c>
      <c r="B41" t="e">
        <f t="shared" ref="B41:D41" si="14">B50</f>
        <v>#REF!</v>
      </c>
      <c r="D41" t="e">
        <f t="shared" si="14"/>
        <v>#REF!</v>
      </c>
    </row>
    <row r="43" spans="1:4" x14ac:dyDescent="0.3">
      <c r="A43" t="s">
        <v>164</v>
      </c>
    </row>
    <row r="44" spans="1:4" x14ac:dyDescent="0.3">
      <c r="A44" t="s">
        <v>145</v>
      </c>
      <c r="B44" t="s">
        <v>139</v>
      </c>
      <c r="D44" t="s">
        <v>138</v>
      </c>
    </row>
    <row r="45" spans="1:4" x14ac:dyDescent="0.3">
      <c r="A45" t="e">
        <f>A59</f>
        <v>#REF!</v>
      </c>
      <c r="B45" t="e">
        <f t="shared" ref="B45:D45" si="15">B59</f>
        <v>#REF!</v>
      </c>
      <c r="D45" t="e">
        <f t="shared" si="15"/>
        <v>#REF!</v>
      </c>
    </row>
    <row r="46" spans="1:4" x14ac:dyDescent="0.3">
      <c r="A46">
        <f>A63</f>
        <v>0</v>
      </c>
      <c r="B46">
        <f t="shared" ref="B46:D46" si="16">B63</f>
        <v>0</v>
      </c>
      <c r="D46">
        <f t="shared" si="16"/>
        <v>0</v>
      </c>
    </row>
    <row r="47" spans="1:4" x14ac:dyDescent="0.3">
      <c r="A47">
        <f>A67</f>
        <v>0</v>
      </c>
      <c r="B47">
        <f t="shared" ref="B47:D47" si="17">B67</f>
        <v>0</v>
      </c>
      <c r="D47">
        <f t="shared" si="17"/>
        <v>0</v>
      </c>
    </row>
    <row r="48" spans="1:4" x14ac:dyDescent="0.3">
      <c r="A48">
        <f>A71</f>
        <v>0</v>
      </c>
      <c r="B48">
        <f t="shared" ref="B48:D48" si="18">B71</f>
        <v>0</v>
      </c>
      <c r="D48">
        <f t="shared" si="18"/>
        <v>0</v>
      </c>
    </row>
    <row r="49" spans="1:4" x14ac:dyDescent="0.3">
      <c r="A49">
        <f>A75</f>
        <v>0</v>
      </c>
      <c r="B49">
        <f t="shared" ref="B49:D49" si="19">B75</f>
        <v>0</v>
      </c>
      <c r="D49">
        <f t="shared" si="19"/>
        <v>0</v>
      </c>
    </row>
    <row r="50" spans="1:4" x14ac:dyDescent="0.3">
      <c r="A50" t="e">
        <f>SUM(A45:A49)</f>
        <v>#REF!</v>
      </c>
      <c r="B50" t="e">
        <f t="shared" ref="B50" si="20">SUM(B45:B49)</f>
        <v>#REF!</v>
      </c>
      <c r="D50" t="e">
        <f t="shared" ref="D50" si="21">SUM(D45:D49)</f>
        <v>#REF!</v>
      </c>
    </row>
    <row r="54" spans="1:4" x14ac:dyDescent="0.3">
      <c r="A54" t="s">
        <v>164</v>
      </c>
    </row>
    <row r="55" spans="1:4" x14ac:dyDescent="0.3">
      <c r="A55" t="s">
        <v>145</v>
      </c>
      <c r="B55" t="s">
        <v>139</v>
      </c>
      <c r="D55" t="s">
        <v>138</v>
      </c>
    </row>
    <row r="56" spans="1:4" x14ac:dyDescent="0.3">
      <c r="A56">
        <f t="shared" ref="A56:D58" si="22">A80</f>
        <v>0</v>
      </c>
      <c r="B56">
        <f t="shared" si="22"/>
        <v>0</v>
      </c>
      <c r="D56">
        <f t="shared" si="22"/>
        <v>0</v>
      </c>
    </row>
    <row r="57" spans="1:4" x14ac:dyDescent="0.3">
      <c r="A57" t="e">
        <f t="shared" si="22"/>
        <v>#REF!</v>
      </c>
      <c r="B57" t="e">
        <f t="shared" si="22"/>
        <v>#REF!</v>
      </c>
      <c r="D57" t="e">
        <f t="shared" si="22"/>
        <v>#REF!</v>
      </c>
    </row>
    <row r="58" spans="1:4" x14ac:dyDescent="0.3">
      <c r="A58">
        <f t="shared" si="22"/>
        <v>0</v>
      </c>
      <c r="B58">
        <f t="shared" si="22"/>
        <v>0</v>
      </c>
      <c r="D58">
        <f t="shared" si="22"/>
        <v>0</v>
      </c>
    </row>
    <row r="59" spans="1:4" x14ac:dyDescent="0.3">
      <c r="A59" t="e">
        <f>SUM(A56:A58)</f>
        <v>#REF!</v>
      </c>
      <c r="B59" t="e">
        <f t="shared" ref="B59" si="23">SUM(B56:B58)</f>
        <v>#REF!</v>
      </c>
      <c r="D59" t="e">
        <f t="shared" ref="D59" si="24">SUM(D56:D58)</f>
        <v>#REF!</v>
      </c>
    </row>
    <row r="78" spans="1:4" x14ac:dyDescent="0.3">
      <c r="A78" t="s">
        <v>164</v>
      </c>
    </row>
    <row r="79" spans="1:4" x14ac:dyDescent="0.3">
      <c r="A79" t="s">
        <v>145</v>
      </c>
      <c r="B79" t="s">
        <v>139</v>
      </c>
      <c r="D79" t="s">
        <v>138</v>
      </c>
    </row>
    <row r="80" spans="1:4" x14ac:dyDescent="0.3">
      <c r="A80">
        <f t="shared" ref="A80:D80" si="25">A91</f>
        <v>0</v>
      </c>
      <c r="B80">
        <f t="shared" si="25"/>
        <v>0</v>
      </c>
      <c r="D80">
        <f t="shared" si="25"/>
        <v>0</v>
      </c>
    </row>
    <row r="81" spans="1:4" x14ac:dyDescent="0.3">
      <c r="A81" t="e">
        <f t="shared" ref="A81:D81" si="26">A99</f>
        <v>#REF!</v>
      </c>
      <c r="B81" t="e">
        <f t="shared" si="26"/>
        <v>#REF!</v>
      </c>
      <c r="D81" t="e">
        <f t="shared" si="26"/>
        <v>#REF!</v>
      </c>
    </row>
    <row r="82" spans="1:4" x14ac:dyDescent="0.3">
      <c r="A82">
        <f t="shared" ref="A82:D82" si="27">A122</f>
        <v>0</v>
      </c>
      <c r="B82">
        <f t="shared" si="27"/>
        <v>0</v>
      </c>
      <c r="D82">
        <f t="shared" si="27"/>
        <v>0</v>
      </c>
    </row>
    <row r="83" spans="1:4" x14ac:dyDescent="0.3">
      <c r="A83" t="e">
        <f t="shared" ref="A83:B83" si="28">SUM(A80:A82)</f>
        <v>#REF!</v>
      </c>
      <c r="B83" t="e">
        <f t="shared" si="28"/>
        <v>#REF!</v>
      </c>
      <c r="D83" t="e">
        <f t="shared" ref="D83" si="29">SUM(D80:D82)</f>
        <v>#REF!</v>
      </c>
    </row>
    <row r="94" spans="1:4" x14ac:dyDescent="0.3">
      <c r="A94" t="e">
        <f>'4.OwnRevenueExp'!#REF!</f>
        <v>#REF!</v>
      </c>
      <c r="B94" t="e">
        <f>'4.OwnRevenueExp'!#REF!</f>
        <v>#REF!</v>
      </c>
      <c r="D94" t="e">
        <f>'4.OwnRevenueExp'!#REF!</f>
        <v>#REF!</v>
      </c>
    </row>
    <row r="95" spans="1:4" x14ac:dyDescent="0.3">
      <c r="A95" t="e">
        <f>'4.OwnRevenueExp'!#REF!</f>
        <v>#REF!</v>
      </c>
      <c r="B95" t="e">
        <f>'4.OwnRevenueExp'!#REF!</f>
        <v>#REF!</v>
      </c>
      <c r="D95" t="e">
        <f>'4.OwnRevenueExp'!#REF!</f>
        <v>#REF!</v>
      </c>
    </row>
    <row r="96" spans="1:4" x14ac:dyDescent="0.3">
      <c r="A96" t="e">
        <f>'4.OwnRevenueExp'!#REF!</f>
        <v>#REF!</v>
      </c>
      <c r="B96" t="e">
        <f>'4.OwnRevenueExp'!#REF!</f>
        <v>#REF!</v>
      </c>
      <c r="D96" t="e">
        <f>'4.OwnRevenueExp'!#REF!</f>
        <v>#REF!</v>
      </c>
    </row>
    <row r="99" spans="1:4" x14ac:dyDescent="0.3">
      <c r="A99" t="e">
        <f t="shared" ref="A99:B99" si="30">SUM(A94:A98)</f>
        <v>#REF!</v>
      </c>
      <c r="B99" t="e">
        <f t="shared" si="30"/>
        <v>#REF!</v>
      </c>
      <c r="D99" t="e">
        <f t="shared" ref="D99" si="31">SUM(D94:D98)</f>
        <v>#REF!</v>
      </c>
    </row>
  </sheetData>
  <mergeCells count="2">
    <mergeCell ref="A1:E1"/>
    <mergeCell ref="A5:E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9715-C2A7-4EB5-98E7-229FCE2CAC21}">
  <dimension ref="A1:E29"/>
  <sheetViews>
    <sheetView tabSelected="1" workbookViewId="0">
      <selection activeCell="E5" sqref="E5:E14"/>
    </sheetView>
  </sheetViews>
  <sheetFormatPr defaultRowHeight="14.4" x14ac:dyDescent="0.3"/>
  <cols>
    <col min="1" max="1" width="16.88671875" customWidth="1"/>
    <col min="2" max="2" width="52.44140625" customWidth="1"/>
    <col min="4" max="4" width="24.109375" customWidth="1"/>
    <col min="5" max="5" width="73.109375" customWidth="1"/>
  </cols>
  <sheetData>
    <row r="1" spans="1:5" x14ac:dyDescent="0.3">
      <c r="A1" t="s">
        <v>145</v>
      </c>
      <c r="B1" t="s">
        <v>139</v>
      </c>
      <c r="C1" t="s">
        <v>268</v>
      </c>
      <c r="D1" t="s">
        <v>138</v>
      </c>
      <c r="E1" t="s">
        <v>268</v>
      </c>
    </row>
    <row r="2" spans="1:5" x14ac:dyDescent="0.3">
      <c r="A2">
        <v>280516530</v>
      </c>
      <c r="B2">
        <f t="shared" ref="B2" si="0">B14</f>
        <v>1565</v>
      </c>
      <c r="C2">
        <v>56</v>
      </c>
      <c r="D2">
        <v>367938020</v>
      </c>
      <c r="E2">
        <v>65</v>
      </c>
    </row>
    <row r="4" spans="1:5" x14ac:dyDescent="0.3">
      <c r="A4" t="s">
        <v>145</v>
      </c>
      <c r="B4" t="s">
        <v>139</v>
      </c>
      <c r="C4" t="s">
        <v>268</v>
      </c>
      <c r="D4" t="s">
        <v>138</v>
      </c>
      <c r="E4" t="s">
        <v>268</v>
      </c>
    </row>
    <row r="5" spans="1:5" x14ac:dyDescent="0.3">
      <c r="A5">
        <v>280516530</v>
      </c>
      <c r="B5">
        <v>1565</v>
      </c>
      <c r="C5">
        <v>45</v>
      </c>
      <c r="D5">
        <f>D22</f>
        <v>56954</v>
      </c>
      <c r="E5">
        <v>56</v>
      </c>
    </row>
    <row r="6" spans="1:5" x14ac:dyDescent="0.3">
      <c r="A6">
        <v>280516530</v>
      </c>
      <c r="B6">
        <v>1565</v>
      </c>
      <c r="C6">
        <v>45</v>
      </c>
      <c r="D6">
        <f t="shared" ref="D6:D14" si="1">D23</f>
        <v>56954</v>
      </c>
      <c r="E6">
        <v>56</v>
      </c>
    </row>
    <row r="7" spans="1:5" x14ac:dyDescent="0.3">
      <c r="A7">
        <v>280516530</v>
      </c>
      <c r="B7">
        <v>1565</v>
      </c>
      <c r="C7">
        <v>45</v>
      </c>
      <c r="D7">
        <f t="shared" si="1"/>
        <v>56954</v>
      </c>
      <c r="E7">
        <v>56</v>
      </c>
    </row>
    <row r="8" spans="1:5" x14ac:dyDescent="0.3">
      <c r="A8">
        <v>280516530</v>
      </c>
      <c r="B8">
        <v>1565</v>
      </c>
      <c r="C8">
        <v>45</v>
      </c>
      <c r="D8">
        <f t="shared" si="1"/>
        <v>56954</v>
      </c>
      <c r="E8">
        <v>56</v>
      </c>
    </row>
    <row r="9" spans="1:5" x14ac:dyDescent="0.3">
      <c r="A9">
        <v>280516530</v>
      </c>
      <c r="B9">
        <v>1565</v>
      </c>
      <c r="C9">
        <v>45</v>
      </c>
      <c r="D9">
        <f t="shared" si="1"/>
        <v>56954</v>
      </c>
      <c r="E9">
        <v>56</v>
      </c>
    </row>
    <row r="10" spans="1:5" x14ac:dyDescent="0.3">
      <c r="A10">
        <v>280516530</v>
      </c>
      <c r="B10">
        <v>1565</v>
      </c>
      <c r="C10">
        <v>45</v>
      </c>
      <c r="D10">
        <f t="shared" si="1"/>
        <v>56954</v>
      </c>
      <c r="E10">
        <v>56</v>
      </c>
    </row>
    <row r="11" spans="1:5" x14ac:dyDescent="0.3">
      <c r="A11">
        <v>280516530</v>
      </c>
      <c r="B11">
        <v>1565</v>
      </c>
      <c r="C11">
        <v>45</v>
      </c>
      <c r="D11">
        <f t="shared" si="1"/>
        <v>56954</v>
      </c>
      <c r="E11">
        <v>56</v>
      </c>
    </row>
    <row r="12" spans="1:5" x14ac:dyDescent="0.3">
      <c r="A12">
        <v>280516530</v>
      </c>
      <c r="B12">
        <v>1565</v>
      </c>
      <c r="C12">
        <v>45</v>
      </c>
      <c r="D12">
        <f t="shared" si="1"/>
        <v>56954</v>
      </c>
      <c r="E12">
        <v>56</v>
      </c>
    </row>
    <row r="13" spans="1:5" x14ac:dyDescent="0.3">
      <c r="A13">
        <v>280516530</v>
      </c>
      <c r="B13">
        <v>1565</v>
      </c>
      <c r="C13">
        <v>45</v>
      </c>
      <c r="D13">
        <f t="shared" si="1"/>
        <v>0</v>
      </c>
      <c r="E13">
        <v>56</v>
      </c>
    </row>
    <row r="14" spans="1:5" x14ac:dyDescent="0.3">
      <c r="A14">
        <v>280516530</v>
      </c>
      <c r="B14">
        <v>1565</v>
      </c>
      <c r="C14">
        <v>45</v>
      </c>
      <c r="D14">
        <f t="shared" si="1"/>
        <v>0</v>
      </c>
      <c r="E14">
        <v>56</v>
      </c>
    </row>
    <row r="16" spans="1:5" x14ac:dyDescent="0.3">
      <c r="A16" s="74" t="s">
        <v>164</v>
      </c>
      <c r="B16" s="74"/>
      <c r="C16" s="74"/>
      <c r="D16" s="74"/>
    </row>
    <row r="17" spans="1:4" x14ac:dyDescent="0.3">
      <c r="A17" s="51" t="s">
        <v>145</v>
      </c>
      <c r="B17" s="51" t="s">
        <v>139</v>
      </c>
      <c r="C17" s="51"/>
      <c r="D17" s="51" t="s">
        <v>138</v>
      </c>
    </row>
    <row r="18" spans="1:4" x14ac:dyDescent="0.3">
      <c r="A18" s="52">
        <v>1444</v>
      </c>
      <c r="B18" s="52">
        <f t="shared" ref="B18" si="2">B51+B55+B59+B63+B67</f>
        <v>0</v>
      </c>
      <c r="C18" s="52"/>
      <c r="D18" s="52">
        <v>56954</v>
      </c>
    </row>
    <row r="19" spans="1:4" x14ac:dyDescent="0.3">
      <c r="A19" s="52">
        <v>1444</v>
      </c>
      <c r="B19" s="52"/>
      <c r="C19" s="52"/>
      <c r="D19" s="52">
        <v>56954</v>
      </c>
    </row>
    <row r="20" spans="1:4" x14ac:dyDescent="0.3">
      <c r="A20" s="52">
        <v>1444</v>
      </c>
      <c r="B20" s="52">
        <f t="shared" ref="B20" si="3">B53+B57+B61+B65+B69</f>
        <v>0</v>
      </c>
      <c r="C20" s="52"/>
      <c r="D20" s="52">
        <v>56954</v>
      </c>
    </row>
    <row r="21" spans="1:4" x14ac:dyDescent="0.3">
      <c r="A21" s="52">
        <v>1444</v>
      </c>
      <c r="B21" s="52">
        <f t="shared" ref="B21" si="4">SUM(B18:B20)</f>
        <v>0</v>
      </c>
      <c r="C21" s="52"/>
      <c r="D21" s="52">
        <v>56954</v>
      </c>
    </row>
    <row r="22" spans="1:4" x14ac:dyDescent="0.3">
      <c r="A22" s="52">
        <v>1444</v>
      </c>
      <c r="B22" s="52"/>
      <c r="C22" s="52"/>
      <c r="D22" s="52">
        <v>56954</v>
      </c>
    </row>
    <row r="23" spans="1:4" x14ac:dyDescent="0.3">
      <c r="A23" s="52">
        <v>1444</v>
      </c>
      <c r="B23" s="52"/>
      <c r="C23" s="52"/>
      <c r="D23" s="52">
        <v>56954</v>
      </c>
    </row>
    <row r="24" spans="1:4" x14ac:dyDescent="0.3">
      <c r="A24" s="52">
        <v>1444</v>
      </c>
      <c r="B24" s="52"/>
      <c r="C24" s="52"/>
      <c r="D24" s="52">
        <v>56954</v>
      </c>
    </row>
    <row r="25" spans="1:4" x14ac:dyDescent="0.3">
      <c r="A25" s="52">
        <v>1444</v>
      </c>
      <c r="B25" s="52">
        <f t="shared" ref="B25" si="5">SUM(B22:B24)</f>
        <v>0</v>
      </c>
      <c r="C25" s="52"/>
      <c r="D25" s="52">
        <v>56954</v>
      </c>
    </row>
    <row r="26" spans="1:4" x14ac:dyDescent="0.3">
      <c r="A26" s="52">
        <v>1444</v>
      </c>
      <c r="B26" s="52"/>
      <c r="C26" s="52"/>
      <c r="D26" s="52">
        <v>56954</v>
      </c>
    </row>
    <row r="27" spans="1:4" x14ac:dyDescent="0.3">
      <c r="A27" s="52">
        <v>1444</v>
      </c>
      <c r="B27" s="52"/>
      <c r="C27" s="52"/>
      <c r="D27" s="52">
        <v>56954</v>
      </c>
    </row>
    <row r="28" spans="1:4" x14ac:dyDescent="0.3">
      <c r="A28" s="52">
        <v>1444</v>
      </c>
      <c r="B28" s="52"/>
      <c r="C28" s="52"/>
      <c r="D28" s="52">
        <v>56954</v>
      </c>
    </row>
    <row r="29" spans="1:4" x14ac:dyDescent="0.3">
      <c r="A29" s="52">
        <v>1444</v>
      </c>
      <c r="B29" s="52">
        <f t="shared" ref="B29" si="6">SUM(B26:B28)</f>
        <v>0</v>
      </c>
      <c r="C29" s="52"/>
      <c r="D29" s="52">
        <v>56954</v>
      </c>
    </row>
  </sheetData>
  <mergeCells count="1">
    <mergeCell ref="A16:D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5911-F97D-423C-8DB0-BBB399FF72D7}">
  <dimension ref="A1:D38"/>
  <sheetViews>
    <sheetView workbookViewId="0"/>
  </sheetViews>
  <sheetFormatPr defaultRowHeight="14.4" x14ac:dyDescent="0.3"/>
  <cols>
    <col min="1" max="1" width="10.88671875" bestFit="1" customWidth="1"/>
    <col min="2" max="2" width="9.33203125" bestFit="1" customWidth="1"/>
    <col min="3" max="3" width="20.88671875" bestFit="1" customWidth="1"/>
    <col min="4" max="4" width="15.77734375" bestFit="1" customWidth="1"/>
  </cols>
  <sheetData>
    <row r="1" spans="1:4" x14ac:dyDescent="0.3">
      <c r="A1" t="s">
        <v>269</v>
      </c>
      <c r="B1" s="56" t="s">
        <v>270</v>
      </c>
      <c r="C1" t="s">
        <v>271</v>
      </c>
      <c r="D1" s="57" t="s">
        <v>272</v>
      </c>
    </row>
    <row r="2" spans="1:4" x14ac:dyDescent="0.3">
      <c r="A2" t="s">
        <v>279</v>
      </c>
      <c r="B2" s="56">
        <v>45341</v>
      </c>
      <c r="C2" t="s">
        <v>280</v>
      </c>
      <c r="D2">
        <v>700</v>
      </c>
    </row>
    <row r="3" spans="1:4" x14ac:dyDescent="0.3">
      <c r="A3" t="s">
        <v>279</v>
      </c>
      <c r="B3" s="56">
        <v>45341</v>
      </c>
      <c r="C3" t="s">
        <v>281</v>
      </c>
      <c r="D3">
        <v>150</v>
      </c>
    </row>
    <row r="4" spans="1:4" x14ac:dyDescent="0.3">
      <c r="A4" t="s">
        <v>279</v>
      </c>
      <c r="B4" s="56">
        <v>45341</v>
      </c>
      <c r="C4" t="s">
        <v>282</v>
      </c>
      <c r="D4">
        <v>120</v>
      </c>
    </row>
    <row r="5" spans="1:4" x14ac:dyDescent="0.3">
      <c r="A5" t="s">
        <v>279</v>
      </c>
      <c r="B5" s="56">
        <v>45341</v>
      </c>
      <c r="C5" t="s">
        <v>283</v>
      </c>
      <c r="D5">
        <v>250</v>
      </c>
    </row>
    <row r="6" spans="1:4" x14ac:dyDescent="0.3">
      <c r="A6" t="s">
        <v>279</v>
      </c>
      <c r="B6" s="56">
        <v>45341</v>
      </c>
      <c r="C6" t="s">
        <v>284</v>
      </c>
      <c r="D6">
        <v>160</v>
      </c>
    </row>
    <row r="7" spans="1:4" x14ac:dyDescent="0.3">
      <c r="A7" t="s">
        <v>279</v>
      </c>
      <c r="B7" s="56">
        <v>45341</v>
      </c>
      <c r="C7" t="s">
        <v>285</v>
      </c>
      <c r="D7">
        <v>10</v>
      </c>
    </row>
    <row r="8" spans="1:4" x14ac:dyDescent="0.3">
      <c r="A8" t="s">
        <v>286</v>
      </c>
      <c r="B8" s="56">
        <v>45342</v>
      </c>
      <c r="C8" t="s">
        <v>281</v>
      </c>
      <c r="D8">
        <v>150</v>
      </c>
    </row>
    <row r="9" spans="1:4" x14ac:dyDescent="0.3">
      <c r="A9" t="s">
        <v>286</v>
      </c>
      <c r="B9" s="56">
        <v>45342</v>
      </c>
      <c r="C9" t="s">
        <v>282</v>
      </c>
      <c r="D9">
        <v>120</v>
      </c>
    </row>
    <row r="10" spans="1:4" x14ac:dyDescent="0.3">
      <c r="A10" t="s">
        <v>286</v>
      </c>
      <c r="B10" s="56">
        <v>45342</v>
      </c>
      <c r="C10" t="s">
        <v>283</v>
      </c>
      <c r="D10">
        <v>250</v>
      </c>
    </row>
    <row r="11" spans="1:4" x14ac:dyDescent="0.3">
      <c r="A11" t="s">
        <v>286</v>
      </c>
      <c r="B11" s="56">
        <v>45342</v>
      </c>
      <c r="C11" t="s">
        <v>284</v>
      </c>
      <c r="D11">
        <v>160</v>
      </c>
    </row>
    <row r="12" spans="1:4" x14ac:dyDescent="0.3">
      <c r="A12" t="s">
        <v>286</v>
      </c>
      <c r="B12" s="56">
        <v>45342</v>
      </c>
      <c r="C12" t="s">
        <v>285</v>
      </c>
      <c r="D12">
        <v>10</v>
      </c>
    </row>
    <row r="13" spans="1:4" x14ac:dyDescent="0.3">
      <c r="A13" t="s">
        <v>287</v>
      </c>
      <c r="B13" s="56">
        <v>45343</v>
      </c>
      <c r="C13" t="s">
        <v>281</v>
      </c>
      <c r="D13">
        <v>150</v>
      </c>
    </row>
    <row r="14" spans="1:4" x14ac:dyDescent="0.3">
      <c r="A14" t="s">
        <v>287</v>
      </c>
      <c r="B14" s="56">
        <v>45343</v>
      </c>
      <c r="C14" t="s">
        <v>282</v>
      </c>
      <c r="D14">
        <v>120</v>
      </c>
    </row>
    <row r="15" spans="1:4" x14ac:dyDescent="0.3">
      <c r="A15" t="s">
        <v>287</v>
      </c>
      <c r="B15" s="56">
        <v>45343</v>
      </c>
      <c r="C15" t="s">
        <v>283</v>
      </c>
      <c r="D15">
        <v>250</v>
      </c>
    </row>
    <row r="16" spans="1:4" x14ac:dyDescent="0.3">
      <c r="A16" t="s">
        <v>287</v>
      </c>
      <c r="B16" s="56">
        <v>45343</v>
      </c>
      <c r="C16" t="s">
        <v>284</v>
      </c>
      <c r="D16">
        <v>160</v>
      </c>
    </row>
    <row r="17" spans="1:4" x14ac:dyDescent="0.3">
      <c r="A17" t="s">
        <v>287</v>
      </c>
      <c r="B17" s="56">
        <v>45343</v>
      </c>
      <c r="C17" t="s">
        <v>285</v>
      </c>
      <c r="D17">
        <v>10</v>
      </c>
    </row>
    <row r="18" spans="1:4" x14ac:dyDescent="0.3">
      <c r="A18" t="s">
        <v>288</v>
      </c>
      <c r="B18" s="56">
        <v>45344</v>
      </c>
      <c r="C18" t="s">
        <v>281</v>
      </c>
      <c r="D18">
        <v>150</v>
      </c>
    </row>
    <row r="19" spans="1:4" x14ac:dyDescent="0.3">
      <c r="A19" t="s">
        <v>288</v>
      </c>
      <c r="B19" s="56">
        <v>45344</v>
      </c>
      <c r="C19" t="s">
        <v>282</v>
      </c>
      <c r="D19">
        <v>120</v>
      </c>
    </row>
    <row r="20" spans="1:4" x14ac:dyDescent="0.3">
      <c r="A20" t="s">
        <v>288</v>
      </c>
      <c r="B20" s="56">
        <v>45344</v>
      </c>
      <c r="C20" t="s">
        <v>283</v>
      </c>
      <c r="D20">
        <v>250</v>
      </c>
    </row>
    <row r="21" spans="1:4" x14ac:dyDescent="0.3">
      <c r="A21" t="s">
        <v>288</v>
      </c>
      <c r="B21" s="56">
        <v>45344</v>
      </c>
      <c r="C21" t="s">
        <v>284</v>
      </c>
      <c r="D21">
        <v>160</v>
      </c>
    </row>
    <row r="22" spans="1:4" x14ac:dyDescent="0.3">
      <c r="A22" t="s">
        <v>288</v>
      </c>
      <c r="B22" s="56">
        <v>45344</v>
      </c>
      <c r="C22" t="s">
        <v>285</v>
      </c>
      <c r="D22">
        <v>10</v>
      </c>
    </row>
    <row r="23" spans="1:4" x14ac:dyDescent="0.3">
      <c r="A23" t="s">
        <v>289</v>
      </c>
      <c r="B23" s="56">
        <v>45345</v>
      </c>
      <c r="C23" t="s">
        <v>281</v>
      </c>
      <c r="D23">
        <v>150</v>
      </c>
    </row>
    <row r="24" spans="1:4" x14ac:dyDescent="0.3">
      <c r="A24" t="s">
        <v>289</v>
      </c>
      <c r="B24" s="56">
        <v>45345</v>
      </c>
      <c r="C24" t="s">
        <v>282</v>
      </c>
      <c r="D24">
        <v>120</v>
      </c>
    </row>
    <row r="25" spans="1:4" x14ac:dyDescent="0.3">
      <c r="A25" t="s">
        <v>289</v>
      </c>
      <c r="B25" s="56">
        <v>45345</v>
      </c>
      <c r="C25" t="s">
        <v>283</v>
      </c>
      <c r="D25">
        <v>250</v>
      </c>
    </row>
    <row r="26" spans="1:4" x14ac:dyDescent="0.3">
      <c r="A26" t="s">
        <v>289</v>
      </c>
      <c r="B26" s="56">
        <v>45345</v>
      </c>
      <c r="C26" t="s">
        <v>284</v>
      </c>
      <c r="D26">
        <v>160</v>
      </c>
    </row>
    <row r="27" spans="1:4" x14ac:dyDescent="0.3">
      <c r="A27" t="s">
        <v>289</v>
      </c>
      <c r="B27" s="56">
        <v>45345</v>
      </c>
      <c r="C27" t="s">
        <v>285</v>
      </c>
      <c r="D27">
        <v>10</v>
      </c>
    </row>
    <row r="28" spans="1:4" x14ac:dyDescent="0.3">
      <c r="A28" t="s">
        <v>290</v>
      </c>
      <c r="B28" s="56">
        <v>45346</v>
      </c>
      <c r="C28" t="s">
        <v>281</v>
      </c>
      <c r="D28">
        <v>150</v>
      </c>
    </row>
    <row r="29" spans="1:4" x14ac:dyDescent="0.3">
      <c r="A29" t="s">
        <v>290</v>
      </c>
      <c r="B29" s="56">
        <v>45346</v>
      </c>
      <c r="C29" t="s">
        <v>282</v>
      </c>
      <c r="D29">
        <v>120</v>
      </c>
    </row>
    <row r="30" spans="1:4" x14ac:dyDescent="0.3">
      <c r="A30" t="s">
        <v>290</v>
      </c>
      <c r="B30" s="56">
        <v>45346</v>
      </c>
      <c r="C30" t="s">
        <v>283</v>
      </c>
      <c r="D30">
        <v>250</v>
      </c>
    </row>
    <row r="31" spans="1:4" x14ac:dyDescent="0.3">
      <c r="A31" t="s">
        <v>290</v>
      </c>
      <c r="B31" s="56">
        <v>45346</v>
      </c>
      <c r="C31" t="s">
        <v>284</v>
      </c>
      <c r="D31">
        <v>160</v>
      </c>
    </row>
    <row r="32" spans="1:4" x14ac:dyDescent="0.3">
      <c r="A32" t="s">
        <v>290</v>
      </c>
      <c r="B32" s="56">
        <v>45346</v>
      </c>
      <c r="C32" t="s">
        <v>285</v>
      </c>
      <c r="D32">
        <v>10</v>
      </c>
    </row>
    <row r="33" spans="1:4" x14ac:dyDescent="0.3">
      <c r="A33" t="s">
        <v>291</v>
      </c>
      <c r="B33" s="56">
        <v>45347</v>
      </c>
      <c r="C33" t="s">
        <v>280</v>
      </c>
      <c r="D33">
        <v>700</v>
      </c>
    </row>
    <row r="34" spans="1:4" x14ac:dyDescent="0.3">
      <c r="A34" t="s">
        <v>291</v>
      </c>
      <c r="B34" s="56">
        <v>45347</v>
      </c>
      <c r="C34" t="s">
        <v>281</v>
      </c>
      <c r="D34">
        <v>150</v>
      </c>
    </row>
    <row r="35" spans="1:4" x14ac:dyDescent="0.3">
      <c r="A35" t="s">
        <v>291</v>
      </c>
      <c r="B35" s="56">
        <v>45347</v>
      </c>
      <c r="C35" t="s">
        <v>282</v>
      </c>
      <c r="D35">
        <v>120</v>
      </c>
    </row>
    <row r="36" spans="1:4" x14ac:dyDescent="0.3">
      <c r="A36" t="s">
        <v>291</v>
      </c>
      <c r="B36" s="56">
        <v>45347</v>
      </c>
      <c r="C36" t="s">
        <v>283</v>
      </c>
      <c r="D36">
        <v>250</v>
      </c>
    </row>
    <row r="37" spans="1:4" x14ac:dyDescent="0.3">
      <c r="A37" t="s">
        <v>291</v>
      </c>
      <c r="B37" s="56">
        <v>45347</v>
      </c>
      <c r="C37" t="s">
        <v>284</v>
      </c>
      <c r="D37">
        <v>10</v>
      </c>
    </row>
    <row r="38" spans="1:4" x14ac:dyDescent="0.3">
      <c r="A38" t="s">
        <v>291</v>
      </c>
      <c r="B38" s="56">
        <v>45347</v>
      </c>
      <c r="C38" t="s">
        <v>285</v>
      </c>
      <c r="D38">
        <v>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5B7E-67E8-4F69-A05F-ADEC3BDD8424}">
  <dimension ref="A1:P65"/>
  <sheetViews>
    <sheetView topLeftCell="A28" workbookViewId="0">
      <selection activeCell="C36" sqref="C36:C38"/>
    </sheetView>
  </sheetViews>
  <sheetFormatPr defaultRowHeight="14.4" x14ac:dyDescent="0.3"/>
  <cols>
    <col min="1" max="1" width="7.44140625" bestFit="1" customWidth="1"/>
    <col min="2" max="2" width="41" customWidth="1"/>
    <col min="3" max="3" width="13.5546875" customWidth="1"/>
    <col min="4" max="4" width="9.88671875" customWidth="1"/>
    <col min="5" max="5" width="10.33203125" customWidth="1"/>
    <col min="6" max="6" width="9.77734375" customWidth="1"/>
    <col min="7" max="7" width="9.88671875" customWidth="1"/>
    <col min="8" max="8" width="9.5546875" customWidth="1"/>
    <col min="9" max="9" width="9.88671875" customWidth="1"/>
    <col min="10" max="10" width="9.5546875" customWidth="1"/>
    <col min="11" max="11" width="9.88671875" customWidth="1"/>
    <col min="12" max="12" width="10.33203125" customWidth="1"/>
    <col min="13" max="13" width="10.77734375" customWidth="1"/>
    <col min="14" max="14" width="10.33203125" customWidth="1"/>
  </cols>
  <sheetData>
    <row r="1" spans="1:15" x14ac:dyDescent="0.3">
      <c r="B1" s="4" t="s">
        <v>13</v>
      </c>
      <c r="C1" s="62" t="s">
        <v>101</v>
      </c>
      <c r="D1" s="62"/>
      <c r="E1" s="62"/>
      <c r="F1" s="63"/>
    </row>
    <row r="2" spans="1:15" x14ac:dyDescent="0.3">
      <c r="B2" s="4" t="s">
        <v>14</v>
      </c>
      <c r="C2" s="5">
        <v>2024</v>
      </c>
    </row>
    <row r="3" spans="1:15" x14ac:dyDescent="0.3">
      <c r="B3" s="4"/>
    </row>
    <row r="4" spans="1:15" x14ac:dyDescent="0.3">
      <c r="B4" s="4"/>
    </row>
    <row r="5" spans="1:15" x14ac:dyDescent="0.3">
      <c r="B5" s="6" t="s">
        <v>15</v>
      </c>
      <c r="C5" s="64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</row>
    <row r="6" spans="1:15" ht="22.2" x14ac:dyDescent="0.3">
      <c r="A6" t="s">
        <v>29</v>
      </c>
      <c r="C6" s="65"/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</row>
    <row r="7" spans="1:15" x14ac:dyDescent="0.3">
      <c r="A7">
        <v>1</v>
      </c>
      <c r="B7" s="1" t="s">
        <v>0</v>
      </c>
      <c r="C7" s="22">
        <v>4944730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>
        <v>2</v>
      </c>
      <c r="B8" s="1" t="s">
        <v>1</v>
      </c>
      <c r="C8" s="21">
        <v>4051700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>
        <v>3</v>
      </c>
      <c r="B9" s="1" t="s">
        <v>2</v>
      </c>
      <c r="C9" s="21">
        <v>1419600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>
        <v>4</v>
      </c>
      <c r="B10" s="1" t="s">
        <v>3</v>
      </c>
      <c r="C10" s="21">
        <v>416100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>
        <v>5</v>
      </c>
      <c r="B11" s="1" t="s">
        <v>4</v>
      </c>
      <c r="C11" s="21">
        <v>3043100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>
        <v>6</v>
      </c>
      <c r="B12" s="1" t="s">
        <v>5</v>
      </c>
      <c r="C12" s="21">
        <v>14753500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>
        <v>7</v>
      </c>
      <c r="B13" s="1" t="s">
        <v>6</v>
      </c>
      <c r="C13" s="21">
        <v>54545360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>
        <v>8</v>
      </c>
      <c r="B14" s="1" t="s">
        <v>7</v>
      </c>
      <c r="C14" s="21">
        <v>990000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B15" s="10" t="s">
        <v>31</v>
      </c>
      <c r="C15" s="11">
        <f>SUM(C7:C14)</f>
        <v>84164090</v>
      </c>
      <c r="D15" s="11">
        <f>SUM(D7:D14)</f>
        <v>0</v>
      </c>
      <c r="E15" s="11">
        <f t="shared" ref="E15:O15" si="0">SUM(E7:E14)</f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0</v>
      </c>
    </row>
    <row r="16" spans="1:15" x14ac:dyDescent="0.3">
      <c r="B16" s="10" t="s">
        <v>32</v>
      </c>
      <c r="C16" s="2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">
      <c r="A17">
        <v>9</v>
      </c>
      <c r="B17" s="1" t="s">
        <v>33</v>
      </c>
      <c r="C17" s="21">
        <v>5624886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>
        <v>10</v>
      </c>
      <c r="B18" s="1" t="s">
        <v>34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>
        <v>11</v>
      </c>
      <c r="B19" s="1" t="s">
        <v>35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>
        <v>12</v>
      </c>
      <c r="B20" s="1" t="s">
        <v>36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B21" s="10" t="s">
        <v>37</v>
      </c>
      <c r="C21" s="11">
        <f>SUM(C17:C20)</f>
        <v>5624886</v>
      </c>
      <c r="D21" s="11">
        <f>SUM(D17:D20)</f>
        <v>0</v>
      </c>
      <c r="E21" s="11">
        <f t="shared" ref="E21:O21" si="1">SUM(E17:E20)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4" spans="1:15" x14ac:dyDescent="0.3">
      <c r="B24" s="6" t="s">
        <v>38</v>
      </c>
      <c r="C24" s="64" t="s">
        <v>16</v>
      </c>
      <c r="D24" s="7" t="s">
        <v>17</v>
      </c>
      <c r="E24" s="7" t="s">
        <v>18</v>
      </c>
      <c r="F24" s="7" t="s">
        <v>19</v>
      </c>
      <c r="G24" s="7" t="s">
        <v>20</v>
      </c>
      <c r="H24" s="7" t="s">
        <v>21</v>
      </c>
      <c r="I24" s="7" t="s">
        <v>22</v>
      </c>
      <c r="J24" s="7" t="s">
        <v>23</v>
      </c>
      <c r="K24" s="7" t="s">
        <v>24</v>
      </c>
      <c r="L24" s="7" t="s">
        <v>25</v>
      </c>
      <c r="M24" s="7" t="s">
        <v>26</v>
      </c>
      <c r="N24" s="7" t="s">
        <v>27</v>
      </c>
      <c r="O24" s="7" t="s">
        <v>28</v>
      </c>
    </row>
    <row r="25" spans="1:15" ht="36.6" x14ac:dyDescent="0.3">
      <c r="B25" s="13"/>
      <c r="C25" s="65"/>
      <c r="D25" s="14" t="str">
        <f>D6</f>
        <v>Type Program Name Here</v>
      </c>
      <c r="E25" s="14" t="str">
        <f t="shared" ref="E25:O25" si="2">E6</f>
        <v>Type Program Name Here</v>
      </c>
      <c r="F25" s="14" t="str">
        <f t="shared" si="2"/>
        <v>Type Program Name Here</v>
      </c>
      <c r="G25" s="14" t="str">
        <f t="shared" si="2"/>
        <v>Type Program Name Here</v>
      </c>
      <c r="H25" s="14" t="str">
        <f t="shared" si="2"/>
        <v>Type Program Name Here</v>
      </c>
      <c r="I25" s="14" t="str">
        <f t="shared" si="2"/>
        <v>Type Program Name Here</v>
      </c>
      <c r="J25" s="14" t="str">
        <f t="shared" si="2"/>
        <v>Type Program Name Here</v>
      </c>
      <c r="K25" s="14" t="str">
        <f t="shared" si="2"/>
        <v>Type Program Name Here</v>
      </c>
      <c r="L25" s="14" t="str">
        <f t="shared" si="2"/>
        <v>Type Program Name Here</v>
      </c>
      <c r="M25" s="14" t="str">
        <f t="shared" si="2"/>
        <v>Type Program Name Here</v>
      </c>
      <c r="N25" s="14" t="str">
        <f t="shared" si="2"/>
        <v>Type Program Name Here</v>
      </c>
      <c r="O25" s="14" t="str">
        <f t="shared" si="2"/>
        <v>Type Program Name Here</v>
      </c>
    </row>
    <row r="26" spans="1:15" x14ac:dyDescent="0.3">
      <c r="A26">
        <v>1</v>
      </c>
      <c r="B26" s="1" t="s">
        <v>39</v>
      </c>
      <c r="C26" s="24">
        <v>60189020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>
        <v>2</v>
      </c>
      <c r="B27" s="1" t="s">
        <v>40</v>
      </c>
      <c r="C27" s="24">
        <v>211500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>
        <v>3</v>
      </c>
      <c r="B28" s="1" t="s">
        <v>41</v>
      </c>
      <c r="C28" s="24">
        <v>4233000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>
        <v>4</v>
      </c>
      <c r="B29" s="1" t="s">
        <v>42</v>
      </c>
      <c r="C29" s="24">
        <v>6409680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>
        <v>5</v>
      </c>
      <c r="B30" s="1" t="s">
        <v>43</v>
      </c>
      <c r="C30" s="24">
        <v>3768500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>
        <v>6</v>
      </c>
      <c r="B31" s="1" t="s">
        <v>44</v>
      </c>
      <c r="C31" s="24"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>
        <v>7</v>
      </c>
      <c r="B32" s="1" t="s">
        <v>45</v>
      </c>
      <c r="C32" s="24">
        <v>1483000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6" x14ac:dyDescent="0.3">
      <c r="A33">
        <v>8</v>
      </c>
      <c r="B33" s="1" t="s">
        <v>46</v>
      </c>
      <c r="C33" s="24">
        <v>64000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3">
      <c r="B34" s="10" t="s">
        <v>47</v>
      </c>
      <c r="C34" s="23">
        <f>SUM(C26:C33)</f>
        <v>76358700</v>
      </c>
      <c r="D34" s="11">
        <f>SUM(D26:D33)</f>
        <v>0</v>
      </c>
      <c r="E34" s="11">
        <f t="shared" ref="E34:O34" si="3">SUM(E26:E33)</f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</row>
    <row r="35" spans="1:16" x14ac:dyDescent="0.3">
      <c r="B35" s="10" t="s">
        <v>48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6" x14ac:dyDescent="0.3">
      <c r="B36" s="1" t="s">
        <v>49</v>
      </c>
      <c r="C36" s="24">
        <v>13295886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6" x14ac:dyDescent="0.3">
      <c r="B37" s="1" t="s">
        <v>50</v>
      </c>
      <c r="C37" s="2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6" x14ac:dyDescent="0.3">
      <c r="B38" s="1" t="s">
        <v>51</v>
      </c>
      <c r="C38" s="1">
        <v>133780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6" x14ac:dyDescent="0.3">
      <c r="B39" s="1" t="s">
        <v>52</v>
      </c>
      <c r="C39" s="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6" x14ac:dyDescent="0.3">
      <c r="B40" s="10" t="s">
        <v>53</v>
      </c>
      <c r="C40" s="25">
        <f>SUM(C36:C39)</f>
        <v>13429666</v>
      </c>
      <c r="D40" s="11">
        <f>SUM(D36:D39)</f>
        <v>0</v>
      </c>
      <c r="E40" s="11">
        <f t="shared" ref="E40:O40" si="4">SUM(E36:E39)</f>
        <v>0</v>
      </c>
      <c r="F40" s="11">
        <f t="shared" si="4"/>
        <v>0</v>
      </c>
      <c r="G40" s="11">
        <f t="shared" si="4"/>
        <v>0</v>
      </c>
      <c r="H40" s="11">
        <f t="shared" si="4"/>
        <v>0</v>
      </c>
      <c r="I40" s="11">
        <f t="shared" si="4"/>
        <v>0</v>
      </c>
      <c r="J40" s="11">
        <f t="shared" si="4"/>
        <v>0</v>
      </c>
      <c r="K40" s="11">
        <f t="shared" si="4"/>
        <v>0</v>
      </c>
      <c r="L40" s="11">
        <f t="shared" si="4"/>
        <v>0</v>
      </c>
      <c r="M40" s="11">
        <f t="shared" si="4"/>
        <v>0</v>
      </c>
      <c r="N40" s="11">
        <f t="shared" si="4"/>
        <v>0</v>
      </c>
      <c r="O40" s="11">
        <f t="shared" si="4"/>
        <v>0</v>
      </c>
    </row>
    <row r="42" spans="1:16" x14ac:dyDescent="0.3">
      <c r="B42" s="1" t="s">
        <v>54</v>
      </c>
      <c r="C42" s="1"/>
      <c r="D42" s="15">
        <f t="shared" ref="D42:O42" si="5">D15+D21-D34-D40</f>
        <v>0</v>
      </c>
      <c r="E42" s="15">
        <f t="shared" si="5"/>
        <v>0</v>
      </c>
      <c r="F42" s="15">
        <f t="shared" si="5"/>
        <v>0</v>
      </c>
      <c r="G42" s="15">
        <f t="shared" si="5"/>
        <v>0</v>
      </c>
      <c r="H42" s="15">
        <f t="shared" si="5"/>
        <v>0</v>
      </c>
      <c r="I42" s="15">
        <f t="shared" si="5"/>
        <v>0</v>
      </c>
      <c r="J42" s="15">
        <f t="shared" si="5"/>
        <v>0</v>
      </c>
      <c r="K42" s="15">
        <f t="shared" si="5"/>
        <v>0</v>
      </c>
      <c r="L42" s="15">
        <f t="shared" si="5"/>
        <v>0</v>
      </c>
      <c r="M42" s="15">
        <f t="shared" si="5"/>
        <v>0</v>
      </c>
      <c r="N42" s="15">
        <f t="shared" si="5"/>
        <v>0</v>
      </c>
      <c r="O42" s="15">
        <f t="shared" si="5"/>
        <v>0</v>
      </c>
    </row>
    <row r="44" spans="1:16" x14ac:dyDescent="0.3">
      <c r="B44" s="16" t="s">
        <v>55</v>
      </c>
    </row>
    <row r="45" spans="1:16" x14ac:dyDescent="0.3">
      <c r="B45" s="2"/>
      <c r="C45" s="17" t="s">
        <v>56</v>
      </c>
      <c r="D45" s="7" t="s">
        <v>17</v>
      </c>
      <c r="E45" s="7" t="s">
        <v>18</v>
      </c>
      <c r="F45" s="7" t="s">
        <v>19</v>
      </c>
      <c r="G45" s="7" t="s">
        <v>20</v>
      </c>
      <c r="H45" s="7" t="s">
        <v>21</v>
      </c>
      <c r="I45" s="7" t="s">
        <v>22</v>
      </c>
      <c r="J45" s="7" t="s">
        <v>23</v>
      </c>
      <c r="K45" s="7" t="s">
        <v>24</v>
      </c>
      <c r="L45" s="7" t="s">
        <v>25</v>
      </c>
      <c r="M45" s="7" t="s">
        <v>26</v>
      </c>
      <c r="N45" s="7" t="s">
        <v>27</v>
      </c>
      <c r="O45" s="7" t="s">
        <v>28</v>
      </c>
    </row>
    <row r="46" spans="1:16" x14ac:dyDescent="0.3">
      <c r="B46" s="2" t="s">
        <v>57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>
        <f>SUM(D46:O46)</f>
        <v>0</v>
      </c>
    </row>
    <row r="47" spans="1:16" x14ac:dyDescent="0.3">
      <c r="B47" s="2" t="s">
        <v>58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>
        <f t="shared" ref="P47:P48" si="6">SUM(D47:O47)</f>
        <v>0</v>
      </c>
    </row>
    <row r="48" spans="1:16" x14ac:dyDescent="0.3">
      <c r="B48" s="2" t="s">
        <v>59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>
        <f t="shared" si="6"/>
        <v>0</v>
      </c>
    </row>
    <row r="50" spans="2:15" hidden="1" x14ac:dyDescent="0.3">
      <c r="B50" s="16" t="s">
        <v>60</v>
      </c>
    </row>
    <row r="51" spans="2:15" hidden="1" x14ac:dyDescent="0.3">
      <c r="B51" s="2"/>
      <c r="C51" s="17" t="s">
        <v>56</v>
      </c>
      <c r="D51" s="7" t="s">
        <v>17</v>
      </c>
      <c r="E51" s="7" t="s">
        <v>18</v>
      </c>
      <c r="F51" s="7" t="s">
        <v>19</v>
      </c>
      <c r="G51" s="7" t="s">
        <v>20</v>
      </c>
      <c r="H51" s="7" t="s">
        <v>21</v>
      </c>
      <c r="I51" s="7" t="s">
        <v>22</v>
      </c>
      <c r="J51" s="7" t="s">
        <v>23</v>
      </c>
      <c r="K51" s="7" t="s">
        <v>24</v>
      </c>
      <c r="L51" s="7" t="s">
        <v>25</v>
      </c>
      <c r="M51" s="7" t="s">
        <v>26</v>
      </c>
      <c r="N51" s="7" t="s">
        <v>27</v>
      </c>
      <c r="O51" s="7" t="s">
        <v>28</v>
      </c>
    </row>
    <row r="52" spans="2:15" hidden="1" x14ac:dyDescent="0.3"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hidden="1" x14ac:dyDescent="0.3">
      <c r="B53" s="2" t="s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hidden="1" x14ac:dyDescent="0.3">
      <c r="B54" s="2" t="s">
        <v>63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hidden="1" x14ac:dyDescent="0.3">
      <c r="B55" s="2" t="s">
        <v>64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hidden="1" x14ac:dyDescent="0.3"/>
    <row r="57" spans="2:15" hidden="1" x14ac:dyDescent="0.3">
      <c r="B57" s="16" t="s">
        <v>65</v>
      </c>
    </row>
    <row r="58" spans="2:15" hidden="1" x14ac:dyDescent="0.3">
      <c r="B58" s="4"/>
      <c r="C58" s="17" t="s">
        <v>56</v>
      </c>
      <c r="D58" s="7" t="s">
        <v>17</v>
      </c>
      <c r="E58" s="7" t="s">
        <v>18</v>
      </c>
      <c r="F58" s="7" t="s">
        <v>19</v>
      </c>
      <c r="G58" s="7" t="s">
        <v>20</v>
      </c>
      <c r="H58" s="7" t="s">
        <v>21</v>
      </c>
      <c r="I58" s="7" t="s">
        <v>22</v>
      </c>
      <c r="J58" s="7" t="s">
        <v>23</v>
      </c>
      <c r="K58" s="7" t="s">
        <v>24</v>
      </c>
      <c r="L58" s="7" t="s">
        <v>25</v>
      </c>
      <c r="M58" s="7" t="s">
        <v>26</v>
      </c>
      <c r="N58" s="7" t="s">
        <v>27</v>
      </c>
      <c r="O58" s="7" t="s">
        <v>28</v>
      </c>
    </row>
    <row r="59" spans="2:15" hidden="1" x14ac:dyDescent="0.3">
      <c r="B59" s="2" t="s">
        <v>66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hidden="1" x14ac:dyDescent="0.3">
      <c r="B60" s="2" t="s">
        <v>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hidden="1" x14ac:dyDescent="0.3"/>
    <row r="62" spans="2:15" hidden="1" x14ac:dyDescent="0.3">
      <c r="B62" s="16" t="s">
        <v>68</v>
      </c>
    </row>
    <row r="63" spans="2:15" hidden="1" x14ac:dyDescent="0.3">
      <c r="B63" s="4"/>
      <c r="C63" s="17" t="s">
        <v>56</v>
      </c>
      <c r="D63" s="7" t="s">
        <v>17</v>
      </c>
      <c r="E63" s="7" t="s">
        <v>18</v>
      </c>
      <c r="F63" s="7" t="s">
        <v>19</v>
      </c>
      <c r="G63" s="7" t="s">
        <v>20</v>
      </c>
      <c r="H63" s="7" t="s">
        <v>21</v>
      </c>
      <c r="I63" s="7" t="s">
        <v>22</v>
      </c>
      <c r="J63" s="7" t="s">
        <v>23</v>
      </c>
      <c r="K63" s="7" t="s">
        <v>24</v>
      </c>
      <c r="L63" s="7" t="s">
        <v>25</v>
      </c>
      <c r="M63" s="7" t="s">
        <v>26</v>
      </c>
      <c r="N63" s="7" t="s">
        <v>27</v>
      </c>
      <c r="O63" s="7" t="s">
        <v>28</v>
      </c>
    </row>
    <row r="64" spans="2:15" hidden="1" x14ac:dyDescent="0.3">
      <c r="B64" s="2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hidden="1" x14ac:dyDescent="0.3">
      <c r="B65" s="2" t="s">
        <v>70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</sheetData>
  <mergeCells count="3">
    <mergeCell ref="C1:F1"/>
    <mergeCell ref="C5:C6"/>
    <mergeCell ref="C24:C25"/>
  </mergeCells>
  <conditionalFormatting sqref="D42:O42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6ED8-E6EA-4DC7-979D-FAB00F9AC0ED}">
  <dimension ref="A1:F44"/>
  <sheetViews>
    <sheetView workbookViewId="0">
      <selection sqref="A1:F44"/>
    </sheetView>
  </sheetViews>
  <sheetFormatPr defaultRowHeight="14.4" x14ac:dyDescent="0.3"/>
  <cols>
    <col min="1" max="1" width="17.109375" bestFit="1" customWidth="1"/>
    <col min="2" max="2" width="21.6640625" bestFit="1" customWidth="1"/>
    <col min="3" max="3" width="9.6640625" bestFit="1" customWidth="1"/>
    <col min="4" max="4" width="10.6640625" bestFit="1" customWidth="1"/>
    <col min="5" max="5" width="23" bestFit="1" customWidth="1"/>
    <col min="6" max="6" width="20.5546875" bestFit="1" customWidth="1"/>
  </cols>
  <sheetData>
    <row r="1" spans="1:6" x14ac:dyDescent="0.3">
      <c r="A1" s="56" t="s">
        <v>273</v>
      </c>
      <c r="B1" t="s">
        <v>274</v>
      </c>
      <c r="C1" t="s">
        <v>275</v>
      </c>
      <c r="D1" t="s">
        <v>276</v>
      </c>
      <c r="E1" t="s">
        <v>277</v>
      </c>
      <c r="F1" t="s">
        <v>278</v>
      </c>
    </row>
    <row r="2" spans="1:6" x14ac:dyDescent="0.3">
      <c r="A2" s="56">
        <v>45341</v>
      </c>
      <c r="B2" t="s">
        <v>292</v>
      </c>
      <c r="C2">
        <v>700</v>
      </c>
      <c r="D2" t="s">
        <v>293</v>
      </c>
      <c r="E2" t="s">
        <v>294</v>
      </c>
      <c r="F2" t="s">
        <v>280</v>
      </c>
    </row>
    <row r="3" spans="1:6" x14ac:dyDescent="0.3">
      <c r="A3" s="56">
        <v>45341</v>
      </c>
      <c r="B3" t="s">
        <v>292</v>
      </c>
      <c r="C3">
        <v>70</v>
      </c>
      <c r="D3" t="s">
        <v>293</v>
      </c>
      <c r="E3" t="s">
        <v>295</v>
      </c>
      <c r="F3" t="s">
        <v>281</v>
      </c>
    </row>
    <row r="4" spans="1:6" x14ac:dyDescent="0.3">
      <c r="A4" s="56">
        <v>45341</v>
      </c>
      <c r="B4" t="s">
        <v>292</v>
      </c>
      <c r="C4">
        <v>80</v>
      </c>
      <c r="D4" t="s">
        <v>293</v>
      </c>
      <c r="E4" t="s">
        <v>296</v>
      </c>
      <c r="F4" t="s">
        <v>281</v>
      </c>
    </row>
    <row r="5" spans="1:6" x14ac:dyDescent="0.3">
      <c r="A5" s="56">
        <v>45341</v>
      </c>
      <c r="B5" t="s">
        <v>292</v>
      </c>
      <c r="C5">
        <v>60</v>
      </c>
      <c r="D5" t="s">
        <v>293</v>
      </c>
      <c r="E5" t="s">
        <v>297</v>
      </c>
      <c r="F5" t="s">
        <v>282</v>
      </c>
    </row>
    <row r="6" spans="1:6" x14ac:dyDescent="0.3">
      <c r="A6" s="56">
        <v>45341</v>
      </c>
      <c r="B6" t="s">
        <v>292</v>
      </c>
      <c r="C6">
        <v>60</v>
      </c>
      <c r="D6" t="s">
        <v>293</v>
      </c>
      <c r="E6" t="s">
        <v>298</v>
      </c>
      <c r="F6" t="s">
        <v>282</v>
      </c>
    </row>
    <row r="7" spans="1:6" x14ac:dyDescent="0.3">
      <c r="A7" s="56">
        <v>45341</v>
      </c>
      <c r="B7" t="s">
        <v>292</v>
      </c>
      <c r="C7">
        <v>250</v>
      </c>
      <c r="D7" t="s">
        <v>293</v>
      </c>
      <c r="E7" t="s">
        <v>299</v>
      </c>
      <c r="F7" t="s">
        <v>283</v>
      </c>
    </row>
    <row r="8" spans="1:6" x14ac:dyDescent="0.3">
      <c r="A8" s="56">
        <v>45341</v>
      </c>
      <c r="B8" t="s">
        <v>292</v>
      </c>
      <c r="C8">
        <v>30</v>
      </c>
      <c r="D8" t="s">
        <v>293</v>
      </c>
      <c r="E8" t="s">
        <v>300</v>
      </c>
      <c r="F8" t="s">
        <v>284</v>
      </c>
    </row>
    <row r="9" spans="1:6" x14ac:dyDescent="0.3">
      <c r="A9" s="56">
        <v>45341</v>
      </c>
      <c r="B9" t="s">
        <v>292</v>
      </c>
      <c r="C9">
        <v>140</v>
      </c>
      <c r="D9" t="s">
        <v>293</v>
      </c>
      <c r="E9" t="s">
        <v>301</v>
      </c>
      <c r="F9" t="s">
        <v>285</v>
      </c>
    </row>
    <row r="10" spans="1:6" x14ac:dyDescent="0.3">
      <c r="A10" s="56">
        <v>45342</v>
      </c>
      <c r="B10" t="s">
        <v>292</v>
      </c>
      <c r="C10">
        <v>180</v>
      </c>
      <c r="D10" t="s">
        <v>293</v>
      </c>
      <c r="E10" t="s">
        <v>302</v>
      </c>
      <c r="F10" t="s">
        <v>281</v>
      </c>
    </row>
    <row r="11" spans="1:6" x14ac:dyDescent="0.3">
      <c r="A11" s="56">
        <v>45342</v>
      </c>
      <c r="B11" t="s">
        <v>292</v>
      </c>
      <c r="C11">
        <v>10</v>
      </c>
      <c r="D11" t="s">
        <v>293</v>
      </c>
      <c r="E11" t="s">
        <v>303</v>
      </c>
      <c r="F11" t="s">
        <v>282</v>
      </c>
    </row>
    <row r="12" spans="1:6" x14ac:dyDescent="0.3">
      <c r="A12" s="56">
        <v>45342</v>
      </c>
      <c r="B12" t="s">
        <v>292</v>
      </c>
      <c r="C12">
        <v>40</v>
      </c>
      <c r="D12" t="s">
        <v>293</v>
      </c>
      <c r="E12" t="s">
        <v>304</v>
      </c>
      <c r="F12" t="s">
        <v>282</v>
      </c>
    </row>
    <row r="13" spans="1:6" x14ac:dyDescent="0.3">
      <c r="A13" s="56">
        <v>45342</v>
      </c>
      <c r="B13" t="s">
        <v>292</v>
      </c>
      <c r="C13">
        <v>80</v>
      </c>
      <c r="D13" t="s">
        <v>293</v>
      </c>
      <c r="E13" t="s">
        <v>298</v>
      </c>
      <c r="F13" t="s">
        <v>282</v>
      </c>
    </row>
    <row r="14" spans="1:6" x14ac:dyDescent="0.3">
      <c r="A14" s="56">
        <v>45342</v>
      </c>
      <c r="B14" t="s">
        <v>292</v>
      </c>
      <c r="C14">
        <v>250</v>
      </c>
      <c r="D14" t="s">
        <v>293</v>
      </c>
      <c r="E14" t="s">
        <v>299</v>
      </c>
      <c r="F14" t="s">
        <v>283</v>
      </c>
    </row>
    <row r="15" spans="1:6" x14ac:dyDescent="0.3">
      <c r="A15" s="56">
        <v>45342</v>
      </c>
      <c r="B15" t="s">
        <v>292</v>
      </c>
      <c r="C15">
        <v>90</v>
      </c>
      <c r="D15" t="s">
        <v>293</v>
      </c>
      <c r="E15" t="s">
        <v>305</v>
      </c>
      <c r="F15" t="s">
        <v>284</v>
      </c>
    </row>
    <row r="16" spans="1:6" x14ac:dyDescent="0.3">
      <c r="A16" s="56">
        <v>45342</v>
      </c>
      <c r="B16" t="s">
        <v>292</v>
      </c>
      <c r="C16">
        <v>70</v>
      </c>
      <c r="D16" t="s">
        <v>293</v>
      </c>
      <c r="E16" t="s">
        <v>306</v>
      </c>
      <c r="F16" t="s">
        <v>284</v>
      </c>
    </row>
    <row r="17" spans="1:6" x14ac:dyDescent="0.3">
      <c r="A17" s="56">
        <v>45342</v>
      </c>
      <c r="B17" t="s">
        <v>292</v>
      </c>
      <c r="C17">
        <v>200</v>
      </c>
      <c r="D17" t="s">
        <v>293</v>
      </c>
      <c r="E17" t="s">
        <v>307</v>
      </c>
      <c r="F17" t="s">
        <v>285</v>
      </c>
    </row>
    <row r="18" spans="1:6" x14ac:dyDescent="0.3">
      <c r="A18" s="56">
        <v>45343</v>
      </c>
      <c r="B18" t="s">
        <v>292</v>
      </c>
      <c r="C18">
        <v>30</v>
      </c>
      <c r="D18" t="s">
        <v>293</v>
      </c>
      <c r="E18" t="s">
        <v>297</v>
      </c>
      <c r="F18" t="s">
        <v>282</v>
      </c>
    </row>
    <row r="19" spans="1:6" x14ac:dyDescent="0.3">
      <c r="A19" s="56">
        <v>45343</v>
      </c>
      <c r="B19" t="s">
        <v>292</v>
      </c>
      <c r="C19">
        <v>20</v>
      </c>
      <c r="D19" t="s">
        <v>293</v>
      </c>
      <c r="E19" t="s">
        <v>308</v>
      </c>
      <c r="F19" t="s">
        <v>282</v>
      </c>
    </row>
    <row r="20" spans="1:6" x14ac:dyDescent="0.3">
      <c r="A20" s="56">
        <v>45343</v>
      </c>
      <c r="B20" t="s">
        <v>292</v>
      </c>
      <c r="C20">
        <v>60</v>
      </c>
      <c r="D20" t="s">
        <v>293</v>
      </c>
      <c r="E20" t="s">
        <v>298</v>
      </c>
      <c r="F20" t="s">
        <v>282</v>
      </c>
    </row>
    <row r="21" spans="1:6" x14ac:dyDescent="0.3">
      <c r="A21" s="56">
        <v>45343</v>
      </c>
      <c r="B21" t="s">
        <v>292</v>
      </c>
      <c r="C21">
        <v>250</v>
      </c>
      <c r="D21" t="s">
        <v>293</v>
      </c>
      <c r="E21" t="s">
        <v>299</v>
      </c>
      <c r="F21" t="s">
        <v>283</v>
      </c>
    </row>
    <row r="22" spans="1:6" x14ac:dyDescent="0.3">
      <c r="A22" s="56">
        <v>45343</v>
      </c>
      <c r="B22" t="s">
        <v>292</v>
      </c>
      <c r="C22">
        <v>160</v>
      </c>
      <c r="D22" t="s">
        <v>293</v>
      </c>
      <c r="E22" t="s">
        <v>306</v>
      </c>
      <c r="F22" t="s">
        <v>284</v>
      </c>
    </row>
    <row r="23" spans="1:6" x14ac:dyDescent="0.3">
      <c r="A23" s="56">
        <v>45344</v>
      </c>
      <c r="B23" t="s">
        <v>292</v>
      </c>
      <c r="C23">
        <v>60</v>
      </c>
      <c r="D23" t="s">
        <v>293</v>
      </c>
      <c r="E23" t="s">
        <v>309</v>
      </c>
      <c r="F23" t="s">
        <v>282</v>
      </c>
    </row>
    <row r="24" spans="1:6" x14ac:dyDescent="0.3">
      <c r="A24" s="56">
        <v>45344</v>
      </c>
      <c r="B24" t="s">
        <v>292</v>
      </c>
      <c r="C24">
        <v>90</v>
      </c>
      <c r="D24" t="s">
        <v>293</v>
      </c>
      <c r="E24" t="s">
        <v>298</v>
      </c>
      <c r="F24" t="s">
        <v>282</v>
      </c>
    </row>
    <row r="25" spans="1:6" x14ac:dyDescent="0.3">
      <c r="A25" s="56">
        <v>45344</v>
      </c>
      <c r="B25" t="s">
        <v>292</v>
      </c>
      <c r="C25">
        <v>250</v>
      </c>
      <c r="D25" t="s">
        <v>293</v>
      </c>
      <c r="E25" t="s">
        <v>299</v>
      </c>
      <c r="F25" t="s">
        <v>283</v>
      </c>
    </row>
    <row r="26" spans="1:6" x14ac:dyDescent="0.3">
      <c r="A26" s="56">
        <v>45344</v>
      </c>
      <c r="B26" t="s">
        <v>292</v>
      </c>
      <c r="C26">
        <v>150</v>
      </c>
      <c r="D26" t="s">
        <v>293</v>
      </c>
      <c r="E26" t="s">
        <v>310</v>
      </c>
      <c r="F26" t="s">
        <v>284</v>
      </c>
    </row>
    <row r="27" spans="1:6" x14ac:dyDescent="0.3">
      <c r="A27" s="56">
        <v>45345</v>
      </c>
      <c r="B27" t="s">
        <v>292</v>
      </c>
      <c r="C27">
        <v>150</v>
      </c>
      <c r="D27" t="s">
        <v>293</v>
      </c>
      <c r="E27" t="s">
        <v>302</v>
      </c>
      <c r="F27" t="s">
        <v>281</v>
      </c>
    </row>
    <row r="28" spans="1:6" x14ac:dyDescent="0.3">
      <c r="A28" s="56">
        <v>45345</v>
      </c>
      <c r="B28" t="s">
        <v>292</v>
      </c>
      <c r="C28">
        <v>60</v>
      </c>
      <c r="D28" t="s">
        <v>293</v>
      </c>
      <c r="E28" t="s">
        <v>297</v>
      </c>
      <c r="F28" t="s">
        <v>282</v>
      </c>
    </row>
    <row r="29" spans="1:6" x14ac:dyDescent="0.3">
      <c r="A29" s="56">
        <v>45345</v>
      </c>
      <c r="B29" t="s">
        <v>292</v>
      </c>
      <c r="C29">
        <v>70</v>
      </c>
      <c r="D29" t="s">
        <v>293</v>
      </c>
      <c r="E29" t="s">
        <v>298</v>
      </c>
      <c r="F29" t="s">
        <v>282</v>
      </c>
    </row>
    <row r="30" spans="1:6" x14ac:dyDescent="0.3">
      <c r="A30" s="56">
        <v>45345</v>
      </c>
      <c r="B30" t="s">
        <v>292</v>
      </c>
      <c r="C30">
        <v>250</v>
      </c>
      <c r="D30" t="s">
        <v>293</v>
      </c>
      <c r="E30" t="s">
        <v>299</v>
      </c>
      <c r="F30" t="s">
        <v>283</v>
      </c>
    </row>
    <row r="31" spans="1:6" x14ac:dyDescent="0.3">
      <c r="A31" s="56">
        <v>45345</v>
      </c>
      <c r="B31" t="s">
        <v>292</v>
      </c>
      <c r="C31">
        <v>40</v>
      </c>
      <c r="D31" t="s">
        <v>293</v>
      </c>
      <c r="E31" t="s">
        <v>311</v>
      </c>
      <c r="F31" t="s">
        <v>284</v>
      </c>
    </row>
    <row r="32" spans="1:6" x14ac:dyDescent="0.3">
      <c r="A32" s="56">
        <v>45345</v>
      </c>
      <c r="B32" t="s">
        <v>292</v>
      </c>
      <c r="C32">
        <v>120</v>
      </c>
      <c r="D32" t="s">
        <v>293</v>
      </c>
      <c r="E32" t="s">
        <v>306</v>
      </c>
      <c r="F32" t="s">
        <v>284</v>
      </c>
    </row>
    <row r="33" spans="1:6" x14ac:dyDescent="0.3">
      <c r="A33" s="56">
        <v>45345</v>
      </c>
      <c r="B33" t="s">
        <v>292</v>
      </c>
      <c r="C33">
        <v>90</v>
      </c>
      <c r="D33" t="s">
        <v>293</v>
      </c>
      <c r="E33" t="s">
        <v>312</v>
      </c>
      <c r="F33" t="s">
        <v>285</v>
      </c>
    </row>
    <row r="34" spans="1:6" x14ac:dyDescent="0.3">
      <c r="A34" s="56">
        <v>45346</v>
      </c>
      <c r="B34" t="s">
        <v>292</v>
      </c>
      <c r="C34">
        <v>50</v>
      </c>
      <c r="D34" t="s">
        <v>293</v>
      </c>
      <c r="E34" t="s">
        <v>313</v>
      </c>
      <c r="F34" t="s">
        <v>282</v>
      </c>
    </row>
    <row r="35" spans="1:6" x14ac:dyDescent="0.3">
      <c r="A35" s="56">
        <v>45346</v>
      </c>
      <c r="B35" t="s">
        <v>292</v>
      </c>
      <c r="C35">
        <v>80</v>
      </c>
      <c r="D35" t="s">
        <v>293</v>
      </c>
      <c r="E35" t="s">
        <v>298</v>
      </c>
      <c r="F35" t="s">
        <v>282</v>
      </c>
    </row>
    <row r="36" spans="1:6" x14ac:dyDescent="0.3">
      <c r="A36" s="56">
        <v>45346</v>
      </c>
      <c r="B36" t="s">
        <v>292</v>
      </c>
      <c r="C36">
        <v>250</v>
      </c>
      <c r="D36" t="s">
        <v>293</v>
      </c>
      <c r="E36" t="s">
        <v>299</v>
      </c>
      <c r="F36" t="s">
        <v>283</v>
      </c>
    </row>
    <row r="37" spans="1:6" x14ac:dyDescent="0.3">
      <c r="A37" s="56">
        <v>45346</v>
      </c>
      <c r="B37" t="s">
        <v>292</v>
      </c>
      <c r="C37">
        <v>20</v>
      </c>
      <c r="D37" t="s">
        <v>293</v>
      </c>
      <c r="E37" t="s">
        <v>314</v>
      </c>
      <c r="F37" t="s">
        <v>284</v>
      </c>
    </row>
    <row r="38" spans="1:6" x14ac:dyDescent="0.3">
      <c r="A38" s="56">
        <v>45346</v>
      </c>
      <c r="B38" t="s">
        <v>292</v>
      </c>
      <c r="C38">
        <v>400</v>
      </c>
      <c r="D38" t="s">
        <v>293</v>
      </c>
      <c r="E38" t="s">
        <v>315</v>
      </c>
      <c r="F38" t="s">
        <v>284</v>
      </c>
    </row>
    <row r="39" spans="1:6" x14ac:dyDescent="0.3">
      <c r="A39" s="56">
        <v>45346</v>
      </c>
      <c r="B39" t="s">
        <v>292</v>
      </c>
      <c r="C39">
        <v>130</v>
      </c>
      <c r="D39" t="s">
        <v>293</v>
      </c>
      <c r="E39" t="s">
        <v>316</v>
      </c>
      <c r="F39" t="s">
        <v>285</v>
      </c>
    </row>
    <row r="40" spans="1:6" x14ac:dyDescent="0.3">
      <c r="A40" s="56">
        <v>45347</v>
      </c>
      <c r="B40" t="s">
        <v>292</v>
      </c>
      <c r="C40">
        <v>700</v>
      </c>
      <c r="D40" t="s">
        <v>293</v>
      </c>
      <c r="E40" t="s">
        <v>294</v>
      </c>
      <c r="F40" t="s">
        <v>280</v>
      </c>
    </row>
    <row r="41" spans="1:6" x14ac:dyDescent="0.3">
      <c r="A41" s="56">
        <v>45347</v>
      </c>
      <c r="B41" t="s">
        <v>292</v>
      </c>
      <c r="C41">
        <v>150</v>
      </c>
      <c r="D41" t="s">
        <v>293</v>
      </c>
      <c r="E41" t="s">
        <v>317</v>
      </c>
      <c r="F41" t="s">
        <v>281</v>
      </c>
    </row>
    <row r="42" spans="1:6" x14ac:dyDescent="0.3">
      <c r="A42" s="56">
        <v>45347</v>
      </c>
      <c r="B42" t="s">
        <v>292</v>
      </c>
      <c r="C42">
        <v>60</v>
      </c>
      <c r="D42" t="s">
        <v>293</v>
      </c>
      <c r="E42" t="s">
        <v>297</v>
      </c>
      <c r="F42" t="s">
        <v>282</v>
      </c>
    </row>
    <row r="43" spans="1:6" x14ac:dyDescent="0.3">
      <c r="A43" s="56">
        <v>45347</v>
      </c>
      <c r="B43" t="s">
        <v>292</v>
      </c>
      <c r="C43">
        <v>250</v>
      </c>
      <c r="D43" t="s">
        <v>293</v>
      </c>
      <c r="E43" t="s">
        <v>299</v>
      </c>
      <c r="F43" t="s">
        <v>283</v>
      </c>
    </row>
    <row r="44" spans="1:6" x14ac:dyDescent="0.3">
      <c r="A44" s="56">
        <v>45347</v>
      </c>
      <c r="B44" t="s">
        <v>292</v>
      </c>
      <c r="C44">
        <v>300</v>
      </c>
      <c r="D44" t="s">
        <v>293</v>
      </c>
      <c r="E44" t="s">
        <v>318</v>
      </c>
      <c r="F44" t="s">
        <v>285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7AFA-72B1-4A76-AD16-95EDD90471DF}">
  <dimension ref="B2:G18"/>
  <sheetViews>
    <sheetView workbookViewId="0">
      <selection activeCell="B28" sqref="B28"/>
    </sheetView>
  </sheetViews>
  <sheetFormatPr defaultRowHeight="14.4" x14ac:dyDescent="0.3"/>
  <sheetData>
    <row r="2" spans="2:7" x14ac:dyDescent="0.3">
      <c r="B2" s="58" t="s">
        <v>319</v>
      </c>
    </row>
    <row r="3" spans="2:7" x14ac:dyDescent="0.3">
      <c r="B3" s="59" t="s">
        <v>320</v>
      </c>
    </row>
    <row r="4" spans="2:7" x14ac:dyDescent="0.3">
      <c r="B4" s="59"/>
    </row>
    <row r="6" spans="2:7" x14ac:dyDescent="0.3">
      <c r="C6" t="s">
        <v>321</v>
      </c>
      <c r="D6" t="s">
        <v>322</v>
      </c>
      <c r="E6" t="s">
        <v>323</v>
      </c>
      <c r="F6" t="s">
        <v>324</v>
      </c>
      <c r="G6" t="s">
        <v>325</v>
      </c>
    </row>
    <row r="8" spans="2:7" x14ac:dyDescent="0.3">
      <c r="C8" t="s">
        <v>145</v>
      </c>
      <c r="D8" t="s">
        <v>139</v>
      </c>
      <c r="E8" t="s">
        <v>268</v>
      </c>
      <c r="F8" t="s">
        <v>138</v>
      </c>
      <c r="G8" t="s">
        <v>268</v>
      </c>
    </row>
    <row r="9" spans="2:7" x14ac:dyDescent="0.3">
      <c r="C9" s="30">
        <v>280516530</v>
      </c>
      <c r="D9" s="30">
        <v>0</v>
      </c>
      <c r="E9" s="60">
        <v>0</v>
      </c>
      <c r="F9" s="30">
        <v>0</v>
      </c>
      <c r="G9" s="60">
        <v>0</v>
      </c>
    </row>
    <row r="18" spans="3:7" x14ac:dyDescent="0.3">
      <c r="C18" s="30">
        <v>280516530</v>
      </c>
      <c r="D18" s="30">
        <v>0</v>
      </c>
      <c r="E18" s="60">
        <v>0</v>
      </c>
      <c r="F18" s="30">
        <v>0</v>
      </c>
      <c r="G18" s="60" t="e">
        <v>#DIV/0!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F9DB-D940-4395-84B4-77E70B2D94F6}">
  <dimension ref="B2:C5"/>
  <sheetViews>
    <sheetView showGridLines="0" workbookViewId="0">
      <selection activeCell="C4" sqref="C4"/>
    </sheetView>
  </sheetViews>
  <sheetFormatPr defaultRowHeight="14.4" x14ac:dyDescent="0.3"/>
  <cols>
    <col min="2" max="2" width="3.6640625" customWidth="1"/>
    <col min="3" max="3" width="28.77734375" bestFit="1" customWidth="1"/>
  </cols>
  <sheetData>
    <row r="2" spans="2:3" x14ac:dyDescent="0.3">
      <c r="B2" s="61" t="s">
        <v>326</v>
      </c>
    </row>
    <row r="4" spans="2:3" x14ac:dyDescent="0.3">
      <c r="C4" t="s">
        <v>327</v>
      </c>
    </row>
    <row r="5" spans="2:3" x14ac:dyDescent="0.3">
      <c r="C5">
        <v>561033060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2B07-BF5B-49EA-9BDC-DAED2427E488}">
  <dimension ref="A1:P65"/>
  <sheetViews>
    <sheetView workbookViewId="0">
      <selection activeCell="C2" sqref="C2"/>
    </sheetView>
  </sheetViews>
  <sheetFormatPr defaultRowHeight="14.4" x14ac:dyDescent="0.3"/>
  <cols>
    <col min="1" max="1" width="7.44140625" bestFit="1" customWidth="1"/>
    <col min="2" max="2" width="41" customWidth="1"/>
    <col min="3" max="3" width="13.5546875" customWidth="1"/>
    <col min="4" max="4" width="9.88671875" customWidth="1"/>
    <col min="5" max="5" width="10.33203125" customWidth="1"/>
    <col min="6" max="6" width="9.77734375" customWidth="1"/>
    <col min="7" max="7" width="9.88671875" customWidth="1"/>
    <col min="8" max="8" width="9.5546875" customWidth="1"/>
    <col min="9" max="9" width="9.88671875" customWidth="1"/>
    <col min="10" max="10" width="9.5546875" customWidth="1"/>
    <col min="11" max="11" width="9.88671875" customWidth="1"/>
    <col min="12" max="12" width="10.33203125" customWidth="1"/>
    <col min="13" max="13" width="10.77734375" customWidth="1"/>
    <col min="14" max="14" width="10.33203125" customWidth="1"/>
  </cols>
  <sheetData>
    <row r="1" spans="1:15" x14ac:dyDescent="0.3">
      <c r="B1" s="4" t="s">
        <v>13</v>
      </c>
      <c r="C1" s="62" t="s">
        <v>101</v>
      </c>
      <c r="D1" s="62"/>
      <c r="E1" s="62"/>
      <c r="F1" s="63"/>
    </row>
    <row r="2" spans="1:15" x14ac:dyDescent="0.3">
      <c r="B2" s="4" t="s">
        <v>14</v>
      </c>
      <c r="C2" s="5">
        <v>2024</v>
      </c>
    </row>
    <row r="3" spans="1:15" x14ac:dyDescent="0.3">
      <c r="B3" s="4"/>
    </row>
    <row r="4" spans="1:15" x14ac:dyDescent="0.3">
      <c r="B4" s="4"/>
    </row>
    <row r="5" spans="1:15" x14ac:dyDescent="0.3">
      <c r="B5" s="6" t="s">
        <v>15</v>
      </c>
      <c r="C5" s="64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</row>
    <row r="6" spans="1:15" ht="22.2" x14ac:dyDescent="0.3">
      <c r="A6" t="s">
        <v>29</v>
      </c>
      <c r="C6" s="65"/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</row>
    <row r="7" spans="1:15" x14ac:dyDescent="0.3">
      <c r="A7">
        <v>1</v>
      </c>
      <c r="B7" s="1" t="s">
        <v>0</v>
      </c>
      <c r="C7" s="22">
        <v>21051000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>
        <v>2</v>
      </c>
      <c r="B8" s="1" t="s">
        <v>1</v>
      </c>
      <c r="C8" s="21">
        <v>39353900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>
        <v>3</v>
      </c>
      <c r="B9" s="1" t="s">
        <v>2</v>
      </c>
      <c r="C9" s="21">
        <v>5549500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>
        <v>4</v>
      </c>
      <c r="B10" s="1" t="s">
        <v>3</v>
      </c>
      <c r="C10" s="21">
        <v>8080000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>
        <v>5</v>
      </c>
      <c r="B11" s="1" t="s">
        <v>4</v>
      </c>
      <c r="C11" s="21">
        <v>5043000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>
        <v>6</v>
      </c>
      <c r="B12" s="1" t="s">
        <v>5</v>
      </c>
      <c r="C12" s="21">
        <v>85570000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>
        <v>7</v>
      </c>
      <c r="B13" s="1" t="s">
        <v>6</v>
      </c>
      <c r="C13" s="21">
        <v>94986183.480000004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>
        <v>8</v>
      </c>
      <c r="B14" s="1" t="s">
        <v>7</v>
      </c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B15" s="10" t="s">
        <v>31</v>
      </c>
      <c r="C15" s="11">
        <f>SUM(C7:C14)</f>
        <v>259633583.48000002</v>
      </c>
      <c r="D15" s="11">
        <f>SUM(D7:D14)</f>
        <v>0</v>
      </c>
      <c r="E15" s="11">
        <f t="shared" ref="E15:O15" si="0">SUM(E7:E14)</f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0</v>
      </c>
    </row>
    <row r="16" spans="1:15" x14ac:dyDescent="0.3">
      <c r="B16" s="10" t="s">
        <v>32</v>
      </c>
      <c r="C16" s="2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">
      <c r="A17">
        <v>9</v>
      </c>
      <c r="B17" s="1" t="s">
        <v>33</v>
      </c>
      <c r="C17" s="21">
        <v>17000000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>
        <v>10</v>
      </c>
      <c r="B18" s="1" t="s">
        <v>34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>
        <v>11</v>
      </c>
      <c r="B19" s="1" t="s">
        <v>35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>
        <v>12</v>
      </c>
      <c r="B20" s="1" t="s">
        <v>36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B21" s="10" t="s">
        <v>37</v>
      </c>
      <c r="C21" s="11">
        <f>SUM(C17:C20)</f>
        <v>17000000</v>
      </c>
      <c r="D21" s="11">
        <f>SUM(D17:D20)</f>
        <v>0</v>
      </c>
      <c r="E21" s="11">
        <f t="shared" ref="E21:O21" si="1">SUM(E17:E20)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4" spans="1:15" x14ac:dyDescent="0.3">
      <c r="B24" s="6" t="s">
        <v>38</v>
      </c>
      <c r="C24" s="64" t="s">
        <v>16</v>
      </c>
      <c r="D24" s="7" t="s">
        <v>17</v>
      </c>
      <c r="E24" s="7" t="s">
        <v>18</v>
      </c>
      <c r="F24" s="7" t="s">
        <v>19</v>
      </c>
      <c r="G24" s="7" t="s">
        <v>20</v>
      </c>
      <c r="H24" s="7" t="s">
        <v>21</v>
      </c>
      <c r="I24" s="7" t="s">
        <v>22</v>
      </c>
      <c r="J24" s="7" t="s">
        <v>23</v>
      </c>
      <c r="K24" s="7" t="s">
        <v>24</v>
      </c>
      <c r="L24" s="7" t="s">
        <v>25</v>
      </c>
      <c r="M24" s="7" t="s">
        <v>26</v>
      </c>
      <c r="N24" s="7" t="s">
        <v>27</v>
      </c>
      <c r="O24" s="7" t="s">
        <v>28</v>
      </c>
    </row>
    <row r="25" spans="1:15" ht="36.6" x14ac:dyDescent="0.3">
      <c r="B25" s="13"/>
      <c r="C25" s="65"/>
      <c r="D25" s="14" t="str">
        <f>D6</f>
        <v>Type Program Name Here</v>
      </c>
      <c r="E25" s="14" t="str">
        <f t="shared" ref="E25:O25" si="2">E6</f>
        <v>Type Program Name Here</v>
      </c>
      <c r="F25" s="14" t="str">
        <f t="shared" si="2"/>
        <v>Type Program Name Here</v>
      </c>
      <c r="G25" s="14" t="str">
        <f t="shared" si="2"/>
        <v>Type Program Name Here</v>
      </c>
      <c r="H25" s="14" t="str">
        <f t="shared" si="2"/>
        <v>Type Program Name Here</v>
      </c>
      <c r="I25" s="14" t="str">
        <f t="shared" si="2"/>
        <v>Type Program Name Here</v>
      </c>
      <c r="J25" s="14" t="str">
        <f t="shared" si="2"/>
        <v>Type Program Name Here</v>
      </c>
      <c r="K25" s="14" t="str">
        <f t="shared" si="2"/>
        <v>Type Program Name Here</v>
      </c>
      <c r="L25" s="14" t="str">
        <f t="shared" si="2"/>
        <v>Type Program Name Here</v>
      </c>
      <c r="M25" s="14" t="str">
        <f t="shared" si="2"/>
        <v>Type Program Name Here</v>
      </c>
      <c r="N25" s="14" t="str">
        <f t="shared" si="2"/>
        <v>Type Program Name Here</v>
      </c>
      <c r="O25" s="14" t="str">
        <f t="shared" si="2"/>
        <v>Type Program Name Here</v>
      </c>
    </row>
    <row r="26" spans="1:15" x14ac:dyDescent="0.3">
      <c r="A26">
        <v>1</v>
      </c>
      <c r="B26" s="1" t="s">
        <v>39</v>
      </c>
      <c r="C26" s="24">
        <v>97577183.480000004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>
        <v>2</v>
      </c>
      <c r="B27" s="1" t="s">
        <v>40</v>
      </c>
      <c r="C27" s="24">
        <v>224000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>
        <v>3</v>
      </c>
      <c r="B28" s="1" t="s">
        <v>41</v>
      </c>
      <c r="C28" s="24">
        <v>14555000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>
        <v>4</v>
      </c>
      <c r="B29" s="1" t="s">
        <v>42</v>
      </c>
      <c r="C29" s="24">
        <v>17570000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>
        <v>5</v>
      </c>
      <c r="B30" s="1" t="s">
        <v>43</v>
      </c>
      <c r="C30" s="24">
        <v>26810000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>
        <v>6</v>
      </c>
      <c r="B31" s="1" t="s">
        <v>44</v>
      </c>
      <c r="C31" s="24">
        <v>107302.99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>
        <v>7</v>
      </c>
      <c r="B32" s="1" t="s">
        <v>45</v>
      </c>
      <c r="C32" s="24">
        <v>9000000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6" x14ac:dyDescent="0.3">
      <c r="A33">
        <v>8</v>
      </c>
      <c r="B33" s="1" t="s">
        <v>46</v>
      </c>
      <c r="C33" s="24">
        <v>135000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6" x14ac:dyDescent="0.3">
      <c r="B34" s="10" t="s">
        <v>47</v>
      </c>
      <c r="C34" s="23">
        <f>SUM(C26:C33)</f>
        <v>165978486.47000003</v>
      </c>
      <c r="D34" s="11">
        <f>SUM(D26:D33)</f>
        <v>0</v>
      </c>
      <c r="E34" s="11">
        <f t="shared" ref="E34:O34" si="3">SUM(E26:E33)</f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</row>
    <row r="35" spans="1:16" x14ac:dyDescent="0.3">
      <c r="B35" s="10" t="s">
        <v>48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6" x14ac:dyDescent="0.3">
      <c r="B36" s="1" t="s">
        <v>49</v>
      </c>
      <c r="C36" s="24">
        <v>110325000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6" x14ac:dyDescent="0.3">
      <c r="B37" s="1" t="s">
        <v>50</v>
      </c>
      <c r="C37" s="2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6" x14ac:dyDescent="0.3">
      <c r="B38" s="1" t="s">
        <v>51</v>
      </c>
      <c r="C38" s="1">
        <v>324577.11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6" x14ac:dyDescent="0.3">
      <c r="B39" s="1" t="s">
        <v>52</v>
      </c>
      <c r="C39" s="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6" x14ac:dyDescent="0.3">
      <c r="B40" s="10" t="s">
        <v>53</v>
      </c>
      <c r="C40" s="25">
        <f>SUM(C36:C39)</f>
        <v>110649577.11</v>
      </c>
      <c r="D40" s="11">
        <f>SUM(D36:D39)</f>
        <v>0</v>
      </c>
      <c r="E40" s="11">
        <f t="shared" ref="E40:O40" si="4">SUM(E36:E39)</f>
        <v>0</v>
      </c>
      <c r="F40" s="11">
        <f t="shared" si="4"/>
        <v>0</v>
      </c>
      <c r="G40" s="11">
        <f t="shared" si="4"/>
        <v>0</v>
      </c>
      <c r="H40" s="11">
        <f t="shared" si="4"/>
        <v>0</v>
      </c>
      <c r="I40" s="11">
        <f t="shared" si="4"/>
        <v>0</v>
      </c>
      <c r="J40" s="11">
        <f t="shared" si="4"/>
        <v>0</v>
      </c>
      <c r="K40" s="11">
        <f t="shared" si="4"/>
        <v>0</v>
      </c>
      <c r="L40" s="11">
        <f t="shared" si="4"/>
        <v>0</v>
      </c>
      <c r="M40" s="11">
        <f t="shared" si="4"/>
        <v>0</v>
      </c>
      <c r="N40" s="11">
        <f t="shared" si="4"/>
        <v>0</v>
      </c>
      <c r="O40" s="11">
        <f t="shared" si="4"/>
        <v>0</v>
      </c>
    </row>
    <row r="42" spans="1:16" x14ac:dyDescent="0.3">
      <c r="B42" s="1" t="s">
        <v>54</v>
      </c>
      <c r="C42" s="1"/>
      <c r="D42" s="15">
        <f t="shared" ref="D42:O42" si="5">D15+D21-D34-D40</f>
        <v>0</v>
      </c>
      <c r="E42" s="15">
        <f t="shared" si="5"/>
        <v>0</v>
      </c>
      <c r="F42" s="15">
        <f t="shared" si="5"/>
        <v>0</v>
      </c>
      <c r="G42" s="15">
        <f t="shared" si="5"/>
        <v>0</v>
      </c>
      <c r="H42" s="15">
        <f t="shared" si="5"/>
        <v>0</v>
      </c>
      <c r="I42" s="15">
        <f t="shared" si="5"/>
        <v>0</v>
      </c>
      <c r="J42" s="15">
        <f t="shared" si="5"/>
        <v>0</v>
      </c>
      <c r="K42" s="15">
        <f t="shared" si="5"/>
        <v>0</v>
      </c>
      <c r="L42" s="15">
        <f t="shared" si="5"/>
        <v>0</v>
      </c>
      <c r="M42" s="15">
        <f t="shared" si="5"/>
        <v>0</v>
      </c>
      <c r="N42" s="15">
        <f t="shared" si="5"/>
        <v>0</v>
      </c>
      <c r="O42" s="15">
        <f t="shared" si="5"/>
        <v>0</v>
      </c>
    </row>
    <row r="44" spans="1:16" x14ac:dyDescent="0.3">
      <c r="B44" s="16" t="s">
        <v>55</v>
      </c>
    </row>
    <row r="45" spans="1:16" x14ac:dyDescent="0.3">
      <c r="B45" s="2"/>
      <c r="C45" s="17" t="s">
        <v>56</v>
      </c>
      <c r="D45" s="7" t="s">
        <v>17</v>
      </c>
      <c r="E45" s="7" t="s">
        <v>18</v>
      </c>
      <c r="F45" s="7" t="s">
        <v>19</v>
      </c>
      <c r="G45" s="7" t="s">
        <v>20</v>
      </c>
      <c r="H45" s="7" t="s">
        <v>21</v>
      </c>
      <c r="I45" s="7" t="s">
        <v>22</v>
      </c>
      <c r="J45" s="7" t="s">
        <v>23</v>
      </c>
      <c r="K45" s="7" t="s">
        <v>24</v>
      </c>
      <c r="L45" s="7" t="s">
        <v>25</v>
      </c>
      <c r="M45" s="7" t="s">
        <v>26</v>
      </c>
      <c r="N45" s="7" t="s">
        <v>27</v>
      </c>
      <c r="O45" s="7" t="s">
        <v>28</v>
      </c>
    </row>
    <row r="46" spans="1:16" x14ac:dyDescent="0.3">
      <c r="B46" s="2" t="s">
        <v>57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>
        <f>SUM(D46:O46)</f>
        <v>0</v>
      </c>
    </row>
    <row r="47" spans="1:16" x14ac:dyDescent="0.3">
      <c r="B47" s="2" t="s">
        <v>58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>
        <f t="shared" ref="P47:P48" si="6">SUM(D47:O47)</f>
        <v>0</v>
      </c>
    </row>
    <row r="48" spans="1:16" x14ac:dyDescent="0.3">
      <c r="B48" s="2" t="s">
        <v>59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>
        <f t="shared" si="6"/>
        <v>0</v>
      </c>
    </row>
    <row r="50" spans="2:15" hidden="1" x14ac:dyDescent="0.3">
      <c r="B50" s="16" t="s">
        <v>60</v>
      </c>
    </row>
    <row r="51" spans="2:15" hidden="1" x14ac:dyDescent="0.3">
      <c r="B51" s="2"/>
      <c r="C51" s="17" t="s">
        <v>56</v>
      </c>
      <c r="D51" s="7" t="s">
        <v>17</v>
      </c>
      <c r="E51" s="7" t="s">
        <v>18</v>
      </c>
      <c r="F51" s="7" t="s">
        <v>19</v>
      </c>
      <c r="G51" s="7" t="s">
        <v>20</v>
      </c>
      <c r="H51" s="7" t="s">
        <v>21</v>
      </c>
      <c r="I51" s="7" t="s">
        <v>22</v>
      </c>
      <c r="J51" s="7" t="s">
        <v>23</v>
      </c>
      <c r="K51" s="7" t="s">
        <v>24</v>
      </c>
      <c r="L51" s="7" t="s">
        <v>25</v>
      </c>
      <c r="M51" s="7" t="s">
        <v>26</v>
      </c>
      <c r="N51" s="7" t="s">
        <v>27</v>
      </c>
      <c r="O51" s="7" t="s">
        <v>28</v>
      </c>
    </row>
    <row r="52" spans="2:15" hidden="1" x14ac:dyDescent="0.3"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2:15" hidden="1" x14ac:dyDescent="0.3">
      <c r="B53" s="2" t="s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2:15" hidden="1" x14ac:dyDescent="0.3">
      <c r="B54" s="2" t="s">
        <v>63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2:15" hidden="1" x14ac:dyDescent="0.3">
      <c r="B55" s="2" t="s">
        <v>64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hidden="1" x14ac:dyDescent="0.3"/>
    <row r="57" spans="2:15" hidden="1" x14ac:dyDescent="0.3">
      <c r="B57" s="16" t="s">
        <v>65</v>
      </c>
    </row>
    <row r="58" spans="2:15" hidden="1" x14ac:dyDescent="0.3">
      <c r="B58" s="4"/>
      <c r="C58" s="17" t="s">
        <v>56</v>
      </c>
      <c r="D58" s="7" t="s">
        <v>17</v>
      </c>
      <c r="E58" s="7" t="s">
        <v>18</v>
      </c>
      <c r="F58" s="7" t="s">
        <v>19</v>
      </c>
      <c r="G58" s="7" t="s">
        <v>20</v>
      </c>
      <c r="H58" s="7" t="s">
        <v>21</v>
      </c>
      <c r="I58" s="7" t="s">
        <v>22</v>
      </c>
      <c r="J58" s="7" t="s">
        <v>23</v>
      </c>
      <c r="K58" s="7" t="s">
        <v>24</v>
      </c>
      <c r="L58" s="7" t="s">
        <v>25</v>
      </c>
      <c r="M58" s="7" t="s">
        <v>26</v>
      </c>
      <c r="N58" s="7" t="s">
        <v>27</v>
      </c>
      <c r="O58" s="7" t="s">
        <v>28</v>
      </c>
    </row>
    <row r="59" spans="2:15" hidden="1" x14ac:dyDescent="0.3">
      <c r="B59" s="2" t="s">
        <v>66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2:15" hidden="1" x14ac:dyDescent="0.3">
      <c r="B60" s="2" t="s">
        <v>67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2:15" hidden="1" x14ac:dyDescent="0.3"/>
    <row r="62" spans="2:15" hidden="1" x14ac:dyDescent="0.3">
      <c r="B62" s="16" t="s">
        <v>68</v>
      </c>
    </row>
    <row r="63" spans="2:15" hidden="1" x14ac:dyDescent="0.3">
      <c r="B63" s="4"/>
      <c r="C63" s="17" t="s">
        <v>56</v>
      </c>
      <c r="D63" s="7" t="s">
        <v>17</v>
      </c>
      <c r="E63" s="7" t="s">
        <v>18</v>
      </c>
      <c r="F63" s="7" t="s">
        <v>19</v>
      </c>
      <c r="G63" s="7" t="s">
        <v>20</v>
      </c>
      <c r="H63" s="7" t="s">
        <v>21</v>
      </c>
      <c r="I63" s="7" t="s">
        <v>22</v>
      </c>
      <c r="J63" s="7" t="s">
        <v>23</v>
      </c>
      <c r="K63" s="7" t="s">
        <v>24</v>
      </c>
      <c r="L63" s="7" t="s">
        <v>25</v>
      </c>
      <c r="M63" s="7" t="s">
        <v>26</v>
      </c>
      <c r="N63" s="7" t="s">
        <v>27</v>
      </c>
      <c r="O63" s="7" t="s">
        <v>28</v>
      </c>
    </row>
    <row r="64" spans="2:15" hidden="1" x14ac:dyDescent="0.3">
      <c r="B64" s="2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15" hidden="1" x14ac:dyDescent="0.3">
      <c r="B65" s="2" t="s">
        <v>70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</sheetData>
  <mergeCells count="3">
    <mergeCell ref="C1:F1"/>
    <mergeCell ref="C5:C6"/>
    <mergeCell ref="C24:C25"/>
  </mergeCells>
  <conditionalFormatting sqref="D42:O42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E703-D7EA-4630-AEDB-976B61CE283B}">
  <dimension ref="A1:Q48"/>
  <sheetViews>
    <sheetView workbookViewId="0">
      <selection activeCell="C2" sqref="C2:C3"/>
    </sheetView>
  </sheetViews>
  <sheetFormatPr defaultRowHeight="14.4" x14ac:dyDescent="0.3"/>
  <cols>
    <col min="2" max="2" width="41" customWidth="1"/>
    <col min="3" max="3" width="12" customWidth="1"/>
    <col min="4" max="4" width="10" customWidth="1"/>
    <col min="5" max="5" width="9.88671875" customWidth="1"/>
    <col min="6" max="6" width="10.33203125" customWidth="1"/>
    <col min="7" max="7" width="9.77734375" customWidth="1"/>
    <col min="8" max="8" width="9.88671875" customWidth="1"/>
    <col min="9" max="9" width="9.5546875" customWidth="1"/>
    <col min="10" max="10" width="9.88671875" customWidth="1"/>
    <col min="11" max="11" width="9.5546875" customWidth="1"/>
    <col min="12" max="12" width="9.88671875" customWidth="1"/>
    <col min="13" max="13" width="10.33203125" customWidth="1"/>
    <col min="14" max="14" width="10.77734375" customWidth="1"/>
    <col min="15" max="15" width="10.33203125" customWidth="1"/>
  </cols>
  <sheetData>
    <row r="1" spans="1:15" x14ac:dyDescent="0.3">
      <c r="B1" s="4" t="s">
        <v>13</v>
      </c>
      <c r="C1" s="62" t="s">
        <v>100</v>
      </c>
      <c r="D1" s="62"/>
      <c r="E1" s="62"/>
      <c r="F1" s="63"/>
    </row>
    <row r="2" spans="1:15" x14ac:dyDescent="0.3">
      <c r="B2" s="4" t="s">
        <v>10</v>
      </c>
      <c r="C2" s="5">
        <v>2024</v>
      </c>
    </row>
    <row r="3" spans="1:15" x14ac:dyDescent="0.3">
      <c r="B3" s="4" t="s">
        <v>71</v>
      </c>
      <c r="C3" s="5" t="s">
        <v>206</v>
      </c>
    </row>
    <row r="4" spans="1:15" x14ac:dyDescent="0.3">
      <c r="B4" s="4"/>
      <c r="C4" s="4"/>
    </row>
    <row r="5" spans="1:15" x14ac:dyDescent="0.3">
      <c r="B5" s="6" t="s">
        <v>15</v>
      </c>
      <c r="C5" s="64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</row>
    <row r="6" spans="1:15" ht="22.2" x14ac:dyDescent="0.3">
      <c r="A6" t="s">
        <v>29</v>
      </c>
      <c r="C6" s="65"/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</row>
    <row r="7" spans="1:15" x14ac:dyDescent="0.3">
      <c r="A7">
        <v>1</v>
      </c>
      <c r="B7" s="1" t="s">
        <v>0</v>
      </c>
      <c r="C7" s="22">
        <v>22297227.789999999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>
        <v>2</v>
      </c>
      <c r="B8" s="1" t="s">
        <v>1</v>
      </c>
      <c r="C8" s="21">
        <v>41160672.57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>
        <v>3</v>
      </c>
      <c r="B9" s="1" t="s">
        <v>2</v>
      </c>
      <c r="C9" s="21">
        <v>5803797.0700000003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>
        <v>4</v>
      </c>
      <c r="B10" s="1" t="s">
        <v>3</v>
      </c>
      <c r="C10" s="21">
        <v>6560341.4800000004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>
        <v>5</v>
      </c>
      <c r="B11" s="1" t="s">
        <v>4</v>
      </c>
      <c r="C11" s="21">
        <v>8172810.9500000002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>
        <v>6</v>
      </c>
      <c r="B12" s="1" t="s">
        <v>5</v>
      </c>
      <c r="C12" s="21">
        <v>96451276.030000001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>
        <v>7</v>
      </c>
      <c r="B13" s="1" t="s">
        <v>6</v>
      </c>
      <c r="C13" s="21">
        <v>100203106.59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>
        <v>8</v>
      </c>
      <c r="B14" s="1" t="s">
        <v>7</v>
      </c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B15" s="10" t="s">
        <v>31</v>
      </c>
      <c r="C15" s="11">
        <f>SUM(C7:C14)</f>
        <v>280649232.48000002</v>
      </c>
      <c r="D15" s="11">
        <f>SUM(D7:D14)</f>
        <v>0</v>
      </c>
      <c r="E15" s="11">
        <f t="shared" ref="E15:O15" si="0">SUM(E7:E14)</f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0</v>
      </c>
    </row>
    <row r="16" spans="1:15" x14ac:dyDescent="0.3">
      <c r="B16" s="10" t="s">
        <v>32</v>
      </c>
      <c r="C16" s="2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">
      <c r="A17">
        <v>9</v>
      </c>
      <c r="B17" s="1" t="s">
        <v>33</v>
      </c>
      <c r="C17" s="21">
        <v>1818767.73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>
        <v>10</v>
      </c>
      <c r="B18" s="1" t="s">
        <v>34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>
        <v>11</v>
      </c>
      <c r="B19" s="1" t="s">
        <v>35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>
        <v>12</v>
      </c>
      <c r="B20" s="1" t="s">
        <v>36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B21" s="10" t="s">
        <v>37</v>
      </c>
      <c r="C21" s="11">
        <f>SUM(C17:C20)</f>
        <v>1818767.73</v>
      </c>
      <c r="D21" s="11">
        <f>SUM(D17:D20)</f>
        <v>0</v>
      </c>
      <c r="E21" s="11">
        <f t="shared" ref="E21:O21" si="1">SUM(E17:E20)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4" spans="1:15" x14ac:dyDescent="0.3">
      <c r="B24" s="6" t="s">
        <v>38</v>
      </c>
      <c r="C24" s="64" t="s">
        <v>16</v>
      </c>
      <c r="D24" s="7" t="s">
        <v>17</v>
      </c>
      <c r="E24" s="7" t="s">
        <v>18</v>
      </c>
      <c r="F24" s="7" t="s">
        <v>19</v>
      </c>
      <c r="G24" s="7" t="s">
        <v>20</v>
      </c>
      <c r="H24" s="7" t="s">
        <v>21</v>
      </c>
      <c r="I24" s="7" t="s">
        <v>22</v>
      </c>
      <c r="J24" s="7" t="s">
        <v>23</v>
      </c>
      <c r="K24" s="7" t="s">
        <v>24</v>
      </c>
      <c r="L24" s="7" t="s">
        <v>25</v>
      </c>
      <c r="M24" s="7" t="s">
        <v>26</v>
      </c>
      <c r="N24" s="7" t="s">
        <v>27</v>
      </c>
      <c r="O24" s="7" t="s">
        <v>28</v>
      </c>
    </row>
    <row r="25" spans="1:15" ht="36.6" x14ac:dyDescent="0.3">
      <c r="B25" s="13"/>
      <c r="C25" s="65"/>
      <c r="D25" s="19" t="str">
        <f>D6</f>
        <v>Type Program Name Here</v>
      </c>
      <c r="E25" s="19" t="str">
        <f t="shared" ref="E25:O25" si="2">E6</f>
        <v>Type Program Name Here</v>
      </c>
      <c r="F25" s="19" t="str">
        <f t="shared" si="2"/>
        <v>Type Program Name Here</v>
      </c>
      <c r="G25" s="19" t="str">
        <f t="shared" si="2"/>
        <v>Type Program Name Here</v>
      </c>
      <c r="H25" s="19" t="str">
        <f t="shared" si="2"/>
        <v>Type Program Name Here</v>
      </c>
      <c r="I25" s="19" t="str">
        <f t="shared" si="2"/>
        <v>Type Program Name Here</v>
      </c>
      <c r="J25" s="19" t="str">
        <f t="shared" si="2"/>
        <v>Type Program Name Here</v>
      </c>
      <c r="K25" s="19" t="str">
        <f t="shared" si="2"/>
        <v>Type Program Name Here</v>
      </c>
      <c r="L25" s="19" t="str">
        <f t="shared" si="2"/>
        <v>Type Program Name Here</v>
      </c>
      <c r="M25" s="19" t="str">
        <f t="shared" si="2"/>
        <v>Type Program Name Here</v>
      </c>
      <c r="N25" s="19" t="str">
        <f t="shared" si="2"/>
        <v>Type Program Name Here</v>
      </c>
      <c r="O25" s="19" t="str">
        <f t="shared" si="2"/>
        <v>Type Program Name Here</v>
      </c>
    </row>
    <row r="26" spans="1:15" x14ac:dyDescent="0.3">
      <c r="A26">
        <v>1</v>
      </c>
      <c r="B26" s="1" t="s">
        <v>39</v>
      </c>
      <c r="C26" s="24">
        <v>70064628.609999999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>
        <v>2</v>
      </c>
      <c r="B27" s="1" t="s">
        <v>40</v>
      </c>
      <c r="C27" s="24">
        <v>7740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>
        <v>3</v>
      </c>
      <c r="B28" s="1" t="s">
        <v>41</v>
      </c>
      <c r="C28" s="24">
        <v>6492747.7800000003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>
        <v>4</v>
      </c>
      <c r="B29" s="1" t="s">
        <v>42</v>
      </c>
      <c r="C29" s="24">
        <v>14528619.35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>
        <v>5</v>
      </c>
      <c r="B30" s="1" t="s">
        <v>43</v>
      </c>
      <c r="C30" s="24">
        <v>19870740.100000001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>
        <v>6</v>
      </c>
      <c r="B31" s="1" t="s">
        <v>44</v>
      </c>
      <c r="C31" s="24">
        <v>203690.2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>
        <v>7</v>
      </c>
      <c r="B32" s="1" t="s">
        <v>45</v>
      </c>
      <c r="C32" s="24">
        <v>4641171.5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7" x14ac:dyDescent="0.3">
      <c r="A33">
        <v>8</v>
      </c>
      <c r="B33" s="1" t="s">
        <v>46</v>
      </c>
      <c r="C33" s="24">
        <v>122410.5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7" x14ac:dyDescent="0.3">
      <c r="B34" s="10" t="s">
        <v>47</v>
      </c>
      <c r="C34" s="23">
        <f>SUM(C26:C33)</f>
        <v>115931748.04000001</v>
      </c>
      <c r="D34" s="11">
        <f>SUM(D26:D33)</f>
        <v>0</v>
      </c>
      <c r="E34" s="11">
        <f t="shared" ref="E34:O34" si="3">SUM(E26:E33)</f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</row>
    <row r="35" spans="1:17" x14ac:dyDescent="0.3">
      <c r="B35" s="10" t="s">
        <v>48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7" x14ac:dyDescent="0.3">
      <c r="B36" s="1" t="s">
        <v>49</v>
      </c>
      <c r="C36" s="24">
        <v>107346249.06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>
        <v>107346249.06</v>
      </c>
    </row>
    <row r="37" spans="1:17" x14ac:dyDescent="0.3">
      <c r="B37" s="1" t="s">
        <v>50</v>
      </c>
      <c r="C37" s="2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7" x14ac:dyDescent="0.3">
      <c r="B38" s="1" t="s">
        <v>51</v>
      </c>
      <c r="C38" s="1">
        <v>1123830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>
        <v>1123830</v>
      </c>
    </row>
    <row r="39" spans="1:17" x14ac:dyDescent="0.3">
      <c r="B39" s="1" t="s">
        <v>52</v>
      </c>
      <c r="C39" s="1">
        <v>362268.13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>
        <v>362268.13</v>
      </c>
    </row>
    <row r="40" spans="1:17" x14ac:dyDescent="0.3">
      <c r="B40" s="10" t="s">
        <v>53</v>
      </c>
      <c r="C40" s="25">
        <f>SUM(C36:C39)</f>
        <v>108832347.19</v>
      </c>
      <c r="D40" s="11">
        <f>SUM(D36:D39)</f>
        <v>0</v>
      </c>
      <c r="E40" s="11">
        <f t="shared" ref="E40:O40" si="4">SUM(E36:E39)</f>
        <v>0</v>
      </c>
      <c r="F40" s="11">
        <f t="shared" si="4"/>
        <v>0</v>
      </c>
      <c r="G40" s="11">
        <f t="shared" si="4"/>
        <v>0</v>
      </c>
      <c r="H40" s="11">
        <f t="shared" si="4"/>
        <v>0</v>
      </c>
      <c r="I40" s="11">
        <f t="shared" si="4"/>
        <v>0</v>
      </c>
      <c r="J40" s="11">
        <f t="shared" si="4"/>
        <v>0</v>
      </c>
      <c r="K40" s="11">
        <f t="shared" si="4"/>
        <v>0</v>
      </c>
      <c r="L40" s="11">
        <f t="shared" si="4"/>
        <v>0</v>
      </c>
      <c r="M40" s="11">
        <f t="shared" si="4"/>
        <v>0</v>
      </c>
      <c r="N40" s="11">
        <f t="shared" si="4"/>
        <v>0</v>
      </c>
      <c r="O40" s="11">
        <f t="shared" si="4"/>
        <v>0</v>
      </c>
    </row>
    <row r="42" spans="1:17" x14ac:dyDescent="0.3">
      <c r="B42" s="1" t="s">
        <v>54</v>
      </c>
      <c r="C42" s="1"/>
      <c r="D42" s="15">
        <f t="shared" ref="D42:O42" si="5">D15+D21-D34-D40</f>
        <v>0</v>
      </c>
      <c r="E42" s="15">
        <f t="shared" si="5"/>
        <v>0</v>
      </c>
      <c r="F42" s="15">
        <f t="shared" si="5"/>
        <v>0</v>
      </c>
      <c r="G42" s="15">
        <f t="shared" si="5"/>
        <v>0</v>
      </c>
      <c r="H42" s="15">
        <f t="shared" si="5"/>
        <v>0</v>
      </c>
      <c r="I42" s="15">
        <f t="shared" si="5"/>
        <v>0</v>
      </c>
      <c r="J42" s="15">
        <f t="shared" si="5"/>
        <v>0</v>
      </c>
      <c r="K42" s="15">
        <f t="shared" si="5"/>
        <v>0</v>
      </c>
      <c r="L42" s="15">
        <f t="shared" si="5"/>
        <v>0</v>
      </c>
      <c r="M42" s="15">
        <f t="shared" si="5"/>
        <v>0</v>
      </c>
      <c r="N42" s="15">
        <f t="shared" si="5"/>
        <v>0</v>
      </c>
      <c r="O42" s="15">
        <f t="shared" si="5"/>
        <v>0</v>
      </c>
    </row>
    <row r="44" spans="1:17" x14ac:dyDescent="0.3">
      <c r="B44" s="16" t="s">
        <v>55</v>
      </c>
      <c r="C44" s="16"/>
    </row>
    <row r="45" spans="1:17" x14ac:dyDescent="0.3">
      <c r="B45" s="2"/>
      <c r="C45" s="2"/>
      <c r="D45" s="17" t="s">
        <v>56</v>
      </c>
      <c r="E45" s="7" t="s">
        <v>17</v>
      </c>
      <c r="F45" s="7" t="s">
        <v>18</v>
      </c>
      <c r="G45" s="7" t="s">
        <v>19</v>
      </c>
      <c r="H45" s="7" t="s">
        <v>20</v>
      </c>
      <c r="I45" s="7" t="s">
        <v>21</v>
      </c>
      <c r="J45" s="7" t="s">
        <v>22</v>
      </c>
      <c r="K45" s="7" t="s">
        <v>23</v>
      </c>
      <c r="L45" s="7" t="s">
        <v>24</v>
      </c>
      <c r="M45" s="7" t="s">
        <v>25</v>
      </c>
      <c r="N45" s="7" t="s">
        <v>26</v>
      </c>
      <c r="O45" s="7" t="s">
        <v>27</v>
      </c>
      <c r="P45" s="7" t="s">
        <v>28</v>
      </c>
    </row>
    <row r="46" spans="1:17" x14ac:dyDescent="0.3">
      <c r="B46" s="2" t="s">
        <v>57</v>
      </c>
      <c r="C46" s="2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>
        <f>SUM(E46:P46)</f>
        <v>0</v>
      </c>
    </row>
    <row r="47" spans="1:17" x14ac:dyDescent="0.3">
      <c r="B47" s="2" t="s">
        <v>58</v>
      </c>
      <c r="C47" s="2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>
        <f t="shared" ref="Q47:Q48" si="6">SUM(E47:P47)</f>
        <v>0</v>
      </c>
    </row>
    <row r="48" spans="1:17" x14ac:dyDescent="0.3">
      <c r="B48" s="2" t="s">
        <v>59</v>
      </c>
      <c r="C48" s="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>
        <f t="shared" si="6"/>
        <v>0</v>
      </c>
    </row>
  </sheetData>
  <mergeCells count="3">
    <mergeCell ref="C1:F1"/>
    <mergeCell ref="C5:C6"/>
    <mergeCell ref="C24:C25"/>
  </mergeCells>
  <conditionalFormatting sqref="D42:O42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FF9B-CFC4-4A06-9A8D-8FCDFB65046B}">
  <dimension ref="A1:Q48"/>
  <sheetViews>
    <sheetView workbookViewId="0">
      <selection activeCell="C2" sqref="C2:C3"/>
    </sheetView>
  </sheetViews>
  <sheetFormatPr defaultRowHeight="14.4" x14ac:dyDescent="0.3"/>
  <cols>
    <col min="2" max="2" width="41" customWidth="1"/>
    <col min="3" max="3" width="12" customWidth="1"/>
    <col min="4" max="4" width="10" customWidth="1"/>
    <col min="5" max="5" width="9.88671875" customWidth="1"/>
    <col min="6" max="6" width="10.33203125" customWidth="1"/>
    <col min="7" max="7" width="9.77734375" customWidth="1"/>
    <col min="8" max="8" width="9.88671875" customWidth="1"/>
    <col min="9" max="9" width="9.5546875" customWidth="1"/>
    <col min="10" max="10" width="9.88671875" customWidth="1"/>
    <col min="11" max="11" width="9.5546875" customWidth="1"/>
    <col min="12" max="12" width="9.88671875" customWidth="1"/>
    <col min="13" max="13" width="10.33203125" customWidth="1"/>
    <col min="14" max="14" width="10.77734375" customWidth="1"/>
    <col min="15" max="15" width="10.33203125" customWidth="1"/>
  </cols>
  <sheetData>
    <row r="1" spans="1:15" x14ac:dyDescent="0.3">
      <c r="B1" s="4" t="s">
        <v>13</v>
      </c>
      <c r="C1" s="62" t="s">
        <v>101</v>
      </c>
      <c r="D1" s="62"/>
      <c r="E1" s="62"/>
      <c r="F1" s="63"/>
    </row>
    <row r="2" spans="1:15" x14ac:dyDescent="0.3">
      <c r="B2" s="4" t="s">
        <v>10</v>
      </c>
      <c r="C2" s="5">
        <v>2024</v>
      </c>
    </row>
    <row r="3" spans="1:15" x14ac:dyDescent="0.3">
      <c r="B3" s="4" t="s">
        <v>71</v>
      </c>
      <c r="C3" s="5" t="s">
        <v>206</v>
      </c>
    </row>
    <row r="4" spans="1:15" x14ac:dyDescent="0.3">
      <c r="B4" s="4"/>
      <c r="C4" s="4"/>
    </row>
    <row r="5" spans="1:15" x14ac:dyDescent="0.3">
      <c r="B5" s="6" t="s">
        <v>15</v>
      </c>
      <c r="C5" s="64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</row>
    <row r="6" spans="1:15" ht="22.2" x14ac:dyDescent="0.3">
      <c r="A6" t="s">
        <v>29</v>
      </c>
      <c r="C6" s="65"/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</row>
    <row r="7" spans="1:15" x14ac:dyDescent="0.3">
      <c r="A7">
        <v>1</v>
      </c>
      <c r="B7" s="1" t="s">
        <v>0</v>
      </c>
      <c r="C7" s="22">
        <v>3582901.54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>
        <v>2</v>
      </c>
      <c r="B8" s="1" t="s">
        <v>1</v>
      </c>
      <c r="C8" s="21">
        <v>5693791.0300000003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>
        <v>3</v>
      </c>
      <c r="B9" s="1" t="s">
        <v>2</v>
      </c>
      <c r="C9" s="21">
        <v>1578390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>
        <v>4</v>
      </c>
      <c r="B10" s="1" t="s">
        <v>3</v>
      </c>
      <c r="C10" s="21">
        <v>386770.09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>
        <v>5</v>
      </c>
      <c r="B11" s="1" t="s">
        <v>4</v>
      </c>
      <c r="C11" s="21">
        <v>3844945.5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>
        <v>6</v>
      </c>
      <c r="B12" s="1" t="s">
        <v>5</v>
      </c>
      <c r="C12" s="21">
        <v>19255294.59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>
        <v>7</v>
      </c>
      <c r="B13" s="1" t="s">
        <v>6</v>
      </c>
      <c r="C13" s="21">
        <v>41225133.869999997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>
        <v>8</v>
      </c>
      <c r="B14" s="1" t="s">
        <v>7</v>
      </c>
      <c r="C14" s="21">
        <v>280860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B15" s="10" t="s">
        <v>31</v>
      </c>
      <c r="C15" s="11">
        <f>SUM(C7:C14)</f>
        <v>75848086.620000005</v>
      </c>
      <c r="D15" s="11">
        <f>SUM(D7:D14)</f>
        <v>0</v>
      </c>
      <c r="E15" s="11">
        <f t="shared" ref="E15:O15" si="0">SUM(E7:E14)</f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0</v>
      </c>
    </row>
    <row r="16" spans="1:15" x14ac:dyDescent="0.3">
      <c r="B16" s="10" t="s">
        <v>32</v>
      </c>
      <c r="C16" s="2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">
      <c r="A17">
        <v>9</v>
      </c>
      <c r="B17" s="1" t="s">
        <v>33</v>
      </c>
      <c r="C17" s="21">
        <v>10854992.939999999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>
        <v>10</v>
      </c>
      <c r="B18" s="1" t="s">
        <v>34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>
        <v>11</v>
      </c>
      <c r="B19" s="1" t="s">
        <v>35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>
        <v>12</v>
      </c>
      <c r="B20" s="1" t="s">
        <v>36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B21" s="10" t="s">
        <v>37</v>
      </c>
      <c r="C21" s="11">
        <f>SUM(C17:C20)</f>
        <v>10854992.939999999</v>
      </c>
      <c r="D21" s="11">
        <f>SUM(D17:D20)</f>
        <v>0</v>
      </c>
      <c r="E21" s="11">
        <f t="shared" ref="E21:O21" si="1">SUM(E17:E20)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4" spans="1:15" x14ac:dyDescent="0.3">
      <c r="B24" s="6" t="s">
        <v>38</v>
      </c>
      <c r="C24" s="64" t="s">
        <v>16</v>
      </c>
      <c r="D24" s="7" t="s">
        <v>17</v>
      </c>
      <c r="E24" s="7" t="s">
        <v>18</v>
      </c>
      <c r="F24" s="7" t="s">
        <v>19</v>
      </c>
      <c r="G24" s="7" t="s">
        <v>20</v>
      </c>
      <c r="H24" s="7" t="s">
        <v>21</v>
      </c>
      <c r="I24" s="7" t="s">
        <v>22</v>
      </c>
      <c r="J24" s="7" t="s">
        <v>23</v>
      </c>
      <c r="K24" s="7" t="s">
        <v>24</v>
      </c>
      <c r="L24" s="7" t="s">
        <v>25</v>
      </c>
      <c r="M24" s="7" t="s">
        <v>26</v>
      </c>
      <c r="N24" s="7" t="s">
        <v>27</v>
      </c>
      <c r="O24" s="7" t="s">
        <v>28</v>
      </c>
    </row>
    <row r="25" spans="1:15" ht="36.6" x14ac:dyDescent="0.3">
      <c r="B25" s="13"/>
      <c r="C25" s="65"/>
      <c r="D25" s="19" t="str">
        <f>D6</f>
        <v>Type Program Name Here</v>
      </c>
      <c r="E25" s="19" t="str">
        <f t="shared" ref="E25:O25" si="2">E6</f>
        <v>Type Program Name Here</v>
      </c>
      <c r="F25" s="19" t="str">
        <f t="shared" si="2"/>
        <v>Type Program Name Here</v>
      </c>
      <c r="G25" s="19" t="str">
        <f t="shared" si="2"/>
        <v>Type Program Name Here</v>
      </c>
      <c r="H25" s="19" t="str">
        <f t="shared" si="2"/>
        <v>Type Program Name Here</v>
      </c>
      <c r="I25" s="19" t="str">
        <f t="shared" si="2"/>
        <v>Type Program Name Here</v>
      </c>
      <c r="J25" s="19" t="str">
        <f t="shared" si="2"/>
        <v>Type Program Name Here</v>
      </c>
      <c r="K25" s="19" t="str">
        <f t="shared" si="2"/>
        <v>Type Program Name Here</v>
      </c>
      <c r="L25" s="19" t="str">
        <f t="shared" si="2"/>
        <v>Type Program Name Here</v>
      </c>
      <c r="M25" s="19" t="str">
        <f t="shared" si="2"/>
        <v>Type Program Name Here</v>
      </c>
      <c r="N25" s="19" t="str">
        <f t="shared" si="2"/>
        <v>Type Program Name Here</v>
      </c>
      <c r="O25" s="19" t="str">
        <f t="shared" si="2"/>
        <v>Type Program Name Here</v>
      </c>
    </row>
    <row r="26" spans="1:15" x14ac:dyDescent="0.3">
      <c r="A26">
        <v>1</v>
      </c>
      <c r="B26" s="1" t="s">
        <v>39</v>
      </c>
      <c r="C26" s="24">
        <v>45010606.140000001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>
        <v>2</v>
      </c>
      <c r="B27" s="1" t="s">
        <v>40</v>
      </c>
      <c r="C27" s="24">
        <v>96937.8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>
        <v>3</v>
      </c>
      <c r="B28" s="1" t="s">
        <v>41</v>
      </c>
      <c r="C28" s="24">
        <v>3766745.82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>
        <v>4</v>
      </c>
      <c r="B29" s="1" t="s">
        <v>42</v>
      </c>
      <c r="C29" s="24">
        <v>2908540.27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>
        <v>5</v>
      </c>
      <c r="B30" s="1" t="s">
        <v>43</v>
      </c>
      <c r="C30" s="24">
        <v>1440366.98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>
        <v>6</v>
      </c>
      <c r="B31" s="1" t="s">
        <v>44</v>
      </c>
      <c r="C31" s="24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>
        <v>7</v>
      </c>
      <c r="B32" s="1" t="s">
        <v>45</v>
      </c>
      <c r="C32" s="24">
        <v>387412.5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7" x14ac:dyDescent="0.3">
      <c r="A33">
        <v>8</v>
      </c>
      <c r="B33" s="1" t="s">
        <v>46</v>
      </c>
      <c r="C33" s="24">
        <v>26490.42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7" x14ac:dyDescent="0.3">
      <c r="B34" s="10" t="s">
        <v>47</v>
      </c>
      <c r="C34" s="23">
        <f>SUM(C26:C33)</f>
        <v>53637099.93</v>
      </c>
      <c r="D34" s="11">
        <f>SUM(D26:D33)</f>
        <v>0</v>
      </c>
      <c r="E34" s="11">
        <f t="shared" ref="E34:O34" si="3">SUM(E26:E33)</f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</row>
    <row r="35" spans="1:17" x14ac:dyDescent="0.3">
      <c r="B35" s="10" t="s">
        <v>48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7" x14ac:dyDescent="0.3">
      <c r="B36" s="1" t="s">
        <v>49</v>
      </c>
      <c r="C36" s="24">
        <v>2208438.13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7" x14ac:dyDescent="0.3">
      <c r="B37" s="1" t="s">
        <v>50</v>
      </c>
      <c r="C37" s="2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7" x14ac:dyDescent="0.3">
      <c r="B38" s="1" t="s">
        <v>51</v>
      </c>
      <c r="C38" s="1">
        <v>10854992.939999999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7" x14ac:dyDescent="0.3">
      <c r="B39" s="1" t="s">
        <v>52</v>
      </c>
      <c r="C39" s="1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7" x14ac:dyDescent="0.3">
      <c r="B40" s="10" t="s">
        <v>53</v>
      </c>
      <c r="C40" s="25">
        <f>SUM(C36:C39)</f>
        <v>13063431.07</v>
      </c>
      <c r="D40" s="11">
        <f>SUM(D36:D39)</f>
        <v>0</v>
      </c>
      <c r="E40" s="11">
        <f t="shared" ref="E40:O40" si="4">SUM(E36:E39)</f>
        <v>0</v>
      </c>
      <c r="F40" s="11">
        <f t="shared" si="4"/>
        <v>0</v>
      </c>
      <c r="G40" s="11">
        <f t="shared" si="4"/>
        <v>0</v>
      </c>
      <c r="H40" s="11">
        <f t="shared" si="4"/>
        <v>0</v>
      </c>
      <c r="I40" s="11">
        <f t="shared" si="4"/>
        <v>0</v>
      </c>
      <c r="J40" s="11">
        <f t="shared" si="4"/>
        <v>0</v>
      </c>
      <c r="K40" s="11">
        <f t="shared" si="4"/>
        <v>0</v>
      </c>
      <c r="L40" s="11">
        <f t="shared" si="4"/>
        <v>0</v>
      </c>
      <c r="M40" s="11">
        <f t="shared" si="4"/>
        <v>0</v>
      </c>
      <c r="N40" s="11">
        <f t="shared" si="4"/>
        <v>0</v>
      </c>
      <c r="O40" s="11">
        <f t="shared" si="4"/>
        <v>0</v>
      </c>
    </row>
    <row r="42" spans="1:17" x14ac:dyDescent="0.3">
      <c r="B42" s="1" t="s">
        <v>54</v>
      </c>
      <c r="C42" s="1"/>
      <c r="D42" s="15">
        <f t="shared" ref="D42:O42" si="5">D15+D21-D34-D40</f>
        <v>0</v>
      </c>
      <c r="E42" s="15">
        <f t="shared" si="5"/>
        <v>0</v>
      </c>
      <c r="F42" s="15">
        <f t="shared" si="5"/>
        <v>0</v>
      </c>
      <c r="G42" s="15">
        <f t="shared" si="5"/>
        <v>0</v>
      </c>
      <c r="H42" s="15">
        <f t="shared" si="5"/>
        <v>0</v>
      </c>
      <c r="I42" s="15">
        <f t="shared" si="5"/>
        <v>0</v>
      </c>
      <c r="J42" s="15">
        <f t="shared" si="5"/>
        <v>0</v>
      </c>
      <c r="K42" s="15">
        <f t="shared" si="5"/>
        <v>0</v>
      </c>
      <c r="L42" s="15">
        <f t="shared" si="5"/>
        <v>0</v>
      </c>
      <c r="M42" s="15">
        <f t="shared" si="5"/>
        <v>0</v>
      </c>
      <c r="N42" s="15">
        <f t="shared" si="5"/>
        <v>0</v>
      </c>
      <c r="O42" s="15">
        <f t="shared" si="5"/>
        <v>0</v>
      </c>
    </row>
    <row r="44" spans="1:17" x14ac:dyDescent="0.3">
      <c r="B44" s="16" t="s">
        <v>55</v>
      </c>
      <c r="C44" s="16"/>
    </row>
    <row r="45" spans="1:17" x14ac:dyDescent="0.3">
      <c r="B45" s="2"/>
      <c r="C45" s="2"/>
      <c r="D45" s="17" t="s">
        <v>56</v>
      </c>
      <c r="E45" s="7" t="s">
        <v>17</v>
      </c>
      <c r="F45" s="7" t="s">
        <v>18</v>
      </c>
      <c r="G45" s="7" t="s">
        <v>19</v>
      </c>
      <c r="H45" s="7" t="s">
        <v>20</v>
      </c>
      <c r="I45" s="7" t="s">
        <v>21</v>
      </c>
      <c r="J45" s="7" t="s">
        <v>22</v>
      </c>
      <c r="K45" s="7" t="s">
        <v>23</v>
      </c>
      <c r="L45" s="7" t="s">
        <v>24</v>
      </c>
      <c r="M45" s="7" t="s">
        <v>25</v>
      </c>
      <c r="N45" s="7" t="s">
        <v>26</v>
      </c>
      <c r="O45" s="7" t="s">
        <v>27</v>
      </c>
      <c r="P45" s="7" t="s">
        <v>28</v>
      </c>
    </row>
    <row r="46" spans="1:17" x14ac:dyDescent="0.3">
      <c r="B46" s="2" t="s">
        <v>57</v>
      </c>
      <c r="C46" s="2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>
        <f>SUM(E46:P46)</f>
        <v>0</v>
      </c>
    </row>
    <row r="47" spans="1:17" x14ac:dyDescent="0.3">
      <c r="B47" s="2" t="s">
        <v>58</v>
      </c>
      <c r="C47" s="2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>
        <f t="shared" ref="Q47:Q48" si="6">SUM(E47:P47)</f>
        <v>0</v>
      </c>
    </row>
    <row r="48" spans="1:17" x14ac:dyDescent="0.3">
      <c r="B48" s="2" t="s">
        <v>59</v>
      </c>
      <c r="C48" s="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>
        <f t="shared" si="6"/>
        <v>0</v>
      </c>
    </row>
  </sheetData>
  <mergeCells count="3">
    <mergeCell ref="C1:F1"/>
    <mergeCell ref="C5:C6"/>
    <mergeCell ref="C24:C25"/>
  </mergeCells>
  <conditionalFormatting sqref="D42:O42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0D89-2483-4481-AB69-EE1607684F97}">
  <dimension ref="A1:Q48"/>
  <sheetViews>
    <sheetView workbookViewId="0">
      <selection activeCell="C2" sqref="C2"/>
    </sheetView>
  </sheetViews>
  <sheetFormatPr defaultRowHeight="14.4" x14ac:dyDescent="0.3"/>
  <cols>
    <col min="2" max="2" width="41" customWidth="1"/>
    <col min="3" max="3" width="15.109375" customWidth="1"/>
    <col min="4" max="4" width="10" customWidth="1"/>
    <col min="5" max="5" width="9.88671875" customWidth="1"/>
    <col min="6" max="6" width="10.33203125" customWidth="1"/>
    <col min="7" max="7" width="9.77734375" customWidth="1"/>
    <col min="8" max="8" width="9.88671875" customWidth="1"/>
    <col min="9" max="9" width="9.5546875" customWidth="1"/>
    <col min="10" max="10" width="9.88671875" customWidth="1"/>
    <col min="11" max="11" width="9.5546875" customWidth="1"/>
    <col min="12" max="12" width="9.88671875" customWidth="1"/>
    <col min="13" max="13" width="10.33203125" customWidth="1"/>
    <col min="14" max="14" width="10.77734375" customWidth="1"/>
    <col min="15" max="15" width="10.33203125" customWidth="1"/>
  </cols>
  <sheetData>
    <row r="1" spans="1:15" x14ac:dyDescent="0.3">
      <c r="B1" s="4" t="s">
        <v>13</v>
      </c>
      <c r="C1" s="62" t="s">
        <v>102</v>
      </c>
      <c r="D1" s="62"/>
      <c r="E1" s="62"/>
      <c r="F1" s="63"/>
    </row>
    <row r="2" spans="1:15" x14ac:dyDescent="0.3">
      <c r="B2" s="4" t="s">
        <v>10</v>
      </c>
      <c r="C2" s="5">
        <v>2024</v>
      </c>
    </row>
    <row r="3" spans="1:15" x14ac:dyDescent="0.3">
      <c r="B3" s="4" t="s">
        <v>71</v>
      </c>
      <c r="C3" s="5" t="s">
        <v>206</v>
      </c>
    </row>
    <row r="4" spans="1:15" x14ac:dyDescent="0.3">
      <c r="B4" s="4"/>
    </row>
    <row r="5" spans="1:15" x14ac:dyDescent="0.3">
      <c r="B5" s="6" t="s">
        <v>15</v>
      </c>
      <c r="C5" s="64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7" t="s">
        <v>22</v>
      </c>
      <c r="J5" s="7" t="s">
        <v>23</v>
      </c>
      <c r="K5" s="7" t="s">
        <v>24</v>
      </c>
      <c r="L5" s="7" t="s">
        <v>25</v>
      </c>
      <c r="M5" s="7" t="s">
        <v>26</v>
      </c>
      <c r="N5" s="7" t="s">
        <v>27</v>
      </c>
      <c r="O5" s="7" t="s">
        <v>28</v>
      </c>
    </row>
    <row r="6" spans="1:15" ht="22.2" x14ac:dyDescent="0.3">
      <c r="A6" t="s">
        <v>29</v>
      </c>
      <c r="C6" s="65"/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8" t="s">
        <v>30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</row>
    <row r="7" spans="1:15" x14ac:dyDescent="0.3">
      <c r="A7">
        <v>1</v>
      </c>
      <c r="B7" s="1" t="s">
        <v>0</v>
      </c>
      <c r="C7" s="22">
        <v>21381614.390000001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3">
      <c r="A8">
        <v>2</v>
      </c>
      <c r="B8" s="1" t="s">
        <v>1</v>
      </c>
      <c r="C8" s="21">
        <v>38077729.200000003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3">
      <c r="A9">
        <v>3</v>
      </c>
      <c r="B9" s="1" t="s">
        <v>2</v>
      </c>
      <c r="C9" s="21">
        <v>5920124.7599999998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3">
      <c r="A10">
        <v>4</v>
      </c>
      <c r="B10" s="1" t="s">
        <v>3</v>
      </c>
      <c r="C10" s="21">
        <v>12312250.73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3">
      <c r="A11">
        <v>5</v>
      </c>
      <c r="B11" s="1" t="s">
        <v>4</v>
      </c>
      <c r="C11" s="21">
        <v>5457007.1399999997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3">
      <c r="A12">
        <v>6</v>
      </c>
      <c r="B12" s="1" t="s">
        <v>5</v>
      </c>
      <c r="C12" s="21">
        <v>133497420.09999999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3">
      <c r="A13">
        <v>7</v>
      </c>
      <c r="B13" s="1" t="s">
        <v>6</v>
      </c>
      <c r="C13" s="21">
        <v>97854946.879999995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3">
      <c r="A14">
        <v>8</v>
      </c>
      <c r="B14" s="1" t="s">
        <v>7</v>
      </c>
      <c r="C14" s="21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3">
      <c r="B15" s="10" t="s">
        <v>31</v>
      </c>
      <c r="C15" s="11">
        <f>SUM(C7:C14)</f>
        <v>314501093.19999999</v>
      </c>
      <c r="D15" s="11">
        <f>SUM(D7:D14)</f>
        <v>0</v>
      </c>
      <c r="E15" s="11">
        <f t="shared" ref="E15:O15" si="0">SUM(E7:E14)</f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  <c r="N15" s="11">
        <f t="shared" si="0"/>
        <v>0</v>
      </c>
      <c r="O15" s="11">
        <f t="shared" si="0"/>
        <v>0</v>
      </c>
    </row>
    <row r="16" spans="1:15" x14ac:dyDescent="0.3">
      <c r="B16" s="10" t="s">
        <v>32</v>
      </c>
      <c r="C16" s="2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3">
      <c r="A17">
        <v>9</v>
      </c>
      <c r="B17" s="1" t="s">
        <v>33</v>
      </c>
      <c r="C17" s="21">
        <v>1700000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3">
      <c r="A18">
        <v>10</v>
      </c>
      <c r="B18" s="1" t="s">
        <v>34</v>
      </c>
      <c r="C18" s="2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>
        <v>11</v>
      </c>
      <c r="B19" s="1" t="s">
        <v>35</v>
      </c>
      <c r="C19" s="2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A20">
        <v>12</v>
      </c>
      <c r="B20" s="1" t="s">
        <v>36</v>
      </c>
      <c r="C20" s="2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">
      <c r="B21" s="10" t="s">
        <v>37</v>
      </c>
      <c r="C21" s="11">
        <f>SUM(C17:C20)</f>
        <v>1700000</v>
      </c>
      <c r="D21" s="11">
        <f>SUM(D17:D20)</f>
        <v>0</v>
      </c>
      <c r="E21" s="11">
        <f t="shared" ref="E21:O21" si="1">SUM(E17:E20)</f>
        <v>0</v>
      </c>
      <c r="F21" s="11">
        <f t="shared" si="1"/>
        <v>0</v>
      </c>
      <c r="G21" s="11">
        <f t="shared" si="1"/>
        <v>0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</row>
    <row r="24" spans="1:15" x14ac:dyDescent="0.3">
      <c r="B24" s="6" t="s">
        <v>38</v>
      </c>
      <c r="C24" s="64" t="s">
        <v>16</v>
      </c>
      <c r="D24" s="7" t="s">
        <v>17</v>
      </c>
      <c r="E24" s="7" t="s">
        <v>18</v>
      </c>
      <c r="F24" s="7" t="s">
        <v>19</v>
      </c>
      <c r="G24" s="7" t="s">
        <v>20</v>
      </c>
      <c r="H24" s="7" t="s">
        <v>21</v>
      </c>
      <c r="I24" s="7" t="s">
        <v>22</v>
      </c>
      <c r="J24" s="7" t="s">
        <v>23</v>
      </c>
      <c r="K24" s="7" t="s">
        <v>24</v>
      </c>
      <c r="L24" s="7" t="s">
        <v>25</v>
      </c>
      <c r="M24" s="7" t="s">
        <v>26</v>
      </c>
      <c r="N24" s="7" t="s">
        <v>27</v>
      </c>
      <c r="O24" s="7" t="s">
        <v>28</v>
      </c>
    </row>
    <row r="25" spans="1:15" ht="36.6" x14ac:dyDescent="0.3">
      <c r="B25" s="13"/>
      <c r="C25" s="65"/>
      <c r="D25" s="19" t="str">
        <f>D6</f>
        <v>Type Program Name Here</v>
      </c>
      <c r="E25" s="19" t="str">
        <f t="shared" ref="E25:O25" si="2">E6</f>
        <v>Type Program Name Here</v>
      </c>
      <c r="F25" s="19" t="str">
        <f t="shared" si="2"/>
        <v>Type Program Name Here</v>
      </c>
      <c r="G25" s="19" t="str">
        <f t="shared" si="2"/>
        <v>Type Program Name Here</v>
      </c>
      <c r="H25" s="19" t="str">
        <f t="shared" si="2"/>
        <v>Type Program Name Here</v>
      </c>
      <c r="I25" s="19" t="str">
        <f t="shared" si="2"/>
        <v>Type Program Name Here</v>
      </c>
      <c r="J25" s="19" t="str">
        <f t="shared" si="2"/>
        <v>Type Program Name Here</v>
      </c>
      <c r="K25" s="19" t="str">
        <f t="shared" si="2"/>
        <v>Type Program Name Here</v>
      </c>
      <c r="L25" s="19" t="str">
        <f t="shared" si="2"/>
        <v>Type Program Name Here</v>
      </c>
      <c r="M25" s="19" t="str">
        <f t="shared" si="2"/>
        <v>Type Program Name Here</v>
      </c>
      <c r="N25" s="19" t="str">
        <f t="shared" si="2"/>
        <v>Type Program Name Here</v>
      </c>
      <c r="O25" s="19" t="str">
        <f t="shared" si="2"/>
        <v>Type Program Name Here</v>
      </c>
    </row>
    <row r="26" spans="1:15" x14ac:dyDescent="0.3">
      <c r="A26">
        <v>1</v>
      </c>
      <c r="B26" s="1" t="s">
        <v>39</v>
      </c>
      <c r="C26" s="24">
        <v>78978268.030000001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3">
      <c r="A27">
        <v>2</v>
      </c>
      <c r="B27" s="1" t="s">
        <v>40</v>
      </c>
      <c r="C27" s="24">
        <v>84454.33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3">
      <c r="A28">
        <v>3</v>
      </c>
      <c r="B28" s="1" t="s">
        <v>41</v>
      </c>
      <c r="C28" s="24">
        <v>12616626.15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3">
      <c r="A29">
        <v>4</v>
      </c>
      <c r="B29" s="1" t="s">
        <v>42</v>
      </c>
      <c r="C29" s="24">
        <v>21973456.43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3">
      <c r="A30">
        <v>5</v>
      </c>
      <c r="B30" s="1" t="s">
        <v>43</v>
      </c>
      <c r="C30" s="24">
        <v>33397915.739999998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3">
      <c r="A31">
        <v>6</v>
      </c>
      <c r="B31" s="1" t="s">
        <v>44</v>
      </c>
      <c r="C31" s="24">
        <v>99080.35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3">
      <c r="A32">
        <v>7</v>
      </c>
      <c r="B32" s="1" t="s">
        <v>45</v>
      </c>
      <c r="C32" s="24">
        <v>7478301.1500000004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7" x14ac:dyDescent="0.3">
      <c r="A33">
        <v>8</v>
      </c>
      <c r="B33" s="1" t="s">
        <v>46</v>
      </c>
      <c r="C33" s="24">
        <v>113495.88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7" x14ac:dyDescent="0.3">
      <c r="B34" s="10" t="s">
        <v>47</v>
      </c>
      <c r="C34" s="23">
        <f>SUM(C26:C33)</f>
        <v>154741598.06</v>
      </c>
      <c r="D34" s="11">
        <f>SUM(D26:D33)</f>
        <v>0</v>
      </c>
      <c r="E34" s="11">
        <f t="shared" ref="E34:O34" si="3">SUM(E26:E33)</f>
        <v>0</v>
      </c>
      <c r="F34" s="11">
        <f t="shared" si="3"/>
        <v>0</v>
      </c>
      <c r="G34" s="11">
        <f t="shared" si="3"/>
        <v>0</v>
      </c>
      <c r="H34" s="11">
        <f t="shared" si="3"/>
        <v>0</v>
      </c>
      <c r="I34" s="11">
        <f t="shared" si="3"/>
        <v>0</v>
      </c>
      <c r="J34" s="11">
        <f t="shared" si="3"/>
        <v>0</v>
      </c>
      <c r="K34" s="11">
        <f t="shared" si="3"/>
        <v>0</v>
      </c>
      <c r="L34" s="11">
        <f t="shared" si="3"/>
        <v>0</v>
      </c>
      <c r="M34" s="11">
        <f t="shared" si="3"/>
        <v>0</v>
      </c>
      <c r="N34" s="11">
        <f t="shared" si="3"/>
        <v>0</v>
      </c>
      <c r="O34" s="11">
        <f t="shared" si="3"/>
        <v>0</v>
      </c>
    </row>
    <row r="35" spans="1:17" x14ac:dyDescent="0.3">
      <c r="B35" s="10" t="s">
        <v>48</v>
      </c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7" x14ac:dyDescent="0.3">
      <c r="B36" s="1" t="s">
        <v>49</v>
      </c>
      <c r="C36" s="24">
        <v>105450972.87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7" x14ac:dyDescent="0.3">
      <c r="B37" s="1" t="s">
        <v>50</v>
      </c>
      <c r="C37" s="2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7" x14ac:dyDescent="0.3">
      <c r="B38" s="1" t="s">
        <v>51</v>
      </c>
      <c r="C38" s="1">
        <v>1228440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7" x14ac:dyDescent="0.3">
      <c r="B39" s="1" t="s">
        <v>52</v>
      </c>
      <c r="C39" s="1">
        <v>362268.13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7" x14ac:dyDescent="0.3">
      <c r="B40" s="10" t="s">
        <v>53</v>
      </c>
      <c r="C40" s="25">
        <f>SUM(C36:C39)</f>
        <v>107041681</v>
      </c>
      <c r="D40" s="11">
        <f>SUM(D36:D39)</f>
        <v>0</v>
      </c>
      <c r="E40" s="11">
        <f t="shared" ref="E40:O40" si="4">SUM(E36:E39)</f>
        <v>0</v>
      </c>
      <c r="F40" s="11">
        <f t="shared" si="4"/>
        <v>0</v>
      </c>
      <c r="G40" s="11">
        <f t="shared" si="4"/>
        <v>0</v>
      </c>
      <c r="H40" s="11">
        <f t="shared" si="4"/>
        <v>0</v>
      </c>
      <c r="I40" s="11">
        <f t="shared" si="4"/>
        <v>0</v>
      </c>
      <c r="J40" s="11">
        <f t="shared" si="4"/>
        <v>0</v>
      </c>
      <c r="K40" s="11">
        <f t="shared" si="4"/>
        <v>0</v>
      </c>
      <c r="L40" s="11">
        <f t="shared" si="4"/>
        <v>0</v>
      </c>
      <c r="M40" s="11">
        <f t="shared" si="4"/>
        <v>0</v>
      </c>
      <c r="N40" s="11">
        <f t="shared" si="4"/>
        <v>0</v>
      </c>
      <c r="O40" s="11">
        <f t="shared" si="4"/>
        <v>0</v>
      </c>
    </row>
    <row r="42" spans="1:17" x14ac:dyDescent="0.3">
      <c r="B42" s="1" t="s">
        <v>54</v>
      </c>
      <c r="C42" s="1"/>
      <c r="D42" s="15">
        <f t="shared" ref="D42:O42" si="5">D15+D21-D34-D40</f>
        <v>0</v>
      </c>
      <c r="E42" s="15">
        <f t="shared" si="5"/>
        <v>0</v>
      </c>
      <c r="F42" s="15">
        <f t="shared" si="5"/>
        <v>0</v>
      </c>
      <c r="G42" s="15">
        <f t="shared" si="5"/>
        <v>0</v>
      </c>
      <c r="H42" s="15">
        <f t="shared" si="5"/>
        <v>0</v>
      </c>
      <c r="I42" s="15">
        <f t="shared" si="5"/>
        <v>0</v>
      </c>
      <c r="J42" s="15">
        <f t="shared" si="5"/>
        <v>0</v>
      </c>
      <c r="K42" s="15">
        <f t="shared" si="5"/>
        <v>0</v>
      </c>
      <c r="L42" s="15">
        <f t="shared" si="5"/>
        <v>0</v>
      </c>
      <c r="M42" s="15">
        <f t="shared" si="5"/>
        <v>0</v>
      </c>
      <c r="N42" s="15">
        <f t="shared" si="5"/>
        <v>0</v>
      </c>
      <c r="O42" s="15">
        <f t="shared" si="5"/>
        <v>0</v>
      </c>
    </row>
    <row r="44" spans="1:17" x14ac:dyDescent="0.3">
      <c r="B44" s="16" t="s">
        <v>55</v>
      </c>
      <c r="C44" s="16"/>
    </row>
    <row r="45" spans="1:17" x14ac:dyDescent="0.3">
      <c r="B45" s="2"/>
      <c r="C45" s="2"/>
      <c r="D45" s="17" t="s">
        <v>56</v>
      </c>
      <c r="E45" s="7" t="s">
        <v>17</v>
      </c>
      <c r="F45" s="7" t="s">
        <v>18</v>
      </c>
      <c r="G45" s="7" t="s">
        <v>19</v>
      </c>
      <c r="H45" s="7" t="s">
        <v>20</v>
      </c>
      <c r="I45" s="7" t="s">
        <v>21</v>
      </c>
      <c r="J45" s="7" t="s">
        <v>22</v>
      </c>
      <c r="K45" s="7" t="s">
        <v>23</v>
      </c>
      <c r="L45" s="7" t="s">
        <v>24</v>
      </c>
      <c r="M45" s="7" t="s">
        <v>25</v>
      </c>
      <c r="N45" s="7" t="s">
        <v>26</v>
      </c>
      <c r="O45" s="7" t="s">
        <v>27</v>
      </c>
      <c r="P45" s="7" t="s">
        <v>28</v>
      </c>
    </row>
    <row r="46" spans="1:17" x14ac:dyDescent="0.3">
      <c r="B46" s="2" t="s">
        <v>57</v>
      </c>
      <c r="C46" s="2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>
        <f>SUM(E46:P46)</f>
        <v>0</v>
      </c>
    </row>
    <row r="47" spans="1:17" x14ac:dyDescent="0.3">
      <c r="B47" s="2" t="s">
        <v>58</v>
      </c>
      <c r="C47" s="2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>
        <f t="shared" ref="Q47:Q48" si="6">SUM(E47:P47)</f>
        <v>0</v>
      </c>
    </row>
    <row r="48" spans="1:17" x14ac:dyDescent="0.3">
      <c r="B48" s="2" t="s">
        <v>59</v>
      </c>
      <c r="C48" s="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>
        <f t="shared" si="6"/>
        <v>0</v>
      </c>
    </row>
  </sheetData>
  <mergeCells count="3">
    <mergeCell ref="C1:F1"/>
    <mergeCell ref="C5:C6"/>
    <mergeCell ref="C24:C25"/>
  </mergeCells>
  <conditionalFormatting sqref="D42:O4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0DDF-6690-4278-B815-9985FEE34506}">
  <sheetPr>
    <tabColor theme="7"/>
  </sheetPr>
  <dimension ref="A1:BP19"/>
  <sheetViews>
    <sheetView zoomScale="80" zoomScaleNormal="80" workbookViewId="0">
      <selection activeCell="N9" activeCellId="5" sqref="D9 F9 H9 J9 L9 N9"/>
    </sheetView>
  </sheetViews>
  <sheetFormatPr defaultRowHeight="14.4" x14ac:dyDescent="0.3"/>
  <cols>
    <col min="4" max="5" width="13.88671875" bestFit="1" customWidth="1"/>
    <col min="6" max="6" width="14" bestFit="1" customWidth="1"/>
    <col min="7" max="7" width="13.88671875" bestFit="1" customWidth="1"/>
    <col min="8" max="8" width="13" bestFit="1" customWidth="1"/>
    <col min="9" max="9" width="13.88671875" bestFit="1" customWidth="1"/>
    <col min="10" max="10" width="13" bestFit="1" customWidth="1"/>
    <col min="11" max="11" width="13.88671875" bestFit="1" customWidth="1"/>
    <col min="12" max="12" width="13" bestFit="1" customWidth="1"/>
    <col min="13" max="13" width="13.88671875" bestFit="1" customWidth="1"/>
    <col min="14" max="14" width="14" bestFit="1" customWidth="1"/>
    <col min="15" max="15" width="13.88671875" bestFit="1" customWidth="1"/>
    <col min="16" max="16" width="14" bestFit="1" customWidth="1"/>
    <col min="17" max="17" width="7.77734375" customWidth="1"/>
    <col min="18" max="18" width="10.44140625" customWidth="1"/>
    <col min="19" max="19" width="11.21875" customWidth="1"/>
    <col min="20" max="20" width="15" bestFit="1" customWidth="1"/>
    <col min="21" max="21" width="12.33203125" customWidth="1"/>
    <col min="22" max="23" width="13.88671875" bestFit="1" customWidth="1"/>
    <col min="24" max="24" width="9.109375" bestFit="1" customWidth="1"/>
    <col min="25" max="25" width="9" bestFit="1" customWidth="1"/>
    <col min="26" max="26" width="9.109375" bestFit="1" customWidth="1"/>
    <col min="27" max="27" width="9" bestFit="1" customWidth="1"/>
    <col min="28" max="28" width="9.109375" bestFit="1" customWidth="1"/>
    <col min="29" max="29" width="9" bestFit="1" customWidth="1"/>
    <col min="30" max="30" width="13.88671875" bestFit="1" customWidth="1"/>
    <col min="31" max="31" width="10.109375" customWidth="1"/>
    <col min="34" max="34" width="15" bestFit="1" customWidth="1"/>
    <col min="35" max="35" width="13.88671875" bestFit="1" customWidth="1"/>
    <col min="36" max="36" width="11.33203125" bestFit="1" customWidth="1"/>
    <col min="37" max="37" width="10.21875" bestFit="1" customWidth="1"/>
    <col min="38" max="43" width="13.88671875" bestFit="1" customWidth="1"/>
    <col min="44" max="45" width="11.21875" bestFit="1" customWidth="1"/>
    <col min="46" max="47" width="12.88671875" bestFit="1" customWidth="1"/>
    <col min="48" max="48" width="11.33203125" bestFit="1" customWidth="1"/>
    <col min="49" max="49" width="11.21875" bestFit="1" customWidth="1"/>
    <col min="50" max="50" width="15" bestFit="1" customWidth="1"/>
    <col min="51" max="51" width="12.5546875" customWidth="1"/>
    <col min="52" max="53" width="14.88671875" bestFit="1" customWidth="1"/>
    <col min="54" max="54" width="14" bestFit="1" customWidth="1"/>
    <col min="55" max="55" width="12.33203125" bestFit="1" customWidth="1"/>
    <col min="56" max="56" width="11.21875" bestFit="1" customWidth="1"/>
    <col min="57" max="57" width="13.88671875" bestFit="1" customWidth="1"/>
    <col min="58" max="58" width="9.109375" bestFit="1" customWidth="1"/>
    <col min="59" max="59" width="11.21875" bestFit="1" customWidth="1"/>
    <col min="60" max="60" width="14.88671875" bestFit="1" customWidth="1"/>
    <col min="61" max="61" width="12.109375" customWidth="1"/>
  </cols>
  <sheetData>
    <row r="1" spans="1:68" x14ac:dyDescent="0.3">
      <c r="D1" t="s">
        <v>11</v>
      </c>
      <c r="E1" s="3" t="s">
        <v>90</v>
      </c>
      <c r="F1" t="s">
        <v>96</v>
      </c>
    </row>
    <row r="2" spans="1:68" x14ac:dyDescent="0.3">
      <c r="D2" t="s">
        <v>12</v>
      </c>
      <c r="E2" s="3" t="s">
        <v>91</v>
      </c>
      <c r="F2" t="s">
        <v>97</v>
      </c>
    </row>
    <row r="3" spans="1:68" x14ac:dyDescent="0.3">
      <c r="D3" t="s">
        <v>10</v>
      </c>
      <c r="E3" s="3">
        <v>2024</v>
      </c>
      <c r="F3" t="s">
        <v>95</v>
      </c>
    </row>
    <row r="4" spans="1:68" x14ac:dyDescent="0.3">
      <c r="D4" t="s">
        <v>9</v>
      </c>
      <c r="E4" s="20" t="s">
        <v>92</v>
      </c>
      <c r="F4" t="s">
        <v>95</v>
      </c>
    </row>
    <row r="5" spans="1:68" x14ac:dyDescent="0.3">
      <c r="D5" t="s">
        <v>93</v>
      </c>
      <c r="E5" s="29" t="s">
        <v>94</v>
      </c>
      <c r="F5" t="s">
        <v>98</v>
      </c>
    </row>
    <row r="6" spans="1:68" x14ac:dyDescent="0.3">
      <c r="A6" s="70" t="s">
        <v>11</v>
      </c>
      <c r="B6" s="70" t="s">
        <v>12</v>
      </c>
      <c r="C6" s="70" t="s">
        <v>99</v>
      </c>
      <c r="D6" s="66" t="s">
        <v>72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 t="s">
        <v>74</v>
      </c>
      <c r="W6" s="66"/>
      <c r="X6" s="66"/>
      <c r="Y6" s="66"/>
      <c r="Z6" s="66"/>
      <c r="AA6" s="66"/>
      <c r="AB6" s="66"/>
      <c r="AC6" s="66"/>
      <c r="AD6" s="66"/>
      <c r="AE6" s="66"/>
      <c r="AF6" s="2"/>
      <c r="AG6" s="2"/>
      <c r="AH6" s="66" t="s">
        <v>78</v>
      </c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77</v>
      </c>
      <c r="BA6" s="66"/>
      <c r="BB6" s="66"/>
      <c r="BC6" s="66"/>
      <c r="BD6" s="66"/>
      <c r="BE6" s="66"/>
      <c r="BF6" s="66"/>
      <c r="BG6" s="66"/>
      <c r="BH6" s="66"/>
      <c r="BI6" s="66"/>
      <c r="BK6" s="67" t="s">
        <v>159</v>
      </c>
      <c r="BL6" s="68"/>
      <c r="BM6" s="68"/>
      <c r="BN6" s="68"/>
      <c r="BO6" s="68"/>
      <c r="BP6" s="69"/>
    </row>
    <row r="7" spans="1:68" ht="28.8" customHeight="1" x14ac:dyDescent="0.3">
      <c r="A7" s="70"/>
      <c r="B7" s="70"/>
      <c r="C7" s="70"/>
      <c r="D7" s="66" t="s">
        <v>0</v>
      </c>
      <c r="E7" s="66"/>
      <c r="F7" s="66" t="s">
        <v>1</v>
      </c>
      <c r="G7" s="66"/>
      <c r="H7" s="66" t="s">
        <v>2</v>
      </c>
      <c r="I7" s="66"/>
      <c r="J7" s="66" t="s">
        <v>3</v>
      </c>
      <c r="K7" s="66"/>
      <c r="L7" s="66" t="s">
        <v>4</v>
      </c>
      <c r="M7" s="66"/>
      <c r="N7" s="66" t="s">
        <v>5</v>
      </c>
      <c r="O7" s="66"/>
      <c r="P7" s="70" t="s">
        <v>6</v>
      </c>
      <c r="Q7" s="70"/>
      <c r="R7" s="70" t="s">
        <v>7</v>
      </c>
      <c r="S7" s="70"/>
      <c r="T7" s="70" t="s">
        <v>31</v>
      </c>
      <c r="U7" s="70"/>
      <c r="V7" s="2" t="s">
        <v>33</v>
      </c>
      <c r="W7" s="2"/>
      <c r="X7" s="2" t="s">
        <v>34</v>
      </c>
      <c r="Y7" s="2"/>
      <c r="Z7" s="2" t="s">
        <v>35</v>
      </c>
      <c r="AA7" s="2"/>
      <c r="AB7" s="2" t="s">
        <v>36</v>
      </c>
      <c r="AC7" s="2"/>
      <c r="AD7" s="70" t="s">
        <v>73</v>
      </c>
      <c r="AE7" s="70"/>
      <c r="AF7" s="2"/>
      <c r="AG7" s="2"/>
      <c r="AH7" s="70" t="s">
        <v>39</v>
      </c>
      <c r="AI7" s="70"/>
      <c r="AJ7" s="70" t="s">
        <v>40</v>
      </c>
      <c r="AK7" s="70"/>
      <c r="AL7" s="70" t="s">
        <v>41</v>
      </c>
      <c r="AM7" s="70"/>
      <c r="AN7" s="70" t="s">
        <v>42</v>
      </c>
      <c r="AO7" s="70"/>
      <c r="AP7" s="70" t="s">
        <v>43</v>
      </c>
      <c r="AQ7" s="70"/>
      <c r="AR7" s="70" t="s">
        <v>44</v>
      </c>
      <c r="AS7" s="70"/>
      <c r="AT7" s="70" t="s">
        <v>45</v>
      </c>
      <c r="AU7" s="70"/>
      <c r="AV7" s="70" t="s">
        <v>46</v>
      </c>
      <c r="AW7" s="70"/>
      <c r="AX7" s="70" t="s">
        <v>76</v>
      </c>
      <c r="AY7" s="70"/>
      <c r="AZ7" s="66" t="s">
        <v>49</v>
      </c>
      <c r="BA7" s="66"/>
      <c r="BB7" s="66" t="s">
        <v>50</v>
      </c>
      <c r="BC7" s="66"/>
      <c r="BD7" s="70" t="s">
        <v>51</v>
      </c>
      <c r="BE7" s="70"/>
      <c r="BF7" s="70" t="s">
        <v>52</v>
      </c>
      <c r="BG7" s="70"/>
      <c r="BH7" s="70" t="s">
        <v>75</v>
      </c>
      <c r="BI7" s="70"/>
      <c r="BK7" s="66" t="s">
        <v>160</v>
      </c>
      <c r="BL7" s="66"/>
      <c r="BM7" s="66" t="s">
        <v>157</v>
      </c>
      <c r="BN7" s="66"/>
      <c r="BO7" s="66" t="s">
        <v>158</v>
      </c>
      <c r="BP7" s="66"/>
    </row>
    <row r="8" spans="1:68" ht="43.2" x14ac:dyDescent="0.3">
      <c r="A8" s="70"/>
      <c r="B8" s="70"/>
      <c r="C8" s="70"/>
      <c r="D8" s="28" t="s">
        <v>8</v>
      </c>
      <c r="E8" s="28" t="s">
        <v>138</v>
      </c>
      <c r="F8" s="28" t="s">
        <v>8</v>
      </c>
      <c r="G8" s="28" t="s">
        <v>138</v>
      </c>
      <c r="H8" s="28" t="s">
        <v>8</v>
      </c>
      <c r="I8" s="28" t="s">
        <v>138</v>
      </c>
      <c r="J8" s="28" t="s">
        <v>8</v>
      </c>
      <c r="K8" s="28" t="s">
        <v>138</v>
      </c>
      <c r="L8" s="28" t="s">
        <v>8</v>
      </c>
      <c r="M8" s="28" t="s">
        <v>138</v>
      </c>
      <c r="N8" s="28" t="s">
        <v>8</v>
      </c>
      <c r="O8" s="28" t="s">
        <v>138</v>
      </c>
      <c r="P8" s="28" t="s">
        <v>8</v>
      </c>
      <c r="Q8" s="28" t="s">
        <v>138</v>
      </c>
      <c r="R8" s="28" t="s">
        <v>8</v>
      </c>
      <c r="S8" s="28" t="s">
        <v>138</v>
      </c>
      <c r="T8" s="28" t="s">
        <v>8</v>
      </c>
      <c r="U8" s="28" t="s">
        <v>138</v>
      </c>
      <c r="V8" s="28" t="s">
        <v>8</v>
      </c>
      <c r="W8" s="28" t="s">
        <v>138</v>
      </c>
      <c r="X8" s="28" t="s">
        <v>8</v>
      </c>
      <c r="Y8" s="28" t="s">
        <v>138</v>
      </c>
      <c r="Z8" s="28" t="s">
        <v>8</v>
      </c>
      <c r="AA8" s="28" t="s">
        <v>138</v>
      </c>
      <c r="AB8" s="28" t="s">
        <v>8</v>
      </c>
      <c r="AC8" s="28" t="s">
        <v>138</v>
      </c>
      <c r="AD8" s="28" t="s">
        <v>8</v>
      </c>
      <c r="AE8" s="28" t="s">
        <v>138</v>
      </c>
      <c r="AF8" s="28"/>
      <c r="AG8" s="28"/>
      <c r="AH8" s="28" t="s">
        <v>8</v>
      </c>
      <c r="AI8" s="28" t="s">
        <v>138</v>
      </c>
      <c r="AJ8" s="28" t="s">
        <v>8</v>
      </c>
      <c r="AK8" s="28" t="s">
        <v>138</v>
      </c>
      <c r="AL8" s="28" t="s">
        <v>8</v>
      </c>
      <c r="AM8" s="28" t="s">
        <v>138</v>
      </c>
      <c r="AN8" s="28" t="s">
        <v>8</v>
      </c>
      <c r="AO8" s="28" t="s">
        <v>138</v>
      </c>
      <c r="AP8" s="28" t="s">
        <v>8</v>
      </c>
      <c r="AQ8" s="28" t="s">
        <v>138</v>
      </c>
      <c r="AR8" s="28" t="s">
        <v>8</v>
      </c>
      <c r="AS8" s="28" t="s">
        <v>138</v>
      </c>
      <c r="AT8" s="28" t="s">
        <v>8</v>
      </c>
      <c r="AU8" s="28" t="s">
        <v>138</v>
      </c>
      <c r="AV8" s="28" t="s">
        <v>8</v>
      </c>
      <c r="AW8" s="28" t="s">
        <v>138</v>
      </c>
      <c r="AX8" s="28" t="s">
        <v>8</v>
      </c>
      <c r="AY8" s="28" t="s">
        <v>138</v>
      </c>
      <c r="AZ8" s="28" t="s">
        <v>8</v>
      </c>
      <c r="BA8" s="28" t="s">
        <v>138</v>
      </c>
      <c r="BB8" s="28" t="s">
        <v>8</v>
      </c>
      <c r="BC8" s="28" t="s">
        <v>138</v>
      </c>
      <c r="BD8" s="28" t="s">
        <v>8</v>
      </c>
      <c r="BE8" s="28" t="s">
        <v>138</v>
      </c>
      <c r="BF8" s="28" t="s">
        <v>8</v>
      </c>
      <c r="BG8" s="28" t="s">
        <v>138</v>
      </c>
      <c r="BH8" s="28" t="s">
        <v>8</v>
      </c>
      <c r="BI8" s="28" t="s">
        <v>138</v>
      </c>
      <c r="BJ8" s="34"/>
      <c r="BK8" s="28" t="s">
        <v>8</v>
      </c>
      <c r="BL8" s="28" t="s">
        <v>138</v>
      </c>
      <c r="BM8" s="28" t="s">
        <v>8</v>
      </c>
      <c r="BN8" s="28" t="s">
        <v>138</v>
      </c>
      <c r="BO8" s="28" t="s">
        <v>8</v>
      </c>
      <c r="BP8" s="28" t="s">
        <v>138</v>
      </c>
    </row>
    <row r="9" spans="1:68" x14ac:dyDescent="0.3">
      <c r="A9" s="2"/>
      <c r="B9" s="2"/>
      <c r="C9" s="2" t="s">
        <v>100</v>
      </c>
      <c r="D9" s="27">
        <f>'Budget-TypeAUC1'!C7</f>
        <v>7200000</v>
      </c>
      <c r="E9" s="27">
        <f>'Actuals-TypeAUC1'!C7</f>
        <v>22297227.789999999</v>
      </c>
      <c r="F9" s="27">
        <f>'Budget-TypeAUC1'!C8</f>
        <v>31985400</v>
      </c>
      <c r="G9" s="27">
        <f>'Actuals-TypeAUC1'!C8</f>
        <v>41160672.57</v>
      </c>
      <c r="H9" s="27">
        <f>'Budget-TypeAUC1'!C9</f>
        <v>1021500</v>
      </c>
      <c r="I9" s="27">
        <f>'Actuals-TypeAUC1'!C9</f>
        <v>5803797.0700000003</v>
      </c>
      <c r="J9" s="27">
        <f>'Budget-TypeAUC1'!C10</f>
        <v>1720500</v>
      </c>
      <c r="K9" s="27">
        <f>'Actuals-TypeAUC1'!C10</f>
        <v>6560341.4800000004</v>
      </c>
      <c r="L9" s="27">
        <f>'Budget-TypeAUC1'!C11</f>
        <v>8286500</v>
      </c>
      <c r="M9" s="27">
        <f>'Actuals-TypeAUC1'!C11</f>
        <v>8172810.9500000002</v>
      </c>
      <c r="N9" s="27">
        <f>'Budget-TypeAUC1'!C12</f>
        <v>37026500</v>
      </c>
      <c r="O9" s="27">
        <f>'Actuals-TypeAUC1'!C12</f>
        <v>96451276.030000001</v>
      </c>
      <c r="P9" s="27">
        <f>'Budget-TypeAUC1'!C13</f>
        <v>86505867</v>
      </c>
      <c r="Q9" s="27">
        <f>'Actuals-TypeAUC1'!C13</f>
        <v>100203106.59</v>
      </c>
      <c r="R9" s="27">
        <f>'Budget-TypeAUC1'!C14</f>
        <v>0</v>
      </c>
      <c r="S9" s="27">
        <f>'Actuals-TypeAUC1'!C14</f>
        <v>0</v>
      </c>
      <c r="T9" s="26">
        <f t="shared" ref="T9:U11" si="0">D9+F9+H9+J9+L9+N9+P9+R9</f>
        <v>173746267</v>
      </c>
      <c r="U9" s="26">
        <f t="shared" si="0"/>
        <v>280649232.48000002</v>
      </c>
      <c r="V9" s="27">
        <f>'Budget-TypeAUC1'!C17</f>
        <v>0</v>
      </c>
      <c r="W9" s="27">
        <f>'Actuals-TypeAUC1'!C17</f>
        <v>1818767.73</v>
      </c>
      <c r="X9" s="27">
        <f>'Budget-TypeAUC1'!C18</f>
        <v>0</v>
      </c>
      <c r="Y9" s="27">
        <f>'Actuals-TypeAUC1'!C18</f>
        <v>0</v>
      </c>
      <c r="Z9" s="27">
        <f>'Budget-TypeAUC1'!C19</f>
        <v>0</v>
      </c>
      <c r="AA9" s="27">
        <f>'Actuals-TypeAUC1'!C19</f>
        <v>0</v>
      </c>
      <c r="AB9" s="27">
        <f>'Budget-TypeAUC1'!C20</f>
        <v>0</v>
      </c>
      <c r="AC9" s="27">
        <f>'Actuals-TypeAUC1'!C20</f>
        <v>0</v>
      </c>
      <c r="AD9" s="26">
        <f>V9+X9+Z9+AB9</f>
        <v>0</v>
      </c>
      <c r="AE9" s="26">
        <f>W9+Y9+AA9+AC9</f>
        <v>1818767.73</v>
      </c>
      <c r="AF9" s="27"/>
      <c r="AG9" s="27"/>
      <c r="AH9" s="27">
        <f>'Budget-TypeAUC1'!C26</f>
        <v>103635867</v>
      </c>
      <c r="AI9" s="27">
        <f>'Actuals-TypeAUC1'!C26</f>
        <v>70064628.609999999</v>
      </c>
      <c r="AJ9" s="27">
        <f>'Budget-TypeAUC1'!C27</f>
        <v>355000</v>
      </c>
      <c r="AK9" s="27">
        <f>'Actuals-TypeAUC1'!C27</f>
        <v>7740</v>
      </c>
      <c r="AL9" s="27">
        <f>'Budget-TypeAUC1'!C28</f>
        <v>7945000</v>
      </c>
      <c r="AM9" s="27">
        <f>'Actuals-TypeAUC1'!C28</f>
        <v>6492747.7800000003</v>
      </c>
      <c r="AN9" s="27">
        <f>'Budget-TypeAUC1'!C29</f>
        <v>8010000</v>
      </c>
      <c r="AO9" s="27">
        <f>'Actuals-TypeAUC1'!C29</f>
        <v>14528619.35</v>
      </c>
      <c r="AP9" s="27">
        <f>'Budget-TypeAUC1'!C30</f>
        <v>6181000</v>
      </c>
      <c r="AQ9" s="27">
        <f>'Actuals-TypeAUC1'!C30</f>
        <v>19870740.100000001</v>
      </c>
      <c r="AR9" s="27">
        <f>'Budget-TypeAUC1'!C31</f>
        <v>0</v>
      </c>
      <c r="AS9" s="27">
        <f>'Actuals-TypeAUC1'!C31</f>
        <v>203690.2</v>
      </c>
      <c r="AT9" s="27">
        <f>'Budget-TypeAUC1'!C32</f>
        <v>710000</v>
      </c>
      <c r="AU9" s="27">
        <f>'Actuals-TypeAUC1'!C32</f>
        <v>4641171.5</v>
      </c>
      <c r="AV9" s="27">
        <f>'Budget-TypeAUC1'!C33</f>
        <v>155500</v>
      </c>
      <c r="AW9" s="27">
        <f>'Actuals-TypeAUC1'!C33</f>
        <v>122410.5</v>
      </c>
      <c r="AX9" s="26">
        <f>AH9+AJ9+AL9+AN9+AP9+AR9+AT9+AV9</f>
        <v>126992367</v>
      </c>
      <c r="AY9" s="26">
        <f>AI9+AK9+AM9+AO9+AQ9+AS9+AU9+AW9</f>
        <v>115931748.04000001</v>
      </c>
      <c r="AZ9" s="27">
        <f>'Budget-TypeAUC1'!C36</f>
        <v>26750000</v>
      </c>
      <c r="BA9" s="27">
        <f>'Actuals-TypeAUC1'!C36</f>
        <v>107346249.06</v>
      </c>
      <c r="BB9" s="27">
        <f>'Budget-TypeAUC1'!C37</f>
        <v>20000000</v>
      </c>
      <c r="BC9" s="27">
        <f>'Actuals-TypeAUC1'!C37</f>
        <v>0</v>
      </c>
      <c r="BD9" s="27">
        <f>'Budget-TypeAUC1'!C38</f>
        <v>0</v>
      </c>
      <c r="BE9" s="27">
        <f>'Actuals-TypeAUC1'!C38</f>
        <v>1123830</v>
      </c>
      <c r="BF9" s="27">
        <f>'Budget-TypeAUC1'!C39</f>
        <v>0</v>
      </c>
      <c r="BG9" s="27">
        <f>'Actuals-TypeAUC1'!C39</f>
        <v>362268.13</v>
      </c>
      <c r="BH9" s="26">
        <f>AZ9+BB9+BD9+BF9</f>
        <v>46750000</v>
      </c>
      <c r="BI9" s="26">
        <f>BA9+BC9+BE9+BG9</f>
        <v>108832347.19</v>
      </c>
      <c r="BK9" s="27">
        <f>'Budget-TypeAUC1'!C48</f>
        <v>0</v>
      </c>
      <c r="BL9" s="27">
        <f>'Actuals-TypeAUC1'!D48</f>
        <v>0</v>
      </c>
      <c r="BM9" s="27">
        <f>'Budget-TypeAUC1'!C46</f>
        <v>0</v>
      </c>
      <c r="BN9" s="27">
        <f>'Actuals-TypeAUC1'!D46</f>
        <v>0</v>
      </c>
      <c r="BO9" s="27">
        <f>'Budget-TypeAUC1'!C47</f>
        <v>0</v>
      </c>
      <c r="BP9" s="27">
        <f>'Actuals-TypeAUC1'!D47</f>
        <v>0</v>
      </c>
    </row>
    <row r="10" spans="1:68" x14ac:dyDescent="0.3">
      <c r="A10" s="2"/>
      <c r="B10" s="2"/>
      <c r="C10" s="2" t="s">
        <v>101</v>
      </c>
      <c r="D10" s="27">
        <f>'Budget-TypeAUC2'!C7</f>
        <v>4944730</v>
      </c>
      <c r="E10" s="27">
        <f>'Actuals-TypeAUC2'!C7</f>
        <v>3582901.54</v>
      </c>
      <c r="F10" s="27">
        <f>'Budget-TypeAUC2'!C8</f>
        <v>4051700</v>
      </c>
      <c r="G10" s="27">
        <f>'Actuals-TypeAUC2'!C8</f>
        <v>5693791.0300000003</v>
      </c>
      <c r="H10" s="27">
        <f>'Budget-TypeAUC2'!C9</f>
        <v>1419600</v>
      </c>
      <c r="I10" s="27">
        <f>'Actuals-TypeAUC2'!C9</f>
        <v>1578390</v>
      </c>
      <c r="J10" s="27">
        <f>'Budget-TypeAUC2'!C10</f>
        <v>416100</v>
      </c>
      <c r="K10" s="27">
        <f>'Actuals-TypeAUC2'!C10</f>
        <v>386770.09</v>
      </c>
      <c r="L10" s="27">
        <f>'Budget-TypeAUC2'!C11</f>
        <v>3043100</v>
      </c>
      <c r="M10" s="27">
        <f>'Actuals-TypeAUC2'!C11</f>
        <v>3844945.5</v>
      </c>
      <c r="N10" s="27">
        <f>'Budget-TypeAUC2'!C12</f>
        <v>14753500</v>
      </c>
      <c r="O10" s="27">
        <f>'Actuals-TypeAUC2'!C12</f>
        <v>19255294.59</v>
      </c>
      <c r="P10" s="27">
        <f>'Budget-TypeAUC2'!C13</f>
        <v>54545360</v>
      </c>
      <c r="Q10" s="27">
        <f>'Actuals-TypeAUC2'!C13</f>
        <v>41225133.869999997</v>
      </c>
      <c r="R10" s="27">
        <f>'Budget-TypeAUC2'!C14</f>
        <v>990000</v>
      </c>
      <c r="S10" s="27">
        <f>'Actuals-TypeAUC2'!C14</f>
        <v>280860</v>
      </c>
      <c r="T10" s="26">
        <f t="shared" si="0"/>
        <v>84164090</v>
      </c>
      <c r="U10" s="26">
        <f t="shared" si="0"/>
        <v>75848086.620000005</v>
      </c>
      <c r="V10" s="27">
        <f>'Budget-TypeAUC2'!C17</f>
        <v>5624886</v>
      </c>
      <c r="W10" s="27">
        <f>'Actuals-TypeAUC2'!C17</f>
        <v>10854992.939999999</v>
      </c>
      <c r="X10" s="27">
        <f>'Budget-TypeAUC2'!C18</f>
        <v>0</v>
      </c>
      <c r="Y10" s="27">
        <f>'Actuals-TypeAUC2'!C18</f>
        <v>0</v>
      </c>
      <c r="Z10" s="27">
        <f>'Budget-TypeAUC2'!C19</f>
        <v>0</v>
      </c>
      <c r="AA10" s="27">
        <f>'Actuals-TypeAUC2'!C19</f>
        <v>0</v>
      </c>
      <c r="AB10" s="27">
        <f>'Budget-TypeAUC2'!C20</f>
        <v>0</v>
      </c>
      <c r="AC10" s="27">
        <f>'Actuals-TypeAUC2'!C20</f>
        <v>0</v>
      </c>
      <c r="AD10" s="26">
        <f t="shared" ref="AD10:AD11" si="1">V10+X10+Z10+AB10</f>
        <v>5624886</v>
      </c>
      <c r="AE10" s="26">
        <f t="shared" ref="AE10:AE11" si="2">W10+Y10+AA10+AC10</f>
        <v>10854992.939999999</v>
      </c>
      <c r="AF10" s="27"/>
      <c r="AG10" s="27"/>
      <c r="AH10" s="27">
        <f>'Budget-TypeAUC2'!C26</f>
        <v>60189020</v>
      </c>
      <c r="AI10" s="27">
        <f>'Actuals-TypeAUC2'!C26</f>
        <v>45010606.140000001</v>
      </c>
      <c r="AJ10" s="27">
        <f>'Budget-TypeAUC2'!C27</f>
        <v>211500</v>
      </c>
      <c r="AK10" s="27">
        <f>'Actuals-TypeAUC2'!C27</f>
        <v>96937.8</v>
      </c>
      <c r="AL10" s="27">
        <f>'Budget-TypeAUC2'!C28</f>
        <v>4233000</v>
      </c>
      <c r="AM10" s="27">
        <f>'Actuals-TypeAUC2'!C28</f>
        <v>3766745.82</v>
      </c>
      <c r="AN10" s="27">
        <f>'Budget-TypeAUC2'!C29</f>
        <v>6409680</v>
      </c>
      <c r="AO10" s="27">
        <f>'Actuals-TypeAUC2'!C29</f>
        <v>2908540.27</v>
      </c>
      <c r="AP10" s="27">
        <f>'Budget-TypeAUC2'!C30</f>
        <v>3768500</v>
      </c>
      <c r="AQ10" s="27">
        <f>'Actuals-TypeAUC2'!C30</f>
        <v>1440366.98</v>
      </c>
      <c r="AR10" s="27">
        <f>'Budget-TypeAUC2'!C31</f>
        <v>0</v>
      </c>
      <c r="AS10" s="27">
        <f>'Actuals-TypeAUC2'!C31</f>
        <v>0</v>
      </c>
      <c r="AT10" s="27">
        <f>'Budget-TypeAUC2'!C32</f>
        <v>1483000</v>
      </c>
      <c r="AU10" s="27">
        <f>'Actuals-TypeAUC2'!C32</f>
        <v>387412.5</v>
      </c>
      <c r="AV10" s="27">
        <f>'Budget-TypeAUC2'!C33</f>
        <v>64000</v>
      </c>
      <c r="AW10" s="27">
        <f>'Actuals-TypeAUC2'!C33</f>
        <v>26490.42</v>
      </c>
      <c r="AX10" s="26">
        <f t="shared" ref="AX10" si="3">AH10+AJ10+AL10+AN10+AP10+AR10+AT10+AV10</f>
        <v>76358700</v>
      </c>
      <c r="AY10" s="26">
        <f t="shared" ref="AY10" si="4">AI10+AK10+AM10+AO10+AQ10+AS10+AU10+AW10</f>
        <v>53637099.93</v>
      </c>
      <c r="AZ10" s="27">
        <f>'Budget-TypeAUC2'!C36</f>
        <v>13295886</v>
      </c>
      <c r="BA10" s="27">
        <f>'Actuals-TypeAUC2'!C36</f>
        <v>2208438.13</v>
      </c>
      <c r="BB10" s="27">
        <f>'Budget-TypeAUC2'!C37</f>
        <v>0</v>
      </c>
      <c r="BC10" s="27">
        <f>'Actuals-TypeAUC2'!C37</f>
        <v>0</v>
      </c>
      <c r="BD10" s="27">
        <f>'Budget-TypeAUC2'!C38</f>
        <v>133780</v>
      </c>
      <c r="BE10" s="27">
        <f>'Actuals-TypeAUC2'!C38</f>
        <v>10854992.939999999</v>
      </c>
      <c r="BF10" s="27">
        <f>'Budget-TypeAUC2'!C39</f>
        <v>0</v>
      </c>
      <c r="BG10" s="27">
        <f>'Actuals-TypeAUC2'!C39</f>
        <v>0</v>
      </c>
      <c r="BH10" s="26">
        <f t="shared" ref="BH10" si="5">AZ10+BB10+BD10+BF10</f>
        <v>13429666</v>
      </c>
      <c r="BI10" s="26">
        <f t="shared" ref="BI10" si="6">BA10+BC10+BE10+BG10</f>
        <v>13063431.07</v>
      </c>
      <c r="BK10" s="27">
        <f>'Budget-TypeAUC2'!C48</f>
        <v>0</v>
      </c>
      <c r="BL10" s="33">
        <f>'Actuals-TypeAUC2'!C48</f>
        <v>0</v>
      </c>
      <c r="BM10" s="27">
        <f>'Budget-TypeAUC2'!C46</f>
        <v>0</v>
      </c>
      <c r="BN10" s="27">
        <f>'Actuals-TypeAUC2'!C46</f>
        <v>0</v>
      </c>
      <c r="BO10" s="27">
        <f>'Budget-TypeAUC2'!C47</f>
        <v>0</v>
      </c>
      <c r="BP10" s="27">
        <f>'Actuals-TypeAUC2'!D47</f>
        <v>0</v>
      </c>
    </row>
    <row r="11" spans="1:68" x14ac:dyDescent="0.3">
      <c r="A11" s="2"/>
      <c r="B11" s="2"/>
      <c r="C11" s="2" t="s">
        <v>102</v>
      </c>
      <c r="D11" s="27">
        <f>'Budget-TypeAUC3'!C7</f>
        <v>21051000</v>
      </c>
      <c r="E11" s="27">
        <f>'Actuals-TypeAUC3'!C26</f>
        <v>78978268.030000001</v>
      </c>
      <c r="F11" s="27">
        <f>'Budget-TypeAUC3'!C8</f>
        <v>39353900</v>
      </c>
      <c r="G11" s="27">
        <f>'Actuals-TypeAUC3'!C27</f>
        <v>84454.33</v>
      </c>
      <c r="H11" s="27">
        <f>'Budget-TypeAUC3'!C9</f>
        <v>5549500</v>
      </c>
      <c r="I11" s="27">
        <f>'Actuals-TypeAUC3'!C28</f>
        <v>12616626.15</v>
      </c>
      <c r="J11" s="27">
        <f>'Budget-TypeAUC3'!C10</f>
        <v>8080000</v>
      </c>
      <c r="K11" s="27">
        <f>'Actuals-TypeAUC3'!C29</f>
        <v>21973456.43</v>
      </c>
      <c r="L11" s="27">
        <f>'Budget-TypeAUC3'!C11</f>
        <v>5043000</v>
      </c>
      <c r="M11" s="27">
        <f>'Actuals-TypeAUC3'!C30</f>
        <v>33397915.739999998</v>
      </c>
      <c r="N11" s="27">
        <f>'Budget-TypeAUC3'!C12</f>
        <v>85570000</v>
      </c>
      <c r="O11" s="27">
        <f>'Actuals-TypeAUC3'!C31</f>
        <v>99080.35</v>
      </c>
      <c r="P11" s="27">
        <f>'Budget-TypeAUC3'!C13</f>
        <v>94986183.480000004</v>
      </c>
      <c r="Q11" s="27">
        <f>'Actuals-TypeAUC3'!C32</f>
        <v>7478301.1500000004</v>
      </c>
      <c r="R11" s="27">
        <f>'Budget-TypeAUC3'!C14</f>
        <v>0</v>
      </c>
      <c r="S11" s="27">
        <f>'Actuals-TypeAUC3'!C33</f>
        <v>113495.88</v>
      </c>
      <c r="T11" s="26">
        <f t="shared" si="0"/>
        <v>259633583.48000002</v>
      </c>
      <c r="U11" s="26">
        <f t="shared" si="0"/>
        <v>154741598.06</v>
      </c>
      <c r="V11" s="27">
        <f>'Budget-TypeAUC3'!C17</f>
        <v>17000000</v>
      </c>
      <c r="W11" s="27">
        <f>'Actuals-TypeAUC3'!C17</f>
        <v>1700000</v>
      </c>
      <c r="X11" s="27">
        <f>'Budget-TypeAUC3'!C18</f>
        <v>0</v>
      </c>
      <c r="Y11" s="27">
        <f>'Actuals-TypeAUC3'!C18</f>
        <v>0</v>
      </c>
      <c r="Z11" s="27">
        <f>'Budget-TypeAUC3'!C19</f>
        <v>0</v>
      </c>
      <c r="AA11" s="27">
        <f>'Actuals-TypeAUC3'!C19</f>
        <v>0</v>
      </c>
      <c r="AB11" s="27">
        <f>'Budget-TypeAUC3'!C20</f>
        <v>0</v>
      </c>
      <c r="AC11" s="27">
        <f>'Actuals-TypeAUC3'!C20</f>
        <v>0</v>
      </c>
      <c r="AD11" s="26">
        <f t="shared" si="1"/>
        <v>17000000</v>
      </c>
      <c r="AE11" s="26">
        <f t="shared" si="2"/>
        <v>1700000</v>
      </c>
      <c r="AF11" s="27"/>
      <c r="AG11" s="27"/>
      <c r="AH11" s="27">
        <f>'Budget-TypeAUC3'!C26</f>
        <v>97577183.480000004</v>
      </c>
      <c r="AI11" s="27">
        <f>'Actuals-TypeAUC3'!C26</f>
        <v>78978268.030000001</v>
      </c>
      <c r="AJ11" s="27">
        <f>'Budget-TypeAUC3'!C27</f>
        <v>224000</v>
      </c>
      <c r="AK11" s="27">
        <f>'Actuals-TypeAUC3'!C27</f>
        <v>84454.33</v>
      </c>
      <c r="AL11" s="27">
        <f>'Budget-TypeAUC3'!C28</f>
        <v>14555000</v>
      </c>
      <c r="AM11" s="27">
        <f>'Actuals-TypeAUC3'!C28</f>
        <v>12616626.15</v>
      </c>
      <c r="AN11" s="27">
        <f>'Budget-TypeAUC3'!C29</f>
        <v>17570000</v>
      </c>
      <c r="AO11" s="27">
        <f>'Actuals-TypeAUC3'!C29</f>
        <v>21973456.43</v>
      </c>
      <c r="AP11" s="27">
        <f>'Budget-TypeAUC3'!C30</f>
        <v>26810000</v>
      </c>
      <c r="AQ11" s="27">
        <f>'Actuals-TypeAUC3'!C30</f>
        <v>33397915.739999998</v>
      </c>
      <c r="AR11" s="27">
        <f>'Budget-TypeAUC3'!C31</f>
        <v>107302.99</v>
      </c>
      <c r="AS11" s="27">
        <f>'Actuals-TypeAUC3'!C31</f>
        <v>99080.35</v>
      </c>
      <c r="AT11" s="27">
        <f>'Budget-TypeAUC3'!C32</f>
        <v>9000000</v>
      </c>
      <c r="AU11" s="27">
        <f>'Actuals-TypeAUC3'!C32</f>
        <v>7478301.1500000004</v>
      </c>
      <c r="AV11" s="27">
        <f>'Budget-TypeAUC3'!C33</f>
        <v>135000</v>
      </c>
      <c r="AW11" s="27">
        <f>'Actuals-TypeAUC3'!C33</f>
        <v>113495.88</v>
      </c>
      <c r="AX11" s="26">
        <f t="shared" ref="AX11" si="7">AH11+AJ11+AL11+AN11+AP11+AR11+AT11+AV11</f>
        <v>165978486.47000003</v>
      </c>
      <c r="AY11" s="26">
        <f t="shared" ref="AY11" si="8">AI11+AK11+AM11+AO11+AQ11+AS11+AU11+AW11</f>
        <v>154741598.06</v>
      </c>
      <c r="AZ11" s="27">
        <f>'Budget-TypeAUC3'!C36</f>
        <v>110325000</v>
      </c>
      <c r="BA11" s="27">
        <f>'Actuals-TypeAUC3'!C36</f>
        <v>105450972.87</v>
      </c>
      <c r="BB11" s="27">
        <f>'Budget-TypeAUC3'!C37</f>
        <v>0</v>
      </c>
      <c r="BC11" s="27">
        <f>'Actuals-TypeAUC3'!C37</f>
        <v>0</v>
      </c>
      <c r="BD11" s="27">
        <f>'Budget-TypeAUC3'!C38</f>
        <v>324577.11</v>
      </c>
      <c r="BE11" s="27">
        <f>'Actuals-TypeAUC3'!C38</f>
        <v>1228440</v>
      </c>
      <c r="BF11" s="27">
        <f>'Budget-TypeAUC3'!C39</f>
        <v>0</v>
      </c>
      <c r="BG11" s="27">
        <f>'Actuals-TypeAUC3'!C39</f>
        <v>362268.13</v>
      </c>
      <c r="BH11" s="26">
        <f t="shared" ref="BH11" si="9">AZ11+BB11+BD11+BF11</f>
        <v>110649577.11</v>
      </c>
      <c r="BI11" s="26">
        <f t="shared" ref="BI11" si="10">BA11+BC11+BE11+BG11</f>
        <v>107041681</v>
      </c>
      <c r="BK11" s="27">
        <f>'Budget-TypeAUC3'!C48</f>
        <v>0</v>
      </c>
      <c r="BL11" s="27">
        <f>'Actuals-TypeAUC3'!D48</f>
        <v>0</v>
      </c>
      <c r="BM11" s="27">
        <f>'Budget-TypeAUC3'!C46</f>
        <v>0</v>
      </c>
      <c r="BN11" s="27">
        <f>'Actuals-TypeAUC3'!C46</f>
        <v>0</v>
      </c>
      <c r="BO11" s="27">
        <f>'Budget-TypeAUC3'!C47</f>
        <v>0</v>
      </c>
      <c r="BP11" s="27">
        <f>'Actuals-TypeAUC3'!C47</f>
        <v>0</v>
      </c>
    </row>
    <row r="12" spans="1:68" x14ac:dyDescent="0.3">
      <c r="A12" s="2"/>
      <c r="B12" s="2"/>
      <c r="C12" s="2" t="s">
        <v>103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K12" s="27"/>
      <c r="BL12" s="27"/>
      <c r="BM12" s="27"/>
      <c r="BN12" s="27"/>
      <c r="BO12" s="27"/>
      <c r="BP12" s="27"/>
    </row>
    <row r="13" spans="1:68" x14ac:dyDescent="0.3">
      <c r="A13" s="2"/>
      <c r="B13" s="2"/>
      <c r="C13" s="2" t="s">
        <v>104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K13" s="27"/>
      <c r="BL13" s="27"/>
      <c r="BM13" s="27"/>
      <c r="BN13" s="27"/>
      <c r="BO13" s="27"/>
      <c r="BP13" s="27"/>
    </row>
    <row r="14" spans="1:68" x14ac:dyDescent="0.3">
      <c r="A14" s="2"/>
      <c r="B14" s="2"/>
      <c r="C14" s="2" t="s">
        <v>105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K14" s="27"/>
      <c r="BL14" s="27"/>
      <c r="BM14" s="27"/>
      <c r="BN14" s="27"/>
      <c r="BO14" s="27"/>
      <c r="BP14" s="27"/>
    </row>
    <row r="15" spans="1:68" x14ac:dyDescent="0.3">
      <c r="A15" s="2"/>
      <c r="B15" s="2"/>
      <c r="C15" s="2" t="s">
        <v>106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K15" s="27"/>
      <c r="BL15" s="27"/>
      <c r="BM15" s="27"/>
      <c r="BN15" s="27"/>
      <c r="BO15" s="27"/>
      <c r="BP15" s="27"/>
    </row>
    <row r="16" spans="1:68" x14ac:dyDescent="0.3">
      <c r="A16" s="2"/>
      <c r="B16" s="2"/>
      <c r="C16" s="2" t="s">
        <v>107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K16" s="27"/>
      <c r="BL16" s="27"/>
      <c r="BM16" s="27"/>
      <c r="BN16" s="27"/>
      <c r="BO16" s="27"/>
      <c r="BP16" s="27"/>
    </row>
    <row r="17" spans="1:68" x14ac:dyDescent="0.3">
      <c r="A17" s="2"/>
      <c r="B17" s="2"/>
      <c r="C17" s="2" t="s">
        <v>108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K17" s="27"/>
      <c r="BL17" s="27"/>
      <c r="BM17" s="27"/>
      <c r="BN17" s="27"/>
      <c r="BO17" s="27"/>
      <c r="BP17" s="27"/>
    </row>
    <row r="18" spans="1:68" x14ac:dyDescent="0.3">
      <c r="A18" s="2"/>
      <c r="B18" s="2"/>
      <c r="C18" s="2" t="s">
        <v>109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K18" s="27"/>
      <c r="BL18" s="27"/>
      <c r="BM18" s="27"/>
      <c r="BN18" s="27"/>
      <c r="BO18" s="27"/>
      <c r="BP18" s="27"/>
    </row>
    <row r="19" spans="1:68" x14ac:dyDescent="0.3">
      <c r="A19" s="2"/>
      <c r="B19" s="2"/>
      <c r="C19" s="2" t="s">
        <v>110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K19" s="27"/>
      <c r="BL19" s="27"/>
      <c r="BM19" s="27"/>
      <c r="BN19" s="27"/>
      <c r="BO19" s="27"/>
      <c r="BP19" s="27"/>
    </row>
  </sheetData>
  <mergeCells count="35">
    <mergeCell ref="A6:A8"/>
    <mergeCell ref="B6:B8"/>
    <mergeCell ref="C6:C8"/>
    <mergeCell ref="AT7:AU7"/>
    <mergeCell ref="AV7:AW7"/>
    <mergeCell ref="AH7:AI7"/>
    <mergeCell ref="AJ7:AK7"/>
    <mergeCell ref="AL7:AM7"/>
    <mergeCell ref="P7:Q7"/>
    <mergeCell ref="R7:S7"/>
    <mergeCell ref="T7:U7"/>
    <mergeCell ref="BF7:BG7"/>
    <mergeCell ref="AH6:AY6"/>
    <mergeCell ref="AZ6:BI6"/>
    <mergeCell ref="BH7:BI7"/>
    <mergeCell ref="AX7:AY7"/>
    <mergeCell ref="AZ7:BA7"/>
    <mergeCell ref="BB7:BC7"/>
    <mergeCell ref="BD7:BE7"/>
    <mergeCell ref="BK7:BL7"/>
    <mergeCell ref="BM7:BN7"/>
    <mergeCell ref="BO7:BP7"/>
    <mergeCell ref="BK6:BP6"/>
    <mergeCell ref="D6:U6"/>
    <mergeCell ref="AD7:AE7"/>
    <mergeCell ref="V6:AE6"/>
    <mergeCell ref="D7:E7"/>
    <mergeCell ref="F7:G7"/>
    <mergeCell ref="H7:I7"/>
    <mergeCell ref="J7:K7"/>
    <mergeCell ref="L7:M7"/>
    <mergeCell ref="N7:O7"/>
    <mergeCell ref="AN7:AO7"/>
    <mergeCell ref="AP7:AQ7"/>
    <mergeCell ref="AR7:AS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1EFB-F8C4-4306-869A-7F6703339A9C}">
  <sheetPr>
    <tabColor theme="7"/>
  </sheetPr>
  <dimension ref="A1:BP19"/>
  <sheetViews>
    <sheetView zoomScale="80" zoomScaleNormal="80" workbookViewId="0">
      <selection activeCell="F18" sqref="F18"/>
    </sheetView>
  </sheetViews>
  <sheetFormatPr defaultRowHeight="14.4" x14ac:dyDescent="0.3"/>
  <cols>
    <col min="4" max="5" width="13.88671875" bestFit="1" customWidth="1"/>
    <col min="6" max="6" width="14" bestFit="1" customWidth="1"/>
    <col min="7" max="7" width="13.88671875" bestFit="1" customWidth="1"/>
    <col min="8" max="8" width="13" bestFit="1" customWidth="1"/>
    <col min="9" max="9" width="13.88671875" bestFit="1" customWidth="1"/>
    <col min="10" max="10" width="13" bestFit="1" customWidth="1"/>
    <col min="11" max="11" width="13.88671875" bestFit="1" customWidth="1"/>
    <col min="12" max="12" width="13" bestFit="1" customWidth="1"/>
    <col min="13" max="13" width="13.88671875" bestFit="1" customWidth="1"/>
    <col min="14" max="14" width="14" bestFit="1" customWidth="1"/>
    <col min="15" max="15" width="13.88671875" bestFit="1" customWidth="1"/>
    <col min="16" max="16" width="14" bestFit="1" customWidth="1"/>
    <col min="17" max="17" width="10.109375" customWidth="1"/>
    <col min="18" max="18" width="10.44140625" customWidth="1"/>
    <col min="19" max="19" width="11.21875" customWidth="1"/>
    <col min="20" max="20" width="15" bestFit="1" customWidth="1"/>
    <col min="21" max="21" width="12.33203125" customWidth="1"/>
    <col min="22" max="23" width="13.88671875" bestFit="1" customWidth="1"/>
    <col min="24" max="24" width="9.109375" bestFit="1" customWidth="1"/>
    <col min="25" max="25" width="9" bestFit="1" customWidth="1"/>
    <col min="26" max="26" width="9.109375" bestFit="1" customWidth="1"/>
    <col min="27" max="27" width="9" bestFit="1" customWidth="1"/>
    <col min="28" max="28" width="9.109375" bestFit="1" customWidth="1"/>
    <col min="29" max="29" width="9" bestFit="1" customWidth="1"/>
    <col min="30" max="30" width="13.88671875" bestFit="1" customWidth="1"/>
    <col min="31" max="31" width="10.109375" customWidth="1"/>
    <col min="34" max="34" width="15" bestFit="1" customWidth="1"/>
    <col min="35" max="35" width="13.88671875" bestFit="1" customWidth="1"/>
    <col min="36" max="36" width="11.33203125" bestFit="1" customWidth="1"/>
    <col min="37" max="37" width="10.21875" bestFit="1" customWidth="1"/>
    <col min="38" max="43" width="13.88671875" bestFit="1" customWidth="1"/>
    <col min="44" max="45" width="11.21875" bestFit="1" customWidth="1"/>
    <col min="46" max="47" width="12.88671875" bestFit="1" customWidth="1"/>
    <col min="48" max="48" width="11.33203125" bestFit="1" customWidth="1"/>
    <col min="49" max="49" width="11.21875" bestFit="1" customWidth="1"/>
    <col min="50" max="50" width="15" bestFit="1" customWidth="1"/>
    <col min="51" max="51" width="12.5546875" customWidth="1"/>
    <col min="52" max="53" width="14.88671875" bestFit="1" customWidth="1"/>
    <col min="54" max="54" width="14" bestFit="1" customWidth="1"/>
    <col min="55" max="55" width="12.33203125" bestFit="1" customWidth="1"/>
    <col min="56" max="56" width="11.21875" bestFit="1" customWidth="1"/>
    <col min="57" max="57" width="13.88671875" bestFit="1" customWidth="1"/>
    <col min="58" max="58" width="9.109375" bestFit="1" customWidth="1"/>
    <col min="59" max="59" width="11.21875" bestFit="1" customWidth="1"/>
    <col min="60" max="60" width="14.88671875" bestFit="1" customWidth="1"/>
    <col min="61" max="61" width="12.109375" customWidth="1"/>
  </cols>
  <sheetData>
    <row r="1" spans="1:68" x14ac:dyDescent="0.3">
      <c r="D1" t="s">
        <v>134</v>
      </c>
      <c r="E1" s="3" t="s">
        <v>90</v>
      </c>
      <c r="F1" t="s">
        <v>96</v>
      </c>
    </row>
    <row r="2" spans="1:68" x14ac:dyDescent="0.3">
      <c r="D2" t="s">
        <v>12</v>
      </c>
      <c r="E2" s="3" t="s">
        <v>91</v>
      </c>
      <c r="F2" t="s">
        <v>97</v>
      </c>
    </row>
    <row r="3" spans="1:68" x14ac:dyDescent="0.3">
      <c r="D3" t="s">
        <v>10</v>
      </c>
      <c r="E3" s="3">
        <v>2024</v>
      </c>
      <c r="F3" t="s">
        <v>95</v>
      </c>
    </row>
    <row r="4" spans="1:68" x14ac:dyDescent="0.3">
      <c r="D4" t="s">
        <v>9</v>
      </c>
      <c r="E4" s="20" t="s">
        <v>92</v>
      </c>
      <c r="F4" t="s">
        <v>95</v>
      </c>
    </row>
    <row r="5" spans="1:68" x14ac:dyDescent="0.3">
      <c r="D5" t="s">
        <v>93</v>
      </c>
      <c r="E5" s="29" t="s">
        <v>94</v>
      </c>
      <c r="F5" t="s">
        <v>98</v>
      </c>
    </row>
    <row r="6" spans="1:68" x14ac:dyDescent="0.3">
      <c r="A6" s="70" t="s">
        <v>11</v>
      </c>
      <c r="B6" s="70" t="s">
        <v>12</v>
      </c>
      <c r="C6" s="70" t="s">
        <v>99</v>
      </c>
      <c r="D6" s="66" t="s">
        <v>72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 t="s">
        <v>74</v>
      </c>
      <c r="W6" s="66"/>
      <c r="X6" s="66"/>
      <c r="Y6" s="66"/>
      <c r="Z6" s="66"/>
      <c r="AA6" s="66"/>
      <c r="AB6" s="66"/>
      <c r="AC6" s="66"/>
      <c r="AD6" s="66"/>
      <c r="AE6" s="66"/>
      <c r="AF6" s="2"/>
      <c r="AG6" s="2"/>
      <c r="AH6" s="66" t="s">
        <v>78</v>
      </c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 t="s">
        <v>77</v>
      </c>
      <c r="BA6" s="66"/>
      <c r="BB6" s="66"/>
      <c r="BC6" s="66"/>
      <c r="BD6" s="66"/>
      <c r="BE6" s="66"/>
      <c r="BF6" s="66"/>
      <c r="BG6" s="66"/>
      <c r="BH6" s="66"/>
      <c r="BI6" s="66"/>
      <c r="BK6" s="67" t="s">
        <v>159</v>
      </c>
      <c r="BL6" s="68"/>
      <c r="BM6" s="68"/>
      <c r="BN6" s="68"/>
      <c r="BO6" s="68"/>
      <c r="BP6" s="69"/>
    </row>
    <row r="7" spans="1:68" ht="28.8" customHeight="1" x14ac:dyDescent="0.3">
      <c r="A7" s="70"/>
      <c r="B7" s="70"/>
      <c r="C7" s="70"/>
      <c r="D7" s="66" t="s">
        <v>0</v>
      </c>
      <c r="E7" s="66"/>
      <c r="F7" s="66" t="s">
        <v>1</v>
      </c>
      <c r="G7" s="66"/>
      <c r="H7" s="66" t="s">
        <v>2</v>
      </c>
      <c r="I7" s="66"/>
      <c r="J7" s="66" t="s">
        <v>3</v>
      </c>
      <c r="K7" s="66"/>
      <c r="L7" s="66" t="s">
        <v>4</v>
      </c>
      <c r="M7" s="66"/>
      <c r="N7" s="66" t="s">
        <v>5</v>
      </c>
      <c r="O7" s="66"/>
      <c r="P7" s="70" t="s">
        <v>6</v>
      </c>
      <c r="Q7" s="70"/>
      <c r="R7" s="70" t="s">
        <v>7</v>
      </c>
      <c r="S7" s="70"/>
      <c r="T7" s="70" t="s">
        <v>31</v>
      </c>
      <c r="U7" s="70"/>
      <c r="V7" s="2" t="s">
        <v>33</v>
      </c>
      <c r="W7" s="2"/>
      <c r="X7" s="2" t="s">
        <v>34</v>
      </c>
      <c r="Y7" s="2"/>
      <c r="Z7" s="2" t="s">
        <v>35</v>
      </c>
      <c r="AA7" s="2"/>
      <c r="AB7" s="2" t="s">
        <v>36</v>
      </c>
      <c r="AC7" s="2"/>
      <c r="AD7" s="70" t="s">
        <v>73</v>
      </c>
      <c r="AE7" s="70"/>
      <c r="AF7" s="2"/>
      <c r="AG7" s="2"/>
      <c r="AH7" s="70" t="s">
        <v>39</v>
      </c>
      <c r="AI7" s="70"/>
      <c r="AJ7" s="70" t="s">
        <v>40</v>
      </c>
      <c r="AK7" s="70"/>
      <c r="AL7" s="70" t="s">
        <v>41</v>
      </c>
      <c r="AM7" s="70"/>
      <c r="AN7" s="70" t="s">
        <v>42</v>
      </c>
      <c r="AO7" s="70"/>
      <c r="AP7" s="70" t="s">
        <v>43</v>
      </c>
      <c r="AQ7" s="70"/>
      <c r="AR7" s="70" t="s">
        <v>44</v>
      </c>
      <c r="AS7" s="70"/>
      <c r="AT7" s="70" t="s">
        <v>45</v>
      </c>
      <c r="AU7" s="70"/>
      <c r="AV7" s="70" t="s">
        <v>46</v>
      </c>
      <c r="AW7" s="70"/>
      <c r="AX7" s="70" t="s">
        <v>76</v>
      </c>
      <c r="AY7" s="70"/>
      <c r="AZ7" s="66" t="s">
        <v>49</v>
      </c>
      <c r="BA7" s="66"/>
      <c r="BB7" s="66" t="s">
        <v>50</v>
      </c>
      <c r="BC7" s="66"/>
      <c r="BD7" s="70" t="s">
        <v>51</v>
      </c>
      <c r="BE7" s="70"/>
      <c r="BF7" s="70" t="s">
        <v>52</v>
      </c>
      <c r="BG7" s="70"/>
      <c r="BH7" s="70" t="s">
        <v>75</v>
      </c>
      <c r="BI7" s="70"/>
      <c r="BK7" s="66" t="s">
        <v>160</v>
      </c>
      <c r="BL7" s="66"/>
      <c r="BM7" s="66" t="s">
        <v>157</v>
      </c>
      <c r="BN7" s="66"/>
      <c r="BO7" s="66" t="s">
        <v>158</v>
      </c>
      <c r="BP7" s="66"/>
    </row>
    <row r="8" spans="1:68" ht="43.2" x14ac:dyDescent="0.3">
      <c r="A8" s="70"/>
      <c r="B8" s="70"/>
      <c r="C8" s="70"/>
      <c r="D8" s="2" t="s">
        <v>8</v>
      </c>
      <c r="E8" s="28" t="s">
        <v>139</v>
      </c>
      <c r="F8" s="2" t="s">
        <v>8</v>
      </c>
      <c r="G8" s="28" t="s">
        <v>139</v>
      </c>
      <c r="H8" s="2" t="s">
        <v>8</v>
      </c>
      <c r="I8" s="28" t="s">
        <v>139</v>
      </c>
      <c r="J8" s="2" t="s">
        <v>8</v>
      </c>
      <c r="K8" s="28" t="s">
        <v>139</v>
      </c>
      <c r="L8" s="2" t="s">
        <v>8</v>
      </c>
      <c r="M8" s="28" t="s">
        <v>139</v>
      </c>
      <c r="N8" s="2" t="s">
        <v>8</v>
      </c>
      <c r="O8" s="28" t="s">
        <v>139</v>
      </c>
      <c r="P8" s="2" t="s">
        <v>8</v>
      </c>
      <c r="Q8" s="28" t="s">
        <v>139</v>
      </c>
      <c r="R8" s="2" t="s">
        <v>8</v>
      </c>
      <c r="S8" s="28" t="s">
        <v>139</v>
      </c>
      <c r="T8" s="2" t="s">
        <v>8</v>
      </c>
      <c r="U8" s="28" t="s">
        <v>139</v>
      </c>
      <c r="V8" s="2" t="s">
        <v>8</v>
      </c>
      <c r="W8" s="28" t="s">
        <v>139</v>
      </c>
      <c r="X8" s="2" t="s">
        <v>8</v>
      </c>
      <c r="Y8" s="28" t="s">
        <v>139</v>
      </c>
      <c r="Z8" s="2" t="s">
        <v>8</v>
      </c>
      <c r="AA8" s="28" t="s">
        <v>139</v>
      </c>
      <c r="AB8" s="2" t="s">
        <v>8</v>
      </c>
      <c r="AC8" s="28" t="s">
        <v>139</v>
      </c>
      <c r="AD8" s="2" t="s">
        <v>8</v>
      </c>
      <c r="AE8" s="28" t="s">
        <v>139</v>
      </c>
      <c r="AF8" s="2"/>
      <c r="AG8" s="2"/>
      <c r="AH8" s="2" t="s">
        <v>8</v>
      </c>
      <c r="AI8" s="28" t="s">
        <v>139</v>
      </c>
      <c r="AJ8" s="2" t="s">
        <v>8</v>
      </c>
      <c r="AK8" s="28" t="s">
        <v>139</v>
      </c>
      <c r="AL8" s="2" t="s">
        <v>8</v>
      </c>
      <c r="AM8" s="28" t="s">
        <v>139</v>
      </c>
      <c r="AN8" s="2" t="s">
        <v>8</v>
      </c>
      <c r="AO8" s="28" t="s">
        <v>139</v>
      </c>
      <c r="AP8" s="2" t="s">
        <v>8</v>
      </c>
      <c r="AQ8" s="28" t="s">
        <v>139</v>
      </c>
      <c r="AR8" s="2" t="s">
        <v>8</v>
      </c>
      <c r="AS8" s="28" t="s">
        <v>139</v>
      </c>
      <c r="AT8" s="2" t="s">
        <v>8</v>
      </c>
      <c r="AU8" s="28" t="s">
        <v>139</v>
      </c>
      <c r="AV8" s="2" t="s">
        <v>8</v>
      </c>
      <c r="AW8" s="28" t="s">
        <v>139</v>
      </c>
      <c r="AX8" s="2" t="s">
        <v>8</v>
      </c>
      <c r="AY8" s="28" t="s">
        <v>139</v>
      </c>
      <c r="AZ8" s="2" t="s">
        <v>8</v>
      </c>
      <c r="BA8" s="28" t="s">
        <v>139</v>
      </c>
      <c r="BB8" s="2" t="s">
        <v>8</v>
      </c>
      <c r="BC8" s="28" t="s">
        <v>139</v>
      </c>
      <c r="BD8" s="2" t="s">
        <v>8</v>
      </c>
      <c r="BE8" s="28" t="s">
        <v>139</v>
      </c>
      <c r="BF8" s="2" t="s">
        <v>8</v>
      </c>
      <c r="BG8" s="28" t="s">
        <v>139</v>
      </c>
      <c r="BH8" s="2" t="s">
        <v>8</v>
      </c>
      <c r="BI8" s="28" t="s">
        <v>139</v>
      </c>
      <c r="BK8" s="2" t="s">
        <v>8</v>
      </c>
      <c r="BL8" s="2" t="s">
        <v>138</v>
      </c>
      <c r="BM8" s="2" t="s">
        <v>8</v>
      </c>
      <c r="BN8" s="2" t="s">
        <v>138</v>
      </c>
      <c r="BO8" s="2" t="s">
        <v>8</v>
      </c>
      <c r="BP8" s="2" t="s">
        <v>138</v>
      </c>
    </row>
    <row r="9" spans="1:68" x14ac:dyDescent="0.3">
      <c r="A9" s="2"/>
      <c r="B9" s="2"/>
      <c r="C9" s="2" t="s">
        <v>100</v>
      </c>
      <c r="D9" s="27">
        <f>'Budget-TypeAUC1'!C7</f>
        <v>7200000</v>
      </c>
      <c r="E9" s="27"/>
      <c r="F9" s="27">
        <f>'Budget-TypeAUC1'!C8</f>
        <v>31985400</v>
      </c>
      <c r="G9" s="27"/>
      <c r="H9" s="27">
        <f>'Budget-TypeAUC1'!C9</f>
        <v>1021500</v>
      </c>
      <c r="I9" s="27"/>
      <c r="J9" s="27">
        <f>'Budget-TypeAUC1'!C10</f>
        <v>1720500</v>
      </c>
      <c r="K9" s="27"/>
      <c r="L9" s="27">
        <f>'Budget-TypeAUC1'!C11</f>
        <v>8286500</v>
      </c>
      <c r="M9" s="27"/>
      <c r="N9" s="27">
        <f>'Budget-TypeAUC1'!C12</f>
        <v>37026500</v>
      </c>
      <c r="O9" s="27"/>
      <c r="P9" s="27">
        <f>'Budget-TypeAUC1'!C13</f>
        <v>86505867</v>
      </c>
      <c r="Q9" s="27"/>
      <c r="R9" s="27">
        <f>'Budget-TypeAUC1'!C14</f>
        <v>0</v>
      </c>
      <c r="S9" s="27"/>
      <c r="T9" s="26">
        <f t="shared" ref="T9:U11" si="0">D9+F9+H9+J9+L9+N9+P9+R9</f>
        <v>173746267</v>
      </c>
      <c r="U9" s="26">
        <f t="shared" si="0"/>
        <v>0</v>
      </c>
      <c r="V9" s="27">
        <f>'Budget-TypeAUC1'!C17</f>
        <v>0</v>
      </c>
      <c r="W9" s="27"/>
      <c r="X9" s="27">
        <f>'Budget-TypeAUC1'!C18</f>
        <v>0</v>
      </c>
      <c r="Y9" s="27"/>
      <c r="Z9" s="27">
        <f>'Budget-TypeAUC1'!C19</f>
        <v>0</v>
      </c>
      <c r="AA9" s="27"/>
      <c r="AB9" s="27">
        <f>'Budget-TypeAUC1'!C20</f>
        <v>0</v>
      </c>
      <c r="AC9" s="27"/>
      <c r="AD9" s="26">
        <f>V9+X9+Z9+AB9</f>
        <v>0</v>
      </c>
      <c r="AE9" s="26">
        <f>W9+Y9+AA9+AC9</f>
        <v>0</v>
      </c>
      <c r="AF9" s="27"/>
      <c r="AG9" s="27"/>
      <c r="AH9" s="27">
        <f>'Budget-TypeAUC1'!C26</f>
        <v>103635867</v>
      </c>
      <c r="AI9" s="27"/>
      <c r="AJ9" s="27">
        <f>'Budget-TypeAUC1'!C27</f>
        <v>355000</v>
      </c>
      <c r="AK9" s="27"/>
      <c r="AL9" s="27">
        <f>'Budget-TypeAUC1'!C28</f>
        <v>7945000</v>
      </c>
      <c r="AM9" s="27"/>
      <c r="AN9" s="27">
        <f>'Budget-TypeAUC1'!C29</f>
        <v>8010000</v>
      </c>
      <c r="AO9" s="27"/>
      <c r="AP9" s="27">
        <f>'Budget-TypeAUC1'!C30</f>
        <v>6181000</v>
      </c>
      <c r="AQ9" s="27"/>
      <c r="AR9" s="27">
        <f>'Budget-TypeAUC1'!C31</f>
        <v>0</v>
      </c>
      <c r="AS9" s="27"/>
      <c r="AT9" s="27">
        <f>'Budget-TypeAUC1'!C32</f>
        <v>710000</v>
      </c>
      <c r="AU9" s="27"/>
      <c r="AV9" s="27">
        <f>'Budget-TypeAUC1'!C33</f>
        <v>155500</v>
      </c>
      <c r="AW9" s="27"/>
      <c r="AX9" s="26">
        <f>AH9+AJ9+AL9+AN9+AP9+AR9+AT9+AV9</f>
        <v>126992367</v>
      </c>
      <c r="AY9" s="26">
        <f>AI9+AK9+AM9+AO9+AQ9+AS9+AU9+AW9</f>
        <v>0</v>
      </c>
      <c r="AZ9" s="27">
        <f>'Budget-TypeAUC1'!C36</f>
        <v>26750000</v>
      </c>
      <c r="BA9" s="27"/>
      <c r="BB9" s="27">
        <f>'Budget-TypeAUC1'!C37</f>
        <v>20000000</v>
      </c>
      <c r="BC9" s="27"/>
      <c r="BD9" s="27">
        <f>'Budget-TypeAUC1'!C38</f>
        <v>0</v>
      </c>
      <c r="BE9" s="27"/>
      <c r="BF9" s="27">
        <f>'Budget-TypeAUC1'!C39</f>
        <v>0</v>
      </c>
      <c r="BG9" s="27"/>
      <c r="BH9" s="26">
        <f>AZ9+BB9+BD9+BF9</f>
        <v>46750000</v>
      </c>
      <c r="BI9" s="26">
        <f>BA9+BC9+BE9+BG9</f>
        <v>0</v>
      </c>
      <c r="BK9" s="27">
        <f>'Budget-TypeAUC1'!C48</f>
        <v>0</v>
      </c>
      <c r="BL9" s="27"/>
      <c r="BM9" s="27">
        <f>'Budget-TypeAUC1'!C46</f>
        <v>0</v>
      </c>
      <c r="BN9" s="27"/>
      <c r="BO9" s="27">
        <f>'Budget-TypeAUC1'!C47</f>
        <v>0</v>
      </c>
      <c r="BP9" s="27"/>
    </row>
    <row r="10" spans="1:68" x14ac:dyDescent="0.3">
      <c r="A10" s="2"/>
      <c r="B10" s="2"/>
      <c r="C10" s="2" t="s">
        <v>101</v>
      </c>
      <c r="D10" s="27">
        <f>'Budget-TypeAUC2'!C7</f>
        <v>4944730</v>
      </c>
      <c r="E10" s="27"/>
      <c r="F10" s="27">
        <f>'Budget-TypeAUC2'!C8</f>
        <v>4051700</v>
      </c>
      <c r="G10" s="27"/>
      <c r="H10" s="27">
        <f>'Budget-TypeAUC2'!C9</f>
        <v>1419600</v>
      </c>
      <c r="I10" s="27"/>
      <c r="J10" s="27">
        <f>'Budget-TypeAUC2'!C10</f>
        <v>416100</v>
      </c>
      <c r="K10" s="27"/>
      <c r="L10" s="27">
        <f>'Budget-TypeAUC2'!C11</f>
        <v>3043100</v>
      </c>
      <c r="M10" s="27"/>
      <c r="N10" s="27">
        <f>'Budget-TypeAUC2'!C12</f>
        <v>14753500</v>
      </c>
      <c r="O10" s="27"/>
      <c r="P10" s="27">
        <f>'Budget-TypeAUC2'!C13</f>
        <v>54545360</v>
      </c>
      <c r="Q10" s="27"/>
      <c r="R10" s="27">
        <f>'Budget-TypeAUC2'!C14</f>
        <v>990000</v>
      </c>
      <c r="S10" s="27"/>
      <c r="T10" s="26">
        <f t="shared" si="0"/>
        <v>84164090</v>
      </c>
      <c r="U10" s="26">
        <f t="shared" si="0"/>
        <v>0</v>
      </c>
      <c r="V10" s="27">
        <f>'Budget-TypeAUC2'!C17</f>
        <v>5624886</v>
      </c>
      <c r="W10" s="27"/>
      <c r="X10" s="27">
        <f>'Budget-TypeAUC2'!C18</f>
        <v>0</v>
      </c>
      <c r="Y10" s="27"/>
      <c r="Z10" s="27">
        <f>'Budget-TypeAUC2'!C19</f>
        <v>0</v>
      </c>
      <c r="AA10" s="27"/>
      <c r="AB10" s="27">
        <f>'Budget-TypeAUC2'!C20</f>
        <v>0</v>
      </c>
      <c r="AC10" s="27"/>
      <c r="AD10" s="26">
        <f t="shared" ref="AD10:AE11" si="1">V10+X10+Z10+AB10</f>
        <v>5624886</v>
      </c>
      <c r="AE10" s="26">
        <f t="shared" si="1"/>
        <v>0</v>
      </c>
      <c r="AF10" s="27"/>
      <c r="AG10" s="27"/>
      <c r="AH10" s="27">
        <f>'Budget-TypeAUC2'!C26</f>
        <v>60189020</v>
      </c>
      <c r="AI10" s="27"/>
      <c r="AJ10" s="27">
        <f>'Budget-TypeAUC2'!C27</f>
        <v>211500</v>
      </c>
      <c r="AK10" s="27"/>
      <c r="AL10" s="27">
        <f>'Budget-TypeAUC2'!C28</f>
        <v>4233000</v>
      </c>
      <c r="AM10" s="27"/>
      <c r="AN10" s="27">
        <f>'Budget-TypeAUC2'!C29</f>
        <v>6409680</v>
      </c>
      <c r="AO10" s="27"/>
      <c r="AP10" s="27">
        <f>'Budget-TypeAUC2'!C30</f>
        <v>3768500</v>
      </c>
      <c r="AQ10" s="27"/>
      <c r="AR10" s="27">
        <f>'Budget-TypeAUC2'!C31</f>
        <v>0</v>
      </c>
      <c r="AS10" s="27"/>
      <c r="AT10" s="27">
        <f>'Budget-TypeAUC2'!C32</f>
        <v>1483000</v>
      </c>
      <c r="AU10" s="27"/>
      <c r="AV10" s="27">
        <f>'Budget-TypeAUC2'!C33</f>
        <v>64000</v>
      </c>
      <c r="AW10" s="27"/>
      <c r="AX10" s="26">
        <f t="shared" ref="AX10:AY11" si="2">AH10+AJ10+AL10+AN10+AP10+AR10+AT10+AV10</f>
        <v>76358700</v>
      </c>
      <c r="AY10" s="26">
        <f t="shared" si="2"/>
        <v>0</v>
      </c>
      <c r="AZ10" s="27">
        <f>'Budget-TypeAUC2'!C36</f>
        <v>13295886</v>
      </c>
      <c r="BA10" s="27"/>
      <c r="BB10" s="27">
        <f>'Budget-TypeAUC2'!C37</f>
        <v>0</v>
      </c>
      <c r="BC10" s="27"/>
      <c r="BD10" s="27">
        <f>'Budget-TypeAUC2'!C38</f>
        <v>133780</v>
      </c>
      <c r="BE10" s="27"/>
      <c r="BF10" s="27">
        <f>'Budget-TypeAUC2'!C39</f>
        <v>0</v>
      </c>
      <c r="BG10" s="27"/>
      <c r="BH10" s="26">
        <f t="shared" ref="BH10:BI11" si="3">AZ10+BB10+BD10+BF10</f>
        <v>13429666</v>
      </c>
      <c r="BI10" s="26">
        <f t="shared" si="3"/>
        <v>0</v>
      </c>
      <c r="BK10" s="27">
        <f>'Budget-TypeAUC2'!C48</f>
        <v>0</v>
      </c>
      <c r="BL10" s="33"/>
      <c r="BM10" s="27">
        <f>'Budget-TypeAUC2'!C46</f>
        <v>0</v>
      </c>
      <c r="BN10" s="27"/>
      <c r="BO10" s="27">
        <f>'Budget-TypeAUC2'!C47</f>
        <v>0</v>
      </c>
      <c r="BP10" s="27"/>
    </row>
    <row r="11" spans="1:68" x14ac:dyDescent="0.3">
      <c r="A11" s="2"/>
      <c r="B11" s="2"/>
      <c r="C11" s="2" t="s">
        <v>102</v>
      </c>
      <c r="D11" s="27">
        <f>'Budget-TypeAUC3'!C7</f>
        <v>21051000</v>
      </c>
      <c r="E11" s="27"/>
      <c r="F11" s="27">
        <f>'Budget-TypeAUC3'!C8</f>
        <v>39353900</v>
      </c>
      <c r="G11" s="27"/>
      <c r="H11" s="27">
        <f>'Budget-TypeAUC3'!C9</f>
        <v>5549500</v>
      </c>
      <c r="I11" s="27"/>
      <c r="J11" s="27">
        <f>'Budget-TypeAUC3'!C10</f>
        <v>8080000</v>
      </c>
      <c r="K11" s="27"/>
      <c r="L11" s="27">
        <f>'Budget-TypeAUC3'!C11</f>
        <v>5043000</v>
      </c>
      <c r="M11" s="27"/>
      <c r="N11" s="27">
        <f>'Budget-TypeAUC3'!C12</f>
        <v>85570000</v>
      </c>
      <c r="O11" s="27"/>
      <c r="P11" s="27">
        <f>'Budget-TypeAUC3'!C13</f>
        <v>94986183.480000004</v>
      </c>
      <c r="Q11" s="27"/>
      <c r="R11" s="27">
        <f>'Budget-TypeAUC3'!C14</f>
        <v>0</v>
      </c>
      <c r="S11" s="27"/>
      <c r="T11" s="26">
        <f t="shared" si="0"/>
        <v>259633583.48000002</v>
      </c>
      <c r="U11" s="26">
        <f t="shared" si="0"/>
        <v>0</v>
      </c>
      <c r="V11" s="27">
        <f>'Budget-TypeAUC3'!C17</f>
        <v>17000000</v>
      </c>
      <c r="W11" s="27"/>
      <c r="X11" s="27">
        <f>'Budget-TypeAUC3'!C18</f>
        <v>0</v>
      </c>
      <c r="Y11" s="27"/>
      <c r="Z11" s="27">
        <f>'Budget-TypeAUC3'!C19</f>
        <v>0</v>
      </c>
      <c r="AA11" s="27"/>
      <c r="AB11" s="27">
        <f>'Budget-TypeAUC3'!C20</f>
        <v>0</v>
      </c>
      <c r="AC11" s="27"/>
      <c r="AD11" s="26">
        <f t="shared" si="1"/>
        <v>17000000</v>
      </c>
      <c r="AE11" s="26">
        <f t="shared" si="1"/>
        <v>0</v>
      </c>
      <c r="AF11" s="27"/>
      <c r="AG11" s="27"/>
      <c r="AH11" s="27">
        <f>'Budget-TypeAUC3'!C26</f>
        <v>97577183.480000004</v>
      </c>
      <c r="AI11" s="27"/>
      <c r="AJ11" s="27">
        <f>'Budget-TypeAUC3'!C27</f>
        <v>224000</v>
      </c>
      <c r="AK11" s="27"/>
      <c r="AL11" s="27">
        <f>'Budget-TypeAUC3'!C28</f>
        <v>14555000</v>
      </c>
      <c r="AM11" s="27"/>
      <c r="AN11" s="27">
        <f>'Budget-TypeAUC3'!C29</f>
        <v>17570000</v>
      </c>
      <c r="AO11" s="27"/>
      <c r="AP11" s="27">
        <f>'Budget-TypeAUC3'!C30</f>
        <v>26810000</v>
      </c>
      <c r="AQ11" s="27"/>
      <c r="AR11" s="27">
        <f>'Budget-TypeAUC3'!C31</f>
        <v>107302.99</v>
      </c>
      <c r="AS11" s="27"/>
      <c r="AT11" s="27">
        <f>'Budget-TypeAUC3'!C32</f>
        <v>9000000</v>
      </c>
      <c r="AU11" s="27"/>
      <c r="AV11" s="27">
        <f>'Budget-TypeAUC3'!C33</f>
        <v>135000</v>
      </c>
      <c r="AW11" s="27"/>
      <c r="AX11" s="26">
        <f t="shared" si="2"/>
        <v>165978486.47000003</v>
      </c>
      <c r="AY11" s="26">
        <f t="shared" si="2"/>
        <v>0</v>
      </c>
      <c r="AZ11" s="27">
        <f>'Budget-TypeAUC3'!C36</f>
        <v>110325000</v>
      </c>
      <c r="BA11" s="27"/>
      <c r="BB11" s="27">
        <f>'Budget-TypeAUC3'!C37</f>
        <v>0</v>
      </c>
      <c r="BC11" s="27"/>
      <c r="BD11" s="27">
        <f>'Budget-TypeAUC3'!C38</f>
        <v>324577.11</v>
      </c>
      <c r="BE11" s="27"/>
      <c r="BF11" s="27">
        <f>'Budget-TypeAUC3'!C39</f>
        <v>0</v>
      </c>
      <c r="BG11" s="27"/>
      <c r="BH11" s="26">
        <f t="shared" si="3"/>
        <v>110649577.11</v>
      </c>
      <c r="BI11" s="26">
        <f t="shared" si="3"/>
        <v>0</v>
      </c>
      <c r="BK11" s="27">
        <f>'Budget-TypeAUC3'!C48</f>
        <v>0</v>
      </c>
      <c r="BL11" s="27"/>
      <c r="BM11" s="27">
        <f>'Budget-TypeAUC3'!C46</f>
        <v>0</v>
      </c>
      <c r="BN11" s="27"/>
      <c r="BO11" s="27">
        <f>'Budget-TypeAUC3'!C47</f>
        <v>0</v>
      </c>
      <c r="BP11" s="27"/>
    </row>
    <row r="12" spans="1:68" x14ac:dyDescent="0.3">
      <c r="A12" s="2"/>
      <c r="B12" s="2"/>
      <c r="C12" s="2" t="s">
        <v>103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K12" s="27"/>
      <c r="BL12" s="27"/>
      <c r="BM12" s="27"/>
      <c r="BN12" s="27"/>
      <c r="BO12" s="27"/>
      <c r="BP12" s="27"/>
    </row>
    <row r="13" spans="1:68" x14ac:dyDescent="0.3">
      <c r="A13" s="2"/>
      <c r="B13" s="2"/>
      <c r="C13" s="2" t="s">
        <v>104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K13" s="27"/>
      <c r="BL13" s="27"/>
      <c r="BM13" s="27"/>
      <c r="BN13" s="27"/>
      <c r="BO13" s="27"/>
      <c r="BP13" s="27"/>
    </row>
    <row r="14" spans="1:68" x14ac:dyDescent="0.3">
      <c r="A14" s="2"/>
      <c r="B14" s="2"/>
      <c r="C14" s="2" t="s">
        <v>105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K14" s="27"/>
      <c r="BL14" s="27"/>
      <c r="BM14" s="27"/>
      <c r="BN14" s="27"/>
      <c r="BO14" s="27"/>
      <c r="BP14" s="27"/>
    </row>
    <row r="15" spans="1:68" x14ac:dyDescent="0.3">
      <c r="A15" s="2"/>
      <c r="B15" s="2"/>
      <c r="C15" s="2" t="s">
        <v>106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K15" s="27"/>
      <c r="BL15" s="27"/>
      <c r="BM15" s="27"/>
      <c r="BN15" s="27"/>
      <c r="BO15" s="27"/>
      <c r="BP15" s="27"/>
    </row>
    <row r="16" spans="1:68" x14ac:dyDescent="0.3">
      <c r="A16" s="2"/>
      <c r="B16" s="2"/>
      <c r="C16" s="2" t="s">
        <v>107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K16" s="27"/>
      <c r="BL16" s="27"/>
      <c r="BM16" s="27"/>
      <c r="BN16" s="27"/>
      <c r="BO16" s="27"/>
      <c r="BP16" s="27"/>
    </row>
    <row r="17" spans="1:68" x14ac:dyDescent="0.3">
      <c r="A17" s="2"/>
      <c r="B17" s="2"/>
      <c r="C17" s="2" t="s">
        <v>108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K17" s="27"/>
      <c r="BL17" s="27"/>
      <c r="BM17" s="27"/>
      <c r="BN17" s="27"/>
      <c r="BO17" s="27"/>
      <c r="BP17" s="27"/>
    </row>
    <row r="18" spans="1:68" x14ac:dyDescent="0.3">
      <c r="A18" s="2"/>
      <c r="B18" s="2"/>
      <c r="C18" s="2" t="s">
        <v>109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K18" s="27"/>
      <c r="BL18" s="27"/>
      <c r="BM18" s="27"/>
      <c r="BN18" s="27"/>
      <c r="BO18" s="27"/>
      <c r="BP18" s="27"/>
    </row>
    <row r="19" spans="1:68" x14ac:dyDescent="0.3">
      <c r="A19" s="2"/>
      <c r="B19" s="2"/>
      <c r="C19" s="2" t="s">
        <v>110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K19" s="27"/>
      <c r="BL19" s="27"/>
      <c r="BM19" s="27"/>
      <c r="BN19" s="27"/>
      <c r="BO19" s="27"/>
      <c r="BP19" s="27"/>
    </row>
  </sheetData>
  <mergeCells count="35">
    <mergeCell ref="AZ7:BA7"/>
    <mergeCell ref="BB7:BC7"/>
    <mergeCell ref="BD7:BE7"/>
    <mergeCell ref="BF7:BG7"/>
    <mergeCell ref="BH7:BI7"/>
    <mergeCell ref="AH6:AY6"/>
    <mergeCell ref="AH7:AI7"/>
    <mergeCell ref="AJ7:AK7"/>
    <mergeCell ref="AL7:AM7"/>
    <mergeCell ref="AN7:AO7"/>
    <mergeCell ref="AP7:AQ7"/>
    <mergeCell ref="AR7:AS7"/>
    <mergeCell ref="AT7:AU7"/>
    <mergeCell ref="AV7:AW7"/>
    <mergeCell ref="L7:M7"/>
    <mergeCell ref="N7:O7"/>
    <mergeCell ref="P7:Q7"/>
    <mergeCell ref="R7:S7"/>
    <mergeCell ref="T7:U7"/>
    <mergeCell ref="BK6:BP6"/>
    <mergeCell ref="BK7:BL7"/>
    <mergeCell ref="BM7:BN7"/>
    <mergeCell ref="BO7:BP7"/>
    <mergeCell ref="A6:A8"/>
    <mergeCell ref="B6:B8"/>
    <mergeCell ref="C6:C8"/>
    <mergeCell ref="D6:U6"/>
    <mergeCell ref="V6:AE6"/>
    <mergeCell ref="AD7:AE7"/>
    <mergeCell ref="AX7:AY7"/>
    <mergeCell ref="AZ6:BI6"/>
    <mergeCell ref="D7:E7"/>
    <mergeCell ref="F7:G7"/>
    <mergeCell ref="H7:I7"/>
    <mergeCell ref="J7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0EA6-09F1-4D2F-A814-4B35AE471DE7}">
  <sheetPr>
    <tabColor theme="9"/>
  </sheetPr>
  <dimension ref="A1:I13"/>
  <sheetViews>
    <sheetView topLeftCell="F1" zoomScale="90" zoomScaleNormal="90" workbookViewId="0">
      <selection activeCell="G9" sqref="G9"/>
    </sheetView>
  </sheetViews>
  <sheetFormatPr defaultRowHeight="14.4" x14ac:dyDescent="0.3"/>
  <cols>
    <col min="4" max="4" width="15.5546875" customWidth="1"/>
    <col min="5" max="5" width="15.77734375" customWidth="1"/>
    <col min="6" max="6" width="14.88671875" bestFit="1" customWidth="1"/>
    <col min="7" max="7" width="17.5546875" bestFit="1" customWidth="1"/>
    <col min="8" max="8" width="21.21875" customWidth="1"/>
    <col min="9" max="9" width="12.6640625" customWidth="1"/>
  </cols>
  <sheetData>
    <row r="1" spans="1:9" x14ac:dyDescent="0.3">
      <c r="D1" t="s">
        <v>11</v>
      </c>
      <c r="E1" s="3" t="s">
        <v>90</v>
      </c>
      <c r="F1" t="s">
        <v>96</v>
      </c>
    </row>
    <row r="2" spans="1:9" x14ac:dyDescent="0.3">
      <c r="D2" t="s">
        <v>12</v>
      </c>
      <c r="E2" s="3" t="s">
        <v>91</v>
      </c>
      <c r="F2" t="s">
        <v>97</v>
      </c>
    </row>
    <row r="3" spans="1:9" x14ac:dyDescent="0.3">
      <c r="D3" t="s">
        <v>10</v>
      </c>
      <c r="E3" s="3">
        <v>2024</v>
      </c>
      <c r="F3" t="s">
        <v>95</v>
      </c>
    </row>
    <row r="4" spans="1:9" x14ac:dyDescent="0.3">
      <c r="D4" t="s">
        <v>9</v>
      </c>
      <c r="E4" s="20" t="s">
        <v>92</v>
      </c>
      <c r="F4" t="s">
        <v>95</v>
      </c>
    </row>
    <row r="5" spans="1:9" x14ac:dyDescent="0.3">
      <c r="D5" t="s">
        <v>93</v>
      </c>
      <c r="E5" s="29" t="s">
        <v>94</v>
      </c>
      <c r="F5" t="s">
        <v>98</v>
      </c>
    </row>
    <row r="6" spans="1:9" x14ac:dyDescent="0.3">
      <c r="E6" s="31"/>
    </row>
    <row r="7" spans="1:9" x14ac:dyDescent="0.3">
      <c r="A7" s="66" t="s">
        <v>11</v>
      </c>
      <c r="B7" s="66" t="s">
        <v>12</v>
      </c>
      <c r="C7" s="66" t="s">
        <v>99</v>
      </c>
      <c r="D7" s="66" t="s">
        <v>81</v>
      </c>
      <c r="E7" s="66"/>
      <c r="F7" s="66" t="s">
        <v>82</v>
      </c>
      <c r="G7" s="66"/>
      <c r="H7" s="71" t="s">
        <v>83</v>
      </c>
      <c r="I7" s="71"/>
    </row>
    <row r="8" spans="1:9" ht="28.8" x14ac:dyDescent="0.3">
      <c r="A8" s="66"/>
      <c r="B8" s="66"/>
      <c r="C8" s="66"/>
      <c r="D8" s="28" t="s">
        <v>79</v>
      </c>
      <c r="E8" s="28" t="s">
        <v>80</v>
      </c>
      <c r="F8" s="28" t="s">
        <v>79</v>
      </c>
      <c r="G8" s="28" t="s">
        <v>80</v>
      </c>
      <c r="H8" s="39" t="s">
        <v>84</v>
      </c>
      <c r="I8" s="40" t="s">
        <v>85</v>
      </c>
    </row>
    <row r="9" spans="1:9" x14ac:dyDescent="0.3">
      <c r="A9" s="2"/>
      <c r="B9" s="2"/>
      <c r="C9" s="2" t="s">
        <v>100</v>
      </c>
      <c r="D9" s="27">
        <f>'1.ALLData-Current'!T9</f>
        <v>173746267</v>
      </c>
      <c r="E9" s="27">
        <f>'1.ALLData-Current'!AD9</f>
        <v>0</v>
      </c>
      <c r="F9" s="27">
        <f>'1.ALLData-Current'!AX9</f>
        <v>126992367</v>
      </c>
      <c r="G9" s="27">
        <f>'1.ALLData-Current'!BH9</f>
        <v>46750000</v>
      </c>
      <c r="H9" s="41">
        <f>D9-F9</f>
        <v>46753900</v>
      </c>
      <c r="I9" s="41">
        <f>H9+E9-G9</f>
        <v>3900</v>
      </c>
    </row>
    <row r="10" spans="1:9" x14ac:dyDescent="0.3">
      <c r="A10" s="2"/>
      <c r="B10" s="2"/>
      <c r="C10" s="2" t="s">
        <v>101</v>
      </c>
      <c r="D10" s="27">
        <f>'1.ALLData-Current'!T10</f>
        <v>84164090</v>
      </c>
      <c r="E10" s="27">
        <f>'1.ALLData-Current'!AD10</f>
        <v>5624886</v>
      </c>
      <c r="F10" s="27">
        <f>'1.ALLData-Current'!AX10</f>
        <v>76358700</v>
      </c>
      <c r="G10" s="27">
        <f>'1.ALLData-Current'!BH10</f>
        <v>13429666</v>
      </c>
      <c r="H10" s="41">
        <f t="shared" ref="H10:H13" si="0">D10-F10</f>
        <v>7805390</v>
      </c>
      <c r="I10" s="41">
        <f t="shared" ref="I10:I13" si="1">H10+E10-G10</f>
        <v>610</v>
      </c>
    </row>
    <row r="11" spans="1:9" x14ac:dyDescent="0.3">
      <c r="A11" s="2"/>
      <c r="B11" s="2"/>
      <c r="C11" s="2" t="s">
        <v>102</v>
      </c>
      <c r="D11" s="27">
        <f>'1.ALLData-Current'!T11</f>
        <v>259633583.48000002</v>
      </c>
      <c r="E11" s="27">
        <f>'1.ALLData-Current'!AD11</f>
        <v>17000000</v>
      </c>
      <c r="F11" s="27">
        <f>'1.ALLData-Current'!AX11</f>
        <v>165978486.47000003</v>
      </c>
      <c r="G11" s="27">
        <f>'1.ALLData-Current'!BH11</f>
        <v>110649577.11</v>
      </c>
      <c r="H11" s="41">
        <f t="shared" si="0"/>
        <v>93655097.00999999</v>
      </c>
      <c r="I11" s="41">
        <f t="shared" si="1"/>
        <v>5519.8999999910593</v>
      </c>
    </row>
    <row r="12" spans="1:9" x14ac:dyDescent="0.3">
      <c r="A12" s="2"/>
      <c r="B12" s="2"/>
      <c r="C12" s="2" t="s">
        <v>103</v>
      </c>
      <c r="D12" s="27">
        <f>'1.ALLData-Current'!T12</f>
        <v>0</v>
      </c>
      <c r="E12" s="27">
        <f>'1.ALLData-Current'!AD12</f>
        <v>0</v>
      </c>
      <c r="F12" s="27">
        <f>'1.ALLData-Current'!AX12</f>
        <v>0</v>
      </c>
      <c r="G12" s="27">
        <f>'1.ALLData-Current'!BH12</f>
        <v>0</v>
      </c>
      <c r="H12" s="41">
        <f t="shared" si="0"/>
        <v>0</v>
      </c>
      <c r="I12" s="41">
        <f t="shared" si="1"/>
        <v>0</v>
      </c>
    </row>
    <row r="13" spans="1:9" x14ac:dyDescent="0.3">
      <c r="A13" s="2"/>
      <c r="B13" s="2"/>
      <c r="C13" s="2" t="s">
        <v>104</v>
      </c>
      <c r="D13" s="27">
        <f>'1.ALLData-Current'!T13</f>
        <v>0</v>
      </c>
      <c r="E13" s="27">
        <f>'1.ALLData-Current'!AD13</f>
        <v>0</v>
      </c>
      <c r="F13" s="27">
        <f>'1.ALLData-Current'!AX13</f>
        <v>0</v>
      </c>
      <c r="G13" s="27">
        <f>'1.ALLData-Current'!BH13</f>
        <v>0</v>
      </c>
      <c r="H13" s="41">
        <f t="shared" si="0"/>
        <v>0</v>
      </c>
      <c r="I13" s="43">
        <f t="shared" si="1"/>
        <v>0</v>
      </c>
    </row>
  </sheetData>
  <mergeCells count="6">
    <mergeCell ref="D7:E7"/>
    <mergeCell ref="F7:G7"/>
    <mergeCell ref="H7:I7"/>
    <mergeCell ref="A7:A8"/>
    <mergeCell ref="B7:B8"/>
    <mergeCell ref="C7:C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Budget-TypeAUC1</vt:lpstr>
      <vt:lpstr>Budget-TypeAUC2</vt:lpstr>
      <vt:lpstr>Budget-TypeAUC3</vt:lpstr>
      <vt:lpstr>Actuals-TypeAUC1</vt:lpstr>
      <vt:lpstr>Actuals-TypeAUC2</vt:lpstr>
      <vt:lpstr>Actuals-TypeAUC3</vt:lpstr>
      <vt:lpstr>1.ALLData-Current</vt:lpstr>
      <vt:lpstr>2.ALLData-Upto</vt:lpstr>
      <vt:lpstr>3.BudgetStatus</vt:lpstr>
      <vt:lpstr>4.OwnRevenueExp</vt:lpstr>
      <vt:lpstr>5.TotalRevenueExp</vt:lpstr>
      <vt:lpstr>6.RevAdditional</vt:lpstr>
      <vt:lpstr>7.GenInfo</vt:lpstr>
      <vt:lpstr>8.Services</vt:lpstr>
      <vt:lpstr>9.VehiclesEquip</vt:lpstr>
      <vt:lpstr>10.MainDashboard</vt:lpstr>
      <vt:lpstr>test</vt:lpstr>
      <vt:lpstr>test2</vt:lpstr>
      <vt:lpstr>Demo trip budget</vt:lpstr>
      <vt:lpstr>Demo bank statement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Arumaithurai Subakaran</dc:creator>
  <cp:lastModifiedBy>thilac ramesh</cp:lastModifiedBy>
  <dcterms:created xsi:type="dcterms:W3CDTF">2024-03-01T14:18:05Z</dcterms:created>
  <dcterms:modified xsi:type="dcterms:W3CDTF">2024-03-19T06:16:01Z</dcterms:modified>
</cp:coreProperties>
</file>