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su/Desktop/Galena Park/"/>
    </mc:Choice>
  </mc:AlternateContent>
  <xr:revisionPtr revIDLastSave="0" documentId="13_ncr:40009_{D674B58D-B8E5-584A-8E96-43A44FD4013D}" xr6:coauthVersionLast="47" xr6:coauthVersionMax="47" xr10:uidLastSave="{00000000-0000-0000-0000-000000000000}"/>
  <bookViews>
    <workbookView xWindow="1180" yWindow="1500" windowWidth="27240" windowHeight="14800" activeTab="1"/>
  </bookViews>
  <sheets>
    <sheet name="word count bm" sheetId="1" r:id="rId1"/>
    <sheet name="word count bm overall" sheetId="2" r:id="rId2"/>
  </sheets>
  <calcPr calcId="191029"/>
  <pivotCaches>
    <pivotCache cacheId="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7" i="2"/>
  <c r="E2" i="2"/>
  <c r="K29" i="1"/>
  <c r="K26" i="1"/>
  <c r="K25" i="1"/>
  <c r="K24" i="1"/>
  <c r="O25" i="1"/>
  <c r="O24" i="1"/>
  <c r="K28" i="1"/>
  <c r="K27" i="1"/>
  <c r="H29" i="1"/>
  <c r="H28" i="1"/>
  <c r="H24" i="1"/>
  <c r="H25" i="1"/>
  <c r="H26" i="1"/>
  <c r="H27" i="1"/>
</calcChain>
</file>

<file path=xl/sharedStrings.xml><?xml version="1.0" encoding="utf-8"?>
<sst xmlns="http://schemas.openxmlformats.org/spreadsheetml/2006/main" count="109" uniqueCount="17">
  <si>
    <t>School Year</t>
  </si>
  <si>
    <t>Lesson Type</t>
  </si>
  <si>
    <t>Enrolled Grade</t>
  </si>
  <si>
    <t>Word Count</t>
  </si>
  <si>
    <t>2019-2020</t>
  </si>
  <si>
    <t>Benchmark - Baseline Writing</t>
  </si>
  <si>
    <t>Benchmark - Mid-Year</t>
  </si>
  <si>
    <t>2020-2021</t>
  </si>
  <si>
    <t>Benchmark - End-of-Year</t>
  </si>
  <si>
    <t>2021-2022</t>
  </si>
  <si>
    <t>Row Labels</t>
  </si>
  <si>
    <t>Grand Total</t>
  </si>
  <si>
    <t>Column Labels</t>
  </si>
  <si>
    <t>2019-2020 Total</t>
  </si>
  <si>
    <t>2020-2021 Total</t>
  </si>
  <si>
    <t>2021-2022 Total</t>
  </si>
  <si>
    <t>Sum of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</si>
</sst>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83.665705092593" createdVersion="7" refreshedVersion="7" minRefreshableVersion="3" recordCount="35">
  <cacheSource type="worksheet">
    <worksheetSource ref="A1:D36" sheet="word count bm"/>
  </cacheSource>
  <cacheFields count="4">
    <cacheField name="School Year" numFmtId="0">
      <sharedItems count="3">
        <s v="2019-2020"/>
        <s v="2020-2021"/>
        <s v="2021-2022"/>
      </sharedItems>
    </cacheField>
    <cacheField name="Lesson Type" numFmtId="0">
      <sharedItems count="3">
        <s v="Benchmark - Baseline Writing"/>
        <s v="Benchmark - Mid-Year"/>
        <s v="Benchmark - End-of-Year"/>
      </sharedItems>
    </cacheField>
    <cacheField name="Enrolled Grade" numFmtId="0">
      <sharedItems containsSemiMixedTypes="0" containsString="0" containsNumber="1" containsInteger="1" minValue="7" maxValue="12" count="6">
        <n v="7"/>
        <n v="8"/>
        <n v="9"/>
        <n v="10"/>
        <n v="11"/>
        <n v="12"/>
      </sharedItems>
    </cacheField>
    <cacheField name="Word Count" numFmtId="0">
      <sharedItems containsSemiMixedTypes="0" containsString="0" containsNumber="1" minValue="37.962962962962898" maxValue="258.80603448275798" count="35">
        <n v="46.317647058823503"/>
        <n v="49.348462664714397"/>
        <n v="49.695918367346898"/>
        <n v="46.778597785977801"/>
        <n v="52.270270270270203"/>
        <n v="48.377245508982"/>
        <n v="122.012345679012"/>
        <n v="163.574185765983"/>
        <n v="157.29310344827499"/>
        <n v="147.098522167487"/>
        <n v="142.710526315789"/>
        <n v="137.625"/>
        <n v="39.283333333333303"/>
        <n v="43.715437788018399"/>
        <n v="48.018518518518498"/>
        <n v="81.2"/>
        <n v="72.266666666666595"/>
        <n v="186.568965517241"/>
        <n v="199.509219858156"/>
        <n v="179.24817518248099"/>
        <n v="106.384615384615"/>
        <n v="184"/>
        <n v="126.012195121951"/>
        <n v="160.743861134631"/>
        <n v="161.85844748858401"/>
        <n v="107.575757575757"/>
        <n v="209"/>
        <n v="72.157237936772006"/>
        <n v="115.12035225048901"/>
        <n v="113.2"/>
        <n v="150.933333333333"/>
        <n v="37.962962962962898"/>
        <n v="55.5555555555555"/>
        <n v="169.01950585175501"/>
        <n v="258.806034482757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1"/>
    <x v="0"/>
    <x v="6"/>
  </r>
  <r>
    <x v="0"/>
    <x v="1"/>
    <x v="1"/>
    <x v="7"/>
  </r>
  <r>
    <x v="0"/>
    <x v="1"/>
    <x v="2"/>
    <x v="8"/>
  </r>
  <r>
    <x v="0"/>
    <x v="1"/>
    <x v="3"/>
    <x v="9"/>
  </r>
  <r>
    <x v="0"/>
    <x v="1"/>
    <x v="4"/>
    <x v="10"/>
  </r>
  <r>
    <x v="0"/>
    <x v="1"/>
    <x v="5"/>
    <x v="11"/>
  </r>
  <r>
    <x v="1"/>
    <x v="0"/>
    <x v="0"/>
    <x v="12"/>
  </r>
  <r>
    <x v="1"/>
    <x v="0"/>
    <x v="1"/>
    <x v="13"/>
  </r>
  <r>
    <x v="1"/>
    <x v="0"/>
    <x v="2"/>
    <x v="14"/>
  </r>
  <r>
    <x v="1"/>
    <x v="0"/>
    <x v="4"/>
    <x v="15"/>
  </r>
  <r>
    <x v="1"/>
    <x v="0"/>
    <x v="5"/>
    <x v="16"/>
  </r>
  <r>
    <x v="1"/>
    <x v="2"/>
    <x v="0"/>
    <x v="17"/>
  </r>
  <r>
    <x v="1"/>
    <x v="2"/>
    <x v="1"/>
    <x v="18"/>
  </r>
  <r>
    <x v="1"/>
    <x v="2"/>
    <x v="2"/>
    <x v="19"/>
  </r>
  <r>
    <x v="1"/>
    <x v="2"/>
    <x v="3"/>
    <x v="20"/>
  </r>
  <r>
    <x v="1"/>
    <x v="2"/>
    <x v="5"/>
    <x v="21"/>
  </r>
  <r>
    <x v="1"/>
    <x v="1"/>
    <x v="0"/>
    <x v="22"/>
  </r>
  <r>
    <x v="1"/>
    <x v="1"/>
    <x v="1"/>
    <x v="23"/>
  </r>
  <r>
    <x v="1"/>
    <x v="1"/>
    <x v="2"/>
    <x v="24"/>
  </r>
  <r>
    <x v="1"/>
    <x v="1"/>
    <x v="3"/>
    <x v="25"/>
  </r>
  <r>
    <x v="1"/>
    <x v="1"/>
    <x v="5"/>
    <x v="26"/>
  </r>
  <r>
    <x v="2"/>
    <x v="0"/>
    <x v="0"/>
    <x v="27"/>
  </r>
  <r>
    <x v="2"/>
    <x v="0"/>
    <x v="1"/>
    <x v="28"/>
  </r>
  <r>
    <x v="2"/>
    <x v="0"/>
    <x v="2"/>
    <x v="29"/>
  </r>
  <r>
    <x v="2"/>
    <x v="0"/>
    <x v="3"/>
    <x v="30"/>
  </r>
  <r>
    <x v="2"/>
    <x v="0"/>
    <x v="4"/>
    <x v="31"/>
  </r>
  <r>
    <x v="2"/>
    <x v="0"/>
    <x v="5"/>
    <x v="32"/>
  </r>
  <r>
    <x v="2"/>
    <x v="1"/>
    <x v="0"/>
    <x v="33"/>
  </r>
  <r>
    <x v="2"/>
    <x v="1"/>
    <x v="1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1:Q20" firstHeaderRow="1" firstDataRow="3" firstDataCol="1"/>
  <pivotFields count="4"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36">
        <item x="31"/>
        <item x="12"/>
        <item x="13"/>
        <item x="0"/>
        <item x="3"/>
        <item x="14"/>
        <item x="5"/>
        <item x="1"/>
        <item x="2"/>
        <item x="4"/>
        <item x="32"/>
        <item x="27"/>
        <item x="16"/>
        <item x="15"/>
        <item x="20"/>
        <item x="25"/>
        <item x="29"/>
        <item x="28"/>
        <item x="6"/>
        <item x="22"/>
        <item x="11"/>
        <item x="10"/>
        <item x="9"/>
        <item x="30"/>
        <item x="8"/>
        <item x="23"/>
        <item x="24"/>
        <item x="7"/>
        <item x="33"/>
        <item x="19"/>
        <item x="21"/>
        <item x="17"/>
        <item x="18"/>
        <item x="26"/>
        <item x="3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1"/>
  </colFields>
  <col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2"/>
    </i>
    <i t="default">
      <x v="2"/>
    </i>
    <i t="grand">
      <x/>
    </i>
  </colItems>
  <dataFields count="1">
    <dataField name="Sum of Word Count" fld="3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H6" workbookViewId="0">
      <selection activeCell="O24" sqref="O24:O25"/>
    </sheetView>
  </sheetViews>
  <sheetFormatPr baseColWidth="10" defaultRowHeight="16" x14ac:dyDescent="0.2"/>
  <cols>
    <col min="6" max="6" width="17.33203125" bestFit="1" customWidth="1"/>
    <col min="7" max="7" width="26.1640625" bestFit="1" customWidth="1"/>
    <col min="8" max="8" width="19.83203125" bestFit="1" customWidth="1"/>
    <col min="9" max="9" width="14.5" bestFit="1" customWidth="1"/>
    <col min="10" max="10" width="26.1640625" bestFit="1" customWidth="1"/>
    <col min="11" max="11" width="22.1640625" bestFit="1" customWidth="1"/>
    <col min="12" max="12" width="19.83203125" bestFit="1" customWidth="1"/>
    <col min="13" max="13" width="14.5" bestFit="1" customWidth="1"/>
    <col min="14" max="14" width="26.1640625" bestFit="1" customWidth="1"/>
    <col min="15" max="15" width="19.83203125" bestFit="1" customWidth="1"/>
    <col min="16" max="16" width="14.5" bestFit="1" customWidth="1"/>
    <col min="17" max="17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</row>
    <row r="2" spans="1:17" x14ac:dyDescent="0.2">
      <c r="A2" t="s">
        <v>4</v>
      </c>
      <c r="B2" t="s">
        <v>5</v>
      </c>
      <c r="C2">
        <v>7</v>
      </c>
      <c r="D2">
        <v>46.317647058823503</v>
      </c>
    </row>
    <row r="3" spans="1:17" x14ac:dyDescent="0.2">
      <c r="A3" t="s">
        <v>4</v>
      </c>
      <c r="B3" t="s">
        <v>5</v>
      </c>
      <c r="C3">
        <v>8</v>
      </c>
      <c r="D3">
        <v>49.348462664714397</v>
      </c>
    </row>
    <row r="4" spans="1:17" x14ac:dyDescent="0.2">
      <c r="A4" t="s">
        <v>4</v>
      </c>
      <c r="B4" t="s">
        <v>5</v>
      </c>
      <c r="C4">
        <v>9</v>
      </c>
      <c r="D4">
        <v>49.695918367346898</v>
      </c>
    </row>
    <row r="5" spans="1:17" x14ac:dyDescent="0.2">
      <c r="A5" t="s">
        <v>4</v>
      </c>
      <c r="B5" t="s">
        <v>5</v>
      </c>
      <c r="C5">
        <v>10</v>
      </c>
      <c r="D5">
        <v>46.778597785977801</v>
      </c>
    </row>
    <row r="6" spans="1:17" x14ac:dyDescent="0.2">
      <c r="A6" t="s">
        <v>4</v>
      </c>
      <c r="B6" t="s">
        <v>5</v>
      </c>
      <c r="C6">
        <v>11</v>
      </c>
      <c r="D6">
        <v>52.270270270270203</v>
      </c>
    </row>
    <row r="7" spans="1:17" x14ac:dyDescent="0.2">
      <c r="A7" t="s">
        <v>4</v>
      </c>
      <c r="B7" t="s">
        <v>5</v>
      </c>
      <c r="C7">
        <v>12</v>
      </c>
      <c r="D7">
        <v>48.377245508982</v>
      </c>
    </row>
    <row r="8" spans="1:17" x14ac:dyDescent="0.2">
      <c r="A8" t="s">
        <v>4</v>
      </c>
      <c r="B8" t="s">
        <v>6</v>
      </c>
      <c r="C8">
        <v>7</v>
      </c>
      <c r="D8">
        <v>122.012345679012</v>
      </c>
    </row>
    <row r="9" spans="1:17" x14ac:dyDescent="0.2">
      <c r="A9" t="s">
        <v>4</v>
      </c>
      <c r="B9" t="s">
        <v>6</v>
      </c>
      <c r="C9">
        <v>8</v>
      </c>
      <c r="D9">
        <v>163.574185765983</v>
      </c>
    </row>
    <row r="10" spans="1:17" x14ac:dyDescent="0.2">
      <c r="A10" t="s">
        <v>4</v>
      </c>
      <c r="B10" t="s">
        <v>6</v>
      </c>
      <c r="C10">
        <v>9</v>
      </c>
      <c r="D10">
        <v>157.29310344827499</v>
      </c>
    </row>
    <row r="11" spans="1:17" x14ac:dyDescent="0.2">
      <c r="A11" t="s">
        <v>4</v>
      </c>
      <c r="B11" t="s">
        <v>6</v>
      </c>
      <c r="C11">
        <v>10</v>
      </c>
      <c r="D11">
        <v>147.098522167487</v>
      </c>
      <c r="F11" s="1" t="s">
        <v>16</v>
      </c>
      <c r="G11" s="1" t="s">
        <v>12</v>
      </c>
    </row>
    <row r="12" spans="1:17" x14ac:dyDescent="0.2">
      <c r="A12" t="s">
        <v>4</v>
      </c>
      <c r="B12" t="s">
        <v>6</v>
      </c>
      <c r="C12">
        <v>11</v>
      </c>
      <c r="D12">
        <v>142.710526315789</v>
      </c>
      <c r="G12" t="s">
        <v>4</v>
      </c>
      <c r="I12" t="s">
        <v>13</v>
      </c>
      <c r="J12" t="s">
        <v>7</v>
      </c>
      <c r="M12" t="s">
        <v>14</v>
      </c>
      <c r="N12" t="s">
        <v>9</v>
      </c>
      <c r="P12" t="s">
        <v>15</v>
      </c>
      <c r="Q12" t="s">
        <v>11</v>
      </c>
    </row>
    <row r="13" spans="1:17" x14ac:dyDescent="0.2">
      <c r="A13" t="s">
        <v>4</v>
      </c>
      <c r="B13" t="s">
        <v>6</v>
      </c>
      <c r="C13">
        <v>12</v>
      </c>
      <c r="D13">
        <v>137.625</v>
      </c>
      <c r="F13" s="1" t="s">
        <v>10</v>
      </c>
      <c r="G13" t="s">
        <v>5</v>
      </c>
      <c r="H13" t="s">
        <v>6</v>
      </c>
      <c r="J13" t="s">
        <v>5</v>
      </c>
      <c r="K13" t="s">
        <v>8</v>
      </c>
      <c r="L13" t="s">
        <v>6</v>
      </c>
      <c r="N13" t="s">
        <v>5</v>
      </c>
      <c r="O13" t="s">
        <v>6</v>
      </c>
    </row>
    <row r="14" spans="1:17" x14ac:dyDescent="0.2">
      <c r="A14" t="s">
        <v>7</v>
      </c>
      <c r="B14" t="s">
        <v>5</v>
      </c>
      <c r="C14">
        <v>7</v>
      </c>
      <c r="D14">
        <v>39.283333333333303</v>
      </c>
      <c r="F14" s="2">
        <v>7</v>
      </c>
      <c r="G14" s="4">
        <v>46.317647058823503</v>
      </c>
      <c r="H14" s="4">
        <v>122.012345679012</v>
      </c>
      <c r="I14" s="4">
        <v>168.32999273783551</v>
      </c>
      <c r="J14" s="4">
        <v>39.283333333333303</v>
      </c>
      <c r="K14" s="4">
        <v>186.568965517241</v>
      </c>
      <c r="L14" s="4">
        <v>126.012195121951</v>
      </c>
      <c r="M14" s="4">
        <v>351.86449397252528</v>
      </c>
      <c r="N14" s="4">
        <v>72.157237936772006</v>
      </c>
      <c r="O14" s="4">
        <v>169.01950585175501</v>
      </c>
      <c r="P14" s="4">
        <v>241.17674378852701</v>
      </c>
      <c r="Q14" s="4">
        <v>761.37123049888783</v>
      </c>
    </row>
    <row r="15" spans="1:17" x14ac:dyDescent="0.2">
      <c r="A15" t="s">
        <v>7</v>
      </c>
      <c r="B15" t="s">
        <v>5</v>
      </c>
      <c r="C15">
        <v>8</v>
      </c>
      <c r="D15">
        <v>43.715437788018399</v>
      </c>
      <c r="F15" s="2">
        <v>8</v>
      </c>
      <c r="G15" s="4">
        <v>49.348462664714397</v>
      </c>
      <c r="H15" s="4">
        <v>163.574185765983</v>
      </c>
      <c r="I15" s="4">
        <v>212.92264843069739</v>
      </c>
      <c r="J15" s="4">
        <v>43.715437788018399</v>
      </c>
      <c r="K15" s="4">
        <v>199.509219858156</v>
      </c>
      <c r="L15" s="4">
        <v>160.743861134631</v>
      </c>
      <c r="M15" s="4">
        <v>403.96851878080543</v>
      </c>
      <c r="N15" s="4">
        <v>115.12035225048901</v>
      </c>
      <c r="O15" s="4">
        <v>258.80603448275798</v>
      </c>
      <c r="P15" s="4">
        <v>373.926386733247</v>
      </c>
      <c r="Q15" s="4">
        <v>990.81755394474976</v>
      </c>
    </row>
    <row r="16" spans="1:17" x14ac:dyDescent="0.2">
      <c r="A16" t="s">
        <v>7</v>
      </c>
      <c r="B16" t="s">
        <v>5</v>
      </c>
      <c r="C16">
        <v>9</v>
      </c>
      <c r="D16">
        <v>48.018518518518498</v>
      </c>
      <c r="F16" s="2">
        <v>9</v>
      </c>
      <c r="G16" s="4">
        <v>49.695918367346898</v>
      </c>
      <c r="H16" s="4">
        <v>157.29310344827499</v>
      </c>
      <c r="I16" s="4">
        <v>206.9890218156219</v>
      </c>
      <c r="J16" s="4">
        <v>48.018518518518498</v>
      </c>
      <c r="K16" s="4">
        <v>179.24817518248099</v>
      </c>
      <c r="L16" s="4">
        <v>161.85844748858401</v>
      </c>
      <c r="M16" s="4">
        <v>389.12514118958347</v>
      </c>
      <c r="N16" s="4">
        <v>113.2</v>
      </c>
      <c r="O16" s="4"/>
      <c r="P16" s="4">
        <v>113.2</v>
      </c>
      <c r="Q16" s="4">
        <v>709.3141630052055</v>
      </c>
    </row>
    <row r="17" spans="1:17" x14ac:dyDescent="0.2">
      <c r="A17" t="s">
        <v>7</v>
      </c>
      <c r="B17" t="s">
        <v>5</v>
      </c>
      <c r="C17">
        <v>11</v>
      </c>
      <c r="D17">
        <v>81.2</v>
      </c>
      <c r="F17" s="2">
        <v>10</v>
      </c>
      <c r="G17" s="4">
        <v>46.778597785977801</v>
      </c>
      <c r="H17" s="4">
        <v>147.098522167487</v>
      </c>
      <c r="I17" s="4">
        <v>193.87711995346481</v>
      </c>
      <c r="J17" s="4"/>
      <c r="K17" s="4">
        <v>106.384615384615</v>
      </c>
      <c r="L17" s="4">
        <v>107.575757575757</v>
      </c>
      <c r="M17" s="4">
        <v>213.96037296037201</v>
      </c>
      <c r="N17" s="4">
        <v>150.933333333333</v>
      </c>
      <c r="O17" s="4"/>
      <c r="P17" s="4">
        <v>150.933333333333</v>
      </c>
      <c r="Q17" s="4">
        <v>558.77082624716979</v>
      </c>
    </row>
    <row r="18" spans="1:17" x14ac:dyDescent="0.2">
      <c r="A18" t="s">
        <v>7</v>
      </c>
      <c r="B18" t="s">
        <v>5</v>
      </c>
      <c r="C18">
        <v>12</v>
      </c>
      <c r="D18">
        <v>72.266666666666595</v>
      </c>
      <c r="F18" s="2">
        <v>11</v>
      </c>
      <c r="G18" s="4">
        <v>52.270270270270203</v>
      </c>
      <c r="H18" s="4">
        <v>142.710526315789</v>
      </c>
      <c r="I18" s="4">
        <v>194.9807965860592</v>
      </c>
      <c r="J18" s="4">
        <v>81.2</v>
      </c>
      <c r="K18" s="4"/>
      <c r="L18" s="4"/>
      <c r="M18" s="4">
        <v>81.2</v>
      </c>
      <c r="N18" s="4">
        <v>37.962962962962898</v>
      </c>
      <c r="O18" s="4"/>
      <c r="P18" s="4">
        <v>37.962962962962898</v>
      </c>
      <c r="Q18" s="4">
        <v>314.14375954902209</v>
      </c>
    </row>
    <row r="19" spans="1:17" x14ac:dyDescent="0.2">
      <c r="A19" t="s">
        <v>7</v>
      </c>
      <c r="B19" t="s">
        <v>8</v>
      </c>
      <c r="C19">
        <v>7</v>
      </c>
      <c r="D19">
        <v>186.568965517241</v>
      </c>
      <c r="F19" s="2">
        <v>12</v>
      </c>
      <c r="G19" s="4">
        <v>48.377245508982</v>
      </c>
      <c r="H19" s="4">
        <v>137.625</v>
      </c>
      <c r="I19" s="4">
        <v>186.00224550898201</v>
      </c>
      <c r="J19" s="4">
        <v>72.266666666666595</v>
      </c>
      <c r="K19" s="4">
        <v>184</v>
      </c>
      <c r="L19" s="4">
        <v>209</v>
      </c>
      <c r="M19" s="4">
        <v>465.26666666666659</v>
      </c>
      <c r="N19" s="4">
        <v>55.5555555555555</v>
      </c>
      <c r="O19" s="4"/>
      <c r="P19" s="4">
        <v>55.5555555555555</v>
      </c>
      <c r="Q19" s="4">
        <v>706.82446773120421</v>
      </c>
    </row>
    <row r="20" spans="1:17" x14ac:dyDescent="0.2">
      <c r="A20" t="s">
        <v>7</v>
      </c>
      <c r="B20" t="s">
        <v>8</v>
      </c>
      <c r="C20">
        <v>8</v>
      </c>
      <c r="D20">
        <v>199.509219858156</v>
      </c>
      <c r="F20" s="2" t="s">
        <v>11</v>
      </c>
      <c r="G20" s="4">
        <v>292.78814165611482</v>
      </c>
      <c r="H20" s="4">
        <v>870.31368337654601</v>
      </c>
      <c r="I20" s="4">
        <v>1163.1018250326608</v>
      </c>
      <c r="J20" s="4">
        <v>284.48395630653681</v>
      </c>
      <c r="K20" s="4">
        <v>855.71097594249295</v>
      </c>
      <c r="L20" s="4">
        <v>765.1902613209229</v>
      </c>
      <c r="M20" s="4">
        <v>1905.3851935699529</v>
      </c>
      <c r="N20" s="4">
        <v>544.92944203911236</v>
      </c>
      <c r="O20" s="4">
        <v>427.82554033451299</v>
      </c>
      <c r="P20" s="4">
        <v>972.75498237362558</v>
      </c>
      <c r="Q20" s="4">
        <v>4041.2420009762386</v>
      </c>
    </row>
    <row r="21" spans="1:17" x14ac:dyDescent="0.2">
      <c r="A21" t="s">
        <v>7</v>
      </c>
      <c r="B21" t="s">
        <v>8</v>
      </c>
      <c r="C21">
        <v>9</v>
      </c>
      <c r="D21">
        <v>179.24817518248099</v>
      </c>
    </row>
    <row r="22" spans="1:17" x14ac:dyDescent="0.2">
      <c r="A22" t="s">
        <v>7</v>
      </c>
      <c r="B22" t="s">
        <v>8</v>
      </c>
      <c r="C22">
        <v>10</v>
      </c>
      <c r="D22">
        <v>106.384615384615</v>
      </c>
    </row>
    <row r="23" spans="1:17" x14ac:dyDescent="0.2">
      <c r="A23" t="s">
        <v>7</v>
      </c>
      <c r="B23" t="s">
        <v>8</v>
      </c>
      <c r="C23">
        <v>12</v>
      </c>
      <c r="D23">
        <v>184</v>
      </c>
    </row>
    <row r="24" spans="1:17" x14ac:dyDescent="0.2">
      <c r="A24" t="s">
        <v>7</v>
      </c>
      <c r="B24" t="s">
        <v>6</v>
      </c>
      <c r="C24">
        <v>7</v>
      </c>
      <c r="D24">
        <v>126.012195121951</v>
      </c>
      <c r="H24" s="3">
        <f>(GETPIVOTDATA("Word Count",$F$11,"School Year","2019-2020","Lesson Type","Benchmark - Mid-Year","Enrolled Grade",7)-GETPIVOTDATA("Word Count",$F$11,"School Year","2019-2020","Lesson Type","Benchmark - Baseline Writing","Enrolled Grade",7))/GETPIVOTDATA("Word Count",$F$11,"School Year","2019-2020","Lesson Type","Benchmark - Baseline Writing","Enrolled Grade",7)</f>
        <v>1.6342518117134939</v>
      </c>
      <c r="K24" s="3">
        <f>(GETPIVOTDATA("Word Count",$F$11,"School Year","2020-2021","Lesson Type","Benchmark - Mid-Year","Enrolled Grade",7)-GETPIVOTDATA("Word Count",$F$11,"School Year","2020-2021","Lesson Type","Benchmark - Baseline Writing","Enrolled Grade",7))/GETPIVOTDATA("Word Count",$F$11,"School Year","2020-2021","Lesson Type","Benchmark - Baseline Writing","Enrolled Grade",7)</f>
        <v>2.207777559319926</v>
      </c>
      <c r="O24" s="3">
        <f>(GETPIVOTDATA("Word Count",$F$11,"School Year","2021-2022","Lesson Type","Benchmark - Mid-Year","Enrolled Grade",7)-GETPIVOTDATA("Word Count",$F$11,"School Year","2021-2022","Lesson Type","Benchmark - Baseline Writing","Enrolled Grade",7))/GETPIVOTDATA("Word Count",$F$11,"School Year","2021-2022","Lesson Type","Benchmark - Baseline Writing","Enrolled Grade",7)</f>
        <v>1.3423777112956965</v>
      </c>
    </row>
    <row r="25" spans="1:17" x14ac:dyDescent="0.2">
      <c r="A25" t="s">
        <v>7</v>
      </c>
      <c r="B25" t="s">
        <v>6</v>
      </c>
      <c r="C25">
        <v>8</v>
      </c>
      <c r="D25">
        <v>160.743861134631</v>
      </c>
      <c r="H25" s="3">
        <f>(GETPIVOTDATA("Word Count",$F$11,"School Year","2019-2020","Lesson Type","Benchmark - Mid-Year","Enrolled Grade",8)-GETPIVOTDATA("Word Count",$F$11,"School Year","2019-2020","Lesson Type","Benchmark - Baseline Writing","Enrolled Grade",8))/GETPIVOTDATA("Word Count",$F$11,"School Year","2019-2020","Lesson Type","Benchmark - Baseline Writing","Enrolled Grade",8)</f>
        <v>2.3146764242150013</v>
      </c>
      <c r="K25" s="3">
        <f>(GETPIVOTDATA("Word Count",$F$11,"School Year","2020-2021","Lesson Type","Benchmark - Mid-Year","Enrolled Grade",8)-GETPIVOTDATA("Word Count",$F$11,"School Year","2020-2021","Lesson Type","Benchmark - Baseline Writing","Enrolled Grade",8))/GETPIVOTDATA("Word Count",$F$11,"School Year","2020-2021","Lesson Type","Benchmark - Baseline Writing","Enrolled Grade",8)</f>
        <v>2.6770502428478014</v>
      </c>
      <c r="O25" s="3">
        <f>(GETPIVOTDATA("Word Count",$F$11,"School Year","2021-2022","Lesson Type","Benchmark - Mid-Year","Enrolled Grade",8)-GETPIVOTDATA("Word Count",$F$11,"School Year","2021-2022","Lesson Type","Benchmark - Baseline Writing","Enrolled Grade",8))/GETPIVOTDATA("Word Count",$F$11,"School Year","2021-2022","Lesson Type","Benchmark - Baseline Writing","Enrolled Grade",8)</f>
        <v>1.2481344907599397</v>
      </c>
    </row>
    <row r="26" spans="1:17" x14ac:dyDescent="0.2">
      <c r="A26" t="s">
        <v>7</v>
      </c>
      <c r="B26" t="s">
        <v>6</v>
      </c>
      <c r="C26">
        <v>9</v>
      </c>
      <c r="D26">
        <v>161.85844748858401</v>
      </c>
      <c r="H26" s="3">
        <f>(GETPIVOTDATA("Word Count",$F$11,"School Year","2019-2020","Lesson Type","Benchmark - Mid-Year","Enrolled Grade",9)-GETPIVOTDATA("Word Count",$F$11,"School Year","2019-2020","Lesson Type","Benchmark - Baseline Writing","Enrolled Grade",9))/GETPIVOTDATA("Word Count",$F$11,"School Year","2019-2020","Lesson Type","Benchmark - Baseline Writing","Enrolled Grade",9)</f>
        <v>2.1651111120551438</v>
      </c>
      <c r="K26" s="3">
        <f>(GETPIVOTDATA("Word Count",$F$11,"School Year","2020-2021","Lesson Type","Benchmark - Mid-Year","Enrolled Grade",9)-GETPIVOTDATA("Word Count",$F$11,"School Year","2020-2021","Lesson Type","Benchmark - Baseline Writing","Enrolled Grade",9))/GETPIVOTDATA("Word Count",$F$11,"School Year","2020-2021","Lesson Type","Benchmark - Baseline Writing","Enrolled Grade",9)</f>
        <v>2.3707505454622213</v>
      </c>
    </row>
    <row r="27" spans="1:17" x14ac:dyDescent="0.2">
      <c r="A27" t="s">
        <v>7</v>
      </c>
      <c r="B27" t="s">
        <v>6</v>
      </c>
      <c r="C27">
        <v>10</v>
      </c>
      <c r="D27">
        <v>107.575757575757</v>
      </c>
      <c r="H27" s="3">
        <f>(GETPIVOTDATA("Word Count",$F$11,"School Year","2019-2020","Lesson Type","Benchmark - Mid-Year","Enrolled Grade",10)-GETPIVOTDATA("Word Count",$F$11,"School Year","2019-2020","Lesson Type","Benchmark - Baseline Writing","Enrolled Grade",10))/GETPIVOTDATA("Word Count",$F$11,"School Year","2019-2020","Lesson Type","Benchmark - Baseline Writing","Enrolled Grade",10)</f>
        <v>2.1445688654562614</v>
      </c>
      <c r="K27" s="3" t="e">
        <f>(GETPIVOTDATA("Word Count",$F$11,"School Year","2020-2021","Lesson Type","Benchmark - End-of-Year","Enrolled Grade",10)-GETPIVOTDATA("Word Count",$F$11,"School Year","2020-2021","Lesson Type","Benchmark - Baseline Writing","Enrolled Grade",10))/GETPIVOTDATA("Word Count",$F$11,"School Year","2020-2021","Lesson Type","Benchmark - Baseline Writing","Enrolled Grade",10)</f>
        <v>#DIV/0!</v>
      </c>
    </row>
    <row r="28" spans="1:17" x14ac:dyDescent="0.2">
      <c r="A28" t="s">
        <v>7</v>
      </c>
      <c r="B28" t="s">
        <v>6</v>
      </c>
      <c r="C28">
        <v>12</v>
      </c>
      <c r="D28">
        <v>209</v>
      </c>
      <c r="H28" s="3">
        <f>(GETPIVOTDATA("Word Count",$F$11,"School Year","2019-2020","Lesson Type","Benchmark - Mid-Year","Enrolled Grade",11)-GETPIVOTDATA("Word Count",$F$11,"School Year","2019-2020","Lesson Type","Benchmark - Baseline Writing","Enrolled Grade", 11))/GETPIVOTDATA("Word Count",$F$11,"School Year","2019-2020","Lesson Type","Benchmark - Baseline Writing","Enrolled Grade",11)</f>
        <v>1.7302427475099273</v>
      </c>
      <c r="K28" s="3">
        <f>(GETPIVOTDATA("Word Count",$F$11,"School Year","2020-2021","Lesson Type","Benchmark - End-of-Year","Enrolled Grade",11)-GETPIVOTDATA("Word Count",$F$11,"School Year","2020-2021","Lesson Type","Benchmark - Baseline Writing","Enrolled Grade",11))/GETPIVOTDATA("Word Count",$F$11,"School Year","2020-2021","Lesson Type","Benchmark - Baseline Writing","Enrolled Grade",11)</f>
        <v>-1</v>
      </c>
    </row>
    <row r="29" spans="1:17" x14ac:dyDescent="0.2">
      <c r="A29" t="s">
        <v>9</v>
      </c>
      <c r="B29" t="s">
        <v>5</v>
      </c>
      <c r="C29">
        <v>7</v>
      </c>
      <c r="D29">
        <v>72.157237936772006</v>
      </c>
      <c r="H29" s="3">
        <f>(GETPIVOTDATA("Word Count",$F$11,"School Year","2019-2020","Lesson Type","Benchmark - Mid-Year","Enrolled Grade",12)-GETPIVOTDATA("Word Count",$F$11,"School Year","2019-2020","Lesson Type","Benchmark - Baseline Writing","Enrolled Grade",12))/GETPIVOTDATA("Word Count",$F$11,"School Year","2019-2020","Lesson Type","Benchmark - Baseline Writing","Enrolled Grade",12)</f>
        <v>1.8448291867805442</v>
      </c>
      <c r="K29" s="3">
        <f>(GETPIVOTDATA("Word Count",$F$11,"School Year","2020-2021","Lesson Type","Benchmark - Mid-Year","Enrolled Grade",12)-GETPIVOTDATA("Word Count",$F$11,"School Year","2020-2021","Lesson Type","Benchmark - Baseline Writing","Enrolled Grade",12))/GETPIVOTDATA("Word Count",$F$11,"School Year","2020-2021","Lesson Type","Benchmark - Baseline Writing","Enrolled Grade",12)</f>
        <v>1.8920664206642095</v>
      </c>
    </row>
    <row r="30" spans="1:17" x14ac:dyDescent="0.2">
      <c r="A30" t="s">
        <v>9</v>
      </c>
      <c r="B30" t="s">
        <v>5</v>
      </c>
      <c r="C30">
        <v>8</v>
      </c>
      <c r="D30">
        <v>115.12035225048901</v>
      </c>
    </row>
    <row r="31" spans="1:17" x14ac:dyDescent="0.2">
      <c r="A31" t="s">
        <v>9</v>
      </c>
      <c r="B31" t="s">
        <v>5</v>
      </c>
      <c r="C31">
        <v>9</v>
      </c>
      <c r="D31">
        <v>113.2</v>
      </c>
    </row>
    <row r="32" spans="1:17" x14ac:dyDescent="0.2">
      <c r="A32" t="s">
        <v>9</v>
      </c>
      <c r="B32" t="s">
        <v>5</v>
      </c>
      <c r="C32">
        <v>10</v>
      </c>
      <c r="D32">
        <v>150.933333333333</v>
      </c>
    </row>
    <row r="33" spans="1:4" x14ac:dyDescent="0.2">
      <c r="A33" t="s">
        <v>9</v>
      </c>
      <c r="B33" t="s">
        <v>5</v>
      </c>
      <c r="C33">
        <v>11</v>
      </c>
      <c r="D33">
        <v>37.962962962962898</v>
      </c>
    </row>
    <row r="34" spans="1:4" x14ac:dyDescent="0.2">
      <c r="A34" t="s">
        <v>9</v>
      </c>
      <c r="B34" t="s">
        <v>5</v>
      </c>
      <c r="C34">
        <v>12</v>
      </c>
      <c r="D34">
        <v>55.5555555555555</v>
      </c>
    </row>
    <row r="35" spans="1:4" x14ac:dyDescent="0.2">
      <c r="A35" t="s">
        <v>9</v>
      </c>
      <c r="B35" t="s">
        <v>6</v>
      </c>
      <c r="C35">
        <v>7</v>
      </c>
      <c r="D35">
        <v>169.01950585175501</v>
      </c>
    </row>
    <row r="36" spans="1:4" x14ac:dyDescent="0.2">
      <c r="A36" t="s">
        <v>9</v>
      </c>
      <c r="B36" t="s">
        <v>6</v>
      </c>
      <c r="C36">
        <v>8</v>
      </c>
      <c r="D36">
        <v>258.80603448275798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2" sqref="E2"/>
    </sheetView>
  </sheetViews>
  <sheetFormatPr baseColWidth="10" defaultRowHeight="16" x14ac:dyDescent="0.2"/>
  <cols>
    <col min="2" max="2" width="28.5" customWidth="1"/>
    <col min="3" max="3" width="10.83203125" style="4"/>
    <col min="5" max="5" width="10.83203125" style="3"/>
  </cols>
  <sheetData>
    <row r="1" spans="1:5" x14ac:dyDescent="0.2">
      <c r="A1" t="s">
        <v>0</v>
      </c>
      <c r="B1" t="s">
        <v>1</v>
      </c>
      <c r="C1" s="4" t="s">
        <v>3</v>
      </c>
    </row>
    <row r="2" spans="1:5" x14ac:dyDescent="0.2">
      <c r="A2" t="s">
        <v>4</v>
      </c>
      <c r="B2" t="s">
        <v>5</v>
      </c>
      <c r="C2" s="4">
        <v>49.050958010599203</v>
      </c>
      <c r="E2" s="3">
        <f>(C3-C2)/C2</f>
        <v>2.1928670037563012</v>
      </c>
    </row>
    <row r="3" spans="1:5" x14ac:dyDescent="0.2">
      <c r="A3" t="s">
        <v>4</v>
      </c>
      <c r="B3" t="s">
        <v>6</v>
      </c>
      <c r="C3" s="4">
        <v>156.61318533467801</v>
      </c>
    </row>
    <row r="4" spans="1:5" x14ac:dyDescent="0.2">
      <c r="A4" t="s">
        <v>7</v>
      </c>
      <c r="B4" t="s">
        <v>5</v>
      </c>
      <c r="C4" s="4">
        <v>44.138773388773302</v>
      </c>
      <c r="E4" s="3">
        <f>(C6-C4)/C4</f>
        <v>2.6055763503461273</v>
      </c>
    </row>
    <row r="5" spans="1:5" x14ac:dyDescent="0.2">
      <c r="A5" t="s">
        <v>7</v>
      </c>
      <c r="B5" t="s">
        <v>8</v>
      </c>
      <c r="C5" s="4">
        <v>197.46428571428501</v>
      </c>
    </row>
    <row r="6" spans="1:5" x14ac:dyDescent="0.2">
      <c r="A6" t="s">
        <v>7</v>
      </c>
      <c r="B6" t="s">
        <v>6</v>
      </c>
      <c r="C6" s="4">
        <v>159.145717463848</v>
      </c>
    </row>
    <row r="7" spans="1:5" x14ac:dyDescent="0.2">
      <c r="A7" t="s">
        <v>9</v>
      </c>
      <c r="B7" t="s">
        <v>5</v>
      </c>
      <c r="C7" s="4">
        <v>91.600437636761399</v>
      </c>
      <c r="E7" s="3">
        <f t="shared" ref="E3:E8" si="0">(C8-C7)/C7</f>
        <v>1.3110886577916212</v>
      </c>
    </row>
    <row r="8" spans="1:5" x14ac:dyDescent="0.2">
      <c r="A8" t="s">
        <v>9</v>
      </c>
      <c r="B8" t="s">
        <v>6</v>
      </c>
      <c r="C8" s="4">
        <v>211.696732471068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 count bm</vt:lpstr>
      <vt:lpstr>word count bm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2022-05-02T20:57:16Z</dcterms:created>
  <dcterms:modified xsi:type="dcterms:W3CDTF">2022-05-02T21:21:37Z</dcterms:modified>
</cp:coreProperties>
</file>