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750" yWindow="105" windowWidth="14805" windowHeight="8010"/>
  </bookViews>
  <sheets>
    <sheet name="Emplyee without children" sheetId="6" r:id="rId1"/>
    <sheet name="Emplyee without children (SO)" sheetId="7" r:id="rId2"/>
    <sheet name="Emplyee with children" sheetId="10" r:id="rId3"/>
    <sheet name="_Taxes2013" sheetId="5" r:id="rId4"/>
  </sheets>
  <definedNames>
    <definedName name="_xlcn.WorksheetConnection_TaxCalculation.feature.xlsxTable4" hidden="1">[0]!Table4</definedName>
    <definedName name="_xlcn.WorksheetConnection_TaxCalculation.feature.xlsxTable5" hidden="1">[0]!Table5</definedName>
  </definedNames>
  <calcPr calcId="152511"/>
  <extLst>
    <ext xmlns:x15="http://schemas.microsoft.com/office/spreadsheetml/2010/11/main" uri="{FCE2AD5D-F65C-4FA6-A056-5C36A1767C68}">
      <x15:dataModel>
        <x15:modelTables>
          <x15:modelTable id="Table5-3d9ae4cd-538f-4ccd-92fa-7604e76ab7a4" name="Table5" connection="WorksheetConnection_TaxCalculation.feature.xlsx!Table5"/>
          <x15:modelTable id="Table4-f70e2b63-73bb-4417-bff9-6eef45bf972c" name="Table4" connection="WorksheetConnection_TaxCalculation.feature.xlsx!Table4"/>
        </x15:modelTables>
        <x15:modelRelationships>
          <x15:modelRelationship fromTable="Table5" fromColumn="PID" toTable="Table4" toColumn="PID"/>
        </x15:modelRelationships>
      </x15:dataModel>
    </ext>
  </extLst>
</workbook>
</file>

<file path=xl/calcChain.xml><?xml version="1.0" encoding="utf-8"?>
<calcChain xmlns="http://schemas.openxmlformats.org/spreadsheetml/2006/main">
  <c r="D12" i="10" l="1"/>
  <c r="D12" i="5" l="1"/>
  <c r="D11" i="5"/>
  <c r="J8" i="10" l="1"/>
  <c r="L8" i="10" s="1"/>
  <c r="J9" i="10"/>
  <c r="L9" i="10" s="1"/>
  <c r="J10" i="10"/>
  <c r="J11" i="10"/>
  <c r="J12" i="10"/>
  <c r="L12" i="10" s="1"/>
  <c r="G12" i="10"/>
  <c r="H12" i="10"/>
  <c r="I12" i="10"/>
  <c r="K12" i="10"/>
  <c r="K8" i="10"/>
  <c r="K9" i="10"/>
  <c r="K10" i="10"/>
  <c r="K11" i="10"/>
  <c r="I11" i="10"/>
  <c r="H11" i="10"/>
  <c r="G11" i="10"/>
  <c r="I10" i="10"/>
  <c r="H10" i="10"/>
  <c r="G10" i="10"/>
  <c r="I9" i="10"/>
  <c r="H9" i="10"/>
  <c r="G9" i="10"/>
  <c r="I8" i="10"/>
  <c r="H8" i="10"/>
  <c r="G8" i="10"/>
  <c r="C9" i="7"/>
  <c r="C10" i="7"/>
  <c r="C8" i="7"/>
  <c r="C7" i="6"/>
  <c r="B7" i="6"/>
  <c r="C4" i="6"/>
  <c r="D10" i="5"/>
  <c r="B10" i="5"/>
  <c r="L10" i="10" l="1"/>
  <c r="D10" i="10" s="1"/>
  <c r="L11" i="10"/>
  <c r="D11" i="10" s="1"/>
  <c r="D9" i="10"/>
  <c r="D8" i="10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xCalculation.feature.xlsx!Table4" type="102" refreshedVersion="5" minRefreshableVersion="5">
    <extLst>
      <ext xmlns:x15="http://schemas.microsoft.com/office/spreadsheetml/2010/11/main" uri="{DE250136-89BD-433C-8126-D09CA5730AF9}">
        <x15:connection id="Table4-f70e2b63-73bb-4417-bff9-6eef45bf972c">
          <x15:rangePr sourceName="_xlcn.WorksheetConnection_TaxCalculation.feature.xlsxTable4"/>
        </x15:connection>
      </ext>
    </extLst>
  </connection>
  <connection id="3" name="WorksheetConnection_TaxCalculation.feature.xlsx!Table5" type="102" refreshedVersion="5" minRefreshableVersion="5">
    <extLst>
      <ext xmlns:x15="http://schemas.microsoft.com/office/spreadsheetml/2010/11/main" uri="{DE250136-89BD-433C-8126-D09CA5730AF9}">
        <x15:connection id="Table5-3d9ae4cd-538f-4ccd-92fa-7604e76ab7a4">
          <x15:rangePr sourceName="_xlcn.WorksheetConnection_TaxCalculation.feature.xlsxTable5"/>
        </x15:connection>
      </ext>
    </extLst>
  </connection>
</connections>
</file>

<file path=xl/sharedStrings.xml><?xml version="1.0" encoding="utf-8"?>
<sst xmlns="http://schemas.openxmlformats.org/spreadsheetml/2006/main" count="61" uniqueCount="34">
  <si>
    <t>Szociális hozzájárulási adó</t>
  </si>
  <si>
    <t>Szakképzési hozzájárulás</t>
  </si>
  <si>
    <t>Munkaerő-piaci járulék</t>
  </si>
  <si>
    <t>Egészségbiztosítási járulék</t>
  </si>
  <si>
    <t>Nyugdíjjárulék</t>
  </si>
  <si>
    <t>SZJA</t>
  </si>
  <si>
    <t>Given</t>
  </si>
  <si>
    <t>And</t>
  </si>
  <si>
    <t>there are no children in the family</t>
  </si>
  <si>
    <t>When</t>
  </si>
  <si>
    <t>the tax is calculated</t>
  </si>
  <si>
    <t>Then</t>
  </si>
  <si>
    <t>the monthly gross salary of the employee is</t>
  </si>
  <si>
    <t>the monthly net salary of the employee should be</t>
  </si>
  <si>
    <t>the following taxes are paid by the employee</t>
  </si>
  <si>
    <t>Name</t>
  </si>
  <si>
    <t>Percent</t>
  </si>
  <si>
    <t>SUM</t>
  </si>
  <si>
    <t>the monthly gross salary of the employee is &lt;gross&gt;</t>
  </si>
  <si>
    <t>the monthly net salary of the employee should be &lt;net&gt;</t>
  </si>
  <si>
    <t>Examples</t>
  </si>
  <si>
    <t>gross</t>
  </si>
  <si>
    <t>net</t>
  </si>
  <si>
    <t>there are &lt;children&gt; children in the family</t>
  </si>
  <si>
    <t>children</t>
  </si>
  <si>
    <t>Tax relief for for children 1-2</t>
  </si>
  <si>
    <t>Tax relief for for children 3+</t>
  </si>
  <si>
    <t>Paid by the employer</t>
  </si>
  <si>
    <t>Paid by the employee</t>
  </si>
  <si>
    <t>Tax relief for children (ideal)</t>
  </si>
  <si>
    <t>Original income tax</t>
  </si>
  <si>
    <t>Real income tax</t>
  </si>
  <si>
    <t>Social Security Contributions</t>
  </si>
  <si>
    <t>Income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</si>
</sst>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Ft-40E]_-;\-* #,##0\ [$Ft-40E]_-;_-* &quot;-&quot;\ [$Ft-40E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3" borderId="4" xfId="0" applyFill="1" applyBorder="1" applyAlignment="1">
      <alignment horizontal="right"/>
    </xf>
    <xf numFmtId="0" fontId="3" fillId="0" borderId="0" xfId="0" applyFont="1"/>
    <xf numFmtId="1" fontId="0" fillId="0" borderId="0" xfId="0" applyNumberFormat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/>
    <xf numFmtId="9" fontId="0" fillId="0" borderId="0" xfId="1" applyFont="1" applyBorder="1"/>
    <xf numFmtId="0" fontId="0" fillId="0" borderId="7" xfId="0" applyBorder="1"/>
    <xf numFmtId="164" fontId="0" fillId="0" borderId="7" xfId="0" applyNumberFormat="1" applyBorder="1"/>
    <xf numFmtId="164" fontId="0" fillId="4" borderId="8" xfId="0" applyNumberFormat="1" applyFont="1" applyFill="1" applyBorder="1"/>
    <xf numFmtId="10" fontId="0" fillId="0" borderId="0" xfId="0" applyNumberFormat="1"/>
    <xf numFmtId="0" fontId="1" fillId="2" borderId="0" xfId="2" applyFont="1" applyAlignment="1">
      <alignment horizontal="center"/>
    </xf>
    <xf numFmtId="0" fontId="1" fillId="2" borderId="7" xfId="2" applyFont="1" applyBorder="1" applyAlignment="1">
      <alignment horizontal="center"/>
    </xf>
    <xf numFmtId="0" fontId="1" fillId="2" borderId="0" xfId="2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3">
    <cellStyle name="40% - Accent2" xfId="2" builtinId="35"/>
    <cellStyle name="Normal" xfId="0" builtinId="0"/>
    <cellStyle name="Percent" xfId="1" builtinId="5"/>
  </cellStyles>
  <dxfs count="13"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" formatCode="0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id="12" name="Table113" displayName="Table113" ref="B6:C7" totalsRowShown="0">
  <autoFilter ref="B6:C7">
    <filterColumn colId="0" hiddenButton="1"/>
    <filterColumn colId="1" hiddenButton="1"/>
  </autoFilter>
  <tableColumns count="2">
    <tableColumn id="1" name="Social Security Contributions" dataDxfId="12">
      <calculatedColumnFormula>$C$1*VLOOKUP(B6, _Taxes2013!$C:$D, 2, FALSE)</calculatedColumnFormula>
    </tableColumn>
    <tableColumn id="2" name="Income Tax" dataDxfId="11">
      <calculatedColumnFormula>$C$1*VLOOKUP(C6, _Taxes2013!$C:$D, 2, FALSE)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18" name="Table18" displayName="Table18" ref="B7:C10" totalsRowShown="0">
  <autoFilter ref="B7:C10">
    <filterColumn colId="0" hiddenButton="1"/>
    <filterColumn colId="1" hiddenButton="1"/>
  </autoFilter>
  <tableColumns count="2">
    <tableColumn id="1" name="gross" dataDxfId="10"/>
    <tableColumn id="2" name="net" dataDxfId="9">
      <calculatedColumnFormula>B8*(1-_Taxes2013!$D$10)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23" name="Table182024" displayName="Table182024" ref="B7:D12" totalsRowShown="0">
  <autoFilter ref="B7:D12">
    <filterColumn colId="0" hiddenButton="1"/>
    <filterColumn colId="1" hiddenButton="1"/>
    <filterColumn colId="2" hiddenButton="1"/>
  </autoFilter>
  <tableColumns count="3">
    <tableColumn id="1" name="gross" dataDxfId="8"/>
    <tableColumn id="3" name="children" dataDxfId="7"/>
    <tableColumn id="2" name="net" dataDxfId="6">
      <calculatedColumnFormula>B8-(G8+H8+I8+L8)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24" name="Table2225" displayName="Table2225" ref="G7:L12" totalsRowShown="0">
  <autoFilter ref="G7:L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Munkaerő-piaci járulék" dataDxfId="5">
      <calculatedColumnFormula>$B8*VLOOKUP(G$7, _Taxes2013!$C:$D, 2, FALSE)</calculatedColumnFormula>
    </tableColumn>
    <tableColumn id="2" name="Egészségbiztosítási járulék" dataDxfId="4">
      <calculatedColumnFormula>$B8*VLOOKUP(H$7, _Taxes2013!$C:$D, 2, FALSE)</calculatedColumnFormula>
    </tableColumn>
    <tableColumn id="3" name="Nyugdíjjárulék" dataDxfId="3">
      <calculatedColumnFormula>$B8*VLOOKUP(I$7, _Taxes2013!$C:$D, 2, FALSE)</calculatedColumnFormula>
    </tableColumn>
    <tableColumn id="4" name="Original income tax" dataDxfId="2">
      <calculatedColumnFormula>$B8*VLOOKUP("SZJA", _Taxes2013!$C:$D, 2, FALSE)</calculatedColumnFormula>
    </tableColumn>
    <tableColumn id="5" name="Tax relief for children (ideal)" dataDxfId="1">
      <calculatedColumnFormula>IF($C8&lt;=2,$C8*_Taxes2013!$I$1,$C8*_Taxes2013!$I$2)</calculatedColumnFormula>
    </tableColumn>
    <tableColumn id="6" name="Real income tax" dataDxfId="0">
      <calculatedColumnFormula>MAX(0, J8-K8)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/>
  </sheetViews>
  <sheetFormatPr defaultRowHeight="15" x14ac:dyDescent="0.25"/>
  <cols>
    <col min="2" max="2" width="45.85546875" customWidth="1"/>
    <col min="3" max="3" width="12.7109375" customWidth="1"/>
    <col min="7" max="7" width="24.42578125" bestFit="1" customWidth="1"/>
    <col min="8" max="8" width="12.7109375" style="1" bestFit="1" customWidth="1"/>
  </cols>
  <sheetData>
    <row r="1" spans="1:3" x14ac:dyDescent="0.25">
      <c r="A1" t="s">
        <v>6</v>
      </c>
      <c r="B1" t="s">
        <v>12</v>
      </c>
      <c r="C1" s="20">
        <v>200000</v>
      </c>
    </row>
    <row r="2" spans="1:3" x14ac:dyDescent="0.25">
      <c r="A2" t="s">
        <v>7</v>
      </c>
      <c r="B2" t="s">
        <v>8</v>
      </c>
    </row>
    <row r="3" spans="1:3" x14ac:dyDescent="0.25">
      <c r="A3" t="s">
        <v>9</v>
      </c>
      <c r="B3" t="s">
        <v>10</v>
      </c>
    </row>
    <row r="4" spans="1:3" x14ac:dyDescent="0.25">
      <c r="A4" t="s">
        <v>11</v>
      </c>
      <c r="B4" t="s">
        <v>13</v>
      </c>
      <c r="C4" s="20">
        <f>$C$1*(1-_Taxes2013!$D$10)</f>
        <v>131000</v>
      </c>
    </row>
    <row r="5" spans="1:3" x14ac:dyDescent="0.25">
      <c r="A5" t="s">
        <v>7</v>
      </c>
      <c r="B5" t="s">
        <v>14</v>
      </c>
    </row>
    <row r="6" spans="1:3" x14ac:dyDescent="0.25">
      <c r="B6" t="s">
        <v>32</v>
      </c>
      <c r="C6" t="s">
        <v>33</v>
      </c>
    </row>
    <row r="7" spans="1:3" x14ac:dyDescent="0.25">
      <c r="B7" s="1">
        <f>$C$1*VLOOKUP(B6, _Taxes2013!$C:$D, 2, FALSE)</f>
        <v>37000</v>
      </c>
      <c r="C7" s="1">
        <f>$C$1*VLOOKUP(C6, _Taxes2013!$C:$D, 2, FALSE)</f>
        <v>32000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/>
  </sheetViews>
  <sheetFormatPr defaultRowHeight="15" x14ac:dyDescent="0.25"/>
  <cols>
    <col min="1" max="1" width="9.42578125" bestFit="1" customWidth="1"/>
    <col min="2" max="2" width="46.42578125" bestFit="1" customWidth="1"/>
    <col min="3" max="3" width="26.85546875" bestFit="1" customWidth="1"/>
    <col min="4" max="4" width="24.42578125" bestFit="1" customWidth="1"/>
    <col min="5" max="5" width="13" customWidth="1"/>
    <col min="9" max="9" width="24.42578125" bestFit="1" customWidth="1"/>
    <col min="10" max="10" width="12.7109375" style="1" bestFit="1" customWidth="1"/>
  </cols>
  <sheetData>
    <row r="1" spans="1:4" x14ac:dyDescent="0.25">
      <c r="A1" t="s">
        <v>6</v>
      </c>
      <c r="B1" t="s">
        <v>18</v>
      </c>
      <c r="C1" s="1"/>
    </row>
    <row r="2" spans="1:4" x14ac:dyDescent="0.25">
      <c r="A2" t="s">
        <v>7</v>
      </c>
      <c r="B2" t="s">
        <v>8</v>
      </c>
    </row>
    <row r="3" spans="1:4" x14ac:dyDescent="0.25">
      <c r="A3" t="s">
        <v>9</v>
      </c>
      <c r="B3" t="s">
        <v>10</v>
      </c>
    </row>
    <row r="4" spans="1:4" x14ac:dyDescent="0.25">
      <c r="A4" t="s">
        <v>11</v>
      </c>
      <c r="B4" t="s">
        <v>19</v>
      </c>
      <c r="C4" s="1"/>
    </row>
    <row r="6" spans="1:4" x14ac:dyDescent="0.25">
      <c r="A6" t="s">
        <v>20</v>
      </c>
    </row>
    <row r="7" spans="1:4" x14ac:dyDescent="0.25">
      <c r="B7" t="s">
        <v>21</v>
      </c>
      <c r="C7" t="s">
        <v>22</v>
      </c>
      <c r="D7" s="12"/>
    </row>
    <row r="8" spans="1:4" x14ac:dyDescent="0.25">
      <c r="B8" s="1">
        <v>100000</v>
      </c>
      <c r="C8" s="1">
        <f>B8*(1-_Taxes2013!$D$10)</f>
        <v>65500</v>
      </c>
    </row>
    <row r="9" spans="1:4" x14ac:dyDescent="0.25">
      <c r="B9" s="1">
        <v>200000</v>
      </c>
      <c r="C9" s="1">
        <f>B9*(1-_Taxes2013!$D$10)</f>
        <v>131000</v>
      </c>
    </row>
    <row r="10" spans="1:4" x14ac:dyDescent="0.25">
      <c r="B10" s="1">
        <v>300000</v>
      </c>
      <c r="C10" s="1">
        <f>B10*(1-_Taxes2013!$D$10)</f>
        <v>196500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/>
  </sheetViews>
  <sheetFormatPr defaultRowHeight="15" x14ac:dyDescent="0.25"/>
  <cols>
    <col min="1" max="1" width="9.42578125" bestFit="1" customWidth="1"/>
    <col min="2" max="2" width="46.42578125" bestFit="1" customWidth="1"/>
    <col min="3" max="3" width="10.5703125" style="13" bestFit="1" customWidth="1"/>
    <col min="4" max="4" width="26.85546875" bestFit="1" customWidth="1"/>
    <col min="5" max="6" width="13" customWidth="1"/>
    <col min="7" max="7" width="23.5703125" customWidth="1"/>
    <col min="8" max="8" width="26.42578125" customWidth="1"/>
    <col min="9" max="9" width="16" customWidth="1"/>
    <col min="10" max="10" width="19" customWidth="1"/>
    <col min="11" max="11" width="28.28515625" style="1" bestFit="1" customWidth="1"/>
    <col min="12" max="12" width="15.140625" bestFit="1" customWidth="1"/>
  </cols>
  <sheetData>
    <row r="1" spans="1:12" x14ac:dyDescent="0.25">
      <c r="A1" t="s">
        <v>6</v>
      </c>
      <c r="B1" t="s">
        <v>18</v>
      </c>
      <c r="D1" s="1"/>
    </row>
    <row r="2" spans="1:12" x14ac:dyDescent="0.25">
      <c r="A2" t="s">
        <v>7</v>
      </c>
      <c r="B2" t="s">
        <v>23</v>
      </c>
    </row>
    <row r="3" spans="1:12" x14ac:dyDescent="0.25">
      <c r="A3" t="s">
        <v>9</v>
      </c>
      <c r="B3" t="s">
        <v>10</v>
      </c>
    </row>
    <row r="4" spans="1:12" x14ac:dyDescent="0.25">
      <c r="A4" t="s">
        <v>11</v>
      </c>
      <c r="B4" t="s">
        <v>19</v>
      </c>
      <c r="D4" s="1"/>
    </row>
    <row r="6" spans="1:12" x14ac:dyDescent="0.25">
      <c r="A6" t="s">
        <v>20</v>
      </c>
      <c r="G6" s="22" t="s">
        <v>32</v>
      </c>
      <c r="H6" s="22"/>
      <c r="I6" s="22"/>
      <c r="J6" s="23" t="s">
        <v>33</v>
      </c>
      <c r="K6" s="24"/>
      <c r="L6" s="24"/>
    </row>
    <row r="7" spans="1:12" x14ac:dyDescent="0.25">
      <c r="B7" t="s">
        <v>21</v>
      </c>
      <c r="C7" s="13" t="s">
        <v>24</v>
      </c>
      <c r="D7" t="s">
        <v>22</v>
      </c>
      <c r="E7" s="12"/>
      <c r="G7" s="14" t="s">
        <v>2</v>
      </c>
      <c r="H7" s="14" t="s">
        <v>3</v>
      </c>
      <c r="I7" s="14" t="s">
        <v>4</v>
      </c>
      <c r="J7" s="18" t="s">
        <v>30</v>
      </c>
      <c r="K7" s="16" t="s">
        <v>29</v>
      </c>
      <c r="L7" s="15" t="s">
        <v>31</v>
      </c>
    </row>
    <row r="8" spans="1:12" x14ac:dyDescent="0.25">
      <c r="B8" s="1">
        <v>100000</v>
      </c>
      <c r="C8" s="13">
        <v>1</v>
      </c>
      <c r="D8" s="1">
        <f>B8-(G8+H8+I8+L8)</f>
        <v>75500</v>
      </c>
      <c r="G8" s="16">
        <f>$B8*VLOOKUP(G$7, _Taxes2013!$C:$D, 2, FALSE)</f>
        <v>1500</v>
      </c>
      <c r="H8" s="16">
        <f>$B8*VLOOKUP(H$7, _Taxes2013!$C:$D, 2, FALSE)</f>
        <v>7000.0000000000009</v>
      </c>
      <c r="I8" s="16">
        <f>$B8*VLOOKUP(I$7, _Taxes2013!$C:$D, 2, FALSE)</f>
        <v>10000</v>
      </c>
      <c r="J8" s="19">
        <f>$B8*VLOOKUP("SZJA", _Taxes2013!$C:$D, 2, FALSE)</f>
        <v>16000</v>
      </c>
      <c r="K8" s="16">
        <f>IF($C8&lt;=2,$C8*_Taxes2013!$I$1,$C8*_Taxes2013!$I$2)</f>
        <v>10000</v>
      </c>
      <c r="L8" s="16">
        <f>MAX(0, J8-K8)</f>
        <v>6000</v>
      </c>
    </row>
    <row r="9" spans="1:12" x14ac:dyDescent="0.25">
      <c r="B9" s="1">
        <v>100000</v>
      </c>
      <c r="C9" s="13">
        <v>2</v>
      </c>
      <c r="D9" s="1">
        <f>B9-(G9+H9+I9+L9)</f>
        <v>81500</v>
      </c>
      <c r="G9" s="16">
        <f>$B9*VLOOKUP(G$7, _Taxes2013!$C:$D, 2, FALSE)</f>
        <v>1500</v>
      </c>
      <c r="H9" s="16">
        <f>$B9*VLOOKUP(H$7, _Taxes2013!$C:$D, 2, FALSE)</f>
        <v>7000.0000000000009</v>
      </c>
      <c r="I9" s="16">
        <f>$B9*VLOOKUP(I$7, _Taxes2013!$C:$D, 2, FALSE)</f>
        <v>10000</v>
      </c>
      <c r="J9" s="19">
        <f>$B9*VLOOKUP("SZJA", _Taxes2013!$C:$D, 2, FALSE)</f>
        <v>16000</v>
      </c>
      <c r="K9" s="16">
        <f>IF($C9&lt;=2,$C9*_Taxes2013!$I$1,$C9*_Taxes2013!$I$2)</f>
        <v>20000</v>
      </c>
      <c r="L9" s="16">
        <f t="shared" ref="L9:L11" si="0">MAX(0, J9-K9)</f>
        <v>0</v>
      </c>
    </row>
    <row r="10" spans="1:12" x14ac:dyDescent="0.25">
      <c r="B10" s="1">
        <v>200000</v>
      </c>
      <c r="C10" s="13">
        <v>2</v>
      </c>
      <c r="D10" s="1">
        <f>B10-(G10+H10+I10+L10)</f>
        <v>151000</v>
      </c>
      <c r="G10" s="16">
        <f>$B10*VLOOKUP(G$7, _Taxes2013!$C:$D, 2, FALSE)</f>
        <v>3000</v>
      </c>
      <c r="H10" s="16">
        <f>$B10*VLOOKUP(H$7, _Taxes2013!$C:$D, 2, FALSE)</f>
        <v>14000.000000000002</v>
      </c>
      <c r="I10" s="16">
        <f>$B10*VLOOKUP(I$7, _Taxes2013!$C:$D, 2, FALSE)</f>
        <v>20000</v>
      </c>
      <c r="J10" s="19">
        <f>$B10*VLOOKUP("SZJA", _Taxes2013!$C:$D, 2, FALSE)</f>
        <v>32000</v>
      </c>
      <c r="K10" s="16">
        <f>IF($C10&lt;=2,$C10*_Taxes2013!$I$1,$C10*_Taxes2013!$I$2)</f>
        <v>20000</v>
      </c>
      <c r="L10" s="16">
        <f t="shared" si="0"/>
        <v>12000</v>
      </c>
    </row>
    <row r="11" spans="1:12" x14ac:dyDescent="0.25">
      <c r="B11" s="1">
        <v>200000</v>
      </c>
      <c r="C11" s="13">
        <v>3</v>
      </c>
      <c r="D11" s="1">
        <f>B11-(G11+H11+I11+L11)</f>
        <v>163000</v>
      </c>
      <c r="G11" s="16">
        <f>$B11*VLOOKUP(G$7, _Taxes2013!$C:$D, 2, FALSE)</f>
        <v>3000</v>
      </c>
      <c r="H11" s="16">
        <f>$B11*VLOOKUP(H$7, _Taxes2013!$C:$D, 2, FALSE)</f>
        <v>14000.000000000002</v>
      </c>
      <c r="I11" s="16">
        <f>$B11*VLOOKUP(I$7, _Taxes2013!$C:$D, 2, FALSE)</f>
        <v>20000</v>
      </c>
      <c r="J11" s="19">
        <f>$B11*VLOOKUP("SZJA", _Taxes2013!$C:$D, 2, FALSE)</f>
        <v>32000</v>
      </c>
      <c r="K11" s="16">
        <f>IF($C11&lt;=2,$C11*_Taxes2013!$I$1,$C11*_Taxes2013!$I$2)</f>
        <v>99000</v>
      </c>
      <c r="L11" s="16">
        <f t="shared" si="0"/>
        <v>0</v>
      </c>
    </row>
    <row r="12" spans="1:12" x14ac:dyDescent="0.25">
      <c r="B12" s="1">
        <v>800000</v>
      </c>
      <c r="C12" s="13">
        <v>3</v>
      </c>
      <c r="D12" s="1">
        <f>B12-(G12+H12+I12+L12)</f>
        <v>623000</v>
      </c>
      <c r="G12" s="16">
        <f>$B12*VLOOKUP(G$7, _Taxes2013!$C:$D, 2, FALSE)</f>
        <v>12000</v>
      </c>
      <c r="H12" s="16">
        <f>$B12*VLOOKUP(H$7, _Taxes2013!$C:$D, 2, FALSE)</f>
        <v>56000.000000000007</v>
      </c>
      <c r="I12" s="16">
        <f>$B12*VLOOKUP(I$7, _Taxes2013!$C:$D, 2, FALSE)</f>
        <v>80000</v>
      </c>
      <c r="J12" s="19">
        <f>$B12*VLOOKUP("SZJA", _Taxes2013!$C:$D, 2, FALSE)</f>
        <v>128000</v>
      </c>
      <c r="K12" s="16">
        <f>IF($C12&lt;=2,$C12*_Taxes2013!$I$1,$C12*_Taxes2013!$I$2)</f>
        <v>99000</v>
      </c>
      <c r="L12" s="16">
        <f t="shared" ref="L12" si="1">MAX(0, J12-K12)</f>
        <v>29000</v>
      </c>
    </row>
  </sheetData>
  <mergeCells count="2">
    <mergeCell ref="G6:I6"/>
    <mergeCell ref="J6:L6"/>
  </mergeCell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D13" sqref="D13"/>
    </sheetView>
  </sheetViews>
  <sheetFormatPr defaultRowHeight="15" x14ac:dyDescent="0.25"/>
  <cols>
    <col min="1" max="1" width="26.7109375" customWidth="1"/>
    <col min="2" max="2" width="9.28515625" customWidth="1"/>
    <col min="3" max="3" width="26.7109375" customWidth="1"/>
    <col min="4" max="4" width="9.28515625" customWidth="1"/>
    <col min="8" max="8" width="26.7109375" style="3" bestFit="1" customWidth="1"/>
    <col min="9" max="9" width="10.140625" style="1" bestFit="1" customWidth="1"/>
    <col min="15" max="15" width="24.7109375" bestFit="1" customWidth="1"/>
  </cols>
  <sheetData>
    <row r="1" spans="1:16" s="3" customFormat="1" x14ac:dyDescent="0.25">
      <c r="A1" s="25" t="s">
        <v>27</v>
      </c>
      <c r="B1" s="26"/>
      <c r="C1" s="25" t="s">
        <v>28</v>
      </c>
      <c r="D1" s="26"/>
      <c r="H1" s="3" t="s">
        <v>25</v>
      </c>
      <c r="I1" s="1">
        <v>10000</v>
      </c>
    </row>
    <row r="2" spans="1:16" x14ac:dyDescent="0.25">
      <c r="A2" s="10" t="s">
        <v>15</v>
      </c>
      <c r="B2" s="11" t="s">
        <v>16</v>
      </c>
      <c r="C2" s="10" t="s">
        <v>15</v>
      </c>
      <c r="D2" s="11" t="s">
        <v>16</v>
      </c>
      <c r="H2" s="3" t="s">
        <v>26</v>
      </c>
      <c r="I2" s="1">
        <v>33000</v>
      </c>
    </row>
    <row r="3" spans="1:16" x14ac:dyDescent="0.25">
      <c r="A3" s="4" t="s">
        <v>0</v>
      </c>
      <c r="B3" s="6">
        <v>0.27</v>
      </c>
      <c r="C3" s="4" t="s">
        <v>2</v>
      </c>
      <c r="D3" s="7">
        <v>1.4999999999999999E-2</v>
      </c>
    </row>
    <row r="4" spans="1:16" x14ac:dyDescent="0.25">
      <c r="A4" s="4" t="s">
        <v>1</v>
      </c>
      <c r="B4" s="7">
        <v>1.4999999999999999E-2</v>
      </c>
      <c r="C4" s="4" t="s">
        <v>3</v>
      </c>
      <c r="D4" s="6">
        <v>7.0000000000000007E-2</v>
      </c>
    </row>
    <row r="5" spans="1:16" x14ac:dyDescent="0.25">
      <c r="A5" s="4"/>
      <c r="B5" s="5"/>
      <c r="C5" s="4" t="s">
        <v>4</v>
      </c>
      <c r="D5" s="6">
        <v>0.1</v>
      </c>
    </row>
    <row r="6" spans="1:16" x14ac:dyDescent="0.25">
      <c r="A6" s="4"/>
      <c r="B6" s="5"/>
      <c r="C6" s="4" t="s">
        <v>5</v>
      </c>
      <c r="D6" s="6">
        <v>0.16</v>
      </c>
      <c r="O6" s="14"/>
      <c r="P6" s="17"/>
    </row>
    <row r="7" spans="1:16" x14ac:dyDescent="0.25">
      <c r="A7" s="4"/>
      <c r="B7" s="5"/>
      <c r="C7" s="4"/>
      <c r="D7" s="5"/>
    </row>
    <row r="8" spans="1:16" x14ac:dyDescent="0.25">
      <c r="A8" s="4"/>
      <c r="B8" s="5"/>
      <c r="C8" s="4"/>
      <c r="D8" s="5"/>
    </row>
    <row r="9" spans="1:16" ht="15.75" thickBot="1" x14ac:dyDescent="0.3">
      <c r="A9" s="8"/>
      <c r="B9" s="9"/>
      <c r="C9" s="8"/>
      <c r="D9" s="9"/>
    </row>
    <row r="10" spans="1:16" x14ac:dyDescent="0.25">
      <c r="A10" t="s">
        <v>17</v>
      </c>
      <c r="B10" s="2">
        <f>SUM(B3:B9)</f>
        <v>0.28500000000000003</v>
      </c>
      <c r="C10" t="s">
        <v>17</v>
      </c>
      <c r="D10" s="2">
        <f>SUM(D3:D9)</f>
        <v>0.34499999999999997</v>
      </c>
    </row>
    <row r="11" spans="1:16" x14ac:dyDescent="0.25">
      <c r="C11" t="s">
        <v>32</v>
      </c>
      <c r="D11" s="21">
        <f>SUM(D3:D5)</f>
        <v>0.185</v>
      </c>
    </row>
    <row r="12" spans="1:16" x14ac:dyDescent="0.25">
      <c r="C12" t="s">
        <v>33</v>
      </c>
      <c r="D12" s="2">
        <f>D6</f>
        <v>0.16</v>
      </c>
    </row>
  </sheetData>
  <mergeCells count="2">
    <mergeCell ref="A1:B1"/>
    <mergeCell ref="C1:D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Emplyee without children</vt:lpstr>
      <vt:lpstr>Emplyee without children (SO)</vt:lpstr>
      <vt:lpstr>Emplyee with children</vt:lpstr>
      <vt:lpstr>_Taxes2013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Tax Calculation (Excel Feature)</dc:title>
  <dc:creator/>
  <cp:keywords>excel-gherkin</cp:keywords>
  <cp:lastModifiedBy/>
  <dcterms:created xsi:type="dcterms:W3CDTF">2006-09-16T00:00:00Z</dcterms:created>
  <dcterms:modified xsi:type="dcterms:W3CDTF">2013-12-13T13:58:39Z</dcterms:modified>
</cp:coreProperties>
</file>