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jones/Documents/"/>
    </mc:Choice>
  </mc:AlternateContent>
  <xr:revisionPtr revIDLastSave="0" documentId="13_ncr:1_{A1DF6935-17EA-3641-B23A-661B38765893}" xr6:coauthVersionLast="45" xr6:coauthVersionMax="45" xr10:uidLastSave="{00000000-0000-0000-0000-000000000000}"/>
  <bookViews>
    <workbookView xWindow="1540" yWindow="2260" windowWidth="22020" windowHeight="14100" activeTab="4" xr2:uid="{00000000-000D-0000-FFFF-FFFF00000000}"/>
  </bookViews>
  <sheets>
    <sheet name="Start" sheetId="2" state="hidden" r:id="rId1"/>
    <sheet name="warm-up" sheetId="6" r:id="rId2"/>
    <sheet name="data-table-solutions" sheetId="3" r:id="rId3"/>
    <sheet name="staffing-model-format" sheetId="4" r:id="rId4"/>
    <sheet name="staffing-model-calc" sheetId="5" r:id="rId5"/>
  </sheets>
  <definedNames>
    <definedName name="CostItemSold" localSheetId="2">'data-table-solutions'!$B$3</definedName>
    <definedName name="CostItemSold" localSheetId="1">'warm-up'!$B$3</definedName>
    <definedName name="CostItemSold">Start!$B$2</definedName>
    <definedName name="PostageCost" localSheetId="2">'data-table-solutions'!$B$2</definedName>
    <definedName name="PostageCost" localSheetId="1">'warm-up'!$B$2</definedName>
    <definedName name="PostageCost">Start!$B$3</definedName>
    <definedName name="SalesPrice" localSheetId="2">'data-table-solutions'!$B$1</definedName>
    <definedName name="SalesPrice" localSheetId="1">'warm-up'!$B$1</definedName>
    <definedName name="SalesPrice">Start!$B$1</definedName>
    <definedName name="TotalProfit" localSheetId="1">'warm-up'!$B$15</definedName>
    <definedName name="TotalProfit">'data-table-solutions'!$B$15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5" l="1"/>
  <c r="B20" i="5" s="1"/>
  <c r="C18" i="5" l="1"/>
  <c r="C15" i="5"/>
  <c r="C14" i="5"/>
  <c r="C13" i="5"/>
  <c r="B13" i="5"/>
  <c r="D12" i="5"/>
  <c r="C12" i="5"/>
  <c r="F2" i="6"/>
  <c r="A12" i="6"/>
  <c r="C17" i="5" l="1"/>
  <c r="B3" i="5" l="1"/>
  <c r="B4" i="5"/>
  <c r="B5" i="5"/>
  <c r="B17" i="5" s="1"/>
  <c r="B6" i="5"/>
  <c r="B7" i="5"/>
  <c r="B14" i="5" s="1"/>
  <c r="B8" i="5"/>
  <c r="B15" i="5" s="1"/>
  <c r="D32" i="5"/>
  <c r="E31" i="5"/>
  <c r="E26" i="5"/>
  <c r="B31" i="5"/>
  <c r="D26" i="5"/>
  <c r="C24" i="5"/>
  <c r="C26" i="5"/>
  <c r="F26" i="5"/>
  <c r="F25" i="5"/>
  <c r="B27" i="5"/>
  <c r="D27" i="5"/>
  <c r="B29" i="5"/>
  <c r="C30" i="5"/>
  <c r="F29" i="5"/>
  <c r="E27" i="5"/>
  <c r="C29" i="5"/>
  <c r="F31" i="5"/>
  <c r="D24" i="5"/>
  <c r="D31" i="5"/>
  <c r="E24" i="5"/>
  <c r="B32" i="5"/>
  <c r="D29" i="5"/>
  <c r="E29" i="5"/>
  <c r="F30" i="5"/>
  <c r="B25" i="5"/>
  <c r="D25" i="5"/>
  <c r="C31" i="5"/>
  <c r="B26" i="5"/>
  <c r="E32" i="5"/>
  <c r="E25" i="5"/>
  <c r="C27" i="5"/>
  <c r="F32" i="5"/>
  <c r="F27" i="5"/>
  <c r="B30" i="5"/>
  <c r="D30" i="5"/>
  <c r="F24" i="5"/>
  <c r="C25" i="5"/>
  <c r="E30" i="5"/>
  <c r="C32" i="5"/>
  <c r="D15" i="5" l="1"/>
  <c r="C19" i="5"/>
  <c r="D13" i="5"/>
  <c r="D19" i="5" s="1"/>
  <c r="E12" i="5"/>
  <c r="D14" i="5"/>
  <c r="E14" i="5" s="1"/>
  <c r="F14" i="5" s="1"/>
  <c r="B18" i="5"/>
  <c r="E15" i="5"/>
  <c r="B3" i="4"/>
  <c r="B4" i="4"/>
  <c r="B5" i="4"/>
  <c r="B6" i="4"/>
  <c r="B7" i="4"/>
  <c r="B8" i="4"/>
  <c r="C20" i="5" l="1"/>
  <c r="E13" i="5"/>
  <c r="E19" i="5" s="1"/>
  <c r="E18" i="5"/>
  <c r="F12" i="5"/>
  <c r="F15" i="5"/>
  <c r="D17" i="5"/>
  <c r="D18" i="5"/>
  <c r="E17" i="5" l="1"/>
  <c r="D20" i="5"/>
  <c r="F13" i="5"/>
  <c r="F19" i="5" s="1"/>
  <c r="F18" i="5"/>
  <c r="B9" i="2"/>
  <c r="B13" i="2" s="1"/>
  <c r="B8" i="2"/>
  <c r="B6" i="2"/>
  <c r="B15" i="2" l="1"/>
  <c r="F17" i="5"/>
  <c r="F20" i="5" s="1"/>
  <c r="E20" i="5"/>
  <c r="B8" i="3"/>
  <c r="B9" i="3"/>
  <c r="B13" i="3" s="1"/>
  <c r="B6" i="3"/>
  <c r="C8" i="3"/>
  <c r="C13" i="3"/>
  <c r="C6" i="3"/>
  <c r="C15" i="3"/>
  <c r="C9" i="3"/>
  <c r="B15" i="3" l="1"/>
  <c r="A19" i="3" s="1"/>
</calcChain>
</file>

<file path=xl/sharedStrings.xml><?xml version="1.0" encoding="utf-8"?>
<sst xmlns="http://schemas.openxmlformats.org/spreadsheetml/2006/main" count="87" uniqueCount="41">
  <si>
    <t>Total sales</t>
  </si>
  <si>
    <t>Postage</t>
  </si>
  <si>
    <t>Mailer</t>
  </si>
  <si>
    <t>Paper</t>
  </si>
  <si>
    <t>Ink</t>
  </si>
  <si>
    <t>Total costs</t>
  </si>
  <si>
    <t>Total profits</t>
  </si>
  <si>
    <t>Sales price?</t>
  </si>
  <si>
    <t>Cost of item sold?</t>
  </si>
  <si>
    <t>Cost of postage?</t>
  </si>
  <si>
    <t>Cost of item sold</t>
  </si>
  <si>
    <r>
      <t xml:space="preserve">Sale price across the </t>
    </r>
    <r>
      <rPr>
        <u/>
        <sz val="11"/>
        <color theme="1"/>
        <rFont val="Calibri"/>
        <family val="2"/>
        <scheme val="minor"/>
      </rPr>
      <t>row</t>
    </r>
    <r>
      <rPr>
        <sz val="11"/>
        <color theme="1"/>
        <rFont val="Calibri"/>
        <family val="2"/>
        <scheme val="minor"/>
      </rPr>
      <t xml:space="preserve">, postage cost down the </t>
    </r>
    <r>
      <rPr>
        <u/>
        <sz val="11"/>
        <color theme="1"/>
        <rFont val="Calibri"/>
        <family val="2"/>
        <scheme val="minor"/>
      </rPr>
      <t>column</t>
    </r>
  </si>
  <si>
    <t>Total cost</t>
  </si>
  <si>
    <t>Total salaries</t>
  </si>
  <si>
    <t>Total overhead</t>
  </si>
  <si>
    <t>Total fixed cost</t>
  </si>
  <si>
    <t>Provider salary</t>
  </si>
  <si>
    <t>Variable overhead per visit</t>
  </si>
  <si>
    <t>Required staff</t>
  </si>
  <si>
    <t>Visits</t>
  </si>
  <si>
    <t>Year 5</t>
  </si>
  <si>
    <t>Year 4</t>
  </si>
  <si>
    <t>Year 3</t>
  </si>
  <si>
    <t>Year 2</t>
  </si>
  <si>
    <t>Year 1</t>
  </si>
  <si>
    <t>Inflation</t>
  </si>
  <si>
    <t>Fixed Costs</t>
  </si>
  <si>
    <t>% Increase visits</t>
  </si>
  <si>
    <t>Patients per provider</t>
  </si>
  <si>
    <t>Best Case</t>
  </si>
  <si>
    <t>Baseline</t>
  </si>
  <si>
    <t>Worst Case</t>
  </si>
  <si>
    <t>Emergency room forecast</t>
  </si>
  <si>
    <t>hard-coded</t>
  </si>
  <si>
    <t>Above formulas</t>
  </si>
  <si>
    <t>Revenue per item</t>
  </si>
  <si>
    <t>Cost of item</t>
  </si>
  <si>
    <t>Shipping</t>
  </si>
  <si>
    <t>Handling</t>
  </si>
  <si>
    <t>Cost per item</t>
  </si>
  <si>
    <t>Profit 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</si>
</sst>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0.0%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5" fontId="3" fillId="0" borderId="0" xfId="1" applyNumberFormat="1" applyFont="1" applyFill="1" applyBorder="1"/>
    <xf numFmtId="3" fontId="0" fillId="0" borderId="0" xfId="0" applyNumberFormat="1"/>
    <xf numFmtId="3" fontId="0" fillId="2" borderId="0" xfId="0" applyNumberFormat="1" applyFill="1"/>
    <xf numFmtId="0" fontId="1" fillId="0" borderId="1" xfId="0" applyFont="1" applyBorder="1"/>
    <xf numFmtId="164" fontId="0" fillId="2" borderId="1" xfId="0" applyNumberFormat="1" applyFill="1" applyBorder="1"/>
    <xf numFmtId="164" fontId="0" fillId="0" borderId="1" xfId="0" applyNumberFormat="1" applyBorder="1"/>
    <xf numFmtId="165" fontId="3" fillId="2" borderId="1" xfId="2" applyNumberFormat="1" applyFont="1" applyFill="1" applyBorder="1"/>
    <xf numFmtId="165" fontId="3" fillId="0" borderId="1" xfId="2" applyNumberFormat="1" applyFont="1" applyFill="1" applyBorder="1"/>
    <xf numFmtId="164" fontId="3" fillId="2" borderId="1" xfId="1" applyNumberFormat="1" applyFont="1" applyFill="1" applyBorder="1"/>
    <xf numFmtId="9" fontId="0" fillId="2" borderId="1" xfId="0" applyNumberFormat="1" applyFill="1" applyBorder="1"/>
    <xf numFmtId="9" fontId="3" fillId="0" borderId="1" xfId="2" applyFont="1" applyFill="1" applyBorder="1"/>
    <xf numFmtId="3" fontId="0" fillId="2" borderId="1" xfId="0" applyNumberFormat="1" applyFill="1" applyBorder="1"/>
    <xf numFmtId="3" fontId="0" fillId="0" borderId="1" xfId="0" applyNumberFormat="1" applyBorder="1"/>
    <xf numFmtId="0" fontId="4" fillId="0" borderId="0" xfId="0" applyFont="1"/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5" fontId="0" fillId="0" borderId="1" xfId="1" applyNumberFormat="1" applyFont="1" applyBorder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5" fillId="0" borderId="0" xfId="0" applyFont="1"/>
    <xf numFmtId="5" fontId="0" fillId="0" borderId="1" xfId="1" applyNumberFormat="1" applyFont="1" applyBorder="1"/>
    <xf numFmtId="0" fontId="0" fillId="0" borderId="1" xfId="0" applyBorder="1"/>
    <xf numFmtId="165" fontId="0" fillId="2" borderId="1" xfId="2" applyNumberFormat="1" applyFont="1" applyFill="1" applyBorder="1"/>
    <xf numFmtId="164" fontId="0" fillId="2" borderId="1" xfId="1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8" fontId="0" fillId="0" borderId="0" xfId="0" applyNumberFormat="1"/>
    <xf numFmtId="8" fontId="1" fillId="0" borderId="0" xfId="0" applyNumberFormat="1" applyFont="1"/>
    <xf numFmtId="0" fontId="0" fillId="3" borderId="0" xfId="0" applyFill="1"/>
    <xf numFmtId="3" fontId="0" fillId="4" borderId="1" xfId="0" applyNumberFormat="1" applyFill="1" applyBorder="1"/>
    <xf numFmtId="9" fontId="0" fillId="4" borderId="1" xfId="2" applyFont="1" applyFill="1" applyBorder="1"/>
    <xf numFmtId="164" fontId="0" fillId="4" borderId="1" xfId="0" applyNumberFormat="1" applyFill="1" applyBorder="1"/>
    <xf numFmtId="165" fontId="0" fillId="4" borderId="1" xfId="2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baseColWidth="10" defaultColWidth="8.83203125" defaultRowHeight="15"/>
  <cols>
    <col min="1" max="1" width="35.5" bestFit="1" customWidth="1"/>
  </cols>
  <sheetData>
    <row r="1" spans="1:2">
      <c r="A1" t="s">
        <v>7</v>
      </c>
      <c r="B1">
        <v>10</v>
      </c>
    </row>
    <row r="2" spans="1:2">
      <c r="A2" t="s">
        <v>9</v>
      </c>
      <c r="B2">
        <v>3.1</v>
      </c>
    </row>
    <row r="3" spans="1:2">
      <c r="A3" t="s">
        <v>8</v>
      </c>
      <c r="B3">
        <v>2.4900000000000002</v>
      </c>
    </row>
    <row r="6" spans="1:2">
      <c r="A6" s="1" t="s">
        <v>0</v>
      </c>
      <c r="B6" s="1">
        <f>SalesPrice</f>
        <v>10</v>
      </c>
    </row>
    <row r="8" spans="1:2">
      <c r="A8" t="s">
        <v>10</v>
      </c>
      <c r="B8">
        <f>CostItemSold</f>
        <v>3.1</v>
      </c>
    </row>
    <row r="9" spans="1:2">
      <c r="A9" s="2" t="s">
        <v>1</v>
      </c>
      <c r="B9">
        <f>PostageCost</f>
        <v>2.4900000000000002</v>
      </c>
    </row>
    <row r="10" spans="1:2">
      <c r="A10" t="s">
        <v>2</v>
      </c>
      <c r="B10">
        <v>0.15</v>
      </c>
    </row>
    <row r="11" spans="1:2">
      <c r="A11" t="s">
        <v>3</v>
      </c>
      <c r="B11">
        <v>7.0000000000000001E-3</v>
      </c>
    </row>
    <row r="12" spans="1:2">
      <c r="A12" t="s">
        <v>4</v>
      </c>
      <c r="B12">
        <v>0.03</v>
      </c>
    </row>
    <row r="13" spans="1:2">
      <c r="A13" s="1" t="s">
        <v>5</v>
      </c>
      <c r="B13" s="1">
        <f>SUM(B9:B12)</f>
        <v>2.677</v>
      </c>
    </row>
    <row r="15" spans="1:2">
      <c r="A15" s="1" t="s">
        <v>6</v>
      </c>
      <c r="B15" s="1">
        <f>B6-B13</f>
        <v>7.3230000000000004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6A9E-895C-C943-A675-A12D77153012}">
  <dimension ref="A1:N17"/>
  <sheetViews>
    <sheetView zoomScale="150" zoomScaleNormal="150" workbookViewId="0">
      <selection activeCell="B5" sqref="B5"/>
    </sheetView>
  </sheetViews>
  <sheetFormatPr baseColWidth="10" defaultColWidth="8.83203125" defaultRowHeight="15"/>
  <cols>
    <col min="1" max="1" width="35.5" bestFit="1" customWidth="1"/>
    <col min="3" max="3" width="12.83203125" bestFit="1" customWidth="1"/>
  </cols>
  <sheetData>
    <row r="1" spans="1:14">
      <c r="A1" s="1" t="s">
        <v>35</v>
      </c>
      <c r="B1" s="32">
        <v>5</v>
      </c>
    </row>
    <row r="2" spans="1:14">
      <c r="F2" s="32">
        <f>SalesPrice-(CostItemSold+B4+B5)</f>
        <v>-0.6800000000000006</v>
      </c>
      <c r="G2">
        <v>5</v>
      </c>
      <c r="H2">
        <v>10</v>
      </c>
      <c r="I2">
        <v>15</v>
      </c>
      <c r="J2">
        <v>20</v>
      </c>
      <c r="K2">
        <v>25</v>
      </c>
    </row>
    <row r="3" spans="1:14">
      <c r="A3" t="s">
        <v>36</v>
      </c>
      <c r="B3" s="32">
        <v>2.4900000000000002</v>
      </c>
      <c r="F3">
        <v>3</v>
      </c>
      <c r="G3">
        <f t="dataTable" ref="G3:K7" dt2D="1" dtr="1" r1="B1" r2="B4"/>
        <v>-0.6800000000000006</v>
      </c>
      <c r="H3">
        <v>4.3199999999999994</v>
      </c>
      <c r="I3">
        <v>9.32</v>
      </c>
      <c r="J3">
        <v>14.32</v>
      </c>
      <c r="K3">
        <v>19.32</v>
      </c>
    </row>
    <row r="4" spans="1:14">
      <c r="A4" t="s">
        <v>37</v>
      </c>
      <c r="B4" s="32">
        <v>3</v>
      </c>
      <c r="F4">
        <v>6</v>
      </c>
      <c r="G4">
        <v>-3.6799999999999997</v>
      </c>
      <c r="H4">
        <v>1.3200000000000003</v>
      </c>
      <c r="I4">
        <v>6.32</v>
      </c>
      <c r="J4">
        <v>11.32</v>
      </c>
      <c r="K4">
        <v>16.32</v>
      </c>
    </row>
    <row r="5" spans="1:14">
      <c r="A5" t="s">
        <v>38</v>
      </c>
      <c r="B5" s="32">
        <v>0.19</v>
      </c>
      <c r="F5">
        <v>9</v>
      </c>
      <c r="G5">
        <v>-6.68</v>
      </c>
      <c r="H5">
        <v>-1.6799999999999997</v>
      </c>
      <c r="I5">
        <v>3.3200000000000003</v>
      </c>
      <c r="J5">
        <v>8.32</v>
      </c>
      <c r="K5">
        <v>13.32</v>
      </c>
    </row>
    <row r="6" spans="1:14">
      <c r="A6" s="1" t="s">
        <v>39</v>
      </c>
      <c r="B6" s="33">
        <v>5.68</v>
      </c>
      <c r="F6">
        <v>12</v>
      </c>
      <c r="G6">
        <v>-9.68</v>
      </c>
      <c r="H6">
        <v>-4.68</v>
      </c>
      <c r="I6">
        <v>0.32000000000000028</v>
      </c>
      <c r="J6">
        <v>5.32</v>
      </c>
      <c r="K6">
        <v>10.32</v>
      </c>
    </row>
    <row r="7" spans="1:14">
      <c r="F7">
        <v>15</v>
      </c>
      <c r="G7">
        <v>-12.680000000000003</v>
      </c>
      <c r="H7">
        <v>-7.6800000000000033</v>
      </c>
      <c r="I7">
        <v>-2.6800000000000033</v>
      </c>
      <c r="J7">
        <v>2.3199999999999967</v>
      </c>
      <c r="K7">
        <v>7.3199999999999967</v>
      </c>
    </row>
    <row r="8" spans="1:14">
      <c r="A8" s="1" t="s">
        <v>40</v>
      </c>
      <c r="B8" s="33">
        <v>-0.68</v>
      </c>
    </row>
    <row r="11" spans="1:14">
      <c r="A11" t="s">
        <v>11</v>
      </c>
    </row>
    <row r="12" spans="1:14">
      <c r="A12" s="32">
        <f>SalesPrice-(CostItemSold+B4+B5)</f>
        <v>-0.6800000000000006</v>
      </c>
      <c r="B12">
        <v>5</v>
      </c>
      <c r="C12">
        <v>10</v>
      </c>
      <c r="D12">
        <v>15</v>
      </c>
      <c r="E12">
        <v>20</v>
      </c>
      <c r="F12">
        <v>25</v>
      </c>
      <c r="I12" s="34"/>
      <c r="J12" s="34">
        <v>5</v>
      </c>
      <c r="K12" s="34">
        <v>10</v>
      </c>
      <c r="L12" s="34">
        <v>15</v>
      </c>
      <c r="M12" s="34">
        <v>20</v>
      </c>
      <c r="N12" s="34">
        <v>25</v>
      </c>
    </row>
    <row r="13" spans="1:14">
      <c r="A13">
        <v>3</v>
      </c>
      <c r="B13">
        <f t="dataTable" ref="B13:F17" dt2D="1" dtr="1" r1="B1" r2="B4" ca="1"/>
        <v>-0.6800000000000006</v>
      </c>
      <c r="C13">
        <v>4.3199999999999994</v>
      </c>
      <c r="D13">
        <v>9.32</v>
      </c>
      <c r="E13">
        <v>14.32</v>
      </c>
      <c r="F13">
        <v>19.32</v>
      </c>
      <c r="I13" s="34">
        <v>3</v>
      </c>
      <c r="J13" s="34">
        <v>-0.6800000000000006</v>
      </c>
      <c r="K13" s="34">
        <v>4.3199999999999994</v>
      </c>
      <c r="L13" s="34">
        <v>9.32</v>
      </c>
      <c r="M13" s="34">
        <v>14.32</v>
      </c>
      <c r="N13" s="34">
        <v>19.32</v>
      </c>
    </row>
    <row r="14" spans="1:14">
      <c r="A14">
        <v>6</v>
      </c>
      <c r="B14">
        <v>-3.6799999999999997</v>
      </c>
      <c r="C14">
        <v>1.3200000000000003</v>
      </c>
      <c r="D14">
        <v>6.32</v>
      </c>
      <c r="E14">
        <v>11.32</v>
      </c>
      <c r="F14">
        <v>16.32</v>
      </c>
      <c r="I14" s="34">
        <v>6</v>
      </c>
      <c r="J14" s="34">
        <v>-3.6799999999999997</v>
      </c>
      <c r="K14" s="34">
        <v>1.3200000000000003</v>
      </c>
      <c r="L14" s="34">
        <v>6.32</v>
      </c>
      <c r="M14" s="34">
        <v>11.32</v>
      </c>
      <c r="N14" s="34">
        <v>16.32</v>
      </c>
    </row>
    <row r="15" spans="1:14">
      <c r="A15">
        <v>9</v>
      </c>
      <c r="B15">
        <v>-6.68</v>
      </c>
      <c r="C15">
        <v>-1.6799999999999997</v>
      </c>
      <c r="D15">
        <v>3.3200000000000003</v>
      </c>
      <c r="E15">
        <v>8.32</v>
      </c>
      <c r="F15">
        <v>13.32</v>
      </c>
      <c r="I15" s="34">
        <v>9</v>
      </c>
      <c r="J15" s="34">
        <v>-6.68</v>
      </c>
      <c r="K15" s="34">
        <v>-1.6799999999999997</v>
      </c>
      <c r="L15" s="34">
        <v>3.3200000000000003</v>
      </c>
      <c r="M15" s="34">
        <v>8.32</v>
      </c>
      <c r="N15" s="34">
        <v>13.32</v>
      </c>
    </row>
    <row r="16" spans="1:14">
      <c r="A16">
        <v>12</v>
      </c>
      <c r="B16">
        <v>-9.68</v>
      </c>
      <c r="C16">
        <v>-4.68</v>
      </c>
      <c r="D16">
        <v>0.32000000000000028</v>
      </c>
      <c r="E16">
        <v>5.32</v>
      </c>
      <c r="F16">
        <v>10.32</v>
      </c>
      <c r="I16" s="34">
        <v>12</v>
      </c>
      <c r="J16" s="34">
        <v>-9.68</v>
      </c>
      <c r="K16" s="34">
        <v>-4.68</v>
      </c>
      <c r="L16" s="34">
        <v>0.32000000000000028</v>
      </c>
      <c r="M16" s="34">
        <v>5.32</v>
      </c>
      <c r="N16" s="34">
        <v>10.32</v>
      </c>
    </row>
    <row r="17" spans="1:14">
      <c r="A17">
        <v>15</v>
      </c>
      <c r="B17">
        <v>-12.680000000000003</v>
      </c>
      <c r="C17">
        <v>-7.6800000000000033</v>
      </c>
      <c r="D17">
        <v>-2.6800000000000033</v>
      </c>
      <c r="E17">
        <v>2.3199999999999967</v>
      </c>
      <c r="F17">
        <v>7.3199999999999967</v>
      </c>
      <c r="I17" s="34">
        <v>15</v>
      </c>
      <c r="J17" s="34">
        <v>-12.680000000000003</v>
      </c>
      <c r="K17" s="34">
        <v>-7.6800000000000033</v>
      </c>
      <c r="L17" s="34">
        <v>-2.6800000000000033</v>
      </c>
      <c r="M17" s="34">
        <v>2.3199999999999967</v>
      </c>
      <c r="N17" s="34">
        <v>7.3199999999999967</v>
      </c>
    </row>
  </sheetData>
  <conditionalFormatting sqref="B20:F24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19" sqref="A19"/>
    </sheetView>
  </sheetViews>
  <sheetFormatPr baseColWidth="10" defaultColWidth="8.83203125" defaultRowHeight="15"/>
  <cols>
    <col min="1" max="1" width="35.5" bestFit="1" customWidth="1"/>
    <col min="3" max="3" width="12.83203125" bestFit="1" customWidth="1"/>
  </cols>
  <sheetData>
    <row r="1" spans="1:3">
      <c r="A1" t="s">
        <v>7</v>
      </c>
      <c r="B1">
        <v>5</v>
      </c>
    </row>
    <row r="2" spans="1:3">
      <c r="A2" t="s">
        <v>9</v>
      </c>
      <c r="B2">
        <v>3</v>
      </c>
    </row>
    <row r="3" spans="1:3">
      <c r="A3" t="s">
        <v>8</v>
      </c>
      <c r="B3">
        <v>2.4900000000000002</v>
      </c>
    </row>
    <row r="6" spans="1:3">
      <c r="A6" s="1" t="s">
        <v>0</v>
      </c>
      <c r="B6" s="1">
        <f>SalesPrice</f>
        <v>5</v>
      </c>
      <c r="C6" t="str">
        <f ca="1">_xlfn.FORMULATEXT(B6)</f>
        <v>=SalesPrice</v>
      </c>
    </row>
    <row r="8" spans="1:3">
      <c r="A8" t="s">
        <v>10</v>
      </c>
      <c r="B8">
        <f>CostItemSold</f>
        <v>2.4900000000000002</v>
      </c>
      <c r="C8" t="str">
        <f t="shared" ref="C8:C15" ca="1" si="0">_xlfn.FORMULATEXT(B8)</f>
        <v>=CostItemSold</v>
      </c>
    </row>
    <row r="9" spans="1:3">
      <c r="A9" s="2" t="s">
        <v>1</v>
      </c>
      <c r="B9">
        <f>PostageCost</f>
        <v>3</v>
      </c>
      <c r="C9" t="str">
        <f t="shared" ca="1" si="0"/>
        <v>=PostageCost</v>
      </c>
    </row>
    <row r="10" spans="1:3">
      <c r="A10" t="s">
        <v>2</v>
      </c>
      <c r="B10">
        <v>0.15</v>
      </c>
    </row>
    <row r="11" spans="1:3">
      <c r="A11" t="s">
        <v>3</v>
      </c>
      <c r="B11">
        <v>7.0000000000000001E-3</v>
      </c>
    </row>
    <row r="12" spans="1:3">
      <c r="A12" t="s">
        <v>4</v>
      </c>
      <c r="B12">
        <v>0.03</v>
      </c>
    </row>
    <row r="13" spans="1:3">
      <c r="A13" s="1" t="s">
        <v>5</v>
      </c>
      <c r="B13" s="1">
        <f>SUM(B9:B12)</f>
        <v>3.1869999999999998</v>
      </c>
      <c r="C13" t="str">
        <f t="shared" ca="1" si="0"/>
        <v>=SUM(B9:B12)</v>
      </c>
    </row>
    <row r="15" spans="1:3">
      <c r="A15" s="1" t="s">
        <v>6</v>
      </c>
      <c r="B15" s="1">
        <f>B6-B13</f>
        <v>1.8130000000000002</v>
      </c>
      <c r="C15" t="str">
        <f t="shared" ca="1" si="0"/>
        <v>=B6-B13</v>
      </c>
    </row>
    <row r="18" spans="1:6">
      <c r="A18" t="s">
        <v>11</v>
      </c>
    </row>
    <row r="19" spans="1:6">
      <c r="A19">
        <f>TotalProfit</f>
        <v>1.8130000000000002</v>
      </c>
      <c r="B19">
        <v>5</v>
      </c>
      <c r="C19">
        <v>10</v>
      </c>
      <c r="D19">
        <v>15</v>
      </c>
      <c r="E19">
        <v>20</v>
      </c>
      <c r="F19">
        <v>25</v>
      </c>
    </row>
    <row r="20" spans="1:6">
      <c r="A20">
        <v>3</v>
      </c>
      <c r="B20">
        <f t="dataTable" ref="B20:F24" dt2D="1" dtr="1" r1="B1" r2="B2"/>
        <v>1.8130000000000002</v>
      </c>
      <c r="C20">
        <v>6.8130000000000006</v>
      </c>
      <c r="D20">
        <v>11.813000000000001</v>
      </c>
      <c r="E20">
        <v>16.812999999999999</v>
      </c>
      <c r="F20">
        <v>21.812999999999999</v>
      </c>
    </row>
    <row r="21" spans="1:6">
      <c r="A21">
        <v>6</v>
      </c>
      <c r="B21">
        <v>-1.1870000000000003</v>
      </c>
      <c r="C21">
        <v>3.8129999999999997</v>
      </c>
      <c r="D21">
        <v>8.8129999999999988</v>
      </c>
      <c r="E21">
        <v>13.812999999999999</v>
      </c>
      <c r="F21">
        <v>18.812999999999999</v>
      </c>
    </row>
    <row r="22" spans="1:6">
      <c r="A22">
        <v>9</v>
      </c>
      <c r="B22">
        <v>-4.1869999999999994</v>
      </c>
      <c r="C22">
        <v>0.81300000000000061</v>
      </c>
      <c r="D22">
        <v>5.8130000000000006</v>
      </c>
      <c r="E22">
        <v>10.813000000000001</v>
      </c>
      <c r="F22">
        <v>15.813000000000001</v>
      </c>
    </row>
    <row r="23" spans="1:6">
      <c r="A23">
        <v>12</v>
      </c>
      <c r="B23">
        <v>-7.1869999999999994</v>
      </c>
      <c r="C23">
        <v>-2.1869999999999994</v>
      </c>
      <c r="D23">
        <v>2.8130000000000006</v>
      </c>
      <c r="E23">
        <v>7.8130000000000006</v>
      </c>
      <c r="F23">
        <v>12.813000000000001</v>
      </c>
    </row>
    <row r="24" spans="1:6">
      <c r="A24">
        <v>15</v>
      </c>
      <c r="B24">
        <v>-10.186999999999999</v>
      </c>
      <c r="C24">
        <v>-5.1869999999999994</v>
      </c>
      <c r="D24">
        <v>-0.18699999999999939</v>
      </c>
      <c r="E24">
        <v>4.8130000000000006</v>
      </c>
      <c r="F24">
        <v>9.8130000000000006</v>
      </c>
    </row>
  </sheetData>
  <conditionalFormatting sqref="B20:F24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F3B6-7AC3-4096-88CD-70F277EF0B53}">
  <dimension ref="A1:F20"/>
  <sheetViews>
    <sheetView zoomScale="130" zoomScaleNormal="130"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/>
  <cols>
    <col min="1" max="1" width="30.1640625" bestFit="1" customWidth="1"/>
    <col min="2" max="2" width="13.33203125" bestFit="1" customWidth="1"/>
    <col min="3" max="3" width="12.33203125" customWidth="1"/>
    <col min="4" max="4" width="14.6640625" bestFit="1" customWidth="1"/>
    <col min="5" max="5" width="11.6640625" customWidth="1"/>
    <col min="6" max="6" width="12.6640625" bestFit="1" customWidth="1"/>
    <col min="10" max="10" width="13.33203125" customWidth="1"/>
  </cols>
  <sheetData>
    <row r="1" spans="1:6" ht="16">
      <c r="A1" s="17" t="s">
        <v>32</v>
      </c>
    </row>
    <row r="2" spans="1:6">
      <c r="B2" s="7" t="s">
        <v>30</v>
      </c>
      <c r="C2" s="7" t="s">
        <v>31</v>
      </c>
      <c r="D2" s="7" t="s">
        <v>30</v>
      </c>
      <c r="E2" s="7" t="s">
        <v>29</v>
      </c>
    </row>
    <row r="3" spans="1:6">
      <c r="A3" t="s">
        <v>28</v>
      </c>
      <c r="B3" s="16">
        <f t="shared" ref="B3:B8" si="0">D3</f>
        <v>10000</v>
      </c>
      <c r="C3" s="15">
        <v>8000</v>
      </c>
      <c r="D3" s="15">
        <v>10000</v>
      </c>
      <c r="E3" s="15">
        <v>12000</v>
      </c>
    </row>
    <row r="4" spans="1:6">
      <c r="A4" t="s">
        <v>27</v>
      </c>
      <c r="B4" s="14">
        <f t="shared" si="0"/>
        <v>0.04</v>
      </c>
      <c r="C4" s="13">
        <v>0.02</v>
      </c>
      <c r="D4" s="13">
        <v>0.04</v>
      </c>
      <c r="E4" s="13">
        <v>0.06</v>
      </c>
    </row>
    <row r="5" spans="1:6">
      <c r="A5" t="s">
        <v>26</v>
      </c>
      <c r="B5" s="9">
        <f t="shared" si="0"/>
        <v>8000000</v>
      </c>
      <c r="C5" s="8">
        <v>9000000</v>
      </c>
      <c r="D5" s="12">
        <v>8000000</v>
      </c>
      <c r="E5" s="8">
        <v>7000000</v>
      </c>
    </row>
    <row r="6" spans="1:6">
      <c r="A6" t="s">
        <v>25</v>
      </c>
      <c r="B6" s="11">
        <f t="shared" si="0"/>
        <v>0.03</v>
      </c>
      <c r="C6" s="10">
        <v>3.5000000000000003E-2</v>
      </c>
      <c r="D6" s="10">
        <v>0.03</v>
      </c>
      <c r="E6" s="10">
        <v>2.5000000000000001E-2</v>
      </c>
    </row>
    <row r="7" spans="1:6">
      <c r="A7" t="s">
        <v>17</v>
      </c>
      <c r="B7" s="9">
        <f t="shared" si="0"/>
        <v>20</v>
      </c>
      <c r="C7" s="8">
        <v>25</v>
      </c>
      <c r="D7" s="8">
        <v>20</v>
      </c>
      <c r="E7" s="8">
        <v>15</v>
      </c>
    </row>
    <row r="8" spans="1:6">
      <c r="A8" t="s">
        <v>16</v>
      </c>
      <c r="B8" s="9">
        <f t="shared" si="0"/>
        <v>150000</v>
      </c>
      <c r="C8" s="8">
        <v>175000</v>
      </c>
      <c r="D8" s="8">
        <v>150000</v>
      </c>
      <c r="E8" s="8">
        <v>125000</v>
      </c>
    </row>
    <row r="10" spans="1:6">
      <c r="B10" s="7" t="s">
        <v>24</v>
      </c>
      <c r="C10" s="7" t="s">
        <v>23</v>
      </c>
      <c r="D10" s="7" t="s">
        <v>22</v>
      </c>
      <c r="E10" s="7" t="s">
        <v>21</v>
      </c>
      <c r="F10" s="7" t="s">
        <v>20</v>
      </c>
    </row>
    <row r="11" spans="1:6" ht="11" customHeight="1"/>
    <row r="12" spans="1:6">
      <c r="A12" t="s">
        <v>19</v>
      </c>
      <c r="B12" s="6">
        <v>100000</v>
      </c>
      <c r="C12" s="5"/>
      <c r="D12" s="5"/>
      <c r="E12" s="5"/>
      <c r="F12" s="5"/>
    </row>
    <row r="13" spans="1:6">
      <c r="A13" t="s">
        <v>18</v>
      </c>
    </row>
    <row r="14" spans="1:6">
      <c r="A14" t="s">
        <v>17</v>
      </c>
      <c r="B14" s="3"/>
      <c r="C14" s="3"/>
      <c r="D14" s="3"/>
      <c r="E14" s="3"/>
      <c r="F14" s="3"/>
    </row>
    <row r="15" spans="1:6">
      <c r="A15" t="s">
        <v>16</v>
      </c>
      <c r="B15" s="3"/>
      <c r="C15" s="4"/>
      <c r="D15" s="4"/>
      <c r="E15" s="4"/>
      <c r="F15" s="4"/>
    </row>
    <row r="17" spans="1:6">
      <c r="A17" t="s">
        <v>15</v>
      </c>
      <c r="B17" s="3"/>
      <c r="C17" s="3"/>
      <c r="D17" s="3"/>
      <c r="E17" s="3"/>
      <c r="F17" s="3"/>
    </row>
    <row r="18" spans="1:6">
      <c r="A18" t="s">
        <v>14</v>
      </c>
      <c r="B18" s="3"/>
      <c r="C18" s="3"/>
      <c r="D18" s="3"/>
      <c r="E18" s="3"/>
      <c r="F18" s="3"/>
    </row>
    <row r="19" spans="1:6">
      <c r="A19" t="s">
        <v>13</v>
      </c>
      <c r="B19" s="3"/>
      <c r="C19" s="3"/>
      <c r="D19" s="3"/>
      <c r="E19" s="3"/>
      <c r="F19" s="3"/>
    </row>
    <row r="20" spans="1:6">
      <c r="A20" s="1" t="s">
        <v>12</v>
      </c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9E46-8199-4A65-8DD9-C36562EEEB26}">
  <dimension ref="A1:F32"/>
  <sheetViews>
    <sheetView tabSelected="1" zoomScale="170" zoomScaleNormal="170" workbookViewId="0">
      <pane ySplit="2" topLeftCell="A19" activePane="bottomLeft" state="frozen"/>
      <selection pane="bottomLeft" activeCell="B19" sqref="B19"/>
    </sheetView>
  </sheetViews>
  <sheetFormatPr baseColWidth="10" defaultColWidth="8.83203125" defaultRowHeight="15"/>
  <cols>
    <col min="1" max="1" width="30.1640625" bestFit="1" customWidth="1"/>
    <col min="2" max="2" width="13.33203125" bestFit="1" customWidth="1"/>
    <col min="3" max="3" width="12.33203125" customWidth="1"/>
    <col min="4" max="4" width="14.6640625" bestFit="1" customWidth="1"/>
    <col min="5" max="5" width="11.33203125" customWidth="1"/>
    <col min="6" max="6" width="12.6640625" bestFit="1" customWidth="1"/>
    <col min="10" max="10" width="13.33203125" customWidth="1"/>
  </cols>
  <sheetData>
    <row r="1" spans="1:6">
      <c r="A1" s="1" t="s">
        <v>32</v>
      </c>
    </row>
    <row r="2" spans="1:6">
      <c r="C2" s="31" t="s">
        <v>31</v>
      </c>
      <c r="D2" s="30" t="s">
        <v>30</v>
      </c>
      <c r="E2" s="29" t="s">
        <v>29</v>
      </c>
    </row>
    <row r="3" spans="1:6">
      <c r="A3" t="s">
        <v>28</v>
      </c>
      <c r="B3" s="35">
        <f t="shared" ref="B3:B8" si="0">D3</f>
        <v>10000</v>
      </c>
      <c r="C3" s="15">
        <v>8000</v>
      </c>
      <c r="D3" s="15">
        <v>10000</v>
      </c>
      <c r="E3" s="15">
        <v>12000</v>
      </c>
    </row>
    <row r="4" spans="1:6">
      <c r="A4" t="s">
        <v>27</v>
      </c>
      <c r="B4" s="36">
        <f t="shared" si="0"/>
        <v>0.04</v>
      </c>
      <c r="C4" s="13">
        <v>0.02</v>
      </c>
      <c r="D4" s="13">
        <v>0.04</v>
      </c>
      <c r="E4" s="13">
        <v>0.06</v>
      </c>
    </row>
    <row r="5" spans="1:6">
      <c r="A5" t="s">
        <v>26</v>
      </c>
      <c r="B5" s="37">
        <f t="shared" si="0"/>
        <v>8000000</v>
      </c>
      <c r="C5" s="8">
        <v>9000000</v>
      </c>
      <c r="D5" s="28">
        <v>8000000</v>
      </c>
      <c r="E5" s="8">
        <v>7000000</v>
      </c>
    </row>
    <row r="6" spans="1:6">
      <c r="A6" t="s">
        <v>25</v>
      </c>
      <c r="B6" s="38">
        <f t="shared" si="0"/>
        <v>0.03</v>
      </c>
      <c r="C6" s="27">
        <v>3.5000000000000003E-2</v>
      </c>
      <c r="D6" s="27">
        <v>0.03</v>
      </c>
      <c r="E6" s="27">
        <v>2.5000000000000001E-2</v>
      </c>
    </row>
    <row r="7" spans="1:6">
      <c r="A7" t="s">
        <v>17</v>
      </c>
      <c r="B7" s="37">
        <f t="shared" si="0"/>
        <v>20</v>
      </c>
      <c r="C7" s="8">
        <v>25</v>
      </c>
      <c r="D7" s="8">
        <v>20</v>
      </c>
      <c r="E7" s="8">
        <v>15</v>
      </c>
    </row>
    <row r="8" spans="1:6">
      <c r="A8" t="s">
        <v>16</v>
      </c>
      <c r="B8" s="37">
        <f t="shared" si="0"/>
        <v>150000</v>
      </c>
      <c r="C8" s="8">
        <v>175000</v>
      </c>
      <c r="D8" s="8">
        <v>150000</v>
      </c>
      <c r="E8" s="8">
        <v>125000</v>
      </c>
    </row>
    <row r="10" spans="1:6">
      <c r="B10" s="7" t="s">
        <v>24</v>
      </c>
      <c r="C10" s="7" t="s">
        <v>23</v>
      </c>
      <c r="D10" s="7" t="s">
        <v>22</v>
      </c>
      <c r="E10" s="7" t="s">
        <v>21</v>
      </c>
      <c r="F10" s="7" t="s">
        <v>20</v>
      </c>
    </row>
    <row r="11" spans="1:6" ht="11" customHeight="1"/>
    <row r="12" spans="1:6">
      <c r="A12" t="s">
        <v>19</v>
      </c>
      <c r="B12" s="15">
        <v>100000</v>
      </c>
      <c r="C12" s="16">
        <f>B12*(1+$B$4)</f>
        <v>104000</v>
      </c>
      <c r="D12" s="16">
        <f>C12*(1+$B$4)</f>
        <v>108160</v>
      </c>
      <c r="E12" s="16">
        <f>D12*(1+$B$4)</f>
        <v>112486.40000000001</v>
      </c>
      <c r="F12" s="16">
        <f>E12*(1+$B$4)</f>
        <v>116985.85600000001</v>
      </c>
    </row>
    <row r="13" spans="1:6">
      <c r="A13" t="s">
        <v>18</v>
      </c>
      <c r="B13" s="26">
        <f>ROUNDUP(B12/$B$3,0)</f>
        <v>10</v>
      </c>
      <c r="C13" s="26">
        <f>ROUNDUP(C12/$B$3,0)</f>
        <v>11</v>
      </c>
      <c r="D13" s="26">
        <f>ROUNDUP(D12/$B$3,0)</f>
        <v>11</v>
      </c>
      <c r="E13" s="26">
        <f>ROUNDUP(E12/$B$3,0)</f>
        <v>12</v>
      </c>
      <c r="F13" s="26">
        <f>ROUNDUP(F12/$B$3,0)</f>
        <v>12</v>
      </c>
    </row>
    <row r="14" spans="1:6">
      <c r="A14" t="s">
        <v>17</v>
      </c>
      <c r="B14" s="9">
        <f>B7</f>
        <v>20</v>
      </c>
      <c r="C14" s="9">
        <f>B14*(1+$B$6)</f>
        <v>20.6</v>
      </c>
      <c r="D14" s="9">
        <f t="shared" ref="D14:F15" si="1">C14*(1+$B$6)</f>
        <v>21.218000000000004</v>
      </c>
      <c r="E14" s="9">
        <f t="shared" si="1"/>
        <v>21.854540000000004</v>
      </c>
      <c r="F14" s="9">
        <f t="shared" si="1"/>
        <v>22.510176200000004</v>
      </c>
    </row>
    <row r="15" spans="1:6">
      <c r="A15" t="s">
        <v>16</v>
      </c>
      <c r="B15" s="9">
        <f>B8</f>
        <v>150000</v>
      </c>
      <c r="C15" s="25">
        <f>B15*(1+$B$6)</f>
        <v>154500</v>
      </c>
      <c r="D15" s="25">
        <f t="shared" si="1"/>
        <v>159135</v>
      </c>
      <c r="E15" s="25">
        <f t="shared" si="1"/>
        <v>163909.05000000002</v>
      </c>
      <c r="F15" s="25">
        <f t="shared" si="1"/>
        <v>168826.32150000002</v>
      </c>
    </row>
    <row r="17" spans="1:6">
      <c r="A17" t="s">
        <v>15</v>
      </c>
      <c r="B17" s="9">
        <f>B5</f>
        <v>8000000</v>
      </c>
      <c r="C17" s="9">
        <f>B17*(1+$B$6)</f>
        <v>8240000</v>
      </c>
      <c r="D17" s="9">
        <f>C17*(1+$B$6)</f>
        <v>8487200</v>
      </c>
      <c r="E17" s="9">
        <f>D17*(1+$B$6)</f>
        <v>8741816</v>
      </c>
      <c r="F17" s="9">
        <f>E17*(1+$B$6)</f>
        <v>9004070.4800000004</v>
      </c>
    </row>
    <row r="18" spans="1:6">
      <c r="A18" t="s">
        <v>14</v>
      </c>
      <c r="B18" s="9">
        <f>B12*B14</f>
        <v>2000000</v>
      </c>
      <c r="C18" s="9">
        <f>C12*C14</f>
        <v>2142400</v>
      </c>
      <c r="D18" s="9">
        <f>D12*D14</f>
        <v>2294938.8800000004</v>
      </c>
      <c r="E18" s="9">
        <f>E12*E14</f>
        <v>2458338.5282560005</v>
      </c>
      <c r="F18" s="9">
        <f>F12*F14</f>
        <v>2633372.2314678282</v>
      </c>
    </row>
    <row r="19" spans="1:6">
      <c r="A19" t="s">
        <v>13</v>
      </c>
      <c r="B19" s="9">
        <f>B15*B13</f>
        <v>1500000</v>
      </c>
      <c r="C19" s="9">
        <f>C15*C13</f>
        <v>1699500</v>
      </c>
      <c r="D19" s="9">
        <f>D15*D13</f>
        <v>1750485</v>
      </c>
      <c r="E19" s="9">
        <f>E15*E13</f>
        <v>1966908.6</v>
      </c>
      <c r="F19" s="9">
        <f>F15*F13</f>
        <v>2025915.8580000002</v>
      </c>
    </row>
    <row r="20" spans="1:6">
      <c r="A20" s="1" t="s">
        <v>12</v>
      </c>
      <c r="B20" s="9">
        <f>SUM(B17:B19)</f>
        <v>11500000</v>
      </c>
      <c r="C20" s="9">
        <f>SUM(C17:C19)</f>
        <v>12081900</v>
      </c>
      <c r="D20" s="9">
        <f>SUM(D17:D19)</f>
        <v>12532623.880000001</v>
      </c>
      <c r="E20" s="9">
        <f>SUM(E17:E19)</f>
        <v>13167063.128256001</v>
      </c>
      <c r="F20" s="9">
        <f>SUM(F17:F19)</f>
        <v>13663358.56946783</v>
      </c>
    </row>
    <row r="22" spans="1:6">
      <c r="B22" s="24" t="s">
        <v>34</v>
      </c>
    </row>
    <row r="24" spans="1:6" ht="32">
      <c r="A24" t="s">
        <v>19</v>
      </c>
      <c r="B24" s="23" t="s">
        <v>33</v>
      </c>
      <c r="C24" s="22" t="str">
        <f t="shared" ref="C24:F27" ca="1" si="2">_xlfn.FORMULATEXT(C12)</f>
        <v>=B12*(1+$B$4)</v>
      </c>
      <c r="D24" s="22" t="str">
        <f t="shared" ca="1" si="2"/>
        <v>=C12*(1+$B$4)</v>
      </c>
      <c r="E24" s="22" t="str">
        <f t="shared" ca="1" si="2"/>
        <v>=D12*(1+$B$4)</v>
      </c>
      <c r="F24" s="22" t="str">
        <f t="shared" ca="1" si="2"/>
        <v>=E12*(1+$B$4)</v>
      </c>
    </row>
    <row r="25" spans="1:6" ht="32">
      <c r="A25" t="s">
        <v>18</v>
      </c>
      <c r="B25" s="21" t="str">
        <f ca="1">_xlfn.FORMULATEXT(B13)</f>
        <v>=ROUNDUP(B12/$B$3,0)</v>
      </c>
      <c r="C25" s="21" t="str">
        <f t="shared" ca="1" si="2"/>
        <v>=ROUNDUP(C12/$B$3,0)</v>
      </c>
      <c r="D25" s="21" t="str">
        <f t="shared" ca="1" si="2"/>
        <v>=ROUNDUP(D12/$B$3,0)</v>
      </c>
      <c r="E25" s="21" t="str">
        <f t="shared" ca="1" si="2"/>
        <v>=ROUNDUP(E12/$B$3,0)</v>
      </c>
      <c r="F25" s="21" t="str">
        <f t="shared" ca="1" si="2"/>
        <v>=ROUNDUP(F12/$B$3,0)</v>
      </c>
    </row>
    <row r="26" spans="1:6" ht="32">
      <c r="A26" t="s">
        <v>17</v>
      </c>
      <c r="B26" s="18" t="str">
        <f ca="1">_xlfn.FORMULATEXT(B14)</f>
        <v>=B7</v>
      </c>
      <c r="C26" s="18" t="str">
        <f t="shared" ca="1" si="2"/>
        <v>=B14*(1+$B$6)</v>
      </c>
      <c r="D26" s="18" t="str">
        <f t="shared" ca="1" si="2"/>
        <v>=C14*(1+$B$6)</v>
      </c>
      <c r="E26" s="18" t="str">
        <f t="shared" ca="1" si="2"/>
        <v>=D14*(1+$B$6)</v>
      </c>
      <c r="F26" s="18" t="str">
        <f t="shared" ca="1" si="2"/>
        <v>=E14*(1+$B$6)</v>
      </c>
    </row>
    <row r="27" spans="1:6" ht="32">
      <c r="A27" t="s">
        <v>16</v>
      </c>
      <c r="B27" s="18" t="str">
        <f ca="1">_xlfn.FORMULATEXT(B15)</f>
        <v>=B8</v>
      </c>
      <c r="C27" s="20" t="str">
        <f t="shared" ca="1" si="2"/>
        <v>=B15*(1+$B$6)</v>
      </c>
      <c r="D27" s="20" t="str">
        <f t="shared" ca="1" si="2"/>
        <v>=C15*(1+$B$6)</v>
      </c>
      <c r="E27" s="20" t="str">
        <f t="shared" ca="1" si="2"/>
        <v>=D15*(1+$B$6)</v>
      </c>
      <c r="F27" s="20" t="str">
        <f t="shared" ca="1" si="2"/>
        <v>=E15*(1+$B$6)</v>
      </c>
    </row>
    <row r="28" spans="1:6">
      <c r="B28" s="19"/>
      <c r="C28" s="19"/>
      <c r="D28" s="19"/>
      <c r="E28" s="19"/>
      <c r="F28" s="19"/>
    </row>
    <row r="29" spans="1:6" ht="32">
      <c r="A29" t="s">
        <v>15</v>
      </c>
      <c r="B29" s="18" t="str">
        <f t="shared" ref="B29:F32" ca="1" si="3">_xlfn.FORMULATEXT(B17)</f>
        <v>=B5</v>
      </c>
      <c r="C29" s="18" t="str">
        <f t="shared" ca="1" si="3"/>
        <v>=B17*(1+$B$6)</v>
      </c>
      <c r="D29" s="18" t="str">
        <f t="shared" ca="1" si="3"/>
        <v>=C17*(1+$B$6)</v>
      </c>
      <c r="E29" s="18" t="str">
        <f t="shared" ca="1" si="3"/>
        <v>=D17*(1+$B$6)</v>
      </c>
      <c r="F29" s="18" t="str">
        <f t="shared" ca="1" si="3"/>
        <v>=E17*(1+$B$6)</v>
      </c>
    </row>
    <row r="30" spans="1:6" ht="16">
      <c r="A30" t="s">
        <v>14</v>
      </c>
      <c r="B30" s="18" t="str">
        <f t="shared" ca="1" si="3"/>
        <v>=B12*B14</v>
      </c>
      <c r="C30" s="18" t="str">
        <f t="shared" ca="1" si="3"/>
        <v>=C12*C14</v>
      </c>
      <c r="D30" s="18" t="str">
        <f t="shared" ca="1" si="3"/>
        <v>=D12*D14</v>
      </c>
      <c r="E30" s="18" t="str">
        <f t="shared" ca="1" si="3"/>
        <v>=E12*E14</v>
      </c>
      <c r="F30" s="18" t="str">
        <f t="shared" ca="1" si="3"/>
        <v>=F12*F14</v>
      </c>
    </row>
    <row r="31" spans="1:6" ht="16">
      <c r="A31" t="s">
        <v>13</v>
      </c>
      <c r="B31" s="18" t="str">
        <f t="shared" ca="1" si="3"/>
        <v>=B15*B13</v>
      </c>
      <c r="C31" s="18" t="str">
        <f t="shared" ca="1" si="3"/>
        <v>=C15*C13</v>
      </c>
      <c r="D31" s="18" t="str">
        <f t="shared" ca="1" si="3"/>
        <v>=D15*D13</v>
      </c>
      <c r="E31" s="18" t="str">
        <f t="shared" ca="1" si="3"/>
        <v>=E15*E13</v>
      </c>
      <c r="F31" s="18" t="str">
        <f t="shared" ca="1" si="3"/>
        <v>=F15*F13</v>
      </c>
    </row>
    <row r="32" spans="1:6" ht="32">
      <c r="A32" s="1" t="s">
        <v>12</v>
      </c>
      <c r="B32" s="18" t="str">
        <f t="shared" ca="1" si="3"/>
        <v>=SUM(B17:B19)</v>
      </c>
      <c r="C32" s="18" t="str">
        <f t="shared" ca="1" si="3"/>
        <v>=SUM(C17:C19)</v>
      </c>
      <c r="D32" s="18" t="str">
        <f t="shared" ca="1" si="3"/>
        <v>=SUM(D17:D19)</v>
      </c>
      <c r="E32" s="18" t="str">
        <f t="shared" ca="1" si="3"/>
        <v>=SUM(E17:E19)</v>
      </c>
      <c r="F32" s="18" t="str">
        <f t="shared" ca="1" si="3"/>
        <v>=SUM(F17:F19)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Start</vt:lpstr>
      <vt:lpstr>warm-up</vt:lpstr>
      <vt:lpstr>data-table-solutions</vt:lpstr>
      <vt:lpstr>staffing-model-format</vt:lpstr>
      <vt:lpstr>staffing-model-calc</vt:lpstr>
      <vt:lpstr>'data-table-solutions'!CostItemSold</vt:lpstr>
      <vt:lpstr>'warm-up'!CostItemSold</vt:lpstr>
      <vt:lpstr>CostItemSold</vt:lpstr>
      <vt:lpstr>'data-table-solutions'!PostageCost</vt:lpstr>
      <vt:lpstr>'warm-up'!PostageCost</vt:lpstr>
      <vt:lpstr>PostageCost</vt:lpstr>
      <vt:lpstr>'data-table-solutions'!SalesPrice</vt:lpstr>
      <vt:lpstr>'warm-up'!SalesPrice</vt:lpstr>
      <vt:lpstr>SalesPrice</vt:lpstr>
      <vt:lpstr>'warm-up'!TotalProfit</vt:lpstr>
      <vt:lpstr>TotalProfit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Stephanie Jones</cp:lastModifiedBy>
  <dcterms:created xsi:type="dcterms:W3CDTF">2019-05-10T21:42:41Z</dcterms:created>
  <dcterms:modified xsi:type="dcterms:W3CDTF">2020-05-28T17:35:11Z</dcterms:modified>
</cp:coreProperties>
</file>