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PRODUCT DEVELOPMENT\FILED PRODUCTS\TRADITIONAL\ASSURED PENSION\2022\Phase 1 (Part 2) (107N123V04)\Benefit Illustration\V04 - New\Reckoner\"/>
    </mc:Choice>
  </mc:AlternateContent>
  <workbookProtection workbookAlgorithmName="SHA-512" workbookHashValue="cIXx17ToJu+JSvNwVKaV6FRFJcGoitVfuoGoGNlugSG0G8C9f2O44ETNswnl2R0IOblkgOsp8UVL1ueRfQggSQ==" workbookSaltValue="5PGH/sO5E4uCwJ+PV5/7og==" workbookSpinCount="100000" lockStructure="1"/>
  <bookViews>
    <workbookView xWindow="0" yWindow="0" windowWidth="20490" windowHeight="7050"/>
  </bookViews>
  <sheets>
    <sheet name="Reckoner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B58" i="2" l="1"/>
  <c r="B67" i="2" s="1"/>
  <c r="B4" i="1"/>
  <c r="B69" i="2" l="1"/>
  <c r="I9" i="1" s="1"/>
  <c r="B73" i="2"/>
  <c r="E25" i="1" s="1"/>
  <c r="B70" i="2"/>
  <c r="H13" i="1" s="1"/>
  <c r="B68" i="2"/>
  <c r="E5" i="1" s="1"/>
  <c r="B71" i="2"/>
  <c r="E17" i="1" s="1"/>
  <c r="B72" i="2"/>
  <c r="E21" i="1" s="1"/>
  <c r="A17" i="1"/>
  <c r="A19" i="1" s="1"/>
  <c r="F13" i="1" l="1"/>
  <c r="I5" i="1"/>
  <c r="E9" i="1"/>
  <c r="F5" i="1"/>
  <c r="G13" i="1"/>
  <c r="G9" i="1"/>
  <c r="E13" i="1"/>
  <c r="F21" i="1"/>
  <c r="H9" i="1"/>
  <c r="F17" i="1"/>
  <c r="G5" i="1"/>
  <c r="J5" i="1"/>
  <c r="F9" i="1"/>
  <c r="G17" i="1"/>
  <c r="E24" i="1"/>
  <c r="H5" i="1"/>
  <c r="E20" i="1"/>
  <c r="F20" i="1"/>
  <c r="E16" i="1"/>
  <c r="G16" i="1"/>
  <c r="F16" i="1"/>
  <c r="E12" i="1"/>
  <c r="H12" i="1"/>
  <c r="G12" i="1"/>
  <c r="F12" i="1"/>
  <c r="I8" i="1"/>
  <c r="F8" i="1"/>
  <c r="H8" i="1"/>
  <c r="G8" i="1"/>
  <c r="E8" i="1"/>
  <c r="E4" i="1"/>
  <c r="J4" i="1"/>
  <c r="F4" i="1"/>
  <c r="G4" i="1"/>
  <c r="I4" i="1"/>
  <c r="H4" i="1"/>
</calcChain>
</file>

<file path=xl/sharedStrings.xml><?xml version="1.0" encoding="utf-8"?>
<sst xmlns="http://schemas.openxmlformats.org/spreadsheetml/2006/main" count="82" uniqueCount="44">
  <si>
    <t>DOB</t>
  </si>
  <si>
    <t>Age</t>
  </si>
  <si>
    <t>Gender</t>
  </si>
  <si>
    <t>Annuity Option</t>
  </si>
  <si>
    <t>Deferred Income with Cash-Back</t>
  </si>
  <si>
    <t>Annual Premium</t>
  </si>
  <si>
    <t>*Premium Payment Frequency = Annual</t>
  </si>
  <si>
    <t>*Annuity Payout Frequency = Annual</t>
  </si>
  <si>
    <t>*Client Category = New Customers</t>
  </si>
  <si>
    <t>5 / 5</t>
  </si>
  <si>
    <t>5 / 6</t>
  </si>
  <si>
    <t>5 / 7</t>
  </si>
  <si>
    <t>5 / 8</t>
  </si>
  <si>
    <t>5 / 9</t>
  </si>
  <si>
    <t>5 / 10</t>
  </si>
  <si>
    <t>PPT / DP</t>
  </si>
  <si>
    <t>*PPT = Premium Payment Term, DP = Deferment Period</t>
  </si>
  <si>
    <t>Annuity Payout</t>
  </si>
  <si>
    <t>Male</t>
  </si>
  <si>
    <t>Female</t>
  </si>
  <si>
    <t>Kotak Assured Pension V04 - Ready Reckoner</t>
  </si>
  <si>
    <t>Age/Option Name</t>
  </si>
  <si>
    <t>Option: Deferred Income with Cash-Back</t>
  </si>
  <si>
    <t>PPT</t>
  </si>
  <si>
    <t>Less than Rs 1,00,000</t>
  </si>
  <si>
    <t>1,00,000 to less than 2,00,000</t>
  </si>
  <si>
    <t>2,00,000 and above</t>
  </si>
  <si>
    <t>Band</t>
  </si>
  <si>
    <t>6 / 6</t>
  </si>
  <si>
    <t>6 / 7</t>
  </si>
  <si>
    <t>6 / 8</t>
  </si>
  <si>
    <t>6 / 9</t>
  </si>
  <si>
    <t>6 / 10</t>
  </si>
  <si>
    <t>7 / 7</t>
  </si>
  <si>
    <t>7 / 8</t>
  </si>
  <si>
    <t>7 / 9</t>
  </si>
  <si>
    <t>7 / 10</t>
  </si>
  <si>
    <t>8 / 8</t>
  </si>
  <si>
    <t>8 / 9</t>
  </si>
  <si>
    <t>8 / 10</t>
  </si>
  <si>
    <t>9 / 9</t>
  </si>
  <si>
    <t>9 / 10</t>
  </si>
  <si>
    <t>10 / 10</t>
  </si>
  <si>
    <t>Annuity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</si>
</sst>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Tahoma"/>
      <family val="2"/>
    </font>
    <font>
      <sz val="9"/>
      <color theme="0"/>
      <name val="Tahoma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10" fontId="0" fillId="0" borderId="1" xfId="1" applyNumberFormat="1" applyFont="1" applyBorder="1"/>
    <xf numFmtId="0" fontId="1" fillId="0" borderId="0" xfId="2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5" borderId="1" xfId="0" applyFont="1" applyFill="1" applyBorder="1" applyAlignment="1" applyProtection="1">
      <alignment horizontal="center" vertical="center"/>
      <protection hidden="1"/>
    </xf>
    <xf numFmtId="0" fontId="12" fillId="5" borderId="1" xfId="0" applyFont="1" applyFill="1" applyBorder="1" applyAlignment="1" applyProtection="1">
      <alignment horizontal="center"/>
      <protection hidden="1"/>
    </xf>
    <xf numFmtId="9" fontId="12" fillId="5" borderId="1" xfId="1" applyFont="1" applyFill="1" applyBorder="1" applyAlignment="1" applyProtection="1">
      <alignment horizontal="center"/>
      <protection hidden="1"/>
    </xf>
    <xf numFmtId="9" fontId="12" fillId="5" borderId="1" xfId="0" applyNumberFormat="1" applyFont="1" applyFill="1" applyBorder="1" applyAlignment="1" applyProtection="1">
      <alignment horizontal="center"/>
      <protection hidden="1"/>
    </xf>
    <xf numFmtId="10" fontId="12" fillId="5" borderId="1" xfId="0" applyNumberFormat="1" applyFont="1" applyFill="1" applyBorder="1" applyAlignment="1" applyProtection="1">
      <alignment horizontal="center"/>
      <protection hidden="1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4" fontId="9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12" fillId="5" borderId="1" xfId="0" applyFont="1" applyFill="1" applyBorder="1" applyAlignment="1" applyProtection="1">
      <alignment horizontal="left" vertical="center" wrapText="1"/>
      <protection hidden="1"/>
    </xf>
    <xf numFmtId="0" fontId="1" fillId="3" borderId="0" xfId="0" applyFont="1" applyFill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</cellXfs>
  <cellStyles count="3">
    <cellStyle name="Normal" xfId="0" builtinId="0"/>
    <cellStyle name="Normal 4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tabSelected="1" zoomScale="90" zoomScaleNormal="90" workbookViewId="0">
      <selection activeCell="B7" sqref="B7"/>
    </sheetView>
  </sheetViews>
  <sheetFormatPr defaultColWidth="9.1796875" defaultRowHeight="13" x14ac:dyDescent="0.35"/>
  <cols>
    <col min="1" max="1" width="25" style="1" bestFit="1" customWidth="1"/>
    <col min="2" max="2" width="33.1796875" style="1" customWidth="1"/>
    <col min="3" max="3" width="9.1796875" style="1"/>
    <col min="4" max="10" width="14.7265625" style="1" customWidth="1"/>
    <col min="11" max="13" width="9.1796875" style="1"/>
    <col min="14" max="14" width="9.1796875" style="3" customWidth="1"/>
    <col min="15" max="15" width="9.1796875" style="1" hidden="1" customWidth="1"/>
    <col min="16" max="16384" width="9.1796875" style="1"/>
  </cols>
  <sheetData>
    <row r="1" spans="1:15" ht="18.75" customHeight="1" x14ac:dyDescent="0.35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</row>
    <row r="2" spans="1:15" s="11" customFormat="1" ht="18.75" customHeight="1" thickBot="1" x14ac:dyDescent="0.4">
      <c r="A2" s="10"/>
      <c r="B2" s="10"/>
      <c r="C2" s="10"/>
      <c r="D2" s="10"/>
      <c r="E2" s="10"/>
      <c r="F2" s="10"/>
      <c r="G2" s="10"/>
      <c r="H2" s="10"/>
      <c r="I2" s="10"/>
      <c r="J2" s="10"/>
      <c r="N2" s="12"/>
    </row>
    <row r="3" spans="1:15" ht="18.75" customHeight="1" thickBot="1" x14ac:dyDescent="0.4">
      <c r="A3" s="5" t="s">
        <v>0</v>
      </c>
      <c r="B3" s="26">
        <v>26287</v>
      </c>
      <c r="D3" s="6" t="s">
        <v>15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8" t="s">
        <v>14</v>
      </c>
      <c r="O3" s="1" t="s">
        <v>18</v>
      </c>
    </row>
    <row r="4" spans="1:15" ht="18.75" customHeight="1" thickBot="1" x14ac:dyDescent="0.4">
      <c r="A4" s="5" t="s">
        <v>1</v>
      </c>
      <c r="B4" s="2">
        <f ca="1">DATEDIF(B3,TODAY(),"y")</f>
        <v>50</v>
      </c>
      <c r="D4" s="9" t="s">
        <v>17</v>
      </c>
      <c r="E4" s="24">
        <f ca="1">IF($A$19&lt;&gt;"","Check inputs",ROUND($B$7*5*ROUND(VLOOKUP($B$4,Sheet2!$A$2:$V$55,MATCH(E$3,Sheet2!$A$2:$V$2,0),FALSE)*(1+Sheet2!$B$68),4),0))</f>
        <v>114000</v>
      </c>
      <c r="F4" s="24">
        <f ca="1">IF($A$19&lt;&gt;"","Check inputs",ROUND($B$7*5*ROUND(VLOOKUP($B$4,Sheet2!$A$2:$V$55,MATCH(F$3,Sheet2!$A$2:$V$2,0),FALSE)*(1+Sheet2!$B$68),4),0))</f>
        <v>122100</v>
      </c>
      <c r="G4" s="24">
        <f ca="1">IF($A$19&lt;&gt;"","Check inputs",ROUND($B$7*5*ROUND(VLOOKUP($B$4,Sheet2!$A$2:$V$55,MATCH(G$3,Sheet2!$A$2:$V$2,0),FALSE)*(1+Sheet2!$B$68),4),0))</f>
        <v>130650</v>
      </c>
      <c r="H4" s="24">
        <f ca="1">IF($A$19&lt;&gt;"","Check inputs",ROUND($B$7*5*ROUND(VLOOKUP($B$4,Sheet2!$A$2:$V$55,MATCH(H$3,Sheet2!$A$2:$V$2,0),FALSE)*(1+Sheet2!$B$68),4),0))</f>
        <v>139650</v>
      </c>
      <c r="I4" s="24">
        <f ca="1">IF($A$19&lt;&gt;"","Check inputs",ROUND($B$7*5*ROUND(VLOOKUP($B$4,Sheet2!$A$2:$V$55,MATCH(I$3,Sheet2!$A$2:$V$2,0),FALSE)*(1+Sheet2!$B$68),4),0))</f>
        <v>148950</v>
      </c>
      <c r="J4" s="25">
        <f ca="1">IF($A$19&lt;&gt;"","Check inputs",ROUND($B$7*5*ROUND(VLOOKUP($B$4,Sheet2!$A$2:$V$55,MATCH(J$3,Sheet2!$A$2:$V$2,0),FALSE)*(1+Sheet2!$B$68),4),0))</f>
        <v>158700</v>
      </c>
      <c r="O4" s="1" t="s">
        <v>19</v>
      </c>
    </row>
    <row r="5" spans="1:15" ht="18.75" customHeight="1" thickBot="1" x14ac:dyDescent="0.4">
      <c r="A5" s="5" t="s">
        <v>2</v>
      </c>
      <c r="B5" s="27" t="s">
        <v>19</v>
      </c>
      <c r="D5" s="9" t="s">
        <v>43</v>
      </c>
      <c r="E5" s="32">
        <f ca="1">ROUND(VLOOKUP($B$4,Sheet2!$A$2:$V$55,MATCH(E$3,Sheet2!$A$2:$V$2,0),FALSE)*(1+Sheet2!$B$68),4)</f>
        <v>7.5999999999999998E-2</v>
      </c>
      <c r="F5" s="32">
        <f ca="1">ROUND(VLOOKUP($B$4,Sheet2!$A$2:$V$55,MATCH(F$3,Sheet2!$A$2:$V$2,0),FALSE)*(1+Sheet2!$B$68),4)</f>
        <v>8.14E-2</v>
      </c>
      <c r="G5" s="32">
        <f ca="1">ROUND(VLOOKUP($B$4,Sheet2!$A$2:$V$55,MATCH(G$3,Sheet2!$A$2:$V$2,0),FALSE)*(1+Sheet2!$B$68),4)</f>
        <v>8.7099999999999997E-2</v>
      </c>
      <c r="H5" s="32">
        <f ca="1">ROUND(VLOOKUP($B$4,Sheet2!$A$2:$V$55,MATCH(H$3,Sheet2!$A$2:$V$2,0),FALSE)*(1+Sheet2!$B$68),4)</f>
        <v>9.3100000000000002E-2</v>
      </c>
      <c r="I5" s="32">
        <f ca="1">ROUND(VLOOKUP($B$4,Sheet2!$A$2:$V$55,MATCH(I$3,Sheet2!$A$2:$V$2,0),FALSE)*(1+Sheet2!$B$68),4)</f>
        <v>9.9299999999999999E-2</v>
      </c>
      <c r="J5" s="33">
        <f ca="1">ROUND(VLOOKUP($B$4,Sheet2!$A$2:$V$55,MATCH(J$3,Sheet2!$A$2:$V$2,0),FALSE)*(1+Sheet2!$B$68),4)</f>
        <v>0.10580000000000001</v>
      </c>
    </row>
    <row r="6" spans="1:15" ht="18.75" customHeight="1" thickBot="1" x14ac:dyDescent="0.4">
      <c r="A6" s="5" t="s">
        <v>3</v>
      </c>
      <c r="B6" s="2" t="s">
        <v>4</v>
      </c>
    </row>
    <row r="7" spans="1:15" ht="18.75" customHeight="1" thickBot="1" x14ac:dyDescent="0.4">
      <c r="A7" s="5" t="s">
        <v>5</v>
      </c>
      <c r="B7" s="28">
        <v>300000</v>
      </c>
      <c r="D7" s="6" t="s">
        <v>15</v>
      </c>
      <c r="E7" s="7" t="s">
        <v>28</v>
      </c>
      <c r="F7" s="7" t="s">
        <v>29</v>
      </c>
      <c r="G7" s="7" t="s">
        <v>30</v>
      </c>
      <c r="H7" s="7" t="s">
        <v>31</v>
      </c>
      <c r="I7" s="8" t="s">
        <v>32</v>
      </c>
    </row>
    <row r="8" spans="1:15" ht="18.75" customHeight="1" thickBot="1" x14ac:dyDescent="0.4">
      <c r="D8" s="9" t="s">
        <v>17</v>
      </c>
      <c r="E8" s="24">
        <f ca="1">IF($A$19&lt;&gt;"","Check inputs",ROUND($B$7*6*ROUND(VLOOKUP($B$4,Sheet2!$A$2:$V$55,MATCH(E$7,Sheet2!$A$2:$V$2,0),FALSE)*(1+Sheet2!$B$69),4),0))</f>
        <v>138780</v>
      </c>
      <c r="F8" s="24">
        <f ca="1">IF($A$19&lt;&gt;"","Check inputs",ROUND($B$7*6*ROUND(VLOOKUP($B$4,Sheet2!$A$2:$V$55,MATCH(F$7,Sheet2!$A$2:$V$2,0),FALSE)*(1+Sheet2!$B$69),4),0))</f>
        <v>148500</v>
      </c>
      <c r="G8" s="24">
        <f ca="1">IF($A$19&lt;&gt;"","Check inputs",ROUND($B$7*6*ROUND(VLOOKUP($B$4,Sheet2!$A$2:$V$55,MATCH(G$7,Sheet2!$A$2:$V$2,0),FALSE)*(1+Sheet2!$B$69),4),0))</f>
        <v>158760</v>
      </c>
      <c r="H8" s="24">
        <f ca="1">IF($A$19&lt;&gt;"","Check inputs",ROUND($B$7*6*ROUND(VLOOKUP($B$4,Sheet2!$A$2:$V$55,MATCH(H$7,Sheet2!$A$2:$V$2,0),FALSE)*(1+Sheet2!$B$69),4),0))</f>
        <v>169380</v>
      </c>
      <c r="I8" s="25">
        <f ca="1">IF($A$19&lt;&gt;"","Check inputs",ROUND($B$7*6*ROUND(VLOOKUP($B$4,Sheet2!$A$2:$V$55,MATCH(I$7,Sheet2!$A$2:$V$2,0),FALSE)*(1+Sheet2!$B$69),4),0))</f>
        <v>180540</v>
      </c>
    </row>
    <row r="9" spans="1:15" ht="18.75" customHeight="1" thickBot="1" x14ac:dyDescent="0.4">
      <c r="D9" s="9" t="s">
        <v>43</v>
      </c>
      <c r="E9" s="32">
        <f ca="1">ROUND(VLOOKUP($B$4,Sheet2!$A$2:$V$55,MATCH(E$7,Sheet2!$A$2:$V$2,0),FALSE)*(1+Sheet2!$B$69),4)</f>
        <v>7.7100000000000002E-2</v>
      </c>
      <c r="F9" s="32">
        <f ca="1">ROUND(VLOOKUP($B$4,Sheet2!$A$2:$V$55,MATCH(F$7,Sheet2!$A$2:$V$2,0),FALSE)*(1+Sheet2!$B$69),4)</f>
        <v>8.2500000000000004E-2</v>
      </c>
      <c r="G9" s="32">
        <f ca="1">ROUND(VLOOKUP($B$4,Sheet2!$A$2:$V$55,MATCH(G$7,Sheet2!$A$2:$V$2,0),FALSE)*(1+Sheet2!$B$69),4)</f>
        <v>8.8200000000000001E-2</v>
      </c>
      <c r="H9" s="32">
        <f ca="1">ROUND(VLOOKUP($B$4,Sheet2!$A$2:$V$55,MATCH(H$7,Sheet2!$A$2:$V$2,0),FALSE)*(1+Sheet2!$B$69),4)</f>
        <v>9.4100000000000003E-2</v>
      </c>
      <c r="I9" s="33">
        <f ca="1">ROUND(VLOOKUP($B$4,Sheet2!$A$2:$V$55,MATCH(I$7,Sheet2!$A$2:$V$2,0),FALSE)*(1+Sheet2!$B$69),4)</f>
        <v>0.1003</v>
      </c>
    </row>
    <row r="10" spans="1:15" ht="18.75" customHeight="1" thickBot="1" x14ac:dyDescent="0.4"/>
    <row r="11" spans="1:15" ht="18.75" customHeight="1" thickBot="1" x14ac:dyDescent="0.4">
      <c r="D11" s="6" t="s">
        <v>15</v>
      </c>
      <c r="E11" s="7" t="s">
        <v>33</v>
      </c>
      <c r="F11" s="7" t="s">
        <v>34</v>
      </c>
      <c r="G11" s="7" t="s">
        <v>35</v>
      </c>
      <c r="H11" s="8" t="s">
        <v>36</v>
      </c>
    </row>
    <row r="12" spans="1:15" ht="18.75" customHeight="1" thickBot="1" x14ac:dyDescent="0.4">
      <c r="A12" s="4" t="s">
        <v>16</v>
      </c>
      <c r="D12" s="9" t="s">
        <v>17</v>
      </c>
      <c r="E12" s="24">
        <f ca="1">IF($A$19&lt;&gt;"","Check inputs",ROUND($B$7*7*ROUND(VLOOKUP($B$4,Sheet2!$A$2:$V$55,MATCH(E$11,Sheet2!$A$2:$V$2,0),FALSE)*(1+Sheet2!$B$70),4),0))</f>
        <v>166110</v>
      </c>
      <c r="F12" s="24">
        <f ca="1">IF($A$19&lt;&gt;"","Check inputs",ROUND($B$7*7*ROUND(VLOOKUP($B$4,Sheet2!$A$2:$V$55,MATCH(F$11,Sheet2!$A$2:$V$2,0),FALSE)*(1+Sheet2!$B$70),4),0))</f>
        <v>177450</v>
      </c>
      <c r="G12" s="24">
        <f ca="1">IF($A$19&lt;&gt;"","Check inputs",ROUND($B$7*7*ROUND(VLOOKUP($B$4,Sheet2!$A$2:$V$55,MATCH(G$11,Sheet2!$A$2:$V$2,0),FALSE)*(1+Sheet2!$B$70),4),0))</f>
        <v>189210</v>
      </c>
      <c r="H12" s="25">
        <f ca="1">IF($A$19&lt;&gt;"","Check inputs",ROUND($B$7*7*ROUND(VLOOKUP($B$4,Sheet2!$A$2:$V$55,MATCH(H$11,Sheet2!$A$2:$V$2,0),FALSE)*(1+Sheet2!$B$70),4),0))</f>
        <v>201810</v>
      </c>
    </row>
    <row r="13" spans="1:15" ht="18.75" customHeight="1" thickBot="1" x14ac:dyDescent="0.4">
      <c r="A13" s="4" t="s">
        <v>6</v>
      </c>
      <c r="D13" s="9" t="s">
        <v>43</v>
      </c>
      <c r="E13" s="32">
        <f ca="1">ROUND(VLOOKUP($B$4,Sheet2!$A$2:$V$55,MATCH(E$11,Sheet2!$A$2:$V$2,0),FALSE)*(1+Sheet2!$B$70),4)</f>
        <v>7.9100000000000004E-2</v>
      </c>
      <c r="F13" s="32">
        <f ca="1">ROUND(VLOOKUP($B$4,Sheet2!$A$2:$V$55,MATCH(F$11,Sheet2!$A$2:$V$2,0),FALSE)*(1+Sheet2!$B$70),4)</f>
        <v>8.4500000000000006E-2</v>
      </c>
      <c r="G13" s="32">
        <f ca="1">ROUND(VLOOKUP($B$4,Sheet2!$A$2:$V$55,MATCH(G$11,Sheet2!$A$2:$V$2,0),FALSE)*(1+Sheet2!$B$70),4)</f>
        <v>9.01E-2</v>
      </c>
      <c r="H13" s="33">
        <f ca="1">ROUND(VLOOKUP($B$4,Sheet2!$A$2:$V$55,MATCH(H$11,Sheet2!$A$2:$V$2,0),FALSE)*(1+Sheet2!$B$70),4)</f>
        <v>9.6100000000000005E-2</v>
      </c>
    </row>
    <row r="14" spans="1:15" ht="18.75" customHeight="1" thickBot="1" x14ac:dyDescent="0.4">
      <c r="A14" s="4" t="s">
        <v>7</v>
      </c>
    </row>
    <row r="15" spans="1:15" ht="18" customHeight="1" thickBot="1" x14ac:dyDescent="0.4">
      <c r="A15" s="4" t="s">
        <v>8</v>
      </c>
      <c r="D15" s="6" t="s">
        <v>15</v>
      </c>
      <c r="E15" s="7" t="s">
        <v>37</v>
      </c>
      <c r="F15" s="7" t="s">
        <v>38</v>
      </c>
      <c r="G15" s="8" t="s">
        <v>39</v>
      </c>
    </row>
    <row r="16" spans="1:15" ht="18.75" customHeight="1" thickBot="1" x14ac:dyDescent="0.4">
      <c r="D16" s="9" t="s">
        <v>17</v>
      </c>
      <c r="E16" s="24">
        <f ca="1">IF($A$19&lt;&gt;"","Check inputs",ROUND($B$7*8*ROUND(VLOOKUP($B$4,Sheet2!$A$2:$V$55,MATCH(E$15,Sheet2!$A$2:$V$2,0),FALSE)*(1+Sheet2!$B$71),4),0))</f>
        <v>193920</v>
      </c>
      <c r="F16" s="24">
        <f ca="1">IF($A$19&lt;&gt;"","Check inputs",ROUND($B$7*8*ROUND(VLOOKUP($B$4,Sheet2!$A$2:$V$55,MATCH(F$15,Sheet2!$A$2:$V$2,0),FALSE)*(1+Sheet2!$B$71),4),0))</f>
        <v>206880</v>
      </c>
      <c r="G16" s="25">
        <f ca="1">IF($A$19&lt;&gt;"","Check inputs",ROUND($B$7*8*ROUND(VLOOKUP($B$4,Sheet2!$A$2:$V$55,MATCH(G$15,Sheet2!$A$2:$V$2,0),FALSE)*(1+Sheet2!$B$71),4),0))</f>
        <v>220800</v>
      </c>
    </row>
    <row r="17" spans="1:7" ht="18.75" customHeight="1" thickBot="1" x14ac:dyDescent="0.4">
      <c r="A17" s="17" t="str">
        <f ca="1">IF(OR(B4&lt;45,B4&gt;70),"Age of the annuitant needs to be between 45 years and 70 years.","")</f>
        <v/>
      </c>
      <c r="D17" s="9" t="s">
        <v>43</v>
      </c>
      <c r="E17" s="32">
        <f ca="1">ROUND(VLOOKUP($B$4,Sheet2!$A$2:$V$55,MATCH(E$15,Sheet2!$A$2:$V$2,0),FALSE)*(1+Sheet2!$B$71),4)</f>
        <v>8.0799999999999997E-2</v>
      </c>
      <c r="F17" s="32">
        <f ca="1">ROUND(VLOOKUP($B$4,Sheet2!$A$2:$V$55,MATCH(F$15,Sheet2!$A$2:$V$2,0),FALSE)*(1+Sheet2!$B$71),4)</f>
        <v>8.6199999999999999E-2</v>
      </c>
      <c r="G17" s="33">
        <f ca="1">ROUND(VLOOKUP($B$4,Sheet2!$A$2:$V$55,MATCH(G$15,Sheet2!$A$2:$V$2,0),FALSE)*(1+Sheet2!$B$71),4)</f>
        <v>9.1999999999999998E-2</v>
      </c>
    </row>
    <row r="18" spans="1:7" ht="18.75" customHeight="1" thickBot="1" x14ac:dyDescent="0.4">
      <c r="A18" s="17" t="str">
        <f>IF(B7&lt;60000,"Minimum Annual Premium is Rs.60,000","")</f>
        <v/>
      </c>
    </row>
    <row r="19" spans="1:7" ht="15.5" customHeight="1" thickBot="1" x14ac:dyDescent="0.4">
      <c r="A19" s="18" t="str">
        <f ca="1">IF(OR(A17&lt;&gt;"",A18&lt;&gt;""),"Check inputs","")</f>
        <v/>
      </c>
      <c r="D19" s="6" t="s">
        <v>15</v>
      </c>
      <c r="E19" s="7" t="s">
        <v>40</v>
      </c>
      <c r="F19" s="8" t="s">
        <v>41</v>
      </c>
    </row>
    <row r="20" spans="1:7" ht="18.5" customHeight="1" thickBot="1" x14ac:dyDescent="0.4">
      <c r="D20" s="9" t="s">
        <v>17</v>
      </c>
      <c r="E20" s="24">
        <f ca="1">IF($A$19&lt;&gt;"","Check inputs",ROUND($B$7*9*ROUND(VLOOKUP($B$4,Sheet2!$A$2:$V$55,MATCH(E$19,Sheet2!$A$2:$V$2,0),FALSE)*(1+Sheet2!$B$72),4),0))</f>
        <v>224100</v>
      </c>
      <c r="F20" s="25">
        <f ca="1">IF($A$19&lt;&gt;"","Check inputs",ROUND($B$7*9*ROUND(VLOOKUP($B$4,Sheet2!$A$2:$V$55,MATCH(F$19,Sheet2!$A$2:$V$2,0),FALSE)*(1+Sheet2!$B$72),4),0))</f>
        <v>238950</v>
      </c>
    </row>
    <row r="21" spans="1:7" ht="16" customHeight="1" thickBot="1" x14ac:dyDescent="0.4">
      <c r="D21" s="9" t="s">
        <v>43</v>
      </c>
      <c r="E21" s="32">
        <f ca="1">ROUND(VLOOKUP($B$4,Sheet2!$A$2:$V$55,MATCH(E$19,Sheet2!$A$2:$V$2,0),FALSE)*(1+Sheet2!$B$72),4)</f>
        <v>8.3000000000000004E-2</v>
      </c>
      <c r="F21" s="33">
        <f ca="1">ROUND(VLOOKUP($B$4,Sheet2!$A$2:$V$55,MATCH(F$19,Sheet2!$A$2:$V$2,0),FALSE)*(1+Sheet2!$B$72),4)</f>
        <v>8.8499999999999995E-2</v>
      </c>
    </row>
    <row r="22" spans="1:7" ht="16.5" customHeight="1" thickBot="1" x14ac:dyDescent="0.4"/>
    <row r="23" spans="1:7" ht="19" customHeight="1" thickBot="1" x14ac:dyDescent="0.4">
      <c r="D23" s="6" t="s">
        <v>15</v>
      </c>
      <c r="E23" s="8" t="s">
        <v>42</v>
      </c>
    </row>
    <row r="24" spans="1:7" ht="19" customHeight="1" thickBot="1" x14ac:dyDescent="0.4">
      <c r="D24" s="9" t="s">
        <v>17</v>
      </c>
      <c r="E24" s="25">
        <f ca="1">IF($A$19&lt;&gt;"","Check inputs",ROUND($B$7*10*ROUND(VLOOKUP($B$4,Sheet2!$A$2:$V$55,MATCH(E$23,Sheet2!$A$2:$V$2,0),FALSE)*(1+Sheet2!$B$73),4),0))</f>
        <v>255900</v>
      </c>
    </row>
    <row r="25" spans="1:7" ht="13.5" thickBot="1" x14ac:dyDescent="0.4">
      <c r="D25" s="9" t="s">
        <v>43</v>
      </c>
      <c r="E25" s="33">
        <f ca="1">ROUND(VLOOKUP($B$4,Sheet2!$A$2:$V$55,MATCH(E$23,Sheet2!$A$2:$V$2,0),FALSE)*(1+Sheet2!$B$73),4)</f>
        <v>8.5300000000000001E-2</v>
      </c>
    </row>
  </sheetData>
  <sheetProtection algorithmName="SHA-512" hashValue="4bgY50X+Eu7pWGvO8g8UstDPs3N/Bk6iYHit9dfmErUJYYjcYA6Gq5Pv/ZGjOVovhzDPJArpoVPOwmmeGk+JPA==" saltValue="d6yWaO7NM/fpOf6SiBzv/A==" spinCount="100000" sheet="1" objects="1" scenarios="1" selectLockedCells="1"/>
  <mergeCells count="1">
    <mergeCell ref="A1:J1"/>
  </mergeCells>
  <dataValidations count="1">
    <dataValidation type="list" allowBlank="1" showInputMessage="1" showErrorMessage="1" sqref="B5">
      <formula1>$O$3:$O$4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opLeftCell="A57" workbookViewId="0">
      <selection activeCell="B69" sqref="B69"/>
    </sheetView>
  </sheetViews>
  <sheetFormatPr defaultRowHeight="14.5" x14ac:dyDescent="0.35"/>
  <cols>
    <col min="1" max="1" width="15.6328125" bestFit="1" customWidth="1"/>
    <col min="2" max="2" width="7.90625" customWidth="1"/>
    <col min="3" max="3" width="7.6328125" customWidth="1"/>
    <col min="4" max="4" width="7.26953125" customWidth="1"/>
    <col min="5" max="5" width="6.6328125" customWidth="1"/>
    <col min="6" max="7" width="6.81640625" customWidth="1"/>
    <col min="8" max="11" width="5.81640625" customWidth="1"/>
    <col min="12" max="12" width="6.81640625" customWidth="1"/>
    <col min="13" max="22" width="5.81640625" customWidth="1"/>
  </cols>
  <sheetData>
    <row r="1" spans="1:22" x14ac:dyDescent="0.35">
      <c r="A1" s="16" t="s">
        <v>22</v>
      </c>
    </row>
    <row r="2" spans="1:22" x14ac:dyDescent="0.35">
      <c r="A2" s="13" t="s">
        <v>21</v>
      </c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28</v>
      </c>
      <c r="I2" s="13" t="s">
        <v>29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34</v>
      </c>
      <c r="O2" s="13" t="s">
        <v>35</v>
      </c>
      <c r="P2" s="13" t="s">
        <v>36</v>
      </c>
      <c r="Q2" s="13" t="s">
        <v>37</v>
      </c>
      <c r="R2" s="13" t="s">
        <v>38</v>
      </c>
      <c r="S2" s="13" t="s">
        <v>39</v>
      </c>
      <c r="T2" s="13" t="s">
        <v>40</v>
      </c>
      <c r="U2" s="13" t="s">
        <v>41</v>
      </c>
      <c r="V2" s="13" t="s">
        <v>42</v>
      </c>
    </row>
    <row r="3" spans="1:22" x14ac:dyDescent="0.35">
      <c r="A3" s="14">
        <v>18</v>
      </c>
      <c r="B3" s="15">
        <v>6.6699999999999995E-2</v>
      </c>
      <c r="C3" s="15">
        <v>7.0499999999999993E-2</v>
      </c>
      <c r="D3" s="15">
        <v>7.4399999999999994E-2</v>
      </c>
      <c r="E3" s="15">
        <v>7.85E-2</v>
      </c>
      <c r="F3" s="15">
        <v>8.2699999999999996E-2</v>
      </c>
      <c r="G3" s="15">
        <v>8.72E-2</v>
      </c>
      <c r="H3" s="15">
        <v>6.7599999999999993E-2</v>
      </c>
      <c r="I3" s="15">
        <v>7.1400000000000005E-2</v>
      </c>
      <c r="J3" s="15">
        <v>7.5399999999999995E-2</v>
      </c>
      <c r="K3" s="15">
        <v>7.9299999999999995E-2</v>
      </c>
      <c r="L3" s="15">
        <v>8.3599999999999994E-2</v>
      </c>
      <c r="M3" s="15">
        <v>6.88E-2</v>
      </c>
      <c r="N3" s="15">
        <v>7.2499999999999995E-2</v>
      </c>
      <c r="O3" s="15">
        <v>7.6300000000000007E-2</v>
      </c>
      <c r="P3" s="15">
        <v>8.0399999999999999E-2</v>
      </c>
      <c r="Q3" s="15">
        <v>7.0000000000000007E-2</v>
      </c>
      <c r="R3" s="15">
        <v>7.3700000000000002E-2</v>
      </c>
      <c r="S3" s="15">
        <v>7.7499999999999999E-2</v>
      </c>
      <c r="T3" s="15">
        <v>7.1199999999999999E-2</v>
      </c>
      <c r="U3" s="15">
        <v>7.4899999999999994E-2</v>
      </c>
      <c r="V3" s="15">
        <v>7.2400000000000006E-2</v>
      </c>
    </row>
    <row r="4" spans="1:22" x14ac:dyDescent="0.35">
      <c r="A4" s="14">
        <v>19</v>
      </c>
      <c r="B4" s="15">
        <v>6.6799999999999998E-2</v>
      </c>
      <c r="C4" s="15">
        <v>7.0599999999999996E-2</v>
      </c>
      <c r="D4" s="15">
        <v>7.4499999999999997E-2</v>
      </c>
      <c r="E4" s="15">
        <v>7.8700000000000006E-2</v>
      </c>
      <c r="F4" s="15">
        <v>8.2900000000000001E-2</v>
      </c>
      <c r="G4" s="15">
        <v>8.7400000000000005E-2</v>
      </c>
      <c r="H4" s="15">
        <v>6.7799999999999999E-2</v>
      </c>
      <c r="I4" s="15">
        <v>7.1599999999999997E-2</v>
      </c>
      <c r="J4" s="15">
        <v>7.5499999999999998E-2</v>
      </c>
      <c r="K4" s="15">
        <v>7.9500000000000001E-2</v>
      </c>
      <c r="L4" s="15">
        <v>8.3799999999999999E-2</v>
      </c>
      <c r="M4" s="15">
        <v>6.8900000000000003E-2</v>
      </c>
      <c r="N4" s="15">
        <v>7.2599999999999998E-2</v>
      </c>
      <c r="O4" s="15">
        <v>7.6499999999999999E-2</v>
      </c>
      <c r="P4" s="15">
        <v>8.0600000000000005E-2</v>
      </c>
      <c r="Q4" s="15">
        <v>7.0099999999999996E-2</v>
      </c>
      <c r="R4" s="15">
        <v>7.3800000000000004E-2</v>
      </c>
      <c r="S4" s="15">
        <v>7.7600000000000002E-2</v>
      </c>
      <c r="T4" s="15">
        <v>7.1300000000000002E-2</v>
      </c>
      <c r="U4" s="15">
        <v>7.51E-2</v>
      </c>
      <c r="V4" s="15">
        <v>7.2499999999999995E-2</v>
      </c>
    </row>
    <row r="5" spans="1:22" x14ac:dyDescent="0.35">
      <c r="A5" s="14">
        <v>20</v>
      </c>
      <c r="B5" s="15">
        <v>6.6900000000000001E-2</v>
      </c>
      <c r="C5" s="15">
        <v>7.0699999999999999E-2</v>
      </c>
      <c r="D5" s="15">
        <v>7.4700000000000003E-2</v>
      </c>
      <c r="E5" s="15">
        <v>7.8899999999999998E-2</v>
      </c>
      <c r="F5" s="15">
        <v>8.3099999999999993E-2</v>
      </c>
      <c r="G5" s="15">
        <v>8.7599999999999997E-2</v>
      </c>
      <c r="H5" s="15">
        <v>6.7900000000000002E-2</v>
      </c>
      <c r="I5" s="15">
        <v>7.17E-2</v>
      </c>
      <c r="J5" s="15">
        <v>7.5700000000000003E-2</v>
      </c>
      <c r="K5" s="15">
        <v>7.9699999999999993E-2</v>
      </c>
      <c r="L5" s="15">
        <v>8.4099999999999994E-2</v>
      </c>
      <c r="M5" s="15">
        <v>6.9099999999999995E-2</v>
      </c>
      <c r="N5" s="15">
        <v>7.2800000000000004E-2</v>
      </c>
      <c r="O5" s="15">
        <v>7.6700000000000004E-2</v>
      </c>
      <c r="P5" s="15">
        <v>8.0799999999999997E-2</v>
      </c>
      <c r="Q5" s="15">
        <v>7.0199999999999999E-2</v>
      </c>
      <c r="R5" s="15">
        <v>7.3999999999999996E-2</v>
      </c>
      <c r="S5" s="15">
        <v>7.7899999999999997E-2</v>
      </c>
      <c r="T5" s="15">
        <v>7.1499999999999994E-2</v>
      </c>
      <c r="U5" s="15">
        <v>7.5300000000000006E-2</v>
      </c>
      <c r="V5" s="15">
        <v>7.2700000000000001E-2</v>
      </c>
    </row>
    <row r="6" spans="1:22" x14ac:dyDescent="0.35">
      <c r="A6" s="14">
        <v>21</v>
      </c>
      <c r="B6" s="15">
        <v>6.7000000000000004E-2</v>
      </c>
      <c r="C6" s="15">
        <v>7.0800000000000002E-2</v>
      </c>
      <c r="D6" s="15">
        <v>7.4800000000000005E-2</v>
      </c>
      <c r="E6" s="15">
        <v>7.9100000000000004E-2</v>
      </c>
      <c r="F6" s="15">
        <v>8.3400000000000002E-2</v>
      </c>
      <c r="G6" s="15">
        <v>8.7800000000000003E-2</v>
      </c>
      <c r="H6" s="15">
        <v>6.8000000000000005E-2</v>
      </c>
      <c r="I6" s="15">
        <v>7.1900000000000006E-2</v>
      </c>
      <c r="J6" s="15">
        <v>7.5800000000000006E-2</v>
      </c>
      <c r="K6" s="15">
        <v>7.9899999999999999E-2</v>
      </c>
      <c r="L6" s="15">
        <v>8.4199999999999997E-2</v>
      </c>
      <c r="M6" s="15">
        <v>6.9199999999999998E-2</v>
      </c>
      <c r="N6" s="15">
        <v>7.2900000000000006E-2</v>
      </c>
      <c r="O6" s="15">
        <v>7.6899999999999996E-2</v>
      </c>
      <c r="P6" s="15">
        <v>8.09E-2</v>
      </c>
      <c r="Q6" s="15">
        <v>7.0400000000000004E-2</v>
      </c>
      <c r="R6" s="15">
        <v>7.4200000000000002E-2</v>
      </c>
      <c r="S6" s="15">
        <v>7.8100000000000003E-2</v>
      </c>
      <c r="T6" s="15">
        <v>7.1599999999999997E-2</v>
      </c>
      <c r="U6" s="15">
        <v>7.5399999999999995E-2</v>
      </c>
      <c r="V6" s="15">
        <v>7.2900000000000006E-2</v>
      </c>
    </row>
    <row r="7" spans="1:22" x14ac:dyDescent="0.35">
      <c r="A7" s="14">
        <v>22</v>
      </c>
      <c r="B7" s="15">
        <v>6.7100000000000007E-2</v>
      </c>
      <c r="C7" s="15">
        <v>7.0900000000000005E-2</v>
      </c>
      <c r="D7" s="15">
        <v>7.4999999999999997E-2</v>
      </c>
      <c r="E7" s="15">
        <v>7.9200000000000007E-2</v>
      </c>
      <c r="F7" s="15">
        <v>8.3599999999999994E-2</v>
      </c>
      <c r="G7" s="15">
        <v>8.8099999999999998E-2</v>
      </c>
      <c r="H7" s="15">
        <v>6.8099999999999994E-2</v>
      </c>
      <c r="I7" s="15">
        <v>7.1999999999999995E-2</v>
      </c>
      <c r="J7" s="15">
        <v>7.5999999999999998E-2</v>
      </c>
      <c r="K7" s="15">
        <v>8.0199999999999994E-2</v>
      </c>
      <c r="L7" s="15">
        <v>8.4400000000000003E-2</v>
      </c>
      <c r="M7" s="15">
        <v>6.9199999999999998E-2</v>
      </c>
      <c r="N7" s="15">
        <v>7.3099999999999998E-2</v>
      </c>
      <c r="O7" s="15">
        <v>7.7100000000000002E-2</v>
      </c>
      <c r="P7" s="15">
        <v>8.1199999999999994E-2</v>
      </c>
      <c r="Q7" s="15">
        <v>7.0499999999999993E-2</v>
      </c>
      <c r="R7" s="15">
        <v>7.4300000000000005E-2</v>
      </c>
      <c r="S7" s="15">
        <v>7.8299999999999995E-2</v>
      </c>
      <c r="T7" s="15">
        <v>7.1800000000000003E-2</v>
      </c>
      <c r="U7" s="15">
        <v>7.5600000000000001E-2</v>
      </c>
      <c r="V7" s="15">
        <v>7.2999999999999995E-2</v>
      </c>
    </row>
    <row r="8" spans="1:22" x14ac:dyDescent="0.35">
      <c r="A8" s="14">
        <v>23</v>
      </c>
      <c r="B8" s="15">
        <v>6.7199999999999996E-2</v>
      </c>
      <c r="C8" s="15">
        <v>7.1099999999999997E-2</v>
      </c>
      <c r="D8" s="15">
        <v>7.5200000000000003E-2</v>
      </c>
      <c r="E8" s="15">
        <v>7.9399999999999998E-2</v>
      </c>
      <c r="F8" s="15">
        <v>8.3799999999999999E-2</v>
      </c>
      <c r="G8" s="15">
        <v>8.8400000000000006E-2</v>
      </c>
      <c r="H8" s="15">
        <v>6.83E-2</v>
      </c>
      <c r="I8" s="15">
        <v>7.22E-2</v>
      </c>
      <c r="J8" s="15">
        <v>7.6100000000000001E-2</v>
      </c>
      <c r="K8" s="15">
        <v>8.0399999999999999E-2</v>
      </c>
      <c r="L8" s="15">
        <v>8.4699999999999998E-2</v>
      </c>
      <c r="M8" s="15">
        <v>6.9400000000000003E-2</v>
      </c>
      <c r="N8" s="15">
        <v>7.3300000000000004E-2</v>
      </c>
      <c r="O8" s="15">
        <v>7.7299999999999994E-2</v>
      </c>
      <c r="P8" s="15">
        <v>8.14E-2</v>
      </c>
      <c r="Q8" s="15">
        <v>7.0699999999999999E-2</v>
      </c>
      <c r="R8" s="15">
        <v>7.4499999999999997E-2</v>
      </c>
      <c r="S8" s="15">
        <v>7.85E-2</v>
      </c>
      <c r="T8" s="15">
        <v>7.1999999999999995E-2</v>
      </c>
      <c r="U8" s="15">
        <v>7.5800000000000006E-2</v>
      </c>
      <c r="V8" s="15">
        <v>7.3200000000000001E-2</v>
      </c>
    </row>
    <row r="9" spans="1:22" x14ac:dyDescent="0.35">
      <c r="A9" s="14">
        <v>24</v>
      </c>
      <c r="B9" s="15">
        <v>6.7400000000000002E-2</v>
      </c>
      <c r="C9" s="15">
        <v>7.1199999999999999E-2</v>
      </c>
      <c r="D9" s="15">
        <v>7.5399999999999995E-2</v>
      </c>
      <c r="E9" s="15">
        <v>7.9600000000000004E-2</v>
      </c>
      <c r="F9" s="15">
        <v>8.4099999999999994E-2</v>
      </c>
      <c r="G9" s="15">
        <v>8.8700000000000001E-2</v>
      </c>
      <c r="H9" s="15">
        <v>6.8400000000000002E-2</v>
      </c>
      <c r="I9" s="15">
        <v>7.2300000000000003E-2</v>
      </c>
      <c r="J9" s="15">
        <v>7.6300000000000007E-2</v>
      </c>
      <c r="K9" s="15">
        <v>8.0600000000000005E-2</v>
      </c>
      <c r="L9" s="15">
        <v>8.5000000000000006E-2</v>
      </c>
      <c r="M9" s="15">
        <v>6.9500000000000006E-2</v>
      </c>
      <c r="N9" s="15">
        <v>7.3400000000000007E-2</v>
      </c>
      <c r="O9" s="15">
        <v>7.7499999999999999E-2</v>
      </c>
      <c r="P9" s="15">
        <v>8.1699999999999995E-2</v>
      </c>
      <c r="Q9" s="15">
        <v>7.0800000000000002E-2</v>
      </c>
      <c r="R9" s="15">
        <v>7.4700000000000003E-2</v>
      </c>
      <c r="S9" s="15">
        <v>7.8700000000000006E-2</v>
      </c>
      <c r="T9" s="15">
        <v>7.22E-2</v>
      </c>
      <c r="U9" s="15">
        <v>7.5999999999999998E-2</v>
      </c>
      <c r="V9" s="15">
        <v>7.3400000000000007E-2</v>
      </c>
    </row>
    <row r="10" spans="1:22" x14ac:dyDescent="0.35">
      <c r="A10" s="14">
        <v>25</v>
      </c>
      <c r="B10" s="15">
        <v>6.7500000000000004E-2</v>
      </c>
      <c r="C10" s="15">
        <v>7.1400000000000005E-2</v>
      </c>
      <c r="D10" s="15">
        <v>7.5499999999999998E-2</v>
      </c>
      <c r="E10" s="15">
        <v>7.9799999999999996E-2</v>
      </c>
      <c r="F10" s="15">
        <v>8.4199999999999997E-2</v>
      </c>
      <c r="G10" s="15">
        <v>8.8999999999999996E-2</v>
      </c>
      <c r="H10" s="15">
        <v>6.8500000000000005E-2</v>
      </c>
      <c r="I10" s="15">
        <v>7.2499999999999995E-2</v>
      </c>
      <c r="J10" s="15">
        <v>7.6499999999999999E-2</v>
      </c>
      <c r="K10" s="15">
        <v>8.0799999999999997E-2</v>
      </c>
      <c r="L10" s="15">
        <v>8.5300000000000001E-2</v>
      </c>
      <c r="M10" s="15">
        <v>6.9699999999999998E-2</v>
      </c>
      <c r="N10" s="15">
        <v>7.3599999999999999E-2</v>
      </c>
      <c r="O10" s="15">
        <v>7.7600000000000002E-2</v>
      </c>
      <c r="P10" s="15">
        <v>8.1900000000000001E-2</v>
      </c>
      <c r="Q10" s="15">
        <v>7.0900000000000005E-2</v>
      </c>
      <c r="R10" s="15">
        <v>7.4899999999999994E-2</v>
      </c>
      <c r="S10" s="15">
        <v>7.9000000000000001E-2</v>
      </c>
      <c r="T10" s="15">
        <v>7.2400000000000006E-2</v>
      </c>
      <c r="U10" s="15">
        <v>7.6200000000000004E-2</v>
      </c>
      <c r="V10" s="15">
        <v>7.3700000000000002E-2</v>
      </c>
    </row>
    <row r="11" spans="1:22" x14ac:dyDescent="0.35">
      <c r="A11" s="14">
        <v>26</v>
      </c>
      <c r="B11" s="15">
        <v>6.7500000000000004E-2</v>
      </c>
      <c r="C11" s="15">
        <v>7.1499999999999994E-2</v>
      </c>
      <c r="D11" s="15">
        <v>7.5700000000000003E-2</v>
      </c>
      <c r="E11" s="15">
        <v>0.08</v>
      </c>
      <c r="F11" s="15">
        <v>8.4500000000000006E-2</v>
      </c>
      <c r="G11" s="15">
        <v>8.9200000000000002E-2</v>
      </c>
      <c r="H11" s="15">
        <v>6.8699999999999997E-2</v>
      </c>
      <c r="I11" s="15">
        <v>7.2599999999999998E-2</v>
      </c>
      <c r="J11" s="15">
        <v>7.6799999999999993E-2</v>
      </c>
      <c r="K11" s="15">
        <v>8.1000000000000003E-2</v>
      </c>
      <c r="L11" s="15">
        <v>8.5599999999999996E-2</v>
      </c>
      <c r="M11" s="15">
        <v>6.9800000000000001E-2</v>
      </c>
      <c r="N11" s="15">
        <v>7.3800000000000004E-2</v>
      </c>
      <c r="O11" s="15">
        <v>7.7899999999999997E-2</v>
      </c>
      <c r="P11" s="15">
        <v>8.2199999999999995E-2</v>
      </c>
      <c r="Q11" s="15">
        <v>7.1099999999999997E-2</v>
      </c>
      <c r="R11" s="15">
        <v>7.51E-2</v>
      </c>
      <c r="S11" s="15">
        <v>7.9200000000000007E-2</v>
      </c>
      <c r="T11" s="15">
        <v>7.2499999999999995E-2</v>
      </c>
      <c r="U11" s="15">
        <v>7.6399999999999996E-2</v>
      </c>
      <c r="V11" s="15">
        <v>7.3899999999999993E-2</v>
      </c>
    </row>
    <row r="12" spans="1:22" x14ac:dyDescent="0.35">
      <c r="A12" s="14">
        <v>27</v>
      </c>
      <c r="B12" s="15">
        <v>6.7699999999999996E-2</v>
      </c>
      <c r="C12" s="15">
        <v>7.17E-2</v>
      </c>
      <c r="D12" s="15">
        <v>7.5800000000000006E-2</v>
      </c>
      <c r="E12" s="15">
        <v>8.0299999999999996E-2</v>
      </c>
      <c r="F12" s="15">
        <v>8.48E-2</v>
      </c>
      <c r="G12" s="15">
        <v>8.9499999999999996E-2</v>
      </c>
      <c r="H12" s="15">
        <v>6.88E-2</v>
      </c>
      <c r="I12" s="15">
        <v>7.2800000000000004E-2</v>
      </c>
      <c r="J12" s="15">
        <v>7.6999999999999999E-2</v>
      </c>
      <c r="K12" s="15">
        <v>8.1299999999999997E-2</v>
      </c>
      <c r="L12" s="15">
        <v>8.5800000000000001E-2</v>
      </c>
      <c r="M12" s="15">
        <v>7.0000000000000007E-2</v>
      </c>
      <c r="N12" s="15">
        <v>7.3999999999999996E-2</v>
      </c>
      <c r="O12" s="15">
        <v>7.8100000000000003E-2</v>
      </c>
      <c r="P12" s="15">
        <v>8.2500000000000004E-2</v>
      </c>
      <c r="Q12" s="15">
        <v>7.1300000000000002E-2</v>
      </c>
      <c r="R12" s="15">
        <v>7.5300000000000006E-2</v>
      </c>
      <c r="S12" s="15">
        <v>7.9399999999999998E-2</v>
      </c>
      <c r="T12" s="15">
        <v>7.2700000000000001E-2</v>
      </c>
      <c r="U12" s="15">
        <v>7.6700000000000004E-2</v>
      </c>
      <c r="V12" s="15">
        <v>7.4099999999999999E-2</v>
      </c>
    </row>
    <row r="13" spans="1:22" x14ac:dyDescent="0.35">
      <c r="A13" s="14">
        <v>28</v>
      </c>
      <c r="B13" s="15">
        <v>6.7799999999999999E-2</v>
      </c>
      <c r="C13" s="15">
        <v>7.1900000000000006E-2</v>
      </c>
      <c r="D13" s="15">
        <v>7.5999999999999998E-2</v>
      </c>
      <c r="E13" s="15">
        <v>8.0500000000000002E-2</v>
      </c>
      <c r="F13" s="15">
        <v>8.5099999999999995E-2</v>
      </c>
      <c r="G13" s="15">
        <v>8.9899999999999994E-2</v>
      </c>
      <c r="H13" s="15">
        <v>6.9000000000000006E-2</v>
      </c>
      <c r="I13" s="15">
        <v>7.2999999999999995E-2</v>
      </c>
      <c r="J13" s="15">
        <v>7.7200000000000005E-2</v>
      </c>
      <c r="K13" s="15">
        <v>8.1500000000000003E-2</v>
      </c>
      <c r="L13" s="15">
        <v>8.6099999999999996E-2</v>
      </c>
      <c r="M13" s="15">
        <v>7.0199999999999999E-2</v>
      </c>
      <c r="N13" s="15">
        <v>7.4200000000000002E-2</v>
      </c>
      <c r="O13" s="15">
        <v>7.8399999999999997E-2</v>
      </c>
      <c r="P13" s="15">
        <v>8.2699999999999996E-2</v>
      </c>
      <c r="Q13" s="15">
        <v>7.1499999999999994E-2</v>
      </c>
      <c r="R13" s="15">
        <v>7.5600000000000001E-2</v>
      </c>
      <c r="S13" s="15">
        <v>7.9699999999999993E-2</v>
      </c>
      <c r="T13" s="15">
        <v>7.2900000000000006E-2</v>
      </c>
      <c r="U13" s="15">
        <v>7.6899999999999996E-2</v>
      </c>
      <c r="V13" s="15">
        <v>7.4200000000000002E-2</v>
      </c>
    </row>
    <row r="14" spans="1:22" x14ac:dyDescent="0.35">
      <c r="A14" s="14">
        <v>29</v>
      </c>
      <c r="B14" s="15">
        <v>6.7900000000000002E-2</v>
      </c>
      <c r="C14" s="15">
        <v>7.2099999999999997E-2</v>
      </c>
      <c r="D14" s="15">
        <v>7.6300000000000007E-2</v>
      </c>
      <c r="E14" s="15">
        <v>8.0799999999999997E-2</v>
      </c>
      <c r="F14" s="15">
        <v>8.5400000000000004E-2</v>
      </c>
      <c r="G14" s="15">
        <v>9.0200000000000002E-2</v>
      </c>
      <c r="H14" s="15">
        <v>6.9199999999999998E-2</v>
      </c>
      <c r="I14" s="15">
        <v>7.3099999999999998E-2</v>
      </c>
      <c r="J14" s="15">
        <v>7.7399999999999997E-2</v>
      </c>
      <c r="K14" s="15">
        <v>8.1799999999999998E-2</v>
      </c>
      <c r="L14" s="15">
        <v>8.6400000000000005E-2</v>
      </c>
      <c r="M14" s="15">
        <v>7.0400000000000004E-2</v>
      </c>
      <c r="N14" s="15">
        <v>7.4399999999999994E-2</v>
      </c>
      <c r="O14" s="15">
        <v>7.8600000000000003E-2</v>
      </c>
      <c r="P14" s="15">
        <v>8.3000000000000004E-2</v>
      </c>
      <c r="Q14" s="15">
        <v>7.17E-2</v>
      </c>
      <c r="R14" s="15">
        <v>7.5800000000000006E-2</v>
      </c>
      <c r="S14" s="15">
        <v>0.08</v>
      </c>
      <c r="T14" s="15">
        <v>7.3099999999999998E-2</v>
      </c>
      <c r="U14" s="15">
        <v>7.7200000000000005E-2</v>
      </c>
      <c r="V14" s="15">
        <v>7.4499999999999997E-2</v>
      </c>
    </row>
    <row r="15" spans="1:22" x14ac:dyDescent="0.35">
      <c r="A15" s="14">
        <v>30</v>
      </c>
      <c r="B15" s="15">
        <v>6.8099999999999994E-2</v>
      </c>
      <c r="C15" s="15">
        <v>7.22E-2</v>
      </c>
      <c r="D15" s="15">
        <v>7.6499999999999999E-2</v>
      </c>
      <c r="E15" s="15">
        <v>8.09E-2</v>
      </c>
      <c r="F15" s="15">
        <v>8.5699999999999998E-2</v>
      </c>
      <c r="G15" s="15">
        <v>9.06E-2</v>
      </c>
      <c r="H15" s="15">
        <v>6.9199999999999998E-2</v>
      </c>
      <c r="I15" s="15">
        <v>7.3400000000000007E-2</v>
      </c>
      <c r="J15" s="15">
        <v>7.7600000000000002E-2</v>
      </c>
      <c r="K15" s="15">
        <v>8.2100000000000006E-2</v>
      </c>
      <c r="L15" s="15">
        <v>8.6699999999999999E-2</v>
      </c>
      <c r="M15" s="15">
        <v>7.0599999999999996E-2</v>
      </c>
      <c r="N15" s="15">
        <v>7.46E-2</v>
      </c>
      <c r="O15" s="15">
        <v>7.8899999999999998E-2</v>
      </c>
      <c r="P15" s="15">
        <v>8.3299999999999999E-2</v>
      </c>
      <c r="Q15" s="15">
        <v>7.1900000000000006E-2</v>
      </c>
      <c r="R15" s="15">
        <v>7.5899999999999995E-2</v>
      </c>
      <c r="S15" s="15">
        <v>8.0299999999999996E-2</v>
      </c>
      <c r="T15" s="15">
        <v>7.3300000000000004E-2</v>
      </c>
      <c r="U15" s="15">
        <v>7.7499999999999999E-2</v>
      </c>
      <c r="V15" s="15">
        <v>7.4800000000000005E-2</v>
      </c>
    </row>
    <row r="16" spans="1:22" x14ac:dyDescent="0.35">
      <c r="A16" s="14">
        <v>31</v>
      </c>
      <c r="B16" s="15">
        <v>6.8199999999999997E-2</v>
      </c>
      <c r="C16" s="15">
        <v>7.2400000000000006E-2</v>
      </c>
      <c r="D16" s="15">
        <v>7.6700000000000004E-2</v>
      </c>
      <c r="E16" s="15">
        <v>8.1199999999999994E-2</v>
      </c>
      <c r="F16" s="15">
        <v>8.5900000000000004E-2</v>
      </c>
      <c r="G16" s="15">
        <v>9.0800000000000006E-2</v>
      </c>
      <c r="H16" s="15">
        <v>6.9400000000000003E-2</v>
      </c>
      <c r="I16" s="15">
        <v>7.3599999999999999E-2</v>
      </c>
      <c r="J16" s="15">
        <v>7.7799999999999994E-2</v>
      </c>
      <c r="K16" s="15">
        <v>8.2400000000000001E-2</v>
      </c>
      <c r="L16" s="15">
        <v>8.7099999999999997E-2</v>
      </c>
      <c r="M16" s="15">
        <v>7.0699999999999999E-2</v>
      </c>
      <c r="N16" s="15">
        <v>7.4800000000000005E-2</v>
      </c>
      <c r="O16" s="15">
        <v>7.9200000000000007E-2</v>
      </c>
      <c r="P16" s="15">
        <v>8.3599999999999994E-2</v>
      </c>
      <c r="Q16" s="15">
        <v>7.2099999999999997E-2</v>
      </c>
      <c r="R16" s="15">
        <v>7.6200000000000004E-2</v>
      </c>
      <c r="S16" s="15">
        <v>8.0600000000000005E-2</v>
      </c>
      <c r="T16" s="15">
        <v>7.3599999999999999E-2</v>
      </c>
      <c r="U16" s="15">
        <v>7.7700000000000005E-2</v>
      </c>
      <c r="V16" s="15">
        <v>7.4999999999999997E-2</v>
      </c>
    </row>
    <row r="17" spans="1:22" x14ac:dyDescent="0.35">
      <c r="A17" s="14">
        <v>32</v>
      </c>
      <c r="B17" s="15">
        <v>6.8400000000000002E-2</v>
      </c>
      <c r="C17" s="15">
        <v>7.2499999999999995E-2</v>
      </c>
      <c r="D17" s="15">
        <v>7.6999999999999999E-2</v>
      </c>
      <c r="E17" s="15">
        <v>8.1500000000000003E-2</v>
      </c>
      <c r="F17" s="15">
        <v>8.6300000000000002E-2</v>
      </c>
      <c r="G17" s="15">
        <v>9.1200000000000003E-2</v>
      </c>
      <c r="H17" s="15">
        <v>6.9599999999999995E-2</v>
      </c>
      <c r="I17" s="15">
        <v>7.3800000000000004E-2</v>
      </c>
      <c r="J17" s="15">
        <v>7.8100000000000003E-2</v>
      </c>
      <c r="K17" s="15">
        <v>8.2600000000000007E-2</v>
      </c>
      <c r="L17" s="15">
        <v>8.7400000000000005E-2</v>
      </c>
      <c r="M17" s="15">
        <v>7.0800000000000002E-2</v>
      </c>
      <c r="N17" s="15">
        <v>7.4999999999999997E-2</v>
      </c>
      <c r="O17" s="15">
        <v>7.9399999999999998E-2</v>
      </c>
      <c r="P17" s="15">
        <v>8.4000000000000005E-2</v>
      </c>
      <c r="Q17" s="15">
        <v>7.2400000000000006E-2</v>
      </c>
      <c r="R17" s="15">
        <v>7.6499999999999999E-2</v>
      </c>
      <c r="S17" s="15">
        <v>8.0799999999999997E-2</v>
      </c>
      <c r="T17" s="15">
        <v>7.3800000000000004E-2</v>
      </c>
      <c r="U17" s="15">
        <v>7.8E-2</v>
      </c>
      <c r="V17" s="15">
        <v>7.5300000000000006E-2</v>
      </c>
    </row>
    <row r="18" spans="1:22" x14ac:dyDescent="0.35">
      <c r="A18" s="14">
        <v>33</v>
      </c>
      <c r="B18" s="15">
        <v>6.8599999999999994E-2</v>
      </c>
      <c r="C18" s="15">
        <v>7.2700000000000001E-2</v>
      </c>
      <c r="D18" s="15">
        <v>7.7200000000000005E-2</v>
      </c>
      <c r="E18" s="15">
        <v>8.1799999999999998E-2</v>
      </c>
      <c r="F18" s="15">
        <v>8.6599999999999996E-2</v>
      </c>
      <c r="G18" s="15">
        <v>9.1600000000000001E-2</v>
      </c>
      <c r="H18" s="15">
        <v>6.9800000000000001E-2</v>
      </c>
      <c r="I18" s="15">
        <v>7.3999999999999996E-2</v>
      </c>
      <c r="J18" s="15">
        <v>7.8399999999999997E-2</v>
      </c>
      <c r="K18" s="15">
        <v>8.2900000000000001E-2</v>
      </c>
      <c r="L18" s="15">
        <v>8.77E-2</v>
      </c>
      <c r="M18" s="15">
        <v>7.0999999999999994E-2</v>
      </c>
      <c r="N18" s="15">
        <v>7.5300000000000006E-2</v>
      </c>
      <c r="O18" s="15">
        <v>7.9699999999999993E-2</v>
      </c>
      <c r="P18" s="15">
        <v>8.4199999999999997E-2</v>
      </c>
      <c r="Q18" s="15">
        <v>7.2499999999999995E-2</v>
      </c>
      <c r="R18" s="15">
        <v>7.6700000000000004E-2</v>
      </c>
      <c r="S18" s="15">
        <v>8.1100000000000005E-2</v>
      </c>
      <c r="T18" s="15">
        <v>7.4099999999999999E-2</v>
      </c>
      <c r="U18" s="15">
        <v>7.8299999999999995E-2</v>
      </c>
      <c r="V18" s="15">
        <v>7.5600000000000001E-2</v>
      </c>
    </row>
    <row r="19" spans="1:22" x14ac:dyDescent="0.35">
      <c r="A19" s="14">
        <v>34</v>
      </c>
      <c r="B19" s="15">
        <v>6.8699999999999997E-2</v>
      </c>
      <c r="C19" s="15">
        <v>7.2900000000000006E-2</v>
      </c>
      <c r="D19" s="15">
        <v>7.7499999999999999E-2</v>
      </c>
      <c r="E19" s="15">
        <v>8.2100000000000006E-2</v>
      </c>
      <c r="F19" s="15">
        <v>8.6999999999999994E-2</v>
      </c>
      <c r="G19" s="15">
        <v>9.1999999999999998E-2</v>
      </c>
      <c r="H19" s="15">
        <v>6.9900000000000004E-2</v>
      </c>
      <c r="I19" s="15">
        <v>7.4200000000000002E-2</v>
      </c>
      <c r="J19" s="15">
        <v>7.8600000000000003E-2</v>
      </c>
      <c r="K19" s="15">
        <v>8.3299999999999999E-2</v>
      </c>
      <c r="L19" s="15">
        <v>8.8099999999999998E-2</v>
      </c>
      <c r="M19" s="15">
        <v>7.1300000000000002E-2</v>
      </c>
      <c r="N19" s="15">
        <v>7.5600000000000001E-2</v>
      </c>
      <c r="O19" s="15">
        <v>0.08</v>
      </c>
      <c r="P19" s="15">
        <v>8.4599999999999995E-2</v>
      </c>
      <c r="Q19" s="15">
        <v>7.2700000000000001E-2</v>
      </c>
      <c r="R19" s="15">
        <v>7.6999999999999999E-2</v>
      </c>
      <c r="S19" s="15">
        <v>8.14E-2</v>
      </c>
      <c r="T19" s="15">
        <v>7.4300000000000005E-2</v>
      </c>
      <c r="U19" s="15">
        <v>7.8600000000000003E-2</v>
      </c>
      <c r="V19" s="15">
        <v>7.5800000000000006E-2</v>
      </c>
    </row>
    <row r="20" spans="1:22" x14ac:dyDescent="0.35">
      <c r="A20" s="14">
        <v>35</v>
      </c>
      <c r="B20" s="15">
        <v>6.8900000000000003E-2</v>
      </c>
      <c r="C20" s="15">
        <v>7.3200000000000001E-2</v>
      </c>
      <c r="D20" s="15">
        <v>7.7600000000000002E-2</v>
      </c>
      <c r="E20" s="15">
        <v>8.2400000000000001E-2</v>
      </c>
      <c r="F20" s="15">
        <v>8.7300000000000003E-2</v>
      </c>
      <c r="G20" s="15">
        <v>9.2499999999999999E-2</v>
      </c>
      <c r="H20" s="15">
        <v>7.0099999999999996E-2</v>
      </c>
      <c r="I20" s="15">
        <v>7.4399999999999994E-2</v>
      </c>
      <c r="J20" s="15">
        <v>7.8899999999999998E-2</v>
      </c>
      <c r="K20" s="15">
        <v>8.3599999999999994E-2</v>
      </c>
      <c r="L20" s="15">
        <v>8.8499999999999995E-2</v>
      </c>
      <c r="M20" s="15">
        <v>7.1499999999999994E-2</v>
      </c>
      <c r="N20" s="15">
        <v>7.5800000000000006E-2</v>
      </c>
      <c r="O20" s="15">
        <v>8.0299999999999996E-2</v>
      </c>
      <c r="P20" s="15">
        <v>8.4900000000000003E-2</v>
      </c>
      <c r="Q20" s="15">
        <v>7.2999999999999995E-2</v>
      </c>
      <c r="R20" s="15">
        <v>7.7299999999999994E-2</v>
      </c>
      <c r="S20" s="15">
        <v>8.1799999999999998E-2</v>
      </c>
      <c r="T20" s="15">
        <v>7.4499999999999997E-2</v>
      </c>
      <c r="U20" s="15">
        <v>7.8899999999999998E-2</v>
      </c>
      <c r="V20" s="15">
        <v>7.6100000000000001E-2</v>
      </c>
    </row>
    <row r="21" spans="1:22" x14ac:dyDescent="0.35">
      <c r="A21" s="14">
        <v>36</v>
      </c>
      <c r="B21" s="15">
        <v>6.9099999999999995E-2</v>
      </c>
      <c r="C21" s="15">
        <v>7.3400000000000007E-2</v>
      </c>
      <c r="D21" s="15">
        <v>7.7899999999999997E-2</v>
      </c>
      <c r="E21" s="15">
        <v>8.2600000000000007E-2</v>
      </c>
      <c r="F21" s="15">
        <v>8.7599999999999997E-2</v>
      </c>
      <c r="G21" s="15">
        <v>9.2799999999999994E-2</v>
      </c>
      <c r="H21" s="15">
        <v>7.0300000000000001E-2</v>
      </c>
      <c r="I21" s="15">
        <v>7.46E-2</v>
      </c>
      <c r="J21" s="15">
        <v>7.9200000000000007E-2</v>
      </c>
      <c r="K21" s="15">
        <v>8.4000000000000005E-2</v>
      </c>
      <c r="L21" s="15">
        <v>8.8900000000000007E-2</v>
      </c>
      <c r="M21" s="15">
        <v>7.17E-2</v>
      </c>
      <c r="N21" s="15">
        <v>7.5999999999999998E-2</v>
      </c>
      <c r="O21" s="15">
        <v>8.0600000000000005E-2</v>
      </c>
      <c r="P21" s="15">
        <v>8.5300000000000001E-2</v>
      </c>
      <c r="Q21" s="15">
        <v>7.3200000000000001E-2</v>
      </c>
      <c r="R21" s="15">
        <v>7.7499999999999999E-2</v>
      </c>
      <c r="S21" s="15">
        <v>8.2199999999999995E-2</v>
      </c>
      <c r="T21" s="15">
        <v>7.4800000000000005E-2</v>
      </c>
      <c r="U21" s="15">
        <v>7.9200000000000007E-2</v>
      </c>
      <c r="V21" s="15">
        <v>7.6399999999999996E-2</v>
      </c>
    </row>
    <row r="22" spans="1:22" x14ac:dyDescent="0.35">
      <c r="A22" s="14">
        <v>37</v>
      </c>
      <c r="B22" s="15">
        <v>6.9199999999999998E-2</v>
      </c>
      <c r="C22" s="15">
        <v>7.3599999999999999E-2</v>
      </c>
      <c r="D22" s="15">
        <v>7.8200000000000006E-2</v>
      </c>
      <c r="E22" s="15">
        <v>8.3000000000000004E-2</v>
      </c>
      <c r="F22" s="15">
        <v>8.7999999999999995E-2</v>
      </c>
      <c r="G22" s="15">
        <v>9.3299999999999994E-2</v>
      </c>
      <c r="H22" s="15">
        <v>7.0499999999999993E-2</v>
      </c>
      <c r="I22" s="15">
        <v>7.4899999999999994E-2</v>
      </c>
      <c r="J22" s="15">
        <v>7.9399999999999998E-2</v>
      </c>
      <c r="K22" s="15">
        <v>8.4199999999999997E-2</v>
      </c>
      <c r="L22" s="15">
        <v>8.9200000000000002E-2</v>
      </c>
      <c r="M22" s="15">
        <v>7.1900000000000006E-2</v>
      </c>
      <c r="N22" s="15">
        <v>7.6300000000000007E-2</v>
      </c>
      <c r="O22" s="15">
        <v>8.0799999999999997E-2</v>
      </c>
      <c r="P22" s="15">
        <v>8.5699999999999998E-2</v>
      </c>
      <c r="Q22" s="15">
        <v>7.3499999999999996E-2</v>
      </c>
      <c r="R22" s="15">
        <v>7.7899999999999997E-2</v>
      </c>
      <c r="S22" s="15">
        <v>8.2500000000000004E-2</v>
      </c>
      <c r="T22" s="15">
        <v>7.51E-2</v>
      </c>
      <c r="U22" s="15">
        <v>7.9500000000000001E-2</v>
      </c>
      <c r="V22" s="15">
        <v>7.6700000000000004E-2</v>
      </c>
    </row>
    <row r="23" spans="1:22" x14ac:dyDescent="0.35">
      <c r="A23" s="14">
        <v>38</v>
      </c>
      <c r="B23" s="15">
        <v>6.9400000000000003E-2</v>
      </c>
      <c r="C23" s="15">
        <v>7.3800000000000004E-2</v>
      </c>
      <c r="D23" s="15">
        <v>7.8399999999999997E-2</v>
      </c>
      <c r="E23" s="15">
        <v>8.3299999999999999E-2</v>
      </c>
      <c r="F23" s="15">
        <v>8.8400000000000006E-2</v>
      </c>
      <c r="G23" s="15">
        <v>9.3700000000000006E-2</v>
      </c>
      <c r="H23" s="15">
        <v>7.0699999999999999E-2</v>
      </c>
      <c r="I23" s="15">
        <v>7.51E-2</v>
      </c>
      <c r="J23" s="15">
        <v>7.9799999999999996E-2</v>
      </c>
      <c r="K23" s="15">
        <v>8.4599999999999995E-2</v>
      </c>
      <c r="L23" s="15">
        <v>8.9700000000000002E-2</v>
      </c>
      <c r="M23" s="15">
        <v>7.22E-2</v>
      </c>
      <c r="N23" s="15">
        <v>7.6600000000000001E-2</v>
      </c>
      <c r="O23" s="15">
        <v>8.1199999999999994E-2</v>
      </c>
      <c r="P23" s="15">
        <v>8.5999999999999993E-2</v>
      </c>
      <c r="Q23" s="15">
        <v>7.3800000000000004E-2</v>
      </c>
      <c r="R23" s="15">
        <v>7.8200000000000006E-2</v>
      </c>
      <c r="S23" s="15">
        <v>8.2799999999999999E-2</v>
      </c>
      <c r="T23" s="15">
        <v>7.5399999999999995E-2</v>
      </c>
      <c r="U23" s="15">
        <v>7.9899999999999999E-2</v>
      </c>
      <c r="V23" s="15">
        <v>7.7100000000000002E-2</v>
      </c>
    </row>
    <row r="24" spans="1:22" x14ac:dyDescent="0.35">
      <c r="A24" s="14">
        <v>39</v>
      </c>
      <c r="B24" s="15">
        <v>6.9500000000000006E-2</v>
      </c>
      <c r="C24" s="15">
        <v>7.4099999999999999E-2</v>
      </c>
      <c r="D24" s="15">
        <v>7.8700000000000006E-2</v>
      </c>
      <c r="E24" s="15">
        <v>8.3699999999999997E-2</v>
      </c>
      <c r="F24" s="15">
        <v>8.8800000000000004E-2</v>
      </c>
      <c r="G24" s="15">
        <v>9.4200000000000006E-2</v>
      </c>
      <c r="H24" s="15">
        <v>7.0900000000000005E-2</v>
      </c>
      <c r="I24" s="15">
        <v>7.5399999999999995E-2</v>
      </c>
      <c r="J24" s="15">
        <v>8.0100000000000005E-2</v>
      </c>
      <c r="K24" s="15">
        <v>8.5000000000000006E-2</v>
      </c>
      <c r="L24" s="15">
        <v>9.01E-2</v>
      </c>
      <c r="M24" s="15">
        <v>7.2400000000000006E-2</v>
      </c>
      <c r="N24" s="15">
        <v>7.6899999999999996E-2</v>
      </c>
      <c r="O24" s="15">
        <v>8.1600000000000006E-2</v>
      </c>
      <c r="P24" s="15">
        <v>8.6499999999999994E-2</v>
      </c>
      <c r="Q24" s="15">
        <v>7.3999999999999996E-2</v>
      </c>
      <c r="R24" s="15">
        <v>7.85E-2</v>
      </c>
      <c r="S24" s="15">
        <v>8.3199999999999996E-2</v>
      </c>
      <c r="T24" s="15">
        <v>7.5700000000000003E-2</v>
      </c>
      <c r="U24" s="15">
        <v>8.0199999999999994E-2</v>
      </c>
      <c r="V24" s="15">
        <v>7.7399999999999997E-2</v>
      </c>
    </row>
    <row r="25" spans="1:22" x14ac:dyDescent="0.35">
      <c r="A25" s="14">
        <v>40</v>
      </c>
      <c r="B25" s="15">
        <v>6.9699999999999998E-2</v>
      </c>
      <c r="C25" s="15">
        <v>7.4200000000000002E-2</v>
      </c>
      <c r="D25" s="15">
        <v>7.9000000000000001E-2</v>
      </c>
      <c r="E25" s="15">
        <v>8.4000000000000005E-2</v>
      </c>
      <c r="F25" s="15">
        <v>8.9200000000000002E-2</v>
      </c>
      <c r="G25" s="15">
        <v>9.4600000000000004E-2</v>
      </c>
      <c r="H25" s="15">
        <v>7.1099999999999997E-2</v>
      </c>
      <c r="I25" s="15">
        <v>7.5700000000000003E-2</v>
      </c>
      <c r="J25" s="15">
        <v>8.0399999999999999E-2</v>
      </c>
      <c r="K25" s="15">
        <v>8.5400000000000004E-2</v>
      </c>
      <c r="L25" s="15">
        <v>9.06E-2</v>
      </c>
      <c r="M25" s="15">
        <v>7.2599999999999998E-2</v>
      </c>
      <c r="N25" s="15">
        <v>7.7200000000000005E-2</v>
      </c>
      <c r="O25" s="15">
        <v>8.1900000000000001E-2</v>
      </c>
      <c r="P25" s="15">
        <v>8.6900000000000005E-2</v>
      </c>
      <c r="Q25" s="15">
        <v>7.4200000000000002E-2</v>
      </c>
      <c r="R25" s="15">
        <v>7.8899999999999998E-2</v>
      </c>
      <c r="S25" s="15">
        <v>8.3599999999999994E-2</v>
      </c>
      <c r="T25" s="15">
        <v>7.5899999999999995E-2</v>
      </c>
      <c r="U25" s="15">
        <v>8.0600000000000005E-2</v>
      </c>
      <c r="V25" s="15">
        <v>7.7700000000000005E-2</v>
      </c>
    </row>
    <row r="26" spans="1:22" x14ac:dyDescent="0.35">
      <c r="A26" s="14">
        <v>41</v>
      </c>
      <c r="B26" s="15">
        <v>6.9900000000000004E-2</v>
      </c>
      <c r="C26" s="15">
        <v>7.4499999999999997E-2</v>
      </c>
      <c r="D26" s="15">
        <v>7.9299999999999995E-2</v>
      </c>
      <c r="E26" s="15">
        <v>8.43E-2</v>
      </c>
      <c r="F26" s="15">
        <v>8.9599999999999999E-2</v>
      </c>
      <c r="G26" s="15">
        <v>9.5100000000000004E-2</v>
      </c>
      <c r="H26" s="15">
        <v>7.1300000000000002E-2</v>
      </c>
      <c r="I26" s="15">
        <v>7.5899999999999995E-2</v>
      </c>
      <c r="J26" s="15">
        <v>8.0799999999999997E-2</v>
      </c>
      <c r="K26" s="15">
        <v>8.5800000000000001E-2</v>
      </c>
      <c r="L26" s="15">
        <v>9.0899999999999995E-2</v>
      </c>
      <c r="M26" s="15">
        <v>7.2800000000000004E-2</v>
      </c>
      <c r="N26" s="15">
        <v>7.7499999999999999E-2</v>
      </c>
      <c r="O26" s="15">
        <v>8.2299999999999998E-2</v>
      </c>
      <c r="P26" s="15">
        <v>8.7300000000000003E-2</v>
      </c>
      <c r="Q26" s="15">
        <v>7.4499999999999997E-2</v>
      </c>
      <c r="R26" s="15">
        <v>7.9200000000000007E-2</v>
      </c>
      <c r="S26" s="15">
        <v>8.4000000000000005E-2</v>
      </c>
      <c r="T26" s="15">
        <v>7.6300000000000007E-2</v>
      </c>
      <c r="U26" s="15">
        <v>8.09E-2</v>
      </c>
      <c r="V26" s="15">
        <v>7.8E-2</v>
      </c>
    </row>
    <row r="27" spans="1:22" x14ac:dyDescent="0.35">
      <c r="A27" s="14">
        <v>42</v>
      </c>
      <c r="B27" s="15">
        <v>7.0099999999999996E-2</v>
      </c>
      <c r="C27" s="15">
        <v>7.4700000000000003E-2</v>
      </c>
      <c r="D27" s="15">
        <v>7.9600000000000004E-2</v>
      </c>
      <c r="E27" s="15">
        <v>8.4699999999999998E-2</v>
      </c>
      <c r="F27" s="15">
        <v>0.09</v>
      </c>
      <c r="G27" s="15">
        <v>9.5600000000000004E-2</v>
      </c>
      <c r="H27" s="15">
        <v>7.1499999999999994E-2</v>
      </c>
      <c r="I27" s="15">
        <v>7.6200000000000004E-2</v>
      </c>
      <c r="J27" s="15">
        <v>8.1000000000000003E-2</v>
      </c>
      <c r="K27" s="15">
        <v>8.6099999999999996E-2</v>
      </c>
      <c r="L27" s="15">
        <v>9.1399999999999995E-2</v>
      </c>
      <c r="M27" s="15">
        <v>7.3099999999999998E-2</v>
      </c>
      <c r="N27" s="15">
        <v>7.7700000000000005E-2</v>
      </c>
      <c r="O27" s="15">
        <v>8.2600000000000007E-2</v>
      </c>
      <c r="P27" s="15">
        <v>8.77E-2</v>
      </c>
      <c r="Q27" s="15">
        <v>7.4800000000000005E-2</v>
      </c>
      <c r="R27" s="15">
        <v>7.9500000000000001E-2</v>
      </c>
      <c r="S27" s="15">
        <v>8.4400000000000003E-2</v>
      </c>
      <c r="T27" s="15">
        <v>7.6600000000000001E-2</v>
      </c>
      <c r="U27" s="15">
        <v>8.1299999999999997E-2</v>
      </c>
      <c r="V27" s="15">
        <v>7.8399999999999997E-2</v>
      </c>
    </row>
    <row r="28" spans="1:22" x14ac:dyDescent="0.35">
      <c r="A28" s="14">
        <v>43</v>
      </c>
      <c r="B28" s="15">
        <v>7.0300000000000001E-2</v>
      </c>
      <c r="C28" s="15">
        <v>7.4999999999999997E-2</v>
      </c>
      <c r="D28" s="15">
        <v>7.9899999999999999E-2</v>
      </c>
      <c r="E28" s="15">
        <v>8.5099999999999995E-2</v>
      </c>
      <c r="F28" s="15">
        <v>9.0499999999999997E-2</v>
      </c>
      <c r="G28" s="15">
        <v>9.6000000000000002E-2</v>
      </c>
      <c r="H28" s="15">
        <v>7.1800000000000003E-2</v>
      </c>
      <c r="I28" s="15">
        <v>7.6499999999999999E-2</v>
      </c>
      <c r="J28" s="15">
        <v>8.14E-2</v>
      </c>
      <c r="K28" s="15">
        <v>8.6499999999999994E-2</v>
      </c>
      <c r="L28" s="15">
        <v>9.1899999999999996E-2</v>
      </c>
      <c r="M28" s="15">
        <v>7.3400000000000007E-2</v>
      </c>
      <c r="N28" s="15">
        <v>7.8100000000000003E-2</v>
      </c>
      <c r="O28" s="15">
        <v>8.3000000000000004E-2</v>
      </c>
      <c r="P28" s="15">
        <v>8.8099999999999998E-2</v>
      </c>
      <c r="Q28" s="15">
        <v>7.51E-2</v>
      </c>
      <c r="R28" s="15">
        <v>7.9899999999999999E-2</v>
      </c>
      <c r="S28" s="15">
        <v>8.48E-2</v>
      </c>
      <c r="T28" s="15">
        <v>7.6999999999999999E-2</v>
      </c>
      <c r="U28" s="15">
        <v>8.1699999999999995E-2</v>
      </c>
      <c r="V28" s="15">
        <v>7.8799999999999995E-2</v>
      </c>
    </row>
    <row r="29" spans="1:22" x14ac:dyDescent="0.35">
      <c r="A29" s="14">
        <v>44</v>
      </c>
      <c r="B29" s="15">
        <v>7.0499999999999993E-2</v>
      </c>
      <c r="C29" s="15">
        <v>7.5300000000000006E-2</v>
      </c>
      <c r="D29" s="15">
        <v>8.0199999999999994E-2</v>
      </c>
      <c r="E29" s="15">
        <v>8.5500000000000007E-2</v>
      </c>
      <c r="F29" s="15">
        <v>9.0800000000000006E-2</v>
      </c>
      <c r="G29" s="15">
        <v>9.6500000000000002E-2</v>
      </c>
      <c r="H29" s="15">
        <v>7.1999999999999995E-2</v>
      </c>
      <c r="I29" s="15">
        <v>7.6799999999999993E-2</v>
      </c>
      <c r="J29" s="15">
        <v>8.1699999999999995E-2</v>
      </c>
      <c r="K29" s="15">
        <v>8.6999999999999994E-2</v>
      </c>
      <c r="L29" s="15">
        <v>9.2399999999999996E-2</v>
      </c>
      <c r="M29" s="15">
        <v>7.3599999999999999E-2</v>
      </c>
      <c r="N29" s="15">
        <v>7.8399999999999997E-2</v>
      </c>
      <c r="O29" s="15">
        <v>8.3400000000000002E-2</v>
      </c>
      <c r="P29" s="15">
        <v>8.8599999999999998E-2</v>
      </c>
      <c r="Q29" s="15">
        <v>7.5399999999999995E-2</v>
      </c>
      <c r="R29" s="15">
        <v>8.0199999999999994E-2</v>
      </c>
      <c r="S29" s="15">
        <v>8.5199999999999998E-2</v>
      </c>
      <c r="T29" s="15">
        <v>7.7299999999999994E-2</v>
      </c>
      <c r="U29" s="15">
        <v>8.2199999999999995E-2</v>
      </c>
      <c r="V29" s="15">
        <v>7.9200000000000007E-2</v>
      </c>
    </row>
    <row r="30" spans="1:22" x14ac:dyDescent="0.35">
      <c r="A30" s="14">
        <v>45</v>
      </c>
      <c r="B30" s="15">
        <v>7.0800000000000002E-2</v>
      </c>
      <c r="C30" s="15">
        <v>7.5499999999999998E-2</v>
      </c>
      <c r="D30" s="15">
        <v>8.0600000000000005E-2</v>
      </c>
      <c r="E30" s="15">
        <v>8.5800000000000001E-2</v>
      </c>
      <c r="F30" s="15">
        <v>9.1300000000000006E-2</v>
      </c>
      <c r="G30" s="15">
        <v>9.7100000000000006E-2</v>
      </c>
      <c r="H30" s="15">
        <v>7.2300000000000003E-2</v>
      </c>
      <c r="I30" s="15">
        <v>7.7100000000000002E-2</v>
      </c>
      <c r="J30" s="15">
        <v>8.2100000000000006E-2</v>
      </c>
      <c r="K30" s="15">
        <v>8.7400000000000005E-2</v>
      </c>
      <c r="L30" s="15">
        <v>9.2799999999999994E-2</v>
      </c>
      <c r="M30" s="15">
        <v>7.3899999999999993E-2</v>
      </c>
      <c r="N30" s="15">
        <v>7.8700000000000006E-2</v>
      </c>
      <c r="O30" s="15">
        <v>8.3799999999999999E-2</v>
      </c>
      <c r="P30" s="15">
        <v>8.9099999999999999E-2</v>
      </c>
      <c r="Q30" s="15">
        <v>7.5800000000000006E-2</v>
      </c>
      <c r="R30" s="15">
        <v>8.0600000000000005E-2</v>
      </c>
      <c r="S30" s="15">
        <v>8.5699999999999998E-2</v>
      </c>
      <c r="T30" s="15">
        <v>7.7600000000000002E-2</v>
      </c>
      <c r="U30" s="15">
        <v>8.2500000000000004E-2</v>
      </c>
      <c r="V30" s="15">
        <v>7.9500000000000001E-2</v>
      </c>
    </row>
    <row r="31" spans="1:22" x14ac:dyDescent="0.35">
      <c r="A31" s="14">
        <v>46</v>
      </c>
      <c r="B31" s="15">
        <v>7.0900000000000005E-2</v>
      </c>
      <c r="C31" s="15">
        <v>7.5800000000000006E-2</v>
      </c>
      <c r="D31" s="15">
        <v>8.0799999999999997E-2</v>
      </c>
      <c r="E31" s="15">
        <v>8.6199999999999999E-2</v>
      </c>
      <c r="F31" s="15">
        <v>9.1800000000000007E-2</v>
      </c>
      <c r="G31" s="15">
        <v>9.7500000000000003E-2</v>
      </c>
      <c r="H31" s="15">
        <v>7.2499999999999995E-2</v>
      </c>
      <c r="I31" s="15">
        <v>7.7399999999999997E-2</v>
      </c>
      <c r="J31" s="15">
        <v>8.2500000000000004E-2</v>
      </c>
      <c r="K31" s="15">
        <v>8.77E-2</v>
      </c>
      <c r="L31" s="15">
        <v>9.3299999999999994E-2</v>
      </c>
      <c r="M31" s="15">
        <v>7.4200000000000002E-2</v>
      </c>
      <c r="N31" s="15">
        <v>7.9100000000000004E-2</v>
      </c>
      <c r="O31" s="15">
        <v>8.4199999999999997E-2</v>
      </c>
      <c r="P31" s="15">
        <v>8.9499999999999996E-2</v>
      </c>
      <c r="Q31" s="15">
        <v>7.5999999999999998E-2</v>
      </c>
      <c r="R31" s="15">
        <v>8.09E-2</v>
      </c>
      <c r="S31" s="15">
        <v>8.6099999999999996E-2</v>
      </c>
      <c r="T31" s="15">
        <v>7.7899999999999997E-2</v>
      </c>
      <c r="U31" s="15">
        <v>8.2900000000000001E-2</v>
      </c>
      <c r="V31" s="15">
        <v>7.9899999999999999E-2</v>
      </c>
    </row>
    <row r="32" spans="1:22" x14ac:dyDescent="0.35">
      <c r="A32" s="14">
        <v>47</v>
      </c>
      <c r="B32" s="15">
        <v>7.1099999999999997E-2</v>
      </c>
      <c r="C32" s="15">
        <v>7.5999999999999998E-2</v>
      </c>
      <c r="D32" s="15">
        <v>8.1199999999999994E-2</v>
      </c>
      <c r="E32" s="15">
        <v>8.6599999999999996E-2</v>
      </c>
      <c r="F32" s="15">
        <v>9.2299999999999993E-2</v>
      </c>
      <c r="G32" s="15">
        <v>9.8100000000000007E-2</v>
      </c>
      <c r="H32" s="15">
        <v>7.2700000000000001E-2</v>
      </c>
      <c r="I32" s="15">
        <v>7.7600000000000002E-2</v>
      </c>
      <c r="J32" s="15">
        <v>8.2799999999999999E-2</v>
      </c>
      <c r="K32" s="15">
        <v>8.8200000000000001E-2</v>
      </c>
      <c r="L32" s="15">
        <v>9.3899999999999997E-2</v>
      </c>
      <c r="M32" s="15">
        <v>7.4399999999999994E-2</v>
      </c>
      <c r="N32" s="15">
        <v>7.9299999999999995E-2</v>
      </c>
      <c r="O32" s="15">
        <v>8.4599999999999995E-2</v>
      </c>
      <c r="P32" s="15">
        <v>0.09</v>
      </c>
      <c r="Q32" s="15">
        <v>7.6300000000000007E-2</v>
      </c>
      <c r="R32" s="15">
        <v>8.1299999999999997E-2</v>
      </c>
      <c r="S32" s="15">
        <v>8.6499999999999994E-2</v>
      </c>
      <c r="T32" s="15">
        <v>7.8299999999999995E-2</v>
      </c>
      <c r="U32" s="15">
        <v>8.3400000000000002E-2</v>
      </c>
      <c r="V32" s="15">
        <v>8.0299999999999996E-2</v>
      </c>
    </row>
    <row r="33" spans="1:22" x14ac:dyDescent="0.35">
      <c r="A33" s="14">
        <v>48</v>
      </c>
      <c r="B33" s="15">
        <v>7.1300000000000002E-2</v>
      </c>
      <c r="C33" s="15">
        <v>7.6300000000000007E-2</v>
      </c>
      <c r="D33" s="15">
        <v>8.1500000000000003E-2</v>
      </c>
      <c r="E33" s="15">
        <v>8.6999999999999994E-2</v>
      </c>
      <c r="F33" s="15">
        <v>9.2700000000000005E-2</v>
      </c>
      <c r="G33" s="15">
        <v>9.8699999999999996E-2</v>
      </c>
      <c r="H33" s="15">
        <v>7.2900000000000006E-2</v>
      </c>
      <c r="I33" s="15">
        <v>7.7899999999999997E-2</v>
      </c>
      <c r="J33" s="15">
        <v>8.3199999999999996E-2</v>
      </c>
      <c r="K33" s="15">
        <v>8.8700000000000001E-2</v>
      </c>
      <c r="L33" s="15">
        <v>9.4299999999999995E-2</v>
      </c>
      <c r="M33" s="15">
        <v>7.4700000000000003E-2</v>
      </c>
      <c r="N33" s="15">
        <v>7.9699999999999993E-2</v>
      </c>
      <c r="O33" s="15">
        <v>8.5000000000000006E-2</v>
      </c>
      <c r="P33" s="15">
        <v>9.0499999999999997E-2</v>
      </c>
      <c r="Q33" s="15">
        <v>7.6600000000000001E-2</v>
      </c>
      <c r="R33" s="15">
        <v>8.1699999999999995E-2</v>
      </c>
      <c r="S33" s="15">
        <v>8.6999999999999994E-2</v>
      </c>
      <c r="T33" s="15">
        <v>7.8700000000000006E-2</v>
      </c>
      <c r="U33" s="15">
        <v>8.3799999999999999E-2</v>
      </c>
      <c r="V33" s="15">
        <v>8.0799999999999997E-2</v>
      </c>
    </row>
    <row r="34" spans="1:22" x14ac:dyDescent="0.35">
      <c r="A34" s="14">
        <v>49</v>
      </c>
      <c r="B34" s="15">
        <v>7.1499999999999994E-2</v>
      </c>
      <c r="C34" s="15">
        <v>7.6499999999999999E-2</v>
      </c>
      <c r="D34" s="15">
        <v>8.1900000000000001E-2</v>
      </c>
      <c r="E34" s="15">
        <v>8.7499999999999994E-2</v>
      </c>
      <c r="F34" s="15">
        <v>9.3200000000000005E-2</v>
      </c>
      <c r="G34" s="15">
        <v>9.9199999999999997E-2</v>
      </c>
      <c r="H34" s="15">
        <v>7.3200000000000001E-2</v>
      </c>
      <c r="I34" s="15">
        <v>7.8200000000000006E-2</v>
      </c>
      <c r="J34" s="15">
        <v>8.3599999999999994E-2</v>
      </c>
      <c r="K34" s="15">
        <v>8.9200000000000002E-2</v>
      </c>
      <c r="L34" s="15">
        <v>9.4899999999999998E-2</v>
      </c>
      <c r="M34" s="15">
        <v>7.4999999999999997E-2</v>
      </c>
      <c r="N34" s="15">
        <v>8.0100000000000005E-2</v>
      </c>
      <c r="O34" s="15">
        <v>8.5400000000000004E-2</v>
      </c>
      <c r="P34" s="15">
        <v>9.0899999999999995E-2</v>
      </c>
      <c r="Q34" s="15">
        <v>7.6999999999999999E-2</v>
      </c>
      <c r="R34" s="15">
        <v>8.2100000000000006E-2</v>
      </c>
      <c r="S34" s="15">
        <v>8.7499999999999994E-2</v>
      </c>
      <c r="T34" s="15">
        <v>7.9100000000000004E-2</v>
      </c>
      <c r="U34" s="15">
        <v>8.4199999999999997E-2</v>
      </c>
      <c r="V34" s="15">
        <v>8.1100000000000005E-2</v>
      </c>
    </row>
    <row r="35" spans="1:22" x14ac:dyDescent="0.35">
      <c r="A35" s="14">
        <v>50</v>
      </c>
      <c r="B35" s="15">
        <v>7.17E-2</v>
      </c>
      <c r="C35" s="15">
        <v>7.6799999999999993E-2</v>
      </c>
      <c r="D35" s="15">
        <v>8.2199999999999995E-2</v>
      </c>
      <c r="E35" s="15">
        <v>8.7800000000000003E-2</v>
      </c>
      <c r="F35" s="15">
        <v>9.3700000000000006E-2</v>
      </c>
      <c r="G35" s="15">
        <v>9.98E-2</v>
      </c>
      <c r="H35" s="15">
        <v>7.3400000000000007E-2</v>
      </c>
      <c r="I35" s="15">
        <v>7.8600000000000003E-2</v>
      </c>
      <c r="J35" s="15">
        <v>8.4000000000000005E-2</v>
      </c>
      <c r="K35" s="15">
        <v>8.9599999999999999E-2</v>
      </c>
      <c r="L35" s="15">
        <v>9.5500000000000002E-2</v>
      </c>
      <c r="M35" s="15">
        <v>7.5300000000000006E-2</v>
      </c>
      <c r="N35" s="15">
        <v>8.0500000000000002E-2</v>
      </c>
      <c r="O35" s="15">
        <v>8.5800000000000001E-2</v>
      </c>
      <c r="P35" s="15">
        <v>9.1499999999999998E-2</v>
      </c>
      <c r="Q35" s="15">
        <v>7.7299999999999994E-2</v>
      </c>
      <c r="R35" s="15">
        <v>8.2500000000000004E-2</v>
      </c>
      <c r="S35" s="15">
        <v>8.7999999999999995E-2</v>
      </c>
      <c r="T35" s="15">
        <v>7.9399999999999998E-2</v>
      </c>
      <c r="U35" s="15">
        <v>8.4699999999999998E-2</v>
      </c>
      <c r="V35" s="15">
        <v>8.1600000000000006E-2</v>
      </c>
    </row>
    <row r="36" spans="1:22" x14ac:dyDescent="0.35">
      <c r="A36" s="14">
        <v>51</v>
      </c>
      <c r="B36" s="15">
        <v>7.1900000000000006E-2</v>
      </c>
      <c r="C36" s="15">
        <v>7.7100000000000002E-2</v>
      </c>
      <c r="D36" s="15">
        <v>8.2500000000000004E-2</v>
      </c>
      <c r="E36" s="15">
        <v>8.8300000000000003E-2</v>
      </c>
      <c r="F36" s="15">
        <v>9.4200000000000006E-2</v>
      </c>
      <c r="G36" s="15">
        <v>0.10050000000000001</v>
      </c>
      <c r="H36" s="15">
        <v>7.3700000000000002E-2</v>
      </c>
      <c r="I36" s="15">
        <v>7.8899999999999998E-2</v>
      </c>
      <c r="J36" s="15">
        <v>8.43E-2</v>
      </c>
      <c r="K36" s="15">
        <v>9.01E-2</v>
      </c>
      <c r="L36" s="15">
        <v>9.6000000000000002E-2</v>
      </c>
      <c r="M36" s="15">
        <v>7.5600000000000001E-2</v>
      </c>
      <c r="N36" s="15">
        <v>8.0799999999999997E-2</v>
      </c>
      <c r="O36" s="15">
        <v>8.6300000000000002E-2</v>
      </c>
      <c r="P36" s="15">
        <v>9.2100000000000001E-2</v>
      </c>
      <c r="Q36" s="15">
        <v>7.7600000000000002E-2</v>
      </c>
      <c r="R36" s="15">
        <v>8.2900000000000001E-2</v>
      </c>
      <c r="S36" s="15">
        <v>8.8499999999999995E-2</v>
      </c>
      <c r="T36" s="15">
        <v>7.9799999999999996E-2</v>
      </c>
      <c r="U36" s="15">
        <v>8.5300000000000001E-2</v>
      </c>
      <c r="V36" s="15">
        <v>8.2100000000000006E-2</v>
      </c>
    </row>
    <row r="37" spans="1:22" x14ac:dyDescent="0.35">
      <c r="A37" s="14">
        <v>52</v>
      </c>
      <c r="B37" s="15">
        <v>7.2099999999999997E-2</v>
      </c>
      <c r="C37" s="15">
        <v>7.7399999999999997E-2</v>
      </c>
      <c r="D37" s="15">
        <v>8.2900000000000001E-2</v>
      </c>
      <c r="E37" s="15">
        <v>8.8800000000000004E-2</v>
      </c>
      <c r="F37" s="15">
        <v>9.4799999999999995E-2</v>
      </c>
      <c r="G37" s="15">
        <v>0.1011</v>
      </c>
      <c r="H37" s="15">
        <v>7.3899999999999993E-2</v>
      </c>
      <c r="I37" s="15">
        <v>7.9200000000000007E-2</v>
      </c>
      <c r="J37" s="15">
        <v>8.48E-2</v>
      </c>
      <c r="K37" s="15">
        <v>9.06E-2</v>
      </c>
      <c r="L37" s="15">
        <v>9.6699999999999994E-2</v>
      </c>
      <c r="M37" s="15">
        <v>7.5800000000000006E-2</v>
      </c>
      <c r="N37" s="15">
        <v>8.1199999999999994E-2</v>
      </c>
      <c r="O37" s="15">
        <v>8.6800000000000002E-2</v>
      </c>
      <c r="P37" s="15">
        <v>9.2600000000000002E-2</v>
      </c>
      <c r="Q37" s="15">
        <v>7.8E-2</v>
      </c>
      <c r="R37" s="15">
        <v>8.3400000000000002E-2</v>
      </c>
      <c r="S37" s="15">
        <v>8.9099999999999999E-2</v>
      </c>
      <c r="T37" s="15">
        <v>8.0199999999999994E-2</v>
      </c>
      <c r="U37" s="15">
        <v>8.5800000000000001E-2</v>
      </c>
      <c r="V37" s="15">
        <v>8.2500000000000004E-2</v>
      </c>
    </row>
    <row r="38" spans="1:22" x14ac:dyDescent="0.35">
      <c r="A38" s="14">
        <v>53</v>
      </c>
      <c r="B38" s="15">
        <v>7.2400000000000006E-2</v>
      </c>
      <c r="C38" s="15">
        <v>7.7600000000000002E-2</v>
      </c>
      <c r="D38" s="15">
        <v>8.3299999999999999E-2</v>
      </c>
      <c r="E38" s="15">
        <v>8.9200000000000002E-2</v>
      </c>
      <c r="F38" s="15">
        <v>9.5399999999999999E-2</v>
      </c>
      <c r="G38" s="15">
        <v>0.1018</v>
      </c>
      <c r="H38" s="15">
        <v>7.4200000000000002E-2</v>
      </c>
      <c r="I38" s="15">
        <v>7.9500000000000001E-2</v>
      </c>
      <c r="J38" s="15">
        <v>8.5199999999999998E-2</v>
      </c>
      <c r="K38" s="15">
        <v>9.11E-2</v>
      </c>
      <c r="L38" s="15">
        <v>9.7299999999999998E-2</v>
      </c>
      <c r="M38" s="15">
        <v>7.6100000000000001E-2</v>
      </c>
      <c r="N38" s="15">
        <v>8.1600000000000006E-2</v>
      </c>
      <c r="O38" s="15">
        <v>8.7400000000000005E-2</v>
      </c>
      <c r="P38" s="15">
        <v>9.3299999999999994E-2</v>
      </c>
      <c r="Q38" s="15">
        <v>7.8299999999999995E-2</v>
      </c>
      <c r="R38" s="15">
        <v>8.3900000000000002E-2</v>
      </c>
      <c r="S38" s="15">
        <v>8.9599999999999999E-2</v>
      </c>
      <c r="T38" s="15">
        <v>8.0699999999999994E-2</v>
      </c>
      <c r="U38" s="15">
        <v>8.6300000000000002E-2</v>
      </c>
      <c r="V38" s="15">
        <v>8.3000000000000004E-2</v>
      </c>
    </row>
    <row r="39" spans="1:22" x14ac:dyDescent="0.35">
      <c r="A39" s="14">
        <v>54</v>
      </c>
      <c r="B39" s="15">
        <v>7.2499999999999995E-2</v>
      </c>
      <c r="C39" s="15">
        <v>7.7899999999999997E-2</v>
      </c>
      <c r="D39" s="15">
        <v>8.3699999999999997E-2</v>
      </c>
      <c r="E39" s="15">
        <v>8.9700000000000002E-2</v>
      </c>
      <c r="F39" s="15">
        <v>9.6000000000000002E-2</v>
      </c>
      <c r="G39" s="15">
        <v>0.10249999999999999</v>
      </c>
      <c r="H39" s="15">
        <v>7.4399999999999994E-2</v>
      </c>
      <c r="I39" s="15">
        <v>7.9899999999999999E-2</v>
      </c>
      <c r="J39" s="15">
        <v>8.5699999999999998E-2</v>
      </c>
      <c r="K39" s="15">
        <v>9.1700000000000004E-2</v>
      </c>
      <c r="L39" s="15">
        <v>9.7900000000000001E-2</v>
      </c>
      <c r="M39" s="15">
        <v>7.6399999999999996E-2</v>
      </c>
      <c r="N39" s="15">
        <v>8.2000000000000003E-2</v>
      </c>
      <c r="O39" s="15">
        <v>8.7800000000000003E-2</v>
      </c>
      <c r="P39" s="15">
        <v>9.3899999999999997E-2</v>
      </c>
      <c r="Q39" s="15">
        <v>7.8700000000000006E-2</v>
      </c>
      <c r="R39" s="15">
        <v>8.43E-2</v>
      </c>
      <c r="S39" s="15">
        <v>9.0300000000000005E-2</v>
      </c>
      <c r="T39" s="15">
        <v>8.1100000000000005E-2</v>
      </c>
      <c r="U39" s="15">
        <v>8.6900000000000005E-2</v>
      </c>
      <c r="V39" s="15">
        <v>8.3599999999999994E-2</v>
      </c>
    </row>
    <row r="40" spans="1:22" x14ac:dyDescent="0.35">
      <c r="A40" s="14">
        <v>55</v>
      </c>
      <c r="B40" s="15">
        <v>7.2700000000000001E-2</v>
      </c>
      <c r="C40" s="15">
        <v>7.8299999999999995E-2</v>
      </c>
      <c r="D40" s="15">
        <v>8.4199999999999997E-2</v>
      </c>
      <c r="E40" s="15">
        <v>9.0300000000000005E-2</v>
      </c>
      <c r="F40" s="15">
        <v>9.6600000000000005E-2</v>
      </c>
      <c r="G40" s="15">
        <v>0.1031</v>
      </c>
      <c r="H40" s="15">
        <v>7.46E-2</v>
      </c>
      <c r="I40" s="15">
        <v>8.0299999999999996E-2</v>
      </c>
      <c r="J40" s="15">
        <v>8.6099999999999996E-2</v>
      </c>
      <c r="K40" s="15">
        <v>9.2299999999999993E-2</v>
      </c>
      <c r="L40" s="15">
        <v>9.8599999999999993E-2</v>
      </c>
      <c r="M40" s="15">
        <v>7.6799999999999993E-2</v>
      </c>
      <c r="N40" s="15">
        <v>8.2500000000000004E-2</v>
      </c>
      <c r="O40" s="15">
        <v>8.8400000000000006E-2</v>
      </c>
      <c r="P40" s="15">
        <v>9.4500000000000001E-2</v>
      </c>
      <c r="Q40" s="15">
        <v>7.9200000000000007E-2</v>
      </c>
      <c r="R40" s="15">
        <v>8.4900000000000003E-2</v>
      </c>
      <c r="S40" s="15">
        <v>9.0800000000000006E-2</v>
      </c>
      <c r="T40" s="15">
        <v>8.1600000000000006E-2</v>
      </c>
      <c r="U40" s="15">
        <v>8.7499999999999994E-2</v>
      </c>
      <c r="V40" s="15">
        <v>8.4199999999999997E-2</v>
      </c>
    </row>
    <row r="41" spans="1:22" x14ac:dyDescent="0.35">
      <c r="A41" s="14">
        <v>56</v>
      </c>
      <c r="B41" s="15">
        <v>7.2900000000000006E-2</v>
      </c>
      <c r="C41" s="15">
        <v>7.8600000000000003E-2</v>
      </c>
      <c r="D41" s="15">
        <v>8.4500000000000006E-2</v>
      </c>
      <c r="E41" s="15">
        <v>9.0800000000000006E-2</v>
      </c>
      <c r="F41" s="15">
        <v>9.7299999999999998E-2</v>
      </c>
      <c r="G41" s="15">
        <v>0.1038</v>
      </c>
      <c r="H41" s="15">
        <v>7.4899999999999994E-2</v>
      </c>
      <c r="I41" s="15">
        <v>8.0699999999999994E-2</v>
      </c>
      <c r="J41" s="15">
        <v>8.6599999999999996E-2</v>
      </c>
      <c r="K41" s="15">
        <v>9.2799999999999994E-2</v>
      </c>
      <c r="L41" s="15">
        <v>9.9199999999999997E-2</v>
      </c>
      <c r="M41" s="15">
        <v>7.7100000000000002E-2</v>
      </c>
      <c r="N41" s="15">
        <v>8.2900000000000001E-2</v>
      </c>
      <c r="O41" s="15">
        <v>8.8999999999999996E-2</v>
      </c>
      <c r="P41" s="15">
        <v>9.5100000000000004E-2</v>
      </c>
      <c r="Q41" s="15">
        <v>7.9500000000000001E-2</v>
      </c>
      <c r="R41" s="15">
        <v>8.5400000000000004E-2</v>
      </c>
      <c r="S41" s="15">
        <v>9.1399999999999995E-2</v>
      </c>
      <c r="T41" s="15">
        <v>8.2100000000000006E-2</v>
      </c>
      <c r="U41" s="15">
        <v>8.7999999999999995E-2</v>
      </c>
      <c r="V41" s="15">
        <v>8.4599999999999995E-2</v>
      </c>
    </row>
    <row r="42" spans="1:22" x14ac:dyDescent="0.35">
      <c r="A42" s="14">
        <v>57</v>
      </c>
      <c r="B42" s="15">
        <v>7.3200000000000001E-2</v>
      </c>
      <c r="C42" s="15">
        <v>7.9000000000000001E-2</v>
      </c>
      <c r="D42" s="15">
        <v>8.5000000000000006E-2</v>
      </c>
      <c r="E42" s="15">
        <v>9.1300000000000006E-2</v>
      </c>
      <c r="F42" s="15">
        <v>9.7799999999999998E-2</v>
      </c>
      <c r="G42" s="15">
        <v>0.10440000000000001</v>
      </c>
      <c r="H42" s="15">
        <v>7.5200000000000003E-2</v>
      </c>
      <c r="I42" s="15">
        <v>8.1000000000000003E-2</v>
      </c>
      <c r="J42" s="15">
        <v>8.72E-2</v>
      </c>
      <c r="K42" s="15">
        <v>9.35E-2</v>
      </c>
      <c r="L42" s="15">
        <v>9.9900000000000003E-2</v>
      </c>
      <c r="M42" s="15">
        <v>7.7499999999999999E-2</v>
      </c>
      <c r="N42" s="15">
        <v>8.3400000000000002E-2</v>
      </c>
      <c r="O42" s="15">
        <v>8.9499999999999996E-2</v>
      </c>
      <c r="P42" s="15">
        <v>9.5799999999999996E-2</v>
      </c>
      <c r="Q42" s="15">
        <v>0.08</v>
      </c>
      <c r="R42" s="15">
        <v>8.5900000000000004E-2</v>
      </c>
      <c r="S42" s="15">
        <v>9.2100000000000001E-2</v>
      </c>
      <c r="T42" s="15">
        <v>8.2500000000000004E-2</v>
      </c>
      <c r="U42" s="15">
        <v>8.8599999999999998E-2</v>
      </c>
      <c r="V42" s="15">
        <v>8.5199999999999998E-2</v>
      </c>
    </row>
    <row r="43" spans="1:22" x14ac:dyDescent="0.35">
      <c r="A43" s="14">
        <v>58</v>
      </c>
      <c r="B43" s="15">
        <v>7.3400000000000007E-2</v>
      </c>
      <c r="C43" s="15">
        <v>7.9200000000000007E-2</v>
      </c>
      <c r="D43" s="15">
        <v>8.5500000000000007E-2</v>
      </c>
      <c r="E43" s="15">
        <v>9.1899999999999996E-2</v>
      </c>
      <c r="F43" s="15">
        <v>9.8500000000000004E-2</v>
      </c>
      <c r="G43" s="15">
        <v>0.1051</v>
      </c>
      <c r="H43" s="15">
        <v>7.5499999999999998E-2</v>
      </c>
      <c r="I43" s="15">
        <v>8.14E-2</v>
      </c>
      <c r="J43" s="15">
        <v>8.7599999999999997E-2</v>
      </c>
      <c r="K43" s="15">
        <v>9.4100000000000003E-2</v>
      </c>
      <c r="L43" s="15">
        <v>0.10050000000000001</v>
      </c>
      <c r="M43" s="15">
        <v>7.7799999999999994E-2</v>
      </c>
      <c r="N43" s="15">
        <v>8.3900000000000002E-2</v>
      </c>
      <c r="O43" s="15">
        <v>9.01E-2</v>
      </c>
      <c r="P43" s="15">
        <v>9.6299999999999997E-2</v>
      </c>
      <c r="Q43" s="15">
        <v>8.0399999999999999E-2</v>
      </c>
      <c r="R43" s="15">
        <v>8.6400000000000005E-2</v>
      </c>
      <c r="S43" s="15">
        <v>9.2600000000000002E-2</v>
      </c>
      <c r="T43" s="15">
        <v>8.3000000000000004E-2</v>
      </c>
      <c r="U43" s="15">
        <v>8.9200000000000002E-2</v>
      </c>
      <c r="V43" s="15">
        <v>8.5800000000000001E-2</v>
      </c>
    </row>
    <row r="44" spans="1:22" x14ac:dyDescent="0.35">
      <c r="A44" s="14">
        <v>59</v>
      </c>
      <c r="B44" s="15">
        <v>7.3599999999999999E-2</v>
      </c>
      <c r="C44" s="15">
        <v>7.9600000000000004E-2</v>
      </c>
      <c r="D44" s="15">
        <v>8.5900000000000004E-2</v>
      </c>
      <c r="E44" s="15">
        <v>9.2499999999999999E-2</v>
      </c>
      <c r="F44" s="15">
        <v>9.9099999999999994E-2</v>
      </c>
      <c r="G44" s="15">
        <v>0.1057</v>
      </c>
      <c r="H44" s="15">
        <v>7.5800000000000006E-2</v>
      </c>
      <c r="I44" s="15">
        <v>8.1900000000000001E-2</v>
      </c>
      <c r="J44" s="15">
        <v>8.8200000000000001E-2</v>
      </c>
      <c r="K44" s="15">
        <v>9.4600000000000004E-2</v>
      </c>
      <c r="L44" s="15">
        <v>0.10100000000000001</v>
      </c>
      <c r="M44" s="15">
        <v>7.8200000000000006E-2</v>
      </c>
      <c r="N44" s="15">
        <v>8.43E-2</v>
      </c>
      <c r="O44" s="15">
        <v>9.06E-2</v>
      </c>
      <c r="P44" s="15">
        <v>9.69E-2</v>
      </c>
      <c r="Q44" s="15">
        <v>8.0799999999999997E-2</v>
      </c>
      <c r="R44" s="15">
        <v>8.6999999999999994E-2</v>
      </c>
      <c r="S44" s="15">
        <v>9.3200000000000005E-2</v>
      </c>
      <c r="T44" s="15">
        <v>8.3599999999999994E-2</v>
      </c>
      <c r="U44" s="15">
        <v>8.9700000000000002E-2</v>
      </c>
      <c r="V44" s="15">
        <v>8.6199999999999999E-2</v>
      </c>
    </row>
    <row r="45" spans="1:22" x14ac:dyDescent="0.35">
      <c r="A45" s="14">
        <v>60</v>
      </c>
      <c r="B45" s="15">
        <v>7.3899999999999993E-2</v>
      </c>
      <c r="C45" s="15">
        <v>0.08</v>
      </c>
      <c r="D45" s="15">
        <v>8.6400000000000005E-2</v>
      </c>
      <c r="E45" s="15">
        <v>9.2999999999999999E-2</v>
      </c>
      <c r="F45" s="15">
        <v>9.9599999999999994E-2</v>
      </c>
      <c r="G45" s="15">
        <v>0.1061</v>
      </c>
      <c r="H45" s="15">
        <v>7.6100000000000001E-2</v>
      </c>
      <c r="I45" s="15">
        <v>8.2299999999999998E-2</v>
      </c>
      <c r="J45" s="15">
        <v>8.8700000000000001E-2</v>
      </c>
      <c r="K45" s="15">
        <v>9.5200000000000007E-2</v>
      </c>
      <c r="L45" s="15">
        <v>0.1016</v>
      </c>
      <c r="M45" s="15">
        <v>7.8600000000000003E-2</v>
      </c>
      <c r="N45" s="15">
        <v>8.48E-2</v>
      </c>
      <c r="O45" s="15">
        <v>9.11E-2</v>
      </c>
      <c r="P45" s="15">
        <v>9.7500000000000003E-2</v>
      </c>
      <c r="Q45" s="15">
        <v>8.1199999999999994E-2</v>
      </c>
      <c r="R45" s="15">
        <v>8.7499999999999994E-2</v>
      </c>
      <c r="S45" s="15">
        <v>9.3799999999999994E-2</v>
      </c>
      <c r="T45" s="15">
        <v>8.4099999999999994E-2</v>
      </c>
      <c r="U45" s="15">
        <v>9.0300000000000005E-2</v>
      </c>
      <c r="V45" s="15">
        <v>8.6800000000000002E-2</v>
      </c>
    </row>
    <row r="46" spans="1:22" x14ac:dyDescent="0.35">
      <c r="A46" s="14">
        <v>61</v>
      </c>
      <c r="B46" s="15">
        <v>7.4200000000000002E-2</v>
      </c>
      <c r="C46" s="15">
        <v>8.0399999999999999E-2</v>
      </c>
      <c r="D46" s="15">
        <v>8.6900000000000005E-2</v>
      </c>
      <c r="E46" s="15">
        <v>9.35E-2</v>
      </c>
      <c r="F46" s="15">
        <v>0.1002</v>
      </c>
      <c r="G46" s="15">
        <v>0.1066</v>
      </c>
      <c r="H46" s="15">
        <v>7.6399999999999996E-2</v>
      </c>
      <c r="I46" s="15">
        <v>8.2699999999999996E-2</v>
      </c>
      <c r="J46" s="15">
        <v>8.9200000000000002E-2</v>
      </c>
      <c r="K46" s="15">
        <v>9.5699999999999993E-2</v>
      </c>
      <c r="L46" s="15">
        <v>0.1021</v>
      </c>
      <c r="M46" s="15">
        <v>7.9000000000000001E-2</v>
      </c>
      <c r="N46" s="15">
        <v>8.5300000000000001E-2</v>
      </c>
      <c r="O46" s="15">
        <v>9.1700000000000004E-2</v>
      </c>
      <c r="P46" s="15">
        <v>9.7900000000000001E-2</v>
      </c>
      <c r="Q46" s="15">
        <v>8.1699999999999995E-2</v>
      </c>
      <c r="R46" s="15">
        <v>8.7999999999999995E-2</v>
      </c>
      <c r="S46" s="15">
        <v>9.4200000000000006E-2</v>
      </c>
      <c r="T46" s="15">
        <v>8.4500000000000006E-2</v>
      </c>
      <c r="U46" s="15">
        <v>9.0800000000000006E-2</v>
      </c>
      <c r="V46" s="15">
        <v>8.7400000000000005E-2</v>
      </c>
    </row>
    <row r="47" spans="1:22" x14ac:dyDescent="0.35">
      <c r="A47" s="14">
        <v>62</v>
      </c>
      <c r="B47" s="15">
        <v>7.4300000000000005E-2</v>
      </c>
      <c r="C47" s="15">
        <v>8.0799999999999997E-2</v>
      </c>
      <c r="D47" s="15">
        <v>8.7400000000000005E-2</v>
      </c>
      <c r="E47" s="15">
        <v>9.4100000000000003E-2</v>
      </c>
      <c r="F47" s="15">
        <v>0.1007</v>
      </c>
      <c r="G47" s="15">
        <v>0.107</v>
      </c>
      <c r="H47" s="15">
        <v>7.6700000000000004E-2</v>
      </c>
      <c r="I47" s="15">
        <v>8.3099999999999993E-2</v>
      </c>
      <c r="J47" s="15">
        <v>8.9700000000000002E-2</v>
      </c>
      <c r="K47" s="15">
        <v>9.6100000000000005E-2</v>
      </c>
      <c r="L47" s="15">
        <v>0.10249999999999999</v>
      </c>
      <c r="M47" s="15">
        <v>7.9299999999999995E-2</v>
      </c>
      <c r="N47" s="15">
        <v>8.5800000000000001E-2</v>
      </c>
      <c r="O47" s="15">
        <v>9.2200000000000004E-2</v>
      </c>
      <c r="P47" s="15">
        <v>9.8400000000000001E-2</v>
      </c>
      <c r="Q47" s="15">
        <v>8.2199999999999995E-2</v>
      </c>
      <c r="R47" s="15">
        <v>8.8499999999999995E-2</v>
      </c>
      <c r="S47" s="15">
        <v>9.4700000000000006E-2</v>
      </c>
      <c r="T47" s="15">
        <v>8.5000000000000006E-2</v>
      </c>
      <c r="U47" s="15">
        <v>9.1300000000000006E-2</v>
      </c>
      <c r="V47" s="15">
        <v>8.7800000000000003E-2</v>
      </c>
    </row>
    <row r="48" spans="1:22" x14ac:dyDescent="0.35">
      <c r="A48" s="14">
        <v>63</v>
      </c>
      <c r="B48" s="15">
        <v>7.46E-2</v>
      </c>
      <c r="C48" s="15">
        <v>8.1100000000000005E-2</v>
      </c>
      <c r="D48" s="15">
        <v>8.7800000000000003E-2</v>
      </c>
      <c r="E48" s="15">
        <v>9.4500000000000001E-2</v>
      </c>
      <c r="F48" s="15">
        <v>0.1011</v>
      </c>
      <c r="G48" s="15">
        <v>0.10730000000000001</v>
      </c>
      <c r="H48" s="15">
        <v>7.7100000000000002E-2</v>
      </c>
      <c r="I48" s="15">
        <v>8.3599999999999994E-2</v>
      </c>
      <c r="J48" s="15">
        <v>9.01E-2</v>
      </c>
      <c r="K48" s="15">
        <v>9.6600000000000005E-2</v>
      </c>
      <c r="L48" s="15">
        <v>0.1028</v>
      </c>
      <c r="M48" s="15">
        <v>7.9699999999999993E-2</v>
      </c>
      <c r="N48" s="15">
        <v>8.6099999999999996E-2</v>
      </c>
      <c r="O48" s="15">
        <v>9.2600000000000002E-2</v>
      </c>
      <c r="P48" s="15">
        <v>9.8799999999999999E-2</v>
      </c>
      <c r="Q48" s="15">
        <v>8.2500000000000004E-2</v>
      </c>
      <c r="R48" s="15">
        <v>8.8999999999999996E-2</v>
      </c>
      <c r="S48" s="15">
        <v>9.5200000000000007E-2</v>
      </c>
      <c r="T48" s="15">
        <v>8.5500000000000007E-2</v>
      </c>
      <c r="U48" s="15">
        <v>9.1800000000000007E-2</v>
      </c>
      <c r="V48" s="15">
        <v>8.8300000000000003E-2</v>
      </c>
    </row>
    <row r="49" spans="1:22" x14ac:dyDescent="0.35">
      <c r="A49" s="14">
        <v>64</v>
      </c>
      <c r="B49" s="15">
        <v>7.4800000000000005E-2</v>
      </c>
      <c r="C49" s="15">
        <v>8.14E-2</v>
      </c>
      <c r="D49" s="15">
        <v>8.8200000000000001E-2</v>
      </c>
      <c r="E49" s="15">
        <v>9.5000000000000001E-2</v>
      </c>
      <c r="F49" s="15">
        <v>0.1014</v>
      </c>
      <c r="G49" s="15">
        <v>0.1075</v>
      </c>
      <c r="H49" s="15">
        <v>7.7399999999999997E-2</v>
      </c>
      <c r="I49" s="15">
        <v>8.4000000000000005E-2</v>
      </c>
      <c r="J49" s="15">
        <v>9.06E-2</v>
      </c>
      <c r="K49" s="15">
        <v>9.7000000000000003E-2</v>
      </c>
      <c r="L49" s="15">
        <v>0.10299999999999999</v>
      </c>
      <c r="M49" s="15">
        <v>8.0100000000000005E-2</v>
      </c>
      <c r="N49" s="15">
        <v>8.6599999999999996E-2</v>
      </c>
      <c r="O49" s="15">
        <v>9.2999999999999999E-2</v>
      </c>
      <c r="P49" s="15">
        <v>9.9099999999999994E-2</v>
      </c>
      <c r="Q49" s="15">
        <v>8.3000000000000004E-2</v>
      </c>
      <c r="R49" s="15">
        <v>8.9399999999999993E-2</v>
      </c>
      <c r="S49" s="15">
        <v>9.5500000000000002E-2</v>
      </c>
      <c r="T49" s="15">
        <v>8.5800000000000001E-2</v>
      </c>
      <c r="U49" s="15">
        <v>9.2200000000000004E-2</v>
      </c>
      <c r="V49" s="15">
        <v>8.8700000000000001E-2</v>
      </c>
    </row>
    <row r="50" spans="1:22" x14ac:dyDescent="0.35">
      <c r="A50" s="14">
        <v>65</v>
      </c>
      <c r="B50" s="15">
        <v>7.51E-2</v>
      </c>
      <c r="C50" s="15">
        <v>8.1799999999999998E-2</v>
      </c>
      <c r="D50" s="15">
        <v>8.8700000000000001E-2</v>
      </c>
      <c r="E50" s="15">
        <v>9.5399999999999999E-2</v>
      </c>
      <c r="F50" s="15">
        <v>0.1017</v>
      </c>
      <c r="G50" s="15">
        <v>0.1075</v>
      </c>
      <c r="H50" s="15">
        <v>7.7600000000000002E-2</v>
      </c>
      <c r="I50" s="15">
        <v>8.43E-2</v>
      </c>
      <c r="J50" s="15">
        <v>9.0899999999999995E-2</v>
      </c>
      <c r="K50" s="15">
        <v>9.74E-2</v>
      </c>
      <c r="L50" s="15">
        <v>0.1032</v>
      </c>
      <c r="M50" s="15">
        <v>8.0399999999999999E-2</v>
      </c>
      <c r="N50" s="15">
        <v>8.6999999999999994E-2</v>
      </c>
      <c r="O50" s="15">
        <v>9.3399999999999997E-2</v>
      </c>
      <c r="P50" s="15">
        <v>9.9299999999999999E-2</v>
      </c>
      <c r="Q50" s="15">
        <v>8.3400000000000002E-2</v>
      </c>
      <c r="R50" s="15">
        <v>8.9800000000000005E-2</v>
      </c>
      <c r="S50" s="15">
        <v>9.5799999999999996E-2</v>
      </c>
      <c r="T50" s="15">
        <v>8.6300000000000002E-2</v>
      </c>
      <c r="U50" s="15">
        <v>9.2499999999999999E-2</v>
      </c>
      <c r="V50" s="15">
        <v>8.9099999999999999E-2</v>
      </c>
    </row>
    <row r="51" spans="1:22" x14ac:dyDescent="0.35">
      <c r="A51" s="14">
        <v>66</v>
      </c>
      <c r="B51" s="15">
        <v>7.5300000000000006E-2</v>
      </c>
      <c r="C51" s="15">
        <v>8.2199999999999995E-2</v>
      </c>
      <c r="D51" s="15">
        <v>8.9099999999999999E-2</v>
      </c>
      <c r="E51" s="15">
        <v>9.5799999999999996E-2</v>
      </c>
      <c r="F51" s="15">
        <v>0.1019</v>
      </c>
      <c r="G51" s="15">
        <v>0.1075</v>
      </c>
      <c r="H51" s="15">
        <v>7.7899999999999997E-2</v>
      </c>
      <c r="I51" s="15">
        <v>8.4699999999999998E-2</v>
      </c>
      <c r="J51" s="15">
        <v>9.1300000000000006E-2</v>
      </c>
      <c r="K51" s="15">
        <v>9.7600000000000006E-2</v>
      </c>
      <c r="L51" s="15">
        <v>0.1032</v>
      </c>
      <c r="M51" s="15">
        <v>8.0799999999999997E-2</v>
      </c>
      <c r="N51" s="15">
        <v>8.7400000000000005E-2</v>
      </c>
      <c r="O51" s="15">
        <v>9.3700000000000006E-2</v>
      </c>
      <c r="P51" s="15">
        <v>9.9400000000000002E-2</v>
      </c>
      <c r="Q51" s="15">
        <v>8.3699999999999997E-2</v>
      </c>
      <c r="R51" s="15">
        <v>9.01E-2</v>
      </c>
      <c r="S51" s="15">
        <v>9.6000000000000002E-2</v>
      </c>
      <c r="T51" s="15">
        <v>8.6699999999999999E-2</v>
      </c>
      <c r="U51" s="15">
        <v>9.2799999999999994E-2</v>
      </c>
      <c r="V51" s="15">
        <v>8.9399999999999993E-2</v>
      </c>
    </row>
    <row r="52" spans="1:22" x14ac:dyDescent="0.35">
      <c r="A52" s="14">
        <v>67</v>
      </c>
      <c r="B52" s="15">
        <v>7.5600000000000001E-2</v>
      </c>
      <c r="C52" s="15">
        <v>8.2500000000000004E-2</v>
      </c>
      <c r="D52" s="15">
        <v>8.9399999999999993E-2</v>
      </c>
      <c r="E52" s="15">
        <v>9.6000000000000002E-2</v>
      </c>
      <c r="F52" s="15">
        <v>0.1021</v>
      </c>
      <c r="G52" s="15">
        <v>0.10730000000000001</v>
      </c>
      <c r="H52" s="15">
        <v>7.8200000000000006E-2</v>
      </c>
      <c r="I52" s="15">
        <v>8.5000000000000006E-2</v>
      </c>
      <c r="J52" s="15">
        <v>9.1600000000000001E-2</v>
      </c>
      <c r="K52" s="15">
        <v>9.7699999999999995E-2</v>
      </c>
      <c r="L52" s="15">
        <v>0.1031</v>
      </c>
      <c r="M52" s="15">
        <v>8.1000000000000003E-2</v>
      </c>
      <c r="N52" s="15">
        <v>8.77E-2</v>
      </c>
      <c r="O52" s="15">
        <v>9.4E-2</v>
      </c>
      <c r="P52" s="15">
        <v>9.9500000000000005E-2</v>
      </c>
      <c r="Q52" s="15">
        <v>8.4099999999999994E-2</v>
      </c>
      <c r="R52" s="15">
        <v>9.0399999999999994E-2</v>
      </c>
      <c r="S52" s="15">
        <v>9.6100000000000005E-2</v>
      </c>
      <c r="T52" s="15">
        <v>8.6999999999999994E-2</v>
      </c>
      <c r="U52" s="15">
        <v>9.2999999999999999E-2</v>
      </c>
      <c r="V52" s="15">
        <v>8.9700000000000002E-2</v>
      </c>
    </row>
    <row r="53" spans="1:22" x14ac:dyDescent="0.35">
      <c r="A53" s="14">
        <v>68</v>
      </c>
      <c r="B53" s="15">
        <v>7.5800000000000006E-2</v>
      </c>
      <c r="C53" s="15">
        <v>8.2799999999999999E-2</v>
      </c>
      <c r="D53" s="15">
        <v>8.9700000000000002E-2</v>
      </c>
      <c r="E53" s="15">
        <v>9.6199999999999994E-2</v>
      </c>
      <c r="F53" s="15">
        <v>0.1021</v>
      </c>
      <c r="G53" s="15">
        <v>0.107</v>
      </c>
      <c r="H53" s="15">
        <v>7.85E-2</v>
      </c>
      <c r="I53" s="15">
        <v>8.5400000000000004E-2</v>
      </c>
      <c r="J53" s="15">
        <v>9.1899999999999996E-2</v>
      </c>
      <c r="K53" s="15">
        <v>9.7900000000000001E-2</v>
      </c>
      <c r="L53" s="15">
        <v>0.10299999999999999</v>
      </c>
      <c r="M53" s="15">
        <v>8.1299999999999997E-2</v>
      </c>
      <c r="N53" s="15">
        <v>8.7999999999999995E-2</v>
      </c>
      <c r="O53" s="15">
        <v>9.4100000000000003E-2</v>
      </c>
      <c r="P53" s="15">
        <v>9.9400000000000002E-2</v>
      </c>
      <c r="Q53" s="15">
        <v>8.43E-2</v>
      </c>
      <c r="R53" s="15">
        <v>9.06E-2</v>
      </c>
      <c r="S53" s="15">
        <v>9.6100000000000005E-2</v>
      </c>
      <c r="T53" s="15">
        <v>8.7300000000000003E-2</v>
      </c>
      <c r="U53" s="15">
        <v>9.3200000000000005E-2</v>
      </c>
      <c r="V53" s="15">
        <v>8.9899999999999994E-2</v>
      </c>
    </row>
    <row r="54" spans="1:22" x14ac:dyDescent="0.35">
      <c r="A54" s="14">
        <v>69</v>
      </c>
      <c r="B54" s="15">
        <v>7.5899999999999995E-2</v>
      </c>
      <c r="C54" s="15">
        <v>8.3099999999999993E-2</v>
      </c>
      <c r="D54" s="15">
        <v>0.09</v>
      </c>
      <c r="E54" s="15">
        <v>9.64E-2</v>
      </c>
      <c r="F54" s="15">
        <v>0.1021</v>
      </c>
      <c r="G54" s="15">
        <v>0.1066</v>
      </c>
      <c r="H54" s="15">
        <v>7.8700000000000006E-2</v>
      </c>
      <c r="I54" s="15">
        <v>8.5699999999999998E-2</v>
      </c>
      <c r="J54" s="15">
        <v>9.2200000000000004E-2</v>
      </c>
      <c r="K54" s="15">
        <v>9.7900000000000001E-2</v>
      </c>
      <c r="L54" s="15">
        <v>0.1027</v>
      </c>
      <c r="M54" s="15">
        <v>8.1600000000000006E-2</v>
      </c>
      <c r="N54" s="15">
        <v>8.8200000000000001E-2</v>
      </c>
      <c r="O54" s="15">
        <v>9.4200000000000006E-2</v>
      </c>
      <c r="P54" s="15">
        <v>9.9199999999999997E-2</v>
      </c>
      <c r="Q54" s="15">
        <v>8.4599999999999995E-2</v>
      </c>
      <c r="R54" s="15">
        <v>9.0800000000000006E-2</v>
      </c>
      <c r="S54" s="15">
        <v>9.6100000000000005E-2</v>
      </c>
      <c r="T54" s="15">
        <v>8.7499999999999994E-2</v>
      </c>
      <c r="U54" s="15">
        <v>9.3200000000000005E-2</v>
      </c>
      <c r="V54" s="15">
        <v>9.01E-2</v>
      </c>
    </row>
    <row r="55" spans="1:22" x14ac:dyDescent="0.35">
      <c r="A55" s="14">
        <v>70</v>
      </c>
      <c r="B55" s="15">
        <v>7.6100000000000001E-2</v>
      </c>
      <c r="C55" s="15">
        <v>8.3400000000000002E-2</v>
      </c>
      <c r="D55" s="15">
        <v>9.0300000000000005E-2</v>
      </c>
      <c r="E55" s="15">
        <v>9.6500000000000002E-2</v>
      </c>
      <c r="F55" s="15">
        <v>0.1019</v>
      </c>
      <c r="G55" s="15">
        <v>0.106</v>
      </c>
      <c r="H55" s="15">
        <v>7.9000000000000001E-2</v>
      </c>
      <c r="I55" s="15">
        <v>8.5800000000000001E-2</v>
      </c>
      <c r="J55" s="15">
        <v>9.2299999999999993E-2</v>
      </c>
      <c r="K55" s="15">
        <v>9.7799999999999998E-2</v>
      </c>
      <c r="L55" s="15">
        <v>0.1023</v>
      </c>
      <c r="M55" s="15">
        <v>8.1900000000000001E-2</v>
      </c>
      <c r="N55" s="15">
        <v>8.8400000000000006E-2</v>
      </c>
      <c r="O55" s="15">
        <v>9.4200000000000006E-2</v>
      </c>
      <c r="P55" s="15">
        <v>9.9000000000000005E-2</v>
      </c>
      <c r="Q55" s="15">
        <v>8.48E-2</v>
      </c>
      <c r="R55" s="15">
        <v>9.0800000000000006E-2</v>
      </c>
      <c r="S55" s="15">
        <v>9.5899999999999999E-2</v>
      </c>
      <c r="T55" s="15">
        <v>8.7599999999999997E-2</v>
      </c>
      <c r="U55" s="15">
        <v>9.3200000000000005E-2</v>
      </c>
      <c r="V55" s="15">
        <v>9.01E-2</v>
      </c>
    </row>
    <row r="58" spans="1:22" x14ac:dyDescent="0.35">
      <c r="A58" t="s">
        <v>27</v>
      </c>
      <c r="B58" t="str">
        <f>IF(Reckoner!B7&lt;100000,B59,IF(AND(Reckoner!B7&gt;=100000,Reckoner!B7&lt;200000),C59,D59))</f>
        <v>2,00,000 and above</v>
      </c>
    </row>
    <row r="59" spans="1:22" ht="54" x14ac:dyDescent="0.35">
      <c r="A59" s="19" t="s">
        <v>23</v>
      </c>
      <c r="B59" s="30" t="s">
        <v>24</v>
      </c>
      <c r="C59" s="30" t="s">
        <v>25</v>
      </c>
      <c r="D59" s="30" t="s">
        <v>26</v>
      </c>
    </row>
    <row r="60" spans="1:22" x14ac:dyDescent="0.35">
      <c r="A60" s="20">
        <v>5</v>
      </c>
      <c r="B60" s="21">
        <v>0</v>
      </c>
      <c r="C60" s="22">
        <v>0.04</v>
      </c>
      <c r="D60" s="22">
        <v>0.06</v>
      </c>
    </row>
    <row r="61" spans="1:22" x14ac:dyDescent="0.35">
      <c r="A61" s="20">
        <v>6</v>
      </c>
      <c r="B61" s="21">
        <v>0</v>
      </c>
      <c r="C61" s="23">
        <v>3.5000000000000003E-2</v>
      </c>
      <c r="D61" s="22">
        <v>0.05</v>
      </c>
    </row>
    <row r="62" spans="1:22" x14ac:dyDescent="0.35">
      <c r="A62" s="20">
        <v>7</v>
      </c>
      <c r="B62" s="21">
        <v>0</v>
      </c>
      <c r="C62" s="23">
        <v>3.5000000000000003E-2</v>
      </c>
      <c r="D62" s="22">
        <v>0.05</v>
      </c>
    </row>
    <row r="63" spans="1:22" x14ac:dyDescent="0.35">
      <c r="A63" s="20">
        <v>8</v>
      </c>
      <c r="B63" s="21">
        <v>0</v>
      </c>
      <c r="C63" s="23">
        <v>3.5000000000000003E-2</v>
      </c>
      <c r="D63" s="23">
        <v>4.4999999999999998E-2</v>
      </c>
    </row>
    <row r="64" spans="1:22" x14ac:dyDescent="0.35">
      <c r="A64" s="20">
        <v>9</v>
      </c>
      <c r="B64" s="21">
        <v>0</v>
      </c>
      <c r="C64" s="23">
        <v>3.5000000000000003E-2</v>
      </c>
      <c r="D64" s="23">
        <v>4.4999999999999998E-2</v>
      </c>
    </row>
    <row r="65" spans="1:4" x14ac:dyDescent="0.35">
      <c r="A65" s="20">
        <v>10</v>
      </c>
      <c r="B65" s="21">
        <v>0</v>
      </c>
      <c r="C65" s="23">
        <v>3.5000000000000003E-2</v>
      </c>
      <c r="D65" s="23">
        <v>4.4999999999999998E-2</v>
      </c>
    </row>
    <row r="67" spans="1:4" x14ac:dyDescent="0.35">
      <c r="A67" s="19" t="s">
        <v>23</v>
      </c>
      <c r="B67" s="29" t="str">
        <f>B58</f>
        <v>2,00,000 and above</v>
      </c>
    </row>
    <row r="68" spans="1:4" x14ac:dyDescent="0.35">
      <c r="A68" s="20">
        <v>5</v>
      </c>
      <c r="B68" s="15">
        <f>VLOOKUP(A68,$A$59:$D$65,MATCH($B$67,$A$59:$D$59,0),FALSE)</f>
        <v>0.06</v>
      </c>
    </row>
    <row r="69" spans="1:4" x14ac:dyDescent="0.35">
      <c r="A69" s="20">
        <v>6</v>
      </c>
      <c r="B69" s="15">
        <f t="shared" ref="B69:B73" si="0">VLOOKUP(A69,$A$59:$D$65,MATCH($B$67,$A$59:$D$59,0),FALSE)</f>
        <v>0.05</v>
      </c>
    </row>
    <row r="70" spans="1:4" x14ac:dyDescent="0.35">
      <c r="A70" s="20">
        <v>7</v>
      </c>
      <c r="B70" s="15">
        <f t="shared" si="0"/>
        <v>0.05</v>
      </c>
    </row>
    <row r="71" spans="1:4" x14ac:dyDescent="0.35">
      <c r="A71" s="20">
        <v>8</v>
      </c>
      <c r="B71" s="15">
        <f t="shared" si="0"/>
        <v>4.4999999999999998E-2</v>
      </c>
    </row>
    <row r="72" spans="1:4" x14ac:dyDescent="0.35">
      <c r="A72" s="20">
        <v>9</v>
      </c>
      <c r="B72" s="15">
        <f t="shared" si="0"/>
        <v>4.4999999999999998E-2</v>
      </c>
    </row>
    <row r="73" spans="1:4" x14ac:dyDescent="0.35">
      <c r="A73" s="20">
        <v>10</v>
      </c>
      <c r="B73" s="15">
        <f t="shared" si="0"/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Reckoner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Chawla (Mktg, KLI)</dc:creator>
  <cp:lastModifiedBy>Urjita Jhabak (Actuarial, KLI)</cp:lastModifiedBy>
  <dcterms:created xsi:type="dcterms:W3CDTF">2022-11-09T07:29:14Z</dcterms:created>
  <dcterms:modified xsi:type="dcterms:W3CDTF">2022-11-16T05:32:10Z</dcterms:modified>
</cp:coreProperties>
</file>