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X:\P620\01_部門運営\90_課共用\P623\01_総務\02_職チャレ\22F2\"/>
    </mc:Choice>
  </mc:AlternateContent>
  <xr:revisionPtr revIDLastSave="0" documentId="13_ncr:1_{8B3D0335-AA0D-4214-84CE-A5B247C3512B}" xr6:coauthVersionLast="47" xr6:coauthVersionMax="47" xr10:uidLastSave="{00000000-0000-0000-0000-000000000000}"/>
  <bookViews>
    <workbookView xWindow="-120" yWindow="-16320" windowWidth="29040" windowHeight="16440" xr2:uid="{00000000-000D-0000-FFFF-FFFF00000000}"/>
  </bookViews>
  <sheets>
    <sheet name="シート" sheetId="9" r:id="rId1"/>
    <sheet name="シート (評価枠有)" sheetId="14" r:id="rId2"/>
    <sheet name="Sheet" sheetId="12" state="hidden" r:id="rId3"/>
    <sheet name="Sheet1" sheetId="15" state="hidden" r:id="rId4"/>
    <sheet name="Sheet2" sheetId="13" state="hidden" r:id="rId5"/>
  </sheets>
  <definedNames>
    <definedName name="_xlnm.Print_Area" localSheetId="0">シート!$A$1:$CF$62</definedName>
    <definedName name="_xlnm.Print_Area" localSheetId="1">'シート (評価枠有)'!$A$1:$BN$77</definedName>
    <definedName name="ﾚﾍﾞﾙ係数">Sheet2!$D$26:$D$33</definedName>
    <definedName name="行動実践度換算">Sheet2!$A$39:$A$44</definedName>
    <definedName name="達成度係数">Sheet2!$A$26:$A$31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L53" i="14" l="1"/>
  <c r="BB71" i="14"/>
  <c r="D34" i="14"/>
  <c r="BL29" i="14"/>
  <c r="BL59" i="14"/>
  <c r="BL60" i="14"/>
  <c r="BL61" i="14"/>
  <c r="BL62" i="14"/>
  <c r="BL63" i="14"/>
  <c r="BL64" i="14"/>
  <c r="BL42" i="14"/>
  <c r="BL43" i="14"/>
  <c r="BL44" i="14"/>
  <c r="BL45" i="14"/>
  <c r="BL46" i="14"/>
  <c r="BL47" i="14"/>
  <c r="BL48" i="14"/>
  <c r="BL49" i="14"/>
  <c r="BL50" i="14"/>
  <c r="BL51" i="14"/>
  <c r="BL52" i="14"/>
  <c r="BL41" i="14"/>
  <c r="BH55" i="14"/>
  <c r="BH56" i="14"/>
  <c r="BK30" i="14"/>
  <c r="BK31" i="14"/>
  <c r="BK32" i="14"/>
  <c r="BK33" i="14"/>
  <c r="BK34" i="14"/>
  <c r="BI30" i="14"/>
  <c r="BI31" i="14"/>
  <c r="BI32" i="14"/>
  <c r="BI33" i="14"/>
  <c r="BI34" i="14"/>
  <c r="BK29" i="14"/>
  <c r="BI29" i="14"/>
  <c r="BK10" i="14"/>
  <c r="BK11" i="14"/>
  <c r="BK12" i="14"/>
  <c r="BK13" i="14"/>
  <c r="BK14" i="14"/>
  <c r="BK15" i="14"/>
  <c r="BK16" i="14"/>
  <c r="BK17" i="14"/>
  <c r="BK18" i="14"/>
  <c r="BK19" i="14"/>
  <c r="BK20" i="14"/>
  <c r="BK21" i="14"/>
  <c r="BK22" i="14"/>
  <c r="BK23" i="14"/>
  <c r="BK24" i="14"/>
  <c r="BK25" i="14"/>
  <c r="BK26" i="14"/>
  <c r="BI10" i="14"/>
  <c r="BI11" i="14"/>
  <c r="BI12" i="14"/>
  <c r="BI13" i="14"/>
  <c r="BI14" i="14"/>
  <c r="BI15" i="14"/>
  <c r="BI16" i="14"/>
  <c r="BI17" i="14"/>
  <c r="BI18" i="14"/>
  <c r="BI19" i="14"/>
  <c r="BI20" i="14"/>
  <c r="BI21" i="14"/>
  <c r="BI22" i="14"/>
  <c r="BI23" i="14"/>
  <c r="BI24" i="14"/>
  <c r="BI25" i="14"/>
  <c r="BI26" i="14"/>
  <c r="BK9" i="14"/>
  <c r="BI9" i="14"/>
  <c r="AI59" i="14"/>
  <c r="Q59" i="14"/>
  <c r="F59" i="14"/>
  <c r="AI53" i="14"/>
  <c r="Q53" i="14"/>
  <c r="F53" i="14"/>
  <c r="AI47" i="14"/>
  <c r="Q47" i="14"/>
  <c r="F47" i="14"/>
  <c r="AI41" i="14"/>
  <c r="Q41" i="14"/>
  <c r="F41" i="14"/>
  <c r="AM29" i="14"/>
  <c r="AA29" i="14"/>
  <c r="Q29" i="14"/>
  <c r="F33" i="14"/>
  <c r="F30" i="14"/>
  <c r="AM21" i="14"/>
  <c r="AA21" i="14"/>
  <c r="Q21" i="14"/>
  <c r="F25" i="14"/>
  <c r="F22" i="14"/>
  <c r="AM15" i="14"/>
  <c r="AA15" i="14"/>
  <c r="Q15" i="14"/>
  <c r="F19" i="14"/>
  <c r="F16" i="14"/>
  <c r="AM9" i="14"/>
  <c r="AA9" i="14"/>
  <c r="Q9" i="14"/>
  <c r="F13" i="14"/>
  <c r="F10" i="14"/>
  <c r="BB2" i="14"/>
  <c r="AY2" i="14"/>
  <c r="BH47" i="14"/>
  <c r="AS2" i="14"/>
  <c r="AO2" i="14"/>
  <c r="AK2" i="14"/>
  <c r="Z1" i="14"/>
  <c r="S1" i="14"/>
  <c r="B15" i="13"/>
  <c r="BL54" i="14"/>
  <c r="B14" i="13"/>
  <c r="D16" i="13"/>
  <c r="B16" i="13"/>
  <c r="B3" i="13"/>
  <c r="B2" i="13"/>
  <c r="D4" i="13"/>
  <c r="B4" i="13"/>
  <c r="B10" i="9"/>
  <c r="D26" i="9"/>
  <c r="D17" i="14"/>
  <c r="D20" i="14"/>
  <c r="D14" i="9"/>
  <c r="D11" i="14"/>
  <c r="D14" i="14"/>
  <c r="D38" i="9"/>
  <c r="D23" i="14"/>
  <c r="D26" i="14"/>
  <c r="D52" i="9"/>
  <c r="D31" i="14"/>
  <c r="C48" i="12"/>
  <c r="B14" i="9"/>
  <c r="B11" i="14"/>
  <c r="B52" i="9"/>
  <c r="B31" i="14"/>
  <c r="B38" i="9"/>
  <c r="B23" i="14"/>
  <c r="B26" i="9"/>
  <c r="B17" i="14"/>
  <c r="B3" i="12"/>
  <c r="B2" i="12"/>
  <c r="B14" i="12"/>
  <c r="B13" i="12"/>
  <c r="D10" i="9"/>
  <c r="CC46" i="9"/>
  <c r="CC34" i="9"/>
  <c r="CC22" i="9"/>
  <c r="CC10" i="9"/>
  <c r="BJ71" i="14"/>
  <c r="BL15" i="14"/>
  <c r="BL20" i="14"/>
  <c r="BL16" i="14"/>
  <c r="BL19" i="14"/>
  <c r="BL17" i="14"/>
  <c r="BL18" i="14"/>
  <c r="BL21" i="14"/>
  <c r="BB37" i="14"/>
  <c r="BB69" i="14"/>
  <c r="BB73" i="14"/>
  <c r="BB75" i="14"/>
  <c r="BL25" i="14"/>
  <c r="BL26" i="14"/>
  <c r="BL22" i="14"/>
  <c r="BD37" i="14"/>
  <c r="BD69" i="14"/>
  <c r="BD73" i="14"/>
  <c r="BD75" i="14"/>
  <c r="BL23" i="14"/>
  <c r="BL24" i="14"/>
  <c r="BD71" i="14"/>
  <c r="BL9" i="14"/>
  <c r="BL10" i="14"/>
  <c r="BL11" i="14"/>
  <c r="BL12" i="14"/>
  <c r="BL13" i="14"/>
  <c r="BL14" i="14"/>
  <c r="B9" i="14"/>
  <c r="B22" i="9"/>
  <c r="B15" i="14"/>
  <c r="B48" i="9"/>
  <c r="B29" i="14"/>
  <c r="B34" i="9"/>
  <c r="B21" i="14"/>
  <c r="BD34" i="9"/>
  <c r="B53" i="14"/>
  <c r="BH52" i="14"/>
  <c r="BH44" i="14"/>
  <c r="BH54" i="14"/>
  <c r="BL32" i="14"/>
  <c r="BL58" i="14"/>
  <c r="BL71" i="14"/>
  <c r="BL34" i="14"/>
  <c r="BL33" i="14"/>
  <c r="BJ37" i="14"/>
  <c r="BJ69" i="14"/>
  <c r="BJ73" i="14"/>
  <c r="BJ75" i="14"/>
  <c r="BH51" i="14"/>
  <c r="BH43" i="14"/>
  <c r="BL31" i="14"/>
  <c r="BL57" i="14"/>
  <c r="BH50" i="14"/>
  <c r="BH42" i="14"/>
  <c r="BL30" i="14"/>
  <c r="BL56" i="14"/>
  <c r="BH71" i="14"/>
  <c r="BH46" i="14"/>
  <c r="BH45" i="14"/>
  <c r="BH49" i="14"/>
  <c r="BH53" i="14"/>
  <c r="BH41" i="14"/>
  <c r="BL55" i="14"/>
  <c r="BF71" i="14"/>
  <c r="BH48" i="14"/>
  <c r="BH58" i="14"/>
  <c r="BH57" i="14"/>
  <c r="BH37" i="14"/>
  <c r="BH69" i="14"/>
  <c r="BH73" i="14"/>
  <c r="BH75" i="14"/>
  <c r="BF37" i="14"/>
  <c r="BF69" i="14"/>
  <c r="BF73" i="14"/>
  <c r="BF75" i="14"/>
  <c r="BL37" i="14"/>
  <c r="BL69" i="14"/>
  <c r="BL73" i="14"/>
  <c r="BL75" i="14"/>
  <c r="D12" i="14"/>
  <c r="D34" i="9"/>
  <c r="D9" i="14"/>
  <c r="D48" i="9"/>
  <c r="D29" i="14"/>
  <c r="D32" i="14"/>
  <c r="D22" i="9"/>
  <c r="D21" i="14"/>
  <c r="D24" i="14"/>
  <c r="D15" i="14"/>
  <c r="D1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OM10282</author>
  </authors>
  <commentList>
    <comment ref="C2" authorId="0" shapeId="0" xr:uid="{00000000-0006-0000-0200-000001000000}">
      <text>
        <r>
          <rPr>
            <sz val="9"/>
            <color indexed="81"/>
            <rFont val="ＭＳ Ｐゴシック"/>
            <family val="3"/>
            <charset val="128"/>
          </rPr>
          <t>数値に変換</t>
        </r>
      </text>
    </comment>
    <comment ref="C3" authorId="0" shapeId="0" xr:uid="{00000000-0006-0000-0200-000002000000}">
      <text>
        <r>
          <rPr>
            <sz val="9"/>
            <color indexed="81"/>
            <rFont val="ＭＳ Ｐゴシック"/>
            <family val="3"/>
            <charset val="128"/>
          </rPr>
          <t>数値に変換</t>
        </r>
      </text>
    </comment>
    <comment ref="C13" authorId="0" shapeId="0" xr:uid="{00000000-0006-0000-0200-000003000000}">
      <text>
        <r>
          <rPr>
            <sz val="9"/>
            <color indexed="81"/>
            <rFont val="ＭＳ Ｐゴシック"/>
            <family val="3"/>
            <charset val="128"/>
          </rPr>
          <t>数値に変換</t>
        </r>
      </text>
    </comment>
    <comment ref="D13" authorId="0" shapeId="0" xr:uid="{00000000-0006-0000-0200-000004000000}">
      <text>
        <r>
          <rPr>
            <sz val="9"/>
            <color indexed="81"/>
            <rFont val="ＭＳ Ｐゴシック"/>
            <family val="3"/>
            <charset val="128"/>
          </rPr>
          <t>期末本人申請属性</t>
        </r>
      </text>
    </comment>
    <comment ref="C14" authorId="0" shapeId="0" xr:uid="{00000000-0006-0000-0200-000005000000}">
      <text>
        <r>
          <rPr>
            <sz val="9"/>
            <color indexed="81"/>
            <rFont val="ＭＳ Ｐゴシック"/>
            <family val="3"/>
            <charset val="128"/>
          </rPr>
          <t>数値に変換</t>
        </r>
      </text>
    </comment>
    <comment ref="D14" authorId="0" shapeId="0" xr:uid="{00000000-0006-0000-0200-000006000000}">
      <text>
        <r>
          <rPr>
            <sz val="9"/>
            <color indexed="81"/>
            <rFont val="ＭＳ Ｐゴシック"/>
            <family val="3"/>
            <charset val="128"/>
          </rPr>
          <t>1：S/N/E…部下指導
2：S/N　 …選択なし
　 E　　　 …業務改善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OM10282</author>
    <author>MM39357</author>
  </authors>
  <commentList>
    <comment ref="C2" authorId="0" shapeId="0" xr:uid="{00000000-0006-0000-0400-000001000000}">
      <text>
        <r>
          <rPr>
            <sz val="9"/>
            <color indexed="81"/>
            <rFont val="ＭＳ Ｐゴシック"/>
            <family val="3"/>
            <charset val="128"/>
          </rPr>
          <t>数値に変換</t>
        </r>
      </text>
    </comment>
    <comment ref="D2" authorId="1" shapeId="0" xr:uid="{00000000-0006-0000-0400-000002000000}">
      <text>
        <r>
          <rPr>
            <b/>
            <sz val="9"/>
            <color indexed="81"/>
            <rFont val="ＭＳ Ｐゴシック"/>
            <family val="3"/>
            <charset val="128"/>
          </rPr>
          <t>1：S2以外
2：S2</t>
        </r>
      </text>
    </comment>
    <comment ref="D3" authorId="0" shapeId="0" xr:uid="{00000000-0006-0000-0400-000003000000}">
      <text>
        <r>
          <rPr>
            <b/>
            <sz val="9"/>
            <color indexed="81"/>
            <rFont val="ＭＳ Ｐゴシック"/>
            <family val="3"/>
            <charset val="128"/>
          </rPr>
          <t>1：部下有
2：選択なし</t>
        </r>
      </text>
    </comment>
    <comment ref="C14" authorId="0" shapeId="0" xr:uid="{00000000-0006-0000-0400-000004000000}">
      <text>
        <r>
          <rPr>
            <sz val="9"/>
            <color indexed="81"/>
            <rFont val="ＭＳ Ｐゴシック"/>
            <family val="3"/>
            <charset val="128"/>
          </rPr>
          <t>数値に変換</t>
        </r>
      </text>
    </comment>
    <comment ref="D14" authorId="1" shapeId="0" xr:uid="{00000000-0006-0000-0400-000005000000}">
      <text>
        <r>
          <rPr>
            <b/>
            <sz val="9"/>
            <color indexed="81"/>
            <rFont val="ＭＳ Ｐゴシック"/>
            <family val="3"/>
            <charset val="128"/>
          </rPr>
          <t>1：S2以外
2：S2</t>
        </r>
      </text>
    </comment>
    <comment ref="D15" authorId="0" shapeId="0" xr:uid="{00000000-0006-0000-0400-000006000000}">
      <text>
        <r>
          <rPr>
            <b/>
            <sz val="9"/>
            <color indexed="81"/>
            <rFont val="ＭＳ Ｐゴシック"/>
            <family val="3"/>
            <charset val="128"/>
          </rPr>
          <t>1：部下有
2：選択なし</t>
        </r>
      </text>
    </comment>
  </commentList>
</comments>
</file>

<file path=xl/sharedStrings.xml><?xml version="1.0" encoding="utf-8"?>
<sst xmlns="http://schemas.openxmlformats.org/spreadsheetml/2006/main" count="451" uniqueCount="213">
  <si>
    <t>職務内容と達成すべき成果</t>
  </si>
  <si>
    <t>（想定した成果に対する達成度（％）</t>
    <rPh sb="11" eb="13">
      <t>タッセイ</t>
    </rPh>
    <phoneticPr fontId="2"/>
  </si>
  <si>
    <t>職務内容</t>
    <rPh sb="0" eb="2">
      <t>ショクム</t>
    </rPh>
    <rPh sb="2" eb="4">
      <t>ナイヨウ</t>
    </rPh>
    <phoneticPr fontId="2"/>
  </si>
  <si>
    <t>達成すべき成果・目標値</t>
    <rPh sb="0" eb="2">
      <t>タッセイ</t>
    </rPh>
    <rPh sb="5" eb="7">
      <t>セイカ</t>
    </rPh>
    <rPh sb="8" eb="10">
      <t>モクヒョウ</t>
    </rPh>
    <rPh sb="10" eb="11">
      <t>チ</t>
    </rPh>
    <phoneticPr fontId="2"/>
  </si>
  <si>
    <t>Ａ：【自組織におけるあなたの職務】</t>
    <phoneticPr fontId="2"/>
  </si>
  <si>
    <t>年</t>
    <rPh sb="0" eb="1">
      <t>ネン</t>
    </rPh>
    <phoneticPr fontId="2"/>
  </si>
  <si>
    <t>成果に向けて考えられる施策とｽｹｼﾞｭｰﾙ</t>
    <phoneticPr fontId="2"/>
  </si>
  <si>
    <t>（どのような施策をいつ実施するか）</t>
    <phoneticPr fontId="2"/>
  </si>
  <si>
    <t>【Ｂ】上記以外に期中で発生した職務</t>
    <phoneticPr fontId="2"/>
  </si>
  <si>
    <t>Ｃ：【あなたの行動実践度】</t>
    <rPh sb="7" eb="9">
      <t>コウドウ</t>
    </rPh>
    <rPh sb="9" eb="11">
      <t>ジッセン</t>
    </rPh>
    <rPh sb="11" eb="12">
      <t>ド</t>
    </rPh>
    <phoneticPr fontId="2"/>
  </si>
  <si>
    <t>良かった点</t>
    <rPh sb="0" eb="1">
      <t>ヨ</t>
    </rPh>
    <rPh sb="4" eb="5">
      <t>テン</t>
    </rPh>
    <phoneticPr fontId="2"/>
  </si>
  <si>
    <t>悪かった点</t>
    <rPh sb="0" eb="1">
      <t>ワル</t>
    </rPh>
    <rPh sb="4" eb="5">
      <t>テン</t>
    </rPh>
    <phoneticPr fontId="2"/>
  </si>
  <si>
    <t>　と遂行内容）</t>
    <phoneticPr fontId="2"/>
  </si>
  <si>
    <t>職務の遂行実績</t>
    <phoneticPr fontId="2"/>
  </si>
  <si>
    <t>顧客本位の行動</t>
    <rPh sb="0" eb="2">
      <t>コキャク</t>
    </rPh>
    <rPh sb="2" eb="4">
      <t>ホンイ</t>
    </rPh>
    <rPh sb="5" eb="7">
      <t>コウドウ</t>
    </rPh>
    <phoneticPr fontId="2"/>
  </si>
  <si>
    <t>組織貢献や組織間協働の実践</t>
    <rPh sb="0" eb="2">
      <t>ソシキ</t>
    </rPh>
    <rPh sb="2" eb="4">
      <t>コウケン</t>
    </rPh>
    <rPh sb="5" eb="7">
      <t>ソシキ</t>
    </rPh>
    <rPh sb="7" eb="8">
      <t>カン</t>
    </rPh>
    <rPh sb="8" eb="10">
      <t>キョウドウ</t>
    </rPh>
    <rPh sb="11" eb="13">
      <t>ジッセン</t>
    </rPh>
    <phoneticPr fontId="2"/>
  </si>
  <si>
    <t>部下や後輩の指導と育成</t>
    <rPh sb="0" eb="2">
      <t>ブカ</t>
    </rPh>
    <rPh sb="3" eb="5">
      <t>コウハイ</t>
    </rPh>
    <rPh sb="6" eb="8">
      <t>シドウ</t>
    </rPh>
    <rPh sb="9" eb="11">
      <t>イクセイ</t>
    </rPh>
    <phoneticPr fontId="2"/>
  </si>
  <si>
    <t>変革とチャレンジ</t>
    <rPh sb="0" eb="2">
      <t>ヘンカク</t>
    </rPh>
    <phoneticPr fontId="2"/>
  </si>
  <si>
    <t>管理事務系</t>
    <rPh sb="0" eb="2">
      <t>カンリ</t>
    </rPh>
    <rPh sb="2" eb="5">
      <t>ジムケイ</t>
    </rPh>
    <phoneticPr fontId="2"/>
  </si>
  <si>
    <t>S2</t>
    <phoneticPr fontId="2"/>
  </si>
  <si>
    <t>S3・S4</t>
    <phoneticPr fontId="2"/>
  </si>
  <si>
    <t>S4（主任・係長）</t>
    <rPh sb="3" eb="5">
      <t>シュニン</t>
    </rPh>
    <rPh sb="6" eb="8">
      <t>カカリチョウ</t>
    </rPh>
    <phoneticPr fontId="2"/>
  </si>
  <si>
    <t>N1</t>
    <phoneticPr fontId="2"/>
  </si>
  <si>
    <t>営業系</t>
    <rPh sb="0" eb="2">
      <t>エイギョウ</t>
    </rPh>
    <rPh sb="2" eb="3">
      <t>ケイ</t>
    </rPh>
    <phoneticPr fontId="2"/>
  </si>
  <si>
    <t>技術・研究開発系</t>
    <rPh sb="0" eb="2">
      <t>ギジュツ</t>
    </rPh>
    <rPh sb="3" eb="5">
      <t>ケンキュウ</t>
    </rPh>
    <rPh sb="5" eb="7">
      <t>カイハツ</t>
    </rPh>
    <rPh sb="7" eb="8">
      <t>ケイ</t>
    </rPh>
    <phoneticPr fontId="2"/>
  </si>
  <si>
    <t>製造監督系</t>
    <rPh sb="0" eb="2">
      <t>セイゾウ</t>
    </rPh>
    <rPh sb="2" eb="4">
      <t>カントク</t>
    </rPh>
    <rPh sb="4" eb="5">
      <t>ケイ</t>
    </rPh>
    <phoneticPr fontId="2"/>
  </si>
  <si>
    <t>E2（管理監督役職者）</t>
    <rPh sb="3" eb="5">
      <t>カンリ</t>
    </rPh>
    <rPh sb="5" eb="7">
      <t>カントク</t>
    </rPh>
    <rPh sb="7" eb="10">
      <t>ヤクショクシャ</t>
    </rPh>
    <phoneticPr fontId="2"/>
  </si>
  <si>
    <t>一般系・技能系</t>
    <rPh sb="0" eb="2">
      <t>イッパン</t>
    </rPh>
    <rPh sb="2" eb="3">
      <t>ケイ</t>
    </rPh>
    <rPh sb="4" eb="6">
      <t>ギノウ</t>
    </rPh>
    <rPh sb="6" eb="7">
      <t>ケイ</t>
    </rPh>
    <phoneticPr fontId="2"/>
  </si>
  <si>
    <t>E2</t>
    <phoneticPr fontId="2"/>
  </si>
  <si>
    <t>E3</t>
    <phoneticPr fontId="2"/>
  </si>
  <si>
    <t>E4（係長職者以外）</t>
    <rPh sb="3" eb="5">
      <t>カカリチョウ</t>
    </rPh>
    <rPh sb="5" eb="6">
      <t>ショク</t>
    </rPh>
    <rPh sb="6" eb="7">
      <t>シャ</t>
    </rPh>
    <rPh sb="7" eb="9">
      <t>イガイ</t>
    </rPh>
    <phoneticPr fontId="2"/>
  </si>
  <si>
    <t>E4（係長職者）</t>
    <rPh sb="3" eb="5">
      <t>カカリチョウ</t>
    </rPh>
    <rPh sb="5" eb="6">
      <t>ショク</t>
    </rPh>
    <rPh sb="6" eb="7">
      <t>シャ</t>
    </rPh>
    <phoneticPr fontId="2"/>
  </si>
  <si>
    <t>E4</t>
    <phoneticPr fontId="2"/>
  </si>
  <si>
    <t>目標</t>
    <rPh sb="0" eb="2">
      <t>モクヒョウ</t>
    </rPh>
    <phoneticPr fontId="2"/>
  </si>
  <si>
    <t>目標設定時に計画した行動/あなたが実践した行動</t>
    <rPh sb="17" eb="19">
      <t>ジッセン</t>
    </rPh>
    <rPh sb="21" eb="23">
      <t>コウドウ</t>
    </rPh>
    <phoneticPr fontId="2"/>
  </si>
  <si>
    <t>実績</t>
    <rPh sb="0" eb="2">
      <t>ジッセキ</t>
    </rPh>
    <phoneticPr fontId="2"/>
  </si>
  <si>
    <t>ウエイト</t>
    <phoneticPr fontId="2"/>
  </si>
  <si>
    <t>スケジュール</t>
    <phoneticPr fontId="2"/>
  </si>
  <si>
    <t>属性</t>
    <rPh sb="0" eb="2">
      <t>ゾクセイ</t>
    </rPh>
    <phoneticPr fontId="2"/>
  </si>
  <si>
    <t>←</t>
    <phoneticPr fontId="2"/>
  </si>
  <si>
    <t>部下有無</t>
    <rPh sb="0" eb="2">
      <t>ブカ</t>
    </rPh>
    <rPh sb="2" eb="4">
      <t>ウム</t>
    </rPh>
    <phoneticPr fontId="2"/>
  </si>
  <si>
    <t>部下有無コード「1」</t>
    <rPh sb="0" eb="2">
      <t>ブカ</t>
    </rPh>
    <rPh sb="2" eb="4">
      <t>ウム</t>
    </rPh>
    <phoneticPr fontId="2"/>
  </si>
  <si>
    <t>部下有無コード「2」</t>
    <rPh sb="0" eb="2">
      <t>ブカ</t>
    </rPh>
    <rPh sb="2" eb="4">
      <t>ウム</t>
    </rPh>
    <phoneticPr fontId="2"/>
  </si>
  <si>
    <t>顧客本位</t>
    <rPh sb="0" eb="2">
      <t>コキャク</t>
    </rPh>
    <rPh sb="2" eb="4">
      <t>ホンイ</t>
    </rPh>
    <phoneticPr fontId="2"/>
  </si>
  <si>
    <t>組織貢献・協働</t>
    <rPh sb="0" eb="2">
      <t>ソシキ</t>
    </rPh>
    <rPh sb="2" eb="4">
      <t>コウケン</t>
    </rPh>
    <rPh sb="5" eb="7">
      <t>キョウドウ</t>
    </rPh>
    <phoneticPr fontId="2"/>
  </si>
  <si>
    <t>指導と育成</t>
    <rPh sb="0" eb="2">
      <t>シドウ</t>
    </rPh>
    <rPh sb="3" eb="5">
      <t>イクセイ</t>
    </rPh>
    <phoneticPr fontId="2"/>
  </si>
  <si>
    <t>チャレンジ</t>
    <phoneticPr fontId="2"/>
  </si>
  <si>
    <t>業務改善</t>
    <rPh sb="0" eb="2">
      <t>ギョウム</t>
    </rPh>
    <rPh sb="2" eb="4">
      <t>カイゼン</t>
    </rPh>
    <phoneticPr fontId="2"/>
  </si>
  <si>
    <t>職務達成度</t>
    <rPh sb="0" eb="2">
      <t>ショクム</t>
    </rPh>
    <rPh sb="2" eb="4">
      <t>タッセイ</t>
    </rPh>
    <rPh sb="4" eb="5">
      <t>ド</t>
    </rPh>
    <phoneticPr fontId="2"/>
  </si>
  <si>
    <t>職務①ｳｴｲﾄ</t>
    <rPh sb="0" eb="2">
      <t>ショクム</t>
    </rPh>
    <phoneticPr fontId="2"/>
  </si>
  <si>
    <t>職務②ｳｴｲﾄ</t>
    <rPh sb="0" eb="2">
      <t>ショクム</t>
    </rPh>
    <phoneticPr fontId="2"/>
  </si>
  <si>
    <t>職務③ｳｴｲﾄ</t>
    <rPh sb="0" eb="2">
      <t>ショクム</t>
    </rPh>
    <phoneticPr fontId="2"/>
  </si>
  <si>
    <t>職務④ｳｴｲﾄ</t>
    <rPh sb="0" eb="2">
      <t>ショクム</t>
    </rPh>
    <phoneticPr fontId="2"/>
  </si>
  <si>
    <t>E1（SMCのみ）</t>
    <phoneticPr fontId="2"/>
  </si>
  <si>
    <t>E2（FMC型）</t>
    <rPh sb="6" eb="7">
      <t>ガタ</t>
    </rPh>
    <phoneticPr fontId="2"/>
  </si>
  <si>
    <t>E3（管理監督役職者）</t>
    <rPh sb="3" eb="5">
      <t>カンリ</t>
    </rPh>
    <rPh sb="5" eb="7">
      <t>カントク</t>
    </rPh>
    <rPh sb="7" eb="10">
      <t>ヤクショクシャ</t>
    </rPh>
    <phoneticPr fontId="2"/>
  </si>
  <si>
    <t>E3（FMC型）</t>
    <rPh sb="6" eb="7">
      <t>ガタ</t>
    </rPh>
    <phoneticPr fontId="2"/>
  </si>
  <si>
    <t>E4（管理監督役職者）</t>
    <rPh sb="3" eb="5">
      <t>カンリ</t>
    </rPh>
    <rPh sb="5" eb="7">
      <t>カントク</t>
    </rPh>
    <rPh sb="7" eb="10">
      <t>ヤクショクシャ</t>
    </rPh>
    <phoneticPr fontId="2"/>
  </si>
  <si>
    <t>E4（FMC型）</t>
    <rPh sb="6" eb="7">
      <t>ガタ</t>
    </rPh>
    <phoneticPr fontId="2"/>
  </si>
  <si>
    <t>E2・E3（役職なしFMC型）</t>
    <rPh sb="6" eb="8">
      <t>ヤクショク</t>
    </rPh>
    <rPh sb="13" eb="14">
      <t>ガタ</t>
    </rPh>
    <phoneticPr fontId="2"/>
  </si>
  <si>
    <t>E2・E3（役職なしIMC型）</t>
    <rPh sb="6" eb="8">
      <t>ヤクショク</t>
    </rPh>
    <rPh sb="13" eb="14">
      <t>ガタ</t>
    </rPh>
    <phoneticPr fontId="2"/>
  </si>
  <si>
    <t>E2・E3（役職ありFMC型）</t>
    <rPh sb="6" eb="8">
      <t>ヤクショク</t>
    </rPh>
    <rPh sb="13" eb="14">
      <t>ガタ</t>
    </rPh>
    <phoneticPr fontId="2"/>
  </si>
  <si>
    <t>E2・E3（役職ありIMC型）</t>
    <rPh sb="6" eb="8">
      <t>ヤクショク</t>
    </rPh>
    <rPh sb="13" eb="14">
      <t>ガタ</t>
    </rPh>
    <phoneticPr fontId="2"/>
  </si>
  <si>
    <t>E4（役職なしFMC型）</t>
    <rPh sb="3" eb="5">
      <t>ヤクショク</t>
    </rPh>
    <rPh sb="10" eb="11">
      <t>ガタ</t>
    </rPh>
    <phoneticPr fontId="2"/>
  </si>
  <si>
    <t>E4（役職者FMC型）</t>
    <rPh sb="3" eb="6">
      <t>ヤクショクシャ</t>
    </rPh>
    <rPh sb="9" eb="10">
      <t>ガタ</t>
    </rPh>
    <phoneticPr fontId="2"/>
  </si>
  <si>
    <t>あなたが部下や後輩の成長に向けた【指導と育成】のために実践する行動</t>
    <phoneticPr fontId="2"/>
  </si>
  <si>
    <t>業務改善度</t>
    <rPh sb="0" eb="2">
      <t>ギョウム</t>
    </rPh>
    <rPh sb="2" eb="4">
      <t>カイゼン</t>
    </rPh>
    <rPh sb="4" eb="5">
      <t>ド</t>
    </rPh>
    <phoneticPr fontId="2"/>
  </si>
  <si>
    <t>あなたが【業務改善】の実現のために実践する行動</t>
    <rPh sb="5" eb="7">
      <t>ギョウム</t>
    </rPh>
    <rPh sb="7" eb="9">
      <t>カイゼン</t>
    </rPh>
    <rPh sb="11" eb="13">
      <t>ジツゲン</t>
    </rPh>
    <rPh sb="17" eb="19">
      <t>ジッセン</t>
    </rPh>
    <rPh sb="21" eb="23">
      <t>コウドウ</t>
    </rPh>
    <phoneticPr fontId="2"/>
  </si>
  <si>
    <t>期初ｳｴｲﾄ</t>
    <rPh sb="0" eb="2">
      <t>キショ</t>
    </rPh>
    <phoneticPr fontId="2"/>
  </si>
  <si>
    <t>期末ｳｴｲﾄ</t>
    <rPh sb="0" eb="2">
      <t>キマツ</t>
    </rPh>
    <phoneticPr fontId="2"/>
  </si>
  <si>
    <t>期初属性</t>
    <rPh sb="0" eb="2">
      <t>キショ</t>
    </rPh>
    <rPh sb="2" eb="4">
      <t>ゾクセイ</t>
    </rPh>
    <phoneticPr fontId="2"/>
  </si>
  <si>
    <t>期末属性</t>
    <rPh sb="0" eb="2">
      <t>キマツ</t>
    </rPh>
    <rPh sb="2" eb="4">
      <t>ゾクセイ</t>
    </rPh>
    <phoneticPr fontId="2"/>
  </si>
  <si>
    <t>期初5次承認属性</t>
    <rPh sb="0" eb="2">
      <t>キショ</t>
    </rPh>
    <rPh sb="3" eb="4">
      <t>ジ</t>
    </rPh>
    <rPh sb="4" eb="6">
      <t>ショウニン</t>
    </rPh>
    <rPh sb="6" eb="8">
      <t>ゾクセイ</t>
    </rPh>
    <phoneticPr fontId="2"/>
  </si>
  <si>
    <t>期末本人申請属性</t>
    <rPh sb="0" eb="2">
      <t>キマツ</t>
    </rPh>
    <rPh sb="2" eb="4">
      <t>ホンニン</t>
    </rPh>
    <rPh sb="4" eb="6">
      <t>シンセイ</t>
    </rPh>
    <rPh sb="6" eb="8">
      <t>ゾクセイ</t>
    </rPh>
    <phoneticPr fontId="2"/>
  </si>
  <si>
    <t>×</t>
    <phoneticPr fontId="2"/>
  </si>
  <si>
    <t>期初</t>
    <rPh sb="0" eb="2">
      <t>キショ</t>
    </rPh>
    <phoneticPr fontId="2"/>
  </si>
  <si>
    <t>期末</t>
    <rPh sb="0" eb="2">
      <t>キマツ</t>
    </rPh>
    <phoneticPr fontId="2"/>
  </si>
  <si>
    <t>ウエイト
配分</t>
    <rPh sb="5" eb="7">
      <t>ハイブン</t>
    </rPh>
    <phoneticPr fontId="2"/>
  </si>
  <si>
    <t>×</t>
    <phoneticPr fontId="2"/>
  </si>
  <si>
    <t>※入力文字数によっては、全ての入力内容が表示・印刷されない場合があります。必要に応じて各セルのフォントサイズ等を調整してください。</t>
    <rPh sb="1" eb="3">
      <t>ニュウリョク</t>
    </rPh>
    <rPh sb="3" eb="6">
      <t>モジスウ</t>
    </rPh>
    <rPh sb="15" eb="17">
      <t>ニュウリョク</t>
    </rPh>
    <rPh sb="17" eb="19">
      <t>ナイヨウ</t>
    </rPh>
    <rPh sb="20" eb="22">
      <t>ヒョウジ</t>
    </rPh>
    <rPh sb="23" eb="25">
      <t>インサツ</t>
    </rPh>
    <rPh sb="29" eb="31">
      <t>バアイ</t>
    </rPh>
    <rPh sb="37" eb="39">
      <t>ヒツヨウ</t>
    </rPh>
    <rPh sb="40" eb="41">
      <t>オウ</t>
    </rPh>
    <rPh sb="43" eb="44">
      <t>カク</t>
    </rPh>
    <rPh sb="54" eb="55">
      <t>ナド</t>
    </rPh>
    <rPh sb="56" eb="58">
      <t>チョウセイ</t>
    </rPh>
    <phoneticPr fontId="2"/>
  </si>
  <si>
    <t>E2（役職なし・SMCのみ）</t>
    <rPh sb="3" eb="5">
      <t>ヤクショク</t>
    </rPh>
    <phoneticPr fontId="2"/>
  </si>
  <si>
    <t>E2（役職あり・SMCのみ）</t>
    <rPh sb="3" eb="5">
      <t>ヤクショク</t>
    </rPh>
    <phoneticPr fontId="2"/>
  </si>
  <si>
    <t>期末様式№</t>
    <rPh sb="0" eb="2">
      <t>キマツ</t>
    </rPh>
    <rPh sb="2" eb="4">
      <t>ヨウシキ</t>
    </rPh>
    <phoneticPr fontId="2"/>
  </si>
  <si>
    <t>考課者本人</t>
    <rPh sb="0" eb="2">
      <t>コウカ</t>
    </rPh>
    <rPh sb="2" eb="3">
      <t>シャ</t>
    </rPh>
    <rPh sb="3" eb="5">
      <t>ホンニン</t>
    </rPh>
    <phoneticPr fontId="2"/>
  </si>
  <si>
    <t>管理事務系/営業系/研究開発系/技術系/製造監督系</t>
    <rPh sb="0" eb="2">
      <t>カンリ</t>
    </rPh>
    <rPh sb="2" eb="5">
      <t>ジムケイ</t>
    </rPh>
    <rPh sb="6" eb="8">
      <t>エイギョウ</t>
    </rPh>
    <rPh sb="8" eb="9">
      <t>ケイ</t>
    </rPh>
    <rPh sb="10" eb="12">
      <t>ケンキュウ</t>
    </rPh>
    <rPh sb="12" eb="14">
      <t>カイハツ</t>
    </rPh>
    <rPh sb="14" eb="15">
      <t>ケイ</t>
    </rPh>
    <rPh sb="16" eb="19">
      <t>ギジュツケイ</t>
    </rPh>
    <rPh sb="20" eb="22">
      <t>セイゾウ</t>
    </rPh>
    <rPh sb="22" eb="24">
      <t>カントク</t>
    </rPh>
    <rPh sb="24" eb="25">
      <t>ケイ</t>
    </rPh>
    <phoneticPr fontId="2"/>
  </si>
  <si>
    <t>営業系/技術系/研究開発系</t>
    <rPh sb="0" eb="2">
      <t>エイギョウ</t>
    </rPh>
    <rPh sb="2" eb="3">
      <t>ケイ</t>
    </rPh>
    <rPh sb="4" eb="7">
      <t>ギジュツケイ</t>
    </rPh>
    <rPh sb="8" eb="10">
      <t>ケンキュウ</t>
    </rPh>
    <rPh sb="10" eb="12">
      <t>カイハツ</t>
    </rPh>
    <rPh sb="12" eb="13">
      <t>ケイ</t>
    </rPh>
    <phoneticPr fontId="2"/>
  </si>
  <si>
    <t>製造監督系/一般系/技能系</t>
    <rPh sb="0" eb="2">
      <t>セイゾウ</t>
    </rPh>
    <rPh sb="2" eb="4">
      <t>カントク</t>
    </rPh>
    <rPh sb="4" eb="5">
      <t>ケイ</t>
    </rPh>
    <rPh sb="6" eb="8">
      <t>イッパン</t>
    </rPh>
    <rPh sb="8" eb="9">
      <t>ケイ</t>
    </rPh>
    <rPh sb="10" eb="12">
      <t>ギノウ</t>
    </rPh>
    <rPh sb="12" eb="13">
      <t>ケイ</t>
    </rPh>
    <phoneticPr fontId="2"/>
  </si>
  <si>
    <t>一般系/技能系</t>
    <rPh sb="0" eb="2">
      <t>イッパン</t>
    </rPh>
    <rPh sb="2" eb="3">
      <t>ケイ</t>
    </rPh>
    <rPh sb="4" eb="6">
      <t>ギノウ</t>
    </rPh>
    <rPh sb="6" eb="7">
      <t>ケイ</t>
    </rPh>
    <phoneticPr fontId="2"/>
  </si>
  <si>
    <t>予備数値</t>
    <rPh sb="0" eb="2">
      <t>ヨビ</t>
    </rPh>
    <rPh sb="2" eb="4">
      <t>スウチ</t>
    </rPh>
    <phoneticPr fontId="2"/>
  </si>
  <si>
    <t>S2以外</t>
    <rPh sb="2" eb="4">
      <t>イガイ</t>
    </rPh>
    <phoneticPr fontId="2"/>
  </si>
  <si>
    <t>チャレンジシート</t>
    <phoneticPr fontId="2"/>
  </si>
  <si>
    <t>（</t>
    <phoneticPr fontId="2"/>
  </si>
  <si>
    <t>）</t>
    <phoneticPr fontId="2"/>
  </si>
  <si>
    <t>所属</t>
    <rPh sb="0" eb="2">
      <t>ショゾク</t>
    </rPh>
    <phoneticPr fontId="2"/>
  </si>
  <si>
    <t>氏名コード</t>
    <rPh sb="0" eb="2">
      <t>シメイ</t>
    </rPh>
    <phoneticPr fontId="2"/>
  </si>
  <si>
    <t>氏名</t>
    <rPh sb="0" eb="2">
      <t>シメイ</t>
    </rPh>
    <phoneticPr fontId="2"/>
  </si>
  <si>
    <t>職級</t>
    <rPh sb="0" eb="2">
      <t>ショッキュウ</t>
    </rPh>
    <phoneticPr fontId="2"/>
  </si>
  <si>
    <t>役職</t>
    <rPh sb="0" eb="2">
      <t>ヤクショク</t>
    </rPh>
    <phoneticPr fontId="2"/>
  </si>
  <si>
    <t>←</t>
    <phoneticPr fontId="2"/>
  </si>
  <si>
    <t>予備数値
+部下有無</t>
    <rPh sb="0" eb="2">
      <t>ヨビ</t>
    </rPh>
    <rPh sb="2" eb="4">
      <t>スウチ</t>
    </rPh>
    <rPh sb="6" eb="8">
      <t>ブカ</t>
    </rPh>
    <rPh sb="8" eb="10">
      <t>ウム</t>
    </rPh>
    <phoneticPr fontId="2"/>
  </si>
  <si>
    <t>部下有無表示</t>
    <rPh sb="0" eb="2">
      <t>ブカ</t>
    </rPh>
    <rPh sb="2" eb="4">
      <t>ウム</t>
    </rPh>
    <rPh sb="4" eb="6">
      <t>ヒョウジ</t>
    </rPh>
    <phoneticPr fontId="2"/>
  </si>
  <si>
    <t>予備数値+部下有無</t>
    <rPh sb="0" eb="2">
      <t>ヨビ</t>
    </rPh>
    <rPh sb="2" eb="4">
      <t>スウチ</t>
    </rPh>
    <rPh sb="5" eb="7">
      <t>ブカ</t>
    </rPh>
    <rPh sb="7" eb="9">
      <t>ウム</t>
    </rPh>
    <phoneticPr fontId="2"/>
  </si>
  <si>
    <t>【選択なし】</t>
    <rPh sb="1" eb="3">
      <t>センタク</t>
    </rPh>
    <phoneticPr fontId="2"/>
  </si>
  <si>
    <t>期末ｳｪｲﾄ</t>
    <rPh sb="0" eb="2">
      <t>キマツ</t>
    </rPh>
    <phoneticPr fontId="2"/>
  </si>
  <si>
    <t>←</t>
    <phoneticPr fontId="2"/>
  </si>
  <si>
    <t>チャレンジ</t>
    <phoneticPr fontId="2"/>
  </si>
  <si>
    <t>S3・SA・F2・F3・F4</t>
    <phoneticPr fontId="2"/>
  </si>
  <si>
    <t>S2</t>
    <phoneticPr fontId="2"/>
  </si>
  <si>
    <t>Ａ：【自組織における被考課者の職務】</t>
    <rPh sb="10" eb="11">
      <t>ヒ</t>
    </rPh>
    <rPh sb="11" eb="13">
      <t>コウカ</t>
    </rPh>
    <rPh sb="13" eb="14">
      <t>シャ</t>
    </rPh>
    <phoneticPr fontId="2"/>
  </si>
  <si>
    <t>職務の遂行実績（本人記入）</t>
  </si>
  <si>
    <t>職務の遂行に関する評定</t>
  </si>
  <si>
    <t>期初</t>
    <rPh sb="0" eb="1">
      <t>キ</t>
    </rPh>
    <rPh sb="1" eb="2">
      <t>ショ</t>
    </rPh>
    <phoneticPr fontId="2"/>
  </si>
  <si>
    <t>実施時期</t>
    <rPh sb="0" eb="2">
      <t>ジッシ</t>
    </rPh>
    <rPh sb="2" eb="4">
      <t>ジキ</t>
    </rPh>
    <phoneticPr fontId="2"/>
  </si>
  <si>
    <t>上長ｺﾒﾝﾄ</t>
  </si>
  <si>
    <t>達成度</t>
  </si>
  <si>
    <t>レベル</t>
  </si>
  <si>
    <t>中間評点</t>
    <rPh sb="0" eb="2">
      <t>チュウカン</t>
    </rPh>
    <phoneticPr fontId="2"/>
  </si>
  <si>
    <t>本人</t>
    <rPh sb="0" eb="2">
      <t>ホンニン</t>
    </rPh>
    <phoneticPr fontId="2"/>
  </si>
  <si>
    <t>1次</t>
    <rPh sb="1" eb="2">
      <t>ジ</t>
    </rPh>
    <phoneticPr fontId="2"/>
  </si>
  <si>
    <t>×</t>
  </si>
  <si>
    <t>2次</t>
    <rPh sb="1" eb="2">
      <t>ジ</t>
    </rPh>
    <phoneticPr fontId="2"/>
  </si>
  <si>
    <t>3次</t>
    <rPh sb="1" eb="2">
      <t>ジ</t>
    </rPh>
    <phoneticPr fontId="2"/>
  </si>
  <si>
    <t>修正</t>
    <rPh sb="0" eb="2">
      <t>シュウセイ</t>
    </rPh>
    <phoneticPr fontId="2"/>
  </si>
  <si>
    <t>4次</t>
    <rPh sb="1" eb="2">
      <t>ジ</t>
    </rPh>
    <phoneticPr fontId="2"/>
  </si>
  <si>
    <t>5次</t>
    <rPh sb="1" eb="2">
      <t>ジ</t>
    </rPh>
    <phoneticPr fontId="2"/>
  </si>
  <si>
    <t>6次</t>
    <rPh sb="1" eb="2">
      <t>ジ</t>
    </rPh>
    <phoneticPr fontId="2"/>
  </si>
  <si>
    <t>達成すべき成果・目標値</t>
    <phoneticPr fontId="2"/>
  </si>
  <si>
    <t>達成すべき成果・目標値</t>
  </si>
  <si>
    <t>Ｂ：【上記以外に期中で発生した職務】</t>
  </si>
  <si>
    <t>中間評点合計　Ａ+Ｂ</t>
    <rPh sb="0" eb="2">
      <t>チュウカン</t>
    </rPh>
    <rPh sb="2" eb="4">
      <t>ヒョウテン</t>
    </rPh>
    <rPh sb="4" eb="6">
      <t>ゴウケイ</t>
    </rPh>
    <phoneticPr fontId="2"/>
  </si>
  <si>
    <t>（右欄×</t>
    <rPh sb="1" eb="2">
      <t>ミギ</t>
    </rPh>
    <rPh sb="2" eb="3">
      <t>ラン</t>
    </rPh>
    <phoneticPr fontId="2"/>
  </si>
  <si>
    <t>/100を総合評定A+B欄に転記）</t>
    <rPh sb="5" eb="7">
      <t>ソウゴウ</t>
    </rPh>
    <rPh sb="7" eb="9">
      <t>ヒョウテイ</t>
    </rPh>
    <rPh sb="12" eb="13">
      <t>ラン</t>
    </rPh>
    <rPh sb="14" eb="16">
      <t>テンキ</t>
    </rPh>
    <phoneticPr fontId="2"/>
  </si>
  <si>
    <t>Ｃ：【被考課者の行動実践度】</t>
    <rPh sb="3" eb="4">
      <t>ヒ</t>
    </rPh>
    <rPh sb="4" eb="6">
      <t>コウカ</t>
    </rPh>
    <rPh sb="6" eb="7">
      <t>シャ</t>
    </rPh>
    <phoneticPr fontId="2"/>
  </si>
  <si>
    <t>S2：×70/100、　S2以外：×60/100</t>
    <phoneticPr fontId="2"/>
  </si>
  <si>
    <t>目標設定時に計画した行動</t>
    <phoneticPr fontId="2"/>
  </si>
  <si>
    <t>行動実績</t>
    <rPh sb="0" eb="2">
      <t>コウドウ</t>
    </rPh>
    <rPh sb="2" eb="4">
      <t>ジッセキ</t>
    </rPh>
    <phoneticPr fontId="2"/>
  </si>
  <si>
    <t>行動実践度に関する評定</t>
    <rPh sb="0" eb="2">
      <t>コウドウ</t>
    </rPh>
    <rPh sb="2" eb="4">
      <t>ジッセン</t>
    </rPh>
    <rPh sb="4" eb="5">
      <t>ド</t>
    </rPh>
    <phoneticPr fontId="2"/>
  </si>
  <si>
    <t>上長ｺﾒﾝﾄ</t>
    <rPh sb="0" eb="1">
      <t>ジョウ</t>
    </rPh>
    <rPh sb="1" eb="2">
      <t>チョウ</t>
    </rPh>
    <phoneticPr fontId="2"/>
  </si>
  <si>
    <t>ウェイト</t>
  </si>
  <si>
    <t>ランク</t>
  </si>
  <si>
    <t>評点</t>
  </si>
  <si>
    <t>顧客本位の行動</t>
    <phoneticPr fontId="2"/>
  </si>
  <si>
    <t>組織貢献や組織間
協働の実践</t>
    <phoneticPr fontId="2"/>
  </si>
  <si>
    <t>変革とチャレンジ</t>
    <phoneticPr fontId="2"/>
  </si>
  <si>
    <t>上長特記事項（考課時）</t>
    <phoneticPr fontId="2"/>
  </si>
  <si>
    <t>【総合評定】</t>
  </si>
  <si>
    <t>1次</t>
  </si>
  <si>
    <t>2次</t>
  </si>
  <si>
    <t>3次</t>
  </si>
  <si>
    <t>4次</t>
  </si>
  <si>
    <t>考課者</t>
    <rPh sb="0" eb="2">
      <t>コウカ</t>
    </rPh>
    <rPh sb="2" eb="3">
      <t>シャ</t>
    </rPh>
    <phoneticPr fontId="2"/>
  </si>
  <si>
    <t>Ａ+B</t>
  </si>
  <si>
    <t>Ｃ</t>
  </si>
  <si>
    <t>合計</t>
  </si>
  <si>
    <t>※入力文字数によっては、全ての入力内容が表示・印刷されない場合があります。必要に応じて各セルのフォントサイズ等を調整してください。</t>
    <phoneticPr fontId="2"/>
  </si>
  <si>
    <t>評点</t>
    <rPh sb="0" eb="2">
      <t>ヒョウテン</t>
    </rPh>
    <phoneticPr fontId="2"/>
  </si>
  <si>
    <t>格付</t>
    <rPh sb="0" eb="1">
      <t>カク</t>
    </rPh>
    <rPh sb="1" eb="2">
      <t>ヅケ</t>
    </rPh>
    <phoneticPr fontId="2"/>
  </si>
  <si>
    <t>上長コメント（目標設定時）</t>
  </si>
  <si>
    <t>上長コメント（目標設定時）</t>
    <phoneticPr fontId="2"/>
  </si>
  <si>
    <t>行動実践度ウエイト別ランク換算点</t>
    <rPh sb="0" eb="2">
      <t>コウドウ</t>
    </rPh>
    <rPh sb="2" eb="4">
      <t>ジッセン</t>
    </rPh>
    <rPh sb="4" eb="5">
      <t>ド</t>
    </rPh>
    <rPh sb="9" eb="10">
      <t>ベツ</t>
    </rPh>
    <rPh sb="13" eb="15">
      <t>カンサン</t>
    </rPh>
    <rPh sb="15" eb="16">
      <t>テン</t>
    </rPh>
    <phoneticPr fontId="2"/>
  </si>
  <si>
    <t>満点</t>
    <rPh sb="0" eb="2">
      <t>マンテン</t>
    </rPh>
    <phoneticPr fontId="2"/>
  </si>
  <si>
    <t>Ⅴ</t>
    <phoneticPr fontId="2"/>
  </si>
  <si>
    <t>Ⅴ</t>
    <phoneticPr fontId="2"/>
  </si>
  <si>
    <t>Ⅳ</t>
    <phoneticPr fontId="2"/>
  </si>
  <si>
    <t>Ⅳ</t>
    <phoneticPr fontId="2"/>
  </si>
  <si>
    <t>Ⅲ</t>
    <phoneticPr fontId="2"/>
  </si>
  <si>
    <t>Ⅲ</t>
    <phoneticPr fontId="2"/>
  </si>
  <si>
    <t>Ⅱ</t>
    <phoneticPr fontId="2"/>
  </si>
  <si>
    <t>Ⅱ</t>
    <phoneticPr fontId="2"/>
  </si>
  <si>
    <t>Ⅰ</t>
    <phoneticPr fontId="2"/>
  </si>
  <si>
    <t>Ⅰ</t>
    <phoneticPr fontId="2"/>
  </si>
  <si>
    <t>達成度係数　換算点</t>
    <rPh sb="0" eb="2">
      <t>タッセイ</t>
    </rPh>
    <rPh sb="2" eb="3">
      <t>ド</t>
    </rPh>
    <rPh sb="3" eb="5">
      <t>ケイスウ</t>
    </rPh>
    <rPh sb="6" eb="8">
      <t>カンサン</t>
    </rPh>
    <rPh sb="8" eb="9">
      <t>テン</t>
    </rPh>
    <phoneticPr fontId="2"/>
  </si>
  <si>
    <t>ﾚﾍﾞﾙ係数換算点</t>
    <rPh sb="4" eb="6">
      <t>ケイスウ</t>
    </rPh>
    <rPh sb="6" eb="8">
      <t>カンサン</t>
    </rPh>
    <rPh sb="8" eb="9">
      <t>テン</t>
    </rPh>
    <phoneticPr fontId="2"/>
  </si>
  <si>
    <t>特Ⅴ</t>
    <rPh sb="0" eb="1">
      <t>トク</t>
    </rPh>
    <phoneticPr fontId="2"/>
  </si>
  <si>
    <t>特Ⅰ</t>
    <rPh sb="0" eb="1">
      <t>トク</t>
    </rPh>
    <phoneticPr fontId="2"/>
  </si>
  <si>
    <t>【部下や後輩の指導と育成】</t>
    <rPh sb="1" eb="3">
      <t>ブカ</t>
    </rPh>
    <rPh sb="4" eb="6">
      <t>コウハイ</t>
    </rPh>
    <rPh sb="7" eb="9">
      <t>シドウ</t>
    </rPh>
    <rPh sb="10" eb="12">
      <t>イクセイ</t>
    </rPh>
    <phoneticPr fontId="2"/>
  </si>
  <si>
    <t>2022</t>
  </si>
  <si>
    <t>下期</t>
  </si>
  <si>
    <t>MMP623</t>
  </si>
  <si>
    <t>MM39091</t>
  </si>
  <si>
    <t>西澤　香苗</t>
  </si>
  <si>
    <t>SA</t>
  </si>
  <si>
    <t/>
  </si>
  <si>
    <t>①-1.学習モデル作成のフォローを行う_x000D_
①-2.学習モデルが劣化した際の、新しいモデルとの平行運用について考え方や手順をMDWに示す_x000D_
①-3.AI学習モデルについての定期ヒアリングを行う_x000D_
①-4.運用課題の対応_x000D_
②-1.汎用的なオフラインシステムに必要な機能について話し合い必要な機能の洗い出しを行う_x000D_
②-2.システムフローを作成する_x000D_
②-3.汎用的なオフラインシステムについて内部/外部どちらで作成するのか検討し決める。_x000D_
②-4. (内部の場合)担当者に作成依頼。不足している情報は適宜話し合う。_x000D_
②-5. (内部の場合)完成したシステムに対して要件を満たしているか確認する_x000D_
②-4. (外部の場合)仕入先を検討。打ち合わせを行い要件を共有する。_x000D_
②-5. (外部の場合)要件定義書作成。見積依頼&amp;発注。_x000D_
②-6. (外部の場合)完成したシステムに対して要件を満たしているか確認&amp;検収_x000D_
③-1.テーマの目標値が達成できるように進捗管理を行う_x000D_
③-2.今後対応すべき課題を抽出し、必要であれば次期テーマを立案する。_x000D_
③-3.テーマ終了報告書起案</t>
  </si>
  <si>
    <t xml:space="preserve">①-1.22/10-22/12_x000D_
①-2.22/10-22/12_x000D_
①-3.22/10-23/4_x000D_
①-4.22/10-23/4_x000D_
②-1.22/10-11_x000D_
②-2.22/11_x000D_
②-3.22/11-12_x000D_
②-4.22/12-23/1_x000D_
②-5.23/1-2_x000D_
②-6.23/3-4_x000D_
③-1.22/10-23/4_x000D_
③-2.23/3-4_x000D_
③-3.23/3-4_x000D_
</t>
  </si>
  <si>
    <t xml:space="preserve">【KB25】ノーコードAI学習モデル　システム化技術の開発																														</t>
  </si>
  <si>
    <t>①MDWでAI量産適用開始し、AIの運用についてMDWで自走できる環境が整っている_x000D_
②オフラインシステムについて他拠点展開の要件を整理しプロトタイプが完成している_x000D_
③テーマの目標値が達成できている</t>
  </si>
  <si>
    <t xml:space="preserve">①-1.22/11_x000D_
①-2.22/11_x000D_
①-3.22/11-23/1_x000D_
①-4.22/11-23/1_x000D_
①-5.22/11-23/1_x000D_
①-6.22/11-23/1_x000D_
①-7.22/11-23/1_x000D_
①-8.22/11-12_x000D_
②-1.23/2-3_x000D_
②-2.23/2-3_x000D_
②-3.23/2-3_x000D_
</t>
  </si>
  <si>
    <t>・テーマで獲得した技術知見を、MTR発行などによって外部発信する。自組織取り組みの認知向上を意識し、部内だけではなくコミュニティを使ってAIキーマンに情報を発信する。</t>
  </si>
  <si>
    <t xml:space="preserve">【KB25】スタンドアロン型AI画像ツールの評価																														_x000D_
</t>
  </si>
  <si>
    <t>①IV3,IS2800,D900,Phoenixを実機評価し、ツールの実力値・特徴・適用範囲が整理できている_x000D_
②スタンドアロンツールの評価結果を基にツールのすみ分けマップが形にできている</t>
  </si>
  <si>
    <t>①-1.展示内容のモデルが構築可能か、各ツールで評価_x000D_
①-2.IV3での展示内容モデル作成_x000D_
①-3. EUREKA体験コーナー設営_x000D_
①-4.フォーラムのライブ中継でPR_x000D_
①-5.AI/IoTコミュニティで体験コーナーの記事をPR_x000D_
①-6.次の展示案を考える_x000D_
①-7. EUREKA以外の場所で体験コーナーを作るのかも含め検討_x000D_
②-1.社内事例の内容更新/新規事例の追加_x000D_
②-2. P623発信の記事作成_x000D_
②-3.問い合わせに対する回答_x000D_
②-4.定期的に新規記事更新のPR (目標1回/隔月)_x000D_
その他：他部門との情報共有会などがあればコミュニティの存在をPRする_x000D_
その他：ログの監視</t>
  </si>
  <si>
    <t xml:space="preserve">①-1.22/10_x000D_
①-2.22/10_x000D_
①-3.22/11_x000D_
①-4.22/11_x000D_
①-5.22/12_x000D_
①-6.23/1-3_x000D_
①-7.23/1-3_x000D_
②-1.22/10-23/3_x000D_
②-2.22/11-23/3_x000D_
②-3.22/10-23/3_x000D_
②-4.22/11-23/3_x000D_
</t>
  </si>
  <si>
    <t xml:space="preserve">ﾓﾉづくりAI・IoTｺﾐｭﾆﾃｨｰを軸とした情報発信/AI・IoT体験コーナー構築																														_x000D_
</t>
  </si>
  <si>
    <t>①EUREKAで体験コーナーを構築し、AI・IoTｺﾐｭﾆﾃｨで共有できている_x000D_
②コミュニティを周知するために、定期的に拠点のキーマンに情報を発信できている</t>
  </si>
  <si>
    <t>・AI/機械学習系のUdemy講座受講し、画像処理の知識を習得する。</t>
  </si>
  <si>
    <t>MDWの量産導入と展開システム構築、AIツールすみ分けMAP作成など、持ち前の遂行力・関係者との協働力でKB25テーマ目標達成をお願いします。得られた知見・ノウハウの形式知化と活用に向けた発信も期待しています。（西木）</t>
  </si>
  <si>
    <t>2</t>
  </si>
  <si>
    <t>40</t>
  </si>
  <si>
    <t>20</t>
  </si>
  <si>
    <t>1</t>
  </si>
  <si>
    <t>0</t>
  </si>
  <si>
    <t>・スタンドアロンツールやノーコードAIツール(Phoenix)など、画像処理の課題毎に適応できるAIツールを整理し、各拠点担当者が課題の早期解決や解決の糸口が見つけられるような情報を提供できるよう努める。
・コグネックスと定期的に打ち合わせを行い、標準ツールを意識した、評価しやすい環境構築やツールの改善要望などの提案を行う。</t>
    <phoneticPr fontId="2"/>
  </si>
  <si>
    <t>気になっている講座があるのに受講できていない。時間を見つけて受講ていきたい。</t>
    <rPh sb="0" eb="1">
      <t>キ</t>
    </rPh>
    <rPh sb="7" eb="9">
      <t>コウザ</t>
    </rPh>
    <rPh sb="14" eb="16">
      <t>ジュコウ</t>
    </rPh>
    <rPh sb="23" eb="25">
      <t>ジカン</t>
    </rPh>
    <rPh sb="26" eb="27">
      <t>ミ</t>
    </rPh>
    <rPh sb="30" eb="32">
      <t>ジュコウ</t>
    </rPh>
    <phoneticPr fontId="2"/>
  </si>
  <si>
    <t>VproDLは直感的なGUIではなく設定など難しさを感じている。その点についてコグネックスにツールの使い方やGUIの見方など、質問を通して使いにくいと感じていることを伝えてきたつもりではあったが、議事録を残しておらずコグネックスの担当者も変更になったため、こちらの感じている不憫さが正確に伝わっていない気がする。23Fはドキュメント整理に加えて、こちらの要望に確実に対応して頂く仕組みを考える必要があると感じている。</t>
    <rPh sb="7" eb="10">
      <t>チョッカンテキ</t>
    </rPh>
    <rPh sb="18" eb="20">
      <t>セッテイ</t>
    </rPh>
    <rPh sb="22" eb="23">
      <t>ムズカ</t>
    </rPh>
    <rPh sb="26" eb="27">
      <t>カン</t>
    </rPh>
    <rPh sb="34" eb="35">
      <t>テン</t>
    </rPh>
    <rPh sb="50" eb="51">
      <t>ツカ</t>
    </rPh>
    <rPh sb="52" eb="53">
      <t>カタ</t>
    </rPh>
    <rPh sb="58" eb="60">
      <t>ミカタ</t>
    </rPh>
    <rPh sb="63" eb="65">
      <t>シツモン</t>
    </rPh>
    <rPh sb="66" eb="67">
      <t>トオ</t>
    </rPh>
    <rPh sb="69" eb="70">
      <t>ツカ</t>
    </rPh>
    <rPh sb="75" eb="76">
      <t>カン</t>
    </rPh>
    <rPh sb="83" eb="84">
      <t>ツタ</t>
    </rPh>
    <rPh sb="98" eb="100">
      <t>ギジ</t>
    </rPh>
    <rPh sb="100" eb="101">
      <t>ロク</t>
    </rPh>
    <rPh sb="102" eb="103">
      <t>ノコ</t>
    </rPh>
    <rPh sb="115" eb="118">
      <t>タントウシャ</t>
    </rPh>
    <rPh sb="119" eb="121">
      <t>ヘンコウ</t>
    </rPh>
    <rPh sb="132" eb="133">
      <t>カン</t>
    </rPh>
    <rPh sb="137" eb="139">
      <t>フビン</t>
    </rPh>
    <rPh sb="141" eb="143">
      <t>セイカク</t>
    </rPh>
    <rPh sb="144" eb="145">
      <t>ツタ</t>
    </rPh>
    <rPh sb="151" eb="152">
      <t>キ</t>
    </rPh>
    <rPh sb="177" eb="179">
      <t>ヨウボウ</t>
    </rPh>
    <rPh sb="180" eb="182">
      <t>カクジツ</t>
    </rPh>
    <rPh sb="183" eb="185">
      <t>タイオウ</t>
    </rPh>
    <rPh sb="187" eb="188">
      <t>イタダ</t>
    </rPh>
    <rPh sb="189" eb="191">
      <t>シク</t>
    </rPh>
    <rPh sb="193" eb="194">
      <t>カンガ</t>
    </rPh>
    <rPh sb="196" eb="198">
      <t>ヒツヨウ</t>
    </rPh>
    <rPh sb="202" eb="203">
      <t>カン</t>
    </rPh>
    <phoneticPr fontId="2"/>
  </si>
  <si>
    <t>①-1. (D900)セットアップする
①-2. (共通)どのようなアウトプットにするか、評価項目を考える
①-3. (IV/IS2800)TMCのワークを使って学習モデルを作成する
①-4. (D900)KOMのテーピング外選の画像を使って学習モデルを作成する
①-5.各ツールのパラメータの意味や必要性を理解しながらツールの定性値を整理する
①-6.各ツールの学習結果を整理し、精度を比較。評価項目結果に反映する
①-7.必要に応じでメーカーにヒアリングを行う
①-8. Phoenix (VRAIN Solution)を実機評価を行い、精度・使いやすさなどの面で村田に適応可能か評価する
②-1. ①の評価結果をまとめ、各ツールの適応可能範囲を示す
②-2.結果を基に画像AIのすみわけマップを作成する
②-3.必要に応じてAI/IoTコミュニティなどで画像AIキーマンにPRする</t>
    <phoneticPr fontId="2"/>
  </si>
  <si>
    <r>
      <t xml:space="preserve">達成度：100%
①IV3/IS2800/D900の実機評価を行い、ツールの精度や特徴など整理完了。ワーク撮像・学習データの設定・学習精度の結果から、ツールの実力値・特徴を把握できた。評価結果のMTRを作成済。Phoenixの実機評価も完了。結果を先方に共有済。
</t>
    </r>
    <r>
      <rPr>
        <sz val="10"/>
        <color indexed="10"/>
        <rFont val="ＭＳ Ｐゴシック"/>
        <family val="3"/>
        <charset val="128"/>
      </rPr>
      <t xml:space="preserve">
</t>
    </r>
    <r>
      <rPr>
        <sz val="10"/>
        <rFont val="ＭＳ Ｐゴシック"/>
        <family val="3"/>
        <charset val="128"/>
      </rPr>
      <t>②①の結果からスタンドアロンツールの機能比較表とツールのすみわけマップを作成した。結果については画像チーム内で共有済。今後は画像処理部会などで画像キーマン宛に共有頂く予定。</t>
    </r>
    <rPh sb="71" eb="73">
      <t>ケッカ</t>
    </rPh>
    <rPh sb="80" eb="83">
      <t>ジツリョクチ</t>
    </rPh>
    <rPh sb="84" eb="86">
      <t>トクチョウ</t>
    </rPh>
    <rPh sb="87" eb="89">
      <t>ハアク</t>
    </rPh>
    <rPh sb="114" eb="116">
      <t>ジッキ</t>
    </rPh>
    <rPh sb="116" eb="118">
      <t>ヒョウカ</t>
    </rPh>
    <rPh sb="119" eb="121">
      <t>カンリョウ</t>
    </rPh>
    <rPh sb="122" eb="124">
      <t>ケッカ</t>
    </rPh>
    <rPh sb="125" eb="127">
      <t>センポウ</t>
    </rPh>
    <rPh sb="128" eb="131">
      <t>キョウユウスミ</t>
    </rPh>
    <rPh sb="137" eb="139">
      <t>ケッカ</t>
    </rPh>
    <rPh sb="152" eb="156">
      <t>キノウヒカク</t>
    </rPh>
    <rPh sb="156" eb="157">
      <t>ヒョウ</t>
    </rPh>
    <rPh sb="170" eb="172">
      <t>サクセイ</t>
    </rPh>
    <rPh sb="175" eb="177">
      <t>ケッカ</t>
    </rPh>
    <rPh sb="182" eb="184">
      <t>ガゾウ</t>
    </rPh>
    <rPh sb="187" eb="188">
      <t>ナイ</t>
    </rPh>
    <rPh sb="189" eb="191">
      <t>キョウユウ</t>
    </rPh>
    <rPh sb="191" eb="192">
      <t>スミ</t>
    </rPh>
    <rPh sb="193" eb="195">
      <t>コンゴ</t>
    </rPh>
    <rPh sb="196" eb="200">
      <t>ガゾウショリ</t>
    </rPh>
    <rPh sb="200" eb="202">
      <t>ブカイ</t>
    </rPh>
    <rPh sb="205" eb="207">
      <t>ガゾウ</t>
    </rPh>
    <rPh sb="211" eb="212">
      <t>アテ</t>
    </rPh>
    <rPh sb="213" eb="215">
      <t>キョウユウ</t>
    </rPh>
    <rPh sb="215" eb="216">
      <t>イタダ</t>
    </rPh>
    <rPh sb="217" eb="219">
      <t>ヨテイ</t>
    </rPh>
    <phoneticPr fontId="2"/>
  </si>
  <si>
    <r>
      <rPr>
        <sz val="10"/>
        <rFont val="ＭＳ Ｐゴシック"/>
        <family val="3"/>
        <charset val="128"/>
      </rPr>
      <t>達成度：100%</t>
    </r>
    <r>
      <rPr>
        <sz val="10"/>
        <color indexed="10"/>
        <rFont val="ＭＳ Ｐゴシック"/>
        <family val="3"/>
        <charset val="128"/>
      </rPr>
      <t xml:space="preserve">
</t>
    </r>
    <r>
      <rPr>
        <sz val="10"/>
        <rFont val="ＭＳ Ｐゴシック"/>
        <family val="3"/>
        <charset val="128"/>
      </rPr>
      <t>①AI用の限度見本を作成し、それに基づいてデータセットを作ることで質の良い学習モデルが作成できた。MDWの初期流動では当初の目標値をクリアし、見逃しゼロ過検出率0.05%となり、量産適応開始することができた。学習モデルが劣化した際のモデル平行運用についてはランタイムシステムに実装し手順書に記載済。</t>
    </r>
    <r>
      <rPr>
        <sz val="10"/>
        <color indexed="10"/>
        <rFont val="ＭＳ Ｐゴシック"/>
        <family val="3"/>
        <charset val="128"/>
      </rPr>
      <t xml:space="preserve">
</t>
    </r>
    <r>
      <rPr>
        <sz val="10"/>
        <rFont val="ＭＳ Ｐゴシック"/>
        <family val="3"/>
        <charset val="128"/>
      </rPr>
      <t xml:space="preserve">②オフラインシステムについて、機能要件を整理し実装する必要がある機能についてすり合わせを行った。実装内容・期間・価格など社外で実装する場合と比較した結果、内部で実装することが決定できた。画像AIを導入している拠点の使用想定パターンを考慮し、どの拠点でも使えるよう汎用的な機能を実装。必要要件すべて実装し、動作確認完了。使用手順書も作成済。
</t>
    </r>
    <r>
      <rPr>
        <sz val="10"/>
        <color indexed="10"/>
        <rFont val="ＭＳ Ｐゴシック"/>
        <family val="3"/>
        <charset val="128"/>
      </rPr>
      <t xml:space="preserve">
</t>
    </r>
    <r>
      <rPr>
        <sz val="10"/>
        <rFont val="ＭＳ Ｐゴシック"/>
        <family val="3"/>
        <charset val="128"/>
      </rPr>
      <t>③毎週の進捗MTで各目標値のToDoを整理し進捗確認を行い、テーマ期間内にすべての目標値が達成できた。次期テーマについて画像系メンバーで話し合いを行いTRMに反映することができている。</t>
    </r>
    <rPh sb="12" eb="13">
      <t>ヨウ</t>
    </rPh>
    <rPh sb="14" eb="16">
      <t>ゲンド</t>
    </rPh>
    <rPh sb="16" eb="18">
      <t>ミホン</t>
    </rPh>
    <rPh sb="19" eb="21">
      <t>サクセイ</t>
    </rPh>
    <rPh sb="26" eb="27">
      <t>モト</t>
    </rPh>
    <rPh sb="37" eb="38">
      <t>ツク</t>
    </rPh>
    <rPh sb="42" eb="43">
      <t>シツ</t>
    </rPh>
    <rPh sb="44" eb="45">
      <t>ヨ</t>
    </rPh>
    <rPh sb="46" eb="48">
      <t>ガクシュウ</t>
    </rPh>
    <rPh sb="52" eb="54">
      <t>サクセイ</t>
    </rPh>
    <rPh sb="62" eb="66">
      <t>ショキリュウドウ</t>
    </rPh>
    <rPh sb="68" eb="70">
      <t>トウショ</t>
    </rPh>
    <rPh sb="71" eb="74">
      <t>モクヒョウチ</t>
    </rPh>
    <rPh sb="80" eb="82">
      <t>ミノガ</t>
    </rPh>
    <rPh sb="85" eb="88">
      <t>カケンシュツ</t>
    </rPh>
    <rPh sb="88" eb="89">
      <t>リツ</t>
    </rPh>
    <rPh sb="98" eb="100">
      <t>リョウサン</t>
    </rPh>
    <rPh sb="100" eb="102">
      <t>テキオウ</t>
    </rPh>
    <rPh sb="102" eb="104">
      <t>カイシ</t>
    </rPh>
    <rPh sb="113" eb="115">
      <t>ガクシュウ</t>
    </rPh>
    <rPh sb="119" eb="121">
      <t>レッカ</t>
    </rPh>
    <rPh sb="123" eb="124">
      <t>サイ</t>
    </rPh>
    <rPh sb="128" eb="130">
      <t>ヘイコウ</t>
    </rPh>
    <rPh sb="130" eb="132">
      <t>ウンヨウ</t>
    </rPh>
    <rPh sb="147" eb="149">
      <t>ジッソウ</t>
    </rPh>
    <rPh sb="150" eb="153">
      <t>テジュンショ</t>
    </rPh>
    <rPh sb="154" eb="156">
      <t>キサイ</t>
    </rPh>
    <rPh sb="156" eb="157">
      <t>スミ</t>
    </rPh>
    <rPh sb="175" eb="179">
      <t>キノウヨウケン</t>
    </rPh>
    <rPh sb="180" eb="182">
      <t>セイリ</t>
    </rPh>
    <rPh sb="183" eb="185">
      <t>ジッソウ</t>
    </rPh>
    <rPh sb="187" eb="189">
      <t>ヒツヨウ</t>
    </rPh>
    <rPh sb="192" eb="194">
      <t>キノウ</t>
    </rPh>
    <rPh sb="200" eb="201">
      <t>ア</t>
    </rPh>
    <rPh sb="204" eb="205">
      <t>オコナ</t>
    </rPh>
    <rPh sb="208" eb="210">
      <t>ジッソウ</t>
    </rPh>
    <rPh sb="210" eb="212">
      <t>ナイヨウ</t>
    </rPh>
    <rPh sb="213" eb="215">
      <t>キカン</t>
    </rPh>
    <rPh sb="216" eb="218">
      <t>カカク</t>
    </rPh>
    <rPh sb="220" eb="222">
      <t>シャガイ</t>
    </rPh>
    <rPh sb="223" eb="225">
      <t>ジッソウ</t>
    </rPh>
    <rPh sb="227" eb="229">
      <t>バアイ</t>
    </rPh>
    <rPh sb="230" eb="232">
      <t>ヒカク</t>
    </rPh>
    <rPh sb="234" eb="236">
      <t>ケッカ</t>
    </rPh>
    <rPh sb="237" eb="239">
      <t>ナイブ</t>
    </rPh>
    <rPh sb="240" eb="242">
      <t>ジッソウ</t>
    </rPh>
    <rPh sb="247" eb="249">
      <t>ケッテイ</t>
    </rPh>
    <rPh sb="253" eb="255">
      <t>ガゾウ</t>
    </rPh>
    <rPh sb="258" eb="260">
      <t>ドウニュウ</t>
    </rPh>
    <rPh sb="264" eb="266">
      <t>キョテン</t>
    </rPh>
    <rPh sb="267" eb="269">
      <t>シヨウ</t>
    </rPh>
    <rPh sb="269" eb="271">
      <t>ソウテイ</t>
    </rPh>
    <rPh sb="276" eb="278">
      <t>コウリョ</t>
    </rPh>
    <rPh sb="282" eb="284">
      <t>キョテン</t>
    </rPh>
    <rPh sb="286" eb="287">
      <t>ツカ</t>
    </rPh>
    <rPh sb="291" eb="293">
      <t>ハンヨウ</t>
    </rPh>
    <rPh sb="293" eb="294">
      <t>テキ</t>
    </rPh>
    <rPh sb="295" eb="297">
      <t>キノウ</t>
    </rPh>
    <rPh sb="298" eb="300">
      <t>ジッソウ</t>
    </rPh>
    <rPh sb="301" eb="303">
      <t>ヒツヨウ</t>
    </rPh>
    <rPh sb="303" eb="305">
      <t>ヨウケン</t>
    </rPh>
    <rPh sb="308" eb="310">
      <t>ジッソウ</t>
    </rPh>
    <rPh sb="312" eb="314">
      <t>ドウサ</t>
    </rPh>
    <rPh sb="314" eb="316">
      <t>カクニン</t>
    </rPh>
    <rPh sb="316" eb="318">
      <t>カンリョウ</t>
    </rPh>
    <rPh sb="319" eb="321">
      <t>シヨウ</t>
    </rPh>
    <rPh sb="321" eb="324">
      <t>テジュンショ</t>
    </rPh>
    <rPh sb="325" eb="327">
      <t>サクセイ</t>
    </rPh>
    <rPh sb="327" eb="328">
      <t>スミ</t>
    </rPh>
    <rPh sb="332" eb="334">
      <t>マイシュウ</t>
    </rPh>
    <rPh sb="335" eb="337">
      <t>シンチョク</t>
    </rPh>
    <rPh sb="340" eb="344">
      <t>カクモクヒョウチ</t>
    </rPh>
    <rPh sb="350" eb="352">
      <t>セイリ</t>
    </rPh>
    <rPh sb="353" eb="357">
      <t>シンチョクカクニン</t>
    </rPh>
    <rPh sb="358" eb="359">
      <t>オコナ</t>
    </rPh>
    <rPh sb="364" eb="367">
      <t>キカンナイ</t>
    </rPh>
    <rPh sb="372" eb="374">
      <t>モクヒョウ</t>
    </rPh>
    <rPh sb="374" eb="375">
      <t>チ</t>
    </rPh>
    <rPh sb="376" eb="378">
      <t>タッセイ</t>
    </rPh>
    <rPh sb="382" eb="384">
      <t>ジキ</t>
    </rPh>
    <rPh sb="391" eb="393">
      <t>ガゾウ</t>
    </rPh>
    <rPh sb="393" eb="394">
      <t>ケイ</t>
    </rPh>
    <rPh sb="399" eb="400">
      <t>ハナ</t>
    </rPh>
    <rPh sb="401" eb="402">
      <t>ア</t>
    </rPh>
    <rPh sb="404" eb="405">
      <t>オコナ</t>
    </rPh>
    <rPh sb="410" eb="412">
      <t>ハンエイ</t>
    </rPh>
    <phoneticPr fontId="2"/>
  </si>
  <si>
    <t>画像AIの体験コーナーについて、場所や内容など詳細を詰められていない。23Fに引き続き検討していく。</t>
    <rPh sb="0" eb="2">
      <t>ガゾウ</t>
    </rPh>
    <rPh sb="5" eb="7">
      <t>タイケン</t>
    </rPh>
    <rPh sb="16" eb="18">
      <t>バショ</t>
    </rPh>
    <rPh sb="19" eb="21">
      <t>ナイヨウ</t>
    </rPh>
    <rPh sb="23" eb="25">
      <t>ショウサイ</t>
    </rPh>
    <rPh sb="26" eb="27">
      <t>ツ</t>
    </rPh>
    <rPh sb="39" eb="40">
      <t>ヒ</t>
    </rPh>
    <rPh sb="41" eb="42">
      <t>ツヅ</t>
    </rPh>
    <rPh sb="43" eb="45">
      <t>ケントウ</t>
    </rPh>
    <phoneticPr fontId="2"/>
  </si>
  <si>
    <t>・スタンドアロンツール実機評価結果をMTRで発行済。
・テーマで評価したMDWの取組やフォーラムの発表内容など、AI/IoTコミュニティを通じて各拠点へ情報発信することができた。</t>
    <rPh sb="24" eb="25">
      <t>スミ</t>
    </rPh>
    <phoneticPr fontId="2"/>
  </si>
  <si>
    <t>・D900のハンズオンを受講することで曖昧だった部分が理解できた。学習モデル作成にも自信がついた。
・スタンドアロンツールの比較評価を行い、各ツールの特徴や適応範囲をまとめ、ツールのすみ分けを行った。
・Phoenixの実機評価終了。残念ながらルールベースの機能としては不十分で期待する結果にはならなかったが、今後も拠点の課題を解決できるようなツールがあれば情報収集し評価を継続的に行っていきたい。
・コグネックスと定期的に打ち合わせの場を設定しこちらの要望を伝えている。以前から要望を出していたViDiの価格については特別価格を設定頂き、各拠点で導入しやすくなるように働きかけることができた。来期はViDiの教育関連のドキュメント充実に向けて取り組んでいく。</t>
    <rPh sb="62" eb="64">
      <t>ヒカク</t>
    </rPh>
    <rPh sb="64" eb="66">
      <t>ヒョウカ</t>
    </rPh>
    <rPh sb="67" eb="68">
      <t>オコナ</t>
    </rPh>
    <rPh sb="70" eb="71">
      <t>カク</t>
    </rPh>
    <rPh sb="75" eb="77">
      <t>トクチョウ</t>
    </rPh>
    <rPh sb="78" eb="80">
      <t>テキオウ</t>
    </rPh>
    <rPh sb="80" eb="82">
      <t>ハンイ</t>
    </rPh>
    <rPh sb="93" eb="94">
      <t>ワ</t>
    </rPh>
    <rPh sb="96" eb="97">
      <t>オコナ</t>
    </rPh>
    <rPh sb="110" eb="112">
      <t>ジッキ</t>
    </rPh>
    <rPh sb="112" eb="114">
      <t>ヒョウカ</t>
    </rPh>
    <rPh sb="114" eb="116">
      <t>シュウリョウ</t>
    </rPh>
    <rPh sb="117" eb="119">
      <t>ザンネン</t>
    </rPh>
    <rPh sb="129" eb="131">
      <t>キノウ</t>
    </rPh>
    <rPh sb="135" eb="138">
      <t>フジュウブン</t>
    </rPh>
    <rPh sb="139" eb="141">
      <t>キタイ</t>
    </rPh>
    <rPh sb="143" eb="145">
      <t>ケッカ</t>
    </rPh>
    <rPh sb="155" eb="157">
      <t>コンゴ</t>
    </rPh>
    <rPh sb="158" eb="160">
      <t>キョテン</t>
    </rPh>
    <rPh sb="161" eb="163">
      <t>カダイ</t>
    </rPh>
    <rPh sb="164" eb="166">
      <t>カイケツ</t>
    </rPh>
    <rPh sb="179" eb="181">
      <t>ジョウホウ</t>
    </rPh>
    <rPh sb="181" eb="183">
      <t>シュウシュウ</t>
    </rPh>
    <rPh sb="184" eb="186">
      <t>ヒョウカ</t>
    </rPh>
    <rPh sb="187" eb="190">
      <t>ケイゾクテキ</t>
    </rPh>
    <rPh sb="191" eb="192">
      <t>オコナ</t>
    </rPh>
    <rPh sb="236" eb="238">
      <t>イゼン</t>
    </rPh>
    <rPh sb="240" eb="242">
      <t>ヨウボウ</t>
    </rPh>
    <rPh sb="243" eb="244">
      <t>ダ</t>
    </rPh>
    <rPh sb="253" eb="255">
      <t>カカク</t>
    </rPh>
    <rPh sb="260" eb="262">
      <t>トクベツ</t>
    </rPh>
    <rPh sb="262" eb="264">
      <t>カカク</t>
    </rPh>
    <rPh sb="265" eb="267">
      <t>セッテイ</t>
    </rPh>
    <rPh sb="267" eb="268">
      <t>イタダ</t>
    </rPh>
    <rPh sb="270" eb="273">
      <t>カクキョテン</t>
    </rPh>
    <rPh sb="274" eb="276">
      <t>ドウニュウ</t>
    </rPh>
    <rPh sb="285" eb="286">
      <t>ハタラ</t>
    </rPh>
    <rPh sb="297" eb="299">
      <t>ライキ</t>
    </rPh>
    <rPh sb="305" eb="307">
      <t>キョウイク</t>
    </rPh>
    <rPh sb="307" eb="309">
      <t>カンレン</t>
    </rPh>
    <rPh sb="316" eb="318">
      <t>ジュウジツ</t>
    </rPh>
    <rPh sb="319" eb="320">
      <t>ム</t>
    </rPh>
    <rPh sb="322" eb="323">
      <t>ト</t>
    </rPh>
    <rPh sb="324" eb="325">
      <t>ク</t>
    </rPh>
    <phoneticPr fontId="2"/>
  </si>
  <si>
    <r>
      <rPr>
        <sz val="10"/>
        <rFont val="ＭＳ Ｐゴシック"/>
        <family val="3"/>
        <charset val="128"/>
      </rPr>
      <t xml:space="preserve">達成度：90%
①モノづくりフォーラム用のIV3展示モデルとPR用の模造紙を作成しフォーラムでライブ中継デモを行った。ライブ中継とEUREKAでの対面対応合わせて幅広く画像AIツールをPRすることができた。AI/IoTコミュニティでフォーラムデモの記事を発行しP623の取組をPR済。常設の画像AIツール展示スペースについては現在も引き続き検討中。M2棟4Fの実験エリアに展示スペース(仮)を構築中。
</t>
    </r>
    <r>
      <rPr>
        <sz val="10"/>
        <color indexed="10"/>
        <rFont val="ＭＳ Ｐゴシック"/>
        <family val="3"/>
        <charset val="128"/>
      </rPr>
      <t xml:space="preserve">
</t>
    </r>
    <r>
      <rPr>
        <sz val="10"/>
        <rFont val="ＭＳ Ｐゴシック"/>
        <family val="3"/>
        <charset val="128"/>
      </rPr>
      <t>②モノづくりAI/IoTコミュニティを周知するため、P623メンバーで記事ネタを考え、1回/週ペースで記事を発行することができた。また、各拠点の方が定期的にコミュニティにアクセスして頂けるよう、1回/月ペースで新着記事の掲示板を発行した。コミュニティに登録ししているAI/IoTキーマン・読者は19部門67人増加。AI/IoTコミュニティの各拠点毎の登録者リストを作成し登録者状況の見える化を行った。</t>
    </r>
    <rPh sb="0" eb="3">
      <t>タッセイド</t>
    </rPh>
    <rPh sb="20" eb="21">
      <t>ヨウ</t>
    </rPh>
    <rPh sb="25" eb="27">
      <t>テンジ</t>
    </rPh>
    <rPh sb="33" eb="34">
      <t>ヨウ</t>
    </rPh>
    <rPh sb="35" eb="38">
      <t>モゾウシ</t>
    </rPh>
    <rPh sb="39" eb="41">
      <t>サクセイ</t>
    </rPh>
    <rPh sb="51" eb="53">
      <t>チュウケイ</t>
    </rPh>
    <rPh sb="56" eb="57">
      <t>オコナ</t>
    </rPh>
    <rPh sb="63" eb="65">
      <t>チュウケイ</t>
    </rPh>
    <rPh sb="74" eb="76">
      <t>タイメン</t>
    </rPh>
    <rPh sb="76" eb="78">
      <t>タイオウ</t>
    </rPh>
    <rPh sb="78" eb="79">
      <t>ア</t>
    </rPh>
    <rPh sb="82" eb="83">
      <t>ハバ</t>
    </rPh>
    <rPh sb="83" eb="84">
      <t>ヒロ</t>
    </rPh>
    <rPh sb="85" eb="87">
      <t>ガゾウ</t>
    </rPh>
    <rPh sb="125" eb="127">
      <t>キジ</t>
    </rPh>
    <rPh sb="128" eb="130">
      <t>ハッコウ</t>
    </rPh>
    <rPh sb="136" eb="138">
      <t>トリクミ</t>
    </rPh>
    <rPh sb="141" eb="142">
      <t>スミ</t>
    </rPh>
    <rPh sb="143" eb="145">
      <t>ジョウセツ</t>
    </rPh>
    <rPh sb="146" eb="148">
      <t>ガゾウ</t>
    </rPh>
    <rPh sb="153" eb="155">
      <t>テンジ</t>
    </rPh>
    <rPh sb="164" eb="166">
      <t>ゲンザイ</t>
    </rPh>
    <rPh sb="167" eb="168">
      <t>ヒ</t>
    </rPh>
    <rPh sb="169" eb="170">
      <t>ツヅ</t>
    </rPh>
    <rPh sb="171" eb="174">
      <t>ケントウチュウ</t>
    </rPh>
    <rPh sb="177" eb="178">
      <t>トウ</t>
    </rPh>
    <rPh sb="181" eb="183">
      <t>ジッケン</t>
    </rPh>
    <rPh sb="187" eb="189">
      <t>テンジ</t>
    </rPh>
    <rPh sb="194" eb="195">
      <t>カリ</t>
    </rPh>
    <rPh sb="197" eb="200">
      <t>コウチクチュウ</t>
    </rPh>
    <rPh sb="222" eb="224">
      <t>シュウチ</t>
    </rPh>
    <rPh sb="238" eb="240">
      <t>キジ</t>
    </rPh>
    <rPh sb="243" eb="244">
      <t>カンガ</t>
    </rPh>
    <rPh sb="247" eb="248">
      <t>カイ</t>
    </rPh>
    <rPh sb="249" eb="250">
      <t>シュウ</t>
    </rPh>
    <rPh sb="254" eb="256">
      <t>キジ</t>
    </rPh>
    <rPh sb="257" eb="259">
      <t>ハッコウ</t>
    </rPh>
    <rPh sb="352" eb="354">
      <t>ブモン</t>
    </rPh>
    <rPh sb="356" eb="357">
      <t>ニン</t>
    </rPh>
    <phoneticPr fontId="2"/>
  </si>
  <si>
    <t>・画像処理系のUdemy講座を受講した。特に、AIではないルールベースの処理を重点的に学んだので、D900の設定がスムーズにできた。
・D900のハンズオン受講済。スプレッドシートの使い方が理解できるようになった。
・市販画像AIツールについて、社外の打ち合わせに参加し新しいツールの情報を把握できた。</t>
    <rPh sb="1" eb="3">
      <t>ガゾウ</t>
    </rPh>
    <rPh sb="3" eb="5">
      <t>ショリ</t>
    </rPh>
    <rPh sb="5" eb="6">
      <t>ケイ</t>
    </rPh>
    <rPh sb="12" eb="14">
      <t>コウザ</t>
    </rPh>
    <rPh sb="15" eb="17">
      <t>ジュコウ</t>
    </rPh>
    <rPh sb="20" eb="21">
      <t>トク</t>
    </rPh>
    <rPh sb="36" eb="38">
      <t>ショリ</t>
    </rPh>
    <rPh sb="39" eb="42">
      <t>ジュウテンテキ</t>
    </rPh>
    <rPh sb="43" eb="44">
      <t>マナ</t>
    </rPh>
    <rPh sb="54" eb="56">
      <t>セッテイ</t>
    </rPh>
    <rPh sb="78" eb="80">
      <t>ジュコウ</t>
    </rPh>
    <rPh sb="80" eb="81">
      <t>スミ</t>
    </rPh>
    <rPh sb="91" eb="92">
      <t>ツカ</t>
    </rPh>
    <rPh sb="93" eb="94">
      <t>カタ</t>
    </rPh>
    <rPh sb="95" eb="97">
      <t>リカイ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</si>
</sst>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0.0_ "/>
    <numFmt numFmtId="177" formatCode="0.00_ "/>
    <numFmt numFmtId="178" formatCode="0_ "/>
  </numFmts>
  <fonts count="46" x14ac:knownFonts="1">
    <font>
      <sz val="11"/>
      <name val="ＭＳ Ｐゴシック"/>
      <family val="3"/>
      <charset val="128"/>
    </font>
    <font>
      <sz val="11"/>
      <name val="ＭＳ Ｐゴシック"/>
      <family val="3"/>
      <charset val="128"/>
    </font>
    <font>
      <sz val="6"/>
      <name val="ＭＳ Ｐゴシック"/>
      <family val="3"/>
      <charset val="128"/>
    </font>
    <font>
      <sz val="14"/>
      <name val="ＭＳ Ｐゴシック"/>
      <family val="3"/>
      <charset val="128"/>
    </font>
    <font>
      <sz val="9"/>
      <name val="ＭＳ Ｐゴシック"/>
      <family val="3"/>
      <charset val="128"/>
    </font>
    <font>
      <sz val="10"/>
      <name val="ＭＳ Ｐゴシック"/>
      <family val="3"/>
      <charset val="128"/>
    </font>
    <font>
      <b/>
      <sz val="12"/>
      <name val="ＭＳ Ｐゴシック"/>
      <family val="3"/>
      <charset val="128"/>
    </font>
    <font>
      <sz val="8"/>
      <name val="ＭＳ Ｐゴシック"/>
      <family val="3"/>
      <charset val="128"/>
    </font>
    <font>
      <sz val="12"/>
      <name val="ＭＳ Ｐゴシック"/>
      <family val="3"/>
      <charset val="128"/>
    </font>
    <font>
      <sz val="11"/>
      <name val="ＭＳ Ｐゴシック"/>
      <family val="3"/>
      <charset val="128"/>
    </font>
    <font>
      <b/>
      <sz val="16"/>
      <name val="ＭＳ Ｐゴシック"/>
      <family val="3"/>
      <charset val="128"/>
    </font>
    <font>
      <sz val="9"/>
      <color indexed="81"/>
      <name val="ＭＳ Ｐゴシック"/>
      <family val="3"/>
      <charset val="128"/>
    </font>
    <font>
      <b/>
      <sz val="9"/>
      <name val="ＭＳ Ｐゴシック"/>
      <family val="3"/>
      <charset val="128"/>
    </font>
    <font>
      <sz val="16"/>
      <name val="ＭＳ Ｐゴシック"/>
      <family val="3"/>
      <charset val="128"/>
    </font>
    <font>
      <b/>
      <sz val="24"/>
      <name val="ＭＳ Ｐゴシック"/>
      <family val="3"/>
      <charset val="128"/>
    </font>
    <font>
      <sz val="9.5"/>
      <name val="ＭＳ Ｐゴシック"/>
      <family val="3"/>
      <charset val="128"/>
    </font>
    <font>
      <b/>
      <sz val="9"/>
      <color indexed="81"/>
      <name val="ＭＳ Ｐゴシック"/>
      <family val="3"/>
      <charset val="128"/>
    </font>
    <font>
      <b/>
      <sz val="18"/>
      <color indexed="8"/>
      <name val="ＭＳ Ｐゴシック"/>
      <family val="3"/>
      <charset val="128"/>
    </font>
    <font>
      <b/>
      <sz val="14"/>
      <color indexed="8"/>
      <name val="ＭＳ Ｐゴシック"/>
      <family val="3"/>
      <charset val="128"/>
    </font>
    <font>
      <b/>
      <sz val="11"/>
      <name val="ＭＳ Ｐゴシック"/>
      <family val="3"/>
      <charset val="128"/>
    </font>
    <font>
      <sz val="10"/>
      <color indexed="10"/>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1"/>
      <color theme="0"/>
      <name val="ＭＳ Ｐゴシック"/>
      <family val="3"/>
      <charset val="128"/>
      <scheme val="minor"/>
    </font>
    <font>
      <sz val="6"/>
      <color theme="1"/>
      <name val="ＭＳ Ｐゴシック"/>
      <family val="3"/>
      <charset val="128"/>
      <scheme val="minor"/>
    </font>
    <font>
      <sz val="8"/>
      <color theme="1"/>
      <name val="ＭＳ Ｐゴシック"/>
      <family val="3"/>
      <charset val="128"/>
      <scheme val="minor"/>
    </font>
    <font>
      <sz val="14"/>
      <color theme="0"/>
      <name val="ＭＳ Ｐゴシック"/>
      <family val="3"/>
      <charset val="128"/>
      <scheme val="minor"/>
    </font>
    <font>
      <sz val="14"/>
      <color theme="1"/>
      <name val="ＭＳ Ｐゴシック"/>
      <family val="3"/>
      <charset val="128"/>
      <scheme val="minor"/>
    </font>
    <font>
      <sz val="12"/>
      <color theme="1"/>
      <name val="ＭＳ Ｐゴシック"/>
      <family val="3"/>
      <charset val="128"/>
      <scheme val="minor"/>
    </font>
    <font>
      <sz val="10"/>
      <color rgb="FFFF0000"/>
      <name val="ＭＳ Ｐゴシック"/>
      <family val="3"/>
      <charset val="128"/>
    </font>
    <font>
      <sz val="12"/>
      <color theme="0"/>
      <name val="ＭＳ Ｐゴシック"/>
      <family val="3"/>
      <charset val="128"/>
      <scheme val="minor"/>
    </font>
  </fonts>
  <fills count="4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CC"/>
        <bgColor indexed="64"/>
      </patternFill>
    </fill>
    <fill>
      <patternFill patternType="solid">
        <fgColor rgb="FFCCFFCC"/>
        <bgColor indexed="64"/>
      </patternFill>
    </fill>
    <fill>
      <patternFill patternType="solid">
        <fgColor theme="1"/>
        <bgColor indexed="64"/>
      </patternFill>
    </fill>
    <fill>
      <patternFill patternType="solid">
        <fgColor rgb="FFFFCCFF"/>
        <bgColor indexed="64"/>
      </patternFill>
    </fill>
  </fills>
  <borders count="90">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thin">
        <color indexed="64"/>
      </right>
      <top style="medium">
        <color indexed="64"/>
      </top>
      <bottom/>
      <diagonal/>
    </border>
    <border>
      <left style="medium">
        <color indexed="64"/>
      </left>
      <right/>
      <top/>
      <bottom/>
      <diagonal/>
    </border>
    <border>
      <left style="thin">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double">
        <color indexed="64"/>
      </right>
      <top style="medium">
        <color indexed="64"/>
      </top>
      <bottom/>
      <diagonal/>
    </border>
    <border>
      <left style="medium">
        <color indexed="64"/>
      </left>
      <right/>
      <top/>
      <bottom style="medium">
        <color indexed="64"/>
      </bottom>
      <diagonal/>
    </border>
    <border>
      <left/>
      <right style="double">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top style="double">
        <color indexed="64"/>
      </top>
      <bottom/>
      <diagonal/>
    </border>
    <border>
      <left/>
      <right style="medium">
        <color indexed="64"/>
      </right>
      <top style="double">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diagonalDown="1">
      <left style="thin">
        <color indexed="64"/>
      </left>
      <right/>
      <top style="thin">
        <color indexed="64"/>
      </top>
      <bottom style="medium">
        <color indexed="64"/>
      </bottom>
      <diagonal style="thin">
        <color indexed="64"/>
      </diagonal>
    </border>
    <border diagonalDown="1">
      <left/>
      <right style="thin">
        <color indexed="64"/>
      </right>
      <top style="thin">
        <color indexed="64"/>
      </top>
      <bottom style="medium">
        <color indexed="64"/>
      </bottom>
      <diagonal style="thin">
        <color indexed="64"/>
      </diagonal>
    </border>
    <border>
      <left style="double">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double">
        <color indexed="64"/>
      </left>
      <right/>
      <top style="medium">
        <color indexed="64"/>
      </top>
      <bottom style="thin">
        <color indexed="64"/>
      </bottom>
      <diagonal/>
    </border>
    <border diagonalUp="1">
      <left style="medium">
        <color indexed="64"/>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diagonal style="thin">
        <color indexed="64"/>
      </diagonal>
    </border>
    <border diagonalUp="1">
      <left/>
      <right style="thin">
        <color indexed="64"/>
      </right>
      <top/>
      <bottom/>
      <diagonal style="thin">
        <color indexed="64"/>
      </diagonal>
    </border>
    <border diagonalUp="1">
      <left style="medium">
        <color indexed="64"/>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173">
    <xf numFmtId="0" fontId="0" fillId="0" borderId="0"/>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27" borderId="81" applyNumberFormat="0" applyAlignment="0" applyProtection="0">
      <alignment vertical="center"/>
    </xf>
    <xf numFmtId="0" fontId="24" fillId="27" borderId="81" applyNumberFormat="0" applyAlignment="0" applyProtection="0">
      <alignment vertical="center"/>
    </xf>
    <xf numFmtId="0" fontId="24" fillId="27" borderId="81" applyNumberFormat="0" applyAlignment="0" applyProtection="0">
      <alignment vertical="center"/>
    </xf>
    <xf numFmtId="0" fontId="24" fillId="27" borderId="81" applyNumberFormat="0" applyAlignment="0" applyProtection="0">
      <alignment vertical="center"/>
    </xf>
    <xf numFmtId="0" fontId="25" fillId="28" borderId="0" applyNumberFormat="0" applyBorder="0" applyAlignment="0" applyProtection="0">
      <alignment vertical="center"/>
    </xf>
    <xf numFmtId="0" fontId="25" fillId="28" borderId="0" applyNumberFormat="0" applyBorder="0" applyAlignment="0" applyProtection="0">
      <alignment vertical="center"/>
    </xf>
    <xf numFmtId="0" fontId="25" fillId="28" borderId="0" applyNumberFormat="0" applyBorder="0" applyAlignment="0" applyProtection="0">
      <alignment vertical="center"/>
    </xf>
    <xf numFmtId="0" fontId="25" fillId="28" borderId="0" applyNumberFormat="0" applyBorder="0" applyAlignment="0" applyProtection="0">
      <alignment vertical="center"/>
    </xf>
    <xf numFmtId="0" fontId="21" fillId="29" borderId="82" applyNumberFormat="0" applyFont="0" applyAlignment="0" applyProtection="0">
      <alignment vertical="center"/>
    </xf>
    <xf numFmtId="0" fontId="21" fillId="29" borderId="82" applyNumberFormat="0" applyFont="0" applyAlignment="0" applyProtection="0">
      <alignment vertical="center"/>
    </xf>
    <xf numFmtId="0" fontId="21" fillId="29" borderId="82" applyNumberFormat="0" applyFont="0" applyAlignment="0" applyProtection="0">
      <alignment vertical="center"/>
    </xf>
    <xf numFmtId="0" fontId="21" fillId="29" borderId="82" applyNumberFormat="0" applyFont="0" applyAlignment="0" applyProtection="0">
      <alignment vertical="center"/>
    </xf>
    <xf numFmtId="0" fontId="26" fillId="0" borderId="83" applyNumberFormat="0" applyFill="0" applyAlignment="0" applyProtection="0">
      <alignment vertical="center"/>
    </xf>
    <xf numFmtId="0" fontId="26" fillId="0" borderId="83" applyNumberFormat="0" applyFill="0" applyAlignment="0" applyProtection="0">
      <alignment vertical="center"/>
    </xf>
    <xf numFmtId="0" fontId="26" fillId="0" borderId="83" applyNumberFormat="0" applyFill="0" applyAlignment="0" applyProtection="0">
      <alignment vertical="center"/>
    </xf>
    <xf numFmtId="0" fontId="26" fillId="0" borderId="83" applyNumberFormat="0" applyFill="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7" fillId="30" borderId="0" applyNumberFormat="0" applyBorder="0" applyAlignment="0" applyProtection="0">
      <alignment vertical="center"/>
    </xf>
    <xf numFmtId="0" fontId="28" fillId="31" borderId="84" applyNumberFormat="0" applyAlignment="0" applyProtection="0">
      <alignment vertical="center"/>
    </xf>
    <xf numFmtId="0" fontId="28" fillId="31" borderId="84" applyNumberFormat="0" applyAlignment="0" applyProtection="0">
      <alignment vertical="center"/>
    </xf>
    <xf numFmtId="0" fontId="28" fillId="31" borderId="84" applyNumberFormat="0" applyAlignment="0" applyProtection="0">
      <alignment vertical="center"/>
    </xf>
    <xf numFmtId="0" fontId="28" fillId="31" borderId="84" applyNumberFormat="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85" applyNumberFormat="0" applyFill="0" applyAlignment="0" applyProtection="0">
      <alignment vertical="center"/>
    </xf>
    <xf numFmtId="0" fontId="30" fillId="0" borderId="85" applyNumberFormat="0" applyFill="0" applyAlignment="0" applyProtection="0">
      <alignment vertical="center"/>
    </xf>
    <xf numFmtId="0" fontId="30" fillId="0" borderId="85" applyNumberFormat="0" applyFill="0" applyAlignment="0" applyProtection="0">
      <alignment vertical="center"/>
    </xf>
    <xf numFmtId="0" fontId="30" fillId="0" borderId="85" applyNumberFormat="0" applyFill="0" applyAlignment="0" applyProtection="0">
      <alignment vertical="center"/>
    </xf>
    <xf numFmtId="0" fontId="31" fillId="0" borderId="86" applyNumberFormat="0" applyFill="0" applyAlignment="0" applyProtection="0">
      <alignment vertical="center"/>
    </xf>
    <xf numFmtId="0" fontId="31" fillId="0" borderId="86" applyNumberFormat="0" applyFill="0" applyAlignment="0" applyProtection="0">
      <alignment vertical="center"/>
    </xf>
    <xf numFmtId="0" fontId="31" fillId="0" borderId="86" applyNumberFormat="0" applyFill="0" applyAlignment="0" applyProtection="0">
      <alignment vertical="center"/>
    </xf>
    <xf numFmtId="0" fontId="31" fillId="0" borderId="86" applyNumberFormat="0" applyFill="0" applyAlignment="0" applyProtection="0">
      <alignment vertical="center"/>
    </xf>
    <xf numFmtId="0" fontId="32" fillId="0" borderId="87" applyNumberFormat="0" applyFill="0" applyAlignment="0" applyProtection="0">
      <alignment vertical="center"/>
    </xf>
    <xf numFmtId="0" fontId="32" fillId="0" borderId="87" applyNumberFormat="0" applyFill="0" applyAlignment="0" applyProtection="0">
      <alignment vertical="center"/>
    </xf>
    <xf numFmtId="0" fontId="32" fillId="0" borderId="87" applyNumberFormat="0" applyFill="0" applyAlignment="0" applyProtection="0">
      <alignment vertical="center"/>
    </xf>
    <xf numFmtId="0" fontId="32" fillId="0" borderId="87" applyNumberFormat="0" applyFill="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88" applyNumberFormat="0" applyFill="0" applyAlignment="0" applyProtection="0">
      <alignment vertical="center"/>
    </xf>
    <xf numFmtId="0" fontId="33" fillId="0" borderId="88" applyNumberFormat="0" applyFill="0" applyAlignment="0" applyProtection="0">
      <alignment vertical="center"/>
    </xf>
    <xf numFmtId="0" fontId="33" fillId="0" borderId="88" applyNumberFormat="0" applyFill="0" applyAlignment="0" applyProtection="0">
      <alignment vertical="center"/>
    </xf>
    <xf numFmtId="0" fontId="33" fillId="0" borderId="88" applyNumberFormat="0" applyFill="0" applyAlignment="0" applyProtection="0">
      <alignment vertical="center"/>
    </xf>
    <xf numFmtId="0" fontId="34" fillId="31" borderId="89" applyNumberFormat="0" applyAlignment="0" applyProtection="0">
      <alignment vertical="center"/>
    </xf>
    <xf numFmtId="0" fontId="34" fillId="31" borderId="89" applyNumberFormat="0" applyAlignment="0" applyProtection="0">
      <alignment vertical="center"/>
    </xf>
    <xf numFmtId="0" fontId="34" fillId="31" borderId="89" applyNumberFormat="0" applyAlignment="0" applyProtection="0">
      <alignment vertical="center"/>
    </xf>
    <xf numFmtId="0" fontId="34" fillId="31" borderId="89" applyNumberFormat="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6" fontId="1" fillId="0" borderId="0" applyFont="0" applyFill="0" applyBorder="0" applyAlignment="0" applyProtection="0"/>
    <xf numFmtId="6" fontId="9" fillId="0" borderId="0" applyFont="0" applyFill="0" applyBorder="0" applyAlignment="0" applyProtection="0"/>
    <xf numFmtId="0" fontId="36" fillId="32" borderId="84" applyNumberFormat="0" applyAlignment="0" applyProtection="0">
      <alignment vertical="center"/>
    </xf>
    <xf numFmtId="0" fontId="36" fillId="32" borderId="84" applyNumberFormat="0" applyAlignment="0" applyProtection="0">
      <alignment vertical="center"/>
    </xf>
    <xf numFmtId="0" fontId="36" fillId="32" borderId="84" applyNumberFormat="0" applyAlignment="0" applyProtection="0">
      <alignment vertical="center"/>
    </xf>
    <xf numFmtId="0" fontId="36" fillId="32" borderId="84"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9" fillId="0" borderId="0"/>
    <xf numFmtId="0" fontId="21" fillId="0" borderId="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xf numFmtId="0" fontId="37" fillId="33" borderId="0" applyNumberFormat="0" applyBorder="0" applyAlignment="0" applyProtection="0">
      <alignment vertical="center"/>
    </xf>
  </cellStyleXfs>
  <cellXfs count="670">
    <xf numFmtId="0" fontId="0" fillId="0" borderId="0" xfId="0"/>
    <xf numFmtId="0" fontId="0" fillId="2" borderId="0" xfId="0" applyFill="1"/>
    <xf numFmtId="0" fontId="3" fillId="2" borderId="0" xfId="0" applyFont="1" applyFill="1"/>
    <xf numFmtId="0" fontId="0" fillId="2" borderId="1" xfId="0" applyFill="1" applyBorder="1"/>
    <xf numFmtId="0" fontId="0" fillId="2" borderId="0"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6" fillId="2" borderId="0" xfId="0" applyFont="1" applyFill="1" applyBorder="1"/>
    <xf numFmtId="0" fontId="5" fillId="2" borderId="0" xfId="0" applyFont="1" applyFill="1" applyBorder="1"/>
    <xf numFmtId="0" fontId="5" fillId="2" borderId="0" xfId="0" applyFont="1" applyFill="1" applyBorder="1" applyAlignment="1"/>
    <xf numFmtId="0" fontId="0" fillId="2" borderId="0" xfId="0" applyFill="1" applyBorder="1" applyAlignment="1"/>
    <xf numFmtId="0" fontId="0" fillId="2" borderId="7" xfId="0" applyFill="1" applyBorder="1"/>
    <xf numFmtId="0" fontId="5" fillId="2" borderId="0" xfId="0" applyFont="1" applyFill="1" applyBorder="1" applyAlignment="1">
      <alignment vertical="center"/>
    </xf>
    <xf numFmtId="0" fontId="0" fillId="2" borderId="0" xfId="0" applyFill="1" applyBorder="1" applyAlignment="1">
      <alignment vertical="center"/>
    </xf>
    <xf numFmtId="0" fontId="0" fillId="2" borderId="5" xfId="0" applyFill="1" applyBorder="1" applyAlignment="1">
      <alignment vertical="center"/>
    </xf>
    <xf numFmtId="0" fontId="6" fillId="2" borderId="0" xfId="0" applyFont="1" applyFill="1" applyBorder="1" applyAlignment="1">
      <alignment vertical="center"/>
    </xf>
    <xf numFmtId="0" fontId="5" fillId="2" borderId="0" xfId="0" applyFont="1"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center"/>
    </xf>
    <xf numFmtId="0" fontId="4" fillId="2" borderId="0" xfId="0" applyFont="1" applyFill="1" applyBorder="1"/>
    <xf numFmtId="0" fontId="4" fillId="2" borderId="0" xfId="0" applyFont="1" applyFill="1" applyBorder="1" applyAlignment="1">
      <alignment vertical="center"/>
    </xf>
    <xf numFmtId="0" fontId="5" fillId="2" borderId="1" xfId="0" applyFont="1" applyFill="1" applyBorder="1" applyAlignment="1">
      <alignment vertical="center"/>
    </xf>
    <xf numFmtId="0" fontId="0" fillId="2" borderId="1" xfId="0" applyFill="1" applyBorder="1" applyAlignment="1">
      <alignment vertical="center"/>
    </xf>
    <xf numFmtId="0" fontId="0" fillId="2" borderId="8" xfId="0" applyFill="1" applyBorder="1" applyAlignment="1">
      <alignment vertical="center"/>
    </xf>
    <xf numFmtId="0" fontId="4" fillId="2" borderId="1" xfId="0" applyFont="1" applyFill="1" applyBorder="1" applyAlignment="1">
      <alignment vertical="center"/>
    </xf>
    <xf numFmtId="0" fontId="0" fillId="2" borderId="8" xfId="0" applyFill="1" applyBorder="1"/>
    <xf numFmtId="0" fontId="5" fillId="2" borderId="1" xfId="0" applyFont="1" applyFill="1" applyBorder="1" applyAlignment="1">
      <alignment horizontal="center" vertical="center"/>
    </xf>
    <xf numFmtId="0" fontId="7" fillId="2" borderId="0" xfId="0" applyFont="1" applyFill="1"/>
    <xf numFmtId="0" fontId="7" fillId="2" borderId="0" xfId="0" applyFont="1" applyFill="1" applyBorder="1"/>
    <xf numFmtId="0" fontId="5" fillId="2" borderId="0" xfId="0" applyFont="1" applyFill="1"/>
    <xf numFmtId="0" fontId="7" fillId="2" borderId="0" xfId="0" applyFont="1" applyFill="1" applyBorder="1" applyAlignment="1">
      <alignment horizontal="center"/>
    </xf>
    <xf numFmtId="0" fontId="8" fillId="2" borderId="0" xfId="0" applyFont="1" applyFill="1"/>
    <xf numFmtId="0" fontId="8" fillId="2" borderId="0" xfId="0" applyFont="1" applyFill="1" applyBorder="1" applyAlignment="1">
      <alignment horizontal="center"/>
    </xf>
    <xf numFmtId="0" fontId="5" fillId="2" borderId="0" xfId="0" applyFont="1" applyFill="1" applyBorder="1" applyAlignment="1">
      <alignment horizontal="center"/>
    </xf>
    <xf numFmtId="0" fontId="2" fillId="2" borderId="1" xfId="0" quotePrefix="1" applyFont="1" applyFill="1" applyBorder="1" applyAlignment="1">
      <alignment horizontal="center"/>
    </xf>
    <xf numFmtId="56" fontId="2" fillId="2" borderId="0" xfId="0" quotePrefix="1" applyNumberFormat="1" applyFont="1" applyFill="1" applyBorder="1" applyAlignment="1">
      <alignment horizontal="center"/>
    </xf>
    <xf numFmtId="0" fontId="2" fillId="2" borderId="0" xfId="0" quotePrefix="1" applyFont="1" applyFill="1" applyBorder="1" applyAlignment="1">
      <alignment horizont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7" fillId="2" borderId="0" xfId="0" applyFont="1" applyFill="1" applyBorder="1" applyAlignment="1">
      <alignment horizontal="center" vertical="center"/>
    </xf>
    <xf numFmtId="0" fontId="4" fillId="2" borderId="0" xfId="0" quotePrefix="1" applyFont="1" applyFill="1" applyBorder="1" applyAlignment="1">
      <alignment horizontal="center"/>
    </xf>
    <xf numFmtId="0" fontId="1" fillId="2" borderId="0" xfId="0" applyFont="1" applyFill="1" applyBorder="1"/>
    <xf numFmtId="0" fontId="0" fillId="2" borderId="11" xfId="0" applyFill="1" applyBorder="1"/>
    <xf numFmtId="0" fontId="0" fillId="2" borderId="9" xfId="0" applyFill="1" applyBorder="1" applyAlignment="1"/>
    <xf numFmtId="0" fontId="0" fillId="2" borderId="3" xfId="0" applyFill="1" applyBorder="1" applyAlignment="1">
      <alignment vertical="center" wrapText="1"/>
    </xf>
    <xf numFmtId="0" fontId="8" fillId="2" borderId="0" xfId="0" applyFont="1" applyFill="1" applyBorder="1"/>
    <xf numFmtId="0" fontId="21" fillId="0" borderId="0" xfId="163">
      <alignment vertical="center"/>
    </xf>
    <xf numFmtId="0" fontId="38" fillId="0" borderId="0" xfId="0" applyFont="1" applyAlignment="1">
      <alignment vertical="center"/>
    </xf>
    <xf numFmtId="0" fontId="0" fillId="2" borderId="0" xfId="0" applyFill="1" applyBorder="1" applyAlignment="1">
      <alignment vertical="top" wrapText="1"/>
    </xf>
    <xf numFmtId="0" fontId="0" fillId="2" borderId="0" xfId="0" applyFill="1" applyBorder="1" applyAlignment="1">
      <alignment horizontal="left" vertical="center" wrapText="1"/>
    </xf>
    <xf numFmtId="0" fontId="5" fillId="2" borderId="1" xfId="0" applyFont="1" applyFill="1" applyBorder="1"/>
    <xf numFmtId="0" fontId="0" fillId="2" borderId="0" xfId="0" applyFill="1" applyBorder="1" applyAlignment="1">
      <alignment vertical="center" wrapText="1"/>
    </xf>
    <xf numFmtId="0" fontId="0" fillId="2" borderId="12" xfId="0" applyFill="1" applyBorder="1" applyAlignment="1">
      <alignment vertical="center" wrapText="1"/>
    </xf>
    <xf numFmtId="0" fontId="0" fillId="34" borderId="0" xfId="0" applyFill="1" applyBorder="1"/>
    <xf numFmtId="0" fontId="0" fillId="34" borderId="0" xfId="0" applyFill="1"/>
    <xf numFmtId="0" fontId="5" fillId="34" borderId="0" xfId="0" applyFont="1" applyFill="1" applyBorder="1" applyAlignment="1">
      <alignment vertical="center"/>
    </xf>
    <xf numFmtId="0" fontId="5" fillId="34" borderId="0" xfId="0" applyFont="1" applyFill="1" applyBorder="1" applyAlignment="1">
      <alignment horizontal="center" vertical="center"/>
    </xf>
    <xf numFmtId="0" fontId="0" fillId="34" borderId="0" xfId="0" applyFill="1" applyBorder="1" applyAlignment="1">
      <alignment vertical="center"/>
    </xf>
    <xf numFmtId="0" fontId="0" fillId="34" borderId="0" xfId="0" applyFill="1" applyBorder="1" applyAlignment="1">
      <alignment horizontal="center" vertical="center"/>
    </xf>
    <xf numFmtId="0" fontId="0" fillId="34" borderId="0" xfId="0" applyFill="1" applyBorder="1" applyAlignment="1"/>
    <xf numFmtId="0" fontId="5" fillId="34" borderId="0" xfId="0" applyFont="1" applyFill="1" applyBorder="1" applyAlignment="1">
      <alignment vertical="center" wrapText="1"/>
    </xf>
    <xf numFmtId="0" fontId="0" fillId="34" borderId="0" xfId="0" applyFill="1" applyAlignment="1"/>
    <xf numFmtId="0" fontId="21" fillId="0" borderId="13" xfId="163" applyBorder="1">
      <alignment vertical="center"/>
    </xf>
    <xf numFmtId="0" fontId="21" fillId="0" borderId="0" xfId="163" applyAlignment="1">
      <alignment horizontal="center" vertical="center"/>
    </xf>
    <xf numFmtId="0" fontId="21" fillId="0" borderId="0" xfId="163" applyAlignment="1">
      <alignment horizontal="center" vertical="center"/>
    </xf>
    <xf numFmtId="0" fontId="21" fillId="0" borderId="0" xfId="163" applyBorder="1">
      <alignment vertical="center"/>
    </xf>
    <xf numFmtId="0" fontId="21" fillId="0" borderId="0" xfId="163" applyFill="1" applyBorder="1">
      <alignment vertical="center"/>
    </xf>
    <xf numFmtId="0" fontId="21" fillId="0" borderId="13" xfId="163" applyFill="1" applyBorder="1" applyAlignment="1">
      <alignment vertical="center" shrinkToFit="1"/>
    </xf>
    <xf numFmtId="0" fontId="21" fillId="0" borderId="0" xfId="163" applyFill="1">
      <alignment vertical="center"/>
    </xf>
    <xf numFmtId="0" fontId="0" fillId="2" borderId="12" xfId="0" applyFill="1" applyBorder="1"/>
    <xf numFmtId="0" fontId="39" fillId="0" borderId="0" xfId="163" applyFont="1">
      <alignment vertical="center"/>
    </xf>
    <xf numFmtId="0" fontId="0" fillId="0" borderId="0" xfId="0" applyAlignment="1">
      <alignment vertical="center"/>
    </xf>
    <xf numFmtId="0" fontId="0" fillId="0" borderId="13" xfId="0" applyBorder="1" applyAlignment="1">
      <alignment vertical="center"/>
    </xf>
    <xf numFmtId="0" fontId="0" fillId="0" borderId="0" xfId="0" applyFill="1" applyBorder="1"/>
    <xf numFmtId="0" fontId="21" fillId="0" borderId="0" xfId="163" applyAlignment="1">
      <alignment vertical="center"/>
    </xf>
    <xf numFmtId="0" fontId="21" fillId="35" borderId="0" xfId="163" applyFill="1">
      <alignment vertical="center"/>
    </xf>
    <xf numFmtId="0" fontId="21" fillId="0" borderId="0" xfId="163" applyAlignment="1">
      <alignment vertical="center" wrapText="1"/>
    </xf>
    <xf numFmtId="0" fontId="21" fillId="0" borderId="0" xfId="163" applyFont="1">
      <alignment vertical="center"/>
    </xf>
    <xf numFmtId="0" fontId="21" fillId="0" borderId="0" xfId="163" applyFont="1" applyAlignment="1">
      <alignment vertical="center"/>
    </xf>
    <xf numFmtId="0" fontId="21" fillId="0" borderId="0" xfId="163" applyFill="1" applyAlignment="1">
      <alignment vertical="center" wrapText="1"/>
    </xf>
    <xf numFmtId="6" fontId="14" fillId="0" borderId="14" xfId="157" applyFont="1" applyFill="1" applyBorder="1" applyAlignment="1">
      <alignment vertical="center"/>
    </xf>
    <xf numFmtId="0" fontId="10" fillId="0" borderId="14" xfId="0" applyFont="1" applyFill="1" applyBorder="1" applyAlignment="1">
      <alignment vertical="center"/>
    </xf>
    <xf numFmtId="6" fontId="14" fillId="0" borderId="0" xfId="157"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vertical="center" wrapText="1" shrinkToFit="1"/>
    </xf>
    <xf numFmtId="0" fontId="0" fillId="0" borderId="0" xfId="0" applyFill="1" applyBorder="1" applyAlignment="1">
      <alignment vertical="center" shrinkToFit="1"/>
    </xf>
    <xf numFmtId="0" fontId="0" fillId="0" borderId="0" xfId="0" applyFont="1" applyFill="1" applyBorder="1" applyAlignment="1">
      <alignment vertical="center"/>
    </xf>
    <xf numFmtId="0" fontId="15" fillId="34" borderId="0" xfId="0" applyFont="1" applyFill="1" applyBorder="1" applyAlignment="1">
      <alignment vertical="center"/>
    </xf>
    <xf numFmtId="6" fontId="14" fillId="0" borderId="15" xfId="157" applyFont="1" applyFill="1" applyBorder="1" applyAlignment="1">
      <alignment vertical="center"/>
    </xf>
    <xf numFmtId="6" fontId="14" fillId="0" borderId="16" xfId="157" applyFont="1" applyFill="1" applyBorder="1" applyAlignment="1">
      <alignment vertical="center"/>
    </xf>
    <xf numFmtId="0" fontId="5" fillId="2" borderId="0" xfId="0" applyFont="1" applyFill="1" applyBorder="1" applyAlignment="1">
      <alignment horizontal="right" vertical="center"/>
    </xf>
    <xf numFmtId="0" fontId="0" fillId="0" borderId="0" xfId="0" applyAlignment="1">
      <alignment horizontal="center" vertical="center"/>
    </xf>
    <xf numFmtId="0" fontId="40" fillId="0" borderId="13" xfId="0" applyFont="1" applyBorder="1" applyAlignment="1">
      <alignment vertical="center" wrapText="1"/>
    </xf>
    <xf numFmtId="0" fontId="0" fillId="0" borderId="0" xfId="0" applyBorder="1" applyAlignment="1">
      <alignment horizontal="left" vertical="center"/>
    </xf>
    <xf numFmtId="0" fontId="0" fillId="0" borderId="0" xfId="0" applyBorder="1" applyAlignment="1">
      <alignment vertical="center"/>
    </xf>
    <xf numFmtId="0" fontId="40" fillId="36" borderId="0" xfId="0" applyFont="1" applyFill="1" applyAlignment="1">
      <alignment horizontal="center" vertical="center" wrapText="1"/>
    </xf>
    <xf numFmtId="0" fontId="0" fillId="0" borderId="0" xfId="0" applyFill="1" applyBorder="1" applyAlignment="1">
      <alignment vertical="center"/>
    </xf>
    <xf numFmtId="0" fontId="0" fillId="36" borderId="0" xfId="0" applyFill="1" applyAlignment="1">
      <alignment vertical="center"/>
    </xf>
    <xf numFmtId="0" fontId="0" fillId="0" borderId="13" xfId="0" applyFill="1" applyBorder="1" applyAlignment="1">
      <alignment vertical="center" shrinkToFit="1"/>
    </xf>
    <xf numFmtId="0" fontId="0" fillId="0" borderId="0" xfId="0" applyFill="1" applyAlignment="1">
      <alignment vertical="center"/>
    </xf>
    <xf numFmtId="0" fontId="0" fillId="2" borderId="14" xfId="0" applyFill="1" applyBorder="1" applyAlignment="1">
      <alignment vertical="top" wrapText="1"/>
    </xf>
    <xf numFmtId="0" fontId="0" fillId="2" borderId="5" xfId="0" applyFill="1" applyBorder="1" applyAlignment="1">
      <alignment horizontal="center" vertical="center"/>
    </xf>
    <xf numFmtId="0" fontId="0" fillId="37" borderId="0" xfId="0" applyFill="1" applyAlignment="1">
      <alignment vertical="center"/>
    </xf>
    <xf numFmtId="0" fontId="18" fillId="2" borderId="3" xfId="0" applyFont="1" applyFill="1" applyBorder="1" applyAlignment="1">
      <alignment vertical="center" shrinkToFit="1"/>
    </xf>
    <xf numFmtId="0" fontId="18" fillId="2" borderId="3" xfId="0" applyFont="1" applyFill="1" applyBorder="1" applyAlignment="1">
      <alignment vertical="center"/>
    </xf>
    <xf numFmtId="0" fontId="18" fillId="2" borderId="4" xfId="0" applyFont="1" applyFill="1" applyBorder="1" applyAlignment="1">
      <alignment vertical="center"/>
    </xf>
    <xf numFmtId="0" fontId="0" fillId="37" borderId="7" xfId="0" applyFill="1" applyBorder="1" applyAlignment="1">
      <alignment vertical="center"/>
    </xf>
    <xf numFmtId="0" fontId="18" fillId="2" borderId="1" xfId="0" applyFont="1" applyFill="1" applyBorder="1" applyAlignment="1">
      <alignment vertical="center" shrinkToFit="1"/>
    </xf>
    <xf numFmtId="0" fontId="18" fillId="2" borderId="1" xfId="0" applyFont="1" applyFill="1" applyBorder="1" applyAlignment="1">
      <alignment vertical="center"/>
    </xf>
    <xf numFmtId="0" fontId="18" fillId="2" borderId="10" xfId="0" applyFont="1" applyFill="1" applyBorder="1" applyAlignment="1">
      <alignment vertical="center"/>
    </xf>
    <xf numFmtId="0" fontId="18" fillId="37" borderId="7" xfId="0" applyFont="1" applyFill="1" applyBorder="1" applyAlignment="1">
      <alignment vertical="center"/>
    </xf>
    <xf numFmtId="0" fontId="0" fillId="37" borderId="0" xfId="0" applyFill="1" applyBorder="1"/>
    <xf numFmtId="6" fontId="14" fillId="37" borderId="0" xfId="158" applyFont="1" applyFill="1" applyBorder="1" applyAlignment="1">
      <alignment vertical="center"/>
    </xf>
    <xf numFmtId="0" fontId="0" fillId="37" borderId="0" xfId="0" applyFill="1" applyBorder="1" applyAlignment="1"/>
    <xf numFmtId="0" fontId="0" fillId="37" borderId="0" xfId="0" applyFill="1"/>
    <xf numFmtId="0" fontId="0" fillId="37" borderId="14" xfId="0" applyFill="1" applyBorder="1"/>
    <xf numFmtId="0" fontId="5" fillId="0" borderId="0" xfId="0" applyFont="1" applyFill="1" applyBorder="1" applyAlignment="1">
      <alignment vertical="center" wrapText="1"/>
    </xf>
    <xf numFmtId="0" fontId="3" fillId="37" borderId="0" xfId="0" applyFont="1" applyFill="1"/>
    <xf numFmtId="0" fontId="0" fillId="37" borderId="1" xfId="0" applyFill="1" applyBorder="1"/>
    <xf numFmtId="0" fontId="0" fillId="37" borderId="1" xfId="0" applyFill="1" applyBorder="1" applyAlignment="1">
      <alignment horizontal="center" vertical="center"/>
    </xf>
    <xf numFmtId="0" fontId="0" fillId="37" borderId="0" xfId="0" applyFill="1" applyBorder="1" applyAlignment="1">
      <alignment horizontal="center" vertical="center"/>
    </xf>
    <xf numFmtId="0" fontId="0" fillId="37" borderId="7" xfId="0" applyFill="1" applyBorder="1"/>
    <xf numFmtId="0" fontId="6" fillId="2" borderId="5" xfId="0" applyFont="1" applyFill="1" applyBorder="1"/>
    <xf numFmtId="0" fontId="0" fillId="2" borderId="5" xfId="0" applyFill="1" applyBorder="1" applyAlignment="1"/>
    <xf numFmtId="0" fontId="0" fillId="2" borderId="9" xfId="0" applyFill="1" applyBorder="1"/>
    <xf numFmtId="0" fontId="0" fillId="2" borderId="17" xfId="0" applyFill="1" applyBorder="1"/>
    <xf numFmtId="0" fontId="6" fillId="2" borderId="0" xfId="0" applyFont="1" applyFill="1" applyBorder="1" applyAlignment="1"/>
    <xf numFmtId="0" fontId="0" fillId="2" borderId="17" xfId="0" applyFill="1" applyBorder="1" applyAlignment="1">
      <alignment horizontal="center"/>
    </xf>
    <xf numFmtId="0" fontId="0" fillId="2" borderId="18" xfId="0" applyFill="1" applyBorder="1"/>
    <xf numFmtId="0" fontId="0" fillId="2" borderId="1" xfId="0" applyFill="1" applyBorder="1" applyAlignment="1">
      <alignment horizontal="center" vertical="center"/>
    </xf>
    <xf numFmtId="0" fontId="0" fillId="2" borderId="8" xfId="0" applyFill="1" applyBorder="1" applyAlignment="1">
      <alignment horizontal="left" vertical="center"/>
    </xf>
    <xf numFmtId="0" fontId="0" fillId="2" borderId="1" xfId="0" applyFill="1" applyBorder="1" applyAlignment="1">
      <alignment horizontal="center"/>
    </xf>
    <xf numFmtId="0" fontId="0" fillId="2" borderId="3" xfId="0" applyFill="1" applyBorder="1" applyAlignment="1">
      <alignment vertical="center"/>
    </xf>
    <xf numFmtId="0" fontId="0" fillId="2" borderId="19" xfId="0" applyFill="1" applyBorder="1" applyAlignment="1">
      <alignment horizontal="left" vertical="center"/>
    </xf>
    <xf numFmtId="0" fontId="0" fillId="2" borderId="14" xfId="0" applyFill="1" applyBorder="1" applyAlignment="1">
      <alignment horizontal="left" vertical="top" wrapText="1"/>
    </xf>
    <xf numFmtId="0" fontId="0" fillId="2" borderId="15" xfId="0" applyFill="1" applyBorder="1" applyAlignment="1">
      <alignment vertical="top" wrapText="1"/>
    </xf>
    <xf numFmtId="0" fontId="0" fillId="2" borderId="19" xfId="0" applyFill="1" applyBorder="1" applyAlignment="1">
      <alignment vertical="center"/>
    </xf>
    <xf numFmtId="0" fontId="0" fillId="2" borderId="14" xfId="0" applyFill="1" applyBorder="1" applyAlignment="1">
      <alignment vertical="top" wrapText="1" shrinkToFit="1"/>
    </xf>
    <xf numFmtId="0" fontId="0" fillId="2" borderId="15" xfId="0" applyFill="1" applyBorder="1" applyAlignment="1">
      <alignment vertical="top" wrapText="1" shrinkToFit="1"/>
    </xf>
    <xf numFmtId="0" fontId="7" fillId="37" borderId="0" xfId="0" applyFont="1" applyFill="1" applyBorder="1" applyAlignment="1">
      <alignment horizontal="center"/>
    </xf>
    <xf numFmtId="0" fontId="7" fillId="37" borderId="0" xfId="167" applyFont="1" applyFill="1" applyBorder="1"/>
    <xf numFmtId="0" fontId="9" fillId="37" borderId="0" xfId="167" applyFill="1" applyBorder="1"/>
    <xf numFmtId="0" fontId="0" fillId="37" borderId="0" xfId="0" applyFill="1" applyBorder="1" applyAlignment="1">
      <alignment horizontal="centerContinuous"/>
    </xf>
    <xf numFmtId="0" fontId="5" fillId="37" borderId="0" xfId="0" applyFont="1" applyFill="1" applyBorder="1"/>
    <xf numFmtId="0" fontId="5" fillId="37" borderId="0" xfId="0" applyFont="1" applyFill="1" applyBorder="1" applyAlignment="1"/>
    <xf numFmtId="0" fontId="4" fillId="37" borderId="0" xfId="0" applyFont="1" applyFill="1" applyBorder="1"/>
    <xf numFmtId="176" fontId="4" fillId="37" borderId="0" xfId="0" applyNumberFormat="1" applyFont="1" applyFill="1" applyBorder="1"/>
    <xf numFmtId="176" fontId="0" fillId="37" borderId="0" xfId="0" applyNumberFormat="1" applyFill="1" applyBorder="1"/>
    <xf numFmtId="0" fontId="9" fillId="37" borderId="1" xfId="167" applyFill="1" applyBorder="1"/>
    <xf numFmtId="0" fontId="9" fillId="37" borderId="1" xfId="167" applyFill="1" applyBorder="1" applyAlignment="1"/>
    <xf numFmtId="0" fontId="4" fillId="37" borderId="1" xfId="0" applyFont="1" applyFill="1" applyBorder="1"/>
    <xf numFmtId="176" fontId="4" fillId="37" borderId="1" xfId="0" applyNumberFormat="1" applyFont="1" applyFill="1" applyBorder="1"/>
    <xf numFmtId="176" fontId="0" fillId="37" borderId="1" xfId="0" applyNumberFormat="1" applyFill="1" applyBorder="1"/>
    <xf numFmtId="0" fontId="9" fillId="2" borderId="19" xfId="167" applyFill="1" applyBorder="1" applyAlignment="1">
      <alignment vertical="center"/>
    </xf>
    <xf numFmtId="0" fontId="9" fillId="2" borderId="14" xfId="167" applyFill="1" applyBorder="1" applyAlignment="1">
      <alignment vertical="top" wrapText="1" shrinkToFit="1"/>
    </xf>
    <xf numFmtId="0" fontId="9" fillId="2" borderId="15" xfId="167" applyFill="1" applyBorder="1" applyAlignment="1">
      <alignment vertical="top" wrapText="1" shrinkToFit="1"/>
    </xf>
    <xf numFmtId="0" fontId="4" fillId="37" borderId="0" xfId="0" quotePrefix="1" applyFont="1" applyFill="1" applyBorder="1" applyAlignment="1">
      <alignment horizontal="center"/>
    </xf>
    <xf numFmtId="0" fontId="19" fillId="2" borderId="2" xfId="0" applyFont="1" applyFill="1" applyBorder="1"/>
    <xf numFmtId="0" fontId="0" fillId="2" borderId="20" xfId="0" applyFill="1" applyBorder="1"/>
    <xf numFmtId="0" fontId="5" fillId="2" borderId="21" xfId="0" applyFont="1" applyFill="1" applyBorder="1" applyAlignment="1">
      <alignment vertical="center"/>
    </xf>
    <xf numFmtId="0" fontId="7" fillId="2" borderId="1" xfId="0" applyFont="1" applyFill="1" applyBorder="1" applyAlignment="1">
      <alignment horizontal="right" vertical="center"/>
    </xf>
    <xf numFmtId="0" fontId="7" fillId="0" borderId="1" xfId="0" applyFont="1" applyFill="1" applyBorder="1" applyAlignment="1">
      <alignment vertical="center"/>
    </xf>
    <xf numFmtId="0" fontId="7" fillId="2" borderId="1" xfId="0" applyFont="1" applyFill="1" applyBorder="1" applyAlignment="1">
      <alignment vertical="center"/>
    </xf>
    <xf numFmtId="0" fontId="0" fillId="2" borderId="22" xfId="0" applyFill="1" applyBorder="1"/>
    <xf numFmtId="0" fontId="2" fillId="37" borderId="0" xfId="0" applyFont="1" applyFill="1" applyAlignment="1">
      <alignment vertical="top"/>
    </xf>
    <xf numFmtId="0" fontId="7" fillId="37" borderId="0" xfId="0" applyFont="1" applyFill="1"/>
    <xf numFmtId="0" fontId="7" fillId="37" borderId="0" xfId="0" applyFont="1" applyFill="1" applyBorder="1" applyAlignment="1">
      <alignment horizontal="right" vertical="top"/>
    </xf>
    <xf numFmtId="0" fontId="7" fillId="2" borderId="2" xfId="0" applyFont="1" applyFill="1" applyBorder="1" applyAlignment="1"/>
    <xf numFmtId="0" fontId="7" fillId="2" borderId="3" xfId="0" applyFont="1" applyFill="1" applyBorder="1" applyAlignment="1"/>
    <xf numFmtId="0" fontId="7" fillId="2" borderId="4" xfId="0" applyFont="1" applyFill="1" applyBorder="1" applyAlignment="1"/>
    <xf numFmtId="0" fontId="4" fillId="2" borderId="3" xfId="0" applyFont="1" applyFill="1" applyBorder="1"/>
    <xf numFmtId="0" fontId="7" fillId="2" borderId="21" xfId="0" applyFont="1" applyFill="1" applyBorder="1" applyAlignment="1"/>
    <xf numFmtId="0" fontId="7" fillId="2" borderId="1" xfId="0" applyFont="1" applyFill="1" applyBorder="1" applyAlignment="1"/>
    <xf numFmtId="0" fontId="7" fillId="2" borderId="10" xfId="0" applyFont="1" applyFill="1" applyBorder="1" applyAlignment="1"/>
    <xf numFmtId="0" fontId="7" fillId="37" borderId="0" xfId="0" applyFont="1" applyFill="1" applyBorder="1"/>
    <xf numFmtId="0" fontId="7" fillId="37" borderId="0" xfId="0" applyFont="1" applyFill="1" applyBorder="1" applyAlignment="1">
      <alignment vertical="center"/>
    </xf>
    <xf numFmtId="0" fontId="0" fillId="37" borderId="0" xfId="0" applyFill="1" applyBorder="1" applyAlignment="1">
      <alignment vertical="center" wrapText="1"/>
    </xf>
    <xf numFmtId="0" fontId="0" fillId="37" borderId="0" xfId="0" applyFill="1" applyBorder="1" applyAlignment="1">
      <alignment vertical="center"/>
    </xf>
    <xf numFmtId="0" fontId="8" fillId="37" borderId="0" xfId="0" applyFont="1" applyFill="1" applyBorder="1" applyAlignment="1">
      <alignment horizontal="center"/>
    </xf>
    <xf numFmtId="0" fontId="0" fillId="0" borderId="7" xfId="0" applyBorder="1" applyAlignment="1"/>
    <xf numFmtId="0" fontId="0" fillId="2" borderId="23" xfId="0" applyFill="1" applyBorder="1" applyAlignment="1"/>
    <xf numFmtId="0" fontId="0" fillId="2" borderId="24" xfId="0" applyFill="1" applyBorder="1"/>
    <xf numFmtId="0" fontId="0" fillId="37" borderId="0" xfId="0" applyFill="1" applyBorder="1" applyAlignment="1">
      <alignment vertical="top" wrapText="1"/>
    </xf>
    <xf numFmtId="0" fontId="40" fillId="37" borderId="0" xfId="0" applyFont="1" applyFill="1" applyAlignment="1">
      <alignment horizontal="right" vertical="center"/>
    </xf>
    <xf numFmtId="0" fontId="0" fillId="0"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2" borderId="0" xfId="0" applyFont="1" applyFill="1" applyAlignment="1">
      <alignment vertical="center"/>
    </xf>
    <xf numFmtId="0" fontId="0" fillId="0" borderId="0" xfId="0" applyBorder="1"/>
    <xf numFmtId="0" fontId="21" fillId="0" borderId="25" xfId="163" applyBorder="1">
      <alignment vertical="center"/>
    </xf>
    <xf numFmtId="0" fontId="21" fillId="43" borderId="25" xfId="163" applyFill="1" applyBorder="1">
      <alignment vertical="center"/>
    </xf>
    <xf numFmtId="0" fontId="21" fillId="0" borderId="25" xfId="163" applyBorder="1" applyAlignment="1">
      <alignment vertical="center"/>
    </xf>
    <xf numFmtId="0" fontId="21" fillId="0" borderId="26" xfId="163" applyBorder="1" applyAlignment="1">
      <alignment horizontal="center" vertical="center"/>
    </xf>
    <xf numFmtId="0" fontId="21" fillId="0" borderId="26" xfId="163" applyBorder="1">
      <alignment vertical="center"/>
    </xf>
    <xf numFmtId="0" fontId="21" fillId="43" borderId="26" xfId="163" applyFill="1" applyBorder="1">
      <alignment vertical="center"/>
    </xf>
    <xf numFmtId="0" fontId="21" fillId="0" borderId="13" xfId="163" applyBorder="1" applyAlignment="1">
      <alignment horizontal="center" vertical="center"/>
    </xf>
    <xf numFmtId="0" fontId="21" fillId="43" borderId="13" xfId="163" applyFill="1" applyBorder="1">
      <alignment vertical="center"/>
    </xf>
    <xf numFmtId="177" fontId="21" fillId="0" borderId="13" xfId="163" applyNumberFormat="1" applyBorder="1" applyAlignment="1">
      <alignment horizontal="left" vertical="center"/>
    </xf>
    <xf numFmtId="178" fontId="21" fillId="0" borderId="13" xfId="163" applyNumberFormat="1" applyBorder="1" applyAlignment="1">
      <alignment horizontal="left" vertical="center"/>
    </xf>
    <xf numFmtId="0" fontId="21" fillId="0" borderId="13" xfId="163" applyFill="1" applyBorder="1" applyAlignment="1">
      <alignment horizontal="center" vertical="center"/>
    </xf>
    <xf numFmtId="176" fontId="21" fillId="0" borderId="13" xfId="163" applyNumberFormat="1" applyFill="1" applyBorder="1" applyAlignment="1">
      <alignment horizontal="left" vertical="center"/>
    </xf>
    <xf numFmtId="0" fontId="21" fillId="0" borderId="13" xfId="163" applyFill="1" applyBorder="1" applyAlignment="1">
      <alignment horizontal="left" vertical="center"/>
    </xf>
    <xf numFmtId="0" fontId="0" fillId="2" borderId="27" xfId="0" applyFont="1" applyFill="1" applyBorder="1" applyAlignment="1">
      <alignment horizontal="center" vertical="center"/>
    </xf>
    <xf numFmtId="0" fontId="0" fillId="2" borderId="24" xfId="0" applyFont="1" applyFill="1" applyBorder="1" applyAlignment="1">
      <alignment horizontal="center" vertical="center"/>
    </xf>
    <xf numFmtId="0" fontId="0" fillId="2" borderId="27" xfId="0" applyFill="1" applyBorder="1" applyAlignment="1">
      <alignment horizontal="center" vertical="center"/>
    </xf>
    <xf numFmtId="0" fontId="0" fillId="2" borderId="28" xfId="0" applyFont="1" applyFill="1" applyBorder="1" applyAlignment="1">
      <alignment horizontal="center" vertical="center"/>
    </xf>
    <xf numFmtId="0" fontId="0" fillId="2" borderId="29" xfId="0" applyFont="1" applyFill="1" applyBorder="1" applyAlignment="1">
      <alignment horizontal="center" vertical="center"/>
    </xf>
    <xf numFmtId="0" fontId="0" fillId="2" borderId="30" xfId="0" applyFont="1" applyFill="1" applyBorder="1" applyAlignment="1">
      <alignment horizontal="center" vertical="center"/>
    </xf>
    <xf numFmtId="0" fontId="0" fillId="2" borderId="16" xfId="0" applyFont="1" applyFill="1" applyBorder="1" applyAlignment="1">
      <alignment horizontal="center" vertical="center"/>
    </xf>
    <xf numFmtId="0" fontId="0" fillId="2" borderId="31" xfId="0" applyFont="1" applyFill="1" applyBorder="1" applyAlignment="1">
      <alignment horizontal="center" vertical="center"/>
    </xf>
    <xf numFmtId="0" fontId="0" fillId="2" borderId="32" xfId="0" applyFont="1" applyFill="1" applyBorder="1" applyAlignment="1">
      <alignment horizontal="center" vertical="center"/>
    </xf>
    <xf numFmtId="0" fontId="0" fillId="0" borderId="33"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left" vertical="top"/>
    </xf>
    <xf numFmtId="0" fontId="41" fillId="44" borderId="13" xfId="0" applyFont="1" applyFill="1" applyBorder="1" applyAlignment="1">
      <alignment horizontal="center" vertical="center" shrinkToFit="1"/>
    </xf>
    <xf numFmtId="0" fontId="42" fillId="0" borderId="13" xfId="0" applyFont="1" applyBorder="1" applyAlignment="1">
      <alignment horizontal="center" vertical="center" shrinkToFit="1"/>
    </xf>
    <xf numFmtId="0" fontId="43" fillId="0" borderId="13" xfId="0" applyFont="1" applyBorder="1" applyAlignment="1">
      <alignment horizontal="center" vertical="center" shrinkToFit="1"/>
    </xf>
    <xf numFmtId="0" fontId="10" fillId="0" borderId="14" xfId="0" applyFont="1" applyFill="1" applyBorder="1" applyAlignment="1">
      <alignment horizontal="center" vertical="center"/>
    </xf>
    <xf numFmtId="0" fontId="10" fillId="0" borderId="17" xfId="0" applyFont="1" applyFill="1" applyBorder="1" applyAlignment="1">
      <alignment horizontal="center" vertical="center"/>
    </xf>
    <xf numFmtId="0" fontId="0" fillId="2" borderId="2" xfId="0" applyFill="1" applyBorder="1" applyAlignment="1">
      <alignment horizontal="center" vertical="center" textRotation="255" shrinkToFit="1"/>
    </xf>
    <xf numFmtId="0" fontId="0" fillId="2" borderId="4" xfId="0" applyFill="1" applyBorder="1" applyAlignment="1">
      <alignment horizontal="center" vertical="center" textRotation="255" shrinkToFit="1"/>
    </xf>
    <xf numFmtId="0" fontId="0" fillId="2" borderId="7" xfId="0" applyFill="1" applyBorder="1" applyAlignment="1">
      <alignment horizontal="center" vertical="center" textRotation="255" shrinkToFit="1"/>
    </xf>
    <xf numFmtId="0" fontId="0" fillId="2" borderId="9" xfId="0" applyFill="1" applyBorder="1" applyAlignment="1">
      <alignment horizontal="center" vertical="center" textRotation="255" shrinkToFit="1"/>
    </xf>
    <xf numFmtId="0" fontId="0" fillId="2" borderId="45" xfId="0" applyFill="1" applyBorder="1" applyAlignment="1">
      <alignment horizontal="center" vertical="center" textRotation="255" shrinkToFit="1"/>
    </xf>
    <xf numFmtId="0" fontId="0" fillId="2" borderId="18" xfId="0" applyFill="1" applyBorder="1" applyAlignment="1">
      <alignment horizontal="center" vertical="center" textRotation="255" shrinkToFit="1"/>
    </xf>
    <xf numFmtId="0" fontId="5" fillId="2" borderId="2" xfId="0" applyFont="1" applyFill="1" applyBorder="1" applyAlignment="1">
      <alignment vertical="top" wrapText="1"/>
    </xf>
    <xf numFmtId="0" fontId="5" fillId="2" borderId="3" xfId="0" applyFont="1" applyFill="1" applyBorder="1" applyAlignment="1">
      <alignment vertical="top" wrapText="1"/>
    </xf>
    <xf numFmtId="0" fontId="5" fillId="2" borderId="6" xfId="0" applyFont="1" applyFill="1" applyBorder="1" applyAlignment="1">
      <alignment vertical="top" wrapText="1"/>
    </xf>
    <xf numFmtId="0" fontId="5" fillId="2" borderId="7" xfId="0" applyFont="1" applyFill="1" applyBorder="1" applyAlignment="1">
      <alignment vertical="top" wrapText="1"/>
    </xf>
    <xf numFmtId="0" fontId="5" fillId="2" borderId="0" xfId="0" applyFont="1" applyFill="1" applyBorder="1" applyAlignment="1">
      <alignment vertical="top" wrapText="1"/>
    </xf>
    <xf numFmtId="0" fontId="5" fillId="2" borderId="12" xfId="0" applyFont="1" applyFill="1" applyBorder="1" applyAlignment="1">
      <alignment vertical="top" wrapText="1"/>
    </xf>
    <xf numFmtId="0" fontId="5" fillId="2" borderId="45" xfId="0" applyFont="1" applyFill="1" applyBorder="1" applyAlignment="1">
      <alignment vertical="top" wrapText="1"/>
    </xf>
    <xf numFmtId="0" fontId="5" fillId="2" borderId="17" xfId="0" applyFont="1" applyFill="1" applyBorder="1" applyAlignment="1">
      <alignment vertical="top" wrapText="1"/>
    </xf>
    <xf numFmtId="0" fontId="5" fillId="2" borderId="16" xfId="0" applyFont="1" applyFill="1" applyBorder="1" applyAlignment="1">
      <alignment vertical="top" wrapText="1"/>
    </xf>
    <xf numFmtId="0" fontId="13" fillId="2" borderId="11"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29" xfId="0" applyFont="1" applyFill="1" applyBorder="1" applyAlignment="1">
      <alignment horizontal="center" vertical="center" wrapText="1"/>
    </xf>
    <xf numFmtId="0" fontId="13" fillId="2" borderId="17"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0" fillId="2" borderId="21" xfId="0" applyFill="1" applyBorder="1" applyAlignment="1">
      <alignment horizontal="center" vertical="center" textRotation="255" shrinkToFit="1"/>
    </xf>
    <xf numFmtId="0" fontId="0" fillId="2" borderId="10" xfId="0" applyFill="1" applyBorder="1" applyAlignment="1">
      <alignment horizontal="center" vertical="center" textRotation="255" shrinkToFit="1"/>
    </xf>
    <xf numFmtId="0" fontId="0" fillId="2" borderId="19" xfId="0" applyFill="1" applyBorder="1" applyAlignment="1">
      <alignment horizontal="center" vertical="center" textRotation="255" shrinkToFit="1"/>
    </xf>
    <xf numFmtId="0" fontId="0" fillId="2" borderId="50" xfId="0" applyFill="1" applyBorder="1" applyAlignment="1">
      <alignment horizontal="center" vertical="center" textRotation="255" shrinkToFit="1"/>
    </xf>
    <xf numFmtId="0" fontId="0" fillId="2" borderId="43" xfId="0" applyFill="1" applyBorder="1" applyAlignment="1">
      <alignment horizontal="center" vertical="top" wrapText="1"/>
    </xf>
    <xf numFmtId="0" fontId="0" fillId="2" borderId="44" xfId="0" applyFill="1" applyBorder="1" applyAlignment="1">
      <alignment horizontal="center" vertical="top" wrapText="1"/>
    </xf>
    <xf numFmtId="0" fontId="0" fillId="2" borderId="46" xfId="0" applyFill="1" applyBorder="1" applyAlignment="1">
      <alignment horizontal="center" vertical="center" textRotation="255" wrapText="1"/>
    </xf>
    <xf numFmtId="0" fontId="0" fillId="2" borderId="47" xfId="0" applyFill="1" applyBorder="1" applyAlignment="1">
      <alignment horizontal="center" vertical="center" textRotation="255" wrapText="1"/>
    </xf>
    <xf numFmtId="0" fontId="0" fillId="2" borderId="26" xfId="0" applyFill="1" applyBorder="1" applyAlignment="1">
      <alignment horizontal="center" vertical="center" textRotation="255" wrapText="1"/>
    </xf>
    <xf numFmtId="0" fontId="5" fillId="2" borderId="19" xfId="0" applyFont="1" applyFill="1" applyBorder="1" applyAlignment="1">
      <alignment vertical="top" wrapText="1"/>
    </xf>
    <xf numFmtId="0" fontId="5" fillId="2" borderId="14" xfId="0" applyFont="1" applyFill="1" applyBorder="1" applyAlignment="1">
      <alignment vertical="top" wrapText="1"/>
    </xf>
    <xf numFmtId="0" fontId="5" fillId="2" borderId="15" xfId="0" applyFont="1" applyFill="1" applyBorder="1" applyAlignment="1">
      <alignment vertical="top" wrapText="1"/>
    </xf>
    <xf numFmtId="0" fontId="5" fillId="2" borderId="21" xfId="0" applyFont="1" applyFill="1" applyBorder="1" applyAlignment="1">
      <alignment vertical="top" wrapText="1"/>
    </xf>
    <xf numFmtId="0" fontId="5" fillId="2" borderId="1" xfId="0" applyFont="1" applyFill="1" applyBorder="1" applyAlignment="1">
      <alignment vertical="top" wrapText="1"/>
    </xf>
    <xf numFmtId="0" fontId="5" fillId="2" borderId="48" xfId="0" applyFont="1" applyFill="1" applyBorder="1" applyAlignment="1">
      <alignment vertical="top" wrapText="1"/>
    </xf>
    <xf numFmtId="0" fontId="0" fillId="2" borderId="19" xfId="0" applyFill="1" applyBorder="1" applyAlignment="1">
      <alignment vertical="top" wrapText="1"/>
    </xf>
    <xf numFmtId="0" fontId="0" fillId="2" borderId="14" xfId="0" applyFont="1" applyFill="1" applyBorder="1" applyAlignment="1">
      <alignment vertical="top" wrapText="1"/>
    </xf>
    <xf numFmtId="0" fontId="0" fillId="2" borderId="15" xfId="0" applyFont="1" applyFill="1" applyBorder="1" applyAlignment="1">
      <alignment vertical="top" wrapText="1"/>
    </xf>
    <xf numFmtId="0" fontId="0" fillId="2" borderId="7" xfId="0" applyFont="1" applyFill="1" applyBorder="1" applyAlignment="1">
      <alignment vertical="top" wrapText="1"/>
    </xf>
    <xf numFmtId="0" fontId="0" fillId="2" borderId="0" xfId="0" applyFont="1" applyFill="1" applyBorder="1" applyAlignment="1">
      <alignment vertical="top" wrapText="1"/>
    </xf>
    <xf numFmtId="0" fontId="0" fillId="2" borderId="12" xfId="0" applyFont="1" applyFill="1" applyBorder="1" applyAlignment="1">
      <alignment vertical="top" wrapText="1"/>
    </xf>
    <xf numFmtId="0" fontId="0" fillId="2" borderId="21" xfId="0" applyFont="1" applyFill="1" applyBorder="1" applyAlignment="1">
      <alignment vertical="top" wrapText="1"/>
    </xf>
    <xf numFmtId="0" fontId="0" fillId="2" borderId="1" xfId="0" applyFont="1" applyFill="1" applyBorder="1" applyAlignment="1">
      <alignment vertical="top" wrapText="1"/>
    </xf>
    <xf numFmtId="0" fontId="0" fillId="2" borderId="48" xfId="0" applyFont="1" applyFill="1" applyBorder="1" applyAlignment="1">
      <alignment vertical="top" wrapText="1"/>
    </xf>
    <xf numFmtId="0" fontId="5" fillId="2" borderId="0" xfId="0" applyFont="1" applyFill="1" applyBorder="1" applyAlignment="1">
      <alignment horizont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0" xfId="0" applyFont="1" applyFill="1" applyBorder="1" applyAlignment="1">
      <alignment horizontal="center" vertical="center"/>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4" fillId="2" borderId="36"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8" xfId="0" applyFont="1" applyFill="1" applyBorder="1" applyAlignment="1">
      <alignment horizontal="center" vertical="center"/>
    </xf>
    <xf numFmtId="0" fontId="4" fillId="2" borderId="39" xfId="0" applyFont="1" applyFill="1" applyBorder="1" applyAlignment="1">
      <alignment horizontal="center" vertical="center"/>
    </xf>
    <xf numFmtId="0" fontId="4" fillId="2" borderId="40" xfId="0" applyFont="1" applyFill="1" applyBorder="1" applyAlignment="1">
      <alignment horizontal="center" vertical="center"/>
    </xf>
    <xf numFmtId="0" fontId="4" fillId="2" borderId="41" xfId="0" applyFont="1" applyFill="1" applyBorder="1" applyAlignment="1">
      <alignment horizontal="center" vertical="center"/>
    </xf>
    <xf numFmtId="0" fontId="0" fillId="2" borderId="42" xfId="0" applyFill="1" applyBorder="1" applyAlignment="1">
      <alignment horizontal="center" vertical="top" wrapText="1"/>
    </xf>
    <xf numFmtId="0" fontId="0" fillId="2" borderId="43" xfId="0" applyFont="1" applyFill="1" applyBorder="1" applyAlignment="1">
      <alignment horizontal="center" vertical="top" wrapText="1"/>
    </xf>
    <xf numFmtId="0" fontId="0" fillId="2" borderId="30" xfId="0" applyFont="1" applyFill="1" applyBorder="1" applyAlignment="1">
      <alignment horizontal="center" vertical="top" wrapText="1"/>
    </xf>
    <xf numFmtId="0" fontId="5" fillId="2" borderId="50" xfId="0" applyFont="1" applyFill="1" applyBorder="1" applyAlignment="1">
      <alignment vertical="top" wrapText="1"/>
    </xf>
    <xf numFmtId="0" fontId="5" fillId="2" borderId="9" xfId="0" applyFont="1" applyFill="1" applyBorder="1" applyAlignment="1">
      <alignment vertical="top" wrapText="1"/>
    </xf>
    <xf numFmtId="0" fontId="5" fillId="2" borderId="10" xfId="0" applyFont="1" applyFill="1" applyBorder="1" applyAlignment="1">
      <alignment vertical="top" wrapText="1"/>
    </xf>
    <xf numFmtId="0" fontId="5" fillId="2" borderId="11" xfId="0" applyFont="1" applyFill="1" applyBorder="1" applyAlignment="1">
      <alignment vertical="top" wrapText="1"/>
    </xf>
    <xf numFmtId="0" fontId="5" fillId="2" borderId="5" xfId="0" applyFont="1" applyFill="1" applyBorder="1" applyAlignment="1">
      <alignment vertical="top" wrapText="1"/>
    </xf>
    <xf numFmtId="0" fontId="5" fillId="2" borderId="8" xfId="0" applyFont="1" applyFill="1" applyBorder="1" applyAlignment="1">
      <alignment vertical="top" wrapText="1"/>
    </xf>
    <xf numFmtId="0" fontId="5" fillId="2" borderId="11"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12" xfId="0" applyFont="1" applyFill="1" applyBorder="1" applyAlignment="1">
      <alignment horizontal="left" vertical="top" wrapText="1"/>
    </xf>
    <xf numFmtId="0" fontId="0" fillId="2" borderId="49" xfId="0" applyFill="1" applyBorder="1" applyAlignment="1">
      <alignment vertical="top" wrapText="1"/>
    </xf>
    <xf numFmtId="0" fontId="0" fillId="2" borderId="14" xfId="0" applyFill="1" applyBorder="1" applyAlignment="1">
      <alignment vertical="top" wrapText="1"/>
    </xf>
    <xf numFmtId="0" fontId="0" fillId="2" borderId="50" xfId="0" applyFill="1" applyBorder="1" applyAlignment="1">
      <alignment vertical="top" wrapText="1"/>
    </xf>
    <xf numFmtId="0" fontId="0" fillId="2" borderId="5" xfId="0" applyFill="1" applyBorder="1" applyAlignment="1">
      <alignment vertical="top" wrapText="1"/>
    </xf>
    <xf numFmtId="0" fontId="0" fillId="2" borderId="0" xfId="0" applyFill="1" applyBorder="1" applyAlignment="1">
      <alignment vertical="top" wrapText="1"/>
    </xf>
    <xf numFmtId="0" fontId="0" fillId="2" borderId="9" xfId="0"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vertical="top" wrapText="1"/>
    </xf>
    <xf numFmtId="0" fontId="0" fillId="2" borderId="10" xfId="0" applyFill="1" applyBorder="1" applyAlignment="1">
      <alignment vertical="top" wrapText="1"/>
    </xf>
    <xf numFmtId="0" fontId="0" fillId="2" borderId="11" xfId="0" applyFill="1" applyBorder="1" applyAlignment="1">
      <alignment vertical="top" wrapText="1"/>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2"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12" xfId="0" applyFill="1" applyBorder="1" applyAlignment="1">
      <alignment vertical="top" wrapText="1"/>
    </xf>
    <xf numFmtId="0" fontId="0" fillId="2" borderId="45" xfId="0" applyFill="1" applyBorder="1" applyAlignment="1">
      <alignment vertical="top" wrapText="1"/>
    </xf>
    <xf numFmtId="0" fontId="0" fillId="2" borderId="17" xfId="0" applyFill="1" applyBorder="1" applyAlignment="1">
      <alignment vertical="top" wrapText="1"/>
    </xf>
    <xf numFmtId="0" fontId="0" fillId="2" borderId="16" xfId="0" applyFill="1" applyBorder="1" applyAlignment="1">
      <alignment vertical="top" wrapText="1"/>
    </xf>
    <xf numFmtId="0" fontId="0" fillId="2" borderId="3" xfId="0" applyFill="1" applyBorder="1" applyAlignment="1">
      <alignment horizontal="center" vertical="center" textRotation="255" shrinkToFit="1"/>
    </xf>
    <xf numFmtId="0" fontId="0" fillId="2" borderId="0" xfId="0" applyFill="1" applyBorder="1" applyAlignment="1">
      <alignment horizontal="center" vertical="center" textRotation="255" shrinkToFit="1"/>
    </xf>
    <xf numFmtId="0" fontId="0" fillId="2" borderId="1" xfId="0" applyFill="1" applyBorder="1" applyAlignment="1">
      <alignment horizontal="center" vertical="center" textRotation="255" shrinkToFit="1"/>
    </xf>
    <xf numFmtId="0" fontId="0" fillId="2" borderId="7"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21" xfId="0" applyFont="1" applyFill="1" applyBorder="1" applyAlignment="1">
      <alignment horizontal="center" vertical="center"/>
    </xf>
    <xf numFmtId="0" fontId="0" fillId="2" borderId="48" xfId="0" applyFont="1" applyFill="1" applyBorder="1" applyAlignment="1">
      <alignment horizontal="center" vertical="center"/>
    </xf>
    <xf numFmtId="0" fontId="5" fillId="2" borderId="8"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48" xfId="0" applyFont="1" applyFill="1" applyBorder="1" applyAlignment="1">
      <alignment horizontal="left" vertical="top" wrapText="1"/>
    </xf>
    <xf numFmtId="0" fontId="0" fillId="2" borderId="7" xfId="0" applyFill="1" applyBorder="1" applyAlignment="1">
      <alignment horizontal="center" vertical="center" textRotation="255"/>
    </xf>
    <xf numFmtId="0" fontId="0" fillId="2" borderId="12" xfId="0" applyFill="1" applyBorder="1" applyAlignment="1">
      <alignment horizontal="center" vertical="center" textRotation="255"/>
    </xf>
    <xf numFmtId="0" fontId="0" fillId="2" borderId="5" xfId="0" applyFill="1" applyBorder="1" applyAlignment="1">
      <alignment horizontal="center" vertical="center"/>
    </xf>
    <xf numFmtId="0" fontId="0" fillId="2" borderId="9"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7" xfId="0" applyFill="1" applyBorder="1" applyAlignment="1">
      <alignment horizontal="left" vertical="top" wrapText="1" shrinkToFit="1"/>
    </xf>
    <xf numFmtId="0" fontId="0" fillId="2" borderId="0" xfId="0" applyFill="1" applyBorder="1" applyAlignment="1">
      <alignment horizontal="left" vertical="top" wrapText="1" shrinkToFit="1"/>
    </xf>
    <xf numFmtId="0" fontId="0" fillId="2" borderId="12" xfId="0" applyFill="1" applyBorder="1" applyAlignment="1">
      <alignment horizontal="left" vertical="top" wrapText="1" shrinkToFit="1"/>
    </xf>
    <xf numFmtId="0" fontId="0" fillId="2" borderId="45" xfId="0" applyFill="1" applyBorder="1" applyAlignment="1">
      <alignment horizontal="left" vertical="top" wrapText="1" shrinkToFit="1"/>
    </xf>
    <xf numFmtId="0" fontId="0" fillId="2" borderId="17" xfId="0" applyFill="1" applyBorder="1" applyAlignment="1">
      <alignment horizontal="left" vertical="top" wrapText="1" shrinkToFit="1"/>
    </xf>
    <xf numFmtId="0" fontId="0" fillId="2" borderId="16" xfId="0" applyFill="1" applyBorder="1" applyAlignment="1">
      <alignment horizontal="left" vertical="top" wrapText="1" shrinkToFit="1"/>
    </xf>
    <xf numFmtId="0" fontId="0" fillId="2" borderId="9" xfId="0" applyFill="1" applyBorder="1" applyAlignment="1">
      <alignment horizontal="center" vertical="center"/>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12" xfId="0" applyFill="1" applyBorder="1" applyAlignment="1">
      <alignment horizontal="left" vertical="top" wrapText="1"/>
    </xf>
    <xf numFmtId="0" fontId="0" fillId="2" borderId="21" xfId="0" applyFill="1" applyBorder="1" applyAlignment="1">
      <alignment horizontal="left" vertical="top" wrapText="1"/>
    </xf>
    <xf numFmtId="0" fontId="0" fillId="2" borderId="1" xfId="0" applyFill="1" applyBorder="1" applyAlignment="1">
      <alignment horizontal="left" vertical="top" wrapText="1"/>
    </xf>
    <xf numFmtId="0" fontId="0" fillId="2" borderId="48" xfId="0" applyFill="1" applyBorder="1" applyAlignment="1">
      <alignment horizontal="left" vertical="top" wrapText="1"/>
    </xf>
    <xf numFmtId="0" fontId="0" fillId="2" borderId="11"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2"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2" xfId="0" applyFill="1" applyBorder="1" applyAlignment="1">
      <alignment horizontal="center" vertical="center"/>
    </xf>
    <xf numFmtId="0" fontId="44" fillId="2" borderId="3" xfId="0" applyFont="1" applyFill="1" applyBorder="1" applyAlignment="1">
      <alignment vertical="top" wrapText="1"/>
    </xf>
    <xf numFmtId="0" fontId="44" fillId="2" borderId="4" xfId="0" applyFont="1" applyFill="1" applyBorder="1" applyAlignment="1">
      <alignment vertical="top" wrapText="1"/>
    </xf>
    <xf numFmtId="0" fontId="44" fillId="2" borderId="5" xfId="0" applyFont="1" applyFill="1" applyBorder="1" applyAlignment="1">
      <alignment vertical="top" wrapText="1"/>
    </xf>
    <xf numFmtId="0" fontId="44" fillId="2" borderId="0" xfId="0" applyFont="1" applyFill="1" applyAlignment="1">
      <alignment vertical="top" wrapText="1"/>
    </xf>
    <xf numFmtId="0" fontId="44" fillId="2" borderId="9" xfId="0" applyFont="1" applyFill="1" applyBorder="1" applyAlignment="1">
      <alignment vertical="top" wrapText="1"/>
    </xf>
    <xf numFmtId="0" fontId="44" fillId="2" borderId="8" xfId="0" applyFont="1" applyFill="1" applyBorder="1" applyAlignment="1">
      <alignment vertical="top" wrapText="1"/>
    </xf>
    <xf numFmtId="0" fontId="44" fillId="2" borderId="1" xfId="0" applyFont="1" applyFill="1" applyBorder="1" applyAlignment="1">
      <alignment vertical="top" wrapText="1"/>
    </xf>
    <xf numFmtId="0" fontId="44" fillId="2" borderId="10" xfId="0" applyFont="1" applyFill="1" applyBorder="1" applyAlignment="1">
      <alignment vertical="top" wrapText="1"/>
    </xf>
    <xf numFmtId="0" fontId="44" fillId="2" borderId="11" xfId="0" applyFont="1" applyFill="1" applyBorder="1" applyAlignment="1">
      <alignment vertical="top" wrapText="1"/>
    </xf>
    <xf numFmtId="0" fontId="0" fillId="2" borderId="32" xfId="0" applyFill="1" applyBorder="1" applyAlignment="1">
      <alignment horizontal="center"/>
    </xf>
    <xf numFmtId="0" fontId="0" fillId="2" borderId="51" xfId="0" applyFill="1" applyBorder="1" applyAlignment="1">
      <alignment horizontal="center"/>
    </xf>
    <xf numFmtId="0" fontId="0" fillId="2" borderId="31" xfId="0" applyFill="1" applyBorder="1" applyAlignment="1">
      <alignment horizontal="center"/>
    </xf>
    <xf numFmtId="6" fontId="14" fillId="0" borderId="49" xfId="157" applyFont="1" applyFill="1" applyBorder="1" applyAlignment="1">
      <alignment horizontal="center" vertical="center"/>
    </xf>
    <xf numFmtId="6" fontId="14" fillId="0" borderId="14" xfId="157" applyFont="1" applyFill="1" applyBorder="1" applyAlignment="1">
      <alignment horizontal="center" vertical="center"/>
    </xf>
    <xf numFmtId="6" fontId="14" fillId="0" borderId="29" xfId="157" applyFont="1" applyFill="1" applyBorder="1" applyAlignment="1">
      <alignment horizontal="center" vertical="center"/>
    </xf>
    <xf numFmtId="6" fontId="14" fillId="0" borderId="17" xfId="157" applyFont="1" applyFill="1" applyBorder="1" applyAlignment="1">
      <alignment horizontal="center" vertical="center"/>
    </xf>
    <xf numFmtId="0" fontId="5" fillId="0" borderId="0" xfId="0" applyFont="1" applyFill="1" applyBorder="1" applyAlignment="1">
      <alignment horizontal="center"/>
    </xf>
    <xf numFmtId="0" fontId="0" fillId="2" borderId="49" xfId="0" applyFill="1" applyBorder="1" applyAlignment="1">
      <alignment horizontal="center" vertical="center"/>
    </xf>
    <xf numFmtId="0" fontId="0" fillId="2" borderId="50" xfId="0" applyFill="1" applyBorder="1" applyAlignment="1">
      <alignment horizontal="center" vertical="center"/>
    </xf>
    <xf numFmtId="0" fontId="0" fillId="2" borderId="29"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5" xfId="0" applyFill="1" applyBorder="1" applyAlignment="1">
      <alignment horizontal="center" vertical="center"/>
    </xf>
    <xf numFmtId="0" fontId="0" fillId="2" borderId="21" xfId="0" applyFill="1" applyBorder="1" applyAlignment="1">
      <alignment horizontal="center" vertical="center"/>
    </xf>
    <xf numFmtId="0" fontId="0" fillId="2" borderId="48" xfId="0" applyFill="1" applyBorder="1" applyAlignment="1">
      <alignment horizontal="center" vertical="center"/>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5" fillId="2" borderId="1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45" xfId="0" applyFont="1" applyFill="1" applyBorder="1" applyAlignment="1">
      <alignment horizontal="center" vertical="center"/>
    </xf>
    <xf numFmtId="0" fontId="5" fillId="2" borderId="16" xfId="0" applyFont="1"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52" xfId="0" applyFill="1" applyBorder="1" applyAlignment="1">
      <alignment horizontal="center" vertical="center"/>
    </xf>
    <xf numFmtId="0" fontId="0" fillId="2" borderId="53" xfId="0" applyFill="1" applyBorder="1" applyAlignment="1">
      <alignment horizontal="center" vertical="center"/>
    </xf>
    <xf numFmtId="0" fontId="0" fillId="2" borderId="14" xfId="0" applyFill="1" applyBorder="1" applyAlignment="1">
      <alignment horizontal="center" vertical="center"/>
    </xf>
    <xf numFmtId="0" fontId="0" fillId="2" borderId="17" xfId="0" applyFill="1" applyBorder="1" applyAlignment="1">
      <alignment horizontal="center" vertical="center"/>
    </xf>
    <xf numFmtId="0" fontId="5" fillId="2" borderId="7" xfId="0" applyFont="1" applyFill="1" applyBorder="1" applyAlignment="1">
      <alignment horizontal="center" vertical="center"/>
    </xf>
    <xf numFmtId="0" fontId="5" fillId="2" borderId="12" xfId="0" applyFont="1" applyFill="1" applyBorder="1" applyAlignment="1">
      <alignment horizontal="center" vertical="center"/>
    </xf>
    <xf numFmtId="0" fontId="0" fillId="2" borderId="27" xfId="0" applyFill="1" applyBorder="1" applyAlignment="1">
      <alignment horizontal="center" vertical="center"/>
    </xf>
    <xf numFmtId="0" fontId="0" fillId="2" borderId="54" xfId="0" applyFill="1" applyBorder="1" applyAlignment="1">
      <alignment horizontal="center" vertical="center"/>
    </xf>
    <xf numFmtId="0" fontId="0" fillId="2" borderId="55" xfId="0" applyFill="1" applyBorder="1" applyAlignment="1">
      <alignment horizontal="center" vertical="center"/>
    </xf>
    <xf numFmtId="0" fontId="0" fillId="2" borderId="56" xfId="0" applyFill="1" applyBorder="1" applyAlignment="1">
      <alignment horizontal="center" shrinkToFit="1"/>
    </xf>
    <xf numFmtId="0" fontId="0" fillId="2" borderId="57" xfId="0" applyFill="1" applyBorder="1" applyAlignment="1">
      <alignment horizontal="center" shrinkToFit="1"/>
    </xf>
    <xf numFmtId="0" fontId="0" fillId="2" borderId="58" xfId="0" applyFill="1" applyBorder="1" applyAlignment="1">
      <alignment horizontal="center" vertical="center" shrinkToFit="1"/>
    </xf>
    <xf numFmtId="0" fontId="0" fillId="2" borderId="57" xfId="0" applyFill="1" applyBorder="1" applyAlignment="1">
      <alignment horizontal="center" vertical="center" shrinkToFit="1"/>
    </xf>
    <xf numFmtId="0" fontId="0" fillId="2" borderId="59" xfId="0" applyFill="1" applyBorder="1" applyAlignment="1">
      <alignment horizontal="center" vertical="center" shrinkToFit="1"/>
    </xf>
    <xf numFmtId="0" fontId="0" fillId="2" borderId="24" xfId="0" applyFill="1" applyBorder="1" applyAlignment="1">
      <alignment horizontal="center" vertical="center"/>
    </xf>
    <xf numFmtId="0" fontId="4" fillId="2" borderId="13"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60" xfId="0" applyFont="1" applyFill="1" applyBorder="1" applyAlignment="1">
      <alignment horizontal="center" vertical="center" wrapText="1"/>
    </xf>
    <xf numFmtId="0" fontId="0" fillId="2" borderId="32" xfId="0" applyFill="1" applyBorder="1" applyAlignment="1">
      <alignment horizontal="center" vertical="center"/>
    </xf>
    <xf numFmtId="0" fontId="0" fillId="2" borderId="31" xfId="0" applyFill="1" applyBorder="1" applyAlignment="1">
      <alignment horizontal="center" vertical="center"/>
    </xf>
    <xf numFmtId="0" fontId="4" fillId="2" borderId="32"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61" xfId="0" applyFont="1" applyFill="1" applyBorder="1" applyAlignment="1">
      <alignment horizontal="center" vertical="center" wrapText="1"/>
    </xf>
    <xf numFmtId="0" fontId="4" fillId="0" borderId="61" xfId="0" applyFont="1" applyFill="1" applyBorder="1" applyAlignment="1">
      <alignment horizontal="center" vertical="center" wrapText="1"/>
    </xf>
    <xf numFmtId="0" fontId="4" fillId="0" borderId="62"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8" fillId="2" borderId="2" xfId="0" applyFont="1" applyFill="1" applyBorder="1" applyAlignment="1">
      <alignment horizontal="center" vertical="center" textRotation="255" shrinkToFit="1"/>
    </xf>
    <xf numFmtId="0" fontId="8" fillId="2" borderId="3" xfId="0" applyFont="1" applyFill="1" applyBorder="1" applyAlignment="1">
      <alignment horizontal="center" vertical="center" textRotation="255" shrinkToFit="1"/>
    </xf>
    <xf numFmtId="0" fontId="8" fillId="2" borderId="4" xfId="0" applyFont="1" applyFill="1" applyBorder="1" applyAlignment="1">
      <alignment horizontal="center" vertical="center" textRotation="255" shrinkToFit="1"/>
    </xf>
    <xf numFmtId="0" fontId="8" fillId="2" borderId="7" xfId="0" applyFont="1" applyFill="1" applyBorder="1" applyAlignment="1">
      <alignment horizontal="center" vertical="center" textRotation="255" shrinkToFit="1"/>
    </xf>
    <xf numFmtId="0" fontId="8" fillId="2" borderId="0" xfId="0" applyFont="1" applyFill="1" applyBorder="1" applyAlignment="1">
      <alignment horizontal="center" vertical="center" textRotation="255" shrinkToFit="1"/>
    </xf>
    <xf numFmtId="0" fontId="8" fillId="2" borderId="9" xfId="0" applyFont="1" applyFill="1" applyBorder="1" applyAlignment="1">
      <alignment horizontal="center" vertical="center" textRotation="255" shrinkToFit="1"/>
    </xf>
    <xf numFmtId="0" fontId="8" fillId="2" borderId="21" xfId="0" applyFont="1" applyFill="1" applyBorder="1" applyAlignment="1">
      <alignment horizontal="center" vertical="center" textRotation="255" shrinkToFit="1"/>
    </xf>
    <xf numFmtId="0" fontId="8" fillId="2" borderId="1" xfId="0" applyFont="1" applyFill="1" applyBorder="1" applyAlignment="1">
      <alignment horizontal="center" vertical="center" textRotation="255" shrinkToFit="1"/>
    </xf>
    <xf numFmtId="0" fontId="8" fillId="2" borderId="10" xfId="0" applyFont="1" applyFill="1" applyBorder="1" applyAlignment="1">
      <alignment horizontal="center" vertical="center" textRotation="255" shrinkToFit="1"/>
    </xf>
    <xf numFmtId="0" fontId="0" fillId="2" borderId="2" xfId="0" applyFill="1" applyBorder="1" applyAlignment="1">
      <alignment horizontal="left" vertical="top" wrapText="1" shrinkToFit="1"/>
    </xf>
    <xf numFmtId="0" fontId="0" fillId="2" borderId="3" xfId="0" applyFill="1" applyBorder="1" applyAlignment="1">
      <alignment horizontal="left" vertical="top" wrapText="1" shrinkToFit="1"/>
    </xf>
    <xf numFmtId="0" fontId="0" fillId="2" borderId="6" xfId="0" applyFill="1" applyBorder="1" applyAlignment="1">
      <alignment horizontal="left" vertical="top" wrapText="1" shrinkToFit="1"/>
    </xf>
    <xf numFmtId="0" fontId="0" fillId="2" borderId="21" xfId="0" applyFill="1" applyBorder="1" applyAlignment="1">
      <alignment horizontal="left" vertical="top" wrapText="1" shrinkToFit="1"/>
    </xf>
    <xf numFmtId="0" fontId="0" fillId="2" borderId="1" xfId="0" applyFill="1" applyBorder="1" applyAlignment="1">
      <alignment horizontal="left" vertical="top" wrapText="1" shrinkToFit="1"/>
    </xf>
    <xf numFmtId="0" fontId="0" fillId="2" borderId="48" xfId="0" applyFill="1" applyBorder="1" applyAlignment="1">
      <alignment horizontal="left" vertical="top" wrapText="1" shrinkToFit="1"/>
    </xf>
    <xf numFmtId="0" fontId="0" fillId="2" borderId="11" xfId="0" applyFill="1" applyBorder="1" applyAlignment="1">
      <alignment horizontal="left" vertical="top" wrapText="1"/>
    </xf>
    <xf numFmtId="0" fontId="0" fillId="2" borderId="6" xfId="0" applyFill="1" applyBorder="1" applyAlignment="1">
      <alignment horizontal="left" vertical="top" wrapText="1"/>
    </xf>
    <xf numFmtId="0" fontId="0" fillId="2" borderId="5" xfId="0" applyFill="1" applyBorder="1" applyAlignment="1">
      <alignment horizontal="left" vertical="top" wrapText="1"/>
    </xf>
    <xf numFmtId="0" fontId="0" fillId="2" borderId="8" xfId="0" applyFill="1" applyBorder="1" applyAlignment="1">
      <alignment horizontal="left" vertical="top" wrapText="1"/>
    </xf>
    <xf numFmtId="0" fontId="4" fillId="0" borderId="26"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0" borderId="63" xfId="0" applyFont="1" applyFill="1" applyBorder="1" applyAlignment="1">
      <alignment horizontal="center" vertical="center" wrapText="1"/>
    </xf>
    <xf numFmtId="0" fontId="4" fillId="0" borderId="64" xfId="0" applyFont="1" applyFill="1" applyBorder="1" applyAlignment="1">
      <alignment horizontal="center" vertical="center" wrapText="1"/>
    </xf>
    <xf numFmtId="0" fontId="4" fillId="0" borderId="65" xfId="0" applyFont="1" applyFill="1" applyBorder="1" applyAlignment="1">
      <alignment horizontal="center" vertical="center" wrapText="1"/>
    </xf>
    <xf numFmtId="0" fontId="4" fillId="2" borderId="2" xfId="0" applyFont="1" applyFill="1" applyBorder="1" applyAlignment="1">
      <alignment horizontal="center" vertical="center" textRotation="255" wrapText="1"/>
    </xf>
    <xf numFmtId="0" fontId="4" fillId="2" borderId="3" xfId="0" applyFont="1" applyFill="1" applyBorder="1" applyAlignment="1">
      <alignment horizontal="center" vertical="center" textRotation="255" wrapText="1"/>
    </xf>
    <xf numFmtId="0" fontId="4" fillId="2" borderId="4" xfId="0" applyFont="1" applyFill="1" applyBorder="1" applyAlignment="1">
      <alignment horizontal="center" vertical="center" textRotation="255" wrapText="1"/>
    </xf>
    <xf numFmtId="0" fontId="4" fillId="2" borderId="7" xfId="0" applyFont="1" applyFill="1" applyBorder="1" applyAlignment="1">
      <alignment horizontal="center" vertical="center" textRotation="255" wrapText="1"/>
    </xf>
    <xf numFmtId="0" fontId="4" fillId="2" borderId="0" xfId="0" applyFont="1" applyFill="1" applyBorder="1" applyAlignment="1">
      <alignment horizontal="center" vertical="center" textRotation="255" wrapText="1"/>
    </xf>
    <xf numFmtId="0" fontId="4" fillId="2" borderId="9" xfId="0" applyFont="1" applyFill="1" applyBorder="1" applyAlignment="1">
      <alignment horizontal="center" vertical="center" textRotation="255" wrapText="1"/>
    </xf>
    <xf numFmtId="0" fontId="4" fillId="2" borderId="21" xfId="0" applyFont="1" applyFill="1" applyBorder="1" applyAlignment="1">
      <alignment horizontal="center" vertical="center" textRotation="255" wrapText="1"/>
    </xf>
    <xf numFmtId="0" fontId="4" fillId="2" borderId="1" xfId="0" applyFont="1" applyFill="1" applyBorder="1" applyAlignment="1">
      <alignment horizontal="center" vertical="center" textRotation="255" wrapText="1"/>
    </xf>
    <xf numFmtId="0" fontId="4" fillId="2" borderId="10" xfId="0" applyFont="1" applyFill="1" applyBorder="1" applyAlignment="1">
      <alignment horizontal="center" vertical="center" textRotation="255" wrapText="1"/>
    </xf>
    <xf numFmtId="0" fontId="4" fillId="0" borderId="18"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49" xfId="0" applyFont="1" applyFill="1" applyBorder="1" applyAlignment="1">
      <alignment horizontal="center" vertical="center" wrapText="1"/>
    </xf>
    <xf numFmtId="0" fontId="4" fillId="0" borderId="50"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2" borderId="49"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50" xfId="0" applyFont="1" applyFill="1" applyBorder="1" applyAlignment="1">
      <alignment horizontal="center" vertical="center"/>
    </xf>
    <xf numFmtId="0" fontId="4" fillId="2" borderId="64" xfId="0" applyFont="1" applyFill="1" applyBorder="1" applyAlignment="1">
      <alignment horizontal="center" vertical="center" wrapText="1"/>
    </xf>
    <xf numFmtId="0" fontId="19" fillId="2" borderId="27" xfId="0" applyFont="1" applyFill="1" applyBorder="1" applyAlignment="1">
      <alignment horizontal="center" vertical="center"/>
    </xf>
    <xf numFmtId="0" fontId="19" fillId="2" borderId="54" xfId="0" applyFont="1" applyFill="1" applyBorder="1" applyAlignment="1">
      <alignment horizontal="center" vertical="center"/>
    </xf>
    <xf numFmtId="0" fontId="19" fillId="2" borderId="24" xfId="0" applyFont="1" applyFill="1" applyBorder="1" applyAlignment="1">
      <alignment horizontal="center" vertical="center"/>
    </xf>
    <xf numFmtId="0" fontId="19" fillId="2" borderId="61" xfId="0" applyFont="1" applyFill="1" applyBorder="1" applyAlignment="1">
      <alignment horizontal="center" vertical="center" wrapText="1"/>
    </xf>
    <xf numFmtId="0" fontId="19" fillId="2" borderId="51" xfId="0" applyFont="1" applyFill="1" applyBorder="1" applyAlignment="1">
      <alignment horizontal="center" vertical="center" wrapText="1"/>
    </xf>
    <xf numFmtId="0" fontId="19" fillId="2" borderId="31" xfId="0" applyFont="1" applyFill="1" applyBorder="1" applyAlignment="1">
      <alignment horizontal="center" vertical="center" wrapText="1"/>
    </xf>
    <xf numFmtId="0" fontId="0" fillId="2" borderId="66" xfId="0" applyFill="1" applyBorder="1" applyAlignment="1">
      <alignment horizontal="center"/>
    </xf>
    <xf numFmtId="0" fontId="0" fillId="2" borderId="67" xfId="0" applyFill="1" applyBorder="1" applyAlignment="1">
      <alignment horizontal="center"/>
    </xf>
    <xf numFmtId="176" fontId="8" fillId="2" borderId="68" xfId="0" applyNumberFormat="1" applyFont="1" applyFill="1" applyBorder="1" applyAlignment="1">
      <alignment horizontal="center"/>
    </xf>
    <xf numFmtId="0" fontId="8" fillId="2" borderId="31" xfId="0" applyFont="1" applyFill="1" applyBorder="1" applyAlignment="1">
      <alignment horizontal="center"/>
    </xf>
    <xf numFmtId="176" fontId="8" fillId="2" borderId="32" xfId="0" applyNumberFormat="1" applyFont="1" applyFill="1" applyBorder="1" applyAlignment="1">
      <alignment horizontal="center"/>
    </xf>
    <xf numFmtId="0" fontId="8" fillId="2" borderId="51" xfId="0" applyFont="1" applyFill="1" applyBorder="1" applyAlignment="1">
      <alignment horizontal="center"/>
    </xf>
    <xf numFmtId="0" fontId="8" fillId="2" borderId="69" xfId="0" applyFont="1" applyFill="1" applyBorder="1" applyAlignment="1">
      <alignment horizontal="center"/>
    </xf>
    <xf numFmtId="0" fontId="4" fillId="2" borderId="70" xfId="0" applyFont="1" applyFill="1" applyBorder="1" applyAlignment="1">
      <alignment horizontal="center"/>
    </xf>
    <xf numFmtId="0" fontId="4" fillId="2" borderId="24" xfId="0" applyFont="1" applyFill="1" applyBorder="1" applyAlignment="1">
      <alignment horizontal="center"/>
    </xf>
    <xf numFmtId="0" fontId="4" fillId="2" borderId="27" xfId="0" applyFont="1" applyFill="1" applyBorder="1" applyAlignment="1">
      <alignment horizontal="center"/>
    </xf>
    <xf numFmtId="0" fontId="4" fillId="2" borderId="54" xfId="0" applyFont="1" applyFill="1" applyBorder="1" applyAlignment="1">
      <alignment horizontal="center"/>
    </xf>
    <xf numFmtId="0" fontId="4" fillId="2" borderId="55" xfId="0" applyFont="1" applyFill="1" applyBorder="1" applyAlignment="1">
      <alignment horizontal="center"/>
    </xf>
    <xf numFmtId="0" fontId="7" fillId="2" borderId="19" xfId="0" applyFont="1" applyFill="1" applyBorder="1" applyAlignment="1">
      <alignment horizontal="center" vertical="center" textRotation="255"/>
    </xf>
    <xf numFmtId="0" fontId="7" fillId="2" borderId="7" xfId="0" applyFont="1" applyFill="1" applyBorder="1" applyAlignment="1">
      <alignment horizontal="center" vertical="center" textRotation="255"/>
    </xf>
    <xf numFmtId="0" fontId="7" fillId="2" borderId="21" xfId="0" applyFont="1" applyFill="1" applyBorder="1" applyAlignment="1">
      <alignment horizontal="center" vertical="center" textRotation="255"/>
    </xf>
    <xf numFmtId="0" fontId="7" fillId="2" borderId="71" xfId="167" applyFont="1" applyFill="1" applyBorder="1" applyAlignment="1">
      <alignment horizontal="center"/>
    </xf>
    <xf numFmtId="0" fontId="7" fillId="2" borderId="72" xfId="167" applyFont="1" applyFill="1" applyBorder="1" applyAlignment="1">
      <alignment horizontal="center"/>
    </xf>
    <xf numFmtId="0" fontId="7" fillId="2" borderId="73" xfId="167" applyFont="1" applyFill="1" applyBorder="1" applyAlignment="1">
      <alignment horizontal="center"/>
    </xf>
    <xf numFmtId="0" fontId="7" fillId="2" borderId="74" xfId="167" applyFont="1" applyFill="1" applyBorder="1" applyAlignment="1">
      <alignment horizontal="center"/>
    </xf>
    <xf numFmtId="0" fontId="7" fillId="2" borderId="75" xfId="167" applyFont="1" applyFill="1" applyBorder="1" applyAlignment="1">
      <alignment horizontal="center"/>
    </xf>
    <xf numFmtId="0" fontId="7" fillId="2" borderId="76" xfId="167" applyFont="1" applyFill="1" applyBorder="1" applyAlignment="1">
      <alignment horizontal="center"/>
    </xf>
    <xf numFmtId="0" fontId="9" fillId="2" borderId="5" xfId="167" applyFill="1" applyBorder="1" applyAlignment="1">
      <alignment horizontal="center"/>
    </xf>
    <xf numFmtId="0" fontId="9" fillId="2" borderId="9" xfId="167" applyFill="1" applyBorder="1" applyAlignment="1">
      <alignment horizont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176" fontId="0" fillId="2" borderId="61" xfId="0" applyNumberFormat="1" applyFont="1" applyFill="1" applyBorder="1" applyAlignment="1">
      <alignment horizontal="center" vertical="center"/>
    </xf>
    <xf numFmtId="176" fontId="0" fillId="2" borderId="62" xfId="0" applyNumberFormat="1" applyFont="1" applyFill="1" applyBorder="1" applyAlignment="1">
      <alignment horizontal="center" vertical="center"/>
    </xf>
    <xf numFmtId="0" fontId="9" fillId="2" borderId="11" xfId="167" applyFill="1" applyBorder="1" applyAlignment="1">
      <alignment horizontal="left" vertical="top" wrapText="1"/>
    </xf>
    <xf numFmtId="0" fontId="9" fillId="2" borderId="3" xfId="167" applyFill="1" applyBorder="1" applyAlignment="1">
      <alignment horizontal="left" vertical="top" wrapText="1"/>
    </xf>
    <xf numFmtId="0" fontId="9" fillId="2" borderId="5" xfId="167" applyFill="1" applyBorder="1" applyAlignment="1">
      <alignment horizontal="left" vertical="top" wrapText="1"/>
    </xf>
    <xf numFmtId="0" fontId="9" fillId="2" borderId="0" xfId="167" applyFill="1" applyBorder="1" applyAlignment="1">
      <alignment horizontal="left" vertical="top" wrapText="1"/>
    </xf>
    <xf numFmtId="0" fontId="9" fillId="2" borderId="8" xfId="167" applyFill="1" applyBorder="1" applyAlignment="1">
      <alignment horizontal="left" vertical="top" wrapText="1"/>
    </xf>
    <xf numFmtId="0" fontId="9" fillId="2" borderId="1" xfId="167" applyFill="1" applyBorder="1" applyAlignment="1">
      <alignment horizontal="left" vertical="top" wrapText="1"/>
    </xf>
    <xf numFmtId="0" fontId="4" fillId="37" borderId="0" xfId="0" quotePrefix="1" applyFont="1" applyFill="1" applyBorder="1" applyAlignment="1">
      <alignment horizontal="center"/>
    </xf>
    <xf numFmtId="0" fontId="4" fillId="43" borderId="0" xfId="0" quotePrefix="1" applyFont="1" applyFill="1" applyBorder="1" applyAlignment="1">
      <alignment horizontal="center"/>
    </xf>
    <xf numFmtId="176" fontId="0" fillId="2" borderId="26" xfId="0" applyNumberFormat="1" applyFont="1" applyFill="1" applyBorder="1" applyAlignment="1">
      <alignment horizontal="center" vertical="center"/>
    </xf>
    <xf numFmtId="176" fontId="0" fillId="2" borderId="63" xfId="0" applyNumberFormat="1" applyFont="1" applyFill="1" applyBorder="1" applyAlignment="1">
      <alignment horizontal="center" vertical="center"/>
    </xf>
    <xf numFmtId="0" fontId="5" fillId="2" borderId="5" xfId="167" applyFont="1" applyFill="1" applyBorder="1" applyAlignment="1">
      <alignment horizontal="center" vertical="center"/>
    </xf>
    <xf numFmtId="0" fontId="5" fillId="2" borderId="9" xfId="167" applyFont="1" applyFill="1" applyBorder="1" applyAlignment="1">
      <alignment horizontal="center" vertical="center"/>
    </xf>
    <xf numFmtId="0" fontId="9" fillId="2" borderId="7" xfId="167" applyFill="1" applyBorder="1" applyAlignment="1">
      <alignment horizontal="left" vertical="top" wrapText="1"/>
    </xf>
    <xf numFmtId="0" fontId="9" fillId="2" borderId="0" xfId="167" applyFill="1" applyBorder="1" applyAlignment="1">
      <alignment horizontal="left" vertical="top"/>
    </xf>
    <xf numFmtId="0" fontId="9" fillId="2" borderId="12" xfId="167" applyFill="1" applyBorder="1" applyAlignment="1">
      <alignment horizontal="left" vertical="top"/>
    </xf>
    <xf numFmtId="0" fontId="9" fillId="2" borderId="21" xfId="167" applyFill="1" applyBorder="1" applyAlignment="1">
      <alignment horizontal="left" vertical="top"/>
    </xf>
    <xf numFmtId="0" fontId="9" fillId="2" borderId="1" xfId="167" applyFill="1" applyBorder="1" applyAlignment="1">
      <alignment horizontal="left" vertical="top"/>
    </xf>
    <xf numFmtId="0" fontId="9" fillId="2" borderId="48" xfId="167" applyFill="1" applyBorder="1" applyAlignment="1">
      <alignment horizontal="left" vertical="top"/>
    </xf>
    <xf numFmtId="0" fontId="5" fillId="42" borderId="8" xfId="167" applyFont="1" applyFill="1" applyBorder="1" applyAlignment="1">
      <alignment horizontal="center" vertical="center"/>
    </xf>
    <xf numFmtId="0" fontId="5" fillId="42" borderId="10" xfId="167" applyFont="1" applyFill="1" applyBorder="1" applyAlignment="1">
      <alignment horizontal="center" vertical="center"/>
    </xf>
    <xf numFmtId="0" fontId="5" fillId="2" borderId="7" xfId="167" applyFont="1" applyFill="1" applyBorder="1" applyAlignment="1">
      <alignment horizontal="center" vertical="center"/>
    </xf>
    <xf numFmtId="0" fontId="5" fillId="2" borderId="12" xfId="167" applyFont="1" applyFill="1" applyBorder="1" applyAlignment="1">
      <alignment horizontal="center" vertical="center"/>
    </xf>
    <xf numFmtId="0" fontId="9" fillId="2" borderId="7" xfId="167" applyFill="1" applyBorder="1" applyAlignment="1">
      <alignment horizontal="left" vertical="top" wrapText="1" shrinkToFit="1"/>
    </xf>
    <xf numFmtId="0" fontId="9" fillId="2" borderId="0" xfId="167" applyFill="1" applyBorder="1" applyAlignment="1">
      <alignment horizontal="left" vertical="top" wrapText="1" shrinkToFit="1"/>
    </xf>
    <xf numFmtId="0" fontId="9" fillId="2" borderId="12" xfId="167" applyFill="1" applyBorder="1" applyAlignment="1">
      <alignment horizontal="left" vertical="top" wrapText="1" shrinkToFit="1"/>
    </xf>
    <xf numFmtId="0" fontId="9" fillId="2" borderId="45" xfId="167" applyFill="1" applyBorder="1" applyAlignment="1">
      <alignment horizontal="left" vertical="top" wrapText="1" shrinkToFit="1"/>
    </xf>
    <xf numFmtId="0" fontId="9" fillId="2" borderId="17" xfId="167" applyFill="1" applyBorder="1" applyAlignment="1">
      <alignment horizontal="left" vertical="top" wrapText="1" shrinkToFit="1"/>
    </xf>
    <xf numFmtId="0" fontId="9" fillId="2" borderId="16" xfId="167" applyFill="1" applyBorder="1" applyAlignment="1">
      <alignment horizontal="left" vertical="top" wrapText="1" shrinkToFit="1"/>
    </xf>
    <xf numFmtId="0" fontId="5" fillId="2" borderId="45" xfId="167" applyFont="1" applyFill="1" applyBorder="1" applyAlignment="1">
      <alignment horizontal="center" vertical="center"/>
    </xf>
    <xf numFmtId="0" fontId="5" fillId="2" borderId="16" xfId="167" applyFont="1" applyFill="1" applyBorder="1" applyAlignment="1">
      <alignment horizontal="center" vertical="center"/>
    </xf>
    <xf numFmtId="0" fontId="7" fillId="2" borderId="77" xfId="0" applyFont="1" applyFill="1" applyBorder="1" applyAlignment="1">
      <alignment horizontal="center" vertical="center" textRotation="255"/>
    </xf>
    <xf numFmtId="0" fontId="7" fillId="2" borderId="78" xfId="0" applyFont="1" applyFill="1" applyBorder="1" applyAlignment="1">
      <alignment horizontal="center" vertical="center" textRotation="255"/>
    </xf>
    <xf numFmtId="0" fontId="7" fillId="2" borderId="79" xfId="0" applyFont="1" applyFill="1" applyBorder="1" applyAlignment="1">
      <alignment horizontal="center" vertical="center" textRotation="255"/>
    </xf>
    <xf numFmtId="0" fontId="9" fillId="2" borderId="7" xfId="167" applyFill="1" applyBorder="1" applyAlignment="1">
      <alignment horizontal="center"/>
    </xf>
    <xf numFmtId="0" fontId="9" fillId="2" borderId="12" xfId="167" applyFill="1" applyBorder="1" applyAlignment="1">
      <alignment horizontal="center"/>
    </xf>
    <xf numFmtId="0" fontId="0" fillId="2" borderId="51" xfId="0" applyFill="1" applyBorder="1" applyAlignment="1">
      <alignment horizontal="center" vertical="center"/>
    </xf>
    <xf numFmtId="0" fontId="5" fillId="2" borderId="29" xfId="167" applyFont="1" applyFill="1" applyBorder="1" applyAlignment="1">
      <alignment horizontal="center" vertical="center"/>
    </xf>
    <xf numFmtId="0" fontId="5" fillId="2" borderId="18" xfId="167" applyFont="1" applyFill="1" applyBorder="1" applyAlignment="1">
      <alignment horizontal="center" vertical="center"/>
    </xf>
    <xf numFmtId="0" fontId="9" fillId="2" borderId="6" xfId="167" applyFill="1" applyBorder="1" applyAlignment="1">
      <alignment horizontal="left" vertical="top" wrapText="1"/>
    </xf>
    <xf numFmtId="0" fontId="9" fillId="2" borderId="12" xfId="167" applyFill="1" applyBorder="1" applyAlignment="1">
      <alignment horizontal="left" vertical="top" wrapText="1"/>
    </xf>
    <xf numFmtId="0" fontId="9" fillId="2" borderId="48" xfId="167" applyFill="1" applyBorder="1" applyAlignment="1">
      <alignment horizontal="left" vertical="top" wrapText="1"/>
    </xf>
    <xf numFmtId="0" fontId="7" fillId="2" borderId="11" xfId="167" applyFont="1" applyFill="1" applyBorder="1" applyAlignment="1">
      <alignment horizontal="left" vertical="top" wrapText="1"/>
    </xf>
    <xf numFmtId="0" fontId="7" fillId="2" borderId="3" xfId="167" applyFont="1" applyFill="1" applyBorder="1" applyAlignment="1">
      <alignment horizontal="left" vertical="top" wrapText="1"/>
    </xf>
    <xf numFmtId="0" fontId="9" fillId="0" borderId="3" xfId="167" applyBorder="1" applyAlignment="1">
      <alignment horizontal="left" vertical="top" wrapText="1"/>
    </xf>
    <xf numFmtId="0" fontId="9" fillId="0" borderId="6" xfId="167" applyBorder="1" applyAlignment="1">
      <alignment horizontal="left" vertical="top" wrapText="1"/>
    </xf>
    <xf numFmtId="0" fontId="7" fillId="2" borderId="5" xfId="167" applyFont="1" applyFill="1" applyBorder="1" applyAlignment="1">
      <alignment horizontal="left" vertical="top" wrapText="1"/>
    </xf>
    <xf numFmtId="0" fontId="7" fillId="2" borderId="0" xfId="167" applyFont="1" applyFill="1" applyBorder="1" applyAlignment="1">
      <alignment horizontal="left" vertical="top" wrapText="1"/>
    </xf>
    <xf numFmtId="0" fontId="9" fillId="0" borderId="0" xfId="167" applyAlignment="1">
      <alignment horizontal="left" vertical="top" wrapText="1"/>
    </xf>
    <xf numFmtId="0" fontId="9" fillId="0" borderId="12" xfId="167" applyBorder="1" applyAlignment="1">
      <alignment horizontal="left" vertical="top" wrapText="1"/>
    </xf>
    <xf numFmtId="0" fontId="7" fillId="2" borderId="8" xfId="167" applyFont="1" applyFill="1" applyBorder="1" applyAlignment="1">
      <alignment horizontal="left" vertical="top" wrapText="1"/>
    </xf>
    <xf numFmtId="0" fontId="7" fillId="2" borderId="1" xfId="167" applyFont="1" applyFill="1" applyBorder="1" applyAlignment="1">
      <alignment horizontal="left" vertical="top" wrapText="1"/>
    </xf>
    <xf numFmtId="0" fontId="9" fillId="0" borderId="1" xfId="167" applyBorder="1" applyAlignment="1">
      <alignment horizontal="left" vertical="top" wrapText="1"/>
    </xf>
    <xf numFmtId="0" fontId="9" fillId="0" borderId="48" xfId="167" applyBorder="1" applyAlignment="1">
      <alignment horizontal="left" vertical="top" wrapText="1"/>
    </xf>
    <xf numFmtId="0" fontId="9" fillId="2" borderId="45" xfId="167" applyFill="1" applyBorder="1" applyAlignment="1">
      <alignment horizontal="left" vertical="top" wrapText="1"/>
    </xf>
    <xf numFmtId="0" fontId="9" fillId="2" borderId="17" xfId="167" applyFill="1" applyBorder="1" applyAlignment="1">
      <alignment horizontal="left" vertical="top" wrapText="1"/>
    </xf>
    <xf numFmtId="0" fontId="9" fillId="2" borderId="16" xfId="167" applyFill="1" applyBorder="1" applyAlignment="1">
      <alignment horizontal="left" vertical="top" wrapText="1"/>
    </xf>
    <xf numFmtId="176" fontId="0" fillId="2" borderId="13" xfId="0" applyNumberFormat="1" applyFont="1" applyFill="1" applyBorder="1" applyAlignment="1">
      <alignment horizontal="center" vertical="center"/>
    </xf>
    <xf numFmtId="176" fontId="0" fillId="2" borderId="60" xfId="0" applyNumberFormat="1" applyFont="1" applyFill="1" applyBorder="1" applyAlignment="1">
      <alignment horizontal="center" vertical="center"/>
    </xf>
    <xf numFmtId="0" fontId="5" fillId="2" borderId="11" xfId="167" applyFont="1" applyFill="1" applyBorder="1" applyAlignment="1">
      <alignment horizontal="left" vertical="top" wrapText="1"/>
    </xf>
    <xf numFmtId="0" fontId="5" fillId="2" borderId="3" xfId="167" applyFont="1" applyFill="1" applyBorder="1" applyAlignment="1">
      <alignment horizontal="left" vertical="top" wrapText="1"/>
    </xf>
    <xf numFmtId="0" fontId="5" fillId="2" borderId="6" xfId="167" applyFont="1" applyFill="1" applyBorder="1" applyAlignment="1">
      <alignment horizontal="left" vertical="top" wrapText="1"/>
    </xf>
    <xf numFmtId="0" fontId="5" fillId="2" borderId="5" xfId="167" applyFont="1" applyFill="1" applyBorder="1" applyAlignment="1">
      <alignment horizontal="left" vertical="top" wrapText="1"/>
    </xf>
    <xf numFmtId="0" fontId="5" fillId="2" borderId="0" xfId="167" applyFont="1" applyFill="1" applyBorder="1" applyAlignment="1">
      <alignment horizontal="left" vertical="top" wrapText="1"/>
    </xf>
    <xf numFmtId="0" fontId="5" fillId="2" borderId="12" xfId="167" applyFont="1" applyFill="1" applyBorder="1" applyAlignment="1">
      <alignment horizontal="left" vertical="top" wrapText="1"/>
    </xf>
    <xf numFmtId="0" fontId="5" fillId="2" borderId="8" xfId="167" applyFont="1" applyFill="1" applyBorder="1" applyAlignment="1">
      <alignment horizontal="left" vertical="top" wrapText="1"/>
    </xf>
    <xf numFmtId="0" fontId="5" fillId="2" borderId="1" xfId="167" applyFont="1" applyFill="1" applyBorder="1" applyAlignment="1">
      <alignment horizontal="left" vertical="top" wrapText="1"/>
    </xf>
    <xf numFmtId="0" fontId="5" fillId="2" borderId="48" xfId="167" applyFont="1" applyFill="1" applyBorder="1" applyAlignment="1">
      <alignment horizontal="left" vertical="top" wrapText="1"/>
    </xf>
    <xf numFmtId="0" fontId="9" fillId="2" borderId="21" xfId="167" applyFill="1" applyBorder="1" applyAlignment="1">
      <alignment horizontal="left" vertical="top" wrapText="1"/>
    </xf>
    <xf numFmtId="0" fontId="9" fillId="2" borderId="71" xfId="167" applyFill="1" applyBorder="1" applyAlignment="1">
      <alignment horizontal="center"/>
    </xf>
    <xf numFmtId="0" fontId="9" fillId="2" borderId="72" xfId="167" applyFill="1" applyBorder="1" applyAlignment="1">
      <alignment horizontal="center"/>
    </xf>
    <xf numFmtId="0" fontId="9" fillId="2" borderId="73" xfId="167" applyFill="1" applyBorder="1" applyAlignment="1">
      <alignment horizontal="center"/>
    </xf>
    <xf numFmtId="0" fontId="9" fillId="2" borderId="74" xfId="167" applyFill="1" applyBorder="1" applyAlignment="1">
      <alignment horizontal="center"/>
    </xf>
    <xf numFmtId="0" fontId="9" fillId="2" borderId="75" xfId="167" applyFill="1" applyBorder="1" applyAlignment="1">
      <alignment horizontal="center"/>
    </xf>
    <xf numFmtId="0" fontId="9" fillId="2" borderId="76" xfId="167" applyFill="1" applyBorder="1" applyAlignment="1">
      <alignment horizontal="center"/>
    </xf>
    <xf numFmtId="0" fontId="9" fillId="2" borderId="49" xfId="167" applyFill="1" applyBorder="1" applyAlignment="1">
      <alignment horizontal="center"/>
    </xf>
    <xf numFmtId="0" fontId="9" fillId="2" borderId="50" xfId="167" applyFill="1" applyBorder="1" applyAlignment="1">
      <alignment horizontal="center"/>
    </xf>
    <xf numFmtId="0" fontId="0" fillId="2" borderId="7" xfId="167" applyFont="1" applyFill="1" applyBorder="1" applyAlignment="1">
      <alignment horizontal="left" vertical="top" wrapText="1"/>
    </xf>
    <xf numFmtId="0" fontId="9" fillId="2" borderId="0" xfId="167" applyFont="1" applyFill="1" applyBorder="1" applyAlignment="1">
      <alignment horizontal="left" vertical="top" wrapText="1" shrinkToFit="1"/>
    </xf>
    <xf numFmtId="0" fontId="9" fillId="2" borderId="12" xfId="167" applyFont="1" applyFill="1" applyBorder="1" applyAlignment="1">
      <alignment horizontal="left" vertical="top" wrapText="1" shrinkToFit="1"/>
    </xf>
    <xf numFmtId="0" fontId="9" fillId="2" borderId="7" xfId="167" applyFont="1" applyFill="1" applyBorder="1" applyAlignment="1">
      <alignment horizontal="left" vertical="top" wrapText="1" shrinkToFit="1"/>
    </xf>
    <xf numFmtId="0" fontId="7" fillId="2" borderId="11" xfId="0" applyFont="1" applyFill="1" applyBorder="1" applyAlignment="1">
      <alignment horizontal="left" vertical="top" wrapText="1"/>
    </xf>
    <xf numFmtId="0" fontId="7" fillId="2" borderId="3" xfId="0" applyFont="1" applyFill="1"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7" fillId="2" borderId="5"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7" fillId="2" borderId="8" xfId="0" applyFont="1" applyFill="1" applyBorder="1" applyAlignment="1">
      <alignment horizontal="left" vertical="top" wrapText="1"/>
    </xf>
    <xf numFmtId="0" fontId="7"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48" xfId="0" applyBorder="1" applyAlignment="1">
      <alignment horizontal="left" vertical="top" wrapText="1"/>
    </xf>
    <xf numFmtId="0" fontId="4" fillId="2" borderId="49" xfId="0" applyFont="1" applyFill="1" applyBorder="1" applyAlignment="1">
      <alignment horizontal="center" vertical="center" shrinkToFit="1"/>
    </xf>
    <xf numFmtId="0" fontId="4" fillId="2" borderId="50" xfId="0" applyFont="1" applyFill="1" applyBorder="1" applyAlignment="1">
      <alignment horizontal="center" vertical="center" shrinkToFit="1"/>
    </xf>
    <xf numFmtId="0" fontId="5" fillId="2" borderId="29"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16" xfId="0" applyFont="1" applyFill="1" applyBorder="1" applyAlignment="1">
      <alignment horizontal="left" vertical="top" wrapText="1"/>
    </xf>
    <xf numFmtId="0" fontId="0" fillId="0" borderId="0" xfId="0" applyBorder="1" applyAlignment="1">
      <alignment horizontal="left" vertical="top" wrapText="1"/>
    </xf>
    <xf numFmtId="0" fontId="0" fillId="2" borderId="29" xfId="0" applyFill="1" applyBorder="1" applyAlignment="1">
      <alignment horizontal="left" vertical="top" wrapText="1"/>
    </xf>
    <xf numFmtId="0" fontId="0" fillId="2" borderId="17" xfId="0" applyFill="1" applyBorder="1" applyAlignment="1">
      <alignment horizontal="left" vertical="top" wrapText="1"/>
    </xf>
    <xf numFmtId="0" fontId="0" fillId="2" borderId="16" xfId="0" applyFill="1" applyBorder="1" applyAlignment="1">
      <alignment horizontal="left" vertical="top" wrapText="1"/>
    </xf>
    <xf numFmtId="176" fontId="0" fillId="2" borderId="64" xfId="0" applyNumberFormat="1" applyFont="1" applyFill="1" applyBorder="1" applyAlignment="1">
      <alignment horizontal="center" vertical="center"/>
    </xf>
    <xf numFmtId="176" fontId="0" fillId="2" borderId="65" xfId="0" applyNumberFormat="1" applyFont="1" applyFill="1" applyBorder="1" applyAlignment="1">
      <alignment horizontal="center" vertical="center"/>
    </xf>
    <xf numFmtId="0" fontId="0" fillId="2" borderId="0"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45"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7" xfId="0" applyFont="1" applyFill="1" applyBorder="1" applyAlignment="1">
      <alignment horizontal="left" vertical="top" wrapText="1"/>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45" xfId="0" applyFont="1" applyFill="1" applyBorder="1" applyAlignment="1">
      <alignment horizontal="center" vertical="center"/>
    </xf>
    <xf numFmtId="0" fontId="12" fillId="2" borderId="17" xfId="0" applyFont="1" applyFill="1" applyBorder="1" applyAlignment="1">
      <alignment horizontal="center" vertical="center"/>
    </xf>
    <xf numFmtId="0" fontId="12" fillId="2" borderId="18" xfId="0" applyFont="1" applyFill="1" applyBorder="1" applyAlignment="1">
      <alignment horizontal="center" vertical="center"/>
    </xf>
    <xf numFmtId="0" fontId="7" fillId="2" borderId="80" xfId="0" applyFont="1" applyFill="1" applyBorder="1" applyAlignment="1">
      <alignment horizontal="center" vertical="center"/>
    </xf>
    <xf numFmtId="0" fontId="7" fillId="2" borderId="51" xfId="0" applyFont="1" applyFill="1" applyBorder="1" applyAlignment="1">
      <alignment horizontal="center" vertical="center"/>
    </xf>
    <xf numFmtId="0" fontId="7" fillId="2" borderId="32" xfId="0" applyFont="1" applyFill="1" applyBorder="1" applyAlignment="1">
      <alignment horizontal="center" vertical="center"/>
    </xf>
    <xf numFmtId="0" fontId="7" fillId="2" borderId="69" xfId="0" applyFont="1" applyFill="1" applyBorder="1" applyAlignment="1">
      <alignment horizontal="center" vertical="center"/>
    </xf>
    <xf numFmtId="0" fontId="5" fillId="2" borderId="49" xfId="0" applyFont="1" applyFill="1" applyBorder="1" applyAlignment="1">
      <alignment horizontal="center"/>
    </xf>
    <xf numFmtId="0" fontId="5" fillId="2" borderId="14" xfId="0" applyFont="1"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42" fillId="0" borderId="29" xfId="0" applyFont="1" applyBorder="1" applyAlignment="1">
      <alignment horizontal="center" vertical="center" shrinkToFit="1"/>
    </xf>
    <xf numFmtId="0" fontId="42" fillId="0" borderId="17" xfId="0" applyFont="1" applyBorder="1" applyAlignment="1">
      <alignment horizontal="center" vertical="center" shrinkToFit="1"/>
    </xf>
    <xf numFmtId="0" fontId="42" fillId="0" borderId="16" xfId="0" applyFont="1" applyBorder="1" applyAlignment="1">
      <alignment horizontal="center" vertical="center" shrinkToFit="1"/>
    </xf>
    <xf numFmtId="0" fontId="42" fillId="0" borderId="28" xfId="0" applyFont="1" applyBorder="1" applyAlignment="1">
      <alignment horizontal="center" vertical="center" shrinkToFit="1"/>
    </xf>
    <xf numFmtId="0" fontId="42" fillId="0" borderId="43" xfId="0" applyFont="1" applyBorder="1" applyAlignment="1">
      <alignment horizontal="center" vertical="center" shrinkToFit="1"/>
    </xf>
    <xf numFmtId="0" fontId="42" fillId="0" borderId="30" xfId="0" applyFont="1" applyBorder="1" applyAlignment="1">
      <alignment horizontal="center" vertical="center" shrinkToFit="1"/>
    </xf>
    <xf numFmtId="0" fontId="0" fillId="0" borderId="29" xfId="0"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horizontal="center" vertical="center"/>
    </xf>
    <xf numFmtId="0" fontId="0" fillId="0" borderId="28" xfId="0" applyBorder="1" applyAlignment="1">
      <alignment horizontal="center" vertical="center"/>
    </xf>
    <xf numFmtId="0" fontId="0" fillId="0" borderId="43" xfId="0" applyBorder="1" applyAlignment="1">
      <alignment horizontal="center" vertical="center"/>
    </xf>
    <xf numFmtId="0" fontId="0" fillId="0" borderId="30" xfId="0" applyBorder="1" applyAlignment="1">
      <alignment horizontal="center" vertical="center"/>
    </xf>
    <xf numFmtId="0" fontId="8" fillId="37" borderId="5" xfId="0" applyFont="1" applyFill="1" applyBorder="1" applyAlignment="1">
      <alignment horizontal="center" vertical="center" wrapText="1"/>
    </xf>
    <xf numFmtId="0" fontId="8" fillId="45" borderId="0" xfId="0" applyFont="1" applyFill="1" applyBorder="1" applyAlignment="1">
      <alignment horizontal="center" vertical="center" wrapText="1"/>
    </xf>
    <xf numFmtId="0" fontId="45" fillId="44" borderId="49" xfId="0" applyFont="1" applyFill="1" applyBorder="1" applyAlignment="1">
      <alignment horizontal="center" vertical="center" shrinkToFit="1"/>
    </xf>
    <xf numFmtId="0" fontId="45" fillId="44" borderId="14" xfId="0" applyFont="1" applyFill="1" applyBorder="1" applyAlignment="1">
      <alignment horizontal="center" vertical="center" shrinkToFit="1"/>
    </xf>
    <xf numFmtId="0" fontId="45" fillId="44" borderId="15" xfId="0" applyFont="1" applyFill="1" applyBorder="1" applyAlignment="1">
      <alignment horizontal="center" vertical="center" shrinkToFit="1"/>
    </xf>
    <xf numFmtId="0" fontId="45" fillId="44" borderId="28" xfId="0" applyFont="1" applyFill="1" applyBorder="1" applyAlignment="1">
      <alignment horizontal="center" vertical="center" shrinkToFit="1"/>
    </xf>
    <xf numFmtId="0" fontId="45" fillId="44" borderId="43" xfId="0" applyFont="1" applyFill="1" applyBorder="1" applyAlignment="1">
      <alignment horizontal="center" vertical="center" shrinkToFit="1"/>
    </xf>
    <xf numFmtId="0" fontId="45" fillId="44" borderId="30" xfId="0" applyFont="1" applyFill="1" applyBorder="1" applyAlignment="1">
      <alignment horizontal="center" vertical="center" shrinkToFit="1"/>
    </xf>
    <xf numFmtId="0" fontId="45" fillId="37" borderId="5" xfId="0" applyFont="1" applyFill="1" applyBorder="1" applyAlignment="1">
      <alignment horizontal="center" vertical="center" shrinkToFit="1"/>
    </xf>
    <xf numFmtId="0" fontId="45" fillId="45" borderId="0" xfId="0" applyFont="1" applyFill="1" applyBorder="1" applyAlignment="1">
      <alignment horizontal="center" vertical="center" shrinkToFit="1"/>
    </xf>
    <xf numFmtId="0" fontId="17" fillId="2" borderId="2" xfId="0" applyFont="1" applyFill="1" applyBorder="1" applyAlignment="1">
      <alignment horizontal="center" vertical="center"/>
    </xf>
    <xf numFmtId="0" fontId="17" fillId="2" borderId="3" xfId="0" applyFont="1" applyFill="1" applyBorder="1" applyAlignment="1">
      <alignment horizontal="center" vertical="center"/>
    </xf>
    <xf numFmtId="0" fontId="17" fillId="2" borderId="21" xfId="0" applyFont="1" applyFill="1" applyBorder="1" applyAlignment="1">
      <alignment horizontal="center" vertical="center"/>
    </xf>
    <xf numFmtId="0" fontId="17" fillId="2" borderId="1"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1" xfId="0" applyFont="1" applyFill="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21" fillId="0" borderId="0" xfId="163" applyAlignment="1">
      <alignment horizontal="center" vertical="center"/>
    </xf>
    <xf numFmtId="0" fontId="0" fillId="0" borderId="0" xfId="0" applyAlignment="1">
      <alignment horizontal="center" vertical="center"/>
    </xf>
  </cellXfs>
  <cellStyles count="173">
    <cellStyle name="20% - アクセント 1 2" xfId="1" xr:uid="{00000000-0005-0000-0000-000000000000}"/>
    <cellStyle name="20% - アクセント 1 3" xfId="2" xr:uid="{00000000-0005-0000-0000-000001000000}"/>
    <cellStyle name="20% - アクセント 1 4" xfId="3" xr:uid="{00000000-0005-0000-0000-000002000000}"/>
    <cellStyle name="20% - アクセント 1 5" xfId="4" xr:uid="{00000000-0005-0000-0000-000003000000}"/>
    <cellStyle name="20% - アクセント 2 2" xfId="5" xr:uid="{00000000-0005-0000-0000-000004000000}"/>
    <cellStyle name="20% - アクセント 2 3" xfId="6" xr:uid="{00000000-0005-0000-0000-000005000000}"/>
    <cellStyle name="20% - アクセント 2 4" xfId="7" xr:uid="{00000000-0005-0000-0000-000006000000}"/>
    <cellStyle name="20% - アクセント 2 5" xfId="8" xr:uid="{00000000-0005-0000-0000-000007000000}"/>
    <cellStyle name="20% - アクセント 3 2" xfId="9" xr:uid="{00000000-0005-0000-0000-000008000000}"/>
    <cellStyle name="20% - アクセント 3 3" xfId="10" xr:uid="{00000000-0005-0000-0000-000009000000}"/>
    <cellStyle name="20% - アクセント 3 4" xfId="11" xr:uid="{00000000-0005-0000-0000-00000A000000}"/>
    <cellStyle name="20% - アクセント 3 5" xfId="12" xr:uid="{00000000-0005-0000-0000-00000B000000}"/>
    <cellStyle name="20% - アクセント 4 2" xfId="13" xr:uid="{00000000-0005-0000-0000-00000C000000}"/>
    <cellStyle name="20% - アクセント 4 3" xfId="14" xr:uid="{00000000-0005-0000-0000-00000D000000}"/>
    <cellStyle name="20% - アクセント 4 4" xfId="15" xr:uid="{00000000-0005-0000-0000-00000E000000}"/>
    <cellStyle name="20% - アクセント 4 5" xfId="16" xr:uid="{00000000-0005-0000-0000-00000F000000}"/>
    <cellStyle name="20% - アクセント 5 2" xfId="17" xr:uid="{00000000-0005-0000-0000-000010000000}"/>
    <cellStyle name="20% - アクセント 5 3" xfId="18" xr:uid="{00000000-0005-0000-0000-000011000000}"/>
    <cellStyle name="20% - アクセント 5 4" xfId="19" xr:uid="{00000000-0005-0000-0000-000012000000}"/>
    <cellStyle name="20% - アクセント 5 5" xfId="20" xr:uid="{00000000-0005-0000-0000-000013000000}"/>
    <cellStyle name="20% - アクセント 6 2" xfId="21" xr:uid="{00000000-0005-0000-0000-000014000000}"/>
    <cellStyle name="20% - アクセント 6 3" xfId="22" xr:uid="{00000000-0005-0000-0000-000015000000}"/>
    <cellStyle name="20% - アクセント 6 4" xfId="23" xr:uid="{00000000-0005-0000-0000-000016000000}"/>
    <cellStyle name="20% - アクセント 6 5" xfId="24" xr:uid="{00000000-0005-0000-0000-000017000000}"/>
    <cellStyle name="40% - アクセント 1 2" xfId="25" xr:uid="{00000000-0005-0000-0000-000018000000}"/>
    <cellStyle name="40% - アクセント 1 3" xfId="26" xr:uid="{00000000-0005-0000-0000-000019000000}"/>
    <cellStyle name="40% - アクセント 1 4" xfId="27" xr:uid="{00000000-0005-0000-0000-00001A000000}"/>
    <cellStyle name="40% - アクセント 1 5" xfId="28" xr:uid="{00000000-0005-0000-0000-00001B000000}"/>
    <cellStyle name="40% - アクセント 2 2" xfId="29" xr:uid="{00000000-0005-0000-0000-00001C000000}"/>
    <cellStyle name="40% - アクセント 2 3" xfId="30" xr:uid="{00000000-0005-0000-0000-00001D000000}"/>
    <cellStyle name="40% - アクセント 2 4" xfId="31" xr:uid="{00000000-0005-0000-0000-00001E000000}"/>
    <cellStyle name="40% - アクセント 2 5" xfId="32" xr:uid="{00000000-0005-0000-0000-00001F000000}"/>
    <cellStyle name="40% - アクセント 3 2" xfId="33" xr:uid="{00000000-0005-0000-0000-000020000000}"/>
    <cellStyle name="40% - アクセント 3 3" xfId="34" xr:uid="{00000000-0005-0000-0000-000021000000}"/>
    <cellStyle name="40% - アクセント 3 4" xfId="35" xr:uid="{00000000-0005-0000-0000-000022000000}"/>
    <cellStyle name="40% - アクセント 3 5" xfId="36" xr:uid="{00000000-0005-0000-0000-000023000000}"/>
    <cellStyle name="40% - アクセント 4 2" xfId="37" xr:uid="{00000000-0005-0000-0000-000024000000}"/>
    <cellStyle name="40% - アクセント 4 3" xfId="38" xr:uid="{00000000-0005-0000-0000-000025000000}"/>
    <cellStyle name="40% - アクセント 4 4" xfId="39" xr:uid="{00000000-0005-0000-0000-000026000000}"/>
    <cellStyle name="40% - アクセント 4 5" xfId="40" xr:uid="{00000000-0005-0000-0000-000027000000}"/>
    <cellStyle name="40% - アクセント 5 2" xfId="41" xr:uid="{00000000-0005-0000-0000-000028000000}"/>
    <cellStyle name="40% - アクセント 5 3" xfId="42" xr:uid="{00000000-0005-0000-0000-000029000000}"/>
    <cellStyle name="40% - アクセント 5 4" xfId="43" xr:uid="{00000000-0005-0000-0000-00002A000000}"/>
    <cellStyle name="40% - アクセント 5 5" xfId="44" xr:uid="{00000000-0005-0000-0000-00002B000000}"/>
    <cellStyle name="40% - アクセント 6 2" xfId="45" xr:uid="{00000000-0005-0000-0000-00002C000000}"/>
    <cellStyle name="40% - アクセント 6 3" xfId="46" xr:uid="{00000000-0005-0000-0000-00002D000000}"/>
    <cellStyle name="40% - アクセント 6 4" xfId="47" xr:uid="{00000000-0005-0000-0000-00002E000000}"/>
    <cellStyle name="40% - アクセント 6 5" xfId="48" xr:uid="{00000000-0005-0000-0000-00002F000000}"/>
    <cellStyle name="60% - アクセント 1 2" xfId="49" xr:uid="{00000000-0005-0000-0000-000030000000}"/>
    <cellStyle name="60% - アクセント 1 3" xfId="50" xr:uid="{00000000-0005-0000-0000-000031000000}"/>
    <cellStyle name="60% - アクセント 1 4" xfId="51" xr:uid="{00000000-0005-0000-0000-000032000000}"/>
    <cellStyle name="60% - アクセント 1 5" xfId="52" xr:uid="{00000000-0005-0000-0000-000033000000}"/>
    <cellStyle name="60% - アクセント 2 2" xfId="53" xr:uid="{00000000-0005-0000-0000-000034000000}"/>
    <cellStyle name="60% - アクセント 2 3" xfId="54" xr:uid="{00000000-0005-0000-0000-000035000000}"/>
    <cellStyle name="60% - アクセント 2 4" xfId="55" xr:uid="{00000000-0005-0000-0000-000036000000}"/>
    <cellStyle name="60% - アクセント 2 5" xfId="56" xr:uid="{00000000-0005-0000-0000-000037000000}"/>
    <cellStyle name="60% - アクセント 3 2" xfId="57" xr:uid="{00000000-0005-0000-0000-000038000000}"/>
    <cellStyle name="60% - アクセント 3 3" xfId="58" xr:uid="{00000000-0005-0000-0000-000039000000}"/>
    <cellStyle name="60% - アクセント 3 4" xfId="59" xr:uid="{00000000-0005-0000-0000-00003A000000}"/>
    <cellStyle name="60% - アクセント 3 5" xfId="60" xr:uid="{00000000-0005-0000-0000-00003B000000}"/>
    <cellStyle name="60% - アクセント 4 2" xfId="61" xr:uid="{00000000-0005-0000-0000-00003C000000}"/>
    <cellStyle name="60% - アクセント 4 3" xfId="62" xr:uid="{00000000-0005-0000-0000-00003D000000}"/>
    <cellStyle name="60% - アクセント 4 4" xfId="63" xr:uid="{00000000-0005-0000-0000-00003E000000}"/>
    <cellStyle name="60% - アクセント 4 5" xfId="64" xr:uid="{00000000-0005-0000-0000-00003F000000}"/>
    <cellStyle name="60% - アクセント 5 2" xfId="65" xr:uid="{00000000-0005-0000-0000-000040000000}"/>
    <cellStyle name="60% - アクセント 5 3" xfId="66" xr:uid="{00000000-0005-0000-0000-000041000000}"/>
    <cellStyle name="60% - アクセント 5 4" xfId="67" xr:uid="{00000000-0005-0000-0000-000042000000}"/>
    <cellStyle name="60% - アクセント 5 5" xfId="68" xr:uid="{00000000-0005-0000-0000-000043000000}"/>
    <cellStyle name="60% - アクセント 6 2" xfId="69" xr:uid="{00000000-0005-0000-0000-000044000000}"/>
    <cellStyle name="60% - アクセント 6 3" xfId="70" xr:uid="{00000000-0005-0000-0000-000045000000}"/>
    <cellStyle name="60% - アクセント 6 4" xfId="71" xr:uid="{00000000-0005-0000-0000-000046000000}"/>
    <cellStyle name="60% - アクセント 6 5" xfId="72" xr:uid="{00000000-0005-0000-0000-000047000000}"/>
    <cellStyle name="アクセント 1 2" xfId="73" xr:uid="{00000000-0005-0000-0000-000048000000}"/>
    <cellStyle name="アクセント 1 3" xfId="74" xr:uid="{00000000-0005-0000-0000-000049000000}"/>
    <cellStyle name="アクセント 1 4" xfId="75" xr:uid="{00000000-0005-0000-0000-00004A000000}"/>
    <cellStyle name="アクセント 1 5" xfId="76" xr:uid="{00000000-0005-0000-0000-00004B000000}"/>
    <cellStyle name="アクセント 2 2" xfId="77" xr:uid="{00000000-0005-0000-0000-00004C000000}"/>
    <cellStyle name="アクセント 2 3" xfId="78" xr:uid="{00000000-0005-0000-0000-00004D000000}"/>
    <cellStyle name="アクセント 2 4" xfId="79" xr:uid="{00000000-0005-0000-0000-00004E000000}"/>
    <cellStyle name="アクセント 2 5" xfId="80" xr:uid="{00000000-0005-0000-0000-00004F000000}"/>
    <cellStyle name="アクセント 3 2" xfId="81" xr:uid="{00000000-0005-0000-0000-000050000000}"/>
    <cellStyle name="アクセント 3 3" xfId="82" xr:uid="{00000000-0005-0000-0000-000051000000}"/>
    <cellStyle name="アクセント 3 4" xfId="83" xr:uid="{00000000-0005-0000-0000-000052000000}"/>
    <cellStyle name="アクセント 3 5" xfId="84" xr:uid="{00000000-0005-0000-0000-000053000000}"/>
    <cellStyle name="アクセント 4 2" xfId="85" xr:uid="{00000000-0005-0000-0000-000054000000}"/>
    <cellStyle name="アクセント 4 3" xfId="86" xr:uid="{00000000-0005-0000-0000-000055000000}"/>
    <cellStyle name="アクセント 4 4" xfId="87" xr:uid="{00000000-0005-0000-0000-000056000000}"/>
    <cellStyle name="アクセント 4 5" xfId="88" xr:uid="{00000000-0005-0000-0000-000057000000}"/>
    <cellStyle name="アクセント 5 2" xfId="89" xr:uid="{00000000-0005-0000-0000-000058000000}"/>
    <cellStyle name="アクセント 5 3" xfId="90" xr:uid="{00000000-0005-0000-0000-000059000000}"/>
    <cellStyle name="アクセント 5 4" xfId="91" xr:uid="{00000000-0005-0000-0000-00005A000000}"/>
    <cellStyle name="アクセント 5 5" xfId="92" xr:uid="{00000000-0005-0000-0000-00005B000000}"/>
    <cellStyle name="アクセント 6 2" xfId="93" xr:uid="{00000000-0005-0000-0000-00005C000000}"/>
    <cellStyle name="アクセント 6 3" xfId="94" xr:uid="{00000000-0005-0000-0000-00005D000000}"/>
    <cellStyle name="アクセント 6 4" xfId="95" xr:uid="{00000000-0005-0000-0000-00005E000000}"/>
    <cellStyle name="アクセント 6 5" xfId="96" xr:uid="{00000000-0005-0000-0000-00005F000000}"/>
    <cellStyle name="タイトル 2" xfId="97" xr:uid="{00000000-0005-0000-0000-000060000000}"/>
    <cellStyle name="タイトル 3" xfId="98" xr:uid="{00000000-0005-0000-0000-000061000000}"/>
    <cellStyle name="タイトル 4" xfId="99" xr:uid="{00000000-0005-0000-0000-000062000000}"/>
    <cellStyle name="タイトル 5" xfId="100" xr:uid="{00000000-0005-0000-0000-000063000000}"/>
    <cellStyle name="チェック セル 2" xfId="101" xr:uid="{00000000-0005-0000-0000-000064000000}"/>
    <cellStyle name="チェック セル 3" xfId="102" xr:uid="{00000000-0005-0000-0000-000065000000}"/>
    <cellStyle name="チェック セル 4" xfId="103" xr:uid="{00000000-0005-0000-0000-000066000000}"/>
    <cellStyle name="チェック セル 5" xfId="104" xr:uid="{00000000-0005-0000-0000-000067000000}"/>
    <cellStyle name="どちらでもない 2" xfId="105" xr:uid="{00000000-0005-0000-0000-000068000000}"/>
    <cellStyle name="どちらでもない 3" xfId="106" xr:uid="{00000000-0005-0000-0000-000069000000}"/>
    <cellStyle name="どちらでもない 4" xfId="107" xr:uid="{00000000-0005-0000-0000-00006A000000}"/>
    <cellStyle name="どちらでもない 5" xfId="108" xr:uid="{00000000-0005-0000-0000-00006B000000}"/>
    <cellStyle name="メモ 2" xfId="109" xr:uid="{00000000-0005-0000-0000-00006C000000}"/>
    <cellStyle name="メモ 3" xfId="110" xr:uid="{00000000-0005-0000-0000-00006D000000}"/>
    <cellStyle name="メモ 4" xfId="111" xr:uid="{00000000-0005-0000-0000-00006E000000}"/>
    <cellStyle name="メモ 5" xfId="112" xr:uid="{00000000-0005-0000-0000-00006F000000}"/>
    <cellStyle name="リンク セル 2" xfId="113" xr:uid="{00000000-0005-0000-0000-000070000000}"/>
    <cellStyle name="リンク セル 3" xfId="114" xr:uid="{00000000-0005-0000-0000-000071000000}"/>
    <cellStyle name="リンク セル 4" xfId="115" xr:uid="{00000000-0005-0000-0000-000072000000}"/>
    <cellStyle name="リンク セル 5" xfId="116" xr:uid="{00000000-0005-0000-0000-000073000000}"/>
    <cellStyle name="悪い 2" xfId="117" xr:uid="{00000000-0005-0000-0000-000074000000}"/>
    <cellStyle name="悪い 3" xfId="118" xr:uid="{00000000-0005-0000-0000-000075000000}"/>
    <cellStyle name="悪い 4" xfId="119" xr:uid="{00000000-0005-0000-0000-000076000000}"/>
    <cellStyle name="悪い 5" xfId="120" xr:uid="{00000000-0005-0000-0000-000077000000}"/>
    <cellStyle name="計算 2" xfId="121" xr:uid="{00000000-0005-0000-0000-000078000000}"/>
    <cellStyle name="計算 3" xfId="122" xr:uid="{00000000-0005-0000-0000-000079000000}"/>
    <cellStyle name="計算 4" xfId="123" xr:uid="{00000000-0005-0000-0000-00007A000000}"/>
    <cellStyle name="計算 5" xfId="124" xr:uid="{00000000-0005-0000-0000-00007B000000}"/>
    <cellStyle name="警告文 2" xfId="125" xr:uid="{00000000-0005-0000-0000-00007C000000}"/>
    <cellStyle name="警告文 3" xfId="126" xr:uid="{00000000-0005-0000-0000-00007D000000}"/>
    <cellStyle name="警告文 4" xfId="127" xr:uid="{00000000-0005-0000-0000-00007E000000}"/>
    <cellStyle name="警告文 5" xfId="128" xr:uid="{00000000-0005-0000-0000-00007F000000}"/>
    <cellStyle name="見出し 1 2" xfId="129" xr:uid="{00000000-0005-0000-0000-000080000000}"/>
    <cellStyle name="見出し 1 3" xfId="130" xr:uid="{00000000-0005-0000-0000-000081000000}"/>
    <cellStyle name="見出し 1 4" xfId="131" xr:uid="{00000000-0005-0000-0000-000082000000}"/>
    <cellStyle name="見出し 1 5" xfId="132" xr:uid="{00000000-0005-0000-0000-000083000000}"/>
    <cellStyle name="見出し 2 2" xfId="133" xr:uid="{00000000-0005-0000-0000-000084000000}"/>
    <cellStyle name="見出し 2 3" xfId="134" xr:uid="{00000000-0005-0000-0000-000085000000}"/>
    <cellStyle name="見出し 2 4" xfId="135" xr:uid="{00000000-0005-0000-0000-000086000000}"/>
    <cellStyle name="見出し 2 5" xfId="136" xr:uid="{00000000-0005-0000-0000-000087000000}"/>
    <cellStyle name="見出し 3 2" xfId="137" xr:uid="{00000000-0005-0000-0000-000088000000}"/>
    <cellStyle name="見出し 3 3" xfId="138" xr:uid="{00000000-0005-0000-0000-000089000000}"/>
    <cellStyle name="見出し 3 4" xfId="139" xr:uid="{00000000-0005-0000-0000-00008A000000}"/>
    <cellStyle name="見出し 3 5" xfId="140" xr:uid="{00000000-0005-0000-0000-00008B000000}"/>
    <cellStyle name="見出し 4 2" xfId="141" xr:uid="{00000000-0005-0000-0000-00008C000000}"/>
    <cellStyle name="見出し 4 3" xfId="142" xr:uid="{00000000-0005-0000-0000-00008D000000}"/>
    <cellStyle name="見出し 4 4" xfId="143" xr:uid="{00000000-0005-0000-0000-00008E000000}"/>
    <cellStyle name="見出し 4 5" xfId="144" xr:uid="{00000000-0005-0000-0000-00008F000000}"/>
    <cellStyle name="集計 2" xfId="145" xr:uid="{00000000-0005-0000-0000-000090000000}"/>
    <cellStyle name="集計 3" xfId="146" xr:uid="{00000000-0005-0000-0000-000091000000}"/>
    <cellStyle name="集計 4" xfId="147" xr:uid="{00000000-0005-0000-0000-000092000000}"/>
    <cellStyle name="集計 5" xfId="148" xr:uid="{00000000-0005-0000-0000-000093000000}"/>
    <cellStyle name="出力 2" xfId="149" xr:uid="{00000000-0005-0000-0000-000094000000}"/>
    <cellStyle name="出力 3" xfId="150" xr:uid="{00000000-0005-0000-0000-000095000000}"/>
    <cellStyle name="出力 4" xfId="151" xr:uid="{00000000-0005-0000-0000-000096000000}"/>
    <cellStyle name="出力 5" xfId="152" xr:uid="{00000000-0005-0000-0000-000097000000}"/>
    <cellStyle name="説明文 2" xfId="153" xr:uid="{00000000-0005-0000-0000-000098000000}"/>
    <cellStyle name="説明文 3" xfId="154" xr:uid="{00000000-0005-0000-0000-000099000000}"/>
    <cellStyle name="説明文 4" xfId="155" xr:uid="{00000000-0005-0000-0000-00009A000000}"/>
    <cellStyle name="説明文 5" xfId="156" xr:uid="{00000000-0005-0000-0000-00009B000000}"/>
    <cellStyle name="通貨" xfId="157" builtinId="7"/>
    <cellStyle name="通貨 2" xfId="158" xr:uid="{00000000-0005-0000-0000-00009D000000}"/>
    <cellStyle name="入力 2" xfId="159" xr:uid="{00000000-0005-0000-0000-00009E000000}"/>
    <cellStyle name="入力 3" xfId="160" xr:uid="{00000000-0005-0000-0000-00009F000000}"/>
    <cellStyle name="入力 4" xfId="161" xr:uid="{00000000-0005-0000-0000-0000A0000000}"/>
    <cellStyle name="入力 5" xfId="162" xr:uid="{00000000-0005-0000-0000-0000A1000000}"/>
    <cellStyle name="標準" xfId="0" builtinId="0"/>
    <cellStyle name="標準 2" xfId="163" xr:uid="{00000000-0005-0000-0000-0000A3000000}"/>
    <cellStyle name="標準 3" xfId="164" xr:uid="{00000000-0005-0000-0000-0000A4000000}"/>
    <cellStyle name="標準 4" xfId="165" xr:uid="{00000000-0005-0000-0000-0000A5000000}"/>
    <cellStyle name="標準 5" xfId="166" xr:uid="{00000000-0005-0000-0000-0000A6000000}"/>
    <cellStyle name="標準 6" xfId="167" xr:uid="{00000000-0005-0000-0000-0000A7000000}"/>
    <cellStyle name="標準 7" xfId="168" xr:uid="{00000000-0005-0000-0000-0000A8000000}"/>
    <cellStyle name="良い 2" xfId="169" xr:uid="{00000000-0005-0000-0000-0000A9000000}"/>
    <cellStyle name="良い 3" xfId="170" xr:uid="{00000000-0005-0000-0000-0000AA000000}"/>
    <cellStyle name="良い 4" xfId="171" xr:uid="{00000000-0005-0000-0000-0000AB000000}"/>
    <cellStyle name="良い 5" xfId="172" xr:uid="{00000000-0005-0000-0000-0000A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65</xdr:col>
      <xdr:colOff>53340</xdr:colOff>
      <xdr:row>36</xdr:row>
      <xdr:rowOff>144780</xdr:rowOff>
    </xdr:from>
    <xdr:to>
      <xdr:col>65</xdr:col>
      <xdr:colOff>228600</xdr:colOff>
      <xdr:row>36</xdr:row>
      <xdr:rowOff>144780</xdr:rowOff>
    </xdr:to>
    <xdr:cxnSp macro="">
      <xdr:nvCxnSpPr>
        <xdr:cNvPr id="10802" name="直線コネクタ 10">
          <a:extLst>
            <a:ext uri="{FF2B5EF4-FFF2-40B4-BE49-F238E27FC236}">
              <a16:creationId xmlns:a16="http://schemas.microsoft.com/office/drawing/2014/main" id="{CB62B54C-92D0-45F3-96A3-490ECC74A5D5}"/>
            </a:ext>
          </a:extLst>
        </xdr:cNvPr>
        <xdr:cNvCxnSpPr>
          <a:cxnSpLocks noChangeShapeType="1"/>
        </xdr:cNvCxnSpPr>
      </xdr:nvCxnSpPr>
      <xdr:spPr bwMode="auto">
        <a:xfrm flipV="1">
          <a:off x="13098780" y="11445240"/>
          <a:ext cx="175260" cy="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65</xdr:col>
      <xdr:colOff>83820</xdr:colOff>
      <xdr:row>36</xdr:row>
      <xdr:rowOff>167640</xdr:rowOff>
    </xdr:from>
    <xdr:to>
      <xdr:col>65</xdr:col>
      <xdr:colOff>213360</xdr:colOff>
      <xdr:row>69</xdr:row>
      <xdr:rowOff>15240</xdr:rowOff>
    </xdr:to>
    <xdr:cxnSp macro="">
      <xdr:nvCxnSpPr>
        <xdr:cNvPr id="10803" name="カギ線コネクタ 16">
          <a:extLst>
            <a:ext uri="{FF2B5EF4-FFF2-40B4-BE49-F238E27FC236}">
              <a16:creationId xmlns:a16="http://schemas.microsoft.com/office/drawing/2014/main" id="{AE266A1E-66AE-479E-90A2-58FF28FB95AF}"/>
            </a:ext>
          </a:extLst>
        </xdr:cNvPr>
        <xdr:cNvCxnSpPr>
          <a:cxnSpLocks noChangeShapeType="1"/>
        </xdr:cNvCxnSpPr>
      </xdr:nvCxnSpPr>
      <xdr:spPr bwMode="auto">
        <a:xfrm rot="5400000">
          <a:off x="9384030" y="15213330"/>
          <a:ext cx="7620000" cy="129540"/>
        </a:xfrm>
        <a:prstGeom prst="bentConnector3">
          <a:avLst>
            <a:gd name="adj1" fmla="val 100019"/>
          </a:avLst>
        </a:prstGeom>
        <a:noFill/>
        <a:ln w="9525" algn="ctr">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49</xdr:col>
      <xdr:colOff>1</xdr:colOff>
      <xdr:row>8</xdr:row>
      <xdr:rowOff>0</xdr:rowOff>
    </xdr:from>
    <xdr:to>
      <xdr:col>57</xdr:col>
      <xdr:colOff>1</xdr:colOff>
      <xdr:row>14</xdr:row>
      <xdr:rowOff>0</xdr:rowOff>
    </xdr:to>
    <xdr:sp macro="" textlink="">
      <xdr:nvSpPr>
        <xdr:cNvPr id="4" name="テキスト ボックス 3">
          <a:extLst>
            <a:ext uri="{FF2B5EF4-FFF2-40B4-BE49-F238E27FC236}">
              <a16:creationId xmlns:a16="http://schemas.microsoft.com/office/drawing/2014/main" id="{A3746FAC-34F6-48E6-A894-6467DFFFF390}"/>
            </a:ext>
          </a:extLst>
        </xdr:cNvPr>
        <xdr:cNvSpPr txBox="1"/>
      </xdr:nvSpPr>
      <xdr:spPr>
        <a:xfrm>
          <a:off x="10001251" y="1535906"/>
          <a:ext cx="1905000" cy="2286000"/>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twoCellAnchor>
    <xdr:from>
      <xdr:col>49</xdr:col>
      <xdr:colOff>0</xdr:colOff>
      <xdr:row>14</xdr:row>
      <xdr:rowOff>0</xdr:rowOff>
    </xdr:from>
    <xdr:to>
      <xdr:col>57</xdr:col>
      <xdr:colOff>0</xdr:colOff>
      <xdr:row>20</xdr:row>
      <xdr:rowOff>0</xdr:rowOff>
    </xdr:to>
    <xdr:sp macro="" textlink="">
      <xdr:nvSpPr>
        <xdr:cNvPr id="9" name="テキスト ボックス 8">
          <a:extLst>
            <a:ext uri="{FF2B5EF4-FFF2-40B4-BE49-F238E27FC236}">
              <a16:creationId xmlns:a16="http://schemas.microsoft.com/office/drawing/2014/main" id="{71F95542-F421-4ECF-BA7A-FA7CCD73A800}"/>
            </a:ext>
          </a:extLst>
        </xdr:cNvPr>
        <xdr:cNvSpPr txBox="1"/>
      </xdr:nvSpPr>
      <xdr:spPr>
        <a:xfrm>
          <a:off x="10001250" y="3821906"/>
          <a:ext cx="1905000" cy="2286000"/>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twoCellAnchor>
    <xdr:from>
      <xdr:col>49</xdr:col>
      <xdr:colOff>0</xdr:colOff>
      <xdr:row>20</xdr:row>
      <xdr:rowOff>0</xdr:rowOff>
    </xdr:from>
    <xdr:to>
      <xdr:col>57</xdr:col>
      <xdr:colOff>0</xdr:colOff>
      <xdr:row>26</xdr:row>
      <xdr:rowOff>0</xdr:rowOff>
    </xdr:to>
    <xdr:sp macro="" textlink="">
      <xdr:nvSpPr>
        <xdr:cNvPr id="10" name="テキスト ボックス 9">
          <a:extLst>
            <a:ext uri="{FF2B5EF4-FFF2-40B4-BE49-F238E27FC236}">
              <a16:creationId xmlns:a16="http://schemas.microsoft.com/office/drawing/2014/main" id="{AA711FC7-5EF9-43AA-898E-39B1B1091DCB}"/>
            </a:ext>
          </a:extLst>
        </xdr:cNvPr>
        <xdr:cNvSpPr txBox="1"/>
      </xdr:nvSpPr>
      <xdr:spPr>
        <a:xfrm>
          <a:off x="10001250" y="6107906"/>
          <a:ext cx="1905000" cy="2286000"/>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twoCellAnchor>
    <xdr:from>
      <xdr:col>49</xdr:col>
      <xdr:colOff>0</xdr:colOff>
      <xdr:row>28</xdr:row>
      <xdr:rowOff>0</xdr:rowOff>
    </xdr:from>
    <xdr:to>
      <xdr:col>57</xdr:col>
      <xdr:colOff>0</xdr:colOff>
      <xdr:row>34</xdr:row>
      <xdr:rowOff>0</xdr:rowOff>
    </xdr:to>
    <xdr:sp macro="" textlink="">
      <xdr:nvSpPr>
        <xdr:cNvPr id="11" name="テキスト ボックス 10">
          <a:extLst>
            <a:ext uri="{FF2B5EF4-FFF2-40B4-BE49-F238E27FC236}">
              <a16:creationId xmlns:a16="http://schemas.microsoft.com/office/drawing/2014/main" id="{DCCD1333-75F4-4CFB-9F63-7BB04E06E74A}"/>
            </a:ext>
          </a:extLst>
        </xdr:cNvPr>
        <xdr:cNvSpPr txBox="1"/>
      </xdr:nvSpPr>
      <xdr:spPr>
        <a:xfrm>
          <a:off x="10001250" y="8727281"/>
          <a:ext cx="1905000" cy="2357438"/>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twoCellAnchor>
    <xdr:from>
      <xdr:col>49</xdr:col>
      <xdr:colOff>0</xdr:colOff>
      <xdr:row>40</xdr:row>
      <xdr:rowOff>1</xdr:rowOff>
    </xdr:from>
    <xdr:to>
      <xdr:col>57</xdr:col>
      <xdr:colOff>0</xdr:colOff>
      <xdr:row>46</xdr:row>
      <xdr:rowOff>0</xdr:rowOff>
    </xdr:to>
    <xdr:sp macro="" textlink="">
      <xdr:nvSpPr>
        <xdr:cNvPr id="12" name="テキスト ボックス 11">
          <a:extLst>
            <a:ext uri="{FF2B5EF4-FFF2-40B4-BE49-F238E27FC236}">
              <a16:creationId xmlns:a16="http://schemas.microsoft.com/office/drawing/2014/main" id="{A79C5504-1D91-478A-906B-28FC488F582D}"/>
            </a:ext>
          </a:extLst>
        </xdr:cNvPr>
        <xdr:cNvSpPr txBox="1"/>
      </xdr:nvSpPr>
      <xdr:spPr>
        <a:xfrm>
          <a:off x="10001250" y="12239626"/>
          <a:ext cx="1905000" cy="1500187"/>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twoCellAnchor>
    <xdr:from>
      <xdr:col>49</xdr:col>
      <xdr:colOff>0</xdr:colOff>
      <xdr:row>46</xdr:row>
      <xdr:rowOff>0</xdr:rowOff>
    </xdr:from>
    <xdr:to>
      <xdr:col>57</xdr:col>
      <xdr:colOff>0</xdr:colOff>
      <xdr:row>52</xdr:row>
      <xdr:rowOff>0</xdr:rowOff>
    </xdr:to>
    <xdr:sp macro="" textlink="">
      <xdr:nvSpPr>
        <xdr:cNvPr id="13" name="テキスト ボックス 12">
          <a:extLst>
            <a:ext uri="{FF2B5EF4-FFF2-40B4-BE49-F238E27FC236}">
              <a16:creationId xmlns:a16="http://schemas.microsoft.com/office/drawing/2014/main" id="{5619084F-E6B8-4521-89B4-6A2C2B29D9CA}"/>
            </a:ext>
          </a:extLst>
        </xdr:cNvPr>
        <xdr:cNvSpPr txBox="1"/>
      </xdr:nvSpPr>
      <xdr:spPr>
        <a:xfrm>
          <a:off x="10001250" y="13739813"/>
          <a:ext cx="1905000" cy="1500187"/>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twoCellAnchor>
    <xdr:from>
      <xdr:col>49</xdr:col>
      <xdr:colOff>0</xdr:colOff>
      <xdr:row>52</xdr:row>
      <xdr:rowOff>0</xdr:rowOff>
    </xdr:from>
    <xdr:to>
      <xdr:col>57</xdr:col>
      <xdr:colOff>0</xdr:colOff>
      <xdr:row>58</xdr:row>
      <xdr:rowOff>-1</xdr:rowOff>
    </xdr:to>
    <xdr:sp macro="" textlink="">
      <xdr:nvSpPr>
        <xdr:cNvPr id="14" name="テキスト ボックス 13">
          <a:extLst>
            <a:ext uri="{FF2B5EF4-FFF2-40B4-BE49-F238E27FC236}">
              <a16:creationId xmlns:a16="http://schemas.microsoft.com/office/drawing/2014/main" id="{731D579B-864D-45D8-B8E6-79E174F9EB7D}"/>
            </a:ext>
          </a:extLst>
        </xdr:cNvPr>
        <xdr:cNvSpPr txBox="1"/>
      </xdr:nvSpPr>
      <xdr:spPr>
        <a:xfrm>
          <a:off x="10001250" y="15240000"/>
          <a:ext cx="1905000" cy="1500187"/>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twoCellAnchor>
    <xdr:from>
      <xdr:col>49</xdr:col>
      <xdr:colOff>0</xdr:colOff>
      <xdr:row>58</xdr:row>
      <xdr:rowOff>0</xdr:rowOff>
    </xdr:from>
    <xdr:to>
      <xdr:col>57</xdr:col>
      <xdr:colOff>0</xdr:colOff>
      <xdr:row>64</xdr:row>
      <xdr:rowOff>0</xdr:rowOff>
    </xdr:to>
    <xdr:sp macro="" textlink="">
      <xdr:nvSpPr>
        <xdr:cNvPr id="15" name="テキスト ボックス 14">
          <a:extLst>
            <a:ext uri="{FF2B5EF4-FFF2-40B4-BE49-F238E27FC236}">
              <a16:creationId xmlns:a16="http://schemas.microsoft.com/office/drawing/2014/main" id="{B566E287-2573-42E3-98E7-21665787ACB3}"/>
            </a:ext>
          </a:extLst>
        </xdr:cNvPr>
        <xdr:cNvSpPr txBox="1"/>
      </xdr:nvSpPr>
      <xdr:spPr>
        <a:xfrm>
          <a:off x="10001250" y="16740188"/>
          <a:ext cx="1905000" cy="1500187"/>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twoCellAnchor>
    <xdr:from>
      <xdr:col>23</xdr:col>
      <xdr:colOff>0</xdr:colOff>
      <xdr:row>66</xdr:row>
      <xdr:rowOff>0</xdr:rowOff>
    </xdr:from>
    <xdr:to>
      <xdr:col>50</xdr:col>
      <xdr:colOff>0</xdr:colOff>
      <xdr:row>76</xdr:row>
      <xdr:rowOff>0</xdr:rowOff>
    </xdr:to>
    <xdr:sp macro="" textlink="">
      <xdr:nvSpPr>
        <xdr:cNvPr id="16" name="テキスト ボックス 15">
          <a:extLst>
            <a:ext uri="{FF2B5EF4-FFF2-40B4-BE49-F238E27FC236}">
              <a16:creationId xmlns:a16="http://schemas.microsoft.com/office/drawing/2014/main" id="{98A3CCC6-E458-4290-9D8D-7B6E46E190B1}"/>
            </a:ext>
          </a:extLst>
        </xdr:cNvPr>
        <xdr:cNvSpPr txBox="1"/>
      </xdr:nvSpPr>
      <xdr:spPr>
        <a:xfrm>
          <a:off x="5167313" y="18573750"/>
          <a:ext cx="5072062" cy="1702594"/>
        </a:xfrm>
        <a:prstGeom prst="rect">
          <a:avLst/>
        </a:prstGeom>
        <a:solidFill>
          <a:schemeClr val="lt1"/>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G77"/>
  <sheetViews>
    <sheetView showGridLines="0" tabSelected="1" view="pageBreakPreview" zoomScale="85" zoomScaleNormal="100" zoomScaleSheetLayoutView="85" zoomScalePageLayoutView="40" workbookViewId="0">
      <selection activeCell="BT51" sqref="BT51:CE57"/>
    </sheetView>
  </sheetViews>
  <sheetFormatPr defaultRowHeight="13.2" x14ac:dyDescent="0.2"/>
  <cols>
    <col min="1" max="1" width="2.6640625" customWidth="1"/>
    <col min="2" max="5" width="2.109375" customWidth="1"/>
    <col min="6" max="11" width="3.109375" customWidth="1"/>
    <col min="12" max="12" width="3.21875" customWidth="1"/>
    <col min="13" max="25" width="3.109375" customWidth="1"/>
    <col min="26" max="27" width="2.109375" customWidth="1"/>
    <col min="28" max="33" width="1.88671875" customWidth="1"/>
    <col min="34" max="64" width="3.109375" customWidth="1"/>
    <col min="65" max="65" width="4.109375" customWidth="1"/>
    <col min="66" max="70" width="3.109375" customWidth="1"/>
    <col min="71" max="71" width="3.21875" customWidth="1"/>
    <col min="72" max="73" width="3.109375" customWidth="1"/>
    <col min="74" max="74" width="2.77734375" customWidth="1"/>
    <col min="75" max="75" width="2.6640625" customWidth="1"/>
    <col min="76" max="82" width="3.109375" customWidth="1"/>
    <col min="83" max="83" width="3.6640625" customWidth="1"/>
    <col min="84" max="84" width="1" customWidth="1"/>
  </cols>
  <sheetData>
    <row r="1" spans="1:85" s="1" customFormat="1" ht="10.5" customHeight="1" x14ac:dyDescent="0.2">
      <c r="A1" s="50"/>
      <c r="B1" s="379" t="s">
        <v>90</v>
      </c>
      <c r="C1" s="380"/>
      <c r="D1" s="380"/>
      <c r="E1" s="380"/>
      <c r="F1" s="380"/>
      <c r="G1" s="380"/>
      <c r="H1" s="380"/>
      <c r="I1" s="380"/>
      <c r="J1" s="380"/>
      <c r="K1" s="380"/>
      <c r="L1" s="380"/>
      <c r="M1" s="380"/>
      <c r="N1" s="380"/>
      <c r="O1" s="380"/>
      <c r="P1" s="380"/>
      <c r="Q1" s="380"/>
      <c r="R1" s="380"/>
      <c r="S1" s="380"/>
      <c r="T1" s="380"/>
      <c r="U1" s="380"/>
      <c r="V1" s="380"/>
      <c r="W1" s="380"/>
      <c r="X1" s="380"/>
      <c r="Y1" s="225" t="s">
        <v>91</v>
      </c>
      <c r="Z1" s="225"/>
      <c r="AA1" s="225" t="s">
        <v>176</v>
      </c>
      <c r="AB1" s="225"/>
      <c r="AC1" s="225"/>
      <c r="AD1" s="225"/>
      <c r="AE1" s="225"/>
      <c r="AF1" s="225" t="s">
        <v>5</v>
      </c>
      <c r="AG1" s="225"/>
      <c r="AH1" s="225" t="s">
        <v>177</v>
      </c>
      <c r="AI1" s="225"/>
      <c r="AJ1" s="225"/>
      <c r="AK1" s="225" t="s">
        <v>92</v>
      </c>
      <c r="AL1" s="93"/>
      <c r="AM1" s="83"/>
      <c r="AN1" s="84"/>
      <c r="AO1" s="84"/>
      <c r="AP1" s="84"/>
      <c r="AQ1" s="84"/>
      <c r="AR1" s="222" t="s">
        <v>93</v>
      </c>
      <c r="AS1" s="222"/>
      <c r="AT1" s="223" t="s">
        <v>178</v>
      </c>
      <c r="AU1" s="223"/>
      <c r="AV1" s="223"/>
      <c r="AW1" s="223"/>
      <c r="AX1" s="223"/>
      <c r="AY1" s="222" t="s">
        <v>94</v>
      </c>
      <c r="AZ1" s="222"/>
      <c r="BA1" s="222"/>
      <c r="BB1" s="222"/>
      <c r="BC1" s="223" t="s">
        <v>179</v>
      </c>
      <c r="BD1" s="223"/>
      <c r="BE1" s="223"/>
      <c r="BF1" s="223"/>
      <c r="BG1" s="223"/>
      <c r="BH1" s="222" t="s">
        <v>95</v>
      </c>
      <c r="BI1" s="222"/>
      <c r="BJ1" s="223" t="s">
        <v>180</v>
      </c>
      <c r="BK1" s="223"/>
      <c r="BL1" s="223"/>
      <c r="BM1" s="223"/>
      <c r="BN1" s="223"/>
      <c r="BO1" s="223"/>
      <c r="BP1" s="222" t="s">
        <v>96</v>
      </c>
      <c r="BQ1" s="222"/>
      <c r="BR1" s="223" t="s">
        <v>181</v>
      </c>
      <c r="BS1" s="223"/>
      <c r="BT1" s="223"/>
      <c r="BU1" s="222" t="s">
        <v>97</v>
      </c>
      <c r="BV1" s="222"/>
      <c r="BW1" s="224" t="s">
        <v>182</v>
      </c>
      <c r="BX1" s="224"/>
      <c r="BY1" s="224"/>
      <c r="BZ1" s="224"/>
      <c r="CA1" s="224"/>
      <c r="CB1" s="224"/>
      <c r="CC1" s="224"/>
      <c r="CD1" s="224"/>
      <c r="CE1" s="13"/>
    </row>
    <row r="2" spans="1:85" s="1" customFormat="1" ht="10.5" customHeight="1" x14ac:dyDescent="0.2">
      <c r="B2" s="381"/>
      <c r="C2" s="382"/>
      <c r="D2" s="382"/>
      <c r="E2" s="382"/>
      <c r="F2" s="382"/>
      <c r="G2" s="382"/>
      <c r="H2" s="382"/>
      <c r="I2" s="382"/>
      <c r="J2" s="382"/>
      <c r="K2" s="382"/>
      <c r="L2" s="382"/>
      <c r="M2" s="382"/>
      <c r="N2" s="382"/>
      <c r="O2" s="382"/>
      <c r="P2" s="382"/>
      <c r="Q2" s="382"/>
      <c r="R2" s="382"/>
      <c r="S2" s="382"/>
      <c r="T2" s="382"/>
      <c r="U2" s="382"/>
      <c r="V2" s="382"/>
      <c r="W2" s="382"/>
      <c r="X2" s="382"/>
      <c r="Y2" s="226"/>
      <c r="Z2" s="226"/>
      <c r="AA2" s="226"/>
      <c r="AB2" s="226"/>
      <c r="AC2" s="226"/>
      <c r="AD2" s="226"/>
      <c r="AE2" s="226"/>
      <c r="AF2" s="226"/>
      <c r="AG2" s="226"/>
      <c r="AH2" s="226"/>
      <c r="AI2" s="226"/>
      <c r="AJ2" s="226"/>
      <c r="AK2" s="226"/>
      <c r="AL2" s="94"/>
      <c r="AM2" s="85"/>
      <c r="AN2" s="86"/>
      <c r="AO2" s="86"/>
      <c r="AP2" s="86"/>
      <c r="AQ2" s="86"/>
      <c r="AR2" s="222"/>
      <c r="AS2" s="222"/>
      <c r="AT2" s="223"/>
      <c r="AU2" s="223"/>
      <c r="AV2" s="223"/>
      <c r="AW2" s="223"/>
      <c r="AX2" s="223"/>
      <c r="AY2" s="222"/>
      <c r="AZ2" s="222"/>
      <c r="BA2" s="222"/>
      <c r="BB2" s="222"/>
      <c r="BC2" s="223"/>
      <c r="BD2" s="223"/>
      <c r="BE2" s="223"/>
      <c r="BF2" s="223"/>
      <c r="BG2" s="223"/>
      <c r="BH2" s="222"/>
      <c r="BI2" s="222"/>
      <c r="BJ2" s="223"/>
      <c r="BK2" s="223"/>
      <c r="BL2" s="223"/>
      <c r="BM2" s="223"/>
      <c r="BN2" s="223"/>
      <c r="BO2" s="223"/>
      <c r="BP2" s="222"/>
      <c r="BQ2" s="222"/>
      <c r="BR2" s="223"/>
      <c r="BS2" s="223"/>
      <c r="BT2" s="223"/>
      <c r="BU2" s="222"/>
      <c r="BV2" s="222"/>
      <c r="BW2" s="224"/>
      <c r="BX2" s="224"/>
      <c r="BY2" s="224"/>
      <c r="BZ2" s="224"/>
      <c r="CA2" s="224"/>
      <c r="CB2" s="224"/>
      <c r="CC2" s="224"/>
      <c r="CD2" s="224"/>
      <c r="CE2" s="92"/>
      <c r="CG2" s="4"/>
    </row>
    <row r="3" spans="1:85" s="4" customFormat="1" ht="13.5" customHeight="1" x14ac:dyDescent="0.2">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6"/>
      <c r="AO3" s="86"/>
      <c r="AP3" s="86"/>
      <c r="AQ3" s="86"/>
      <c r="AR3" s="86"/>
      <c r="AS3" s="86"/>
      <c r="AT3" s="86"/>
      <c r="AU3" s="86"/>
      <c r="AV3" s="87"/>
      <c r="AW3" s="87"/>
      <c r="AX3" s="87"/>
      <c r="AY3" s="87"/>
      <c r="AZ3" s="87"/>
      <c r="BA3" s="87"/>
      <c r="BB3" s="87"/>
      <c r="BC3" s="95"/>
      <c r="BD3" s="88"/>
      <c r="BE3" s="88"/>
      <c r="BF3" s="88"/>
      <c r="BG3" s="88"/>
      <c r="BH3" s="89"/>
      <c r="BI3" s="89"/>
      <c r="BJ3" s="89"/>
      <c r="BK3" s="89"/>
      <c r="BL3" s="90"/>
      <c r="BM3" s="90"/>
      <c r="BN3" s="90"/>
      <c r="BO3" s="90"/>
      <c r="BP3" s="90"/>
      <c r="BQ3" s="90"/>
      <c r="BR3" s="91"/>
      <c r="BS3" s="91"/>
      <c r="BT3" s="91"/>
      <c r="BU3" s="91"/>
      <c r="BV3" s="91"/>
      <c r="BW3" s="91"/>
      <c r="BX3" s="91"/>
      <c r="BY3" s="91"/>
      <c r="BZ3" s="92"/>
      <c r="CA3" s="92"/>
      <c r="CB3" s="92"/>
      <c r="CC3" s="92"/>
      <c r="CD3" s="92"/>
      <c r="CE3" s="92"/>
      <c r="CF3" s="63"/>
      <c r="CG3" s="63"/>
    </row>
    <row r="4" spans="1:85" s="1" customFormat="1" ht="26.25" customHeight="1" thickBot="1" x14ac:dyDescent="0.25">
      <c r="B4" s="2" t="s">
        <v>4</v>
      </c>
      <c r="D4" s="2"/>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4"/>
      <c r="AV4" s="4"/>
      <c r="BD4" s="34" t="s">
        <v>9</v>
      </c>
      <c r="BI4" s="32"/>
      <c r="BJ4" s="32"/>
      <c r="BK4" s="32"/>
      <c r="BL4" s="32"/>
      <c r="BM4" s="32"/>
      <c r="BN4" s="32"/>
      <c r="BO4" s="11"/>
      <c r="BP4" s="11"/>
      <c r="BQ4" s="32"/>
      <c r="BR4" s="32"/>
      <c r="BS4" s="32"/>
      <c r="BT4" s="32"/>
      <c r="BU4" s="32"/>
      <c r="BV4" s="32"/>
      <c r="BW4" s="32"/>
      <c r="BX4" s="32"/>
      <c r="BY4" s="3"/>
      <c r="BZ4" s="25"/>
      <c r="CA4" s="25"/>
      <c r="CB4" s="25"/>
      <c r="CC4" s="25"/>
      <c r="CD4" s="25"/>
      <c r="CE4" s="25"/>
    </row>
    <row r="5" spans="1:85" s="1" customFormat="1" ht="13.5" customHeight="1" x14ac:dyDescent="0.2">
      <c r="B5" s="285" t="s">
        <v>77</v>
      </c>
      <c r="C5" s="286"/>
      <c r="D5" s="286"/>
      <c r="E5" s="287"/>
      <c r="F5" s="6"/>
      <c r="G5" s="6"/>
      <c r="H5" s="6"/>
      <c r="I5" s="6"/>
      <c r="J5" s="6"/>
      <c r="K5" s="6"/>
      <c r="L5" s="6"/>
      <c r="M5" s="6"/>
      <c r="N5" s="6"/>
      <c r="O5" s="6"/>
      <c r="P5" s="6"/>
      <c r="Q5" s="45"/>
      <c r="R5" s="6"/>
      <c r="S5" s="6"/>
      <c r="T5" s="6"/>
      <c r="U5" s="6"/>
      <c r="V5" s="6"/>
      <c r="W5" s="6"/>
      <c r="X5" s="6"/>
      <c r="Y5" s="6"/>
      <c r="Z5" s="6"/>
      <c r="AA5" s="6"/>
      <c r="AB5" s="6"/>
      <c r="AC5" s="6"/>
      <c r="AD5" s="6"/>
      <c r="AE5" s="6"/>
      <c r="AF5" s="6"/>
      <c r="AG5" s="6"/>
      <c r="AM5" s="45"/>
      <c r="AN5" s="6"/>
      <c r="AO5" s="6"/>
      <c r="AP5" s="6"/>
      <c r="AU5" s="6"/>
      <c r="AV5" s="6"/>
      <c r="AW5" s="6"/>
      <c r="AX5" s="6"/>
      <c r="AY5" s="6"/>
      <c r="AZ5" s="6"/>
      <c r="BA5" s="6"/>
      <c r="BB5" s="7"/>
      <c r="BC5" s="18"/>
      <c r="BD5" s="276" t="s">
        <v>34</v>
      </c>
      <c r="BE5" s="277"/>
      <c r="BF5" s="277"/>
      <c r="BG5" s="277"/>
      <c r="BH5" s="277"/>
      <c r="BI5" s="277"/>
      <c r="BJ5" s="277"/>
      <c r="BK5" s="277"/>
      <c r="BL5" s="277"/>
      <c r="BM5" s="277"/>
      <c r="BN5" s="277"/>
      <c r="BO5" s="277"/>
      <c r="BP5" s="277"/>
      <c r="BQ5" s="277"/>
      <c r="BR5" s="277"/>
      <c r="BS5" s="277"/>
      <c r="BT5" s="277"/>
      <c r="BU5" s="277"/>
      <c r="BV5" s="277"/>
      <c r="BW5" s="277"/>
      <c r="BX5" s="277"/>
      <c r="BY5" s="277"/>
      <c r="BZ5" s="277"/>
      <c r="CA5" s="277"/>
      <c r="CB5" s="277"/>
      <c r="CC5" s="277"/>
      <c r="CD5" s="277"/>
      <c r="CE5" s="278"/>
    </row>
    <row r="6" spans="1:85" s="1" customFormat="1" ht="14.4" x14ac:dyDescent="0.2">
      <c r="B6" s="288"/>
      <c r="C6" s="289"/>
      <c r="D6" s="289"/>
      <c r="E6" s="290"/>
      <c r="F6" s="4"/>
      <c r="G6" s="10" t="s">
        <v>0</v>
      </c>
      <c r="H6" s="11"/>
      <c r="I6" s="4"/>
      <c r="J6" s="4"/>
      <c r="K6" s="4"/>
      <c r="L6" s="4"/>
      <c r="M6" s="4"/>
      <c r="N6" s="4"/>
      <c r="O6" s="4"/>
      <c r="P6" s="4"/>
      <c r="Q6" s="8"/>
      <c r="R6" s="10" t="s">
        <v>6</v>
      </c>
      <c r="S6" s="4"/>
      <c r="T6" s="4"/>
      <c r="U6" s="4"/>
      <c r="V6" s="4"/>
      <c r="W6" s="10"/>
      <c r="X6" s="4"/>
      <c r="Y6" s="4"/>
      <c r="Z6" s="4"/>
      <c r="AA6" s="4"/>
      <c r="AB6" s="4"/>
      <c r="AC6" s="4"/>
      <c r="AD6" s="4"/>
      <c r="AE6" s="4"/>
      <c r="AF6" s="4"/>
      <c r="AG6" s="4"/>
      <c r="AM6" s="8"/>
      <c r="AN6" s="4"/>
      <c r="AQ6" s="10" t="s">
        <v>13</v>
      </c>
      <c r="AU6" s="4"/>
      <c r="AV6" s="4"/>
      <c r="AW6" s="4"/>
      <c r="AX6" s="4"/>
      <c r="AY6" s="4"/>
      <c r="AZ6" s="4"/>
      <c r="BA6" s="12"/>
      <c r="BB6" s="46"/>
      <c r="BC6" s="18"/>
      <c r="BD6" s="279"/>
      <c r="BE6" s="280"/>
      <c r="BF6" s="280"/>
      <c r="BG6" s="280"/>
      <c r="BH6" s="280"/>
      <c r="BI6" s="280"/>
      <c r="BJ6" s="280"/>
      <c r="BK6" s="280"/>
      <c r="BL6" s="280"/>
      <c r="BM6" s="280"/>
      <c r="BN6" s="280"/>
      <c r="BO6" s="280"/>
      <c r="BP6" s="280"/>
      <c r="BQ6" s="280"/>
      <c r="BR6" s="280"/>
      <c r="BS6" s="280"/>
      <c r="BT6" s="280"/>
      <c r="BU6" s="280"/>
      <c r="BV6" s="280"/>
      <c r="BW6" s="280"/>
      <c r="BX6" s="280"/>
      <c r="BY6" s="280"/>
      <c r="BZ6" s="280"/>
      <c r="CA6" s="280"/>
      <c r="CB6" s="280"/>
      <c r="CC6" s="280"/>
      <c r="CD6" s="280"/>
      <c r="CE6" s="281"/>
    </row>
    <row r="7" spans="1:85" s="1" customFormat="1" ht="14.4" x14ac:dyDescent="0.2">
      <c r="B7" s="288"/>
      <c r="C7" s="289"/>
      <c r="D7" s="289"/>
      <c r="E7" s="290"/>
      <c r="F7" s="4"/>
      <c r="G7" s="15"/>
      <c r="H7" s="15"/>
      <c r="I7" s="16"/>
      <c r="J7" s="16"/>
      <c r="K7" s="16"/>
      <c r="L7" s="16"/>
      <c r="M7" s="16"/>
      <c r="N7" s="16"/>
      <c r="O7" s="16"/>
      <c r="P7" s="16"/>
      <c r="Q7" s="17"/>
      <c r="R7" s="15" t="s">
        <v>7</v>
      </c>
      <c r="S7" s="16"/>
      <c r="T7" s="18"/>
      <c r="U7" s="16"/>
      <c r="V7" s="16"/>
      <c r="W7" s="16"/>
      <c r="X7" s="16"/>
      <c r="Y7" s="4"/>
      <c r="Z7" s="4"/>
      <c r="AA7" s="4"/>
      <c r="AB7" s="4"/>
      <c r="AC7" s="4"/>
      <c r="AD7" s="4"/>
      <c r="AE7" s="4"/>
      <c r="AF7" s="4"/>
      <c r="AG7" s="4"/>
      <c r="AH7" s="4"/>
      <c r="AM7" s="8"/>
      <c r="AN7" s="4"/>
      <c r="AQ7" s="15" t="s">
        <v>1</v>
      </c>
      <c r="AU7" s="16"/>
      <c r="AV7" s="16"/>
      <c r="AW7" s="16"/>
      <c r="AX7" s="16"/>
      <c r="AY7" s="16"/>
      <c r="AZ7" s="16"/>
      <c r="BA7" s="19"/>
      <c r="BB7" s="40"/>
      <c r="BC7" s="18"/>
      <c r="BD7" s="279"/>
      <c r="BE7" s="280"/>
      <c r="BF7" s="280"/>
      <c r="BG7" s="280"/>
      <c r="BH7" s="280"/>
      <c r="BI7" s="280"/>
      <c r="BJ7" s="280"/>
      <c r="BK7" s="280"/>
      <c r="BL7" s="280"/>
      <c r="BM7" s="280"/>
      <c r="BN7" s="280"/>
      <c r="BO7" s="280"/>
      <c r="BP7" s="280"/>
      <c r="BQ7" s="280"/>
      <c r="BR7" s="280"/>
      <c r="BS7" s="280"/>
      <c r="BT7" s="280"/>
      <c r="BU7" s="280"/>
      <c r="BV7" s="280"/>
      <c r="BW7" s="280"/>
      <c r="BX7" s="280"/>
      <c r="BY7" s="280"/>
      <c r="BZ7" s="280"/>
      <c r="CA7" s="280"/>
      <c r="CB7" s="280"/>
      <c r="CC7" s="280"/>
      <c r="CD7" s="280"/>
      <c r="CE7" s="281"/>
    </row>
    <row r="8" spans="1:85" s="1" customFormat="1" ht="13.5" customHeight="1" x14ac:dyDescent="0.2">
      <c r="B8" s="291" t="s">
        <v>75</v>
      </c>
      <c r="C8" s="292"/>
      <c r="D8" s="292" t="s">
        <v>76</v>
      </c>
      <c r="E8" s="295"/>
      <c r="F8" s="4"/>
      <c r="G8" s="15"/>
      <c r="H8" s="15"/>
      <c r="I8" s="16"/>
      <c r="J8" s="16"/>
      <c r="K8" s="16"/>
      <c r="L8" s="16"/>
      <c r="M8" s="16"/>
      <c r="N8" s="16"/>
      <c r="O8" s="16"/>
      <c r="P8" s="16"/>
      <c r="Q8" s="17"/>
      <c r="R8" s="16"/>
      <c r="S8" s="16"/>
      <c r="T8" s="16"/>
      <c r="U8" s="23"/>
      <c r="V8" s="16"/>
      <c r="W8" s="16"/>
      <c r="X8" s="16"/>
      <c r="Y8" s="4"/>
      <c r="Z8" s="4"/>
      <c r="AA8" s="4"/>
      <c r="AB8" s="38"/>
      <c r="AC8" s="38"/>
      <c r="AD8" s="38"/>
      <c r="AE8" s="39"/>
      <c r="AF8" s="39"/>
      <c r="AG8" s="39"/>
      <c r="AH8" s="4"/>
      <c r="AI8" s="4"/>
      <c r="AJ8" s="4"/>
      <c r="AK8" s="4"/>
      <c r="AL8" s="4"/>
      <c r="AM8" s="8"/>
      <c r="AN8" s="4"/>
      <c r="AQ8" s="15" t="s">
        <v>12</v>
      </c>
      <c r="AR8" s="4"/>
      <c r="AS8" s="4"/>
      <c r="AT8" s="4"/>
      <c r="AU8" s="15"/>
      <c r="AV8" s="16"/>
      <c r="AW8" s="16"/>
      <c r="AX8" s="16"/>
      <c r="AY8" s="16"/>
      <c r="AZ8" s="16"/>
      <c r="BA8" s="19"/>
      <c r="BB8" s="40"/>
      <c r="BC8" s="18"/>
      <c r="BD8" s="279"/>
      <c r="BE8" s="280"/>
      <c r="BF8" s="280"/>
      <c r="BG8" s="280"/>
      <c r="BH8" s="280"/>
      <c r="BI8" s="280"/>
      <c r="BJ8" s="280"/>
      <c r="BK8" s="280"/>
      <c r="BL8" s="280"/>
      <c r="BM8" s="280"/>
      <c r="BN8" s="280"/>
      <c r="BO8" s="280"/>
      <c r="BP8" s="280"/>
      <c r="BQ8" s="280"/>
      <c r="BR8" s="280"/>
      <c r="BS8" s="280"/>
      <c r="BT8" s="280"/>
      <c r="BU8" s="280"/>
      <c r="BV8" s="280"/>
      <c r="BW8" s="280"/>
      <c r="BX8" s="280"/>
      <c r="BY8" s="280"/>
      <c r="BZ8" s="280"/>
      <c r="CA8" s="280"/>
      <c r="CB8" s="280"/>
      <c r="CC8" s="280"/>
      <c r="CD8" s="280"/>
      <c r="CE8" s="281"/>
    </row>
    <row r="9" spans="1:85" s="1" customFormat="1" ht="14.25" customHeight="1" thickBot="1" x14ac:dyDescent="0.25">
      <c r="B9" s="293"/>
      <c r="C9" s="294"/>
      <c r="D9" s="294"/>
      <c r="E9" s="296"/>
      <c r="F9" s="3"/>
      <c r="G9" s="24"/>
      <c r="H9" s="25"/>
      <c r="I9" s="25"/>
      <c r="J9" s="25"/>
      <c r="K9" s="25"/>
      <c r="L9" s="25"/>
      <c r="M9" s="25"/>
      <c r="N9" s="25"/>
      <c r="O9" s="25"/>
      <c r="P9" s="25"/>
      <c r="Q9" s="26"/>
      <c r="R9" s="25"/>
      <c r="S9" s="25"/>
      <c r="T9" s="27"/>
      <c r="U9" s="27"/>
      <c r="V9" s="25"/>
      <c r="W9" s="25"/>
      <c r="X9" s="25"/>
      <c r="Y9" s="3"/>
      <c r="Z9" s="3"/>
      <c r="AA9" s="3"/>
      <c r="AB9" s="37"/>
      <c r="AC9" s="37"/>
      <c r="AD9" s="37"/>
      <c r="AE9" s="37"/>
      <c r="AF9" s="37"/>
      <c r="AG9" s="37"/>
      <c r="AH9" s="3"/>
      <c r="AI9" s="376" t="s">
        <v>37</v>
      </c>
      <c r="AJ9" s="377"/>
      <c r="AK9" s="377"/>
      <c r="AL9" s="378"/>
      <c r="AM9" s="28"/>
      <c r="AN9" s="3"/>
      <c r="AO9" s="25"/>
      <c r="AP9" s="25"/>
      <c r="AQ9" s="3"/>
      <c r="AR9" s="3"/>
      <c r="AS9" s="3"/>
      <c r="AT9" s="3"/>
      <c r="AU9" s="25"/>
      <c r="AV9" s="25"/>
      <c r="AW9" s="25"/>
      <c r="AX9" s="25"/>
      <c r="AY9" s="25"/>
      <c r="AZ9" s="25"/>
      <c r="BA9" s="29"/>
      <c r="BB9" s="41"/>
      <c r="BC9" s="18"/>
      <c r="BD9" s="282"/>
      <c r="BE9" s="283"/>
      <c r="BF9" s="283"/>
      <c r="BG9" s="283"/>
      <c r="BH9" s="283"/>
      <c r="BI9" s="283"/>
      <c r="BJ9" s="283"/>
      <c r="BK9" s="283"/>
      <c r="BL9" s="283"/>
      <c r="BM9" s="283"/>
      <c r="BN9" s="283"/>
      <c r="BO9" s="283"/>
      <c r="BP9" s="283"/>
      <c r="BQ9" s="283"/>
      <c r="BR9" s="283"/>
      <c r="BS9" s="283"/>
      <c r="BT9" s="283"/>
      <c r="BU9" s="283"/>
      <c r="BV9" s="283"/>
      <c r="BW9" s="283"/>
      <c r="BX9" s="283"/>
      <c r="BY9" s="283"/>
      <c r="BZ9" s="283"/>
      <c r="CA9" s="283"/>
      <c r="CB9" s="283"/>
      <c r="CC9" s="283"/>
      <c r="CD9" s="283"/>
      <c r="CE9" s="284"/>
    </row>
    <row r="10" spans="1:85" s="1" customFormat="1" ht="18" customHeight="1" x14ac:dyDescent="0.2">
      <c r="A10" s="30"/>
      <c r="B10" s="363">
        <f>VLOOKUP(Sheet2!$B$4,Sheet2!$C$6:$O$9,8,0)</f>
        <v>60</v>
      </c>
      <c r="C10" s="364"/>
      <c r="D10" s="359">
        <f>VLOOKUP(Sheet2!$B$16,Sheet2!$C$6:$O$9,8,0)</f>
        <v>60</v>
      </c>
      <c r="E10" s="360"/>
      <c r="F10" s="5" t="s">
        <v>2</v>
      </c>
      <c r="G10" s="6"/>
      <c r="H10" s="6"/>
      <c r="I10" s="6"/>
      <c r="J10" s="6"/>
      <c r="K10" s="6"/>
      <c r="L10" s="6"/>
      <c r="M10" s="6"/>
      <c r="N10" s="6"/>
      <c r="O10" s="6"/>
      <c r="P10" s="9"/>
      <c r="Q10" s="234" t="s">
        <v>183</v>
      </c>
      <c r="R10" s="234"/>
      <c r="S10" s="234"/>
      <c r="T10" s="234"/>
      <c r="U10" s="234"/>
      <c r="V10" s="234"/>
      <c r="W10" s="234"/>
      <c r="X10" s="234"/>
      <c r="Y10" s="234"/>
      <c r="Z10" s="234"/>
      <c r="AA10" s="234"/>
      <c r="AB10" s="234"/>
      <c r="AC10" s="234"/>
      <c r="AD10" s="234"/>
      <c r="AE10" s="234"/>
      <c r="AF10" s="234"/>
      <c r="AG10" s="234"/>
      <c r="AH10" s="235"/>
      <c r="AI10" s="303" t="s">
        <v>184</v>
      </c>
      <c r="AJ10" s="234"/>
      <c r="AK10" s="234"/>
      <c r="AL10" s="235"/>
      <c r="AM10" s="375" t="s">
        <v>207</v>
      </c>
      <c r="AN10" s="367"/>
      <c r="AO10" s="367"/>
      <c r="AP10" s="367"/>
      <c r="AQ10" s="367"/>
      <c r="AR10" s="367"/>
      <c r="AS10" s="367"/>
      <c r="AT10" s="367"/>
      <c r="AU10" s="367"/>
      <c r="AV10" s="367"/>
      <c r="AW10" s="367"/>
      <c r="AX10" s="367"/>
      <c r="AY10" s="367"/>
      <c r="AZ10" s="367"/>
      <c r="BA10" s="367"/>
      <c r="BB10" s="368"/>
      <c r="BC10" s="51"/>
      <c r="BD10" s="227" t="s">
        <v>14</v>
      </c>
      <c r="BE10" s="228"/>
      <c r="BF10" s="227" t="s">
        <v>33</v>
      </c>
      <c r="BG10" s="228"/>
      <c r="BH10" s="233" t="s">
        <v>202</v>
      </c>
      <c r="BI10" s="234"/>
      <c r="BJ10" s="234"/>
      <c r="BK10" s="234"/>
      <c r="BL10" s="234"/>
      <c r="BM10" s="234"/>
      <c r="BN10" s="234"/>
      <c r="BO10" s="234"/>
      <c r="BP10" s="234"/>
      <c r="BQ10" s="234"/>
      <c r="BR10" s="234"/>
      <c r="BS10" s="234"/>
      <c r="BT10" s="234"/>
      <c r="BU10" s="234"/>
      <c r="BV10" s="234"/>
      <c r="BW10" s="234"/>
      <c r="BX10" s="234"/>
      <c r="BY10" s="234"/>
      <c r="BZ10" s="234"/>
      <c r="CA10" s="235"/>
      <c r="CB10" s="257" t="s">
        <v>36</v>
      </c>
      <c r="CC10" s="242">
        <f>+VLOOKUP(Sheet2!$B$16,Sheet2!$C$6:$K$9,4,0)</f>
        <v>15</v>
      </c>
      <c r="CD10" s="243"/>
      <c r="CE10" s="244"/>
    </row>
    <row r="11" spans="1:85" s="1" customFormat="1" ht="17.25" customHeight="1" x14ac:dyDescent="0.2">
      <c r="A11" s="30"/>
      <c r="B11" s="365"/>
      <c r="C11" s="366"/>
      <c r="D11" s="345"/>
      <c r="E11" s="344"/>
      <c r="F11" s="346" t="s">
        <v>185</v>
      </c>
      <c r="G11" s="347"/>
      <c r="H11" s="347"/>
      <c r="I11" s="347"/>
      <c r="J11" s="347"/>
      <c r="K11" s="347"/>
      <c r="L11" s="347"/>
      <c r="M11" s="347"/>
      <c r="N11" s="347"/>
      <c r="O11" s="347"/>
      <c r="P11" s="348"/>
      <c r="Q11" s="237"/>
      <c r="R11" s="237"/>
      <c r="S11" s="237"/>
      <c r="T11" s="237"/>
      <c r="U11" s="237"/>
      <c r="V11" s="237"/>
      <c r="W11" s="237"/>
      <c r="X11" s="237"/>
      <c r="Y11" s="237"/>
      <c r="Z11" s="237"/>
      <c r="AA11" s="237"/>
      <c r="AB11" s="237"/>
      <c r="AC11" s="237"/>
      <c r="AD11" s="237"/>
      <c r="AE11" s="237"/>
      <c r="AF11" s="237"/>
      <c r="AG11" s="237"/>
      <c r="AH11" s="238"/>
      <c r="AI11" s="304"/>
      <c r="AJ11" s="237"/>
      <c r="AK11" s="237"/>
      <c r="AL11" s="238"/>
      <c r="AM11" s="369"/>
      <c r="AN11" s="370"/>
      <c r="AO11" s="370"/>
      <c r="AP11" s="370"/>
      <c r="AQ11" s="370"/>
      <c r="AR11" s="370"/>
      <c r="AS11" s="370"/>
      <c r="AT11" s="370"/>
      <c r="AU11" s="370"/>
      <c r="AV11" s="370"/>
      <c r="AW11" s="370"/>
      <c r="AX11" s="370"/>
      <c r="AY11" s="370"/>
      <c r="AZ11" s="370"/>
      <c r="BA11" s="370"/>
      <c r="BB11" s="371"/>
      <c r="BC11" s="51"/>
      <c r="BD11" s="229"/>
      <c r="BE11" s="230"/>
      <c r="BF11" s="229"/>
      <c r="BG11" s="230"/>
      <c r="BH11" s="236"/>
      <c r="BI11" s="237"/>
      <c r="BJ11" s="237"/>
      <c r="BK11" s="237"/>
      <c r="BL11" s="237"/>
      <c r="BM11" s="237"/>
      <c r="BN11" s="237"/>
      <c r="BO11" s="237"/>
      <c r="BP11" s="237"/>
      <c r="BQ11" s="237"/>
      <c r="BR11" s="237"/>
      <c r="BS11" s="237"/>
      <c r="BT11" s="237"/>
      <c r="BU11" s="237"/>
      <c r="BV11" s="237"/>
      <c r="BW11" s="237"/>
      <c r="BX11" s="237"/>
      <c r="BY11" s="237"/>
      <c r="BZ11" s="237"/>
      <c r="CA11" s="238"/>
      <c r="CB11" s="258"/>
      <c r="CC11" s="245"/>
      <c r="CD11" s="246"/>
      <c r="CE11" s="247"/>
    </row>
    <row r="12" spans="1:85" s="1" customFormat="1" ht="17.25" customHeight="1" x14ac:dyDescent="0.2">
      <c r="A12" s="30"/>
      <c r="B12" s="341" t="s">
        <v>78</v>
      </c>
      <c r="C12" s="342"/>
      <c r="D12" s="343" t="s">
        <v>74</v>
      </c>
      <c r="E12" s="344"/>
      <c r="F12" s="346"/>
      <c r="G12" s="347"/>
      <c r="H12" s="347"/>
      <c r="I12" s="347"/>
      <c r="J12" s="347"/>
      <c r="K12" s="347"/>
      <c r="L12" s="347"/>
      <c r="M12" s="347"/>
      <c r="N12" s="347"/>
      <c r="O12" s="347"/>
      <c r="P12" s="348"/>
      <c r="Q12" s="237"/>
      <c r="R12" s="237"/>
      <c r="S12" s="237"/>
      <c r="T12" s="237"/>
      <c r="U12" s="237"/>
      <c r="V12" s="237"/>
      <c r="W12" s="237"/>
      <c r="X12" s="237"/>
      <c r="Y12" s="237"/>
      <c r="Z12" s="237"/>
      <c r="AA12" s="237"/>
      <c r="AB12" s="237"/>
      <c r="AC12" s="237"/>
      <c r="AD12" s="237"/>
      <c r="AE12" s="237"/>
      <c r="AF12" s="237"/>
      <c r="AG12" s="237"/>
      <c r="AH12" s="238"/>
      <c r="AI12" s="304"/>
      <c r="AJ12" s="237"/>
      <c r="AK12" s="237"/>
      <c r="AL12" s="238"/>
      <c r="AM12" s="369"/>
      <c r="AN12" s="370"/>
      <c r="AO12" s="370"/>
      <c r="AP12" s="370"/>
      <c r="AQ12" s="370"/>
      <c r="AR12" s="370"/>
      <c r="AS12" s="370"/>
      <c r="AT12" s="370"/>
      <c r="AU12" s="370"/>
      <c r="AV12" s="370"/>
      <c r="AW12" s="370"/>
      <c r="AX12" s="370"/>
      <c r="AY12" s="370"/>
      <c r="AZ12" s="370"/>
      <c r="BA12" s="370"/>
      <c r="BB12" s="371"/>
      <c r="BC12" s="51"/>
      <c r="BD12" s="229"/>
      <c r="BE12" s="230"/>
      <c r="BF12" s="229"/>
      <c r="BG12" s="230"/>
      <c r="BH12" s="236"/>
      <c r="BI12" s="237"/>
      <c r="BJ12" s="237"/>
      <c r="BK12" s="237"/>
      <c r="BL12" s="237"/>
      <c r="BM12" s="237"/>
      <c r="BN12" s="237"/>
      <c r="BO12" s="237"/>
      <c r="BP12" s="237"/>
      <c r="BQ12" s="237"/>
      <c r="BR12" s="237"/>
      <c r="BS12" s="237"/>
      <c r="BT12" s="237"/>
      <c r="BU12" s="237"/>
      <c r="BV12" s="237"/>
      <c r="BW12" s="237"/>
      <c r="BX12" s="237"/>
      <c r="BY12" s="237"/>
      <c r="BZ12" s="237"/>
      <c r="CA12" s="238"/>
      <c r="CB12" s="258"/>
      <c r="CC12" s="245"/>
      <c r="CD12" s="246"/>
      <c r="CE12" s="247"/>
    </row>
    <row r="13" spans="1:85" s="1" customFormat="1" ht="17.25" customHeight="1" x14ac:dyDescent="0.2">
      <c r="A13" s="30"/>
      <c r="B13" s="341"/>
      <c r="C13" s="342"/>
      <c r="D13" s="345"/>
      <c r="E13" s="344"/>
      <c r="F13" s="346"/>
      <c r="G13" s="347"/>
      <c r="H13" s="347"/>
      <c r="I13" s="347"/>
      <c r="J13" s="347"/>
      <c r="K13" s="347"/>
      <c r="L13" s="347"/>
      <c r="M13" s="347"/>
      <c r="N13" s="347"/>
      <c r="O13" s="347"/>
      <c r="P13" s="348"/>
      <c r="Q13" s="237"/>
      <c r="R13" s="237"/>
      <c r="S13" s="237"/>
      <c r="T13" s="237"/>
      <c r="U13" s="237"/>
      <c r="V13" s="237"/>
      <c r="W13" s="237"/>
      <c r="X13" s="237"/>
      <c r="Y13" s="237"/>
      <c r="Z13" s="237"/>
      <c r="AA13" s="237"/>
      <c r="AB13" s="237"/>
      <c r="AC13" s="237"/>
      <c r="AD13" s="237"/>
      <c r="AE13" s="237"/>
      <c r="AF13" s="237"/>
      <c r="AG13" s="237"/>
      <c r="AH13" s="238"/>
      <c r="AI13" s="304"/>
      <c r="AJ13" s="237"/>
      <c r="AK13" s="237"/>
      <c r="AL13" s="238"/>
      <c r="AM13" s="369"/>
      <c r="AN13" s="370"/>
      <c r="AO13" s="370"/>
      <c r="AP13" s="370"/>
      <c r="AQ13" s="370"/>
      <c r="AR13" s="370"/>
      <c r="AS13" s="370"/>
      <c r="AT13" s="370"/>
      <c r="AU13" s="370"/>
      <c r="AV13" s="370"/>
      <c r="AW13" s="370"/>
      <c r="AX13" s="370"/>
      <c r="AY13" s="370"/>
      <c r="AZ13" s="370"/>
      <c r="BA13" s="370"/>
      <c r="BB13" s="371"/>
      <c r="BC13" s="51"/>
      <c r="BD13" s="229"/>
      <c r="BE13" s="230"/>
      <c r="BF13" s="231"/>
      <c r="BG13" s="232"/>
      <c r="BH13" s="239"/>
      <c r="BI13" s="240"/>
      <c r="BJ13" s="240"/>
      <c r="BK13" s="240"/>
      <c r="BL13" s="240"/>
      <c r="BM13" s="240"/>
      <c r="BN13" s="240"/>
      <c r="BO13" s="240"/>
      <c r="BP13" s="240"/>
      <c r="BQ13" s="240"/>
      <c r="BR13" s="240"/>
      <c r="BS13" s="240"/>
      <c r="BT13" s="240"/>
      <c r="BU13" s="240"/>
      <c r="BV13" s="240"/>
      <c r="BW13" s="240"/>
      <c r="BX13" s="240"/>
      <c r="BY13" s="240"/>
      <c r="BZ13" s="240"/>
      <c r="CA13" s="241"/>
      <c r="CB13" s="259"/>
      <c r="CC13" s="248"/>
      <c r="CD13" s="249"/>
      <c r="CE13" s="250"/>
    </row>
    <row r="14" spans="1:85" s="1" customFormat="1" ht="18" customHeight="1" x14ac:dyDescent="0.2">
      <c r="A14" s="30"/>
      <c r="B14" s="334" t="str">
        <f>Sheet!$B$6&amp;"%"</f>
        <v>40%</v>
      </c>
      <c r="C14" s="335"/>
      <c r="D14" s="345" t="str">
        <f>Sheet2!$B$19&amp;"%"</f>
        <v>0%</v>
      </c>
      <c r="E14" s="344"/>
      <c r="F14" s="346"/>
      <c r="G14" s="347"/>
      <c r="H14" s="347"/>
      <c r="I14" s="347"/>
      <c r="J14" s="347"/>
      <c r="K14" s="347"/>
      <c r="L14" s="347"/>
      <c r="M14" s="347"/>
      <c r="N14" s="347"/>
      <c r="O14" s="347"/>
      <c r="P14" s="348"/>
      <c r="Q14" s="237"/>
      <c r="R14" s="237"/>
      <c r="S14" s="237"/>
      <c r="T14" s="237"/>
      <c r="U14" s="237"/>
      <c r="V14" s="237"/>
      <c r="W14" s="237"/>
      <c r="X14" s="237"/>
      <c r="Y14" s="237"/>
      <c r="Z14" s="237"/>
      <c r="AA14" s="237"/>
      <c r="AB14" s="237"/>
      <c r="AC14" s="237"/>
      <c r="AD14" s="237"/>
      <c r="AE14" s="237"/>
      <c r="AF14" s="237"/>
      <c r="AG14" s="237"/>
      <c r="AH14" s="238"/>
      <c r="AI14" s="304"/>
      <c r="AJ14" s="237"/>
      <c r="AK14" s="237"/>
      <c r="AL14" s="238"/>
      <c r="AM14" s="369"/>
      <c r="AN14" s="370"/>
      <c r="AO14" s="370"/>
      <c r="AP14" s="370"/>
      <c r="AQ14" s="370"/>
      <c r="AR14" s="370"/>
      <c r="AS14" s="370"/>
      <c r="AT14" s="370"/>
      <c r="AU14" s="370"/>
      <c r="AV14" s="370"/>
      <c r="AW14" s="370"/>
      <c r="AX14" s="370"/>
      <c r="AY14" s="370"/>
      <c r="AZ14" s="370"/>
      <c r="BA14" s="370"/>
      <c r="BB14" s="371"/>
      <c r="BC14" s="51"/>
      <c r="BD14" s="229"/>
      <c r="BE14" s="230"/>
      <c r="BF14" s="253" t="s">
        <v>35</v>
      </c>
      <c r="BG14" s="254"/>
      <c r="BH14" s="297" t="s">
        <v>10</v>
      </c>
      <c r="BI14" s="298"/>
      <c r="BJ14" s="298"/>
      <c r="BK14" s="298"/>
      <c r="BL14" s="298"/>
      <c r="BM14" s="298"/>
      <c r="BN14" s="298"/>
      <c r="BO14" s="298"/>
      <c r="BP14" s="298"/>
      <c r="BQ14" s="298"/>
      <c r="BR14" s="298"/>
      <c r="BS14" s="299"/>
      <c r="BT14" s="255" t="s">
        <v>11</v>
      </c>
      <c r="BU14" s="255"/>
      <c r="BV14" s="255"/>
      <c r="BW14" s="255"/>
      <c r="BX14" s="255"/>
      <c r="BY14" s="255"/>
      <c r="BZ14" s="255"/>
      <c r="CA14" s="255"/>
      <c r="CB14" s="255"/>
      <c r="CC14" s="255"/>
      <c r="CD14" s="255"/>
      <c r="CE14" s="256"/>
    </row>
    <row r="15" spans="1:85" s="1" customFormat="1" ht="18" customHeight="1" x14ac:dyDescent="0.2">
      <c r="A15" s="30"/>
      <c r="B15" s="334"/>
      <c r="C15" s="335"/>
      <c r="D15" s="345"/>
      <c r="E15" s="344"/>
      <c r="F15" s="349"/>
      <c r="G15" s="350"/>
      <c r="H15" s="350"/>
      <c r="I15" s="350"/>
      <c r="J15" s="350"/>
      <c r="K15" s="350"/>
      <c r="L15" s="350"/>
      <c r="M15" s="350"/>
      <c r="N15" s="350"/>
      <c r="O15" s="350"/>
      <c r="P15" s="351"/>
      <c r="Q15" s="237"/>
      <c r="R15" s="237"/>
      <c r="S15" s="237"/>
      <c r="T15" s="237"/>
      <c r="U15" s="237"/>
      <c r="V15" s="237"/>
      <c r="W15" s="237"/>
      <c r="X15" s="237"/>
      <c r="Y15" s="237"/>
      <c r="Z15" s="237"/>
      <c r="AA15" s="237"/>
      <c r="AB15" s="237"/>
      <c r="AC15" s="237"/>
      <c r="AD15" s="237"/>
      <c r="AE15" s="237"/>
      <c r="AF15" s="237"/>
      <c r="AG15" s="237"/>
      <c r="AH15" s="238"/>
      <c r="AI15" s="304"/>
      <c r="AJ15" s="237"/>
      <c r="AK15" s="237"/>
      <c r="AL15" s="238"/>
      <c r="AM15" s="369"/>
      <c r="AN15" s="370"/>
      <c r="AO15" s="370"/>
      <c r="AP15" s="370"/>
      <c r="AQ15" s="370"/>
      <c r="AR15" s="370"/>
      <c r="AS15" s="370"/>
      <c r="AT15" s="370"/>
      <c r="AU15" s="370"/>
      <c r="AV15" s="370"/>
      <c r="AW15" s="370"/>
      <c r="AX15" s="370"/>
      <c r="AY15" s="370"/>
      <c r="AZ15" s="370"/>
      <c r="BA15" s="370"/>
      <c r="BB15" s="371"/>
      <c r="BC15" s="51"/>
      <c r="BD15" s="229"/>
      <c r="BE15" s="230"/>
      <c r="BF15" s="229"/>
      <c r="BG15" s="230"/>
      <c r="BH15" s="260" t="s">
        <v>210</v>
      </c>
      <c r="BI15" s="261"/>
      <c r="BJ15" s="261"/>
      <c r="BK15" s="261"/>
      <c r="BL15" s="261"/>
      <c r="BM15" s="261"/>
      <c r="BN15" s="261"/>
      <c r="BO15" s="261"/>
      <c r="BP15" s="261"/>
      <c r="BQ15" s="261"/>
      <c r="BR15" s="261"/>
      <c r="BS15" s="262"/>
      <c r="BT15" s="260" t="s">
        <v>204</v>
      </c>
      <c r="BU15" s="261"/>
      <c r="BV15" s="261"/>
      <c r="BW15" s="261"/>
      <c r="BX15" s="261"/>
      <c r="BY15" s="261"/>
      <c r="BZ15" s="261"/>
      <c r="CA15" s="261"/>
      <c r="CB15" s="261"/>
      <c r="CC15" s="261"/>
      <c r="CD15" s="261"/>
      <c r="CE15" s="300"/>
    </row>
    <row r="16" spans="1:85" s="1" customFormat="1" ht="18" customHeight="1" x14ac:dyDescent="0.2">
      <c r="A16" s="30"/>
      <c r="B16" s="334"/>
      <c r="C16" s="335"/>
      <c r="D16" s="345"/>
      <c r="E16" s="344"/>
      <c r="F16" s="14" t="s">
        <v>3</v>
      </c>
      <c r="G16" s="4"/>
      <c r="H16" s="4"/>
      <c r="I16" s="4"/>
      <c r="J16" s="4"/>
      <c r="K16" s="4"/>
      <c r="L16" s="54"/>
      <c r="M16" s="54"/>
      <c r="N16" s="54"/>
      <c r="O16" s="54"/>
      <c r="P16" s="55"/>
      <c r="Q16" s="237"/>
      <c r="R16" s="237"/>
      <c r="S16" s="237"/>
      <c r="T16" s="237"/>
      <c r="U16" s="237"/>
      <c r="V16" s="237"/>
      <c r="W16" s="237"/>
      <c r="X16" s="237"/>
      <c r="Y16" s="237"/>
      <c r="Z16" s="237"/>
      <c r="AA16" s="237"/>
      <c r="AB16" s="237"/>
      <c r="AC16" s="237"/>
      <c r="AD16" s="237"/>
      <c r="AE16" s="237"/>
      <c r="AF16" s="237"/>
      <c r="AG16" s="237"/>
      <c r="AH16" s="238"/>
      <c r="AI16" s="304"/>
      <c r="AJ16" s="237"/>
      <c r="AK16" s="237"/>
      <c r="AL16" s="238"/>
      <c r="AM16" s="369"/>
      <c r="AN16" s="370"/>
      <c r="AO16" s="370"/>
      <c r="AP16" s="370"/>
      <c r="AQ16" s="370"/>
      <c r="AR16" s="370"/>
      <c r="AS16" s="370"/>
      <c r="AT16" s="370"/>
      <c r="AU16" s="370"/>
      <c r="AV16" s="370"/>
      <c r="AW16" s="370"/>
      <c r="AX16" s="370"/>
      <c r="AY16" s="370"/>
      <c r="AZ16" s="370"/>
      <c r="BA16" s="370"/>
      <c r="BB16" s="371"/>
      <c r="BC16" s="51"/>
      <c r="BD16" s="229"/>
      <c r="BE16" s="230"/>
      <c r="BF16" s="229"/>
      <c r="BG16" s="230"/>
      <c r="BH16" s="236"/>
      <c r="BI16" s="237"/>
      <c r="BJ16" s="237"/>
      <c r="BK16" s="237"/>
      <c r="BL16" s="237"/>
      <c r="BM16" s="237"/>
      <c r="BN16" s="237"/>
      <c r="BO16" s="237"/>
      <c r="BP16" s="237"/>
      <c r="BQ16" s="237"/>
      <c r="BR16" s="237"/>
      <c r="BS16" s="238"/>
      <c r="BT16" s="236"/>
      <c r="BU16" s="237"/>
      <c r="BV16" s="237"/>
      <c r="BW16" s="237"/>
      <c r="BX16" s="237"/>
      <c r="BY16" s="237"/>
      <c r="BZ16" s="237"/>
      <c r="CA16" s="237"/>
      <c r="CB16" s="237"/>
      <c r="CC16" s="237"/>
      <c r="CD16" s="237"/>
      <c r="CE16" s="301"/>
      <c r="CF16" s="4"/>
    </row>
    <row r="17" spans="1:84" s="1" customFormat="1" ht="18" customHeight="1" x14ac:dyDescent="0.2">
      <c r="A17" s="30"/>
      <c r="B17" s="334"/>
      <c r="C17" s="335"/>
      <c r="D17" s="345"/>
      <c r="E17" s="344"/>
      <c r="F17" s="353" t="s">
        <v>186</v>
      </c>
      <c r="G17" s="354"/>
      <c r="H17" s="354"/>
      <c r="I17" s="354"/>
      <c r="J17" s="354"/>
      <c r="K17" s="354"/>
      <c r="L17" s="354"/>
      <c r="M17" s="354"/>
      <c r="N17" s="354"/>
      <c r="O17" s="354"/>
      <c r="P17" s="355"/>
      <c r="Q17" s="237"/>
      <c r="R17" s="237"/>
      <c r="S17" s="237"/>
      <c r="T17" s="237"/>
      <c r="U17" s="237"/>
      <c r="V17" s="237"/>
      <c r="W17" s="237"/>
      <c r="X17" s="237"/>
      <c r="Y17" s="237"/>
      <c r="Z17" s="237"/>
      <c r="AA17" s="237"/>
      <c r="AB17" s="237"/>
      <c r="AC17" s="237"/>
      <c r="AD17" s="237"/>
      <c r="AE17" s="237"/>
      <c r="AF17" s="237"/>
      <c r="AG17" s="237"/>
      <c r="AH17" s="238"/>
      <c r="AI17" s="304"/>
      <c r="AJ17" s="237"/>
      <c r="AK17" s="237"/>
      <c r="AL17" s="238"/>
      <c r="AM17" s="369"/>
      <c r="AN17" s="370"/>
      <c r="AO17" s="370"/>
      <c r="AP17" s="370"/>
      <c r="AQ17" s="370"/>
      <c r="AR17" s="370"/>
      <c r="AS17" s="370"/>
      <c r="AT17" s="370"/>
      <c r="AU17" s="370"/>
      <c r="AV17" s="370"/>
      <c r="AW17" s="370"/>
      <c r="AX17" s="370"/>
      <c r="AY17" s="370"/>
      <c r="AZ17" s="370"/>
      <c r="BA17" s="370"/>
      <c r="BB17" s="371"/>
      <c r="BC17" s="51"/>
      <c r="BD17" s="229"/>
      <c r="BE17" s="230"/>
      <c r="BF17" s="229"/>
      <c r="BG17" s="230"/>
      <c r="BH17" s="236"/>
      <c r="BI17" s="237"/>
      <c r="BJ17" s="237"/>
      <c r="BK17" s="237"/>
      <c r="BL17" s="237"/>
      <c r="BM17" s="237"/>
      <c r="BN17" s="237"/>
      <c r="BO17" s="237"/>
      <c r="BP17" s="237"/>
      <c r="BQ17" s="237"/>
      <c r="BR17" s="237"/>
      <c r="BS17" s="238"/>
      <c r="BT17" s="236"/>
      <c r="BU17" s="237"/>
      <c r="BV17" s="237"/>
      <c r="BW17" s="237"/>
      <c r="BX17" s="237"/>
      <c r="BY17" s="237"/>
      <c r="BZ17" s="237"/>
      <c r="CA17" s="237"/>
      <c r="CB17" s="237"/>
      <c r="CC17" s="237"/>
      <c r="CD17" s="237"/>
      <c r="CE17" s="301"/>
      <c r="CF17" s="4"/>
    </row>
    <row r="18" spans="1:84" s="1" customFormat="1" ht="18" customHeight="1" x14ac:dyDescent="0.2">
      <c r="A18" s="30"/>
      <c r="B18" s="334"/>
      <c r="C18" s="335"/>
      <c r="D18" s="345"/>
      <c r="E18" s="344"/>
      <c r="F18" s="353"/>
      <c r="G18" s="354"/>
      <c r="H18" s="354"/>
      <c r="I18" s="354"/>
      <c r="J18" s="354"/>
      <c r="K18" s="354"/>
      <c r="L18" s="354"/>
      <c r="M18" s="354"/>
      <c r="N18" s="354"/>
      <c r="O18" s="354"/>
      <c r="P18" s="355"/>
      <c r="Q18" s="237"/>
      <c r="R18" s="237"/>
      <c r="S18" s="237"/>
      <c r="T18" s="237"/>
      <c r="U18" s="237"/>
      <c r="V18" s="237"/>
      <c r="W18" s="237"/>
      <c r="X18" s="237"/>
      <c r="Y18" s="237"/>
      <c r="Z18" s="237"/>
      <c r="AA18" s="237"/>
      <c r="AB18" s="237"/>
      <c r="AC18" s="237"/>
      <c r="AD18" s="237"/>
      <c r="AE18" s="237"/>
      <c r="AF18" s="237"/>
      <c r="AG18" s="237"/>
      <c r="AH18" s="238"/>
      <c r="AI18" s="304"/>
      <c r="AJ18" s="237"/>
      <c r="AK18" s="237"/>
      <c r="AL18" s="238"/>
      <c r="AM18" s="369"/>
      <c r="AN18" s="370"/>
      <c r="AO18" s="370"/>
      <c r="AP18" s="370"/>
      <c r="AQ18" s="370"/>
      <c r="AR18" s="370"/>
      <c r="AS18" s="370"/>
      <c r="AT18" s="370"/>
      <c r="AU18" s="370"/>
      <c r="AV18" s="370"/>
      <c r="AW18" s="370"/>
      <c r="AX18" s="370"/>
      <c r="AY18" s="370"/>
      <c r="AZ18" s="370"/>
      <c r="BA18" s="370"/>
      <c r="BB18" s="371"/>
      <c r="BC18" s="51"/>
      <c r="BD18" s="229"/>
      <c r="BE18" s="230"/>
      <c r="BF18" s="229"/>
      <c r="BG18" s="230"/>
      <c r="BH18" s="236"/>
      <c r="BI18" s="237"/>
      <c r="BJ18" s="237"/>
      <c r="BK18" s="237"/>
      <c r="BL18" s="237"/>
      <c r="BM18" s="237"/>
      <c r="BN18" s="237"/>
      <c r="BO18" s="237"/>
      <c r="BP18" s="237"/>
      <c r="BQ18" s="237"/>
      <c r="BR18" s="237"/>
      <c r="BS18" s="238"/>
      <c r="BT18" s="236"/>
      <c r="BU18" s="237"/>
      <c r="BV18" s="237"/>
      <c r="BW18" s="237"/>
      <c r="BX18" s="237"/>
      <c r="BY18" s="237"/>
      <c r="BZ18" s="237"/>
      <c r="CA18" s="237"/>
      <c r="CB18" s="237"/>
      <c r="CC18" s="237"/>
      <c r="CD18" s="237"/>
      <c r="CE18" s="301"/>
      <c r="CF18" s="4"/>
    </row>
    <row r="19" spans="1:84" s="1" customFormat="1" ht="18" customHeight="1" x14ac:dyDescent="0.2">
      <c r="A19" s="30"/>
      <c r="B19" s="334"/>
      <c r="C19" s="335"/>
      <c r="D19" s="345"/>
      <c r="E19" s="344"/>
      <c r="F19" s="353"/>
      <c r="G19" s="354"/>
      <c r="H19" s="354"/>
      <c r="I19" s="354"/>
      <c r="J19" s="354"/>
      <c r="K19" s="354"/>
      <c r="L19" s="354"/>
      <c r="M19" s="354"/>
      <c r="N19" s="354"/>
      <c r="O19" s="354"/>
      <c r="P19" s="355"/>
      <c r="Q19" s="237"/>
      <c r="R19" s="237"/>
      <c r="S19" s="237"/>
      <c r="T19" s="237"/>
      <c r="U19" s="237"/>
      <c r="V19" s="237"/>
      <c r="W19" s="237"/>
      <c r="X19" s="237"/>
      <c r="Y19" s="237"/>
      <c r="Z19" s="237"/>
      <c r="AA19" s="237"/>
      <c r="AB19" s="237"/>
      <c r="AC19" s="237"/>
      <c r="AD19" s="237"/>
      <c r="AE19" s="237"/>
      <c r="AF19" s="237"/>
      <c r="AG19" s="237"/>
      <c r="AH19" s="238"/>
      <c r="AI19" s="304"/>
      <c r="AJ19" s="237"/>
      <c r="AK19" s="237"/>
      <c r="AL19" s="238"/>
      <c r="AM19" s="369"/>
      <c r="AN19" s="370"/>
      <c r="AO19" s="370"/>
      <c r="AP19" s="370"/>
      <c r="AQ19" s="370"/>
      <c r="AR19" s="370"/>
      <c r="AS19" s="370"/>
      <c r="AT19" s="370"/>
      <c r="AU19" s="370"/>
      <c r="AV19" s="370"/>
      <c r="AW19" s="370"/>
      <c r="AX19" s="370"/>
      <c r="AY19" s="370"/>
      <c r="AZ19" s="370"/>
      <c r="BA19" s="370"/>
      <c r="BB19" s="371"/>
      <c r="BC19" s="51"/>
      <c r="BD19" s="229"/>
      <c r="BE19" s="230"/>
      <c r="BF19" s="229"/>
      <c r="BG19" s="230"/>
      <c r="BH19" s="236"/>
      <c r="BI19" s="237"/>
      <c r="BJ19" s="237"/>
      <c r="BK19" s="237"/>
      <c r="BL19" s="237"/>
      <c r="BM19" s="237"/>
      <c r="BN19" s="237"/>
      <c r="BO19" s="237"/>
      <c r="BP19" s="237"/>
      <c r="BQ19" s="237"/>
      <c r="BR19" s="237"/>
      <c r="BS19" s="238"/>
      <c r="BT19" s="236"/>
      <c r="BU19" s="237"/>
      <c r="BV19" s="237"/>
      <c r="BW19" s="237"/>
      <c r="BX19" s="237"/>
      <c r="BY19" s="237"/>
      <c r="BZ19" s="237"/>
      <c r="CA19" s="237"/>
      <c r="CB19" s="237"/>
      <c r="CC19" s="237"/>
      <c r="CD19" s="237"/>
      <c r="CE19" s="301"/>
      <c r="CF19" s="4"/>
    </row>
    <row r="20" spans="1:84" s="1" customFormat="1" ht="18" customHeight="1" x14ac:dyDescent="0.2">
      <c r="A20" s="30"/>
      <c r="B20" s="334"/>
      <c r="C20" s="335"/>
      <c r="D20" s="345"/>
      <c r="E20" s="344"/>
      <c r="F20" s="353"/>
      <c r="G20" s="354"/>
      <c r="H20" s="354"/>
      <c r="I20" s="354"/>
      <c r="J20" s="354"/>
      <c r="K20" s="354"/>
      <c r="L20" s="354"/>
      <c r="M20" s="354"/>
      <c r="N20" s="354"/>
      <c r="O20" s="354"/>
      <c r="P20" s="355"/>
      <c r="Q20" s="237"/>
      <c r="R20" s="237"/>
      <c r="S20" s="237"/>
      <c r="T20" s="237"/>
      <c r="U20" s="237"/>
      <c r="V20" s="237"/>
      <c r="W20" s="237"/>
      <c r="X20" s="237"/>
      <c r="Y20" s="237"/>
      <c r="Z20" s="237"/>
      <c r="AA20" s="237"/>
      <c r="AB20" s="237"/>
      <c r="AC20" s="237"/>
      <c r="AD20" s="237"/>
      <c r="AE20" s="237"/>
      <c r="AF20" s="237"/>
      <c r="AG20" s="237"/>
      <c r="AH20" s="238"/>
      <c r="AI20" s="304"/>
      <c r="AJ20" s="237"/>
      <c r="AK20" s="237"/>
      <c r="AL20" s="238"/>
      <c r="AM20" s="369"/>
      <c r="AN20" s="370"/>
      <c r="AO20" s="370"/>
      <c r="AP20" s="370"/>
      <c r="AQ20" s="370"/>
      <c r="AR20" s="370"/>
      <c r="AS20" s="370"/>
      <c r="AT20" s="370"/>
      <c r="AU20" s="370"/>
      <c r="AV20" s="370"/>
      <c r="AW20" s="370"/>
      <c r="AX20" s="370"/>
      <c r="AY20" s="370"/>
      <c r="AZ20" s="370"/>
      <c r="BA20" s="370"/>
      <c r="BB20" s="371"/>
      <c r="BC20" s="51"/>
      <c r="BD20" s="229"/>
      <c r="BE20" s="230"/>
      <c r="BF20" s="229"/>
      <c r="BG20" s="230"/>
      <c r="BH20" s="236"/>
      <c r="BI20" s="237"/>
      <c r="BJ20" s="237"/>
      <c r="BK20" s="237"/>
      <c r="BL20" s="237"/>
      <c r="BM20" s="237"/>
      <c r="BN20" s="237"/>
      <c r="BO20" s="237"/>
      <c r="BP20" s="237"/>
      <c r="BQ20" s="237"/>
      <c r="BR20" s="237"/>
      <c r="BS20" s="238"/>
      <c r="BT20" s="236"/>
      <c r="BU20" s="237"/>
      <c r="BV20" s="237"/>
      <c r="BW20" s="237"/>
      <c r="BX20" s="237"/>
      <c r="BY20" s="237"/>
      <c r="BZ20" s="237"/>
      <c r="CA20" s="237"/>
      <c r="CB20" s="237"/>
      <c r="CC20" s="237"/>
      <c r="CD20" s="237"/>
      <c r="CE20" s="301"/>
      <c r="CF20" s="4"/>
    </row>
    <row r="21" spans="1:84" s="1" customFormat="1" ht="111" customHeight="1" thickBot="1" x14ac:dyDescent="0.25">
      <c r="A21" s="30"/>
      <c r="B21" s="336"/>
      <c r="C21" s="337"/>
      <c r="D21" s="361"/>
      <c r="E21" s="362"/>
      <c r="F21" s="356"/>
      <c r="G21" s="357"/>
      <c r="H21" s="357"/>
      <c r="I21" s="357"/>
      <c r="J21" s="357"/>
      <c r="K21" s="357"/>
      <c r="L21" s="357"/>
      <c r="M21" s="357"/>
      <c r="N21" s="357"/>
      <c r="O21" s="357"/>
      <c r="P21" s="358"/>
      <c r="Q21" s="264"/>
      <c r="R21" s="264"/>
      <c r="S21" s="264"/>
      <c r="T21" s="264"/>
      <c r="U21" s="264"/>
      <c r="V21" s="264"/>
      <c r="W21" s="264"/>
      <c r="X21" s="264"/>
      <c r="Y21" s="264"/>
      <c r="Z21" s="264"/>
      <c r="AA21" s="264"/>
      <c r="AB21" s="264"/>
      <c r="AC21" s="264"/>
      <c r="AD21" s="264"/>
      <c r="AE21" s="264"/>
      <c r="AF21" s="264"/>
      <c r="AG21" s="264"/>
      <c r="AH21" s="265"/>
      <c r="AI21" s="305"/>
      <c r="AJ21" s="264"/>
      <c r="AK21" s="264"/>
      <c r="AL21" s="265"/>
      <c r="AM21" s="372"/>
      <c r="AN21" s="373"/>
      <c r="AO21" s="373"/>
      <c r="AP21" s="373"/>
      <c r="AQ21" s="373"/>
      <c r="AR21" s="373"/>
      <c r="AS21" s="373"/>
      <c r="AT21" s="373"/>
      <c r="AU21" s="373"/>
      <c r="AV21" s="373"/>
      <c r="AW21" s="373"/>
      <c r="AX21" s="373"/>
      <c r="AY21" s="373"/>
      <c r="AZ21" s="373"/>
      <c r="BA21" s="373"/>
      <c r="BB21" s="374"/>
      <c r="BC21" s="51"/>
      <c r="BD21" s="251"/>
      <c r="BE21" s="252"/>
      <c r="BF21" s="251"/>
      <c r="BG21" s="252"/>
      <c r="BH21" s="263"/>
      <c r="BI21" s="264"/>
      <c r="BJ21" s="264"/>
      <c r="BK21" s="264"/>
      <c r="BL21" s="264"/>
      <c r="BM21" s="264"/>
      <c r="BN21" s="264"/>
      <c r="BO21" s="264"/>
      <c r="BP21" s="264"/>
      <c r="BQ21" s="264"/>
      <c r="BR21" s="264"/>
      <c r="BS21" s="265"/>
      <c r="BT21" s="263"/>
      <c r="BU21" s="264"/>
      <c r="BV21" s="264"/>
      <c r="BW21" s="264"/>
      <c r="BX21" s="264"/>
      <c r="BY21" s="264"/>
      <c r="BZ21" s="264"/>
      <c r="CA21" s="264"/>
      <c r="CB21" s="264"/>
      <c r="CC21" s="264"/>
      <c r="CD21" s="264"/>
      <c r="CE21" s="302"/>
      <c r="CF21" s="4"/>
    </row>
    <row r="22" spans="1:84" s="1" customFormat="1" ht="18" customHeight="1" x14ac:dyDescent="0.2">
      <c r="A22" s="30"/>
      <c r="B22" s="363">
        <f>+$B$10</f>
        <v>60</v>
      </c>
      <c r="C22" s="364"/>
      <c r="D22" s="359">
        <f>+$D$10</f>
        <v>60</v>
      </c>
      <c r="E22" s="360"/>
      <c r="F22" s="4" t="s">
        <v>2</v>
      </c>
      <c r="G22" s="4"/>
      <c r="H22" s="4"/>
      <c r="I22" s="4"/>
      <c r="J22" s="4"/>
      <c r="K22" s="4"/>
      <c r="L22" s="4"/>
      <c r="M22" s="4"/>
      <c r="N22" s="4"/>
      <c r="O22" s="4"/>
      <c r="P22" s="72"/>
      <c r="Q22" s="306" t="s">
        <v>205</v>
      </c>
      <c r="R22" s="307"/>
      <c r="S22" s="307"/>
      <c r="T22" s="307"/>
      <c r="U22" s="307"/>
      <c r="V22" s="307"/>
      <c r="W22" s="307"/>
      <c r="X22" s="307"/>
      <c r="Y22" s="307"/>
      <c r="Z22" s="307"/>
      <c r="AA22" s="307"/>
      <c r="AB22" s="307"/>
      <c r="AC22" s="307"/>
      <c r="AD22" s="307"/>
      <c r="AE22" s="307"/>
      <c r="AF22" s="307"/>
      <c r="AG22" s="307"/>
      <c r="AH22" s="308"/>
      <c r="AI22" s="306" t="s">
        <v>187</v>
      </c>
      <c r="AJ22" s="307"/>
      <c r="AK22" s="307"/>
      <c r="AL22" s="308"/>
      <c r="AM22" s="303" t="s">
        <v>206</v>
      </c>
      <c r="AN22" s="367"/>
      <c r="AO22" s="367"/>
      <c r="AP22" s="367"/>
      <c r="AQ22" s="367"/>
      <c r="AR22" s="367"/>
      <c r="AS22" s="367"/>
      <c r="AT22" s="367"/>
      <c r="AU22" s="367"/>
      <c r="AV22" s="367"/>
      <c r="AW22" s="367"/>
      <c r="AX22" s="367"/>
      <c r="AY22" s="367"/>
      <c r="AZ22" s="367"/>
      <c r="BA22" s="367"/>
      <c r="BB22" s="368"/>
      <c r="BC22" s="51"/>
      <c r="BD22" s="227" t="s">
        <v>15</v>
      </c>
      <c r="BE22" s="228"/>
      <c r="BF22" s="227" t="s">
        <v>33</v>
      </c>
      <c r="BG22" s="228"/>
      <c r="BH22" s="233" t="s">
        <v>188</v>
      </c>
      <c r="BI22" s="234"/>
      <c r="BJ22" s="234"/>
      <c r="BK22" s="234"/>
      <c r="BL22" s="234"/>
      <c r="BM22" s="234"/>
      <c r="BN22" s="234"/>
      <c r="BO22" s="234"/>
      <c r="BP22" s="234"/>
      <c r="BQ22" s="234"/>
      <c r="BR22" s="234"/>
      <c r="BS22" s="234"/>
      <c r="BT22" s="234"/>
      <c r="BU22" s="234"/>
      <c r="BV22" s="234"/>
      <c r="BW22" s="234"/>
      <c r="BX22" s="234"/>
      <c r="BY22" s="234"/>
      <c r="BZ22" s="234"/>
      <c r="CA22" s="235"/>
      <c r="CB22" s="257" t="s">
        <v>36</v>
      </c>
      <c r="CC22" s="242">
        <f>+VLOOKUP(Sheet2!$B$16,Sheet2!$C$6:$K$9,5,0)</f>
        <v>15</v>
      </c>
      <c r="CD22" s="243"/>
      <c r="CE22" s="244"/>
      <c r="CF22" s="4"/>
    </row>
    <row r="23" spans="1:84" s="1" customFormat="1" ht="18" customHeight="1" x14ac:dyDescent="0.2">
      <c r="A23" s="30"/>
      <c r="B23" s="365"/>
      <c r="C23" s="366"/>
      <c r="D23" s="345"/>
      <c r="E23" s="344"/>
      <c r="F23" s="346" t="s">
        <v>189</v>
      </c>
      <c r="G23" s="347"/>
      <c r="H23" s="347"/>
      <c r="I23" s="347"/>
      <c r="J23" s="347"/>
      <c r="K23" s="347"/>
      <c r="L23" s="347"/>
      <c r="M23" s="347"/>
      <c r="N23" s="347"/>
      <c r="O23" s="347"/>
      <c r="P23" s="348"/>
      <c r="Q23" s="309"/>
      <c r="R23" s="310"/>
      <c r="S23" s="310"/>
      <c r="T23" s="310"/>
      <c r="U23" s="310"/>
      <c r="V23" s="310"/>
      <c r="W23" s="310"/>
      <c r="X23" s="310"/>
      <c r="Y23" s="310"/>
      <c r="Z23" s="310"/>
      <c r="AA23" s="310"/>
      <c r="AB23" s="310"/>
      <c r="AC23" s="310"/>
      <c r="AD23" s="310"/>
      <c r="AE23" s="310"/>
      <c r="AF23" s="310"/>
      <c r="AG23" s="310"/>
      <c r="AH23" s="311"/>
      <c r="AI23" s="309"/>
      <c r="AJ23" s="310"/>
      <c r="AK23" s="310"/>
      <c r="AL23" s="311"/>
      <c r="AM23" s="369"/>
      <c r="AN23" s="370"/>
      <c r="AO23" s="370"/>
      <c r="AP23" s="370"/>
      <c r="AQ23" s="370"/>
      <c r="AR23" s="370"/>
      <c r="AS23" s="370"/>
      <c r="AT23" s="370"/>
      <c r="AU23" s="370"/>
      <c r="AV23" s="370"/>
      <c r="AW23" s="370"/>
      <c r="AX23" s="370"/>
      <c r="AY23" s="370"/>
      <c r="AZ23" s="370"/>
      <c r="BA23" s="370"/>
      <c r="BB23" s="371"/>
      <c r="BC23" s="51"/>
      <c r="BD23" s="229"/>
      <c r="BE23" s="230"/>
      <c r="BF23" s="229"/>
      <c r="BG23" s="230"/>
      <c r="BH23" s="236"/>
      <c r="BI23" s="237"/>
      <c r="BJ23" s="237"/>
      <c r="BK23" s="237"/>
      <c r="BL23" s="237"/>
      <c r="BM23" s="237"/>
      <c r="BN23" s="237"/>
      <c r="BO23" s="237"/>
      <c r="BP23" s="237"/>
      <c r="BQ23" s="237"/>
      <c r="BR23" s="237"/>
      <c r="BS23" s="237"/>
      <c r="BT23" s="237"/>
      <c r="BU23" s="237"/>
      <c r="BV23" s="237"/>
      <c r="BW23" s="237"/>
      <c r="BX23" s="237"/>
      <c r="BY23" s="237"/>
      <c r="BZ23" s="237"/>
      <c r="CA23" s="238"/>
      <c r="CB23" s="258"/>
      <c r="CC23" s="245"/>
      <c r="CD23" s="246"/>
      <c r="CE23" s="247"/>
      <c r="CF23" s="4"/>
    </row>
    <row r="24" spans="1:84" s="1" customFormat="1" ht="18" customHeight="1" x14ac:dyDescent="0.2">
      <c r="A24" s="30"/>
      <c r="B24" s="341" t="s">
        <v>78</v>
      </c>
      <c r="C24" s="342"/>
      <c r="D24" s="343" t="s">
        <v>74</v>
      </c>
      <c r="E24" s="344"/>
      <c r="F24" s="346"/>
      <c r="G24" s="347"/>
      <c r="H24" s="347"/>
      <c r="I24" s="347"/>
      <c r="J24" s="347"/>
      <c r="K24" s="347"/>
      <c r="L24" s="347"/>
      <c r="M24" s="347"/>
      <c r="N24" s="347"/>
      <c r="O24" s="347"/>
      <c r="P24" s="348"/>
      <c r="Q24" s="309"/>
      <c r="R24" s="310"/>
      <c r="S24" s="310"/>
      <c r="T24" s="310"/>
      <c r="U24" s="310"/>
      <c r="V24" s="310"/>
      <c r="W24" s="310"/>
      <c r="X24" s="310"/>
      <c r="Y24" s="310"/>
      <c r="Z24" s="310"/>
      <c r="AA24" s="310"/>
      <c r="AB24" s="310"/>
      <c r="AC24" s="310"/>
      <c r="AD24" s="310"/>
      <c r="AE24" s="310"/>
      <c r="AF24" s="310"/>
      <c r="AG24" s="310"/>
      <c r="AH24" s="311"/>
      <c r="AI24" s="309"/>
      <c r="AJ24" s="310"/>
      <c r="AK24" s="310"/>
      <c r="AL24" s="311"/>
      <c r="AM24" s="369"/>
      <c r="AN24" s="370"/>
      <c r="AO24" s="370"/>
      <c r="AP24" s="370"/>
      <c r="AQ24" s="370"/>
      <c r="AR24" s="370"/>
      <c r="AS24" s="370"/>
      <c r="AT24" s="370"/>
      <c r="AU24" s="370"/>
      <c r="AV24" s="370"/>
      <c r="AW24" s="370"/>
      <c r="AX24" s="370"/>
      <c r="AY24" s="370"/>
      <c r="AZ24" s="370"/>
      <c r="BA24" s="370"/>
      <c r="BB24" s="371"/>
      <c r="BC24" s="51"/>
      <c r="BD24" s="229"/>
      <c r="BE24" s="230"/>
      <c r="BF24" s="229"/>
      <c r="BG24" s="230"/>
      <c r="BH24" s="236"/>
      <c r="BI24" s="237"/>
      <c r="BJ24" s="237"/>
      <c r="BK24" s="237"/>
      <c r="BL24" s="237"/>
      <c r="BM24" s="237"/>
      <c r="BN24" s="237"/>
      <c r="BO24" s="237"/>
      <c r="BP24" s="237"/>
      <c r="BQ24" s="237"/>
      <c r="BR24" s="237"/>
      <c r="BS24" s="237"/>
      <c r="BT24" s="237"/>
      <c r="BU24" s="237"/>
      <c r="BV24" s="237"/>
      <c r="BW24" s="237"/>
      <c r="BX24" s="237"/>
      <c r="BY24" s="237"/>
      <c r="BZ24" s="237"/>
      <c r="CA24" s="238"/>
      <c r="CB24" s="258"/>
      <c r="CC24" s="245"/>
      <c r="CD24" s="246"/>
      <c r="CE24" s="247"/>
      <c r="CF24" s="4"/>
    </row>
    <row r="25" spans="1:84" s="1" customFormat="1" ht="18" customHeight="1" x14ac:dyDescent="0.2">
      <c r="A25" s="30"/>
      <c r="B25" s="341"/>
      <c r="C25" s="342"/>
      <c r="D25" s="345"/>
      <c r="E25" s="344"/>
      <c r="F25" s="346"/>
      <c r="G25" s="347"/>
      <c r="H25" s="347"/>
      <c r="I25" s="347"/>
      <c r="J25" s="347"/>
      <c r="K25" s="347"/>
      <c r="L25" s="347"/>
      <c r="M25" s="347"/>
      <c r="N25" s="347"/>
      <c r="O25" s="347"/>
      <c r="P25" s="348"/>
      <c r="Q25" s="309"/>
      <c r="R25" s="310"/>
      <c r="S25" s="310"/>
      <c r="T25" s="310"/>
      <c r="U25" s="310"/>
      <c r="V25" s="310"/>
      <c r="W25" s="310"/>
      <c r="X25" s="310"/>
      <c r="Y25" s="310"/>
      <c r="Z25" s="310"/>
      <c r="AA25" s="310"/>
      <c r="AB25" s="310"/>
      <c r="AC25" s="310"/>
      <c r="AD25" s="310"/>
      <c r="AE25" s="310"/>
      <c r="AF25" s="310"/>
      <c r="AG25" s="310"/>
      <c r="AH25" s="311"/>
      <c r="AI25" s="309"/>
      <c r="AJ25" s="310"/>
      <c r="AK25" s="310"/>
      <c r="AL25" s="311"/>
      <c r="AM25" s="369"/>
      <c r="AN25" s="370"/>
      <c r="AO25" s="370"/>
      <c r="AP25" s="370"/>
      <c r="AQ25" s="370"/>
      <c r="AR25" s="370"/>
      <c r="AS25" s="370"/>
      <c r="AT25" s="370"/>
      <c r="AU25" s="370"/>
      <c r="AV25" s="370"/>
      <c r="AW25" s="370"/>
      <c r="AX25" s="370"/>
      <c r="AY25" s="370"/>
      <c r="AZ25" s="370"/>
      <c r="BA25" s="370"/>
      <c r="BB25" s="371"/>
      <c r="BC25" s="51"/>
      <c r="BD25" s="229"/>
      <c r="BE25" s="230"/>
      <c r="BF25" s="231"/>
      <c r="BG25" s="232"/>
      <c r="BH25" s="239"/>
      <c r="BI25" s="240"/>
      <c r="BJ25" s="240"/>
      <c r="BK25" s="240"/>
      <c r="BL25" s="240"/>
      <c r="BM25" s="240"/>
      <c r="BN25" s="240"/>
      <c r="BO25" s="240"/>
      <c r="BP25" s="240"/>
      <c r="BQ25" s="240"/>
      <c r="BR25" s="240"/>
      <c r="BS25" s="240"/>
      <c r="BT25" s="240"/>
      <c r="BU25" s="240"/>
      <c r="BV25" s="240"/>
      <c r="BW25" s="240"/>
      <c r="BX25" s="240"/>
      <c r="BY25" s="240"/>
      <c r="BZ25" s="240"/>
      <c r="CA25" s="241"/>
      <c r="CB25" s="259"/>
      <c r="CC25" s="248"/>
      <c r="CD25" s="249"/>
      <c r="CE25" s="250"/>
      <c r="CF25" s="4"/>
    </row>
    <row r="26" spans="1:84" s="1" customFormat="1" ht="18" customHeight="1" x14ac:dyDescent="0.2">
      <c r="A26" s="30"/>
      <c r="B26" s="334" t="str">
        <f>Sheet!$B$7&amp;"%"</f>
        <v>40%</v>
      </c>
      <c r="C26" s="335"/>
      <c r="D26" s="345" t="str">
        <f>Sheet2!$B$20&amp;"%"</f>
        <v>0%</v>
      </c>
      <c r="E26" s="344"/>
      <c r="F26" s="346"/>
      <c r="G26" s="347"/>
      <c r="H26" s="347"/>
      <c r="I26" s="347"/>
      <c r="J26" s="347"/>
      <c r="K26" s="347"/>
      <c r="L26" s="347"/>
      <c r="M26" s="347"/>
      <c r="N26" s="347"/>
      <c r="O26" s="347"/>
      <c r="P26" s="348"/>
      <c r="Q26" s="309"/>
      <c r="R26" s="310"/>
      <c r="S26" s="310"/>
      <c r="T26" s="310"/>
      <c r="U26" s="310"/>
      <c r="V26" s="310"/>
      <c r="W26" s="310"/>
      <c r="X26" s="310"/>
      <c r="Y26" s="310"/>
      <c r="Z26" s="310"/>
      <c r="AA26" s="310"/>
      <c r="AB26" s="310"/>
      <c r="AC26" s="310"/>
      <c r="AD26" s="310"/>
      <c r="AE26" s="310"/>
      <c r="AF26" s="310"/>
      <c r="AG26" s="310"/>
      <c r="AH26" s="311"/>
      <c r="AI26" s="309"/>
      <c r="AJ26" s="310"/>
      <c r="AK26" s="310"/>
      <c r="AL26" s="311"/>
      <c r="AM26" s="369"/>
      <c r="AN26" s="370"/>
      <c r="AO26" s="370"/>
      <c r="AP26" s="370"/>
      <c r="AQ26" s="370"/>
      <c r="AR26" s="370"/>
      <c r="AS26" s="370"/>
      <c r="AT26" s="370"/>
      <c r="AU26" s="370"/>
      <c r="AV26" s="370"/>
      <c r="AW26" s="370"/>
      <c r="AX26" s="370"/>
      <c r="AY26" s="370"/>
      <c r="AZ26" s="370"/>
      <c r="BA26" s="370"/>
      <c r="BB26" s="371"/>
      <c r="BC26" s="51"/>
      <c r="BD26" s="229"/>
      <c r="BE26" s="230"/>
      <c r="BF26" s="253" t="s">
        <v>35</v>
      </c>
      <c r="BG26" s="254"/>
      <c r="BH26" s="297" t="s">
        <v>10</v>
      </c>
      <c r="BI26" s="298"/>
      <c r="BJ26" s="298"/>
      <c r="BK26" s="298"/>
      <c r="BL26" s="298"/>
      <c r="BM26" s="298"/>
      <c r="BN26" s="298"/>
      <c r="BO26" s="298"/>
      <c r="BP26" s="298"/>
      <c r="BQ26" s="298"/>
      <c r="BR26" s="298"/>
      <c r="BS26" s="299"/>
      <c r="BT26" s="255" t="s">
        <v>11</v>
      </c>
      <c r="BU26" s="255"/>
      <c r="BV26" s="255"/>
      <c r="BW26" s="255"/>
      <c r="BX26" s="255"/>
      <c r="BY26" s="255"/>
      <c r="BZ26" s="255"/>
      <c r="CA26" s="255"/>
      <c r="CB26" s="255"/>
      <c r="CC26" s="255"/>
      <c r="CD26" s="255"/>
      <c r="CE26" s="256"/>
      <c r="CF26" s="4"/>
    </row>
    <row r="27" spans="1:84" s="1" customFormat="1" ht="18" customHeight="1" x14ac:dyDescent="0.2">
      <c r="A27" s="30"/>
      <c r="B27" s="334"/>
      <c r="C27" s="335"/>
      <c r="D27" s="345"/>
      <c r="E27" s="344"/>
      <c r="F27" s="349"/>
      <c r="G27" s="350"/>
      <c r="H27" s="350"/>
      <c r="I27" s="350"/>
      <c r="J27" s="350"/>
      <c r="K27" s="350"/>
      <c r="L27" s="350"/>
      <c r="M27" s="350"/>
      <c r="N27" s="350"/>
      <c r="O27" s="350"/>
      <c r="P27" s="351"/>
      <c r="Q27" s="309"/>
      <c r="R27" s="310"/>
      <c r="S27" s="310"/>
      <c r="T27" s="310"/>
      <c r="U27" s="310"/>
      <c r="V27" s="310"/>
      <c r="W27" s="310"/>
      <c r="X27" s="310"/>
      <c r="Y27" s="310"/>
      <c r="Z27" s="310"/>
      <c r="AA27" s="310"/>
      <c r="AB27" s="310"/>
      <c r="AC27" s="310"/>
      <c r="AD27" s="310"/>
      <c r="AE27" s="310"/>
      <c r="AF27" s="310"/>
      <c r="AG27" s="310"/>
      <c r="AH27" s="311"/>
      <c r="AI27" s="309"/>
      <c r="AJ27" s="310"/>
      <c r="AK27" s="310"/>
      <c r="AL27" s="311"/>
      <c r="AM27" s="369"/>
      <c r="AN27" s="370"/>
      <c r="AO27" s="370"/>
      <c r="AP27" s="370"/>
      <c r="AQ27" s="370"/>
      <c r="AR27" s="370"/>
      <c r="AS27" s="370"/>
      <c r="AT27" s="370"/>
      <c r="AU27" s="370"/>
      <c r="AV27" s="370"/>
      <c r="AW27" s="370"/>
      <c r="AX27" s="370"/>
      <c r="AY27" s="370"/>
      <c r="AZ27" s="370"/>
      <c r="BA27" s="370"/>
      <c r="BB27" s="371"/>
      <c r="BC27" s="51"/>
      <c r="BD27" s="229"/>
      <c r="BE27" s="230"/>
      <c r="BF27" s="229"/>
      <c r="BG27" s="230"/>
      <c r="BH27" s="260" t="s">
        <v>209</v>
      </c>
      <c r="BI27" s="261"/>
      <c r="BJ27" s="261"/>
      <c r="BK27" s="261"/>
      <c r="BL27" s="261"/>
      <c r="BM27" s="261"/>
      <c r="BN27" s="261"/>
      <c r="BO27" s="261"/>
      <c r="BP27" s="261"/>
      <c r="BQ27" s="261"/>
      <c r="BR27" s="261"/>
      <c r="BS27" s="262"/>
      <c r="BT27" s="260" t="s">
        <v>208</v>
      </c>
      <c r="BU27" s="261"/>
      <c r="BV27" s="261"/>
      <c r="BW27" s="261"/>
      <c r="BX27" s="261"/>
      <c r="BY27" s="261"/>
      <c r="BZ27" s="261"/>
      <c r="CA27" s="261"/>
      <c r="CB27" s="261"/>
      <c r="CC27" s="261"/>
      <c r="CD27" s="261"/>
      <c r="CE27" s="300"/>
      <c r="CF27" s="4"/>
    </row>
    <row r="28" spans="1:84" s="1" customFormat="1" ht="18" customHeight="1" x14ac:dyDescent="0.2">
      <c r="A28" s="30"/>
      <c r="B28" s="334"/>
      <c r="C28" s="335"/>
      <c r="D28" s="345"/>
      <c r="E28" s="344"/>
      <c r="F28" s="4" t="s">
        <v>3</v>
      </c>
      <c r="G28" s="4"/>
      <c r="H28" s="4"/>
      <c r="I28" s="4"/>
      <c r="J28" s="4"/>
      <c r="K28" s="4"/>
      <c r="L28" s="54"/>
      <c r="M28" s="54"/>
      <c r="N28" s="54"/>
      <c r="O28" s="54"/>
      <c r="P28" s="55"/>
      <c r="Q28" s="309"/>
      <c r="R28" s="310"/>
      <c r="S28" s="310"/>
      <c r="T28" s="310"/>
      <c r="U28" s="310"/>
      <c r="V28" s="310"/>
      <c r="W28" s="310"/>
      <c r="X28" s="310"/>
      <c r="Y28" s="310"/>
      <c r="Z28" s="310"/>
      <c r="AA28" s="310"/>
      <c r="AB28" s="310"/>
      <c r="AC28" s="310"/>
      <c r="AD28" s="310"/>
      <c r="AE28" s="310"/>
      <c r="AF28" s="310"/>
      <c r="AG28" s="310"/>
      <c r="AH28" s="311"/>
      <c r="AI28" s="309"/>
      <c r="AJ28" s="310"/>
      <c r="AK28" s="310"/>
      <c r="AL28" s="311"/>
      <c r="AM28" s="369"/>
      <c r="AN28" s="370"/>
      <c r="AO28" s="370"/>
      <c r="AP28" s="370"/>
      <c r="AQ28" s="370"/>
      <c r="AR28" s="370"/>
      <c r="AS28" s="370"/>
      <c r="AT28" s="370"/>
      <c r="AU28" s="370"/>
      <c r="AV28" s="370"/>
      <c r="AW28" s="370"/>
      <c r="AX28" s="370"/>
      <c r="AY28" s="370"/>
      <c r="AZ28" s="370"/>
      <c r="BA28" s="370"/>
      <c r="BB28" s="371"/>
      <c r="BC28" s="51"/>
      <c r="BD28" s="229"/>
      <c r="BE28" s="230"/>
      <c r="BF28" s="229"/>
      <c r="BG28" s="230"/>
      <c r="BH28" s="236"/>
      <c r="BI28" s="237"/>
      <c r="BJ28" s="237"/>
      <c r="BK28" s="237"/>
      <c r="BL28" s="237"/>
      <c r="BM28" s="237"/>
      <c r="BN28" s="237"/>
      <c r="BO28" s="237"/>
      <c r="BP28" s="237"/>
      <c r="BQ28" s="237"/>
      <c r="BR28" s="237"/>
      <c r="BS28" s="238"/>
      <c r="BT28" s="236"/>
      <c r="BU28" s="237"/>
      <c r="BV28" s="237"/>
      <c r="BW28" s="237"/>
      <c r="BX28" s="237"/>
      <c r="BY28" s="237"/>
      <c r="BZ28" s="237"/>
      <c r="CA28" s="237"/>
      <c r="CB28" s="237"/>
      <c r="CC28" s="237"/>
      <c r="CD28" s="237"/>
      <c r="CE28" s="301"/>
      <c r="CF28" s="4"/>
    </row>
    <row r="29" spans="1:84" s="1" customFormat="1" ht="18" customHeight="1" x14ac:dyDescent="0.2">
      <c r="A29" s="30"/>
      <c r="B29" s="334"/>
      <c r="C29" s="335"/>
      <c r="D29" s="345"/>
      <c r="E29" s="344"/>
      <c r="F29" s="353" t="s">
        <v>190</v>
      </c>
      <c r="G29" s="354"/>
      <c r="H29" s="354"/>
      <c r="I29" s="354"/>
      <c r="J29" s="354"/>
      <c r="K29" s="354"/>
      <c r="L29" s="354"/>
      <c r="M29" s="354"/>
      <c r="N29" s="354"/>
      <c r="O29" s="354"/>
      <c r="P29" s="355"/>
      <c r="Q29" s="309"/>
      <c r="R29" s="310"/>
      <c r="S29" s="310"/>
      <c r="T29" s="310"/>
      <c r="U29" s="310"/>
      <c r="V29" s="310"/>
      <c r="W29" s="310"/>
      <c r="X29" s="310"/>
      <c r="Y29" s="310"/>
      <c r="Z29" s="310"/>
      <c r="AA29" s="310"/>
      <c r="AB29" s="310"/>
      <c r="AC29" s="310"/>
      <c r="AD29" s="310"/>
      <c r="AE29" s="310"/>
      <c r="AF29" s="310"/>
      <c r="AG29" s="310"/>
      <c r="AH29" s="311"/>
      <c r="AI29" s="309"/>
      <c r="AJ29" s="310"/>
      <c r="AK29" s="310"/>
      <c r="AL29" s="311"/>
      <c r="AM29" s="369"/>
      <c r="AN29" s="370"/>
      <c r="AO29" s="370"/>
      <c r="AP29" s="370"/>
      <c r="AQ29" s="370"/>
      <c r="AR29" s="370"/>
      <c r="AS29" s="370"/>
      <c r="AT29" s="370"/>
      <c r="AU29" s="370"/>
      <c r="AV29" s="370"/>
      <c r="AW29" s="370"/>
      <c r="AX29" s="370"/>
      <c r="AY29" s="370"/>
      <c r="AZ29" s="370"/>
      <c r="BA29" s="370"/>
      <c r="BB29" s="371"/>
      <c r="BC29" s="51"/>
      <c r="BD29" s="229"/>
      <c r="BE29" s="230"/>
      <c r="BF29" s="229"/>
      <c r="BG29" s="230"/>
      <c r="BH29" s="236"/>
      <c r="BI29" s="237"/>
      <c r="BJ29" s="237"/>
      <c r="BK29" s="237"/>
      <c r="BL29" s="237"/>
      <c r="BM29" s="237"/>
      <c r="BN29" s="237"/>
      <c r="BO29" s="237"/>
      <c r="BP29" s="237"/>
      <c r="BQ29" s="237"/>
      <c r="BR29" s="237"/>
      <c r="BS29" s="238"/>
      <c r="BT29" s="236"/>
      <c r="BU29" s="237"/>
      <c r="BV29" s="237"/>
      <c r="BW29" s="237"/>
      <c r="BX29" s="237"/>
      <c r="BY29" s="237"/>
      <c r="BZ29" s="237"/>
      <c r="CA29" s="237"/>
      <c r="CB29" s="237"/>
      <c r="CC29" s="237"/>
      <c r="CD29" s="237"/>
      <c r="CE29" s="301"/>
      <c r="CF29" s="4"/>
    </row>
    <row r="30" spans="1:84" s="1" customFormat="1" ht="18" customHeight="1" x14ac:dyDescent="0.2">
      <c r="A30" s="30"/>
      <c r="B30" s="334"/>
      <c r="C30" s="335"/>
      <c r="D30" s="345"/>
      <c r="E30" s="344"/>
      <c r="F30" s="353"/>
      <c r="G30" s="354"/>
      <c r="H30" s="354"/>
      <c r="I30" s="354"/>
      <c r="J30" s="354"/>
      <c r="K30" s="354"/>
      <c r="L30" s="354"/>
      <c r="M30" s="354"/>
      <c r="N30" s="354"/>
      <c r="O30" s="354"/>
      <c r="P30" s="355"/>
      <c r="Q30" s="309"/>
      <c r="R30" s="310"/>
      <c r="S30" s="310"/>
      <c r="T30" s="310"/>
      <c r="U30" s="310"/>
      <c r="V30" s="310"/>
      <c r="W30" s="310"/>
      <c r="X30" s="310"/>
      <c r="Y30" s="310"/>
      <c r="Z30" s="310"/>
      <c r="AA30" s="310"/>
      <c r="AB30" s="310"/>
      <c r="AC30" s="310"/>
      <c r="AD30" s="310"/>
      <c r="AE30" s="310"/>
      <c r="AF30" s="310"/>
      <c r="AG30" s="310"/>
      <c r="AH30" s="311"/>
      <c r="AI30" s="309"/>
      <c r="AJ30" s="310"/>
      <c r="AK30" s="310"/>
      <c r="AL30" s="311"/>
      <c r="AM30" s="369"/>
      <c r="AN30" s="370"/>
      <c r="AO30" s="370"/>
      <c r="AP30" s="370"/>
      <c r="AQ30" s="370"/>
      <c r="AR30" s="370"/>
      <c r="AS30" s="370"/>
      <c r="AT30" s="370"/>
      <c r="AU30" s="370"/>
      <c r="AV30" s="370"/>
      <c r="AW30" s="370"/>
      <c r="AX30" s="370"/>
      <c r="AY30" s="370"/>
      <c r="AZ30" s="370"/>
      <c r="BA30" s="370"/>
      <c r="BB30" s="371"/>
      <c r="BC30" s="51"/>
      <c r="BD30" s="229"/>
      <c r="BE30" s="230"/>
      <c r="BF30" s="229"/>
      <c r="BG30" s="230"/>
      <c r="BH30" s="236"/>
      <c r="BI30" s="237"/>
      <c r="BJ30" s="237"/>
      <c r="BK30" s="237"/>
      <c r="BL30" s="237"/>
      <c r="BM30" s="237"/>
      <c r="BN30" s="237"/>
      <c r="BO30" s="237"/>
      <c r="BP30" s="237"/>
      <c r="BQ30" s="237"/>
      <c r="BR30" s="237"/>
      <c r="BS30" s="238"/>
      <c r="BT30" s="236"/>
      <c r="BU30" s="237"/>
      <c r="BV30" s="237"/>
      <c r="BW30" s="237"/>
      <c r="BX30" s="237"/>
      <c r="BY30" s="237"/>
      <c r="BZ30" s="237"/>
      <c r="CA30" s="237"/>
      <c r="CB30" s="237"/>
      <c r="CC30" s="237"/>
      <c r="CD30" s="237"/>
      <c r="CE30" s="301"/>
      <c r="CF30" s="4"/>
    </row>
    <row r="31" spans="1:84" s="1" customFormat="1" ht="18" customHeight="1" x14ac:dyDescent="0.2">
      <c r="A31" s="30"/>
      <c r="B31" s="334"/>
      <c r="C31" s="335"/>
      <c r="D31" s="345"/>
      <c r="E31" s="344"/>
      <c r="F31" s="353"/>
      <c r="G31" s="354"/>
      <c r="H31" s="354"/>
      <c r="I31" s="354"/>
      <c r="J31" s="354"/>
      <c r="K31" s="354"/>
      <c r="L31" s="354"/>
      <c r="M31" s="354"/>
      <c r="N31" s="354"/>
      <c r="O31" s="354"/>
      <c r="P31" s="355"/>
      <c r="Q31" s="309"/>
      <c r="R31" s="310"/>
      <c r="S31" s="310"/>
      <c r="T31" s="310"/>
      <c r="U31" s="310"/>
      <c r="V31" s="310"/>
      <c r="W31" s="310"/>
      <c r="X31" s="310"/>
      <c r="Y31" s="310"/>
      <c r="Z31" s="310"/>
      <c r="AA31" s="310"/>
      <c r="AB31" s="310"/>
      <c r="AC31" s="310"/>
      <c r="AD31" s="310"/>
      <c r="AE31" s="310"/>
      <c r="AF31" s="310"/>
      <c r="AG31" s="310"/>
      <c r="AH31" s="311"/>
      <c r="AI31" s="309"/>
      <c r="AJ31" s="310"/>
      <c r="AK31" s="310"/>
      <c r="AL31" s="311"/>
      <c r="AM31" s="369"/>
      <c r="AN31" s="370"/>
      <c r="AO31" s="370"/>
      <c r="AP31" s="370"/>
      <c r="AQ31" s="370"/>
      <c r="AR31" s="370"/>
      <c r="AS31" s="370"/>
      <c r="AT31" s="370"/>
      <c r="AU31" s="370"/>
      <c r="AV31" s="370"/>
      <c r="AW31" s="370"/>
      <c r="AX31" s="370"/>
      <c r="AY31" s="370"/>
      <c r="AZ31" s="370"/>
      <c r="BA31" s="370"/>
      <c r="BB31" s="371"/>
      <c r="BC31" s="51"/>
      <c r="BD31" s="229"/>
      <c r="BE31" s="230"/>
      <c r="BF31" s="229"/>
      <c r="BG31" s="230"/>
      <c r="BH31" s="236"/>
      <c r="BI31" s="237"/>
      <c r="BJ31" s="237"/>
      <c r="BK31" s="237"/>
      <c r="BL31" s="237"/>
      <c r="BM31" s="237"/>
      <c r="BN31" s="237"/>
      <c r="BO31" s="237"/>
      <c r="BP31" s="237"/>
      <c r="BQ31" s="237"/>
      <c r="BR31" s="237"/>
      <c r="BS31" s="238"/>
      <c r="BT31" s="236"/>
      <c r="BU31" s="237"/>
      <c r="BV31" s="237"/>
      <c r="BW31" s="237"/>
      <c r="BX31" s="237"/>
      <c r="BY31" s="237"/>
      <c r="BZ31" s="237"/>
      <c r="CA31" s="237"/>
      <c r="CB31" s="237"/>
      <c r="CC31" s="237"/>
      <c r="CD31" s="237"/>
      <c r="CE31" s="301"/>
      <c r="CF31" s="4"/>
    </row>
    <row r="32" spans="1:84" s="1" customFormat="1" ht="18" customHeight="1" x14ac:dyDescent="0.2">
      <c r="A32" s="30"/>
      <c r="B32" s="334"/>
      <c r="C32" s="335"/>
      <c r="D32" s="345"/>
      <c r="E32" s="344"/>
      <c r="F32" s="353"/>
      <c r="G32" s="354"/>
      <c r="H32" s="354"/>
      <c r="I32" s="354"/>
      <c r="J32" s="354"/>
      <c r="K32" s="354"/>
      <c r="L32" s="354"/>
      <c r="M32" s="354"/>
      <c r="N32" s="354"/>
      <c r="O32" s="354"/>
      <c r="P32" s="355"/>
      <c r="Q32" s="309"/>
      <c r="R32" s="310"/>
      <c r="S32" s="310"/>
      <c r="T32" s="310"/>
      <c r="U32" s="310"/>
      <c r="V32" s="310"/>
      <c r="W32" s="310"/>
      <c r="X32" s="310"/>
      <c r="Y32" s="310"/>
      <c r="Z32" s="310"/>
      <c r="AA32" s="310"/>
      <c r="AB32" s="310"/>
      <c r="AC32" s="310"/>
      <c r="AD32" s="310"/>
      <c r="AE32" s="310"/>
      <c r="AF32" s="310"/>
      <c r="AG32" s="310"/>
      <c r="AH32" s="311"/>
      <c r="AI32" s="309"/>
      <c r="AJ32" s="310"/>
      <c r="AK32" s="310"/>
      <c r="AL32" s="311"/>
      <c r="AM32" s="369"/>
      <c r="AN32" s="370"/>
      <c r="AO32" s="370"/>
      <c r="AP32" s="370"/>
      <c r="AQ32" s="370"/>
      <c r="AR32" s="370"/>
      <c r="AS32" s="370"/>
      <c r="AT32" s="370"/>
      <c r="AU32" s="370"/>
      <c r="AV32" s="370"/>
      <c r="AW32" s="370"/>
      <c r="AX32" s="370"/>
      <c r="AY32" s="370"/>
      <c r="AZ32" s="370"/>
      <c r="BA32" s="370"/>
      <c r="BB32" s="371"/>
      <c r="BC32" s="51"/>
      <c r="BD32" s="229"/>
      <c r="BE32" s="230"/>
      <c r="BF32" s="229"/>
      <c r="BG32" s="230"/>
      <c r="BH32" s="236"/>
      <c r="BI32" s="237"/>
      <c r="BJ32" s="237"/>
      <c r="BK32" s="237"/>
      <c r="BL32" s="237"/>
      <c r="BM32" s="237"/>
      <c r="BN32" s="237"/>
      <c r="BO32" s="237"/>
      <c r="BP32" s="237"/>
      <c r="BQ32" s="237"/>
      <c r="BR32" s="237"/>
      <c r="BS32" s="238"/>
      <c r="BT32" s="236"/>
      <c r="BU32" s="237"/>
      <c r="BV32" s="237"/>
      <c r="BW32" s="237"/>
      <c r="BX32" s="237"/>
      <c r="BY32" s="237"/>
      <c r="BZ32" s="237"/>
      <c r="CA32" s="237"/>
      <c r="CB32" s="237"/>
      <c r="CC32" s="237"/>
      <c r="CD32" s="237"/>
      <c r="CE32" s="301"/>
      <c r="CF32" s="4"/>
    </row>
    <row r="33" spans="1:84" s="1" customFormat="1" ht="45" customHeight="1" thickBot="1" x14ac:dyDescent="0.25">
      <c r="A33" s="30"/>
      <c r="B33" s="336"/>
      <c r="C33" s="337"/>
      <c r="D33" s="361"/>
      <c r="E33" s="362"/>
      <c r="F33" s="356"/>
      <c r="G33" s="357"/>
      <c r="H33" s="357"/>
      <c r="I33" s="357"/>
      <c r="J33" s="357"/>
      <c r="K33" s="357"/>
      <c r="L33" s="357"/>
      <c r="M33" s="357"/>
      <c r="N33" s="357"/>
      <c r="O33" s="357"/>
      <c r="P33" s="358"/>
      <c r="Q33" s="309"/>
      <c r="R33" s="310"/>
      <c r="S33" s="310"/>
      <c r="T33" s="310"/>
      <c r="U33" s="310"/>
      <c r="V33" s="310"/>
      <c r="W33" s="310"/>
      <c r="X33" s="310"/>
      <c r="Y33" s="310"/>
      <c r="Z33" s="310"/>
      <c r="AA33" s="310"/>
      <c r="AB33" s="310"/>
      <c r="AC33" s="310"/>
      <c r="AD33" s="310"/>
      <c r="AE33" s="310"/>
      <c r="AF33" s="310"/>
      <c r="AG33" s="310"/>
      <c r="AH33" s="311"/>
      <c r="AI33" s="338"/>
      <c r="AJ33" s="339"/>
      <c r="AK33" s="339"/>
      <c r="AL33" s="340"/>
      <c r="AM33" s="372"/>
      <c r="AN33" s="373"/>
      <c r="AO33" s="373"/>
      <c r="AP33" s="373"/>
      <c r="AQ33" s="373"/>
      <c r="AR33" s="373"/>
      <c r="AS33" s="373"/>
      <c r="AT33" s="373"/>
      <c r="AU33" s="373"/>
      <c r="AV33" s="373"/>
      <c r="AW33" s="373"/>
      <c r="AX33" s="373"/>
      <c r="AY33" s="373"/>
      <c r="AZ33" s="373"/>
      <c r="BA33" s="373"/>
      <c r="BB33" s="374"/>
      <c r="BC33" s="51"/>
      <c r="BD33" s="251"/>
      <c r="BE33" s="252"/>
      <c r="BF33" s="251"/>
      <c r="BG33" s="252"/>
      <c r="BH33" s="263"/>
      <c r="BI33" s="264"/>
      <c r="BJ33" s="264"/>
      <c r="BK33" s="264"/>
      <c r="BL33" s="264"/>
      <c r="BM33" s="264"/>
      <c r="BN33" s="264"/>
      <c r="BO33" s="264"/>
      <c r="BP33" s="264"/>
      <c r="BQ33" s="264"/>
      <c r="BR33" s="264"/>
      <c r="BS33" s="265"/>
      <c r="BT33" s="263"/>
      <c r="BU33" s="264"/>
      <c r="BV33" s="264"/>
      <c r="BW33" s="264"/>
      <c r="BX33" s="264"/>
      <c r="BY33" s="264"/>
      <c r="BZ33" s="264"/>
      <c r="CA33" s="264"/>
      <c r="CB33" s="264"/>
      <c r="CC33" s="264"/>
      <c r="CD33" s="264"/>
      <c r="CE33" s="302"/>
      <c r="CF33" s="4"/>
    </row>
    <row r="34" spans="1:84" s="1" customFormat="1" ht="18" customHeight="1" x14ac:dyDescent="0.2">
      <c r="A34" s="30"/>
      <c r="B34" s="363">
        <f>+$B$10</f>
        <v>60</v>
      </c>
      <c r="C34" s="364"/>
      <c r="D34" s="359">
        <f>+$D$10</f>
        <v>60</v>
      </c>
      <c r="E34" s="360"/>
      <c r="F34" s="4" t="s">
        <v>2</v>
      </c>
      <c r="G34" s="4"/>
      <c r="H34" s="4"/>
      <c r="I34" s="4"/>
      <c r="J34" s="4"/>
      <c r="K34" s="4"/>
      <c r="L34" s="4"/>
      <c r="M34" s="4"/>
      <c r="N34" s="4"/>
      <c r="O34" s="4"/>
      <c r="P34" s="72"/>
      <c r="Q34" s="306" t="s">
        <v>191</v>
      </c>
      <c r="R34" s="307"/>
      <c r="S34" s="307"/>
      <c r="T34" s="307"/>
      <c r="U34" s="307"/>
      <c r="V34" s="307"/>
      <c r="W34" s="307"/>
      <c r="X34" s="307"/>
      <c r="Y34" s="307"/>
      <c r="Z34" s="307"/>
      <c r="AA34" s="307"/>
      <c r="AB34" s="307"/>
      <c r="AC34" s="307"/>
      <c r="AD34" s="307"/>
      <c r="AE34" s="307"/>
      <c r="AF34" s="307"/>
      <c r="AG34" s="307"/>
      <c r="AH34" s="308"/>
      <c r="AI34" s="303" t="s">
        <v>192</v>
      </c>
      <c r="AJ34" s="234"/>
      <c r="AK34" s="234"/>
      <c r="AL34" s="235"/>
      <c r="AM34" s="375" t="s">
        <v>211</v>
      </c>
      <c r="AN34" s="367"/>
      <c r="AO34" s="367"/>
      <c r="AP34" s="367"/>
      <c r="AQ34" s="367"/>
      <c r="AR34" s="367"/>
      <c r="AS34" s="367"/>
      <c r="AT34" s="367"/>
      <c r="AU34" s="367"/>
      <c r="AV34" s="367"/>
      <c r="AW34" s="367"/>
      <c r="AX34" s="367"/>
      <c r="AY34" s="367"/>
      <c r="AZ34" s="367"/>
      <c r="BA34" s="367"/>
      <c r="BB34" s="368"/>
      <c r="BC34" s="51"/>
      <c r="BD34" s="227" t="str">
        <f>+IF(Sheet2!$B$14=2,"【選択なし】",VLOOKUP(Sheet2!$B$16,Sheet2!$C$6:$O$9,9,0))</f>
        <v>【選択なし】</v>
      </c>
      <c r="BE34" s="228"/>
      <c r="BF34" s="227" t="s">
        <v>33</v>
      </c>
      <c r="BG34" s="228"/>
      <c r="BH34" s="324" t="s">
        <v>182</v>
      </c>
      <c r="BI34" s="322"/>
      <c r="BJ34" s="322"/>
      <c r="BK34" s="322"/>
      <c r="BL34" s="322"/>
      <c r="BM34" s="322"/>
      <c r="BN34" s="322"/>
      <c r="BO34" s="322"/>
      <c r="BP34" s="322"/>
      <c r="BQ34" s="322"/>
      <c r="BR34" s="322"/>
      <c r="BS34" s="322"/>
      <c r="BT34" s="322"/>
      <c r="BU34" s="322"/>
      <c r="BV34" s="322"/>
      <c r="BW34" s="322"/>
      <c r="BX34" s="322"/>
      <c r="BY34" s="322"/>
      <c r="BZ34" s="322"/>
      <c r="CA34" s="325"/>
      <c r="CB34" s="257" t="s">
        <v>36</v>
      </c>
      <c r="CC34" s="242">
        <f>+VLOOKUP(Sheet2!$B$16,Sheet2!$C$6:$K$9,6,0)</f>
        <v>0</v>
      </c>
      <c r="CD34" s="243"/>
      <c r="CE34" s="244"/>
      <c r="CF34" s="4"/>
    </row>
    <row r="35" spans="1:84" s="1" customFormat="1" ht="18" customHeight="1" x14ac:dyDescent="0.2">
      <c r="A35" s="30"/>
      <c r="B35" s="365"/>
      <c r="C35" s="366"/>
      <c r="D35" s="345"/>
      <c r="E35" s="344"/>
      <c r="F35" s="346" t="s">
        <v>193</v>
      </c>
      <c r="G35" s="347"/>
      <c r="H35" s="347"/>
      <c r="I35" s="347"/>
      <c r="J35" s="347"/>
      <c r="K35" s="347"/>
      <c r="L35" s="347"/>
      <c r="M35" s="347"/>
      <c r="N35" s="347"/>
      <c r="O35" s="347"/>
      <c r="P35" s="348"/>
      <c r="Q35" s="309"/>
      <c r="R35" s="310"/>
      <c r="S35" s="310"/>
      <c r="T35" s="310"/>
      <c r="U35" s="310"/>
      <c r="V35" s="310"/>
      <c r="W35" s="310"/>
      <c r="X35" s="310"/>
      <c r="Y35" s="310"/>
      <c r="Z35" s="310"/>
      <c r="AA35" s="310"/>
      <c r="AB35" s="310"/>
      <c r="AC35" s="310"/>
      <c r="AD35" s="310"/>
      <c r="AE35" s="310"/>
      <c r="AF35" s="310"/>
      <c r="AG35" s="310"/>
      <c r="AH35" s="311"/>
      <c r="AI35" s="304"/>
      <c r="AJ35" s="237"/>
      <c r="AK35" s="237"/>
      <c r="AL35" s="238"/>
      <c r="AM35" s="369"/>
      <c r="AN35" s="370"/>
      <c r="AO35" s="370"/>
      <c r="AP35" s="370"/>
      <c r="AQ35" s="370"/>
      <c r="AR35" s="370"/>
      <c r="AS35" s="370"/>
      <c r="AT35" s="370"/>
      <c r="AU35" s="370"/>
      <c r="AV35" s="370"/>
      <c r="AW35" s="370"/>
      <c r="AX35" s="370"/>
      <c r="AY35" s="370"/>
      <c r="AZ35" s="370"/>
      <c r="BA35" s="370"/>
      <c r="BB35" s="371"/>
      <c r="BC35" s="51"/>
      <c r="BD35" s="229"/>
      <c r="BE35" s="230"/>
      <c r="BF35" s="229"/>
      <c r="BG35" s="230"/>
      <c r="BH35" s="326"/>
      <c r="BI35" s="316"/>
      <c r="BJ35" s="316"/>
      <c r="BK35" s="316"/>
      <c r="BL35" s="316"/>
      <c r="BM35" s="316"/>
      <c r="BN35" s="316"/>
      <c r="BO35" s="316"/>
      <c r="BP35" s="316"/>
      <c r="BQ35" s="316"/>
      <c r="BR35" s="316"/>
      <c r="BS35" s="316"/>
      <c r="BT35" s="316"/>
      <c r="BU35" s="316"/>
      <c r="BV35" s="316"/>
      <c r="BW35" s="316"/>
      <c r="BX35" s="316"/>
      <c r="BY35" s="316"/>
      <c r="BZ35" s="316"/>
      <c r="CA35" s="327"/>
      <c r="CB35" s="258"/>
      <c r="CC35" s="245"/>
      <c r="CD35" s="246"/>
      <c r="CE35" s="247"/>
      <c r="CF35" s="4"/>
    </row>
    <row r="36" spans="1:84" s="1" customFormat="1" ht="18" customHeight="1" x14ac:dyDescent="0.2">
      <c r="A36" s="30"/>
      <c r="B36" s="341" t="s">
        <v>78</v>
      </c>
      <c r="C36" s="342"/>
      <c r="D36" s="343" t="s">
        <v>74</v>
      </c>
      <c r="E36" s="344"/>
      <c r="F36" s="346"/>
      <c r="G36" s="347"/>
      <c r="H36" s="347"/>
      <c r="I36" s="347"/>
      <c r="J36" s="347"/>
      <c r="K36" s="347"/>
      <c r="L36" s="347"/>
      <c r="M36" s="347"/>
      <c r="N36" s="347"/>
      <c r="O36" s="347"/>
      <c r="P36" s="348"/>
      <c r="Q36" s="309"/>
      <c r="R36" s="310"/>
      <c r="S36" s="310"/>
      <c r="T36" s="310"/>
      <c r="U36" s="310"/>
      <c r="V36" s="310"/>
      <c r="W36" s="310"/>
      <c r="X36" s="310"/>
      <c r="Y36" s="310"/>
      <c r="Z36" s="310"/>
      <c r="AA36" s="310"/>
      <c r="AB36" s="310"/>
      <c r="AC36" s="310"/>
      <c r="AD36" s="310"/>
      <c r="AE36" s="310"/>
      <c r="AF36" s="310"/>
      <c r="AG36" s="310"/>
      <c r="AH36" s="311"/>
      <c r="AI36" s="304"/>
      <c r="AJ36" s="237"/>
      <c r="AK36" s="237"/>
      <c r="AL36" s="238"/>
      <c r="AM36" s="369"/>
      <c r="AN36" s="370"/>
      <c r="AO36" s="370"/>
      <c r="AP36" s="370"/>
      <c r="AQ36" s="370"/>
      <c r="AR36" s="370"/>
      <c r="AS36" s="370"/>
      <c r="AT36" s="370"/>
      <c r="AU36" s="370"/>
      <c r="AV36" s="370"/>
      <c r="AW36" s="370"/>
      <c r="AX36" s="370"/>
      <c r="AY36" s="370"/>
      <c r="AZ36" s="370"/>
      <c r="BA36" s="370"/>
      <c r="BB36" s="371"/>
      <c r="BC36" s="51"/>
      <c r="BD36" s="229"/>
      <c r="BE36" s="230"/>
      <c r="BF36" s="229"/>
      <c r="BG36" s="230"/>
      <c r="BH36" s="326"/>
      <c r="BI36" s="316"/>
      <c r="BJ36" s="316"/>
      <c r="BK36" s="316"/>
      <c r="BL36" s="316"/>
      <c r="BM36" s="316"/>
      <c r="BN36" s="316"/>
      <c r="BO36" s="316"/>
      <c r="BP36" s="316"/>
      <c r="BQ36" s="316"/>
      <c r="BR36" s="316"/>
      <c r="BS36" s="316"/>
      <c r="BT36" s="316"/>
      <c r="BU36" s="316"/>
      <c r="BV36" s="316"/>
      <c r="BW36" s="316"/>
      <c r="BX36" s="316"/>
      <c r="BY36" s="316"/>
      <c r="BZ36" s="316"/>
      <c r="CA36" s="327"/>
      <c r="CB36" s="258"/>
      <c r="CC36" s="245"/>
      <c r="CD36" s="246"/>
      <c r="CE36" s="247"/>
      <c r="CF36" s="4"/>
    </row>
    <row r="37" spans="1:84" s="1" customFormat="1" ht="18" customHeight="1" x14ac:dyDescent="0.2">
      <c r="A37" s="30"/>
      <c r="B37" s="341"/>
      <c r="C37" s="342"/>
      <c r="D37" s="345"/>
      <c r="E37" s="344"/>
      <c r="F37" s="346"/>
      <c r="G37" s="347"/>
      <c r="H37" s="347"/>
      <c r="I37" s="347"/>
      <c r="J37" s="347"/>
      <c r="K37" s="347"/>
      <c r="L37" s="347"/>
      <c r="M37" s="347"/>
      <c r="N37" s="347"/>
      <c r="O37" s="347"/>
      <c r="P37" s="348"/>
      <c r="Q37" s="309"/>
      <c r="R37" s="310"/>
      <c r="S37" s="310"/>
      <c r="T37" s="310"/>
      <c r="U37" s="310"/>
      <c r="V37" s="310"/>
      <c r="W37" s="310"/>
      <c r="X37" s="310"/>
      <c r="Y37" s="310"/>
      <c r="Z37" s="310"/>
      <c r="AA37" s="310"/>
      <c r="AB37" s="310"/>
      <c r="AC37" s="310"/>
      <c r="AD37" s="310"/>
      <c r="AE37" s="310"/>
      <c r="AF37" s="310"/>
      <c r="AG37" s="310"/>
      <c r="AH37" s="311"/>
      <c r="AI37" s="304"/>
      <c r="AJ37" s="237"/>
      <c r="AK37" s="237"/>
      <c r="AL37" s="238"/>
      <c r="AM37" s="369"/>
      <c r="AN37" s="370"/>
      <c r="AO37" s="370"/>
      <c r="AP37" s="370"/>
      <c r="AQ37" s="370"/>
      <c r="AR37" s="370"/>
      <c r="AS37" s="370"/>
      <c r="AT37" s="370"/>
      <c r="AU37" s="370"/>
      <c r="AV37" s="370"/>
      <c r="AW37" s="370"/>
      <c r="AX37" s="370"/>
      <c r="AY37" s="370"/>
      <c r="AZ37" s="370"/>
      <c r="BA37" s="370"/>
      <c r="BB37" s="371"/>
      <c r="BC37" s="51"/>
      <c r="BD37" s="229"/>
      <c r="BE37" s="230"/>
      <c r="BF37" s="231"/>
      <c r="BG37" s="232"/>
      <c r="BH37" s="328"/>
      <c r="BI37" s="329"/>
      <c r="BJ37" s="329"/>
      <c r="BK37" s="329"/>
      <c r="BL37" s="329"/>
      <c r="BM37" s="329"/>
      <c r="BN37" s="329"/>
      <c r="BO37" s="329"/>
      <c r="BP37" s="329"/>
      <c r="BQ37" s="329"/>
      <c r="BR37" s="329"/>
      <c r="BS37" s="329"/>
      <c r="BT37" s="329"/>
      <c r="BU37" s="329"/>
      <c r="BV37" s="329"/>
      <c r="BW37" s="329"/>
      <c r="BX37" s="329"/>
      <c r="BY37" s="329"/>
      <c r="BZ37" s="329"/>
      <c r="CA37" s="330"/>
      <c r="CB37" s="259"/>
      <c r="CC37" s="248"/>
      <c r="CD37" s="249"/>
      <c r="CE37" s="250"/>
      <c r="CF37" s="4"/>
    </row>
    <row r="38" spans="1:84" s="1" customFormat="1" ht="18" customHeight="1" x14ac:dyDescent="0.2">
      <c r="A38" s="30"/>
      <c r="B38" s="334" t="str">
        <f>Sheet!$B$8&amp;"%"</f>
        <v>20%</v>
      </c>
      <c r="C38" s="335"/>
      <c r="D38" s="345" t="str">
        <f>Sheet2!$B$21&amp;"%"</f>
        <v>0%</v>
      </c>
      <c r="E38" s="344"/>
      <c r="F38" s="346"/>
      <c r="G38" s="347"/>
      <c r="H38" s="347"/>
      <c r="I38" s="347"/>
      <c r="J38" s="347"/>
      <c r="K38" s="347"/>
      <c r="L38" s="347"/>
      <c r="M38" s="347"/>
      <c r="N38" s="347"/>
      <c r="O38" s="347"/>
      <c r="P38" s="348"/>
      <c r="Q38" s="309"/>
      <c r="R38" s="310"/>
      <c r="S38" s="310"/>
      <c r="T38" s="310"/>
      <c r="U38" s="310"/>
      <c r="V38" s="310"/>
      <c r="W38" s="310"/>
      <c r="X38" s="310"/>
      <c r="Y38" s="310"/>
      <c r="Z38" s="310"/>
      <c r="AA38" s="310"/>
      <c r="AB38" s="310"/>
      <c r="AC38" s="310"/>
      <c r="AD38" s="310"/>
      <c r="AE38" s="310"/>
      <c r="AF38" s="310"/>
      <c r="AG38" s="310"/>
      <c r="AH38" s="311"/>
      <c r="AI38" s="304"/>
      <c r="AJ38" s="237"/>
      <c r="AK38" s="237"/>
      <c r="AL38" s="238"/>
      <c r="AM38" s="369"/>
      <c r="AN38" s="370"/>
      <c r="AO38" s="370"/>
      <c r="AP38" s="370"/>
      <c r="AQ38" s="370"/>
      <c r="AR38" s="370"/>
      <c r="AS38" s="370"/>
      <c r="AT38" s="370"/>
      <c r="AU38" s="370"/>
      <c r="AV38" s="370"/>
      <c r="AW38" s="370"/>
      <c r="AX38" s="370"/>
      <c r="AY38" s="370"/>
      <c r="AZ38" s="370"/>
      <c r="BA38" s="370"/>
      <c r="BB38" s="371"/>
      <c r="BC38" s="51"/>
      <c r="BD38" s="229"/>
      <c r="BE38" s="230"/>
      <c r="BF38" s="253" t="s">
        <v>35</v>
      </c>
      <c r="BG38" s="254"/>
      <c r="BH38" s="297" t="s">
        <v>10</v>
      </c>
      <c r="BI38" s="298"/>
      <c r="BJ38" s="298"/>
      <c r="BK38" s="298"/>
      <c r="BL38" s="298"/>
      <c r="BM38" s="298"/>
      <c r="BN38" s="298"/>
      <c r="BO38" s="298"/>
      <c r="BP38" s="298"/>
      <c r="BQ38" s="298"/>
      <c r="BR38" s="298"/>
      <c r="BS38" s="299"/>
      <c r="BT38" s="255" t="s">
        <v>11</v>
      </c>
      <c r="BU38" s="255"/>
      <c r="BV38" s="255"/>
      <c r="BW38" s="255"/>
      <c r="BX38" s="255"/>
      <c r="BY38" s="255"/>
      <c r="BZ38" s="255"/>
      <c r="CA38" s="255"/>
      <c r="CB38" s="255"/>
      <c r="CC38" s="255"/>
      <c r="CD38" s="255"/>
      <c r="CE38" s="256"/>
      <c r="CF38" s="4"/>
    </row>
    <row r="39" spans="1:84" s="1" customFormat="1" ht="17.25" customHeight="1" x14ac:dyDescent="0.2">
      <c r="A39" s="30"/>
      <c r="B39" s="334"/>
      <c r="C39" s="335"/>
      <c r="D39" s="345"/>
      <c r="E39" s="344"/>
      <c r="F39" s="349"/>
      <c r="G39" s="350"/>
      <c r="H39" s="350"/>
      <c r="I39" s="350"/>
      <c r="J39" s="350"/>
      <c r="K39" s="350"/>
      <c r="L39" s="350"/>
      <c r="M39" s="350"/>
      <c r="N39" s="350"/>
      <c r="O39" s="350"/>
      <c r="P39" s="351"/>
      <c r="Q39" s="309"/>
      <c r="R39" s="310"/>
      <c r="S39" s="310"/>
      <c r="T39" s="310"/>
      <c r="U39" s="310"/>
      <c r="V39" s="310"/>
      <c r="W39" s="310"/>
      <c r="X39" s="310"/>
      <c r="Y39" s="310"/>
      <c r="Z39" s="310"/>
      <c r="AA39" s="310"/>
      <c r="AB39" s="310"/>
      <c r="AC39" s="310"/>
      <c r="AD39" s="310"/>
      <c r="AE39" s="310"/>
      <c r="AF39" s="310"/>
      <c r="AG39" s="310"/>
      <c r="AH39" s="311"/>
      <c r="AI39" s="304"/>
      <c r="AJ39" s="237"/>
      <c r="AK39" s="237"/>
      <c r="AL39" s="238"/>
      <c r="AM39" s="369"/>
      <c r="AN39" s="370"/>
      <c r="AO39" s="370"/>
      <c r="AP39" s="370"/>
      <c r="AQ39" s="370"/>
      <c r="AR39" s="370"/>
      <c r="AS39" s="370"/>
      <c r="AT39" s="370"/>
      <c r="AU39" s="370"/>
      <c r="AV39" s="370"/>
      <c r="AW39" s="370"/>
      <c r="AX39" s="370"/>
      <c r="AY39" s="370"/>
      <c r="AZ39" s="370"/>
      <c r="BA39" s="370"/>
      <c r="BB39" s="371"/>
      <c r="BC39" s="51"/>
      <c r="BD39" s="229"/>
      <c r="BE39" s="230"/>
      <c r="BF39" s="229"/>
      <c r="BG39" s="230"/>
      <c r="BH39" s="266" t="s">
        <v>182</v>
      </c>
      <c r="BI39" s="267"/>
      <c r="BJ39" s="267"/>
      <c r="BK39" s="267"/>
      <c r="BL39" s="267"/>
      <c r="BM39" s="267"/>
      <c r="BN39" s="267"/>
      <c r="BO39" s="267"/>
      <c r="BP39" s="267"/>
      <c r="BQ39" s="267"/>
      <c r="BR39" s="267"/>
      <c r="BS39" s="268"/>
      <c r="BT39" s="312" t="s">
        <v>182</v>
      </c>
      <c r="BU39" s="313"/>
      <c r="BV39" s="313"/>
      <c r="BW39" s="313"/>
      <c r="BX39" s="313"/>
      <c r="BY39" s="313"/>
      <c r="BZ39" s="313"/>
      <c r="CA39" s="313"/>
      <c r="CB39" s="313"/>
      <c r="CC39" s="313"/>
      <c r="CD39" s="313"/>
      <c r="CE39" s="314"/>
      <c r="CF39" s="4"/>
    </row>
    <row r="40" spans="1:84" s="1" customFormat="1" ht="18" customHeight="1" x14ac:dyDescent="0.2">
      <c r="A40" s="30"/>
      <c r="B40" s="334"/>
      <c r="C40" s="335"/>
      <c r="D40" s="345"/>
      <c r="E40" s="344"/>
      <c r="F40" s="4" t="s">
        <v>3</v>
      </c>
      <c r="G40" s="4"/>
      <c r="H40" s="4"/>
      <c r="I40" s="4"/>
      <c r="J40" s="4"/>
      <c r="K40" s="4"/>
      <c r="L40" s="54"/>
      <c r="M40" s="54"/>
      <c r="N40" s="54"/>
      <c r="O40" s="54"/>
      <c r="P40" s="55"/>
      <c r="Q40" s="309"/>
      <c r="R40" s="310"/>
      <c r="S40" s="310"/>
      <c r="T40" s="310"/>
      <c r="U40" s="310"/>
      <c r="V40" s="310"/>
      <c r="W40" s="310"/>
      <c r="X40" s="310"/>
      <c r="Y40" s="310"/>
      <c r="Z40" s="310"/>
      <c r="AA40" s="310"/>
      <c r="AB40" s="310"/>
      <c r="AC40" s="310"/>
      <c r="AD40" s="310"/>
      <c r="AE40" s="310"/>
      <c r="AF40" s="310"/>
      <c r="AG40" s="310"/>
      <c r="AH40" s="311"/>
      <c r="AI40" s="304"/>
      <c r="AJ40" s="237"/>
      <c r="AK40" s="237"/>
      <c r="AL40" s="238"/>
      <c r="AM40" s="369"/>
      <c r="AN40" s="370"/>
      <c r="AO40" s="370"/>
      <c r="AP40" s="370"/>
      <c r="AQ40" s="370"/>
      <c r="AR40" s="370"/>
      <c r="AS40" s="370"/>
      <c r="AT40" s="370"/>
      <c r="AU40" s="370"/>
      <c r="AV40" s="370"/>
      <c r="AW40" s="370"/>
      <c r="AX40" s="370"/>
      <c r="AY40" s="370"/>
      <c r="AZ40" s="370"/>
      <c r="BA40" s="370"/>
      <c r="BB40" s="371"/>
      <c r="BC40" s="51"/>
      <c r="BD40" s="229"/>
      <c r="BE40" s="230"/>
      <c r="BF40" s="229"/>
      <c r="BG40" s="230"/>
      <c r="BH40" s="269"/>
      <c r="BI40" s="270"/>
      <c r="BJ40" s="270"/>
      <c r="BK40" s="270"/>
      <c r="BL40" s="270"/>
      <c r="BM40" s="270"/>
      <c r="BN40" s="270"/>
      <c r="BO40" s="270"/>
      <c r="BP40" s="270"/>
      <c r="BQ40" s="270"/>
      <c r="BR40" s="270"/>
      <c r="BS40" s="271"/>
      <c r="BT40" s="315"/>
      <c r="BU40" s="316"/>
      <c r="BV40" s="316"/>
      <c r="BW40" s="316"/>
      <c r="BX40" s="316"/>
      <c r="BY40" s="316"/>
      <c r="BZ40" s="316"/>
      <c r="CA40" s="316"/>
      <c r="CB40" s="316"/>
      <c r="CC40" s="316"/>
      <c r="CD40" s="316"/>
      <c r="CE40" s="317"/>
      <c r="CF40" s="4"/>
    </row>
    <row r="41" spans="1:84" s="1" customFormat="1" ht="18" customHeight="1" x14ac:dyDescent="0.2">
      <c r="A41" s="30"/>
      <c r="B41" s="334"/>
      <c r="C41" s="335"/>
      <c r="D41" s="345"/>
      <c r="E41" s="344"/>
      <c r="F41" s="353" t="s">
        <v>194</v>
      </c>
      <c r="G41" s="354"/>
      <c r="H41" s="354"/>
      <c r="I41" s="354"/>
      <c r="J41" s="354"/>
      <c r="K41" s="354"/>
      <c r="L41" s="354"/>
      <c r="M41" s="354"/>
      <c r="N41" s="354"/>
      <c r="O41" s="354"/>
      <c r="P41" s="355"/>
      <c r="Q41" s="309"/>
      <c r="R41" s="310"/>
      <c r="S41" s="310"/>
      <c r="T41" s="310"/>
      <c r="U41" s="310"/>
      <c r="V41" s="310"/>
      <c r="W41" s="310"/>
      <c r="X41" s="310"/>
      <c r="Y41" s="310"/>
      <c r="Z41" s="310"/>
      <c r="AA41" s="310"/>
      <c r="AB41" s="310"/>
      <c r="AC41" s="310"/>
      <c r="AD41" s="310"/>
      <c r="AE41" s="310"/>
      <c r="AF41" s="310"/>
      <c r="AG41" s="310"/>
      <c r="AH41" s="311"/>
      <c r="AI41" s="304"/>
      <c r="AJ41" s="237"/>
      <c r="AK41" s="237"/>
      <c r="AL41" s="238"/>
      <c r="AM41" s="369"/>
      <c r="AN41" s="370"/>
      <c r="AO41" s="370"/>
      <c r="AP41" s="370"/>
      <c r="AQ41" s="370"/>
      <c r="AR41" s="370"/>
      <c r="AS41" s="370"/>
      <c r="AT41" s="370"/>
      <c r="AU41" s="370"/>
      <c r="AV41" s="370"/>
      <c r="AW41" s="370"/>
      <c r="AX41" s="370"/>
      <c r="AY41" s="370"/>
      <c r="AZ41" s="370"/>
      <c r="BA41" s="370"/>
      <c r="BB41" s="371"/>
      <c r="BC41" s="51"/>
      <c r="BD41" s="229"/>
      <c r="BE41" s="230"/>
      <c r="BF41" s="229"/>
      <c r="BG41" s="230"/>
      <c r="BH41" s="269"/>
      <c r="BI41" s="270"/>
      <c r="BJ41" s="270"/>
      <c r="BK41" s="270"/>
      <c r="BL41" s="270"/>
      <c r="BM41" s="270"/>
      <c r="BN41" s="270"/>
      <c r="BO41" s="270"/>
      <c r="BP41" s="270"/>
      <c r="BQ41" s="270"/>
      <c r="BR41" s="270"/>
      <c r="BS41" s="271"/>
      <c r="BT41" s="315"/>
      <c r="BU41" s="316"/>
      <c r="BV41" s="316"/>
      <c r="BW41" s="316"/>
      <c r="BX41" s="316"/>
      <c r="BY41" s="316"/>
      <c r="BZ41" s="316"/>
      <c r="CA41" s="316"/>
      <c r="CB41" s="316"/>
      <c r="CC41" s="316"/>
      <c r="CD41" s="316"/>
      <c r="CE41" s="317"/>
      <c r="CF41" s="4"/>
    </row>
    <row r="42" spans="1:84" s="1" customFormat="1" ht="18" customHeight="1" x14ac:dyDescent="0.2">
      <c r="A42" s="31"/>
      <c r="B42" s="334"/>
      <c r="C42" s="335"/>
      <c r="D42" s="345"/>
      <c r="E42" s="344"/>
      <c r="F42" s="353"/>
      <c r="G42" s="354"/>
      <c r="H42" s="354"/>
      <c r="I42" s="354"/>
      <c r="J42" s="354"/>
      <c r="K42" s="354"/>
      <c r="L42" s="354"/>
      <c r="M42" s="354"/>
      <c r="N42" s="354"/>
      <c r="O42" s="354"/>
      <c r="P42" s="355"/>
      <c r="Q42" s="309"/>
      <c r="R42" s="310"/>
      <c r="S42" s="310"/>
      <c r="T42" s="310"/>
      <c r="U42" s="310"/>
      <c r="V42" s="310"/>
      <c r="W42" s="310"/>
      <c r="X42" s="310"/>
      <c r="Y42" s="310"/>
      <c r="Z42" s="310"/>
      <c r="AA42" s="310"/>
      <c r="AB42" s="310"/>
      <c r="AC42" s="310"/>
      <c r="AD42" s="310"/>
      <c r="AE42" s="310"/>
      <c r="AF42" s="310"/>
      <c r="AG42" s="310"/>
      <c r="AH42" s="311"/>
      <c r="AI42" s="304"/>
      <c r="AJ42" s="237"/>
      <c r="AK42" s="237"/>
      <c r="AL42" s="238"/>
      <c r="AM42" s="369"/>
      <c r="AN42" s="370"/>
      <c r="AO42" s="370"/>
      <c r="AP42" s="370"/>
      <c r="AQ42" s="370"/>
      <c r="AR42" s="370"/>
      <c r="AS42" s="370"/>
      <c r="AT42" s="370"/>
      <c r="AU42" s="370"/>
      <c r="AV42" s="370"/>
      <c r="AW42" s="370"/>
      <c r="AX42" s="370"/>
      <c r="AY42" s="370"/>
      <c r="AZ42" s="370"/>
      <c r="BA42" s="370"/>
      <c r="BB42" s="371"/>
      <c r="BC42" s="51"/>
      <c r="BD42" s="229"/>
      <c r="BE42" s="230"/>
      <c r="BF42" s="229"/>
      <c r="BG42" s="230"/>
      <c r="BH42" s="269"/>
      <c r="BI42" s="270"/>
      <c r="BJ42" s="270"/>
      <c r="BK42" s="270"/>
      <c r="BL42" s="270"/>
      <c r="BM42" s="270"/>
      <c r="BN42" s="270"/>
      <c r="BO42" s="270"/>
      <c r="BP42" s="270"/>
      <c r="BQ42" s="270"/>
      <c r="BR42" s="270"/>
      <c r="BS42" s="271"/>
      <c r="BT42" s="315"/>
      <c r="BU42" s="316"/>
      <c r="BV42" s="316"/>
      <c r="BW42" s="316"/>
      <c r="BX42" s="316"/>
      <c r="BY42" s="316"/>
      <c r="BZ42" s="316"/>
      <c r="CA42" s="316"/>
      <c r="CB42" s="316"/>
      <c r="CC42" s="316"/>
      <c r="CD42" s="316"/>
      <c r="CE42" s="317"/>
      <c r="CF42" s="4"/>
    </row>
    <row r="43" spans="1:84" s="1" customFormat="1" ht="18" customHeight="1" x14ac:dyDescent="0.2">
      <c r="A43" s="31"/>
      <c r="B43" s="334"/>
      <c r="C43" s="335"/>
      <c r="D43" s="345"/>
      <c r="E43" s="344"/>
      <c r="F43" s="353"/>
      <c r="G43" s="354"/>
      <c r="H43" s="354"/>
      <c r="I43" s="354"/>
      <c r="J43" s="354"/>
      <c r="K43" s="354"/>
      <c r="L43" s="354"/>
      <c r="M43" s="354"/>
      <c r="N43" s="354"/>
      <c r="O43" s="354"/>
      <c r="P43" s="355"/>
      <c r="Q43" s="309"/>
      <c r="R43" s="310"/>
      <c r="S43" s="310"/>
      <c r="T43" s="310"/>
      <c r="U43" s="310"/>
      <c r="V43" s="310"/>
      <c r="W43" s="310"/>
      <c r="X43" s="310"/>
      <c r="Y43" s="310"/>
      <c r="Z43" s="310"/>
      <c r="AA43" s="310"/>
      <c r="AB43" s="310"/>
      <c r="AC43" s="310"/>
      <c r="AD43" s="310"/>
      <c r="AE43" s="310"/>
      <c r="AF43" s="310"/>
      <c r="AG43" s="310"/>
      <c r="AH43" s="311"/>
      <c r="AI43" s="304"/>
      <c r="AJ43" s="237"/>
      <c r="AK43" s="237"/>
      <c r="AL43" s="238"/>
      <c r="AM43" s="369"/>
      <c r="AN43" s="370"/>
      <c r="AO43" s="370"/>
      <c r="AP43" s="370"/>
      <c r="AQ43" s="370"/>
      <c r="AR43" s="370"/>
      <c r="AS43" s="370"/>
      <c r="AT43" s="370"/>
      <c r="AU43" s="370"/>
      <c r="AV43" s="370"/>
      <c r="AW43" s="370"/>
      <c r="AX43" s="370"/>
      <c r="AY43" s="370"/>
      <c r="AZ43" s="370"/>
      <c r="BA43" s="370"/>
      <c r="BB43" s="371"/>
      <c r="BC43" s="51"/>
      <c r="BD43" s="229"/>
      <c r="BE43" s="230"/>
      <c r="BF43" s="229"/>
      <c r="BG43" s="230"/>
      <c r="BH43" s="269"/>
      <c r="BI43" s="270"/>
      <c r="BJ43" s="270"/>
      <c r="BK43" s="270"/>
      <c r="BL43" s="270"/>
      <c r="BM43" s="270"/>
      <c r="BN43" s="270"/>
      <c r="BO43" s="270"/>
      <c r="BP43" s="270"/>
      <c r="BQ43" s="270"/>
      <c r="BR43" s="270"/>
      <c r="BS43" s="271"/>
      <c r="BT43" s="315"/>
      <c r="BU43" s="316"/>
      <c r="BV43" s="316"/>
      <c r="BW43" s="316"/>
      <c r="BX43" s="316"/>
      <c r="BY43" s="316"/>
      <c r="BZ43" s="316"/>
      <c r="CA43" s="316"/>
      <c r="CB43" s="316"/>
      <c r="CC43" s="316"/>
      <c r="CD43" s="316"/>
      <c r="CE43" s="317"/>
      <c r="CF43" s="4"/>
    </row>
    <row r="44" spans="1:84" s="1" customFormat="1" ht="18" customHeight="1" x14ac:dyDescent="0.2">
      <c r="A44" s="31"/>
      <c r="B44" s="334"/>
      <c r="C44" s="335"/>
      <c r="D44" s="345"/>
      <c r="E44" s="344"/>
      <c r="F44" s="353"/>
      <c r="G44" s="354"/>
      <c r="H44" s="354"/>
      <c r="I44" s="354"/>
      <c r="J44" s="354"/>
      <c r="K44" s="354"/>
      <c r="L44" s="354"/>
      <c r="M44" s="354"/>
      <c r="N44" s="354"/>
      <c r="O44" s="354"/>
      <c r="P44" s="355"/>
      <c r="Q44" s="309"/>
      <c r="R44" s="310"/>
      <c r="S44" s="310"/>
      <c r="T44" s="310"/>
      <c r="U44" s="310"/>
      <c r="V44" s="310"/>
      <c r="W44" s="310"/>
      <c r="X44" s="310"/>
      <c r="Y44" s="310"/>
      <c r="Z44" s="310"/>
      <c r="AA44" s="310"/>
      <c r="AB44" s="310"/>
      <c r="AC44" s="310"/>
      <c r="AD44" s="310"/>
      <c r="AE44" s="310"/>
      <c r="AF44" s="310"/>
      <c r="AG44" s="310"/>
      <c r="AH44" s="311"/>
      <c r="AI44" s="304"/>
      <c r="AJ44" s="237"/>
      <c r="AK44" s="237"/>
      <c r="AL44" s="238"/>
      <c r="AM44" s="369"/>
      <c r="AN44" s="370"/>
      <c r="AO44" s="370"/>
      <c r="AP44" s="370"/>
      <c r="AQ44" s="370"/>
      <c r="AR44" s="370"/>
      <c r="AS44" s="370"/>
      <c r="AT44" s="370"/>
      <c r="AU44" s="370"/>
      <c r="AV44" s="370"/>
      <c r="AW44" s="370"/>
      <c r="AX44" s="370"/>
      <c r="AY44" s="370"/>
      <c r="AZ44" s="370"/>
      <c r="BA44" s="370"/>
      <c r="BB44" s="371"/>
      <c r="BC44" s="51"/>
      <c r="BD44" s="229"/>
      <c r="BE44" s="230"/>
      <c r="BF44" s="229"/>
      <c r="BG44" s="230"/>
      <c r="BH44" s="269"/>
      <c r="BI44" s="270"/>
      <c r="BJ44" s="270"/>
      <c r="BK44" s="270"/>
      <c r="BL44" s="270"/>
      <c r="BM44" s="270"/>
      <c r="BN44" s="270"/>
      <c r="BO44" s="270"/>
      <c r="BP44" s="270"/>
      <c r="BQ44" s="270"/>
      <c r="BR44" s="270"/>
      <c r="BS44" s="271"/>
      <c r="BT44" s="315"/>
      <c r="BU44" s="316"/>
      <c r="BV44" s="316"/>
      <c r="BW44" s="316"/>
      <c r="BX44" s="316"/>
      <c r="BY44" s="316"/>
      <c r="BZ44" s="316"/>
      <c r="CA44" s="316"/>
      <c r="CB44" s="316"/>
      <c r="CC44" s="316"/>
      <c r="CD44" s="316"/>
      <c r="CE44" s="317"/>
      <c r="CF44" s="4"/>
    </row>
    <row r="45" spans="1:84" s="1" customFormat="1" ht="52.8" customHeight="1" thickBot="1" x14ac:dyDescent="0.25">
      <c r="A45" s="31"/>
      <c r="B45" s="336"/>
      <c r="C45" s="337"/>
      <c r="D45" s="361"/>
      <c r="E45" s="362"/>
      <c r="F45" s="353"/>
      <c r="G45" s="354"/>
      <c r="H45" s="354"/>
      <c r="I45" s="354"/>
      <c r="J45" s="354"/>
      <c r="K45" s="354"/>
      <c r="L45" s="354"/>
      <c r="M45" s="354"/>
      <c r="N45" s="354"/>
      <c r="O45" s="354"/>
      <c r="P45" s="355"/>
      <c r="Q45" s="338"/>
      <c r="R45" s="339"/>
      <c r="S45" s="339"/>
      <c r="T45" s="339"/>
      <c r="U45" s="339"/>
      <c r="V45" s="339"/>
      <c r="W45" s="339"/>
      <c r="X45" s="339"/>
      <c r="Y45" s="339"/>
      <c r="Z45" s="339"/>
      <c r="AA45" s="339"/>
      <c r="AB45" s="339"/>
      <c r="AC45" s="339"/>
      <c r="AD45" s="339"/>
      <c r="AE45" s="339"/>
      <c r="AF45" s="339"/>
      <c r="AG45" s="339"/>
      <c r="AH45" s="340"/>
      <c r="AI45" s="305"/>
      <c r="AJ45" s="264"/>
      <c r="AK45" s="264"/>
      <c r="AL45" s="265"/>
      <c r="AM45" s="372"/>
      <c r="AN45" s="373"/>
      <c r="AO45" s="373"/>
      <c r="AP45" s="373"/>
      <c r="AQ45" s="373"/>
      <c r="AR45" s="373"/>
      <c r="AS45" s="373"/>
      <c r="AT45" s="373"/>
      <c r="AU45" s="373"/>
      <c r="AV45" s="373"/>
      <c r="AW45" s="373"/>
      <c r="AX45" s="373"/>
      <c r="AY45" s="373"/>
      <c r="AZ45" s="373"/>
      <c r="BA45" s="373"/>
      <c r="BB45" s="374"/>
      <c r="BC45" s="51"/>
      <c r="BD45" s="251"/>
      <c r="BE45" s="252"/>
      <c r="BF45" s="251"/>
      <c r="BG45" s="252"/>
      <c r="BH45" s="272"/>
      <c r="BI45" s="273"/>
      <c r="BJ45" s="273"/>
      <c r="BK45" s="273"/>
      <c r="BL45" s="273"/>
      <c r="BM45" s="273"/>
      <c r="BN45" s="273"/>
      <c r="BO45" s="273"/>
      <c r="BP45" s="273"/>
      <c r="BQ45" s="273"/>
      <c r="BR45" s="273"/>
      <c r="BS45" s="274"/>
      <c r="BT45" s="318"/>
      <c r="BU45" s="319"/>
      <c r="BV45" s="319"/>
      <c r="BW45" s="319"/>
      <c r="BX45" s="319"/>
      <c r="BY45" s="319"/>
      <c r="BZ45" s="319"/>
      <c r="CA45" s="319"/>
      <c r="CB45" s="319"/>
      <c r="CC45" s="319"/>
      <c r="CD45" s="319"/>
      <c r="CE45" s="320"/>
      <c r="CF45" s="4"/>
    </row>
    <row r="46" spans="1:84" s="1" customFormat="1" ht="18" customHeight="1" x14ac:dyDescent="0.2">
      <c r="A46" s="31"/>
      <c r="B46" s="42"/>
      <c r="C46" s="42"/>
      <c r="D46" s="42"/>
      <c r="E46" s="21"/>
      <c r="F46" s="47"/>
      <c r="G46" s="47"/>
      <c r="H46" s="47"/>
      <c r="I46" s="47"/>
      <c r="J46" s="47"/>
      <c r="K46" s="47"/>
      <c r="L46" s="47"/>
      <c r="M46" s="47"/>
      <c r="N46" s="47"/>
      <c r="O46" s="47"/>
      <c r="P46" s="47"/>
      <c r="Q46" s="51"/>
      <c r="R46" s="51"/>
      <c r="S46" s="51"/>
      <c r="T46" s="51"/>
      <c r="U46" s="51"/>
      <c r="V46" s="51"/>
      <c r="W46" s="51"/>
      <c r="X46" s="51"/>
      <c r="Y46" s="51"/>
      <c r="Z46" s="51"/>
      <c r="AA46" s="51"/>
      <c r="AB46" s="51"/>
      <c r="AC46" s="51"/>
      <c r="AD46" s="51"/>
      <c r="AE46" s="51"/>
      <c r="AF46" s="51"/>
      <c r="AG46" s="51"/>
      <c r="AH46" s="4"/>
      <c r="AM46" s="52"/>
      <c r="AN46" s="52"/>
      <c r="AO46" s="52"/>
      <c r="AP46" s="52"/>
      <c r="AU46" s="52"/>
      <c r="AV46" s="52"/>
      <c r="AW46" s="52"/>
      <c r="AX46" s="52"/>
      <c r="AY46" s="52"/>
      <c r="AZ46" s="52"/>
      <c r="BA46" s="52"/>
      <c r="BB46" s="52"/>
      <c r="BC46" s="51"/>
      <c r="BD46" s="227" t="s">
        <v>17</v>
      </c>
      <c r="BE46" s="331"/>
      <c r="BF46" s="227" t="s">
        <v>33</v>
      </c>
      <c r="BG46" s="228"/>
      <c r="BH46" s="234" t="s">
        <v>195</v>
      </c>
      <c r="BI46" s="234"/>
      <c r="BJ46" s="234"/>
      <c r="BK46" s="234"/>
      <c r="BL46" s="234"/>
      <c r="BM46" s="234"/>
      <c r="BN46" s="234"/>
      <c r="BO46" s="234"/>
      <c r="BP46" s="234"/>
      <c r="BQ46" s="234"/>
      <c r="BR46" s="234"/>
      <c r="BS46" s="234"/>
      <c r="BT46" s="234"/>
      <c r="BU46" s="234"/>
      <c r="BV46" s="234"/>
      <c r="BW46" s="234"/>
      <c r="BX46" s="234"/>
      <c r="BY46" s="234"/>
      <c r="BZ46" s="234"/>
      <c r="CA46" s="235"/>
      <c r="CB46" s="257" t="s">
        <v>36</v>
      </c>
      <c r="CC46" s="242">
        <f>+VLOOKUP(Sheet2!$B$16,Sheet2!$C$6:$K$9,7,0)</f>
        <v>10</v>
      </c>
      <c r="CD46" s="243"/>
      <c r="CE46" s="244"/>
      <c r="CF46" s="4"/>
    </row>
    <row r="47" spans="1:84" s="1" customFormat="1" ht="18" customHeight="1" thickBot="1" x14ac:dyDescent="0.25">
      <c r="A47" s="31"/>
      <c r="B47" s="4" t="s">
        <v>8</v>
      </c>
      <c r="D47" s="4"/>
      <c r="E47" s="4"/>
      <c r="G47" s="4"/>
      <c r="H47" s="22"/>
      <c r="I47" s="22"/>
      <c r="J47" s="22"/>
      <c r="K47" s="22"/>
      <c r="L47" s="43"/>
      <c r="M47" s="43"/>
      <c r="N47" s="43"/>
      <c r="O47" s="43"/>
      <c r="P47" s="43"/>
      <c r="Q47" s="43"/>
      <c r="R47" s="43"/>
      <c r="S47" s="43"/>
      <c r="T47" s="43"/>
      <c r="U47" s="43"/>
      <c r="V47" s="43"/>
      <c r="W47" s="43"/>
      <c r="X47" s="43"/>
      <c r="Y47" s="43"/>
      <c r="Z47" s="4"/>
      <c r="AA47" s="4"/>
      <c r="AB47" s="4"/>
      <c r="AC47" s="4"/>
      <c r="AD47" s="4"/>
      <c r="AE47" s="11"/>
      <c r="AF47" s="11"/>
      <c r="AG47" s="11"/>
      <c r="AH47" s="4"/>
      <c r="AM47" s="11"/>
      <c r="AN47" s="11"/>
      <c r="AO47" s="11"/>
      <c r="AP47" s="53"/>
      <c r="AQ47" s="3"/>
      <c r="AR47" s="3"/>
      <c r="AS47" s="3"/>
      <c r="AT47" s="3"/>
      <c r="AU47" s="53"/>
      <c r="AV47" s="53"/>
      <c r="AW47" s="53"/>
      <c r="AX47" s="53"/>
      <c r="AY47" s="3"/>
      <c r="AZ47" s="4"/>
      <c r="BA47" s="12"/>
      <c r="BB47" s="13"/>
      <c r="BC47" s="51"/>
      <c r="BD47" s="229"/>
      <c r="BE47" s="332"/>
      <c r="BF47" s="229"/>
      <c r="BG47" s="230"/>
      <c r="BH47" s="237"/>
      <c r="BI47" s="237"/>
      <c r="BJ47" s="237"/>
      <c r="BK47" s="237"/>
      <c r="BL47" s="237"/>
      <c r="BM47" s="237"/>
      <c r="BN47" s="237"/>
      <c r="BO47" s="237"/>
      <c r="BP47" s="237"/>
      <c r="BQ47" s="237"/>
      <c r="BR47" s="237"/>
      <c r="BS47" s="237"/>
      <c r="BT47" s="237"/>
      <c r="BU47" s="237"/>
      <c r="BV47" s="237"/>
      <c r="BW47" s="237"/>
      <c r="BX47" s="237"/>
      <c r="BY47" s="237"/>
      <c r="BZ47" s="237"/>
      <c r="CA47" s="238"/>
      <c r="CB47" s="258"/>
      <c r="CC47" s="245"/>
      <c r="CD47" s="246"/>
      <c r="CE47" s="247"/>
      <c r="CF47" s="4"/>
    </row>
    <row r="48" spans="1:84" s="1" customFormat="1" ht="18" customHeight="1" x14ac:dyDescent="0.2">
      <c r="A48" s="31"/>
      <c r="B48" s="363">
        <f>+$B$10</f>
        <v>60</v>
      </c>
      <c r="C48" s="364"/>
      <c r="D48" s="359">
        <f>+$D$10</f>
        <v>60</v>
      </c>
      <c r="E48" s="360"/>
      <c r="F48" s="6" t="s">
        <v>2</v>
      </c>
      <c r="G48" s="6"/>
      <c r="H48" s="6"/>
      <c r="I48" s="6"/>
      <c r="J48" s="6"/>
      <c r="K48" s="6"/>
      <c r="L48" s="6"/>
      <c r="M48" s="6"/>
      <c r="N48" s="6"/>
      <c r="O48" s="6"/>
      <c r="P48" s="9"/>
      <c r="Q48" s="306" t="s">
        <v>182</v>
      </c>
      <c r="R48" s="307"/>
      <c r="S48" s="307"/>
      <c r="T48" s="307"/>
      <c r="U48" s="307"/>
      <c r="V48" s="307"/>
      <c r="W48" s="307"/>
      <c r="X48" s="307"/>
      <c r="Y48" s="307"/>
      <c r="Z48" s="307"/>
      <c r="AA48" s="307"/>
      <c r="AB48" s="307"/>
      <c r="AC48" s="307"/>
      <c r="AD48" s="307"/>
      <c r="AE48" s="307"/>
      <c r="AF48" s="307"/>
      <c r="AG48" s="307"/>
      <c r="AH48" s="308"/>
      <c r="AI48" s="303" t="s">
        <v>182</v>
      </c>
      <c r="AJ48" s="234"/>
      <c r="AK48" s="234"/>
      <c r="AL48" s="235"/>
      <c r="AM48" s="321" t="s">
        <v>182</v>
      </c>
      <c r="AN48" s="322"/>
      <c r="AO48" s="322"/>
      <c r="AP48" s="322"/>
      <c r="AQ48" s="322"/>
      <c r="AR48" s="322"/>
      <c r="AS48" s="322"/>
      <c r="AT48" s="322"/>
      <c r="AU48" s="322"/>
      <c r="AV48" s="322"/>
      <c r="AW48" s="322"/>
      <c r="AX48" s="322"/>
      <c r="AY48" s="322"/>
      <c r="AZ48" s="322"/>
      <c r="BA48" s="322"/>
      <c r="BB48" s="323"/>
      <c r="BC48" s="51"/>
      <c r="BD48" s="229"/>
      <c r="BE48" s="332"/>
      <c r="BF48" s="229"/>
      <c r="BG48" s="230"/>
      <c r="BH48" s="237"/>
      <c r="BI48" s="237"/>
      <c r="BJ48" s="237"/>
      <c r="BK48" s="237"/>
      <c r="BL48" s="237"/>
      <c r="BM48" s="237"/>
      <c r="BN48" s="237"/>
      <c r="BO48" s="237"/>
      <c r="BP48" s="237"/>
      <c r="BQ48" s="237"/>
      <c r="BR48" s="237"/>
      <c r="BS48" s="237"/>
      <c r="BT48" s="237"/>
      <c r="BU48" s="237"/>
      <c r="BV48" s="237"/>
      <c r="BW48" s="237"/>
      <c r="BX48" s="237"/>
      <c r="BY48" s="237"/>
      <c r="BZ48" s="237"/>
      <c r="CA48" s="238"/>
      <c r="CB48" s="258"/>
      <c r="CC48" s="245"/>
      <c r="CD48" s="246"/>
      <c r="CE48" s="247"/>
      <c r="CF48" s="4"/>
    </row>
    <row r="49" spans="1:85" s="1" customFormat="1" ht="18" customHeight="1" x14ac:dyDescent="0.2">
      <c r="B49" s="365"/>
      <c r="C49" s="366"/>
      <c r="D49" s="345"/>
      <c r="E49" s="344"/>
      <c r="F49" s="346" t="s">
        <v>182</v>
      </c>
      <c r="G49" s="347"/>
      <c r="H49" s="347"/>
      <c r="I49" s="347"/>
      <c r="J49" s="347"/>
      <c r="K49" s="347"/>
      <c r="L49" s="347"/>
      <c r="M49" s="347"/>
      <c r="N49" s="347"/>
      <c r="O49" s="347"/>
      <c r="P49" s="348"/>
      <c r="Q49" s="309"/>
      <c r="R49" s="310"/>
      <c r="S49" s="310"/>
      <c r="T49" s="310"/>
      <c r="U49" s="310"/>
      <c r="V49" s="310"/>
      <c r="W49" s="310"/>
      <c r="X49" s="310"/>
      <c r="Y49" s="310"/>
      <c r="Z49" s="310"/>
      <c r="AA49" s="310"/>
      <c r="AB49" s="310"/>
      <c r="AC49" s="310"/>
      <c r="AD49" s="310"/>
      <c r="AE49" s="310"/>
      <c r="AF49" s="310"/>
      <c r="AG49" s="310"/>
      <c r="AH49" s="311"/>
      <c r="AI49" s="304"/>
      <c r="AJ49" s="237"/>
      <c r="AK49" s="237"/>
      <c r="AL49" s="238"/>
      <c r="AM49" s="315"/>
      <c r="AN49" s="316"/>
      <c r="AO49" s="316"/>
      <c r="AP49" s="316"/>
      <c r="AQ49" s="316"/>
      <c r="AR49" s="316"/>
      <c r="AS49" s="316"/>
      <c r="AT49" s="316"/>
      <c r="AU49" s="316"/>
      <c r="AV49" s="316"/>
      <c r="AW49" s="316"/>
      <c r="AX49" s="316"/>
      <c r="AY49" s="316"/>
      <c r="AZ49" s="316"/>
      <c r="BA49" s="316"/>
      <c r="BB49" s="317"/>
      <c r="BC49" s="51"/>
      <c r="BD49" s="229"/>
      <c r="BE49" s="332"/>
      <c r="BF49" s="231"/>
      <c r="BG49" s="232"/>
      <c r="BH49" s="240"/>
      <c r="BI49" s="240"/>
      <c r="BJ49" s="240"/>
      <c r="BK49" s="240"/>
      <c r="BL49" s="240"/>
      <c r="BM49" s="240"/>
      <c r="BN49" s="240"/>
      <c r="BO49" s="240"/>
      <c r="BP49" s="240"/>
      <c r="BQ49" s="240"/>
      <c r="BR49" s="240"/>
      <c r="BS49" s="240"/>
      <c r="BT49" s="240"/>
      <c r="BU49" s="240"/>
      <c r="BV49" s="240"/>
      <c r="BW49" s="240"/>
      <c r="BX49" s="240"/>
      <c r="BY49" s="240"/>
      <c r="BZ49" s="240"/>
      <c r="CA49" s="241"/>
      <c r="CB49" s="259"/>
      <c r="CC49" s="248"/>
      <c r="CD49" s="249"/>
      <c r="CE49" s="250"/>
    </row>
    <row r="50" spans="1:85" s="1" customFormat="1" ht="18" customHeight="1" x14ac:dyDescent="0.2">
      <c r="B50" s="341" t="s">
        <v>78</v>
      </c>
      <c r="C50" s="342"/>
      <c r="D50" s="343" t="s">
        <v>74</v>
      </c>
      <c r="E50" s="352"/>
      <c r="F50" s="346"/>
      <c r="G50" s="347"/>
      <c r="H50" s="347"/>
      <c r="I50" s="347"/>
      <c r="J50" s="347"/>
      <c r="K50" s="347"/>
      <c r="L50" s="347"/>
      <c r="M50" s="347"/>
      <c r="N50" s="347"/>
      <c r="O50" s="347"/>
      <c r="P50" s="348"/>
      <c r="Q50" s="309"/>
      <c r="R50" s="310"/>
      <c r="S50" s="310"/>
      <c r="T50" s="310"/>
      <c r="U50" s="310"/>
      <c r="V50" s="310"/>
      <c r="W50" s="310"/>
      <c r="X50" s="310"/>
      <c r="Y50" s="310"/>
      <c r="Z50" s="310"/>
      <c r="AA50" s="310"/>
      <c r="AB50" s="310"/>
      <c r="AC50" s="310"/>
      <c r="AD50" s="310"/>
      <c r="AE50" s="310"/>
      <c r="AF50" s="310"/>
      <c r="AG50" s="310"/>
      <c r="AH50" s="311"/>
      <c r="AI50" s="304"/>
      <c r="AJ50" s="237"/>
      <c r="AK50" s="237"/>
      <c r="AL50" s="238"/>
      <c r="AM50" s="315"/>
      <c r="AN50" s="316"/>
      <c r="AO50" s="316"/>
      <c r="AP50" s="316"/>
      <c r="AQ50" s="316"/>
      <c r="AR50" s="316"/>
      <c r="AS50" s="316"/>
      <c r="AT50" s="316"/>
      <c r="AU50" s="316"/>
      <c r="AV50" s="316"/>
      <c r="AW50" s="316"/>
      <c r="AX50" s="316"/>
      <c r="AY50" s="316"/>
      <c r="AZ50" s="316"/>
      <c r="BA50" s="316"/>
      <c r="BB50" s="317"/>
      <c r="BC50" s="51"/>
      <c r="BD50" s="229"/>
      <c r="BE50" s="332"/>
      <c r="BF50" s="253" t="s">
        <v>35</v>
      </c>
      <c r="BG50" s="254"/>
      <c r="BH50" s="297" t="s">
        <v>10</v>
      </c>
      <c r="BI50" s="298"/>
      <c r="BJ50" s="298"/>
      <c r="BK50" s="298"/>
      <c r="BL50" s="298"/>
      <c r="BM50" s="298"/>
      <c r="BN50" s="298"/>
      <c r="BO50" s="298"/>
      <c r="BP50" s="298"/>
      <c r="BQ50" s="298"/>
      <c r="BR50" s="298"/>
      <c r="BS50" s="299"/>
      <c r="BT50" s="255" t="s">
        <v>11</v>
      </c>
      <c r="BU50" s="255"/>
      <c r="BV50" s="255"/>
      <c r="BW50" s="255"/>
      <c r="BX50" s="255"/>
      <c r="BY50" s="255"/>
      <c r="BZ50" s="255"/>
      <c r="CA50" s="255"/>
      <c r="CB50" s="255"/>
      <c r="CC50" s="255"/>
      <c r="CD50" s="255"/>
      <c r="CE50" s="256"/>
    </row>
    <row r="51" spans="1:85" s="1" customFormat="1" ht="18" customHeight="1" x14ac:dyDescent="0.2">
      <c r="B51" s="341"/>
      <c r="C51" s="342"/>
      <c r="D51" s="343"/>
      <c r="E51" s="352"/>
      <c r="F51" s="346"/>
      <c r="G51" s="347"/>
      <c r="H51" s="347"/>
      <c r="I51" s="347"/>
      <c r="J51" s="347"/>
      <c r="K51" s="347"/>
      <c r="L51" s="347"/>
      <c r="M51" s="347"/>
      <c r="N51" s="347"/>
      <c r="O51" s="347"/>
      <c r="P51" s="348"/>
      <c r="Q51" s="309"/>
      <c r="R51" s="310"/>
      <c r="S51" s="310"/>
      <c r="T51" s="310"/>
      <c r="U51" s="310"/>
      <c r="V51" s="310"/>
      <c r="W51" s="310"/>
      <c r="X51" s="310"/>
      <c r="Y51" s="310"/>
      <c r="Z51" s="310"/>
      <c r="AA51" s="310"/>
      <c r="AB51" s="310"/>
      <c r="AC51" s="310"/>
      <c r="AD51" s="310"/>
      <c r="AE51" s="310"/>
      <c r="AF51" s="310"/>
      <c r="AG51" s="310"/>
      <c r="AH51" s="311"/>
      <c r="AI51" s="304"/>
      <c r="AJ51" s="237"/>
      <c r="AK51" s="237"/>
      <c r="AL51" s="238"/>
      <c r="AM51" s="315"/>
      <c r="AN51" s="316"/>
      <c r="AO51" s="316"/>
      <c r="AP51" s="316"/>
      <c r="AQ51" s="316"/>
      <c r="AR51" s="316"/>
      <c r="AS51" s="316"/>
      <c r="AT51" s="316"/>
      <c r="AU51" s="316"/>
      <c r="AV51" s="316"/>
      <c r="AW51" s="316"/>
      <c r="AX51" s="316"/>
      <c r="AY51" s="316"/>
      <c r="AZ51" s="316"/>
      <c r="BA51" s="316"/>
      <c r="BB51" s="317"/>
      <c r="BC51" s="51"/>
      <c r="BD51" s="229"/>
      <c r="BE51" s="332"/>
      <c r="BF51" s="229"/>
      <c r="BG51" s="230"/>
      <c r="BH51" s="260" t="s">
        <v>212</v>
      </c>
      <c r="BI51" s="261"/>
      <c r="BJ51" s="261"/>
      <c r="BK51" s="261"/>
      <c r="BL51" s="261"/>
      <c r="BM51" s="261"/>
      <c r="BN51" s="261"/>
      <c r="BO51" s="261"/>
      <c r="BP51" s="261"/>
      <c r="BQ51" s="261"/>
      <c r="BR51" s="261"/>
      <c r="BS51" s="262"/>
      <c r="BT51" s="260" t="s">
        <v>203</v>
      </c>
      <c r="BU51" s="261"/>
      <c r="BV51" s="261"/>
      <c r="BW51" s="261"/>
      <c r="BX51" s="261"/>
      <c r="BY51" s="261"/>
      <c r="BZ51" s="261"/>
      <c r="CA51" s="261"/>
      <c r="CB51" s="261"/>
      <c r="CC51" s="261"/>
      <c r="CD51" s="261"/>
      <c r="CE51" s="300"/>
    </row>
    <row r="52" spans="1:85" s="1" customFormat="1" ht="18" customHeight="1" x14ac:dyDescent="0.2">
      <c r="B52" s="334" t="str">
        <f>Sheet!$B$9&amp;"%"</f>
        <v>%</v>
      </c>
      <c r="C52" s="335"/>
      <c r="D52" s="345" t="str">
        <f>Sheet2!$B$22&amp;"%"</f>
        <v>%</v>
      </c>
      <c r="E52" s="344"/>
      <c r="F52" s="346"/>
      <c r="G52" s="347"/>
      <c r="H52" s="347"/>
      <c r="I52" s="347"/>
      <c r="J52" s="347"/>
      <c r="K52" s="347"/>
      <c r="L52" s="347"/>
      <c r="M52" s="347"/>
      <c r="N52" s="347"/>
      <c r="O52" s="347"/>
      <c r="P52" s="348"/>
      <c r="Q52" s="309"/>
      <c r="R52" s="310"/>
      <c r="S52" s="310"/>
      <c r="T52" s="310"/>
      <c r="U52" s="310"/>
      <c r="V52" s="310"/>
      <c r="W52" s="310"/>
      <c r="X52" s="310"/>
      <c r="Y52" s="310"/>
      <c r="Z52" s="310"/>
      <c r="AA52" s="310"/>
      <c r="AB52" s="310"/>
      <c r="AC52" s="310"/>
      <c r="AD52" s="310"/>
      <c r="AE52" s="310"/>
      <c r="AF52" s="310"/>
      <c r="AG52" s="310"/>
      <c r="AH52" s="311"/>
      <c r="AI52" s="304"/>
      <c r="AJ52" s="237"/>
      <c r="AK52" s="237"/>
      <c r="AL52" s="238"/>
      <c r="AM52" s="315"/>
      <c r="AN52" s="316"/>
      <c r="AO52" s="316"/>
      <c r="AP52" s="316"/>
      <c r="AQ52" s="316"/>
      <c r="AR52" s="316"/>
      <c r="AS52" s="316"/>
      <c r="AT52" s="316"/>
      <c r="AU52" s="316"/>
      <c r="AV52" s="316"/>
      <c r="AW52" s="316"/>
      <c r="AX52" s="316"/>
      <c r="AY52" s="316"/>
      <c r="AZ52" s="316"/>
      <c r="BA52" s="316"/>
      <c r="BB52" s="317"/>
      <c r="BC52" s="51"/>
      <c r="BD52" s="229"/>
      <c r="BE52" s="332"/>
      <c r="BF52" s="229"/>
      <c r="BG52" s="230"/>
      <c r="BH52" s="236"/>
      <c r="BI52" s="237"/>
      <c r="BJ52" s="237"/>
      <c r="BK52" s="237"/>
      <c r="BL52" s="237"/>
      <c r="BM52" s="237"/>
      <c r="BN52" s="237"/>
      <c r="BO52" s="237"/>
      <c r="BP52" s="237"/>
      <c r="BQ52" s="237"/>
      <c r="BR52" s="237"/>
      <c r="BS52" s="238"/>
      <c r="BT52" s="236"/>
      <c r="BU52" s="237"/>
      <c r="BV52" s="237"/>
      <c r="BW52" s="237"/>
      <c r="BX52" s="237"/>
      <c r="BY52" s="237"/>
      <c r="BZ52" s="237"/>
      <c r="CA52" s="237"/>
      <c r="CB52" s="237"/>
      <c r="CC52" s="237"/>
      <c r="CD52" s="237"/>
      <c r="CE52" s="301"/>
    </row>
    <row r="53" spans="1:85" s="1" customFormat="1" ht="18" customHeight="1" x14ac:dyDescent="0.2">
      <c r="B53" s="334"/>
      <c r="C53" s="335"/>
      <c r="D53" s="345"/>
      <c r="E53" s="344"/>
      <c r="F53" s="349"/>
      <c r="G53" s="350"/>
      <c r="H53" s="350"/>
      <c r="I53" s="350"/>
      <c r="J53" s="350"/>
      <c r="K53" s="350"/>
      <c r="L53" s="350"/>
      <c r="M53" s="350"/>
      <c r="N53" s="350"/>
      <c r="O53" s="350"/>
      <c r="P53" s="351"/>
      <c r="Q53" s="309"/>
      <c r="R53" s="310"/>
      <c r="S53" s="310"/>
      <c r="T53" s="310"/>
      <c r="U53" s="310"/>
      <c r="V53" s="310"/>
      <c r="W53" s="310"/>
      <c r="X53" s="310"/>
      <c r="Y53" s="310"/>
      <c r="Z53" s="310"/>
      <c r="AA53" s="310"/>
      <c r="AB53" s="310"/>
      <c r="AC53" s="310"/>
      <c r="AD53" s="310"/>
      <c r="AE53" s="310"/>
      <c r="AF53" s="310"/>
      <c r="AG53" s="310"/>
      <c r="AH53" s="311"/>
      <c r="AI53" s="304"/>
      <c r="AJ53" s="237"/>
      <c r="AK53" s="237"/>
      <c r="AL53" s="238"/>
      <c r="AM53" s="315"/>
      <c r="AN53" s="316"/>
      <c r="AO53" s="316"/>
      <c r="AP53" s="316"/>
      <c r="AQ53" s="316"/>
      <c r="AR53" s="316"/>
      <c r="AS53" s="316"/>
      <c r="AT53" s="316"/>
      <c r="AU53" s="316"/>
      <c r="AV53" s="316"/>
      <c r="AW53" s="316"/>
      <c r="AX53" s="316"/>
      <c r="AY53" s="316"/>
      <c r="AZ53" s="316"/>
      <c r="BA53" s="316"/>
      <c r="BB53" s="317"/>
      <c r="BC53" s="51"/>
      <c r="BD53" s="229"/>
      <c r="BE53" s="332"/>
      <c r="BF53" s="229"/>
      <c r="BG53" s="230"/>
      <c r="BH53" s="236"/>
      <c r="BI53" s="237"/>
      <c r="BJ53" s="237"/>
      <c r="BK53" s="237"/>
      <c r="BL53" s="237"/>
      <c r="BM53" s="237"/>
      <c r="BN53" s="237"/>
      <c r="BO53" s="237"/>
      <c r="BP53" s="237"/>
      <c r="BQ53" s="237"/>
      <c r="BR53" s="237"/>
      <c r="BS53" s="238"/>
      <c r="BT53" s="236"/>
      <c r="BU53" s="237"/>
      <c r="BV53" s="237"/>
      <c r="BW53" s="237"/>
      <c r="BX53" s="237"/>
      <c r="BY53" s="237"/>
      <c r="BZ53" s="237"/>
      <c r="CA53" s="237"/>
      <c r="CB53" s="237"/>
      <c r="CC53" s="237"/>
      <c r="CD53" s="237"/>
      <c r="CE53" s="301"/>
    </row>
    <row r="54" spans="1:85" s="1" customFormat="1" ht="18" customHeight="1" x14ac:dyDescent="0.2">
      <c r="B54" s="334"/>
      <c r="C54" s="335"/>
      <c r="D54" s="345"/>
      <c r="E54" s="344"/>
      <c r="F54" s="4" t="s">
        <v>3</v>
      </c>
      <c r="G54" s="4"/>
      <c r="H54" s="4"/>
      <c r="I54" s="4"/>
      <c r="J54" s="4"/>
      <c r="K54" s="4"/>
      <c r="L54" s="54"/>
      <c r="M54" s="54"/>
      <c r="N54" s="54"/>
      <c r="O54" s="54"/>
      <c r="P54" s="55"/>
      <c r="Q54" s="309"/>
      <c r="R54" s="310"/>
      <c r="S54" s="310"/>
      <c r="T54" s="310"/>
      <c r="U54" s="310"/>
      <c r="V54" s="310"/>
      <c r="W54" s="310"/>
      <c r="X54" s="310"/>
      <c r="Y54" s="310"/>
      <c r="Z54" s="310"/>
      <c r="AA54" s="310"/>
      <c r="AB54" s="310"/>
      <c r="AC54" s="310"/>
      <c r="AD54" s="310"/>
      <c r="AE54" s="310"/>
      <c r="AF54" s="310"/>
      <c r="AG54" s="310"/>
      <c r="AH54" s="311"/>
      <c r="AI54" s="304"/>
      <c r="AJ54" s="237"/>
      <c r="AK54" s="237"/>
      <c r="AL54" s="238"/>
      <c r="AM54" s="315"/>
      <c r="AN54" s="316"/>
      <c r="AO54" s="316"/>
      <c r="AP54" s="316"/>
      <c r="AQ54" s="316"/>
      <c r="AR54" s="316"/>
      <c r="AS54" s="316"/>
      <c r="AT54" s="316"/>
      <c r="AU54" s="316"/>
      <c r="AV54" s="316"/>
      <c r="AW54" s="316"/>
      <c r="AX54" s="316"/>
      <c r="AY54" s="316"/>
      <c r="AZ54" s="316"/>
      <c r="BA54" s="316"/>
      <c r="BB54" s="317"/>
      <c r="BC54" s="51"/>
      <c r="BD54" s="229"/>
      <c r="BE54" s="332"/>
      <c r="BF54" s="229"/>
      <c r="BG54" s="230"/>
      <c r="BH54" s="236"/>
      <c r="BI54" s="237"/>
      <c r="BJ54" s="237"/>
      <c r="BK54" s="237"/>
      <c r="BL54" s="237"/>
      <c r="BM54" s="237"/>
      <c r="BN54" s="237"/>
      <c r="BO54" s="237"/>
      <c r="BP54" s="237"/>
      <c r="BQ54" s="237"/>
      <c r="BR54" s="237"/>
      <c r="BS54" s="238"/>
      <c r="BT54" s="236"/>
      <c r="BU54" s="237"/>
      <c r="BV54" s="237"/>
      <c r="BW54" s="237"/>
      <c r="BX54" s="237"/>
      <c r="BY54" s="237"/>
      <c r="BZ54" s="237"/>
      <c r="CA54" s="237"/>
      <c r="CB54" s="237"/>
      <c r="CC54" s="237"/>
      <c r="CD54" s="237"/>
      <c r="CE54" s="301"/>
    </row>
    <row r="55" spans="1:85" s="1" customFormat="1" ht="18" customHeight="1" x14ac:dyDescent="0.2">
      <c r="B55" s="334"/>
      <c r="C55" s="335"/>
      <c r="D55" s="345"/>
      <c r="E55" s="344"/>
      <c r="F55" s="353" t="s">
        <v>182</v>
      </c>
      <c r="G55" s="354"/>
      <c r="H55" s="354"/>
      <c r="I55" s="354"/>
      <c r="J55" s="354"/>
      <c r="K55" s="354"/>
      <c r="L55" s="354"/>
      <c r="M55" s="354"/>
      <c r="N55" s="354"/>
      <c r="O55" s="354"/>
      <c r="P55" s="355"/>
      <c r="Q55" s="309"/>
      <c r="R55" s="310"/>
      <c r="S55" s="310"/>
      <c r="T55" s="310"/>
      <c r="U55" s="310"/>
      <c r="V55" s="310"/>
      <c r="W55" s="310"/>
      <c r="X55" s="310"/>
      <c r="Y55" s="310"/>
      <c r="Z55" s="310"/>
      <c r="AA55" s="310"/>
      <c r="AB55" s="310"/>
      <c r="AC55" s="310"/>
      <c r="AD55" s="310"/>
      <c r="AE55" s="310"/>
      <c r="AF55" s="310"/>
      <c r="AG55" s="310"/>
      <c r="AH55" s="311"/>
      <c r="AI55" s="304"/>
      <c r="AJ55" s="237"/>
      <c r="AK55" s="237"/>
      <c r="AL55" s="238"/>
      <c r="AM55" s="315"/>
      <c r="AN55" s="316"/>
      <c r="AO55" s="316"/>
      <c r="AP55" s="316"/>
      <c r="AQ55" s="316"/>
      <c r="AR55" s="316"/>
      <c r="AS55" s="316"/>
      <c r="AT55" s="316"/>
      <c r="AU55" s="316"/>
      <c r="AV55" s="316"/>
      <c r="AW55" s="316"/>
      <c r="AX55" s="316"/>
      <c r="AY55" s="316"/>
      <c r="AZ55" s="316"/>
      <c r="BA55" s="316"/>
      <c r="BB55" s="317"/>
      <c r="BC55" s="51"/>
      <c r="BD55" s="229"/>
      <c r="BE55" s="332"/>
      <c r="BF55" s="229"/>
      <c r="BG55" s="230"/>
      <c r="BH55" s="236"/>
      <c r="BI55" s="237"/>
      <c r="BJ55" s="237"/>
      <c r="BK55" s="237"/>
      <c r="BL55" s="237"/>
      <c r="BM55" s="237"/>
      <c r="BN55" s="237"/>
      <c r="BO55" s="237"/>
      <c r="BP55" s="237"/>
      <c r="BQ55" s="237"/>
      <c r="BR55" s="237"/>
      <c r="BS55" s="238"/>
      <c r="BT55" s="236"/>
      <c r="BU55" s="237"/>
      <c r="BV55" s="237"/>
      <c r="BW55" s="237"/>
      <c r="BX55" s="237"/>
      <c r="BY55" s="237"/>
      <c r="BZ55" s="237"/>
      <c r="CA55" s="237"/>
      <c r="CB55" s="237"/>
      <c r="CC55" s="237"/>
      <c r="CD55" s="237"/>
      <c r="CE55" s="301"/>
    </row>
    <row r="56" spans="1:85" s="1" customFormat="1" ht="18" customHeight="1" x14ac:dyDescent="0.2">
      <c r="B56" s="334"/>
      <c r="C56" s="335"/>
      <c r="D56" s="345"/>
      <c r="E56" s="344"/>
      <c r="F56" s="353"/>
      <c r="G56" s="354"/>
      <c r="H56" s="354"/>
      <c r="I56" s="354"/>
      <c r="J56" s="354"/>
      <c r="K56" s="354"/>
      <c r="L56" s="354"/>
      <c r="M56" s="354"/>
      <c r="N56" s="354"/>
      <c r="O56" s="354"/>
      <c r="P56" s="355"/>
      <c r="Q56" s="309"/>
      <c r="R56" s="310"/>
      <c r="S56" s="310"/>
      <c r="T56" s="310"/>
      <c r="U56" s="310"/>
      <c r="V56" s="310"/>
      <c r="W56" s="310"/>
      <c r="X56" s="310"/>
      <c r="Y56" s="310"/>
      <c r="Z56" s="310"/>
      <c r="AA56" s="310"/>
      <c r="AB56" s="310"/>
      <c r="AC56" s="310"/>
      <c r="AD56" s="310"/>
      <c r="AE56" s="310"/>
      <c r="AF56" s="310"/>
      <c r="AG56" s="310"/>
      <c r="AH56" s="311"/>
      <c r="AI56" s="304"/>
      <c r="AJ56" s="237"/>
      <c r="AK56" s="237"/>
      <c r="AL56" s="238"/>
      <c r="AM56" s="315"/>
      <c r="AN56" s="316"/>
      <c r="AO56" s="316"/>
      <c r="AP56" s="316"/>
      <c r="AQ56" s="316"/>
      <c r="AR56" s="316"/>
      <c r="AS56" s="316"/>
      <c r="AT56" s="316"/>
      <c r="AU56" s="316"/>
      <c r="AV56" s="316"/>
      <c r="AW56" s="316"/>
      <c r="AX56" s="316"/>
      <c r="AY56" s="316"/>
      <c r="AZ56" s="316"/>
      <c r="BA56" s="316"/>
      <c r="BB56" s="317"/>
      <c r="BC56" s="51"/>
      <c r="BD56" s="229"/>
      <c r="BE56" s="332"/>
      <c r="BF56" s="229"/>
      <c r="BG56" s="230"/>
      <c r="BH56" s="236"/>
      <c r="BI56" s="237"/>
      <c r="BJ56" s="237"/>
      <c r="BK56" s="237"/>
      <c r="BL56" s="237"/>
      <c r="BM56" s="237"/>
      <c r="BN56" s="237"/>
      <c r="BO56" s="237"/>
      <c r="BP56" s="237"/>
      <c r="BQ56" s="237"/>
      <c r="BR56" s="237"/>
      <c r="BS56" s="238"/>
      <c r="BT56" s="236"/>
      <c r="BU56" s="237"/>
      <c r="BV56" s="237"/>
      <c r="BW56" s="237"/>
      <c r="BX56" s="237"/>
      <c r="BY56" s="237"/>
      <c r="BZ56" s="237"/>
      <c r="CA56" s="237"/>
      <c r="CB56" s="237"/>
      <c r="CC56" s="237"/>
      <c r="CD56" s="237"/>
      <c r="CE56" s="301"/>
    </row>
    <row r="57" spans="1:85" s="1" customFormat="1" ht="18" customHeight="1" thickBot="1" x14ac:dyDescent="0.25">
      <c r="B57" s="334"/>
      <c r="C57" s="335"/>
      <c r="D57" s="345"/>
      <c r="E57" s="344"/>
      <c r="F57" s="353"/>
      <c r="G57" s="354"/>
      <c r="H57" s="354"/>
      <c r="I57" s="354"/>
      <c r="J57" s="354"/>
      <c r="K57" s="354"/>
      <c r="L57" s="354"/>
      <c r="M57" s="354"/>
      <c r="N57" s="354"/>
      <c r="O57" s="354"/>
      <c r="P57" s="355"/>
      <c r="Q57" s="309"/>
      <c r="R57" s="310"/>
      <c r="S57" s="310"/>
      <c r="T57" s="310"/>
      <c r="U57" s="310"/>
      <c r="V57" s="310"/>
      <c r="W57" s="310"/>
      <c r="X57" s="310"/>
      <c r="Y57" s="310"/>
      <c r="Z57" s="310"/>
      <c r="AA57" s="310"/>
      <c r="AB57" s="310"/>
      <c r="AC57" s="310"/>
      <c r="AD57" s="310"/>
      <c r="AE57" s="310"/>
      <c r="AF57" s="310"/>
      <c r="AG57" s="310"/>
      <c r="AH57" s="311"/>
      <c r="AI57" s="304"/>
      <c r="AJ57" s="237"/>
      <c r="AK57" s="237"/>
      <c r="AL57" s="238"/>
      <c r="AM57" s="315"/>
      <c r="AN57" s="316"/>
      <c r="AO57" s="316"/>
      <c r="AP57" s="316"/>
      <c r="AQ57" s="316"/>
      <c r="AR57" s="316"/>
      <c r="AS57" s="316"/>
      <c r="AT57" s="316"/>
      <c r="AU57" s="316"/>
      <c r="AV57" s="316"/>
      <c r="AW57" s="316"/>
      <c r="AX57" s="316"/>
      <c r="AY57" s="316"/>
      <c r="AZ57" s="316"/>
      <c r="BA57" s="316"/>
      <c r="BB57" s="317"/>
      <c r="BC57" s="4"/>
      <c r="BD57" s="251"/>
      <c r="BE57" s="333"/>
      <c r="BF57" s="251"/>
      <c r="BG57" s="252"/>
      <c r="BH57" s="263"/>
      <c r="BI57" s="264"/>
      <c r="BJ57" s="264"/>
      <c r="BK57" s="264"/>
      <c r="BL57" s="264"/>
      <c r="BM57" s="264"/>
      <c r="BN57" s="264"/>
      <c r="BO57" s="264"/>
      <c r="BP57" s="264"/>
      <c r="BQ57" s="264"/>
      <c r="BR57" s="264"/>
      <c r="BS57" s="265"/>
      <c r="BT57" s="263"/>
      <c r="BU57" s="264"/>
      <c r="BV57" s="264"/>
      <c r="BW57" s="264"/>
      <c r="BX57" s="264"/>
      <c r="BY57" s="264"/>
      <c r="BZ57" s="264"/>
      <c r="CA57" s="264"/>
      <c r="CB57" s="264"/>
      <c r="CC57" s="264"/>
      <c r="CD57" s="264"/>
      <c r="CE57" s="302"/>
    </row>
    <row r="58" spans="1:85" s="1" customFormat="1" ht="18" customHeight="1" x14ac:dyDescent="0.2">
      <c r="B58" s="334"/>
      <c r="C58" s="335"/>
      <c r="D58" s="345"/>
      <c r="E58" s="344"/>
      <c r="F58" s="353"/>
      <c r="G58" s="354"/>
      <c r="H58" s="354"/>
      <c r="I58" s="354"/>
      <c r="J58" s="354"/>
      <c r="K58" s="354"/>
      <c r="L58" s="354"/>
      <c r="M58" s="354"/>
      <c r="N58" s="354"/>
      <c r="O58" s="354"/>
      <c r="P58" s="355"/>
      <c r="Q58" s="309"/>
      <c r="R58" s="310"/>
      <c r="S58" s="310"/>
      <c r="T58" s="310"/>
      <c r="U58" s="310"/>
      <c r="V58" s="310"/>
      <c r="W58" s="310"/>
      <c r="X58" s="310"/>
      <c r="Y58" s="310"/>
      <c r="Z58" s="310"/>
      <c r="AA58" s="310"/>
      <c r="AB58" s="310"/>
      <c r="AC58" s="310"/>
      <c r="AD58" s="310"/>
      <c r="AE58" s="310"/>
      <c r="AF58" s="310"/>
      <c r="AG58" s="310"/>
      <c r="AH58" s="311"/>
      <c r="AI58" s="304"/>
      <c r="AJ58" s="237"/>
      <c r="AK58" s="237"/>
      <c r="AL58" s="238"/>
      <c r="AM58" s="315"/>
      <c r="AN58" s="316"/>
      <c r="AO58" s="316"/>
      <c r="AP58" s="316"/>
      <c r="AQ58" s="316"/>
      <c r="AR58" s="316"/>
      <c r="AS58" s="316"/>
      <c r="AT58" s="316"/>
      <c r="AU58" s="316"/>
      <c r="AV58" s="316"/>
      <c r="AW58" s="316"/>
      <c r="AX58" s="316"/>
      <c r="AY58" s="316"/>
      <c r="AZ58" s="316"/>
      <c r="BA58" s="316"/>
      <c r="BB58" s="317"/>
      <c r="BC58" s="22"/>
      <c r="BE58" s="22"/>
      <c r="BF58" s="22"/>
      <c r="BG58" s="4"/>
      <c r="BH58" s="48"/>
      <c r="BI58" s="4"/>
      <c r="BJ58" s="4"/>
      <c r="BK58" s="4"/>
      <c r="BL58" s="4"/>
      <c r="BM58" s="4"/>
      <c r="BN58" s="4"/>
      <c r="BO58" s="4"/>
      <c r="BP58" s="4"/>
      <c r="BQ58" s="4"/>
      <c r="BR58" s="4"/>
      <c r="BS58" s="4"/>
      <c r="BT58" s="4"/>
      <c r="BU58" s="4"/>
      <c r="BV58" s="4"/>
      <c r="BW58" s="4"/>
      <c r="BX58" s="35"/>
      <c r="BY58" s="35"/>
      <c r="BZ58" s="35"/>
      <c r="CA58" s="35"/>
      <c r="CB58" s="35"/>
      <c r="CC58" s="35"/>
      <c r="CD58" s="35"/>
      <c r="CE58" s="4"/>
    </row>
    <row r="59" spans="1:85" s="1" customFormat="1" ht="18" customHeight="1" thickBot="1" x14ac:dyDescent="0.25">
      <c r="B59" s="336"/>
      <c r="C59" s="337"/>
      <c r="D59" s="361"/>
      <c r="E59" s="362"/>
      <c r="F59" s="356"/>
      <c r="G59" s="357"/>
      <c r="H59" s="357"/>
      <c r="I59" s="357"/>
      <c r="J59" s="357"/>
      <c r="K59" s="357"/>
      <c r="L59" s="357"/>
      <c r="M59" s="357"/>
      <c r="N59" s="357"/>
      <c r="O59" s="357"/>
      <c r="P59" s="358"/>
      <c r="Q59" s="338"/>
      <c r="R59" s="339"/>
      <c r="S59" s="339"/>
      <c r="T59" s="339"/>
      <c r="U59" s="339"/>
      <c r="V59" s="339"/>
      <c r="W59" s="339"/>
      <c r="X59" s="339"/>
      <c r="Y59" s="339"/>
      <c r="Z59" s="339"/>
      <c r="AA59" s="339"/>
      <c r="AB59" s="339"/>
      <c r="AC59" s="339"/>
      <c r="AD59" s="339"/>
      <c r="AE59" s="339"/>
      <c r="AF59" s="339"/>
      <c r="AG59" s="339"/>
      <c r="AH59" s="340"/>
      <c r="AI59" s="305"/>
      <c r="AJ59" s="264"/>
      <c r="AK59" s="264"/>
      <c r="AL59" s="265"/>
      <c r="AM59" s="318"/>
      <c r="AN59" s="319"/>
      <c r="AO59" s="319"/>
      <c r="AP59" s="319"/>
      <c r="AQ59" s="319"/>
      <c r="AR59" s="319"/>
      <c r="AS59" s="319"/>
      <c r="AT59" s="319"/>
      <c r="AU59" s="319"/>
      <c r="AV59" s="319"/>
      <c r="AW59" s="319"/>
      <c r="AX59" s="319"/>
      <c r="AY59" s="319"/>
      <c r="AZ59" s="319"/>
      <c r="BA59" s="319"/>
      <c r="BB59" s="320"/>
      <c r="BC59" s="4"/>
      <c r="BD59" s="31" t="s">
        <v>79</v>
      </c>
      <c r="BE59" s="4"/>
      <c r="BF59" s="4"/>
      <c r="BG59" s="4"/>
      <c r="BH59" s="4"/>
      <c r="BI59" s="4"/>
      <c r="BJ59" s="4"/>
      <c r="BK59" s="4"/>
      <c r="BL59" s="4"/>
      <c r="BM59" s="4"/>
      <c r="BN59" s="15"/>
      <c r="BO59" s="15"/>
      <c r="BP59" s="16"/>
      <c r="BQ59" s="16"/>
      <c r="BR59" s="16"/>
      <c r="BS59" s="16"/>
      <c r="BT59" s="16"/>
      <c r="BU59" s="16"/>
      <c r="BV59" s="4"/>
      <c r="BW59" s="13"/>
      <c r="BX59" s="4"/>
      <c r="BY59" s="16"/>
      <c r="BZ59" s="16"/>
      <c r="CA59" s="16"/>
      <c r="CB59" s="16"/>
      <c r="CC59" s="16"/>
      <c r="CD59" s="16"/>
      <c r="CE59" s="4"/>
    </row>
    <row r="60" spans="1:85" s="1" customFormat="1" ht="12.75" customHeight="1" x14ac:dyDescent="0.2">
      <c r="B60" s="31"/>
      <c r="C60" s="33"/>
      <c r="D60" s="33"/>
      <c r="E60" s="42"/>
      <c r="F60" s="4"/>
      <c r="G60" s="4"/>
      <c r="H60" s="4"/>
      <c r="I60" s="4"/>
      <c r="J60" s="4"/>
      <c r="K60" s="4"/>
      <c r="L60" s="4"/>
      <c r="M60" s="4"/>
      <c r="N60" s="4"/>
      <c r="O60" s="4"/>
      <c r="P60" s="4"/>
      <c r="Q60" s="4"/>
      <c r="R60" s="4"/>
      <c r="S60" s="4"/>
      <c r="T60" s="44"/>
      <c r="U60" s="13"/>
      <c r="V60" s="13"/>
      <c r="W60" s="13"/>
      <c r="X60" s="13"/>
      <c r="Y60" s="13"/>
      <c r="Z60" s="13"/>
      <c r="AA60" s="13"/>
      <c r="AB60" s="13"/>
      <c r="AC60" s="13"/>
      <c r="AD60" s="13"/>
      <c r="AE60" s="4"/>
      <c r="AF60" s="4"/>
      <c r="AG60" s="13"/>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15"/>
      <c r="BI60" s="15"/>
      <c r="BJ60" s="15"/>
      <c r="BK60" s="15"/>
      <c r="BL60" s="15"/>
      <c r="BM60" s="15"/>
      <c r="BN60" s="19"/>
      <c r="BO60" s="16"/>
      <c r="BP60" s="16"/>
      <c r="BQ60" s="16"/>
      <c r="BR60" s="16"/>
      <c r="BS60" s="16"/>
      <c r="BT60" s="16"/>
      <c r="BU60" s="16"/>
      <c r="BV60" s="20"/>
      <c r="BW60" s="15"/>
      <c r="BX60" s="15"/>
      <c r="BY60" s="16"/>
      <c r="BZ60" s="16"/>
      <c r="CA60" s="16"/>
      <c r="CB60" s="16"/>
      <c r="CC60" s="16"/>
      <c r="CD60" s="16"/>
      <c r="CE60" s="4"/>
    </row>
    <row r="61" spans="1:85" s="1" customFormat="1" ht="15.75" customHeight="1" thickBot="1" x14ac:dyDescent="0.25">
      <c r="A61"/>
      <c r="B61" s="195" t="s">
        <v>157</v>
      </c>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57"/>
      <c r="AS61" s="57"/>
      <c r="AT61" s="57"/>
      <c r="AU61" s="57"/>
      <c r="AV61" s="57"/>
      <c r="AW61" s="56"/>
      <c r="AX61" s="56"/>
      <c r="AY61" s="56"/>
      <c r="AZ61" s="56"/>
      <c r="BA61" s="56"/>
      <c r="BB61" s="56"/>
      <c r="BC61" s="56"/>
      <c r="BD61" s="57"/>
      <c r="BE61" s="57"/>
      <c r="BF61" s="57"/>
      <c r="BG61" s="57"/>
      <c r="BH61" s="58"/>
      <c r="BI61" s="58"/>
      <c r="BJ61" s="58"/>
      <c r="BK61" s="58"/>
      <c r="BL61" s="58"/>
      <c r="BM61" s="58"/>
      <c r="BN61" s="59"/>
      <c r="BO61" s="60"/>
      <c r="BP61" s="60"/>
      <c r="BQ61" s="60"/>
      <c r="BR61" s="60"/>
      <c r="BS61" s="60"/>
      <c r="BT61" s="60"/>
      <c r="BU61" s="60"/>
      <c r="BV61" s="61"/>
      <c r="BW61" s="58"/>
      <c r="BX61" s="58"/>
      <c r="BY61" s="60"/>
      <c r="BZ61" s="60"/>
      <c r="CA61" s="60"/>
      <c r="CB61" s="60"/>
      <c r="CC61" s="60"/>
      <c r="CD61" s="60"/>
      <c r="CE61" s="56"/>
      <c r="CF61" s="64"/>
      <c r="CG61" s="57"/>
    </row>
    <row r="62" spans="1:85" s="1" customFormat="1" ht="46.5" customHeight="1" thickBot="1" x14ac:dyDescent="0.25">
      <c r="B62" s="219" t="s">
        <v>196</v>
      </c>
      <c r="C62" s="220"/>
      <c r="D62" s="220"/>
      <c r="E62" s="220"/>
      <c r="F62" s="220"/>
      <c r="G62" s="220"/>
      <c r="H62" s="220"/>
      <c r="I62" s="220"/>
      <c r="J62" s="220"/>
      <c r="K62" s="220"/>
      <c r="L62" s="220"/>
      <c r="M62" s="220"/>
      <c r="N62" s="220"/>
      <c r="O62" s="220"/>
      <c r="P62" s="220"/>
      <c r="Q62" s="220"/>
      <c r="R62" s="220"/>
      <c r="S62" s="220"/>
      <c r="T62" s="220"/>
      <c r="U62" s="220"/>
      <c r="V62" s="221"/>
      <c r="W62" s="4"/>
      <c r="X62" s="4"/>
      <c r="Y62" s="4"/>
      <c r="Z62" s="4"/>
      <c r="AA62" s="4"/>
      <c r="AB62" s="4"/>
      <c r="AC62" s="4"/>
      <c r="AD62" s="4"/>
      <c r="AE62" s="4"/>
      <c r="AF62" s="4"/>
      <c r="AG62" s="4"/>
      <c r="AH62" s="4"/>
      <c r="AI62" s="4"/>
      <c r="AJ62" s="4"/>
      <c r="AK62" s="4"/>
      <c r="AL62" s="4"/>
      <c r="AM62" s="4"/>
      <c r="AN62" s="4"/>
      <c r="AO62" s="4"/>
      <c r="AP62" s="4"/>
      <c r="AQ62" s="4"/>
      <c r="AR62" s="57"/>
      <c r="AS62" s="57"/>
      <c r="AT62" s="57"/>
      <c r="AU62" s="57"/>
      <c r="AV62" s="57"/>
      <c r="AW62" s="56"/>
      <c r="AX62" s="56"/>
      <c r="AY62" s="56"/>
      <c r="AZ62" s="56"/>
      <c r="BA62" s="56"/>
      <c r="BB62" s="56"/>
      <c r="BC62" s="56"/>
      <c r="BD62" s="57"/>
      <c r="BE62" s="57"/>
      <c r="BF62" s="57"/>
      <c r="BG62" s="57"/>
      <c r="BH62" s="58"/>
      <c r="BI62" s="58"/>
      <c r="BJ62" s="58"/>
      <c r="BK62" s="58"/>
      <c r="BL62" s="58"/>
      <c r="BM62" s="58"/>
      <c r="BN62" s="59"/>
      <c r="BO62" s="60"/>
      <c r="BP62" s="60"/>
      <c r="BQ62" s="60"/>
      <c r="BR62" s="60"/>
      <c r="BS62" s="60"/>
      <c r="BT62" s="60"/>
      <c r="BU62" s="60"/>
      <c r="BV62" s="61"/>
      <c r="BW62" s="60"/>
      <c r="BX62" s="60"/>
      <c r="BY62" s="60"/>
      <c r="BZ62" s="60"/>
      <c r="CA62" s="60"/>
      <c r="CB62" s="60"/>
      <c r="CC62" s="60"/>
      <c r="CD62" s="60"/>
      <c r="CE62" s="56"/>
      <c r="CF62" s="64"/>
      <c r="CG62" s="57"/>
    </row>
    <row r="63" spans="1:85" x14ac:dyDescent="0.2">
      <c r="B63" s="4"/>
      <c r="C63" s="4"/>
      <c r="D63" s="4"/>
      <c r="E63" s="4"/>
      <c r="F63" s="4"/>
      <c r="G63" s="4"/>
      <c r="H63" s="13"/>
      <c r="I63" s="13"/>
      <c r="J63" s="13"/>
      <c r="K63" s="13"/>
      <c r="L63" s="13"/>
      <c r="M63" s="13"/>
      <c r="N63" s="13"/>
      <c r="O63" s="13"/>
      <c r="P63" s="13"/>
      <c r="Q63" s="13"/>
      <c r="R63" s="13"/>
      <c r="S63" s="13"/>
      <c r="T63" s="13"/>
      <c r="U63" s="13"/>
      <c r="V63" s="13"/>
      <c r="W63" s="4"/>
      <c r="X63" s="4"/>
      <c r="Y63" s="4"/>
      <c r="Z63" s="4"/>
      <c r="AA63" s="4"/>
      <c r="AB63" s="4"/>
      <c r="AC63" s="4"/>
      <c r="AD63" s="4"/>
      <c r="AE63" s="4"/>
      <c r="AF63" s="4"/>
      <c r="AG63" s="4"/>
      <c r="AH63" s="4"/>
      <c r="AI63" s="4"/>
      <c r="AJ63" s="4"/>
      <c r="AK63" s="4"/>
      <c r="AL63" s="4"/>
      <c r="AM63" s="4"/>
      <c r="AN63" s="4"/>
      <c r="AO63" s="4"/>
      <c r="AP63" s="4"/>
      <c r="AQ63" s="4"/>
      <c r="AR63" s="57"/>
      <c r="AS63" s="57"/>
      <c r="AT63" s="57"/>
      <c r="AU63" s="57"/>
      <c r="AV63" s="57"/>
      <c r="AW63" s="57"/>
      <c r="AX63" s="57"/>
      <c r="AY63" s="57"/>
      <c r="AZ63" s="57"/>
      <c r="BA63" s="57"/>
      <c r="BB63" s="57"/>
      <c r="BC63" s="57"/>
      <c r="BD63" s="57"/>
      <c r="BE63" s="57"/>
      <c r="BF63" s="57"/>
      <c r="BG63" s="57"/>
      <c r="BH63" s="56"/>
      <c r="BI63" s="56"/>
      <c r="BJ63" s="56"/>
      <c r="BK63" s="56"/>
      <c r="BL63" s="60"/>
      <c r="BM63" s="60"/>
      <c r="BN63" s="56"/>
      <c r="BO63" s="60"/>
      <c r="BP63" s="60"/>
      <c r="BQ63" s="60"/>
      <c r="BR63" s="60"/>
      <c r="BS63" s="60"/>
      <c r="BT63" s="60"/>
      <c r="BU63" s="60"/>
      <c r="BV63" s="61"/>
      <c r="BW63" s="61"/>
      <c r="BX63" s="61"/>
      <c r="BY63" s="61"/>
      <c r="BZ63" s="61"/>
      <c r="CA63" s="61"/>
      <c r="CB63" s="61"/>
      <c r="CC63" s="61"/>
      <c r="CD63" s="61"/>
      <c r="CE63" s="62"/>
      <c r="CF63" s="57"/>
      <c r="CG63" s="57"/>
    </row>
    <row r="64" spans="1:85" x14ac:dyDescent="0.2">
      <c r="B64" s="4"/>
      <c r="C64" s="4"/>
      <c r="D64" s="4"/>
      <c r="E64" s="4"/>
      <c r="F64" s="4"/>
      <c r="G64" s="4"/>
      <c r="H64" s="13"/>
      <c r="I64" s="13"/>
      <c r="J64" s="13"/>
      <c r="K64" s="13"/>
      <c r="L64" s="13"/>
      <c r="M64" s="13"/>
      <c r="N64" s="13"/>
      <c r="O64" s="13"/>
      <c r="P64" s="13"/>
      <c r="Q64" s="13"/>
      <c r="R64" s="13"/>
      <c r="S64" s="13"/>
      <c r="T64" s="13"/>
      <c r="U64" s="13"/>
      <c r="V64" s="13"/>
      <c r="W64" s="4"/>
      <c r="X64" s="4"/>
      <c r="Y64" s="4"/>
      <c r="Z64" s="4"/>
      <c r="AA64" s="4"/>
      <c r="AB64" s="4"/>
      <c r="AC64" s="4"/>
      <c r="AD64" s="4"/>
      <c r="AE64" s="4"/>
      <c r="AF64" s="4"/>
      <c r="AG64" s="4"/>
      <c r="AH64" s="4"/>
      <c r="AI64" s="4"/>
      <c r="AJ64" s="4"/>
      <c r="AK64" s="4"/>
      <c r="AL64" s="4"/>
      <c r="AM64" s="4"/>
      <c r="AN64" s="4"/>
      <c r="AO64" s="4"/>
      <c r="AP64" s="4"/>
      <c r="AQ64" s="4"/>
      <c r="AR64" s="57"/>
      <c r="AS64" s="57"/>
      <c r="AT64" s="57"/>
      <c r="AU64" s="57"/>
      <c r="AV64" s="57"/>
      <c r="AW64" s="57"/>
      <c r="AX64" s="57"/>
      <c r="AY64" s="57"/>
      <c r="AZ64" s="57"/>
      <c r="BA64" s="57"/>
      <c r="BB64" s="57"/>
      <c r="BC64" s="57"/>
      <c r="BD64" s="57"/>
      <c r="BE64" s="57"/>
      <c r="BF64" s="57"/>
      <c r="BG64" s="57"/>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62"/>
      <c r="CF64" s="57"/>
      <c r="CG64" s="57"/>
    </row>
    <row r="65" spans="2:85" x14ac:dyDescent="0.2">
      <c r="B65" s="4"/>
      <c r="C65" s="36"/>
      <c r="D65" s="36"/>
      <c r="E65" s="4"/>
      <c r="F65" s="4"/>
      <c r="G65" s="4"/>
      <c r="H65" s="13"/>
      <c r="I65" s="13"/>
      <c r="J65" s="13"/>
      <c r="K65" s="13"/>
      <c r="L65" s="36"/>
      <c r="M65" s="36"/>
      <c r="N65" s="36"/>
      <c r="O65" s="36"/>
      <c r="P65" s="36"/>
      <c r="Q65" s="36"/>
      <c r="R65" s="36"/>
      <c r="S65" s="36"/>
      <c r="T65" s="36"/>
      <c r="U65" s="36"/>
      <c r="V65" s="36"/>
      <c r="W65" s="4"/>
      <c r="X65" s="4"/>
      <c r="Y65" s="4"/>
      <c r="Z65" s="4"/>
      <c r="AA65" s="4"/>
      <c r="AB65" s="4"/>
      <c r="AC65" s="4"/>
      <c r="AD65" s="4"/>
      <c r="AE65" s="4"/>
      <c r="AF65" s="4"/>
      <c r="AG65" s="4"/>
      <c r="AH65" s="4"/>
      <c r="AI65" s="4"/>
      <c r="AJ65" s="4"/>
      <c r="AK65" s="4"/>
      <c r="AL65" s="4"/>
      <c r="AM65" s="4"/>
      <c r="AN65" s="4"/>
      <c r="AO65" s="4"/>
      <c r="AP65" s="4"/>
      <c r="AQ65" s="4"/>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6"/>
      <c r="BQ65" s="56"/>
      <c r="BR65" s="56"/>
      <c r="BS65" s="56"/>
      <c r="BT65" s="56"/>
      <c r="BU65" s="56"/>
      <c r="BV65" s="56"/>
      <c r="BW65" s="57"/>
      <c r="BX65" s="57"/>
      <c r="BY65" s="57"/>
      <c r="BZ65" s="57"/>
      <c r="CA65" s="57"/>
      <c r="CB65" s="57"/>
      <c r="CC65" s="57"/>
      <c r="CD65" s="57"/>
      <c r="CE65" s="62"/>
      <c r="CF65" s="57"/>
      <c r="CG65" s="57"/>
    </row>
    <row r="66" spans="2:85" x14ac:dyDescent="0.2">
      <c r="B66" s="4"/>
      <c r="C66" s="13"/>
      <c r="D66" s="13"/>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6"/>
      <c r="BQ66" s="56"/>
      <c r="BR66" s="56"/>
      <c r="BS66" s="56"/>
      <c r="BT66" s="56"/>
      <c r="BU66" s="56"/>
      <c r="BV66" s="56"/>
      <c r="BW66" s="57"/>
      <c r="BX66" s="57"/>
      <c r="BY66" s="57"/>
      <c r="BZ66" s="57"/>
      <c r="CA66" s="57"/>
      <c r="CB66" s="57"/>
      <c r="CC66" s="57"/>
      <c r="CD66" s="57"/>
      <c r="CE66" s="62"/>
      <c r="CF66" s="57"/>
      <c r="CG66" s="57"/>
    </row>
    <row r="67" spans="2:85" x14ac:dyDescent="0.2">
      <c r="B67" s="196"/>
      <c r="C67" s="196"/>
      <c r="D67" s="196"/>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57"/>
      <c r="AS67" s="57"/>
      <c r="AT67" s="57"/>
      <c r="AU67" s="57"/>
      <c r="AV67" s="57"/>
      <c r="AW67" s="57"/>
      <c r="AX67" s="57"/>
      <c r="AY67" s="57"/>
      <c r="AZ67" s="57"/>
      <c r="BA67" s="57"/>
      <c r="BB67" s="57"/>
      <c r="BC67" s="57"/>
      <c r="BD67" s="57"/>
      <c r="BE67" s="57"/>
      <c r="BF67" s="57"/>
      <c r="BG67" s="57"/>
      <c r="BH67" s="57"/>
      <c r="BI67" s="57"/>
      <c r="BJ67" s="57"/>
      <c r="BK67" s="57"/>
      <c r="BL67" s="57"/>
      <c r="BM67" s="57"/>
      <c r="BN67" s="57"/>
      <c r="BO67" s="57"/>
      <c r="BP67" s="56"/>
      <c r="BQ67" s="56"/>
      <c r="BR67" s="56"/>
      <c r="BS67" s="56"/>
      <c r="BT67" s="56"/>
      <c r="BU67" s="56"/>
      <c r="BV67" s="56"/>
      <c r="BW67" s="57"/>
      <c r="BX67" s="57"/>
      <c r="BY67" s="57"/>
      <c r="BZ67" s="57"/>
      <c r="CA67" s="57"/>
      <c r="CB67" s="57"/>
      <c r="CC67" s="57"/>
      <c r="CD67" s="57"/>
      <c r="CE67" s="62"/>
      <c r="CF67" s="57"/>
      <c r="CG67" s="57"/>
    </row>
    <row r="68" spans="2:85" x14ac:dyDescent="0.2">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57"/>
      <c r="AS68" s="57"/>
      <c r="AT68" s="57"/>
      <c r="AU68" s="57"/>
      <c r="AV68" s="57"/>
      <c r="AW68" s="57"/>
      <c r="AX68" s="57"/>
      <c r="AY68" s="57"/>
      <c r="AZ68" s="57"/>
      <c r="BA68" s="57"/>
      <c r="BB68" s="57"/>
      <c r="BC68" s="57"/>
      <c r="BD68" s="57"/>
      <c r="BE68" s="57"/>
      <c r="BF68" s="57"/>
      <c r="BG68" s="57"/>
      <c r="BH68" s="57"/>
      <c r="BI68" s="57"/>
      <c r="BJ68" s="57"/>
      <c r="BK68" s="57"/>
      <c r="BL68" s="57"/>
      <c r="BM68" s="57"/>
      <c r="BN68" s="57"/>
      <c r="BO68" s="57"/>
      <c r="BP68" s="56"/>
      <c r="BQ68" s="56"/>
      <c r="BR68" s="56"/>
      <c r="BS68" s="56"/>
      <c r="BT68" s="56"/>
      <c r="BU68" s="56"/>
      <c r="BV68" s="56"/>
      <c r="BW68" s="57"/>
      <c r="BX68" s="57"/>
      <c r="BY68" s="57"/>
      <c r="BZ68" s="57"/>
      <c r="CA68" s="57"/>
      <c r="CB68" s="57"/>
      <c r="CC68" s="57"/>
      <c r="CD68" s="57"/>
      <c r="CE68" s="62"/>
      <c r="CF68" s="57"/>
      <c r="CG68" s="57"/>
    </row>
    <row r="69" spans="2:85" x14ac:dyDescent="0.2">
      <c r="E69" s="36"/>
      <c r="F69" s="275"/>
      <c r="G69" s="275"/>
      <c r="H69" s="275"/>
      <c r="I69" s="275"/>
      <c r="J69" s="275"/>
      <c r="K69" s="275"/>
      <c r="L69" s="275"/>
      <c r="M69" s="275"/>
      <c r="N69" s="275"/>
      <c r="O69" s="4"/>
      <c r="P69" s="4"/>
      <c r="Q69" s="4"/>
      <c r="R69" s="4"/>
      <c r="S69" s="4"/>
      <c r="T69" s="4"/>
      <c r="U69" s="4"/>
      <c r="V69" s="4"/>
      <c r="W69" s="4"/>
      <c r="X69" s="4"/>
      <c r="Y69" s="4"/>
      <c r="Z69" s="4"/>
      <c r="AA69" s="4"/>
      <c r="AB69" s="4"/>
      <c r="AC69" s="4"/>
      <c r="AD69" s="4"/>
      <c r="AE69" s="4"/>
      <c r="AF69" s="4"/>
      <c r="AG69" s="4"/>
      <c r="AH69" s="4"/>
      <c r="AI69" s="4"/>
      <c r="AJ69" s="4"/>
      <c r="AK69" s="13"/>
      <c r="AL69" s="13"/>
      <c r="AM69" s="13"/>
      <c r="AN69" s="13"/>
      <c r="AO69" s="4"/>
      <c r="AP69" s="4"/>
      <c r="AQ69" s="4"/>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57"/>
      <c r="BP69" s="57"/>
      <c r="BQ69" s="57"/>
      <c r="BR69" s="57"/>
      <c r="BS69" s="57"/>
      <c r="BT69" s="57"/>
      <c r="BU69" s="57"/>
      <c r="BV69" s="57"/>
      <c r="BW69" s="57"/>
      <c r="BX69" s="57"/>
      <c r="BY69" s="57"/>
      <c r="BZ69" s="57"/>
      <c r="CA69" s="57"/>
      <c r="CB69" s="57"/>
      <c r="CC69" s="57"/>
      <c r="CD69" s="57"/>
      <c r="CE69" s="57"/>
      <c r="CF69" s="57"/>
      <c r="CG69" s="57"/>
    </row>
    <row r="70" spans="2:85" x14ac:dyDescent="0.2">
      <c r="E70" s="13"/>
      <c r="F70" s="13"/>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13"/>
      <c r="AL70" s="13"/>
      <c r="AM70" s="13"/>
      <c r="AN70" s="13"/>
      <c r="AO70" s="4"/>
      <c r="AP70" s="4"/>
      <c r="AQ70" s="4"/>
      <c r="AR70" s="57"/>
      <c r="AS70" s="57"/>
      <c r="AT70" s="57"/>
      <c r="AU70" s="57"/>
      <c r="AV70" s="57"/>
      <c r="AW70" s="57"/>
      <c r="AX70" s="57"/>
      <c r="AY70" s="57"/>
      <c r="AZ70" s="57"/>
      <c r="BA70" s="57"/>
      <c r="BB70" s="57"/>
      <c r="BC70" s="57"/>
      <c r="BD70" s="57"/>
      <c r="BE70" s="57"/>
      <c r="BF70" s="57"/>
      <c r="BG70" s="57"/>
      <c r="BH70" s="57"/>
      <c r="BI70" s="57"/>
      <c r="BJ70" s="57"/>
      <c r="BK70" s="57"/>
      <c r="BL70" s="57"/>
      <c r="BM70" s="57"/>
      <c r="BN70" s="57"/>
      <c r="BO70" s="57"/>
      <c r="BP70" s="57"/>
      <c r="BQ70" s="57"/>
      <c r="BR70" s="57"/>
      <c r="BS70" s="57"/>
      <c r="BT70" s="57"/>
      <c r="BU70" s="57"/>
      <c r="BV70" s="57"/>
      <c r="BW70" s="57"/>
      <c r="BX70" s="57"/>
      <c r="BY70" s="57"/>
      <c r="BZ70" s="57"/>
      <c r="CA70" s="57"/>
      <c r="CB70" s="57"/>
      <c r="CC70" s="57"/>
      <c r="CD70" s="57"/>
      <c r="CE70" s="57"/>
      <c r="CF70" s="57"/>
      <c r="CG70" s="57"/>
    </row>
    <row r="71" spans="2:85" x14ac:dyDescent="0.2">
      <c r="AR71" s="57"/>
      <c r="AS71" s="57"/>
      <c r="AT71" s="57"/>
      <c r="AU71" s="57"/>
      <c r="AV71" s="57"/>
      <c r="AW71" s="57"/>
      <c r="AX71" s="57"/>
      <c r="AY71" s="57"/>
      <c r="AZ71" s="57"/>
      <c r="BA71" s="57"/>
      <c r="BB71" s="57"/>
      <c r="BC71" s="57"/>
      <c r="BD71" s="57"/>
      <c r="BE71" s="57"/>
      <c r="BF71" s="57"/>
      <c r="BG71" s="57"/>
      <c r="BH71" s="57"/>
      <c r="BI71" s="57"/>
      <c r="BJ71" s="57"/>
      <c r="BK71" s="57"/>
      <c r="BL71" s="57"/>
      <c r="BM71" s="57"/>
      <c r="BN71" s="57"/>
      <c r="BO71" s="57"/>
      <c r="BP71" s="57"/>
      <c r="BQ71" s="57"/>
      <c r="BR71" s="57"/>
      <c r="BS71" s="57"/>
      <c r="BT71" s="57"/>
      <c r="BU71" s="57"/>
      <c r="BV71" s="57"/>
      <c r="BW71" s="57"/>
      <c r="BX71" s="57"/>
      <c r="BY71" s="57"/>
      <c r="BZ71" s="57"/>
      <c r="CA71" s="57"/>
      <c r="CB71" s="57"/>
      <c r="CC71" s="57"/>
      <c r="CD71" s="57"/>
      <c r="CE71" s="57"/>
      <c r="CF71" s="57"/>
      <c r="CG71" s="57"/>
    </row>
    <row r="72" spans="2:85" x14ac:dyDescent="0.2">
      <c r="AR72" s="57"/>
      <c r="AS72" s="57"/>
      <c r="AT72" s="57"/>
      <c r="AU72" s="57"/>
      <c r="AV72" s="57"/>
      <c r="AW72" s="57"/>
      <c r="AX72" s="57"/>
      <c r="AY72" s="57"/>
      <c r="AZ72" s="57"/>
      <c r="BA72" s="57"/>
      <c r="BB72" s="57"/>
      <c r="BC72" s="57"/>
      <c r="BD72" s="57"/>
      <c r="BE72" s="57"/>
      <c r="BF72" s="57"/>
      <c r="BG72" s="57"/>
      <c r="BH72" s="57"/>
      <c r="BI72" s="57"/>
      <c r="BJ72" s="57"/>
      <c r="BK72" s="57"/>
      <c r="BL72" s="57"/>
      <c r="BM72" s="57"/>
      <c r="BN72" s="57"/>
      <c r="BO72" s="57"/>
      <c r="BP72" s="57"/>
      <c r="BQ72" s="57"/>
      <c r="BR72" s="57"/>
      <c r="BS72" s="57"/>
      <c r="BT72" s="57"/>
      <c r="BU72" s="57"/>
      <c r="BV72" s="57"/>
      <c r="BW72" s="57"/>
      <c r="BX72" s="57"/>
      <c r="BY72" s="57"/>
      <c r="BZ72" s="57"/>
      <c r="CA72" s="57"/>
      <c r="CB72" s="57"/>
      <c r="CC72" s="57"/>
      <c r="CD72" s="57"/>
      <c r="CE72" s="57"/>
      <c r="CF72" s="57"/>
      <c r="CG72" s="57"/>
    </row>
    <row r="73" spans="2:85" x14ac:dyDescent="0.2">
      <c r="AR73" s="57"/>
      <c r="AS73" s="57"/>
      <c r="AT73" s="57"/>
      <c r="AU73" s="57"/>
      <c r="AV73" s="57"/>
      <c r="AW73" s="57"/>
      <c r="AX73" s="57"/>
      <c r="AY73" s="57"/>
      <c r="AZ73" s="57"/>
      <c r="BA73" s="57"/>
      <c r="BB73" s="57"/>
      <c r="BC73" s="57"/>
      <c r="BD73" s="57"/>
      <c r="BE73" s="57"/>
      <c r="BF73" s="57"/>
      <c r="BG73" s="57"/>
      <c r="BH73" s="57"/>
      <c r="BI73" s="57"/>
      <c r="BJ73" s="57"/>
      <c r="BK73" s="57"/>
      <c r="BL73" s="57"/>
      <c r="BM73" s="57"/>
      <c r="BN73" s="57"/>
      <c r="BO73" s="57"/>
      <c r="BP73" s="57"/>
      <c r="BQ73" s="57"/>
      <c r="BR73" s="57"/>
      <c r="BS73" s="57"/>
      <c r="BT73" s="57"/>
      <c r="BU73" s="57"/>
      <c r="BV73" s="57"/>
      <c r="BW73" s="57"/>
      <c r="BX73" s="57"/>
      <c r="BY73" s="57"/>
      <c r="BZ73" s="57"/>
      <c r="CA73" s="57"/>
      <c r="CB73" s="57"/>
      <c r="CC73" s="57"/>
      <c r="CD73" s="57"/>
      <c r="CE73" s="57"/>
      <c r="CF73" s="57"/>
      <c r="CG73" s="57"/>
    </row>
    <row r="74" spans="2:85" x14ac:dyDescent="0.2">
      <c r="AR74" s="57"/>
      <c r="AS74" s="57"/>
      <c r="AT74" s="57"/>
      <c r="AU74" s="57"/>
      <c r="AV74" s="57"/>
      <c r="AW74" s="57"/>
      <c r="AX74" s="57"/>
      <c r="AY74" s="57"/>
      <c r="AZ74" s="57"/>
      <c r="BA74" s="57"/>
      <c r="BB74" s="57"/>
      <c r="BC74" s="57"/>
      <c r="BD74" s="57"/>
      <c r="BE74" s="57"/>
      <c r="BF74" s="57"/>
      <c r="BG74" s="57"/>
      <c r="BH74" s="57"/>
      <c r="BI74" s="57"/>
      <c r="BJ74" s="57"/>
      <c r="BK74" s="57"/>
      <c r="BL74" s="57"/>
      <c r="BM74" s="57"/>
      <c r="BN74" s="57"/>
      <c r="BO74" s="57"/>
      <c r="BP74" s="57"/>
      <c r="BQ74" s="57"/>
      <c r="BR74" s="57"/>
      <c r="BS74" s="57"/>
      <c r="BT74" s="57"/>
      <c r="BU74" s="57"/>
      <c r="BV74" s="57"/>
      <c r="BW74" s="57"/>
      <c r="BX74" s="57"/>
      <c r="BY74" s="57"/>
      <c r="BZ74" s="57"/>
      <c r="CA74" s="57"/>
      <c r="CB74" s="57"/>
      <c r="CC74" s="57"/>
      <c r="CD74" s="57"/>
      <c r="CE74" s="57"/>
      <c r="CF74" s="57"/>
      <c r="CG74" s="57"/>
    </row>
    <row r="75" spans="2:85" x14ac:dyDescent="0.2">
      <c r="AR75" s="57"/>
      <c r="AS75" s="57"/>
      <c r="AT75" s="57"/>
      <c r="AU75" s="57"/>
      <c r="AV75" s="57"/>
      <c r="AW75" s="57"/>
      <c r="AX75" s="57"/>
      <c r="AY75" s="57"/>
      <c r="AZ75" s="57"/>
      <c r="BA75" s="57"/>
      <c r="BB75" s="57"/>
      <c r="BC75" s="57"/>
      <c r="BD75" s="57"/>
      <c r="BE75" s="57"/>
      <c r="BF75" s="57"/>
      <c r="BG75" s="57"/>
      <c r="BH75" s="57"/>
      <c r="BI75" s="57"/>
      <c r="BJ75" s="57"/>
      <c r="BK75" s="57"/>
      <c r="BL75" s="57"/>
      <c r="BM75" s="57"/>
      <c r="BN75" s="57"/>
      <c r="BO75" s="57"/>
      <c r="BP75" s="57"/>
      <c r="BQ75" s="57"/>
      <c r="BR75" s="57"/>
      <c r="BS75" s="57"/>
      <c r="BT75" s="57"/>
      <c r="BU75" s="57"/>
      <c r="BV75" s="57"/>
      <c r="BW75" s="57"/>
      <c r="BX75" s="57"/>
      <c r="BY75" s="57"/>
      <c r="BZ75" s="57"/>
      <c r="CA75" s="57"/>
      <c r="CB75" s="57"/>
      <c r="CC75" s="57"/>
      <c r="CD75" s="57"/>
      <c r="CE75" s="57"/>
      <c r="CF75" s="57"/>
      <c r="CG75" s="57"/>
    </row>
    <row r="76" spans="2:85" x14ac:dyDescent="0.2">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row>
    <row r="77" spans="2:85" x14ac:dyDescent="0.2">
      <c r="AR77" s="57"/>
      <c r="AS77" s="57"/>
      <c r="AT77" s="57"/>
      <c r="AU77" s="57"/>
      <c r="AV77" s="57"/>
      <c r="AW77" s="57"/>
      <c r="AX77" s="57"/>
      <c r="AY77" s="57"/>
      <c r="AZ77" s="57"/>
      <c r="BA77" s="57"/>
      <c r="BB77" s="57"/>
      <c r="BC77" s="57"/>
      <c r="BD77" s="57"/>
      <c r="BE77" s="57"/>
      <c r="BF77" s="57"/>
      <c r="BG77" s="57"/>
      <c r="BH77" s="57"/>
      <c r="BI77" s="57"/>
      <c r="BJ77" s="57"/>
      <c r="BK77" s="57"/>
      <c r="BL77" s="57"/>
      <c r="BM77" s="57"/>
      <c r="BN77" s="57"/>
      <c r="BO77" s="57"/>
      <c r="BP77" s="57"/>
      <c r="BQ77" s="57"/>
      <c r="BR77" s="57"/>
      <c r="BS77" s="57"/>
      <c r="BT77" s="57"/>
      <c r="BU77" s="57"/>
      <c r="BV77" s="57"/>
      <c r="BW77" s="57"/>
      <c r="BX77" s="57"/>
      <c r="BY77" s="57"/>
      <c r="BZ77" s="57"/>
      <c r="CA77" s="57"/>
      <c r="CB77" s="57"/>
      <c r="CC77" s="57"/>
      <c r="CD77" s="57"/>
      <c r="CE77" s="57"/>
      <c r="CF77" s="57"/>
      <c r="CG77" s="57"/>
    </row>
  </sheetData>
  <mergeCells count="109">
    <mergeCell ref="BH1:BI2"/>
    <mergeCell ref="BJ1:BO2"/>
    <mergeCell ref="AI10:AL21"/>
    <mergeCell ref="AI9:AL9"/>
    <mergeCell ref="F11:P15"/>
    <mergeCell ref="Q10:AH21"/>
    <mergeCell ref="AM10:BB21"/>
    <mergeCell ref="B1:X2"/>
    <mergeCell ref="Y1:Z2"/>
    <mergeCell ref="D12:E13"/>
    <mergeCell ref="D10:E11"/>
    <mergeCell ref="F17:P21"/>
    <mergeCell ref="B10:C11"/>
    <mergeCell ref="D14:E21"/>
    <mergeCell ref="B22:C23"/>
    <mergeCell ref="BC1:BG2"/>
    <mergeCell ref="F41:P45"/>
    <mergeCell ref="B34:C35"/>
    <mergeCell ref="B36:C37"/>
    <mergeCell ref="B38:C45"/>
    <mergeCell ref="B26:C33"/>
    <mergeCell ref="AA1:AE2"/>
    <mergeCell ref="D26:E33"/>
    <mergeCell ref="B12:C13"/>
    <mergeCell ref="B14:C21"/>
    <mergeCell ref="AM22:BB33"/>
    <mergeCell ref="AM34:BB45"/>
    <mergeCell ref="B52:C59"/>
    <mergeCell ref="AI22:AL33"/>
    <mergeCell ref="Q48:AH59"/>
    <mergeCell ref="B24:C25"/>
    <mergeCell ref="D24:E25"/>
    <mergeCell ref="B50:C51"/>
    <mergeCell ref="F23:P27"/>
    <mergeCell ref="F49:P53"/>
    <mergeCell ref="AI48:AL59"/>
    <mergeCell ref="D50:E51"/>
    <mergeCell ref="F55:P59"/>
    <mergeCell ref="F35:P39"/>
    <mergeCell ref="D34:E35"/>
    <mergeCell ref="Q34:AH45"/>
    <mergeCell ref="D52:E59"/>
    <mergeCell ref="D38:E45"/>
    <mergeCell ref="D36:E37"/>
    <mergeCell ref="D48:E49"/>
    <mergeCell ref="B48:C49"/>
    <mergeCell ref="D22:E23"/>
    <mergeCell ref="F29:P33"/>
    <mergeCell ref="CB46:CB49"/>
    <mergeCell ref="BH50:BS50"/>
    <mergeCell ref="BT50:CE50"/>
    <mergeCell ref="BF10:BG13"/>
    <mergeCell ref="BF14:BG21"/>
    <mergeCell ref="BF46:BG49"/>
    <mergeCell ref="AM48:BB59"/>
    <mergeCell ref="BH34:CA37"/>
    <mergeCell ref="BD46:BE57"/>
    <mergeCell ref="BD34:BE45"/>
    <mergeCell ref="BT27:CE33"/>
    <mergeCell ref="BH51:BS57"/>
    <mergeCell ref="BT51:CE57"/>
    <mergeCell ref="F69:H69"/>
    <mergeCell ref="I69:K69"/>
    <mergeCell ref="L69:N69"/>
    <mergeCell ref="BD5:CE9"/>
    <mergeCell ref="B5:E7"/>
    <mergeCell ref="B8:C9"/>
    <mergeCell ref="D8:E9"/>
    <mergeCell ref="BH14:BS14"/>
    <mergeCell ref="BD10:BE21"/>
    <mergeCell ref="BT14:CE14"/>
    <mergeCell ref="BT15:CE21"/>
    <mergeCell ref="CC10:CE13"/>
    <mergeCell ref="BH26:BS26"/>
    <mergeCell ref="BH10:CA13"/>
    <mergeCell ref="CB10:CB13"/>
    <mergeCell ref="CB22:CB25"/>
    <mergeCell ref="BH15:BS21"/>
    <mergeCell ref="AI34:AL45"/>
    <mergeCell ref="Q22:AH33"/>
    <mergeCell ref="BH46:CA49"/>
    <mergeCell ref="CC34:CE37"/>
    <mergeCell ref="BT39:CE45"/>
    <mergeCell ref="BH38:BS38"/>
    <mergeCell ref="BF34:BG37"/>
    <mergeCell ref="B62:V62"/>
    <mergeCell ref="BP1:BQ2"/>
    <mergeCell ref="BR1:BT2"/>
    <mergeCell ref="BU1:BV2"/>
    <mergeCell ref="BW1:CD2"/>
    <mergeCell ref="AF1:AG2"/>
    <mergeCell ref="AH1:AJ2"/>
    <mergeCell ref="AK1:AK2"/>
    <mergeCell ref="AR1:AS2"/>
    <mergeCell ref="AT1:AX2"/>
    <mergeCell ref="AY1:BB2"/>
    <mergeCell ref="BF22:BG25"/>
    <mergeCell ref="BH22:CA25"/>
    <mergeCell ref="CC22:CE25"/>
    <mergeCell ref="BD22:BE33"/>
    <mergeCell ref="BF26:BG33"/>
    <mergeCell ref="BT38:CE38"/>
    <mergeCell ref="CB34:CB37"/>
    <mergeCell ref="BF38:BG45"/>
    <mergeCell ref="BT26:CE26"/>
    <mergeCell ref="BH27:BS33"/>
    <mergeCell ref="BF50:BG57"/>
    <mergeCell ref="BH39:BS45"/>
    <mergeCell ref="CC46:CE49"/>
  </mergeCells>
  <phoneticPr fontId="2"/>
  <pageMargins left="0.47" right="0.19685039370078741" top="0.23622047244094491" bottom="0.2" header="0.19685039370078741" footer="0"/>
  <pageSetup paperSize="9" scale="49" orientation="landscape" cellComments="asDisplayed"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Q84"/>
  <sheetViews>
    <sheetView showGridLines="0" view="pageBreakPreview" zoomScale="80" zoomScaleNormal="100" zoomScaleSheetLayoutView="80" workbookViewId="0">
      <selection activeCell="BQ45" sqref="BQ45"/>
    </sheetView>
  </sheetViews>
  <sheetFormatPr defaultColWidth="9" defaultRowHeight="13.2" x14ac:dyDescent="0.2"/>
  <cols>
    <col min="1" max="1" width="2.6640625" style="189" customWidth="1"/>
    <col min="2" max="5" width="2.109375" style="189" customWidth="1"/>
    <col min="6" max="11" width="3.109375" style="189" customWidth="1"/>
    <col min="12" max="12" width="3.21875" style="189" customWidth="1"/>
    <col min="13" max="25" width="3.109375" style="189" customWidth="1"/>
    <col min="26" max="26" width="2.109375" style="189" customWidth="1"/>
    <col min="27" max="38" width="1.77734375" style="189" customWidth="1"/>
    <col min="39" max="53" width="3.109375" style="189" customWidth="1"/>
    <col min="54" max="65" width="3.88671875" style="189" customWidth="1"/>
    <col min="66" max="66" width="4.109375" style="189" customWidth="1"/>
    <col min="67" max="67" width="1.44140625" style="189" customWidth="1"/>
    <col min="68" max="16384" width="9" style="76"/>
  </cols>
  <sheetData>
    <row r="1" spans="1:95" s="101" customFormat="1" ht="13.5" customHeight="1" x14ac:dyDescent="0.2">
      <c r="A1" s="107"/>
      <c r="B1" s="660" t="s">
        <v>90</v>
      </c>
      <c r="C1" s="661"/>
      <c r="D1" s="661"/>
      <c r="E1" s="661"/>
      <c r="F1" s="661"/>
      <c r="G1" s="661"/>
      <c r="H1" s="661"/>
      <c r="I1" s="661"/>
      <c r="J1" s="661"/>
      <c r="K1" s="661"/>
      <c r="L1" s="661"/>
      <c r="M1" s="661"/>
      <c r="N1" s="661"/>
      <c r="O1" s="661"/>
      <c r="P1" s="661"/>
      <c r="Q1" s="664" t="s">
        <v>91</v>
      </c>
      <c r="R1" s="664"/>
      <c r="S1" s="664" t="str">
        <f>シート!AA1</f>
        <v>2022</v>
      </c>
      <c r="T1" s="666"/>
      <c r="U1" s="666"/>
      <c r="V1" s="666"/>
      <c r="W1" s="666"/>
      <c r="X1" s="664" t="s">
        <v>5</v>
      </c>
      <c r="Y1" s="664"/>
      <c r="Z1" s="664" t="str">
        <f>シート!AH1</f>
        <v>下期</v>
      </c>
      <c r="AA1" s="664"/>
      <c r="AB1" s="664"/>
      <c r="AC1" s="664" t="s">
        <v>92</v>
      </c>
      <c r="AD1" s="108"/>
      <c r="AE1" s="109"/>
      <c r="AF1" s="109"/>
      <c r="AG1" s="109"/>
      <c r="AH1" s="109"/>
      <c r="AI1" s="110"/>
      <c r="AJ1" s="111"/>
      <c r="AK1" s="652" t="s">
        <v>93</v>
      </c>
      <c r="AL1" s="653"/>
      <c r="AM1" s="653"/>
      <c r="AN1" s="654"/>
      <c r="AO1" s="655" t="s">
        <v>94</v>
      </c>
      <c r="AP1" s="656"/>
      <c r="AQ1" s="656"/>
      <c r="AR1" s="657"/>
      <c r="AS1" s="655" t="s">
        <v>95</v>
      </c>
      <c r="AT1" s="656"/>
      <c r="AU1" s="656"/>
      <c r="AV1" s="656"/>
      <c r="AW1" s="656"/>
      <c r="AX1" s="657"/>
      <c r="AY1" s="652" t="s">
        <v>96</v>
      </c>
      <c r="AZ1" s="653"/>
      <c r="BA1" s="654"/>
      <c r="BB1" s="655" t="s">
        <v>97</v>
      </c>
      <c r="BC1" s="656"/>
      <c r="BD1" s="656"/>
      <c r="BE1" s="656"/>
      <c r="BF1" s="656"/>
      <c r="BG1" s="656"/>
      <c r="BH1" s="656"/>
      <c r="BI1" s="656"/>
      <c r="BJ1" s="656"/>
      <c r="BK1" s="657"/>
      <c r="BL1" s="658"/>
      <c r="BM1" s="659"/>
      <c r="BN1" s="107"/>
      <c r="BO1" s="107"/>
    </row>
    <row r="2" spans="1:95" s="101" customFormat="1" ht="21.75" customHeight="1" thickBot="1" x14ac:dyDescent="0.25">
      <c r="A2" s="107"/>
      <c r="B2" s="662"/>
      <c r="C2" s="663"/>
      <c r="D2" s="663"/>
      <c r="E2" s="663"/>
      <c r="F2" s="663"/>
      <c r="G2" s="663"/>
      <c r="H2" s="663"/>
      <c r="I2" s="663"/>
      <c r="J2" s="663"/>
      <c r="K2" s="663"/>
      <c r="L2" s="663"/>
      <c r="M2" s="663"/>
      <c r="N2" s="663"/>
      <c r="O2" s="663"/>
      <c r="P2" s="663"/>
      <c r="Q2" s="665"/>
      <c r="R2" s="665"/>
      <c r="S2" s="667"/>
      <c r="T2" s="667"/>
      <c r="U2" s="667"/>
      <c r="V2" s="667"/>
      <c r="W2" s="667"/>
      <c r="X2" s="665"/>
      <c r="Y2" s="665"/>
      <c r="Z2" s="665"/>
      <c r="AA2" s="665"/>
      <c r="AB2" s="665"/>
      <c r="AC2" s="665"/>
      <c r="AD2" s="112"/>
      <c r="AE2" s="113"/>
      <c r="AF2" s="113"/>
      <c r="AG2" s="113"/>
      <c r="AH2" s="113"/>
      <c r="AI2" s="114"/>
      <c r="AJ2" s="115"/>
      <c r="AK2" s="638" t="str">
        <f>シート!AT1</f>
        <v>MMP623</v>
      </c>
      <c r="AL2" s="639"/>
      <c r="AM2" s="639"/>
      <c r="AN2" s="640"/>
      <c r="AO2" s="641" t="str">
        <f>シート!BC1</f>
        <v>MM39091</v>
      </c>
      <c r="AP2" s="642"/>
      <c r="AQ2" s="642"/>
      <c r="AR2" s="643"/>
      <c r="AS2" s="641" t="str">
        <f>シート!BJ1</f>
        <v>西澤　香苗</v>
      </c>
      <c r="AT2" s="642"/>
      <c r="AU2" s="642"/>
      <c r="AV2" s="642"/>
      <c r="AW2" s="642"/>
      <c r="AX2" s="643"/>
      <c r="AY2" s="644" t="str">
        <f>シート!BR1</f>
        <v>SA</v>
      </c>
      <c r="AZ2" s="645"/>
      <c r="BA2" s="646"/>
      <c r="BB2" s="647" t="str">
        <f>シート!BW1</f>
        <v/>
      </c>
      <c r="BC2" s="648"/>
      <c r="BD2" s="648"/>
      <c r="BE2" s="648"/>
      <c r="BF2" s="648"/>
      <c r="BG2" s="648"/>
      <c r="BH2" s="648"/>
      <c r="BI2" s="648"/>
      <c r="BJ2" s="648"/>
      <c r="BK2" s="649"/>
      <c r="BL2" s="650"/>
      <c r="BM2" s="651"/>
      <c r="BN2" s="107"/>
      <c r="BO2" s="107"/>
    </row>
    <row r="3" spans="1:95" ht="13.5" customHeight="1" x14ac:dyDescent="0.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8"/>
      <c r="AY3" s="118"/>
      <c r="AZ3" s="119"/>
      <c r="BA3" s="119"/>
      <c r="BB3" s="119"/>
      <c r="BC3" s="119"/>
      <c r="BD3" s="119"/>
      <c r="BE3" s="119"/>
      <c r="BF3" s="119"/>
      <c r="BG3" s="119"/>
      <c r="BH3" s="119"/>
      <c r="BI3" s="120"/>
      <c r="BJ3" s="120"/>
      <c r="BK3" s="120"/>
      <c r="BL3" s="116"/>
      <c r="BM3" s="116"/>
      <c r="BN3" s="119"/>
      <c r="BO3" s="119"/>
      <c r="CQ3" s="121"/>
    </row>
    <row r="4" spans="1:95" ht="16.8" thickBot="1" x14ac:dyDescent="0.25">
      <c r="A4" s="119"/>
      <c r="B4" s="122" t="s">
        <v>108</v>
      </c>
      <c r="C4" s="119"/>
      <c r="D4" s="119"/>
      <c r="E4" s="119"/>
      <c r="F4" s="119"/>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c r="AO4" s="123"/>
      <c r="AP4" s="123"/>
      <c r="AQ4" s="123"/>
      <c r="AR4" s="123"/>
      <c r="AS4" s="123"/>
      <c r="AT4" s="123"/>
      <c r="AU4" s="123"/>
      <c r="AV4" s="123"/>
      <c r="AW4" s="123"/>
      <c r="AX4" s="123"/>
      <c r="AY4" s="123"/>
      <c r="AZ4" s="123"/>
      <c r="BA4" s="123"/>
      <c r="BB4" s="123"/>
      <c r="BC4" s="119"/>
      <c r="BD4" s="119"/>
      <c r="BE4" s="119"/>
      <c r="BF4" s="119"/>
      <c r="BG4" s="119"/>
      <c r="BH4" s="119"/>
      <c r="BI4" s="124"/>
      <c r="BJ4" s="124"/>
      <c r="BK4" s="124"/>
      <c r="BL4" s="124"/>
      <c r="BM4" s="124"/>
      <c r="BN4" s="125"/>
      <c r="BO4" s="119"/>
    </row>
    <row r="5" spans="1:95" x14ac:dyDescent="0.2">
      <c r="A5" s="119"/>
      <c r="B5" s="285" t="s">
        <v>77</v>
      </c>
      <c r="C5" s="622"/>
      <c r="D5" s="622"/>
      <c r="E5" s="623"/>
      <c r="F5" s="6"/>
      <c r="G5" s="6"/>
      <c r="H5" s="6"/>
      <c r="I5" s="6"/>
      <c r="J5" s="6"/>
      <c r="K5" s="6"/>
      <c r="L5" s="6"/>
      <c r="M5" s="6"/>
      <c r="N5" s="6"/>
      <c r="O5" s="6"/>
      <c r="P5" s="6"/>
      <c r="Q5" s="45"/>
      <c r="R5" s="6"/>
      <c r="S5" s="6"/>
      <c r="T5" s="6"/>
      <c r="U5" s="6"/>
      <c r="V5" s="6"/>
      <c r="W5" s="6"/>
      <c r="X5" s="6"/>
      <c r="Y5" s="6"/>
      <c r="Z5" s="6"/>
      <c r="AA5" s="6"/>
      <c r="AB5" s="6"/>
      <c r="AC5" s="6"/>
      <c r="AD5" s="6"/>
      <c r="AE5" s="6"/>
      <c r="AF5" s="6"/>
      <c r="AG5" s="6"/>
      <c r="AH5" s="6"/>
      <c r="AI5" s="6"/>
      <c r="AJ5" s="6"/>
      <c r="AK5" s="6"/>
      <c r="AL5" s="6"/>
      <c r="AM5" s="45"/>
      <c r="AN5" s="6"/>
      <c r="AO5" s="6"/>
      <c r="AP5" s="6"/>
      <c r="AQ5" s="6"/>
      <c r="AR5" s="6"/>
      <c r="AS5" s="6"/>
      <c r="AT5" s="6"/>
      <c r="AU5" s="6"/>
      <c r="AV5" s="6"/>
      <c r="AW5" s="6"/>
      <c r="AX5" s="45"/>
      <c r="AY5" s="6"/>
      <c r="AZ5" s="6"/>
      <c r="BA5" s="6"/>
      <c r="BB5" s="6"/>
      <c r="BC5" s="6"/>
      <c r="BD5" s="6"/>
      <c r="BE5" s="6"/>
      <c r="BF5" s="6"/>
      <c r="BG5" s="6"/>
      <c r="BH5" s="6"/>
      <c r="BI5" s="6"/>
      <c r="BJ5" s="6"/>
      <c r="BK5" s="6"/>
      <c r="BL5" s="6"/>
      <c r="BM5" s="7"/>
      <c r="BN5" s="126"/>
      <c r="BO5" s="119"/>
    </row>
    <row r="6" spans="1:95" ht="14.4" x14ac:dyDescent="0.2">
      <c r="A6" s="119"/>
      <c r="B6" s="624"/>
      <c r="C6" s="625"/>
      <c r="D6" s="625"/>
      <c r="E6" s="626"/>
      <c r="F6" s="4"/>
      <c r="G6" s="10" t="s">
        <v>0</v>
      </c>
      <c r="H6" s="11"/>
      <c r="I6" s="4"/>
      <c r="J6" s="4"/>
      <c r="K6" s="4"/>
      <c r="L6" s="4"/>
      <c r="M6" s="4"/>
      <c r="N6" s="4"/>
      <c r="O6" s="4"/>
      <c r="P6" s="4"/>
      <c r="Q6" s="127" t="s">
        <v>6</v>
      </c>
      <c r="R6" s="4"/>
      <c r="S6" s="4"/>
      <c r="T6" s="4"/>
      <c r="U6" s="4"/>
      <c r="V6" s="4"/>
      <c r="W6" s="10"/>
      <c r="X6" s="4"/>
      <c r="Y6" s="4"/>
      <c r="Z6" s="4"/>
      <c r="AA6" s="4"/>
      <c r="AB6" s="4"/>
      <c r="AC6" s="4"/>
      <c r="AD6" s="4"/>
      <c r="AE6" s="4"/>
      <c r="AF6" s="4"/>
      <c r="AG6" s="4"/>
      <c r="AH6" s="4"/>
      <c r="AI6" s="4"/>
      <c r="AJ6" s="4"/>
      <c r="AK6" s="4"/>
      <c r="AL6" s="4"/>
      <c r="AM6" s="8"/>
      <c r="AN6" s="10" t="s">
        <v>109</v>
      </c>
      <c r="AO6" s="4"/>
      <c r="AP6" s="4"/>
      <c r="AQ6" s="4"/>
      <c r="AR6" s="4"/>
      <c r="AS6" s="4"/>
      <c r="AT6" s="4"/>
      <c r="AU6" s="4"/>
      <c r="AV6" s="12"/>
      <c r="AW6" s="13"/>
      <c r="AX6" s="128"/>
      <c r="AY6" s="4"/>
      <c r="AZ6" s="4"/>
      <c r="BA6" s="10" t="s">
        <v>110</v>
      </c>
      <c r="BB6" s="4"/>
      <c r="BC6" s="13"/>
      <c r="BD6" s="13"/>
      <c r="BE6" s="13"/>
      <c r="BF6" s="13"/>
      <c r="BG6" s="13"/>
      <c r="BH6" s="13"/>
      <c r="BI6" s="13"/>
      <c r="BJ6" s="4"/>
      <c r="BK6" s="4"/>
      <c r="BL6" s="4"/>
      <c r="BM6" s="129"/>
      <c r="BN6" s="119"/>
      <c r="BO6" s="119"/>
    </row>
    <row r="7" spans="1:95" ht="14.4" x14ac:dyDescent="0.2">
      <c r="A7" s="119"/>
      <c r="B7" s="627"/>
      <c r="C7" s="628"/>
      <c r="D7" s="628"/>
      <c r="E7" s="629"/>
      <c r="F7" s="4"/>
      <c r="G7" s="15"/>
      <c r="H7" s="15"/>
      <c r="I7" s="16"/>
      <c r="J7" s="16"/>
      <c r="K7" s="16"/>
      <c r="L7" s="16"/>
      <c r="M7" s="16"/>
      <c r="N7" s="16"/>
      <c r="O7" s="16"/>
      <c r="P7" s="16"/>
      <c r="Q7" s="17"/>
      <c r="R7" s="15"/>
      <c r="S7" s="16"/>
      <c r="T7" s="18"/>
      <c r="U7" s="16"/>
      <c r="V7" s="16"/>
      <c r="W7" s="16"/>
      <c r="X7" s="16"/>
      <c r="Y7" s="4"/>
      <c r="Z7" s="4"/>
      <c r="AA7" s="4"/>
      <c r="AB7" s="4"/>
      <c r="AC7" s="4"/>
      <c r="AD7" s="4"/>
      <c r="AE7" s="4"/>
      <c r="AF7" s="130"/>
      <c r="AG7" s="4"/>
      <c r="AH7" s="4"/>
      <c r="AI7" s="4"/>
      <c r="AJ7" s="4"/>
      <c r="AK7" s="4"/>
      <c r="AL7" s="4"/>
      <c r="AM7" s="8"/>
      <c r="AN7" s="15"/>
      <c r="AO7" s="15"/>
      <c r="AP7" s="15"/>
      <c r="AQ7" s="16"/>
      <c r="AR7" s="16"/>
      <c r="AS7" s="16"/>
      <c r="AT7" s="16"/>
      <c r="AU7" s="16"/>
      <c r="AV7" s="19"/>
      <c r="AW7" s="20"/>
      <c r="AX7" s="106"/>
      <c r="AY7" s="16"/>
      <c r="AZ7" s="16"/>
      <c r="BA7" s="4"/>
      <c r="BB7" s="131"/>
      <c r="BC7" s="21"/>
      <c r="BD7" s="21"/>
      <c r="BE7" s="21"/>
      <c r="BF7" s="21"/>
      <c r="BG7" s="21"/>
      <c r="BH7" s="21"/>
      <c r="BI7" s="132"/>
      <c r="BJ7" s="130"/>
      <c r="BK7" s="130"/>
      <c r="BL7" s="130"/>
      <c r="BM7" s="133"/>
      <c r="BN7" s="119"/>
      <c r="BO7" s="119"/>
    </row>
    <row r="8" spans="1:95" ht="13.8" thickBot="1" x14ac:dyDescent="0.25">
      <c r="A8" s="119"/>
      <c r="B8" s="630" t="s">
        <v>111</v>
      </c>
      <c r="C8" s="631"/>
      <c r="D8" s="632" t="s">
        <v>76</v>
      </c>
      <c r="E8" s="633"/>
      <c r="F8" s="3"/>
      <c r="G8" s="24"/>
      <c r="H8" s="25"/>
      <c r="I8" s="25"/>
      <c r="J8" s="25"/>
      <c r="K8" s="25"/>
      <c r="L8" s="25"/>
      <c r="M8" s="25"/>
      <c r="N8" s="25"/>
      <c r="O8" s="25"/>
      <c r="P8" s="25"/>
      <c r="Q8" s="26"/>
      <c r="R8" s="25"/>
      <c r="S8" s="25"/>
      <c r="T8" s="27"/>
      <c r="U8" s="27"/>
      <c r="V8" s="25"/>
      <c r="W8" s="25"/>
      <c r="X8" s="25"/>
      <c r="Y8" s="3"/>
      <c r="Z8" s="3"/>
      <c r="AA8" s="634" t="s">
        <v>112</v>
      </c>
      <c r="AB8" s="635"/>
      <c r="AC8" s="635"/>
      <c r="AD8" s="635"/>
      <c r="AE8" s="635"/>
      <c r="AF8" s="635"/>
      <c r="AG8" s="636"/>
      <c r="AH8" s="636"/>
      <c r="AI8" s="636"/>
      <c r="AJ8" s="636"/>
      <c r="AK8" s="636"/>
      <c r="AL8" s="637"/>
      <c r="AM8" s="28"/>
      <c r="AN8" s="25"/>
      <c r="AO8" s="25"/>
      <c r="AP8" s="25"/>
      <c r="AQ8" s="25"/>
      <c r="AR8" s="25"/>
      <c r="AS8" s="25"/>
      <c r="AT8" s="25"/>
      <c r="AU8" s="25"/>
      <c r="AV8" s="29"/>
      <c r="AW8" s="134"/>
      <c r="AX8" s="135" t="s">
        <v>113</v>
      </c>
      <c r="AY8" s="134"/>
      <c r="AZ8" s="134"/>
      <c r="BA8" s="136"/>
      <c r="BB8" s="136"/>
      <c r="BC8" s="136"/>
      <c r="BD8" s="136"/>
      <c r="BE8" s="136"/>
      <c r="BF8" s="486"/>
      <c r="BG8" s="487"/>
      <c r="BH8" s="476" t="s">
        <v>114</v>
      </c>
      <c r="BI8" s="477"/>
      <c r="BJ8" s="476" t="s">
        <v>115</v>
      </c>
      <c r="BK8" s="477"/>
      <c r="BL8" s="605" t="s">
        <v>116</v>
      </c>
      <c r="BM8" s="606"/>
      <c r="BN8" s="119"/>
      <c r="BO8" s="119"/>
    </row>
    <row r="9" spans="1:95" ht="30" customHeight="1" x14ac:dyDescent="0.2">
      <c r="A9" s="543" t="s">
        <v>117</v>
      </c>
      <c r="B9" s="546">
        <f>シート!B10</f>
        <v>60</v>
      </c>
      <c r="C9" s="547"/>
      <c r="D9" s="507">
        <f>シート!D10</f>
        <v>60</v>
      </c>
      <c r="E9" s="508"/>
      <c r="F9" s="137" t="s">
        <v>2</v>
      </c>
      <c r="G9" s="6"/>
      <c r="H9" s="6"/>
      <c r="I9" s="6"/>
      <c r="J9" s="6"/>
      <c r="K9" s="6"/>
      <c r="L9" s="6"/>
      <c r="M9" s="6"/>
      <c r="N9" s="6"/>
      <c r="O9" s="6"/>
      <c r="P9" s="6"/>
      <c r="Q9" s="306" t="str">
        <f>シート!Q10</f>
        <v>①-1.学習モデル作成のフォローを行う_x000D_
①-2.学習モデルが劣化した際の、新しいモデルとの平行運用について考え方や手順をMDWに示す_x000D_
①-3.AI学習モデルについての定期ヒアリングを行う_x000D_
①-4.運用課題の対応_x000D_
②-1.汎用的なオフラインシステムに必要な機能について話し合い必要な機能の洗い出しを行う_x000D_
②-2.システムフローを作成する_x000D_
②-3.汎用的なオフラインシステムについて内部/外部どちらで作成するのか検討し決める。_x000D_
②-4. (内部の場合)担当者に作成依頼。不足している情報は適宜話し合う。_x000D_
②-5. (内部の場合)完成したシステムに対して要件を満たしているか確認する_x000D_
②-4. (外部の場合)仕入先を検討。打ち合わせを行い要件を共有する。_x000D_
②-5. (外部の場合)要件定義書作成。見積依頼&amp;発注。_x000D_
②-6. (外部の場合)完成したシステムに対して要件を満たしているか確認&amp;検収_x000D_
③-1.テーマの目標値が達成できるように進捗管理を行う_x000D_
③-2.今後対応すべき課題を抽出し、必要であれば次期テーマを立案する。_x000D_
③-3.テーマ終了報告書起案</v>
      </c>
      <c r="R9" s="307"/>
      <c r="S9" s="307"/>
      <c r="T9" s="307"/>
      <c r="U9" s="307"/>
      <c r="V9" s="307"/>
      <c r="W9" s="307"/>
      <c r="X9" s="307"/>
      <c r="Y9" s="307"/>
      <c r="Z9" s="308"/>
      <c r="AA9" s="593" t="str">
        <f>シート!AI10</f>
        <v xml:space="preserve">①-1.22/10-22/12_x000D_
①-2.22/10-22/12_x000D_
①-3.22/10-23/4_x000D_
①-4.22/10-23/4_x000D_
②-1.22/10-11_x000D_
②-2.22/11_x000D_
②-3.22/11-12_x000D_
②-4.22/12-23/1_x000D_
②-5.23/1-2_x000D_
②-6.23/3-4_x000D_
③-1.22/10-23/4_x000D_
③-2.23/3-4_x000D_
③-3.23/3-4_x000D_
</v>
      </c>
      <c r="AB9" s="594"/>
      <c r="AC9" s="594"/>
      <c r="AD9" s="594"/>
      <c r="AE9" s="594"/>
      <c r="AF9" s="594"/>
      <c r="AG9" s="595"/>
      <c r="AH9" s="595"/>
      <c r="AI9" s="595"/>
      <c r="AJ9" s="595"/>
      <c r="AK9" s="595"/>
      <c r="AL9" s="596"/>
      <c r="AM9" s="448" t="str">
        <f>シート!AM10</f>
        <v>達成度：100%
①AI用の限度見本を作成し、それに基づいてデータセットを作ることで質の良い学習モデルが作成できた。MDWの初期流動では当初の目標値をクリアし、見逃しゼロ過検出率0.05%となり、量産適応開始することができた。学習モデルが劣化した際のモデル平行運用についてはランタイムシステムに実装し手順書に記載済。
②オフラインシステムについて、機能要件を整理し実装する必要がある機能についてすり合わせを行った。実装内容・期間・価格など社外で実装する場合と比較した結果、内部で実装することが決定できた。画像AIを導入している拠点の使用想定パターンを考慮し、どの拠点でも使えるよう汎用的な機能を実装。必要要件すべて実装し、動作確認完了。使用手順書も作成済。
③毎週の進捗MTで各目標値のToDoを整理し進捗確認を行い、テーマ期間内にすべての目標値が達成できた。次期テーマについて画像系メンバーで話し合いを行いTRMに反映することができている。</v>
      </c>
      <c r="AN9" s="400"/>
      <c r="AO9" s="400"/>
      <c r="AP9" s="400"/>
      <c r="AQ9" s="400"/>
      <c r="AR9" s="400"/>
      <c r="AS9" s="400"/>
      <c r="AT9" s="400"/>
      <c r="AU9" s="400"/>
      <c r="AV9" s="400"/>
      <c r="AW9" s="449"/>
      <c r="AX9" s="448"/>
      <c r="AY9" s="400"/>
      <c r="AZ9" s="400"/>
      <c r="BA9" s="400"/>
      <c r="BB9" s="400"/>
      <c r="BC9" s="400"/>
      <c r="BD9" s="400"/>
      <c r="BE9" s="449"/>
      <c r="BF9" s="410" t="s">
        <v>118</v>
      </c>
      <c r="BG9" s="411"/>
      <c r="BH9" s="212"/>
      <c r="BI9" s="211" t="str">
        <f>IF(ISERROR(VLOOKUP($BH9,Sheet2!$A$26:$B$31,2,0)),"",VLOOKUP('シート (評価枠有)'!$BH9,Sheet2!$A$26:$B$31,2,0))</f>
        <v/>
      </c>
      <c r="BJ9" s="210"/>
      <c r="BK9" s="211" t="str">
        <f>IF(ISERROR(VLOOKUP($BJ9,Sheet2!$D$26:$E$33,2,0)),"",VLOOKUP('シート (評価枠有)'!$BJ9,Sheet2!$D$26:$E$33,2,0))</f>
        <v/>
      </c>
      <c r="BL9" s="614" t="str">
        <f t="shared" ref="BL9:BL14" si="0">IF(OR($D$14="0%",ISERROR($BI9*$BK9*LEFT($D$14,2))),"",$BI9*$BK9*LEFT($D$14,2))</f>
        <v/>
      </c>
      <c r="BM9" s="615"/>
      <c r="BN9" s="119"/>
      <c r="BO9" s="119"/>
    </row>
    <row r="10" spans="1:95" ht="30" customHeight="1" x14ac:dyDescent="0.2">
      <c r="A10" s="544"/>
      <c r="B10" s="533" t="s">
        <v>119</v>
      </c>
      <c r="C10" s="534"/>
      <c r="D10" s="523" t="s">
        <v>119</v>
      </c>
      <c r="E10" s="524"/>
      <c r="F10" s="353" t="str">
        <f>シート!F11</f>
        <v xml:space="preserve">【KB25】ノーコードAI学習モデル　システム化技術の開発																														</v>
      </c>
      <c r="G10" s="616"/>
      <c r="H10" s="616"/>
      <c r="I10" s="616"/>
      <c r="J10" s="616"/>
      <c r="K10" s="616"/>
      <c r="L10" s="616"/>
      <c r="M10" s="616"/>
      <c r="N10" s="616"/>
      <c r="O10" s="616"/>
      <c r="P10" s="617"/>
      <c r="Q10" s="309"/>
      <c r="R10" s="310"/>
      <c r="S10" s="310"/>
      <c r="T10" s="310"/>
      <c r="U10" s="310"/>
      <c r="V10" s="310"/>
      <c r="W10" s="310"/>
      <c r="X10" s="310"/>
      <c r="Y10" s="310"/>
      <c r="Z10" s="311"/>
      <c r="AA10" s="597"/>
      <c r="AB10" s="598"/>
      <c r="AC10" s="598"/>
      <c r="AD10" s="598"/>
      <c r="AE10" s="598"/>
      <c r="AF10" s="598"/>
      <c r="AG10" s="610"/>
      <c r="AH10" s="610"/>
      <c r="AI10" s="610"/>
      <c r="AJ10" s="610"/>
      <c r="AK10" s="610"/>
      <c r="AL10" s="600"/>
      <c r="AM10" s="450"/>
      <c r="AN10" s="354"/>
      <c r="AO10" s="354"/>
      <c r="AP10" s="354"/>
      <c r="AQ10" s="354"/>
      <c r="AR10" s="354"/>
      <c r="AS10" s="354"/>
      <c r="AT10" s="354"/>
      <c r="AU10" s="354"/>
      <c r="AV10" s="354"/>
      <c r="AW10" s="355"/>
      <c r="AX10" s="450"/>
      <c r="AY10" s="354"/>
      <c r="AZ10" s="354"/>
      <c r="BA10" s="354"/>
      <c r="BB10" s="354"/>
      <c r="BC10" s="354"/>
      <c r="BD10" s="354"/>
      <c r="BE10" s="355"/>
      <c r="BF10" s="384" t="s">
        <v>120</v>
      </c>
      <c r="BG10" s="406"/>
      <c r="BH10" s="213"/>
      <c r="BI10" s="215" t="str">
        <f>IF(ISERROR(VLOOKUP($BH10,Sheet2!$A$26:$B$31,2,0)),"",VLOOKUP('シート (評価枠有)'!$BH10,Sheet2!$A$26:$B$31,2,0))</f>
        <v/>
      </c>
      <c r="BJ10" s="213"/>
      <c r="BK10" s="215" t="str">
        <f>IF(ISERROR(VLOOKUP($BJ10,Sheet2!$D$26:$E$33,2,0)),"",VLOOKUP('シート (評価枠有)'!$BJ10,Sheet2!$D$26:$E$33,2,0))</f>
        <v/>
      </c>
      <c r="BL10" s="569" t="str">
        <f t="shared" si="0"/>
        <v/>
      </c>
      <c r="BM10" s="570"/>
      <c r="BN10" s="119"/>
      <c r="BO10" s="119"/>
    </row>
    <row r="11" spans="1:95" ht="30" customHeight="1" x14ac:dyDescent="0.2">
      <c r="A11" s="545"/>
      <c r="B11" s="541" t="str">
        <f>シート!B14</f>
        <v>40%</v>
      </c>
      <c r="C11" s="542"/>
      <c r="D11" s="549" t="str">
        <f>シート!D14</f>
        <v>0%</v>
      </c>
      <c r="E11" s="550"/>
      <c r="F11" s="618"/>
      <c r="G11" s="619"/>
      <c r="H11" s="619"/>
      <c r="I11" s="619"/>
      <c r="J11" s="619"/>
      <c r="K11" s="619"/>
      <c r="L11" s="619"/>
      <c r="M11" s="619"/>
      <c r="N11" s="619"/>
      <c r="O11" s="619"/>
      <c r="P11" s="620"/>
      <c r="Q11" s="309"/>
      <c r="R11" s="310"/>
      <c r="S11" s="310"/>
      <c r="T11" s="310"/>
      <c r="U11" s="310"/>
      <c r="V11" s="310"/>
      <c r="W11" s="310"/>
      <c r="X11" s="310"/>
      <c r="Y11" s="310"/>
      <c r="Z11" s="311"/>
      <c r="AA11" s="597"/>
      <c r="AB11" s="598"/>
      <c r="AC11" s="598"/>
      <c r="AD11" s="598"/>
      <c r="AE11" s="598"/>
      <c r="AF11" s="598"/>
      <c r="AG11" s="610"/>
      <c r="AH11" s="610"/>
      <c r="AI11" s="610"/>
      <c r="AJ11" s="610"/>
      <c r="AK11" s="610"/>
      <c r="AL11" s="600"/>
      <c r="AM11" s="450"/>
      <c r="AN11" s="354"/>
      <c r="AO11" s="354"/>
      <c r="AP11" s="354"/>
      <c r="AQ11" s="354"/>
      <c r="AR11" s="354"/>
      <c r="AS11" s="354"/>
      <c r="AT11" s="354"/>
      <c r="AU11" s="354"/>
      <c r="AV11" s="354"/>
      <c r="AW11" s="355"/>
      <c r="AX11" s="450"/>
      <c r="AY11" s="354"/>
      <c r="AZ11" s="354"/>
      <c r="BA11" s="354"/>
      <c r="BB11" s="354"/>
      <c r="BC11" s="354"/>
      <c r="BD11" s="354"/>
      <c r="BE11" s="355"/>
      <c r="BF11" s="384" t="s">
        <v>121</v>
      </c>
      <c r="BG11" s="406"/>
      <c r="BH11" s="213"/>
      <c r="BI11" s="215" t="str">
        <f>IF(ISERROR(VLOOKUP($BH11,Sheet2!$A$26:$B$31,2,0)),"",VLOOKUP('シート (評価枠有)'!$BH11,Sheet2!$A$26:$B$31,2,0))</f>
        <v/>
      </c>
      <c r="BJ11" s="213"/>
      <c r="BK11" s="215" t="str">
        <f>IF(ISERROR(VLOOKUP($BJ11,Sheet2!$D$26:$E$33,2,0)),"",VLOOKUP('シート (評価枠有)'!$BJ11,Sheet2!$D$26:$E$33,2,0))</f>
        <v/>
      </c>
      <c r="BL11" s="569" t="str">
        <f t="shared" si="0"/>
        <v/>
      </c>
      <c r="BM11" s="570"/>
      <c r="BN11" s="119"/>
      <c r="BO11" s="119"/>
    </row>
    <row r="12" spans="1:95" ht="30" customHeight="1" x14ac:dyDescent="0.2">
      <c r="A12" s="498" t="s">
        <v>122</v>
      </c>
      <c r="B12" s="581"/>
      <c r="C12" s="582"/>
      <c r="D12" s="507">
        <f>シート!D10</f>
        <v>60</v>
      </c>
      <c r="E12" s="508"/>
      <c r="F12" s="138" t="s">
        <v>3</v>
      </c>
      <c r="G12" s="139"/>
      <c r="H12" s="105"/>
      <c r="I12" s="105"/>
      <c r="J12" s="105"/>
      <c r="K12" s="105"/>
      <c r="L12" s="105"/>
      <c r="M12" s="105"/>
      <c r="N12" s="105"/>
      <c r="O12" s="105"/>
      <c r="P12" s="140"/>
      <c r="Q12" s="309"/>
      <c r="R12" s="310"/>
      <c r="S12" s="310"/>
      <c r="T12" s="310"/>
      <c r="U12" s="310"/>
      <c r="V12" s="310"/>
      <c r="W12" s="310"/>
      <c r="X12" s="310"/>
      <c r="Y12" s="310"/>
      <c r="Z12" s="311"/>
      <c r="AA12" s="597"/>
      <c r="AB12" s="598"/>
      <c r="AC12" s="598"/>
      <c r="AD12" s="598"/>
      <c r="AE12" s="598"/>
      <c r="AF12" s="598"/>
      <c r="AG12" s="610"/>
      <c r="AH12" s="610"/>
      <c r="AI12" s="610"/>
      <c r="AJ12" s="610"/>
      <c r="AK12" s="610"/>
      <c r="AL12" s="600"/>
      <c r="AM12" s="450"/>
      <c r="AN12" s="354"/>
      <c r="AO12" s="354"/>
      <c r="AP12" s="354"/>
      <c r="AQ12" s="354"/>
      <c r="AR12" s="354"/>
      <c r="AS12" s="354"/>
      <c r="AT12" s="354"/>
      <c r="AU12" s="354"/>
      <c r="AV12" s="354"/>
      <c r="AW12" s="355"/>
      <c r="AX12" s="450"/>
      <c r="AY12" s="354"/>
      <c r="AZ12" s="354"/>
      <c r="BA12" s="354"/>
      <c r="BB12" s="354"/>
      <c r="BC12" s="354"/>
      <c r="BD12" s="354"/>
      <c r="BE12" s="355"/>
      <c r="BF12" s="384" t="s">
        <v>123</v>
      </c>
      <c r="BG12" s="406"/>
      <c r="BH12" s="213"/>
      <c r="BI12" s="215" t="str">
        <f>IF(ISERROR(VLOOKUP($BH12,Sheet2!$A$26:$B$31,2,0)),"",VLOOKUP('シート (評価枠有)'!$BH12,Sheet2!$A$26:$B$31,2,0))</f>
        <v/>
      </c>
      <c r="BJ12" s="213"/>
      <c r="BK12" s="215" t="str">
        <f>IF(ISERROR(VLOOKUP($BJ12,Sheet2!$D$26:$E$33,2,0)),"",VLOOKUP('シート (評価枠有)'!$BJ12,Sheet2!$D$26:$E$33,2,0))</f>
        <v/>
      </c>
      <c r="BL12" s="569" t="str">
        <f t="shared" si="0"/>
        <v/>
      </c>
      <c r="BM12" s="570"/>
      <c r="BN12" s="119"/>
      <c r="BO12" s="119"/>
    </row>
    <row r="13" spans="1:95" ht="30" customHeight="1" x14ac:dyDescent="0.2">
      <c r="A13" s="499"/>
      <c r="B13" s="583"/>
      <c r="C13" s="584"/>
      <c r="D13" s="523" t="s">
        <v>119</v>
      </c>
      <c r="E13" s="524"/>
      <c r="F13" s="353" t="str">
        <f>シート!F17</f>
        <v>①MDWでAI量産適用開始し、AIの運用についてMDWで自走できる環境が整っている_x000D_
②オフラインシステムについて他拠点展開の要件を整理しプロトタイプが完成している_x000D_
③テーマの目標値が達成できている</v>
      </c>
      <c r="G13" s="616"/>
      <c r="H13" s="616"/>
      <c r="I13" s="616"/>
      <c r="J13" s="616"/>
      <c r="K13" s="616"/>
      <c r="L13" s="616"/>
      <c r="M13" s="616"/>
      <c r="N13" s="616"/>
      <c r="O13" s="616"/>
      <c r="P13" s="617"/>
      <c r="Q13" s="309"/>
      <c r="R13" s="310"/>
      <c r="S13" s="310"/>
      <c r="T13" s="310"/>
      <c r="U13" s="310"/>
      <c r="V13" s="310"/>
      <c r="W13" s="310"/>
      <c r="X13" s="310"/>
      <c r="Y13" s="310"/>
      <c r="Z13" s="311"/>
      <c r="AA13" s="597"/>
      <c r="AB13" s="598"/>
      <c r="AC13" s="598"/>
      <c r="AD13" s="598"/>
      <c r="AE13" s="598"/>
      <c r="AF13" s="598"/>
      <c r="AG13" s="610"/>
      <c r="AH13" s="610"/>
      <c r="AI13" s="610"/>
      <c r="AJ13" s="610"/>
      <c r="AK13" s="610"/>
      <c r="AL13" s="600"/>
      <c r="AM13" s="450"/>
      <c r="AN13" s="354"/>
      <c r="AO13" s="354"/>
      <c r="AP13" s="354"/>
      <c r="AQ13" s="354"/>
      <c r="AR13" s="354"/>
      <c r="AS13" s="354"/>
      <c r="AT13" s="354"/>
      <c r="AU13" s="354"/>
      <c r="AV13" s="354"/>
      <c r="AW13" s="355"/>
      <c r="AX13" s="450"/>
      <c r="AY13" s="354"/>
      <c r="AZ13" s="354"/>
      <c r="BA13" s="354"/>
      <c r="BB13" s="354"/>
      <c r="BC13" s="354"/>
      <c r="BD13" s="354"/>
      <c r="BE13" s="355"/>
      <c r="BF13" s="384" t="s">
        <v>124</v>
      </c>
      <c r="BG13" s="406"/>
      <c r="BH13" s="213"/>
      <c r="BI13" s="215" t="str">
        <f>IF(ISERROR(VLOOKUP($BH13,Sheet2!$A$26:$B$31,2,0)),"",VLOOKUP('シート (評価枠有)'!$BH13,Sheet2!$A$26:$B$31,2,0))</f>
        <v/>
      </c>
      <c r="BJ13" s="213"/>
      <c r="BK13" s="215" t="str">
        <f>IF(ISERROR(VLOOKUP($BJ13,Sheet2!$D$26:$E$33,2,0)),"",VLOOKUP('シート (評価枠有)'!$BJ13,Sheet2!$D$26:$E$33,2,0))</f>
        <v/>
      </c>
      <c r="BL13" s="569" t="str">
        <f t="shared" si="0"/>
        <v/>
      </c>
      <c r="BM13" s="570"/>
      <c r="BN13" s="119"/>
      <c r="BO13" s="119"/>
    </row>
    <row r="14" spans="1:95" ht="30" customHeight="1" thickBot="1" x14ac:dyDescent="0.25">
      <c r="A14" s="500"/>
      <c r="B14" s="585"/>
      <c r="C14" s="586"/>
      <c r="D14" s="531" t="str">
        <f>$D$11</f>
        <v>0%</v>
      </c>
      <c r="E14" s="532"/>
      <c r="F14" s="621"/>
      <c r="G14" s="616"/>
      <c r="H14" s="616"/>
      <c r="I14" s="616"/>
      <c r="J14" s="616"/>
      <c r="K14" s="616"/>
      <c r="L14" s="616"/>
      <c r="M14" s="616"/>
      <c r="N14" s="616"/>
      <c r="O14" s="616"/>
      <c r="P14" s="617"/>
      <c r="Q14" s="607"/>
      <c r="R14" s="608"/>
      <c r="S14" s="608"/>
      <c r="T14" s="608"/>
      <c r="U14" s="608"/>
      <c r="V14" s="608"/>
      <c r="W14" s="608"/>
      <c r="X14" s="608"/>
      <c r="Y14" s="608"/>
      <c r="Z14" s="609"/>
      <c r="AA14" s="601"/>
      <c r="AB14" s="602"/>
      <c r="AC14" s="602"/>
      <c r="AD14" s="602"/>
      <c r="AE14" s="602"/>
      <c r="AF14" s="602"/>
      <c r="AG14" s="603"/>
      <c r="AH14" s="603"/>
      <c r="AI14" s="603"/>
      <c r="AJ14" s="603"/>
      <c r="AK14" s="603"/>
      <c r="AL14" s="604"/>
      <c r="AM14" s="611"/>
      <c r="AN14" s="612"/>
      <c r="AO14" s="612"/>
      <c r="AP14" s="612"/>
      <c r="AQ14" s="612"/>
      <c r="AR14" s="612"/>
      <c r="AS14" s="612"/>
      <c r="AT14" s="612"/>
      <c r="AU14" s="612"/>
      <c r="AV14" s="612"/>
      <c r="AW14" s="613"/>
      <c r="AX14" s="611"/>
      <c r="AY14" s="612"/>
      <c r="AZ14" s="612"/>
      <c r="BA14" s="612"/>
      <c r="BB14" s="612"/>
      <c r="BC14" s="612"/>
      <c r="BD14" s="612"/>
      <c r="BE14" s="613"/>
      <c r="BF14" s="384" t="s">
        <v>125</v>
      </c>
      <c r="BG14" s="406"/>
      <c r="BH14" s="218"/>
      <c r="BI14" s="217" t="str">
        <f>IF(ISERROR(VLOOKUP($BH14,Sheet2!$A$26:$B$31,2,0)),"",VLOOKUP('シート (評価枠有)'!$BH14,Sheet2!$A$26:$B$31,2,0))</f>
        <v/>
      </c>
      <c r="BJ14" s="218"/>
      <c r="BK14" s="217" t="str">
        <f>IF(ISERROR(VLOOKUP($BJ14,Sheet2!$D$26:$E$33,2,0)),"",VLOOKUP('シート (評価枠有)'!$BJ14,Sheet2!$D$26:$E$33,2,0))</f>
        <v/>
      </c>
      <c r="BL14" s="511" t="str">
        <f t="shared" si="0"/>
        <v/>
      </c>
      <c r="BM14" s="512"/>
      <c r="BN14" s="119"/>
      <c r="BO14" s="119"/>
    </row>
    <row r="15" spans="1:95" ht="30" customHeight="1" x14ac:dyDescent="0.2">
      <c r="A15" s="543" t="s">
        <v>117</v>
      </c>
      <c r="B15" s="546">
        <f>シート!B22</f>
        <v>60</v>
      </c>
      <c r="C15" s="547"/>
      <c r="D15" s="507">
        <f>シート!D22</f>
        <v>60</v>
      </c>
      <c r="E15" s="508"/>
      <c r="F15" s="137" t="s">
        <v>2</v>
      </c>
      <c r="G15" s="6"/>
      <c r="H15" s="6"/>
      <c r="I15" s="6"/>
      <c r="J15" s="6"/>
      <c r="K15" s="6"/>
      <c r="L15" s="6"/>
      <c r="M15" s="6"/>
      <c r="N15" s="6"/>
      <c r="O15" s="6"/>
      <c r="P15" s="6"/>
      <c r="Q15" s="306" t="str">
        <f>シート!Q22</f>
        <v>①-1. (D900)セットアップする
①-2. (共通)どのようなアウトプットにするか、評価項目を考える
①-3. (IV/IS2800)TMCのワークを使って学習モデルを作成する
①-4. (D900)KOMのテーピング外選の画像を使って学習モデルを作成する
①-5.各ツールのパラメータの意味や必要性を理解しながらツールの定性値を整理する
①-6.各ツールの学習結果を整理し、精度を比較。評価項目結果に反映する
①-7.必要に応じでメーカーにヒアリングを行う
①-8. Phoenix (VRAIN Solution)を実機評価を行い、精度・使いやすさなどの面で村田に適応可能か評価する
②-1. ①の評価結果をまとめ、各ツールの適応可能範囲を示す
②-2.結果を基に画像AIのすみわけマップを作成する
②-3.必要に応じてAI/IoTコミュニティなどで画像AIキーマンにPRする</v>
      </c>
      <c r="R15" s="307"/>
      <c r="S15" s="307"/>
      <c r="T15" s="307"/>
      <c r="U15" s="307"/>
      <c r="V15" s="307"/>
      <c r="W15" s="307"/>
      <c r="X15" s="307"/>
      <c r="Y15" s="307"/>
      <c r="Z15" s="308"/>
      <c r="AA15" s="593" t="str">
        <f>シート!AI22</f>
        <v xml:space="preserve">①-1.22/11_x000D_
①-2.22/11_x000D_
①-3.22/11-23/1_x000D_
①-4.22/11-23/1_x000D_
①-5.22/11-23/1_x000D_
①-6.22/11-23/1_x000D_
①-7.22/11-23/1_x000D_
①-8.22/11-12_x000D_
②-1.23/2-3_x000D_
②-2.23/2-3_x000D_
②-3.23/2-3_x000D_
</v>
      </c>
      <c r="AB15" s="594"/>
      <c r="AC15" s="594"/>
      <c r="AD15" s="594"/>
      <c r="AE15" s="594"/>
      <c r="AF15" s="594"/>
      <c r="AG15" s="595"/>
      <c r="AH15" s="595"/>
      <c r="AI15" s="595"/>
      <c r="AJ15" s="595"/>
      <c r="AK15" s="595"/>
      <c r="AL15" s="596"/>
      <c r="AM15" s="448" t="str">
        <f>シート!AM22</f>
        <v>達成度：100%
①IV3/IS2800/D900の実機評価を行い、ツールの精度や特徴など整理完了。ワーク撮像・学習データの設定・学習精度の結果から、ツールの実力値・特徴を把握できた。評価結果のMTRを作成済。Phoenixの実機評価も完了。結果を先方に共有済。
②①の結果からスタンドアロンツールの機能比較表とツールのすみわけマップを作成した。結果については画像チーム内で共有済。今後は画像処理部会などで画像キーマン宛に共有頂く予定。</v>
      </c>
      <c r="AN15" s="400"/>
      <c r="AO15" s="400"/>
      <c r="AP15" s="400"/>
      <c r="AQ15" s="400"/>
      <c r="AR15" s="400"/>
      <c r="AS15" s="400"/>
      <c r="AT15" s="400"/>
      <c r="AU15" s="400"/>
      <c r="AV15" s="400"/>
      <c r="AW15" s="449"/>
      <c r="AX15" s="448"/>
      <c r="AY15" s="400"/>
      <c r="AZ15" s="400"/>
      <c r="BA15" s="400"/>
      <c r="BB15" s="400"/>
      <c r="BC15" s="400"/>
      <c r="BD15" s="400"/>
      <c r="BE15" s="400"/>
      <c r="BF15" s="410" t="s">
        <v>118</v>
      </c>
      <c r="BG15" s="411"/>
      <c r="BH15" s="214"/>
      <c r="BI15" s="216" t="str">
        <f>IF(ISERROR(VLOOKUP($BH15,Sheet2!$A$26:$B$31,2,0)),"",VLOOKUP('シート (評価枠有)'!$BH15,Sheet2!$A$26:$B$31,2,0))</f>
        <v/>
      </c>
      <c r="BJ15" s="214"/>
      <c r="BK15" s="216" t="str">
        <f>IF(ISERROR(VLOOKUP($BJ15,Sheet2!$D$26:$E$33,2,0)),"",VLOOKUP('シート (評価枠有)'!$BJ15,Sheet2!$D$26:$E$33,2,0))</f>
        <v/>
      </c>
      <c r="BL15" s="521" t="str">
        <f t="shared" ref="BL15:BL20" si="1">IF(OR($D$20="0%",ISERROR($BI15*$BK15*LEFT($D$20,2))),"",$BI15*$BK15*LEFT($D$20,2))</f>
        <v/>
      </c>
      <c r="BM15" s="522"/>
      <c r="BN15" s="119"/>
      <c r="BO15" s="119"/>
    </row>
    <row r="16" spans="1:95" ht="30" customHeight="1" x14ac:dyDescent="0.2">
      <c r="A16" s="544"/>
      <c r="B16" s="533" t="s">
        <v>119</v>
      </c>
      <c r="C16" s="534"/>
      <c r="D16" s="523" t="s">
        <v>119</v>
      </c>
      <c r="E16" s="524"/>
      <c r="F16" s="535" t="str">
        <f>シート!F23</f>
        <v xml:space="preserve">【KB25】スタンドアロン型AI画像ツールの評価																														_x000D_
</v>
      </c>
      <c r="G16" s="590"/>
      <c r="H16" s="590"/>
      <c r="I16" s="590"/>
      <c r="J16" s="590"/>
      <c r="K16" s="590"/>
      <c r="L16" s="590"/>
      <c r="M16" s="590"/>
      <c r="N16" s="590"/>
      <c r="O16" s="590"/>
      <c r="P16" s="591"/>
      <c r="Q16" s="309"/>
      <c r="R16" s="310"/>
      <c r="S16" s="310"/>
      <c r="T16" s="310"/>
      <c r="U16" s="310"/>
      <c r="V16" s="310"/>
      <c r="W16" s="310"/>
      <c r="X16" s="310"/>
      <c r="Y16" s="310"/>
      <c r="Z16" s="311"/>
      <c r="AA16" s="597"/>
      <c r="AB16" s="598"/>
      <c r="AC16" s="598"/>
      <c r="AD16" s="598"/>
      <c r="AE16" s="598"/>
      <c r="AF16" s="598"/>
      <c r="AG16" s="599"/>
      <c r="AH16" s="599"/>
      <c r="AI16" s="599"/>
      <c r="AJ16" s="599"/>
      <c r="AK16" s="599"/>
      <c r="AL16" s="600"/>
      <c r="AM16" s="450"/>
      <c r="AN16" s="354"/>
      <c r="AO16" s="354"/>
      <c r="AP16" s="354"/>
      <c r="AQ16" s="354"/>
      <c r="AR16" s="354"/>
      <c r="AS16" s="354"/>
      <c r="AT16" s="354"/>
      <c r="AU16" s="354"/>
      <c r="AV16" s="354"/>
      <c r="AW16" s="355"/>
      <c r="AX16" s="450"/>
      <c r="AY16" s="354"/>
      <c r="AZ16" s="354"/>
      <c r="BA16" s="354"/>
      <c r="BB16" s="354"/>
      <c r="BC16" s="354"/>
      <c r="BD16" s="354"/>
      <c r="BE16" s="354"/>
      <c r="BF16" s="384" t="s">
        <v>120</v>
      </c>
      <c r="BG16" s="406"/>
      <c r="BH16" s="213"/>
      <c r="BI16" s="215" t="str">
        <f>IF(ISERROR(VLOOKUP($BH16,Sheet2!$A$26:$B$31,2,0)),"",VLOOKUP('シート (評価枠有)'!$BH16,Sheet2!$A$26:$B$31,2,0))</f>
        <v/>
      </c>
      <c r="BJ16" s="213"/>
      <c r="BK16" s="215" t="str">
        <f>IF(ISERROR(VLOOKUP($BJ16,Sheet2!$D$26:$E$33,2,0)),"",VLOOKUP('シート (評価枠有)'!$BJ16,Sheet2!$D$26:$E$33,2,0))</f>
        <v/>
      </c>
      <c r="BL16" s="521" t="str">
        <f t="shared" si="1"/>
        <v/>
      </c>
      <c r="BM16" s="522"/>
      <c r="BN16" s="119"/>
      <c r="BO16" s="119"/>
    </row>
    <row r="17" spans="1:67" ht="30" customHeight="1" x14ac:dyDescent="0.2">
      <c r="A17" s="545"/>
      <c r="B17" s="541" t="str">
        <f>シート!B26</f>
        <v>40%</v>
      </c>
      <c r="C17" s="542"/>
      <c r="D17" s="549" t="str">
        <f>シート!D26</f>
        <v>0%</v>
      </c>
      <c r="E17" s="550"/>
      <c r="F17" s="592"/>
      <c r="G17" s="590"/>
      <c r="H17" s="590"/>
      <c r="I17" s="590"/>
      <c r="J17" s="590"/>
      <c r="K17" s="590"/>
      <c r="L17" s="590"/>
      <c r="M17" s="590"/>
      <c r="N17" s="590"/>
      <c r="O17" s="590"/>
      <c r="P17" s="591"/>
      <c r="Q17" s="309"/>
      <c r="R17" s="310"/>
      <c r="S17" s="310"/>
      <c r="T17" s="310"/>
      <c r="U17" s="310"/>
      <c r="V17" s="310"/>
      <c r="W17" s="310"/>
      <c r="X17" s="310"/>
      <c r="Y17" s="310"/>
      <c r="Z17" s="311"/>
      <c r="AA17" s="597"/>
      <c r="AB17" s="598"/>
      <c r="AC17" s="598"/>
      <c r="AD17" s="598"/>
      <c r="AE17" s="598"/>
      <c r="AF17" s="598"/>
      <c r="AG17" s="599"/>
      <c r="AH17" s="599"/>
      <c r="AI17" s="599"/>
      <c r="AJ17" s="599"/>
      <c r="AK17" s="599"/>
      <c r="AL17" s="600"/>
      <c r="AM17" s="450"/>
      <c r="AN17" s="354"/>
      <c r="AO17" s="354"/>
      <c r="AP17" s="354"/>
      <c r="AQ17" s="354"/>
      <c r="AR17" s="354"/>
      <c r="AS17" s="354"/>
      <c r="AT17" s="354"/>
      <c r="AU17" s="354"/>
      <c r="AV17" s="354"/>
      <c r="AW17" s="355"/>
      <c r="AX17" s="450"/>
      <c r="AY17" s="354"/>
      <c r="AZ17" s="354"/>
      <c r="BA17" s="354"/>
      <c r="BB17" s="354"/>
      <c r="BC17" s="354"/>
      <c r="BD17" s="354"/>
      <c r="BE17" s="354"/>
      <c r="BF17" s="384" t="s">
        <v>121</v>
      </c>
      <c r="BG17" s="406"/>
      <c r="BH17" s="213"/>
      <c r="BI17" s="215" t="str">
        <f>IF(ISERROR(VLOOKUP($BH17,Sheet2!$A$26:$B$31,2,0)),"",VLOOKUP('シート (評価枠有)'!$BH17,Sheet2!$A$26:$B$31,2,0))</f>
        <v/>
      </c>
      <c r="BJ17" s="213"/>
      <c r="BK17" s="215" t="str">
        <f>IF(ISERROR(VLOOKUP($BJ17,Sheet2!$D$26:$E$33,2,0)),"",VLOOKUP('シート (評価枠有)'!$BJ17,Sheet2!$D$26:$E$33,2,0))</f>
        <v/>
      </c>
      <c r="BL17" s="521" t="str">
        <f t="shared" si="1"/>
        <v/>
      </c>
      <c r="BM17" s="522"/>
      <c r="BN17" s="119"/>
      <c r="BO17" s="119"/>
    </row>
    <row r="18" spans="1:67" ht="30" customHeight="1" x14ac:dyDescent="0.2">
      <c r="A18" s="498" t="s">
        <v>122</v>
      </c>
      <c r="B18" s="501"/>
      <c r="C18" s="502"/>
      <c r="D18" s="587">
        <f>シート!D22</f>
        <v>60</v>
      </c>
      <c r="E18" s="588"/>
      <c r="F18" s="141" t="s">
        <v>126</v>
      </c>
      <c r="G18" s="142"/>
      <c r="H18" s="142"/>
      <c r="I18" s="142"/>
      <c r="J18" s="142"/>
      <c r="K18" s="142"/>
      <c r="L18" s="142"/>
      <c r="M18" s="142"/>
      <c r="N18" s="142"/>
      <c r="O18" s="142"/>
      <c r="P18" s="143"/>
      <c r="Q18" s="309"/>
      <c r="R18" s="310"/>
      <c r="S18" s="310"/>
      <c r="T18" s="310"/>
      <c r="U18" s="310"/>
      <c r="V18" s="310"/>
      <c r="W18" s="310"/>
      <c r="X18" s="310"/>
      <c r="Y18" s="310"/>
      <c r="Z18" s="311"/>
      <c r="AA18" s="597"/>
      <c r="AB18" s="598"/>
      <c r="AC18" s="598"/>
      <c r="AD18" s="598"/>
      <c r="AE18" s="598"/>
      <c r="AF18" s="598"/>
      <c r="AG18" s="599"/>
      <c r="AH18" s="599"/>
      <c r="AI18" s="599"/>
      <c r="AJ18" s="599"/>
      <c r="AK18" s="599"/>
      <c r="AL18" s="600"/>
      <c r="AM18" s="450"/>
      <c r="AN18" s="354"/>
      <c r="AO18" s="354"/>
      <c r="AP18" s="354"/>
      <c r="AQ18" s="354"/>
      <c r="AR18" s="354"/>
      <c r="AS18" s="354"/>
      <c r="AT18" s="354"/>
      <c r="AU18" s="354"/>
      <c r="AV18" s="354"/>
      <c r="AW18" s="355"/>
      <c r="AX18" s="450"/>
      <c r="AY18" s="354"/>
      <c r="AZ18" s="354"/>
      <c r="BA18" s="354"/>
      <c r="BB18" s="354"/>
      <c r="BC18" s="354"/>
      <c r="BD18" s="354"/>
      <c r="BE18" s="354"/>
      <c r="BF18" s="384" t="s">
        <v>123</v>
      </c>
      <c r="BG18" s="406"/>
      <c r="BH18" s="213"/>
      <c r="BI18" s="215" t="str">
        <f>IF(ISERROR(VLOOKUP($BH18,Sheet2!$A$26:$B$31,2,0)),"",VLOOKUP('シート (評価枠有)'!$BH18,Sheet2!$A$26:$B$31,2,0))</f>
        <v/>
      </c>
      <c r="BJ18" s="213"/>
      <c r="BK18" s="215" t="str">
        <f>IF(ISERROR(VLOOKUP($BJ18,Sheet2!$D$26:$E$33,2,0)),"",VLOOKUP('シート (評価枠有)'!$BJ18,Sheet2!$D$26:$E$33,2,0))</f>
        <v/>
      </c>
      <c r="BL18" s="521" t="str">
        <f t="shared" si="1"/>
        <v/>
      </c>
      <c r="BM18" s="522"/>
      <c r="BN18" s="119"/>
      <c r="BO18" s="119"/>
    </row>
    <row r="19" spans="1:67" ht="30" customHeight="1" x14ac:dyDescent="0.2">
      <c r="A19" s="499"/>
      <c r="B19" s="503"/>
      <c r="C19" s="504"/>
      <c r="D19" s="523" t="s">
        <v>119</v>
      </c>
      <c r="E19" s="524"/>
      <c r="F19" s="589" t="str">
        <f>シート!F29</f>
        <v>①IV3,IS2800,D900,Phoenixを実機評価し、ツールの実力値・特徴・適用範囲が整理できている_x000D_
②スタンドアロンツールの評価結果を基にツールのすみ分けマップが形にできている</v>
      </c>
      <c r="G19" s="516"/>
      <c r="H19" s="516"/>
      <c r="I19" s="516"/>
      <c r="J19" s="516"/>
      <c r="K19" s="516"/>
      <c r="L19" s="516"/>
      <c r="M19" s="516"/>
      <c r="N19" s="516"/>
      <c r="O19" s="516"/>
      <c r="P19" s="552"/>
      <c r="Q19" s="309"/>
      <c r="R19" s="310"/>
      <c r="S19" s="310"/>
      <c r="T19" s="310"/>
      <c r="U19" s="310"/>
      <c r="V19" s="310"/>
      <c r="W19" s="310"/>
      <c r="X19" s="310"/>
      <c r="Y19" s="310"/>
      <c r="Z19" s="311"/>
      <c r="AA19" s="597"/>
      <c r="AB19" s="598"/>
      <c r="AC19" s="598"/>
      <c r="AD19" s="598"/>
      <c r="AE19" s="598"/>
      <c r="AF19" s="598"/>
      <c r="AG19" s="599"/>
      <c r="AH19" s="599"/>
      <c r="AI19" s="599"/>
      <c r="AJ19" s="599"/>
      <c r="AK19" s="599"/>
      <c r="AL19" s="600"/>
      <c r="AM19" s="450"/>
      <c r="AN19" s="354"/>
      <c r="AO19" s="354"/>
      <c r="AP19" s="354"/>
      <c r="AQ19" s="354"/>
      <c r="AR19" s="354"/>
      <c r="AS19" s="354"/>
      <c r="AT19" s="354"/>
      <c r="AU19" s="354"/>
      <c r="AV19" s="354"/>
      <c r="AW19" s="355"/>
      <c r="AX19" s="450"/>
      <c r="AY19" s="354"/>
      <c r="AZ19" s="354"/>
      <c r="BA19" s="354"/>
      <c r="BB19" s="354"/>
      <c r="BC19" s="354"/>
      <c r="BD19" s="354"/>
      <c r="BE19" s="354"/>
      <c r="BF19" s="384" t="s">
        <v>124</v>
      </c>
      <c r="BG19" s="406"/>
      <c r="BH19" s="213"/>
      <c r="BI19" s="215" t="str">
        <f>IF(ISERROR(VLOOKUP($BH19,Sheet2!$A$26:$B$31,2,0)),"",VLOOKUP('シート (評価枠有)'!$BH19,Sheet2!$A$26:$B$31,2,0))</f>
        <v/>
      </c>
      <c r="BJ19" s="213"/>
      <c r="BK19" s="215" t="str">
        <f>IF(ISERROR(VLOOKUP($BJ19,Sheet2!$D$26:$E$33,2,0)),"",VLOOKUP('シート (評価枠有)'!$BJ19,Sheet2!$D$26:$E$33,2,0))</f>
        <v/>
      </c>
      <c r="BL19" s="521" t="str">
        <f t="shared" si="1"/>
        <v/>
      </c>
      <c r="BM19" s="522"/>
      <c r="BN19" s="119"/>
      <c r="BO19" s="119"/>
    </row>
    <row r="20" spans="1:67" ht="30" customHeight="1" thickBot="1" x14ac:dyDescent="0.25">
      <c r="A20" s="500"/>
      <c r="B20" s="505"/>
      <c r="C20" s="506"/>
      <c r="D20" s="531" t="str">
        <f>$D$17</f>
        <v>0%</v>
      </c>
      <c r="E20" s="532"/>
      <c r="F20" s="580"/>
      <c r="G20" s="518"/>
      <c r="H20" s="518"/>
      <c r="I20" s="518"/>
      <c r="J20" s="518"/>
      <c r="K20" s="518"/>
      <c r="L20" s="518"/>
      <c r="M20" s="518"/>
      <c r="N20" s="518"/>
      <c r="O20" s="518"/>
      <c r="P20" s="553"/>
      <c r="Q20" s="338"/>
      <c r="R20" s="339"/>
      <c r="S20" s="339"/>
      <c r="T20" s="339"/>
      <c r="U20" s="339"/>
      <c r="V20" s="339"/>
      <c r="W20" s="339"/>
      <c r="X20" s="339"/>
      <c r="Y20" s="339"/>
      <c r="Z20" s="340"/>
      <c r="AA20" s="601"/>
      <c r="AB20" s="602"/>
      <c r="AC20" s="602"/>
      <c r="AD20" s="602"/>
      <c r="AE20" s="602"/>
      <c r="AF20" s="602"/>
      <c r="AG20" s="603"/>
      <c r="AH20" s="603"/>
      <c r="AI20" s="603"/>
      <c r="AJ20" s="603"/>
      <c r="AK20" s="603"/>
      <c r="AL20" s="604"/>
      <c r="AM20" s="451"/>
      <c r="AN20" s="357"/>
      <c r="AO20" s="357"/>
      <c r="AP20" s="357"/>
      <c r="AQ20" s="357"/>
      <c r="AR20" s="357"/>
      <c r="AS20" s="357"/>
      <c r="AT20" s="357"/>
      <c r="AU20" s="357"/>
      <c r="AV20" s="357"/>
      <c r="AW20" s="358"/>
      <c r="AX20" s="451"/>
      <c r="AY20" s="357"/>
      <c r="AZ20" s="357"/>
      <c r="BA20" s="357"/>
      <c r="BB20" s="357"/>
      <c r="BC20" s="357"/>
      <c r="BD20" s="357"/>
      <c r="BE20" s="357"/>
      <c r="BF20" s="384" t="s">
        <v>125</v>
      </c>
      <c r="BG20" s="406"/>
      <c r="BH20" s="218"/>
      <c r="BI20" s="217" t="str">
        <f>IF(ISERROR(VLOOKUP($BH20,Sheet2!$A$26:$B$31,2,0)),"",VLOOKUP('シート (評価枠有)'!$BH20,Sheet2!$A$26:$B$31,2,0))</f>
        <v/>
      </c>
      <c r="BJ20" s="218"/>
      <c r="BK20" s="217" t="str">
        <f>IF(ISERROR(VLOOKUP($BJ20,Sheet2!$D$26:$E$33,2,0)),"",VLOOKUP('シート (評価枠有)'!$BJ20,Sheet2!$D$26:$E$33,2,0))</f>
        <v/>
      </c>
      <c r="BL20" s="511" t="str">
        <f t="shared" si="1"/>
        <v/>
      </c>
      <c r="BM20" s="512"/>
      <c r="BN20" s="119"/>
      <c r="BO20" s="119"/>
    </row>
    <row r="21" spans="1:67" ht="30" customHeight="1" x14ac:dyDescent="0.2">
      <c r="A21" s="543" t="s">
        <v>117</v>
      </c>
      <c r="B21" s="546">
        <f>シート!B34</f>
        <v>60</v>
      </c>
      <c r="C21" s="547"/>
      <c r="D21" s="507">
        <f>シート!D34</f>
        <v>60</v>
      </c>
      <c r="E21" s="508"/>
      <c r="F21" s="137" t="s">
        <v>2</v>
      </c>
      <c r="G21" s="6"/>
      <c r="H21" s="6"/>
      <c r="I21" s="6"/>
      <c r="J21" s="6"/>
      <c r="K21" s="6"/>
      <c r="L21" s="6"/>
      <c r="M21" s="6"/>
      <c r="N21" s="6"/>
      <c r="O21" s="6"/>
      <c r="P21" s="6"/>
      <c r="Q21" s="571" t="str">
        <f>シート!Q34</f>
        <v>①-1.展示内容のモデルが構築可能か、各ツールで評価_x000D_
①-2.IV3での展示内容モデル作成_x000D_
①-3. EUREKA体験コーナー設営_x000D_
①-4.フォーラムのライブ中継でPR_x000D_
①-5.AI/IoTコミュニティで体験コーナーの記事をPR_x000D_
①-6.次の展示案を考える_x000D_
①-7. EUREKA以外の場所で体験コーナーを作るのかも含め検討_x000D_
②-1.社内事例の内容更新/新規事例の追加_x000D_
②-2. P623発信の記事作成_x000D_
②-3.問い合わせに対する回答_x000D_
②-4.定期的に新規記事更新のPR (目標1回/隔月)_x000D_
その他：他部門との情報共有会などがあればコミュニティの存在をPRする_x000D_
その他：ログの監視</v>
      </c>
      <c r="R21" s="572"/>
      <c r="S21" s="572"/>
      <c r="T21" s="572"/>
      <c r="U21" s="572"/>
      <c r="V21" s="572"/>
      <c r="W21" s="572"/>
      <c r="X21" s="572"/>
      <c r="Y21" s="572"/>
      <c r="Z21" s="573"/>
      <c r="AA21" s="554" t="str">
        <f>シート!AI34</f>
        <v xml:space="preserve">①-1.22/10_x000D_
①-2.22/10_x000D_
①-3.22/11_x000D_
①-4.22/11_x000D_
①-5.22/12_x000D_
①-6.23/1-3_x000D_
①-7.23/1-3_x000D_
②-1.22/10-23/3_x000D_
②-2.22/11-23/3_x000D_
②-3.22/10-23/3_x000D_
②-4.22/11-23/3_x000D_
</v>
      </c>
      <c r="AB21" s="555"/>
      <c r="AC21" s="555"/>
      <c r="AD21" s="555"/>
      <c r="AE21" s="555"/>
      <c r="AF21" s="555"/>
      <c r="AG21" s="556"/>
      <c r="AH21" s="556"/>
      <c r="AI21" s="556"/>
      <c r="AJ21" s="556"/>
      <c r="AK21" s="556"/>
      <c r="AL21" s="557"/>
      <c r="AM21" s="513" t="str">
        <f>シート!AM34</f>
        <v>達成度：90%
①モノづくりフォーラム用のIV3展示モデルとPR用の模造紙を作成しフォーラムでライブ中継デモを行った。ライブ中継とEUREKAでの対面対応合わせて幅広く画像AIツールをPRすることができた。AI/IoTコミュニティでフォーラムデモの記事を発行しP623の取組をPR済。常設の画像AIツール展示スペースについては現在も引き続き検討中。M2棟4Fの実験エリアに展示スペース(仮)を構築中。
②モノづくりAI/IoTコミュニティを周知するため、P623メンバーで記事ネタを考え、1回/週ペースで記事を発行することができた。また、各拠点の方が定期的にコミュニティにアクセスして頂けるよう、1回/月ペースで新着記事の掲示板を発行した。コミュニティに登録ししているAI/IoTキーマン・読者は19部門67人増加。AI/IoTコミュニティの各拠点毎の登録者リストを作成し登録者状況の見える化を行った。</v>
      </c>
      <c r="AN21" s="514"/>
      <c r="AO21" s="514"/>
      <c r="AP21" s="514"/>
      <c r="AQ21" s="514"/>
      <c r="AR21" s="514"/>
      <c r="AS21" s="514"/>
      <c r="AT21" s="514"/>
      <c r="AU21" s="514"/>
      <c r="AV21" s="514"/>
      <c r="AW21" s="551"/>
      <c r="AX21" s="513"/>
      <c r="AY21" s="514"/>
      <c r="AZ21" s="514"/>
      <c r="BA21" s="514"/>
      <c r="BB21" s="514"/>
      <c r="BC21" s="514"/>
      <c r="BD21" s="514"/>
      <c r="BE21" s="514"/>
      <c r="BF21" s="410" t="s">
        <v>118</v>
      </c>
      <c r="BG21" s="411"/>
      <c r="BH21" s="214"/>
      <c r="BI21" s="216" t="str">
        <f>IF(ISERROR(VLOOKUP($BH21,Sheet2!$A$26:$B$31,2,0)),"",VLOOKUP('シート (評価枠有)'!$BH21,Sheet2!$A$26:$B$31,2,0))</f>
        <v/>
      </c>
      <c r="BJ21" s="214"/>
      <c r="BK21" s="216" t="str">
        <f>IF(ISERROR(VLOOKUP($BJ21,Sheet2!$D$26:$E$33,2,0)),"",VLOOKUP('シート (評価枠有)'!$BJ21,Sheet2!$D$26:$E$33,2,0))</f>
        <v/>
      </c>
      <c r="BL21" s="521" t="str">
        <f t="shared" ref="BL21:BL26" si="2">IF(OR($D$26="0%",ISERROR($BI21*$BK21*LEFT($D$26,2))),"",$BI21*$BK21*LEFT($D$26,2))</f>
        <v/>
      </c>
      <c r="BM21" s="522"/>
      <c r="BN21" s="119"/>
      <c r="BO21" s="119"/>
    </row>
    <row r="22" spans="1:67" ht="30" customHeight="1" x14ac:dyDescent="0.2">
      <c r="A22" s="544"/>
      <c r="B22" s="533" t="s">
        <v>119</v>
      </c>
      <c r="C22" s="534"/>
      <c r="D22" s="523" t="s">
        <v>119</v>
      </c>
      <c r="E22" s="524"/>
      <c r="F22" s="525" t="str">
        <f>シート!F35</f>
        <v xml:space="preserve">ﾓﾉづくりAI・IoTｺﾐｭﾆﾃｨｰを軸とした情報発信/AI・IoT体験コーナー構築																														_x000D_
</v>
      </c>
      <c r="G22" s="516"/>
      <c r="H22" s="516"/>
      <c r="I22" s="516"/>
      <c r="J22" s="516"/>
      <c r="K22" s="516"/>
      <c r="L22" s="516"/>
      <c r="M22" s="516"/>
      <c r="N22" s="516"/>
      <c r="O22" s="516"/>
      <c r="P22" s="552"/>
      <c r="Q22" s="574"/>
      <c r="R22" s="575"/>
      <c r="S22" s="575"/>
      <c r="T22" s="575"/>
      <c r="U22" s="575"/>
      <c r="V22" s="575"/>
      <c r="W22" s="575"/>
      <c r="X22" s="575"/>
      <c r="Y22" s="575"/>
      <c r="Z22" s="576"/>
      <c r="AA22" s="558"/>
      <c r="AB22" s="559"/>
      <c r="AC22" s="559"/>
      <c r="AD22" s="559"/>
      <c r="AE22" s="559"/>
      <c r="AF22" s="559"/>
      <c r="AG22" s="560"/>
      <c r="AH22" s="560"/>
      <c r="AI22" s="560"/>
      <c r="AJ22" s="560"/>
      <c r="AK22" s="560"/>
      <c r="AL22" s="561"/>
      <c r="AM22" s="515"/>
      <c r="AN22" s="516"/>
      <c r="AO22" s="516"/>
      <c r="AP22" s="516"/>
      <c r="AQ22" s="516"/>
      <c r="AR22" s="516"/>
      <c r="AS22" s="516"/>
      <c r="AT22" s="516"/>
      <c r="AU22" s="516"/>
      <c r="AV22" s="516"/>
      <c r="AW22" s="552"/>
      <c r="AX22" s="515"/>
      <c r="AY22" s="516"/>
      <c r="AZ22" s="516"/>
      <c r="BA22" s="516"/>
      <c r="BB22" s="516"/>
      <c r="BC22" s="516"/>
      <c r="BD22" s="516"/>
      <c r="BE22" s="516"/>
      <c r="BF22" s="384" t="s">
        <v>120</v>
      </c>
      <c r="BG22" s="406"/>
      <c r="BH22" s="213"/>
      <c r="BI22" s="215" t="str">
        <f>IF(ISERROR(VLOOKUP($BH22,Sheet2!$A$26:$B$31,2,0)),"",VLOOKUP('シート (評価枠有)'!$BH22,Sheet2!$A$26:$B$31,2,0))</f>
        <v/>
      </c>
      <c r="BJ22" s="213"/>
      <c r="BK22" s="215" t="str">
        <f>IF(ISERROR(VLOOKUP($BJ22,Sheet2!$D$26:$E$33,2,0)),"",VLOOKUP('シート (評価枠有)'!$BJ22,Sheet2!$D$26:$E$33,2,0))</f>
        <v/>
      </c>
      <c r="BL22" s="521" t="str">
        <f t="shared" si="2"/>
        <v/>
      </c>
      <c r="BM22" s="522"/>
      <c r="BN22" s="119"/>
      <c r="BO22" s="119"/>
    </row>
    <row r="23" spans="1:67" ht="30" customHeight="1" x14ac:dyDescent="0.2">
      <c r="A23" s="545"/>
      <c r="B23" s="541" t="str">
        <f>シート!B38</f>
        <v>20%</v>
      </c>
      <c r="C23" s="542"/>
      <c r="D23" s="549" t="str">
        <f>シート!D38</f>
        <v>0%</v>
      </c>
      <c r="E23" s="550"/>
      <c r="F23" s="566"/>
      <c r="G23" s="567"/>
      <c r="H23" s="567"/>
      <c r="I23" s="567"/>
      <c r="J23" s="567"/>
      <c r="K23" s="567"/>
      <c r="L23" s="567"/>
      <c r="M23" s="567"/>
      <c r="N23" s="567"/>
      <c r="O23" s="567"/>
      <c r="P23" s="568"/>
      <c r="Q23" s="574"/>
      <c r="R23" s="575"/>
      <c r="S23" s="575"/>
      <c r="T23" s="575"/>
      <c r="U23" s="575"/>
      <c r="V23" s="575"/>
      <c r="W23" s="575"/>
      <c r="X23" s="575"/>
      <c r="Y23" s="575"/>
      <c r="Z23" s="576"/>
      <c r="AA23" s="558"/>
      <c r="AB23" s="559"/>
      <c r="AC23" s="559"/>
      <c r="AD23" s="559"/>
      <c r="AE23" s="559"/>
      <c r="AF23" s="559"/>
      <c r="AG23" s="560"/>
      <c r="AH23" s="560"/>
      <c r="AI23" s="560"/>
      <c r="AJ23" s="560"/>
      <c r="AK23" s="560"/>
      <c r="AL23" s="561"/>
      <c r="AM23" s="515"/>
      <c r="AN23" s="516"/>
      <c r="AO23" s="516"/>
      <c r="AP23" s="516"/>
      <c r="AQ23" s="516"/>
      <c r="AR23" s="516"/>
      <c r="AS23" s="516"/>
      <c r="AT23" s="516"/>
      <c r="AU23" s="516"/>
      <c r="AV23" s="516"/>
      <c r="AW23" s="552"/>
      <c r="AX23" s="515"/>
      <c r="AY23" s="516"/>
      <c r="AZ23" s="516"/>
      <c r="BA23" s="516"/>
      <c r="BB23" s="516"/>
      <c r="BC23" s="516"/>
      <c r="BD23" s="516"/>
      <c r="BE23" s="516"/>
      <c r="BF23" s="384" t="s">
        <v>121</v>
      </c>
      <c r="BG23" s="406"/>
      <c r="BH23" s="213"/>
      <c r="BI23" s="215" t="str">
        <f>IF(ISERROR(VLOOKUP($BH23,Sheet2!$A$26:$B$31,2,0)),"",VLOOKUP('シート (評価枠有)'!$BH23,Sheet2!$A$26:$B$31,2,0))</f>
        <v/>
      </c>
      <c r="BJ23" s="213"/>
      <c r="BK23" s="215" t="str">
        <f>IF(ISERROR(VLOOKUP($BJ23,Sheet2!$D$26:$E$33,2,0)),"",VLOOKUP('シート (評価枠有)'!$BJ23,Sheet2!$D$26:$E$33,2,0))</f>
        <v/>
      </c>
      <c r="BL23" s="521" t="str">
        <f t="shared" si="2"/>
        <v/>
      </c>
      <c r="BM23" s="522"/>
      <c r="BN23" s="119"/>
      <c r="BO23" s="119"/>
    </row>
    <row r="24" spans="1:67" ht="30" customHeight="1" x14ac:dyDescent="0.2">
      <c r="A24" s="498" t="s">
        <v>122</v>
      </c>
      <c r="B24" s="501"/>
      <c r="C24" s="502"/>
      <c r="D24" s="507">
        <f>シート!D34</f>
        <v>60</v>
      </c>
      <c r="E24" s="508"/>
      <c r="F24" s="141" t="s">
        <v>127</v>
      </c>
      <c r="G24" s="142"/>
      <c r="H24" s="142"/>
      <c r="I24" s="142"/>
      <c r="J24" s="142"/>
      <c r="K24" s="142"/>
      <c r="L24" s="142"/>
      <c r="M24" s="142"/>
      <c r="N24" s="142"/>
      <c r="O24" s="142"/>
      <c r="P24" s="143"/>
      <c r="Q24" s="574"/>
      <c r="R24" s="575"/>
      <c r="S24" s="575"/>
      <c r="T24" s="575"/>
      <c r="U24" s="575"/>
      <c r="V24" s="575"/>
      <c r="W24" s="575"/>
      <c r="X24" s="575"/>
      <c r="Y24" s="575"/>
      <c r="Z24" s="576"/>
      <c r="AA24" s="558"/>
      <c r="AB24" s="559"/>
      <c r="AC24" s="559"/>
      <c r="AD24" s="559"/>
      <c r="AE24" s="559"/>
      <c r="AF24" s="559"/>
      <c r="AG24" s="560"/>
      <c r="AH24" s="560"/>
      <c r="AI24" s="560"/>
      <c r="AJ24" s="560"/>
      <c r="AK24" s="560"/>
      <c r="AL24" s="561"/>
      <c r="AM24" s="515"/>
      <c r="AN24" s="516"/>
      <c r="AO24" s="516"/>
      <c r="AP24" s="516"/>
      <c r="AQ24" s="516"/>
      <c r="AR24" s="516"/>
      <c r="AS24" s="516"/>
      <c r="AT24" s="516"/>
      <c r="AU24" s="516"/>
      <c r="AV24" s="516"/>
      <c r="AW24" s="552"/>
      <c r="AX24" s="515"/>
      <c r="AY24" s="516"/>
      <c r="AZ24" s="516"/>
      <c r="BA24" s="516"/>
      <c r="BB24" s="516"/>
      <c r="BC24" s="516"/>
      <c r="BD24" s="516"/>
      <c r="BE24" s="516"/>
      <c r="BF24" s="384" t="s">
        <v>123</v>
      </c>
      <c r="BG24" s="406"/>
      <c r="BH24" s="213"/>
      <c r="BI24" s="215" t="str">
        <f>IF(ISERROR(VLOOKUP($BH24,Sheet2!$A$26:$B$31,2,0)),"",VLOOKUP('シート (評価枠有)'!$BH24,Sheet2!$A$26:$B$31,2,0))</f>
        <v/>
      </c>
      <c r="BJ24" s="213"/>
      <c r="BK24" s="215" t="str">
        <f>IF(ISERROR(VLOOKUP($BJ24,Sheet2!$D$26:$E$33,2,0)),"",VLOOKUP('シート (評価枠有)'!$BJ24,Sheet2!$D$26:$E$33,2,0))</f>
        <v/>
      </c>
      <c r="BL24" s="521" t="str">
        <f t="shared" si="2"/>
        <v/>
      </c>
      <c r="BM24" s="522"/>
      <c r="BN24" s="119"/>
      <c r="BO24" s="119"/>
    </row>
    <row r="25" spans="1:67" ht="30" customHeight="1" x14ac:dyDescent="0.2">
      <c r="A25" s="499"/>
      <c r="B25" s="503"/>
      <c r="C25" s="504"/>
      <c r="D25" s="523" t="s">
        <v>119</v>
      </c>
      <c r="E25" s="524"/>
      <c r="F25" s="525" t="str">
        <f>シート!F41</f>
        <v>①EUREKAで体験コーナーを構築し、AI・IoTｺﾐｭﾆﾃｨで共有できている_x000D_
②コミュニティを周知するために、定期的に拠点のキーマンに情報を発信できている</v>
      </c>
      <c r="G25" s="516"/>
      <c r="H25" s="516"/>
      <c r="I25" s="516"/>
      <c r="J25" s="516"/>
      <c r="K25" s="516"/>
      <c r="L25" s="516"/>
      <c r="M25" s="516"/>
      <c r="N25" s="516"/>
      <c r="O25" s="516"/>
      <c r="P25" s="552"/>
      <c r="Q25" s="574"/>
      <c r="R25" s="575"/>
      <c r="S25" s="575"/>
      <c r="T25" s="575"/>
      <c r="U25" s="575"/>
      <c r="V25" s="575"/>
      <c r="W25" s="575"/>
      <c r="X25" s="575"/>
      <c r="Y25" s="575"/>
      <c r="Z25" s="576"/>
      <c r="AA25" s="558"/>
      <c r="AB25" s="559"/>
      <c r="AC25" s="559"/>
      <c r="AD25" s="559"/>
      <c r="AE25" s="559"/>
      <c r="AF25" s="559"/>
      <c r="AG25" s="560"/>
      <c r="AH25" s="560"/>
      <c r="AI25" s="560"/>
      <c r="AJ25" s="560"/>
      <c r="AK25" s="560"/>
      <c r="AL25" s="561"/>
      <c r="AM25" s="515"/>
      <c r="AN25" s="516"/>
      <c r="AO25" s="516"/>
      <c r="AP25" s="516"/>
      <c r="AQ25" s="516"/>
      <c r="AR25" s="516"/>
      <c r="AS25" s="516"/>
      <c r="AT25" s="516"/>
      <c r="AU25" s="516"/>
      <c r="AV25" s="516"/>
      <c r="AW25" s="552"/>
      <c r="AX25" s="515"/>
      <c r="AY25" s="516"/>
      <c r="AZ25" s="516"/>
      <c r="BA25" s="516"/>
      <c r="BB25" s="516"/>
      <c r="BC25" s="516"/>
      <c r="BD25" s="516"/>
      <c r="BE25" s="516"/>
      <c r="BF25" s="384" t="s">
        <v>124</v>
      </c>
      <c r="BG25" s="406"/>
      <c r="BH25" s="213"/>
      <c r="BI25" s="215" t="str">
        <f>IF(ISERROR(VLOOKUP($BH25,Sheet2!$A$26:$B$31,2,0)),"",VLOOKUP('シート (評価枠有)'!$BH25,Sheet2!$A$26:$B$31,2,0))</f>
        <v/>
      </c>
      <c r="BJ25" s="213"/>
      <c r="BK25" s="215" t="str">
        <f>IF(ISERROR(VLOOKUP($BJ25,Sheet2!$D$26:$E$33,2,0)),"",VLOOKUP('シート (評価枠有)'!$BJ25,Sheet2!$D$26:$E$33,2,0))</f>
        <v/>
      </c>
      <c r="BL25" s="521" t="str">
        <f t="shared" si="2"/>
        <v/>
      </c>
      <c r="BM25" s="522"/>
      <c r="BN25" s="119"/>
      <c r="BO25" s="119"/>
    </row>
    <row r="26" spans="1:67" ht="30" customHeight="1" thickBot="1" x14ac:dyDescent="0.25">
      <c r="A26" s="500"/>
      <c r="B26" s="505"/>
      <c r="C26" s="506"/>
      <c r="D26" s="531" t="str">
        <f>$D$23</f>
        <v>0%</v>
      </c>
      <c r="E26" s="532"/>
      <c r="F26" s="580"/>
      <c r="G26" s="518"/>
      <c r="H26" s="518"/>
      <c r="I26" s="518"/>
      <c r="J26" s="518"/>
      <c r="K26" s="518"/>
      <c r="L26" s="518"/>
      <c r="M26" s="518"/>
      <c r="N26" s="518"/>
      <c r="O26" s="518"/>
      <c r="P26" s="553"/>
      <c r="Q26" s="577"/>
      <c r="R26" s="578"/>
      <c r="S26" s="578"/>
      <c r="T26" s="578"/>
      <c r="U26" s="578"/>
      <c r="V26" s="578"/>
      <c r="W26" s="578"/>
      <c r="X26" s="578"/>
      <c r="Y26" s="578"/>
      <c r="Z26" s="579"/>
      <c r="AA26" s="562"/>
      <c r="AB26" s="563"/>
      <c r="AC26" s="563"/>
      <c r="AD26" s="563"/>
      <c r="AE26" s="563"/>
      <c r="AF26" s="563"/>
      <c r="AG26" s="564"/>
      <c r="AH26" s="564"/>
      <c r="AI26" s="564"/>
      <c r="AJ26" s="564"/>
      <c r="AK26" s="564"/>
      <c r="AL26" s="565"/>
      <c r="AM26" s="517"/>
      <c r="AN26" s="518"/>
      <c r="AO26" s="518"/>
      <c r="AP26" s="518"/>
      <c r="AQ26" s="518"/>
      <c r="AR26" s="518"/>
      <c r="AS26" s="518"/>
      <c r="AT26" s="518"/>
      <c r="AU26" s="518"/>
      <c r="AV26" s="518"/>
      <c r="AW26" s="553"/>
      <c r="AX26" s="517"/>
      <c r="AY26" s="518"/>
      <c r="AZ26" s="518"/>
      <c r="BA26" s="518"/>
      <c r="BB26" s="518"/>
      <c r="BC26" s="518"/>
      <c r="BD26" s="518"/>
      <c r="BE26" s="518"/>
      <c r="BF26" s="422" t="s">
        <v>125</v>
      </c>
      <c r="BG26" s="548"/>
      <c r="BH26" s="218"/>
      <c r="BI26" s="217" t="str">
        <f>IF(ISERROR(VLOOKUP($BH26,Sheet2!$A$26:$B$31,2,0)),"",VLOOKUP('シート (評価枠有)'!$BH26,Sheet2!$A$26:$B$31,2,0))</f>
        <v/>
      </c>
      <c r="BJ26" s="218"/>
      <c r="BK26" s="217" t="str">
        <f>IF(ISERROR(VLOOKUP($BJ26,Sheet2!$D$26:$E$33,2,0)),"",VLOOKUP('シート (評価枠有)'!$BJ26,Sheet2!$D$26:$E$33,2,0))</f>
        <v/>
      </c>
      <c r="BL26" s="511" t="str">
        <f t="shared" si="2"/>
        <v/>
      </c>
      <c r="BM26" s="512"/>
      <c r="BN26" s="119"/>
      <c r="BO26" s="119"/>
    </row>
    <row r="27" spans="1:67" ht="8.25" customHeight="1" x14ac:dyDescent="0.2">
      <c r="A27" s="144"/>
      <c r="B27" s="145"/>
      <c r="C27" s="145"/>
      <c r="D27" s="145"/>
      <c r="E27" s="146"/>
      <c r="F27" s="116"/>
      <c r="G27" s="116"/>
      <c r="H27" s="116"/>
      <c r="I27" s="116"/>
      <c r="J27" s="116"/>
      <c r="K27" s="116"/>
      <c r="L27" s="116"/>
      <c r="M27" s="116"/>
      <c r="N27" s="116"/>
      <c r="O27" s="116"/>
      <c r="P27" s="116"/>
      <c r="Q27" s="116"/>
      <c r="R27" s="116"/>
      <c r="S27" s="116"/>
      <c r="T27" s="116"/>
      <c r="U27" s="116"/>
      <c r="V27" s="116"/>
      <c r="W27" s="116"/>
      <c r="X27" s="116"/>
      <c r="Y27" s="116"/>
      <c r="Z27" s="147"/>
      <c r="AA27" s="116"/>
      <c r="AB27" s="116"/>
      <c r="AC27" s="116"/>
      <c r="AD27" s="116"/>
      <c r="AE27" s="148"/>
      <c r="AF27" s="148"/>
      <c r="AG27" s="148"/>
      <c r="AH27" s="148"/>
      <c r="AI27" s="148"/>
      <c r="AJ27" s="148"/>
      <c r="AK27" s="148"/>
      <c r="AL27" s="148"/>
      <c r="AM27" s="148"/>
      <c r="AN27" s="148"/>
      <c r="AO27" s="148"/>
      <c r="AP27" s="148"/>
      <c r="AQ27" s="148"/>
      <c r="AR27" s="148"/>
      <c r="AS27" s="148"/>
      <c r="AT27" s="148"/>
      <c r="AU27" s="116"/>
      <c r="AV27" s="149"/>
      <c r="AW27" s="118"/>
      <c r="AX27" s="116"/>
      <c r="AY27" s="116"/>
      <c r="AZ27" s="116"/>
      <c r="BA27" s="116"/>
      <c r="BB27" s="116"/>
      <c r="BC27" s="116"/>
      <c r="BD27" s="116"/>
      <c r="BE27" s="116"/>
      <c r="BF27" s="116"/>
      <c r="BG27" s="116"/>
      <c r="BH27" s="150"/>
      <c r="BI27" s="150"/>
      <c r="BJ27" s="150"/>
      <c r="BK27" s="150"/>
      <c r="BL27" s="151"/>
      <c r="BM27" s="152"/>
      <c r="BN27" s="119"/>
      <c r="BO27" s="119"/>
    </row>
    <row r="28" spans="1:67" ht="18" customHeight="1" thickBot="1" x14ac:dyDescent="0.25">
      <c r="A28" s="144"/>
      <c r="B28" s="153" t="s">
        <v>128</v>
      </c>
      <c r="C28" s="154"/>
      <c r="D28" s="154"/>
      <c r="E28" s="154"/>
      <c r="F28" s="118"/>
      <c r="G28" s="118"/>
      <c r="H28" s="118"/>
      <c r="I28" s="118"/>
      <c r="J28" s="118"/>
      <c r="K28" s="118"/>
      <c r="L28" s="118"/>
      <c r="M28" s="118"/>
      <c r="N28" s="118"/>
      <c r="O28" s="118"/>
      <c r="P28" s="118"/>
      <c r="Q28" s="118"/>
      <c r="R28" s="118"/>
      <c r="S28" s="118"/>
      <c r="T28" s="150"/>
      <c r="U28" s="150"/>
      <c r="V28" s="150"/>
      <c r="W28" s="150"/>
      <c r="X28" s="150"/>
      <c r="Y28" s="150"/>
      <c r="Z28" s="116"/>
      <c r="AA28" s="116"/>
      <c r="AB28" s="116"/>
      <c r="AC28" s="116"/>
      <c r="AD28" s="116"/>
      <c r="AE28" s="148"/>
      <c r="AF28" s="148"/>
      <c r="AG28" s="148"/>
      <c r="AH28" s="148"/>
      <c r="AI28" s="148"/>
      <c r="AJ28" s="148"/>
      <c r="AK28" s="148"/>
      <c r="AL28" s="148"/>
      <c r="AM28" s="148"/>
      <c r="AN28" s="148"/>
      <c r="AO28" s="148"/>
      <c r="AP28" s="148"/>
      <c r="AQ28" s="148"/>
      <c r="AR28" s="148"/>
      <c r="AS28" s="148"/>
      <c r="AT28" s="148"/>
      <c r="AU28" s="116"/>
      <c r="AV28" s="149"/>
      <c r="AW28" s="118"/>
      <c r="AX28" s="116"/>
      <c r="AY28" s="116"/>
      <c r="AZ28" s="116"/>
      <c r="BA28" s="116"/>
      <c r="BB28" s="116"/>
      <c r="BC28" s="116"/>
      <c r="BD28" s="116"/>
      <c r="BE28" s="116"/>
      <c r="BF28" s="116"/>
      <c r="BG28" s="123"/>
      <c r="BH28" s="155"/>
      <c r="BI28" s="155"/>
      <c r="BJ28" s="155"/>
      <c r="BK28" s="155"/>
      <c r="BL28" s="156"/>
      <c r="BM28" s="157"/>
      <c r="BN28" s="119"/>
      <c r="BO28" s="119"/>
    </row>
    <row r="29" spans="1:67" ht="30.75" customHeight="1" x14ac:dyDescent="0.2">
      <c r="A29" s="543" t="s">
        <v>117</v>
      </c>
      <c r="B29" s="546">
        <f>シート!B48</f>
        <v>60</v>
      </c>
      <c r="C29" s="547"/>
      <c r="D29" s="507">
        <f>シート!D48</f>
        <v>60</v>
      </c>
      <c r="E29" s="508"/>
      <c r="F29" s="137" t="s">
        <v>2</v>
      </c>
      <c r="G29" s="6"/>
      <c r="H29" s="6"/>
      <c r="I29" s="6"/>
      <c r="J29" s="6"/>
      <c r="K29" s="6"/>
      <c r="L29" s="6"/>
      <c r="M29" s="6"/>
      <c r="N29" s="6"/>
      <c r="O29" s="6"/>
      <c r="P29" s="6"/>
      <c r="Q29" s="513" t="str">
        <f>シート!Q48</f>
        <v/>
      </c>
      <c r="R29" s="514"/>
      <c r="S29" s="514"/>
      <c r="T29" s="514"/>
      <c r="U29" s="514"/>
      <c r="V29" s="514"/>
      <c r="W29" s="514"/>
      <c r="X29" s="514"/>
      <c r="Y29" s="514"/>
      <c r="Z29" s="551"/>
      <c r="AA29" s="554" t="str">
        <f>シート!AI48</f>
        <v/>
      </c>
      <c r="AB29" s="555"/>
      <c r="AC29" s="555"/>
      <c r="AD29" s="555"/>
      <c r="AE29" s="555"/>
      <c r="AF29" s="555"/>
      <c r="AG29" s="556"/>
      <c r="AH29" s="556"/>
      <c r="AI29" s="556"/>
      <c r="AJ29" s="556"/>
      <c r="AK29" s="556"/>
      <c r="AL29" s="557"/>
      <c r="AM29" s="513" t="str">
        <f>シート!AM48</f>
        <v/>
      </c>
      <c r="AN29" s="514"/>
      <c r="AO29" s="514"/>
      <c r="AP29" s="514"/>
      <c r="AQ29" s="514"/>
      <c r="AR29" s="514"/>
      <c r="AS29" s="514"/>
      <c r="AT29" s="514"/>
      <c r="AU29" s="514"/>
      <c r="AV29" s="514"/>
      <c r="AW29" s="551"/>
      <c r="AX29" s="513"/>
      <c r="AY29" s="514"/>
      <c r="AZ29" s="514"/>
      <c r="BA29" s="514"/>
      <c r="BB29" s="514"/>
      <c r="BC29" s="514"/>
      <c r="BD29" s="514"/>
      <c r="BE29" s="514"/>
      <c r="BF29" s="410" t="s">
        <v>118</v>
      </c>
      <c r="BG29" s="418"/>
      <c r="BH29" s="213"/>
      <c r="BI29" s="215" t="str">
        <f>IF(ISERROR(VLOOKUP($BH29,Sheet2!$A$26:$B$31,2,0)),"",VLOOKUP('シート (評価枠有)'!$BH29,Sheet2!$A$26:$B$31,2,0))</f>
        <v/>
      </c>
      <c r="BJ29" s="213"/>
      <c r="BK29" s="215" t="str">
        <f>IF(ISERROR(VLOOKUP($BJ29,Sheet2!$D$26:$E$33,2,0)),"",VLOOKUP('シート (評価枠有)'!$BJ29,Sheet2!$D$26:$E$33,2,0))</f>
        <v/>
      </c>
      <c r="BL29" s="521" t="str">
        <f t="shared" ref="BL29:BL34" si="3">IF(OR($D$34="0%",ISERROR($BI29*$BK29*LEFT($D$34,2))),"",$BI29*$BK29*LEFT($D$34,2))</f>
        <v/>
      </c>
      <c r="BM29" s="522"/>
      <c r="BN29" s="119"/>
      <c r="BO29" s="119"/>
    </row>
    <row r="30" spans="1:67" ht="30.75" customHeight="1" x14ac:dyDescent="0.2">
      <c r="A30" s="544"/>
      <c r="B30" s="533" t="s">
        <v>119</v>
      </c>
      <c r="C30" s="534"/>
      <c r="D30" s="523" t="s">
        <v>119</v>
      </c>
      <c r="E30" s="524"/>
      <c r="F30" s="535" t="str">
        <f>シート!F49</f>
        <v/>
      </c>
      <c r="G30" s="536"/>
      <c r="H30" s="536"/>
      <c r="I30" s="536"/>
      <c r="J30" s="536"/>
      <c r="K30" s="536"/>
      <c r="L30" s="536"/>
      <c r="M30" s="536"/>
      <c r="N30" s="536"/>
      <c r="O30" s="536"/>
      <c r="P30" s="537"/>
      <c r="Q30" s="515"/>
      <c r="R30" s="516"/>
      <c r="S30" s="516"/>
      <c r="T30" s="516"/>
      <c r="U30" s="516"/>
      <c r="V30" s="516"/>
      <c r="W30" s="516"/>
      <c r="X30" s="516"/>
      <c r="Y30" s="516"/>
      <c r="Z30" s="552"/>
      <c r="AA30" s="558"/>
      <c r="AB30" s="559"/>
      <c r="AC30" s="559"/>
      <c r="AD30" s="559"/>
      <c r="AE30" s="559"/>
      <c r="AF30" s="559"/>
      <c r="AG30" s="560"/>
      <c r="AH30" s="560"/>
      <c r="AI30" s="560"/>
      <c r="AJ30" s="560"/>
      <c r="AK30" s="560"/>
      <c r="AL30" s="561"/>
      <c r="AM30" s="515"/>
      <c r="AN30" s="516"/>
      <c r="AO30" s="516"/>
      <c r="AP30" s="516"/>
      <c r="AQ30" s="516"/>
      <c r="AR30" s="516"/>
      <c r="AS30" s="516"/>
      <c r="AT30" s="516"/>
      <c r="AU30" s="516"/>
      <c r="AV30" s="516"/>
      <c r="AW30" s="552"/>
      <c r="AX30" s="515"/>
      <c r="AY30" s="516"/>
      <c r="AZ30" s="516"/>
      <c r="BA30" s="516"/>
      <c r="BB30" s="516"/>
      <c r="BC30" s="516"/>
      <c r="BD30" s="516"/>
      <c r="BE30" s="516"/>
      <c r="BF30" s="509" t="s">
        <v>120</v>
      </c>
      <c r="BG30" s="510"/>
      <c r="BH30" s="213"/>
      <c r="BI30" s="215" t="str">
        <f>IF(ISERROR(VLOOKUP($BH30,Sheet2!$A$26:$B$31,2,0)),"",VLOOKUP('シート (評価枠有)'!$BH30,Sheet2!$A$26:$B$31,2,0))</f>
        <v/>
      </c>
      <c r="BJ30" s="213"/>
      <c r="BK30" s="215" t="str">
        <f>IF(ISERROR(VLOOKUP($BJ30,Sheet2!$D$26:$E$33,2,0)),"",VLOOKUP('シート (評価枠有)'!$BJ30,Sheet2!$D$26:$E$33,2,0))</f>
        <v/>
      </c>
      <c r="BL30" s="521" t="str">
        <f t="shared" si="3"/>
        <v/>
      </c>
      <c r="BM30" s="522"/>
      <c r="BN30" s="119"/>
      <c r="BO30" s="119"/>
    </row>
    <row r="31" spans="1:67" ht="30.75" customHeight="1" x14ac:dyDescent="0.2">
      <c r="A31" s="545"/>
      <c r="B31" s="541" t="str">
        <f>シート!B52</f>
        <v>%</v>
      </c>
      <c r="C31" s="542"/>
      <c r="D31" s="549" t="str">
        <f>シート!D52</f>
        <v>%</v>
      </c>
      <c r="E31" s="550"/>
      <c r="F31" s="538"/>
      <c r="G31" s="539"/>
      <c r="H31" s="539"/>
      <c r="I31" s="539"/>
      <c r="J31" s="539"/>
      <c r="K31" s="539"/>
      <c r="L31" s="539"/>
      <c r="M31" s="539"/>
      <c r="N31" s="539"/>
      <c r="O31" s="539"/>
      <c r="P31" s="540"/>
      <c r="Q31" s="515"/>
      <c r="R31" s="516"/>
      <c r="S31" s="516"/>
      <c r="T31" s="516"/>
      <c r="U31" s="516"/>
      <c r="V31" s="516"/>
      <c r="W31" s="516"/>
      <c r="X31" s="516"/>
      <c r="Y31" s="516"/>
      <c r="Z31" s="552"/>
      <c r="AA31" s="558"/>
      <c r="AB31" s="559"/>
      <c r="AC31" s="559"/>
      <c r="AD31" s="559"/>
      <c r="AE31" s="559"/>
      <c r="AF31" s="559"/>
      <c r="AG31" s="560"/>
      <c r="AH31" s="560"/>
      <c r="AI31" s="560"/>
      <c r="AJ31" s="560"/>
      <c r="AK31" s="560"/>
      <c r="AL31" s="561"/>
      <c r="AM31" s="515"/>
      <c r="AN31" s="516"/>
      <c r="AO31" s="516"/>
      <c r="AP31" s="516"/>
      <c r="AQ31" s="516"/>
      <c r="AR31" s="516"/>
      <c r="AS31" s="516"/>
      <c r="AT31" s="516"/>
      <c r="AU31" s="516"/>
      <c r="AV31" s="516"/>
      <c r="AW31" s="552"/>
      <c r="AX31" s="515"/>
      <c r="AY31" s="516"/>
      <c r="AZ31" s="516"/>
      <c r="BA31" s="516"/>
      <c r="BB31" s="516"/>
      <c r="BC31" s="516"/>
      <c r="BD31" s="516"/>
      <c r="BE31" s="516"/>
      <c r="BF31" s="509" t="s">
        <v>121</v>
      </c>
      <c r="BG31" s="510"/>
      <c r="BH31" s="213"/>
      <c r="BI31" s="215" t="str">
        <f>IF(ISERROR(VLOOKUP($BH31,Sheet2!$A$26:$B$31,2,0)),"",VLOOKUP('シート (評価枠有)'!$BH31,Sheet2!$A$26:$B$31,2,0))</f>
        <v/>
      </c>
      <c r="BJ31" s="213"/>
      <c r="BK31" s="215" t="str">
        <f>IF(ISERROR(VLOOKUP($BJ31,Sheet2!$D$26:$E$33,2,0)),"",VLOOKUP('シート (評価枠有)'!$BJ31,Sheet2!$D$26:$E$33,2,0))</f>
        <v/>
      </c>
      <c r="BL31" s="521" t="str">
        <f t="shared" si="3"/>
        <v/>
      </c>
      <c r="BM31" s="522"/>
      <c r="BN31" s="119"/>
      <c r="BO31" s="119"/>
    </row>
    <row r="32" spans="1:67" ht="30.75" customHeight="1" x14ac:dyDescent="0.2">
      <c r="A32" s="498" t="s">
        <v>122</v>
      </c>
      <c r="B32" s="501"/>
      <c r="C32" s="502"/>
      <c r="D32" s="507">
        <f>D29</f>
        <v>60</v>
      </c>
      <c r="E32" s="508"/>
      <c r="F32" s="158" t="s">
        <v>127</v>
      </c>
      <c r="G32" s="159"/>
      <c r="H32" s="159"/>
      <c r="I32" s="159"/>
      <c r="J32" s="159"/>
      <c r="K32" s="159"/>
      <c r="L32" s="159"/>
      <c r="M32" s="159"/>
      <c r="N32" s="159"/>
      <c r="O32" s="159"/>
      <c r="P32" s="160"/>
      <c r="Q32" s="515"/>
      <c r="R32" s="516"/>
      <c r="S32" s="516"/>
      <c r="T32" s="516"/>
      <c r="U32" s="516"/>
      <c r="V32" s="516"/>
      <c r="W32" s="516"/>
      <c r="X32" s="516"/>
      <c r="Y32" s="516"/>
      <c r="Z32" s="552"/>
      <c r="AA32" s="558"/>
      <c r="AB32" s="559"/>
      <c r="AC32" s="559"/>
      <c r="AD32" s="559"/>
      <c r="AE32" s="559"/>
      <c r="AF32" s="559"/>
      <c r="AG32" s="560"/>
      <c r="AH32" s="560"/>
      <c r="AI32" s="560"/>
      <c r="AJ32" s="560"/>
      <c r="AK32" s="560"/>
      <c r="AL32" s="561"/>
      <c r="AM32" s="515"/>
      <c r="AN32" s="516"/>
      <c r="AO32" s="516"/>
      <c r="AP32" s="516"/>
      <c r="AQ32" s="516"/>
      <c r="AR32" s="516"/>
      <c r="AS32" s="516"/>
      <c r="AT32" s="516"/>
      <c r="AU32" s="516"/>
      <c r="AV32" s="516"/>
      <c r="AW32" s="552"/>
      <c r="AX32" s="515"/>
      <c r="AY32" s="516"/>
      <c r="AZ32" s="516"/>
      <c r="BA32" s="516"/>
      <c r="BB32" s="516"/>
      <c r="BC32" s="516"/>
      <c r="BD32" s="516"/>
      <c r="BE32" s="516"/>
      <c r="BF32" s="509" t="s">
        <v>123</v>
      </c>
      <c r="BG32" s="510"/>
      <c r="BH32" s="213"/>
      <c r="BI32" s="215" t="str">
        <f>IF(ISERROR(VLOOKUP($BH32,Sheet2!$A$26:$B$31,2,0)),"",VLOOKUP('シート (評価枠有)'!$BH32,Sheet2!$A$26:$B$31,2,0))</f>
        <v/>
      </c>
      <c r="BJ32" s="213"/>
      <c r="BK32" s="215" t="str">
        <f>IF(ISERROR(VLOOKUP($BJ32,Sheet2!$D$26:$E$33,2,0)),"",VLOOKUP('シート (評価枠有)'!$BJ32,Sheet2!$D$26:$E$33,2,0))</f>
        <v/>
      </c>
      <c r="BL32" s="521" t="str">
        <f t="shared" si="3"/>
        <v/>
      </c>
      <c r="BM32" s="522"/>
      <c r="BN32" s="119"/>
      <c r="BO32" s="119"/>
    </row>
    <row r="33" spans="1:67" ht="30.75" customHeight="1" x14ac:dyDescent="0.2">
      <c r="A33" s="499"/>
      <c r="B33" s="503"/>
      <c r="C33" s="504"/>
      <c r="D33" s="523" t="s">
        <v>119</v>
      </c>
      <c r="E33" s="524"/>
      <c r="F33" s="525" t="str">
        <f>シート!F55</f>
        <v/>
      </c>
      <c r="G33" s="526"/>
      <c r="H33" s="526"/>
      <c r="I33" s="526"/>
      <c r="J33" s="526"/>
      <c r="K33" s="526"/>
      <c r="L33" s="526"/>
      <c r="M33" s="526"/>
      <c r="N33" s="526"/>
      <c r="O33" s="526"/>
      <c r="P33" s="527"/>
      <c r="Q33" s="515"/>
      <c r="R33" s="516"/>
      <c r="S33" s="516"/>
      <c r="T33" s="516"/>
      <c r="U33" s="516"/>
      <c r="V33" s="516"/>
      <c r="W33" s="516"/>
      <c r="X33" s="516"/>
      <c r="Y33" s="516"/>
      <c r="Z33" s="552"/>
      <c r="AA33" s="558"/>
      <c r="AB33" s="559"/>
      <c r="AC33" s="559"/>
      <c r="AD33" s="559"/>
      <c r="AE33" s="559"/>
      <c r="AF33" s="559"/>
      <c r="AG33" s="560"/>
      <c r="AH33" s="560"/>
      <c r="AI33" s="560"/>
      <c r="AJ33" s="560"/>
      <c r="AK33" s="560"/>
      <c r="AL33" s="561"/>
      <c r="AM33" s="515"/>
      <c r="AN33" s="516"/>
      <c r="AO33" s="516"/>
      <c r="AP33" s="516"/>
      <c r="AQ33" s="516"/>
      <c r="AR33" s="516"/>
      <c r="AS33" s="516"/>
      <c r="AT33" s="516"/>
      <c r="AU33" s="516"/>
      <c r="AV33" s="516"/>
      <c r="AW33" s="552"/>
      <c r="AX33" s="515"/>
      <c r="AY33" s="516"/>
      <c r="AZ33" s="516"/>
      <c r="BA33" s="516"/>
      <c r="BB33" s="516"/>
      <c r="BC33" s="516"/>
      <c r="BD33" s="516"/>
      <c r="BE33" s="516"/>
      <c r="BF33" s="509" t="s">
        <v>124</v>
      </c>
      <c r="BG33" s="510"/>
      <c r="BH33" s="213"/>
      <c r="BI33" s="215" t="str">
        <f>IF(ISERROR(VLOOKUP($BH33,Sheet2!$A$26:$B$31,2,0)),"",VLOOKUP('シート (評価枠有)'!$BH33,Sheet2!$A$26:$B$31,2,0))</f>
        <v/>
      </c>
      <c r="BJ33" s="213"/>
      <c r="BK33" s="215" t="str">
        <f>IF(ISERROR(VLOOKUP($BJ33,Sheet2!$D$26:$E$33,2,0)),"",VLOOKUP('シート (評価枠有)'!$BJ33,Sheet2!$D$26:$E$33,2,0))</f>
        <v/>
      </c>
      <c r="BL33" s="521" t="str">
        <f t="shared" si="3"/>
        <v/>
      </c>
      <c r="BM33" s="522"/>
      <c r="BN33" s="119"/>
      <c r="BO33" s="119"/>
    </row>
    <row r="34" spans="1:67" ht="30.75" customHeight="1" thickBot="1" x14ac:dyDescent="0.25">
      <c r="A34" s="500"/>
      <c r="B34" s="505"/>
      <c r="C34" s="506"/>
      <c r="D34" s="531" t="str">
        <f>$D$31</f>
        <v>%</v>
      </c>
      <c r="E34" s="532"/>
      <c r="F34" s="528"/>
      <c r="G34" s="529"/>
      <c r="H34" s="529"/>
      <c r="I34" s="529"/>
      <c r="J34" s="529"/>
      <c r="K34" s="529"/>
      <c r="L34" s="529"/>
      <c r="M34" s="529"/>
      <c r="N34" s="529"/>
      <c r="O34" s="529"/>
      <c r="P34" s="530"/>
      <c r="Q34" s="517"/>
      <c r="R34" s="518"/>
      <c r="S34" s="518"/>
      <c r="T34" s="518"/>
      <c r="U34" s="518"/>
      <c r="V34" s="518"/>
      <c r="W34" s="518"/>
      <c r="X34" s="518"/>
      <c r="Y34" s="518"/>
      <c r="Z34" s="553"/>
      <c r="AA34" s="562"/>
      <c r="AB34" s="563"/>
      <c r="AC34" s="563"/>
      <c r="AD34" s="563"/>
      <c r="AE34" s="563"/>
      <c r="AF34" s="563"/>
      <c r="AG34" s="564"/>
      <c r="AH34" s="564"/>
      <c r="AI34" s="564"/>
      <c r="AJ34" s="564"/>
      <c r="AK34" s="564"/>
      <c r="AL34" s="565"/>
      <c r="AM34" s="517"/>
      <c r="AN34" s="518"/>
      <c r="AO34" s="518"/>
      <c r="AP34" s="518"/>
      <c r="AQ34" s="518"/>
      <c r="AR34" s="518"/>
      <c r="AS34" s="518"/>
      <c r="AT34" s="518"/>
      <c r="AU34" s="518"/>
      <c r="AV34" s="518"/>
      <c r="AW34" s="553"/>
      <c r="AX34" s="517"/>
      <c r="AY34" s="518"/>
      <c r="AZ34" s="518"/>
      <c r="BA34" s="518"/>
      <c r="BB34" s="518"/>
      <c r="BC34" s="518"/>
      <c r="BD34" s="518"/>
      <c r="BE34" s="518"/>
      <c r="BF34" s="422" t="s">
        <v>125</v>
      </c>
      <c r="BG34" s="423"/>
      <c r="BH34" s="218"/>
      <c r="BI34" s="217" t="str">
        <f>IF(ISERROR(VLOOKUP($BH34,Sheet2!$A$26:$B$31,2,0)),"",VLOOKUP('シート (評価枠有)'!$BH34,Sheet2!$A$26:$B$31,2,0))</f>
        <v/>
      </c>
      <c r="BJ34" s="218"/>
      <c r="BK34" s="217" t="str">
        <f>IF(ISERROR(VLOOKUP($BJ34,Sheet2!$D$26:$E$33,2,0)),"",VLOOKUP('シート (評価枠有)'!$BJ34,Sheet2!$D$26:$E$33,2,0))</f>
        <v/>
      </c>
      <c r="BL34" s="511" t="str">
        <f t="shared" si="3"/>
        <v/>
      </c>
      <c r="BM34" s="512"/>
      <c r="BN34" s="119"/>
      <c r="BO34" s="119"/>
    </row>
    <row r="35" spans="1:67" ht="7.5" customHeight="1" thickBot="1" x14ac:dyDescent="0.25">
      <c r="A35" s="144"/>
      <c r="B35" s="118"/>
      <c r="C35" s="118"/>
      <c r="D35" s="118"/>
      <c r="E35" s="118"/>
      <c r="F35" s="118"/>
      <c r="G35" s="118"/>
      <c r="H35" s="118"/>
      <c r="I35" s="118"/>
      <c r="J35" s="118"/>
      <c r="K35" s="118"/>
      <c r="L35" s="118"/>
      <c r="M35" s="118"/>
      <c r="N35" s="118"/>
      <c r="O35" s="118"/>
      <c r="P35" s="118"/>
      <c r="Q35" s="118"/>
      <c r="R35" s="118"/>
      <c r="S35" s="118"/>
      <c r="T35" s="519"/>
      <c r="U35" s="520"/>
      <c r="V35" s="519"/>
      <c r="W35" s="520"/>
      <c r="X35" s="519"/>
      <c r="Y35" s="520"/>
      <c r="Z35" s="116"/>
      <c r="AA35" s="116"/>
      <c r="AB35" s="116"/>
      <c r="AC35" s="116"/>
      <c r="AD35" s="116"/>
      <c r="AE35" s="148"/>
      <c r="AF35" s="148"/>
      <c r="AG35" s="148"/>
      <c r="AH35" s="148"/>
      <c r="AI35" s="148"/>
      <c r="AJ35" s="148"/>
      <c r="AK35" s="148"/>
      <c r="AL35" s="148"/>
      <c r="AM35" s="148"/>
      <c r="AN35" s="148"/>
      <c r="AO35" s="148"/>
      <c r="AP35" s="148"/>
      <c r="AQ35" s="148"/>
      <c r="AR35" s="148"/>
      <c r="AS35" s="148"/>
      <c r="AT35" s="116"/>
      <c r="AU35" s="116"/>
      <c r="AV35" s="149"/>
      <c r="AW35" s="118"/>
      <c r="AX35" s="116"/>
      <c r="AY35" s="116"/>
      <c r="AZ35" s="116"/>
      <c r="BA35" s="116"/>
      <c r="BB35" s="116"/>
      <c r="BC35" s="116"/>
      <c r="BD35" s="116"/>
      <c r="BE35" s="116"/>
      <c r="BF35" s="116"/>
      <c r="BG35" s="116"/>
      <c r="BH35" s="150"/>
      <c r="BI35" s="150"/>
      <c r="BJ35" s="150"/>
      <c r="BK35" s="150"/>
      <c r="BL35" s="150"/>
      <c r="BM35" s="116"/>
      <c r="BN35" s="119"/>
      <c r="BO35" s="119"/>
    </row>
    <row r="36" spans="1:67" ht="12.75" customHeight="1" x14ac:dyDescent="0.2">
      <c r="A36" s="144"/>
      <c r="B36" s="118"/>
      <c r="C36" s="118"/>
      <c r="D36" s="118"/>
      <c r="E36" s="118"/>
      <c r="F36" s="118"/>
      <c r="G36" s="118"/>
      <c r="H36" s="118"/>
      <c r="I36" s="118"/>
      <c r="J36" s="118"/>
      <c r="K36" s="118"/>
      <c r="L36" s="118"/>
      <c r="M36" s="118"/>
      <c r="N36" s="118"/>
      <c r="O36" s="118"/>
      <c r="P36" s="118"/>
      <c r="Q36" s="118"/>
      <c r="R36" s="118"/>
      <c r="S36" s="118"/>
      <c r="T36" s="161"/>
      <c r="U36" s="161"/>
      <c r="V36" s="161"/>
      <c r="W36" s="161"/>
      <c r="X36" s="161"/>
      <c r="Y36" s="161"/>
      <c r="Z36" s="116"/>
      <c r="AA36" s="116"/>
      <c r="AB36" s="116"/>
      <c r="AC36" s="116"/>
      <c r="AD36" s="116"/>
      <c r="AE36" s="148"/>
      <c r="AF36" s="148"/>
      <c r="AG36" s="148"/>
      <c r="AH36" s="148"/>
      <c r="AI36" s="148"/>
      <c r="AJ36" s="148"/>
      <c r="AK36" s="148"/>
      <c r="AL36" s="148"/>
      <c r="AM36" s="148"/>
      <c r="AN36" s="148"/>
      <c r="AO36" s="148"/>
      <c r="AP36" s="148"/>
      <c r="AQ36" s="148"/>
      <c r="AR36" s="162" t="s">
        <v>129</v>
      </c>
      <c r="AS36" s="6"/>
      <c r="AT36" s="6"/>
      <c r="AU36" s="6"/>
      <c r="AV36" s="6"/>
      <c r="AW36" s="6"/>
      <c r="AX36" s="6"/>
      <c r="AY36" s="6"/>
      <c r="AZ36" s="6"/>
      <c r="BA36" s="163"/>
      <c r="BB36" s="493" t="s">
        <v>118</v>
      </c>
      <c r="BC36" s="494"/>
      <c r="BD36" s="495" t="s">
        <v>120</v>
      </c>
      <c r="BE36" s="494"/>
      <c r="BF36" s="495" t="s">
        <v>121</v>
      </c>
      <c r="BG36" s="494"/>
      <c r="BH36" s="495" t="s">
        <v>123</v>
      </c>
      <c r="BI36" s="496"/>
      <c r="BJ36" s="495" t="s">
        <v>124</v>
      </c>
      <c r="BK36" s="496"/>
      <c r="BL36" s="495" t="s">
        <v>125</v>
      </c>
      <c r="BM36" s="497"/>
      <c r="BN36" s="119"/>
      <c r="BO36" s="119"/>
    </row>
    <row r="37" spans="1:67" ht="17.25" customHeight="1" thickBot="1" x14ac:dyDescent="0.25">
      <c r="A37" s="144"/>
      <c r="B37" s="118"/>
      <c r="C37" s="118"/>
      <c r="D37" s="118"/>
      <c r="E37" s="118"/>
      <c r="F37" s="118"/>
      <c r="G37" s="118"/>
      <c r="H37" s="118"/>
      <c r="I37" s="118"/>
      <c r="J37" s="118"/>
      <c r="K37" s="118"/>
      <c r="L37" s="118"/>
      <c r="M37" s="118"/>
      <c r="N37" s="118"/>
      <c r="O37" s="118"/>
      <c r="P37" s="118"/>
      <c r="Q37" s="118"/>
      <c r="R37" s="118"/>
      <c r="S37" s="118"/>
      <c r="T37" s="161"/>
      <c r="U37" s="161"/>
      <c r="V37" s="161"/>
      <c r="W37" s="161"/>
      <c r="X37" s="161"/>
      <c r="Y37" s="161"/>
      <c r="Z37" s="116"/>
      <c r="AA37" s="116"/>
      <c r="AB37" s="116"/>
      <c r="AC37" s="116"/>
      <c r="AD37" s="116"/>
      <c r="AE37" s="148"/>
      <c r="AF37" s="148"/>
      <c r="AG37" s="148"/>
      <c r="AH37" s="148"/>
      <c r="AI37" s="148"/>
      <c r="AJ37" s="148"/>
      <c r="AK37" s="148"/>
      <c r="AL37" s="148"/>
      <c r="AM37" s="148"/>
      <c r="AN37" s="148"/>
      <c r="AO37" s="148"/>
      <c r="AP37" s="148"/>
      <c r="AQ37" s="148"/>
      <c r="AR37" s="164"/>
      <c r="AS37" s="165" t="s">
        <v>130</v>
      </c>
      <c r="AT37" s="166">
        <v>60</v>
      </c>
      <c r="AU37" s="167" t="s">
        <v>131</v>
      </c>
      <c r="AV37" s="25"/>
      <c r="AW37" s="25"/>
      <c r="AX37" s="25"/>
      <c r="AY37" s="3"/>
      <c r="AZ37" s="3"/>
      <c r="BA37" s="168"/>
      <c r="BB37" s="488">
        <f>SUM(BL29,BL21,BL15,BL9)</f>
        <v>0</v>
      </c>
      <c r="BC37" s="489"/>
      <c r="BD37" s="490">
        <f>SUM(BL22,BL16,BL10,BL30)</f>
        <v>0</v>
      </c>
      <c r="BE37" s="489"/>
      <c r="BF37" s="490">
        <f>SUM(BL31,BL23,BL17,BL11)</f>
        <v>0</v>
      </c>
      <c r="BG37" s="489"/>
      <c r="BH37" s="490">
        <f>SUM(BL32,BL24,BL18,BL12)</f>
        <v>0</v>
      </c>
      <c r="BI37" s="491"/>
      <c r="BJ37" s="490">
        <f>SUM(BL33,BL25,BL19,BL13)</f>
        <v>0</v>
      </c>
      <c r="BK37" s="491"/>
      <c r="BL37" s="490">
        <f>SUM(BL34,BL26,BL20,BL14)</f>
        <v>0</v>
      </c>
      <c r="BM37" s="492"/>
      <c r="BN37" s="169"/>
      <c r="BO37" s="119"/>
    </row>
    <row r="38" spans="1:67" ht="18" customHeight="1" thickBot="1" x14ac:dyDescent="0.25">
      <c r="A38" s="170"/>
      <c r="B38" s="118" t="s">
        <v>132</v>
      </c>
      <c r="C38" s="118"/>
      <c r="D38" s="118"/>
      <c r="E38" s="118"/>
      <c r="F38" s="118"/>
      <c r="G38" s="118"/>
      <c r="H38" s="118"/>
      <c r="I38" s="118"/>
      <c r="J38" s="118"/>
      <c r="K38" s="118"/>
      <c r="L38" s="118"/>
      <c r="M38" s="118"/>
      <c r="N38" s="118"/>
      <c r="O38" s="118"/>
      <c r="P38" s="118"/>
      <c r="Q38" s="118"/>
      <c r="R38" s="118"/>
      <c r="S38" s="118"/>
      <c r="T38" s="161"/>
      <c r="U38" s="161"/>
      <c r="V38" s="161"/>
      <c r="W38" s="161"/>
      <c r="X38" s="161"/>
      <c r="Y38" s="161"/>
      <c r="Z38" s="116"/>
      <c r="AA38" s="116"/>
      <c r="AB38" s="116"/>
      <c r="AC38" s="116"/>
      <c r="AD38" s="116"/>
      <c r="AE38" s="148"/>
      <c r="AF38" s="148"/>
      <c r="AG38" s="148"/>
      <c r="AH38" s="148"/>
      <c r="AI38" s="148"/>
      <c r="AJ38" s="148"/>
      <c r="AK38" s="148"/>
      <c r="AL38" s="148"/>
      <c r="AM38" s="148"/>
      <c r="AN38" s="148"/>
      <c r="AO38" s="148"/>
      <c r="AP38" s="148"/>
      <c r="AQ38" s="148"/>
      <c r="AR38" s="148"/>
      <c r="AS38" s="148"/>
      <c r="AT38" s="116"/>
      <c r="AU38" s="116"/>
      <c r="AV38" s="149"/>
      <c r="AW38" s="119"/>
      <c r="AX38" s="119"/>
      <c r="AY38" s="119"/>
      <c r="AZ38" s="123"/>
      <c r="BA38" s="123"/>
      <c r="BB38" s="116"/>
      <c r="BC38" s="116"/>
      <c r="BD38" s="116"/>
      <c r="BE38" s="116"/>
      <c r="BF38" s="116"/>
      <c r="BG38" s="116"/>
      <c r="BH38" s="150"/>
      <c r="BI38" s="150"/>
      <c r="BJ38" s="150"/>
      <c r="BK38" s="150"/>
      <c r="BL38" s="169"/>
      <c r="BM38" s="171" t="s">
        <v>133</v>
      </c>
      <c r="BN38" s="119"/>
      <c r="BO38" s="119"/>
    </row>
    <row r="39" spans="1:67" ht="18" customHeight="1" x14ac:dyDescent="0.2">
      <c r="A39" s="170"/>
      <c r="B39" s="172"/>
      <c r="C39" s="173"/>
      <c r="D39" s="173"/>
      <c r="E39" s="174"/>
      <c r="F39" s="276" t="s">
        <v>134</v>
      </c>
      <c r="G39" s="277"/>
      <c r="H39" s="277"/>
      <c r="I39" s="277"/>
      <c r="J39" s="277"/>
      <c r="K39" s="277"/>
      <c r="L39" s="277"/>
      <c r="M39" s="277"/>
      <c r="N39" s="277"/>
      <c r="O39" s="277"/>
      <c r="P39" s="277"/>
      <c r="Q39" s="480" t="s">
        <v>135</v>
      </c>
      <c r="R39" s="481"/>
      <c r="S39" s="481"/>
      <c r="T39" s="481"/>
      <c r="U39" s="481"/>
      <c r="V39" s="481"/>
      <c r="W39" s="481"/>
      <c r="X39" s="481"/>
      <c r="Y39" s="481"/>
      <c r="Z39" s="481"/>
      <c r="AA39" s="481"/>
      <c r="AB39" s="481"/>
      <c r="AC39" s="481"/>
      <c r="AD39" s="481"/>
      <c r="AE39" s="481"/>
      <c r="AF39" s="481"/>
      <c r="AG39" s="481"/>
      <c r="AH39" s="481"/>
      <c r="AI39" s="481"/>
      <c r="AJ39" s="481"/>
      <c r="AK39" s="481"/>
      <c r="AL39" s="481"/>
      <c r="AM39" s="481"/>
      <c r="AN39" s="481"/>
      <c r="AO39" s="481"/>
      <c r="AP39" s="481"/>
      <c r="AQ39" s="481"/>
      <c r="AR39" s="481"/>
      <c r="AS39" s="481"/>
      <c r="AT39" s="481"/>
      <c r="AU39" s="481"/>
      <c r="AV39" s="481"/>
      <c r="AW39" s="482"/>
      <c r="AX39" s="6"/>
      <c r="AY39" s="6"/>
      <c r="AZ39" s="4"/>
      <c r="BA39" s="10" t="s">
        <v>136</v>
      </c>
      <c r="BB39" s="6"/>
      <c r="BC39" s="6"/>
      <c r="BD39" s="6"/>
      <c r="BE39" s="6"/>
      <c r="BF39" s="6"/>
      <c r="BG39" s="6"/>
      <c r="BH39" s="175"/>
      <c r="BI39" s="175"/>
      <c r="BJ39" s="175"/>
      <c r="BK39" s="175"/>
      <c r="BL39" s="175"/>
      <c r="BM39" s="7"/>
      <c r="BN39" s="119"/>
      <c r="BO39" s="119"/>
    </row>
    <row r="40" spans="1:67" ht="18" customHeight="1" thickBot="1" x14ac:dyDescent="0.25">
      <c r="A40" s="170"/>
      <c r="B40" s="176"/>
      <c r="C40" s="177"/>
      <c r="D40" s="177"/>
      <c r="E40" s="178"/>
      <c r="F40" s="282"/>
      <c r="G40" s="283"/>
      <c r="H40" s="283"/>
      <c r="I40" s="283"/>
      <c r="J40" s="283"/>
      <c r="K40" s="283"/>
      <c r="L40" s="283"/>
      <c r="M40" s="283"/>
      <c r="N40" s="283"/>
      <c r="O40" s="283"/>
      <c r="P40" s="283"/>
      <c r="Q40" s="483" t="s">
        <v>10</v>
      </c>
      <c r="R40" s="483"/>
      <c r="S40" s="483"/>
      <c r="T40" s="483"/>
      <c r="U40" s="483"/>
      <c r="V40" s="483"/>
      <c r="W40" s="483"/>
      <c r="X40" s="483"/>
      <c r="Y40" s="483"/>
      <c r="Z40" s="483"/>
      <c r="AA40" s="483"/>
      <c r="AB40" s="483"/>
      <c r="AC40" s="483"/>
      <c r="AD40" s="483"/>
      <c r="AE40" s="483"/>
      <c r="AF40" s="483"/>
      <c r="AG40" s="483"/>
      <c r="AH40" s="483"/>
      <c r="AI40" s="484" t="s">
        <v>11</v>
      </c>
      <c r="AJ40" s="484"/>
      <c r="AK40" s="484"/>
      <c r="AL40" s="484"/>
      <c r="AM40" s="484"/>
      <c r="AN40" s="484"/>
      <c r="AO40" s="484"/>
      <c r="AP40" s="484"/>
      <c r="AQ40" s="484"/>
      <c r="AR40" s="484"/>
      <c r="AS40" s="484"/>
      <c r="AT40" s="484"/>
      <c r="AU40" s="484"/>
      <c r="AV40" s="484"/>
      <c r="AW40" s="485"/>
      <c r="AX40" s="4" t="s">
        <v>137</v>
      </c>
      <c r="AY40" s="4"/>
      <c r="AZ40" s="4"/>
      <c r="BA40" s="4"/>
      <c r="BB40" s="4"/>
      <c r="BC40" s="4"/>
      <c r="BD40" s="4"/>
      <c r="BE40" s="4"/>
      <c r="BF40" s="486"/>
      <c r="BG40" s="487"/>
      <c r="BH40" s="476" t="s">
        <v>138</v>
      </c>
      <c r="BI40" s="477"/>
      <c r="BJ40" s="476" t="s">
        <v>139</v>
      </c>
      <c r="BK40" s="477"/>
      <c r="BL40" s="476" t="s">
        <v>140</v>
      </c>
      <c r="BM40" s="478"/>
      <c r="BN40" s="119"/>
      <c r="BO40" s="119"/>
    </row>
    <row r="41" spans="1:67" ht="19.5" customHeight="1" x14ac:dyDescent="0.2">
      <c r="A41" s="170"/>
      <c r="B41" s="433" t="s">
        <v>141</v>
      </c>
      <c r="C41" s="434"/>
      <c r="D41" s="434"/>
      <c r="E41" s="435"/>
      <c r="F41" s="442" t="str">
        <f>シート!BH10</f>
        <v>・スタンドアロンツールやノーコードAIツール(Phoenix)など、画像処理の課題毎に適応できるAIツールを整理し、各拠点担当者が課題の早期解決や解決の糸口が見つけられるような情報を提供できるよう努める。
・コグネックスと定期的に打ち合わせを行い、標準ツールを意識した、評価しやすい環境構築やツールの改善要望などの提案を行う。</v>
      </c>
      <c r="G41" s="443"/>
      <c r="H41" s="443"/>
      <c r="I41" s="443"/>
      <c r="J41" s="443"/>
      <c r="K41" s="443"/>
      <c r="L41" s="443"/>
      <c r="M41" s="443"/>
      <c r="N41" s="443"/>
      <c r="O41" s="443"/>
      <c r="P41" s="444"/>
      <c r="Q41" s="450" t="str">
        <f>シート!BH15</f>
        <v>・D900のハンズオンを受講することで曖昧だった部分が理解できた。学習モデル作成にも自信がついた。
・スタンドアロンツールの比較評価を行い、各ツールの特徴や適応範囲をまとめ、ツールのすみ分けを行った。
・Phoenixの実機評価終了。残念ながらルールベースの機能としては不十分で期待する結果にはならなかったが、今後も拠点の課題を解決できるようなツールがあれば情報収集し評価を継続的に行っていきたい。
・コグネックスと定期的に打ち合わせの場を設定しこちらの要望を伝えている。以前から要望を出していたViDiの価格については特別価格を設定頂き、各拠点で導入しやすくなるように働きかけることができた。来期はViDiの教育関連のドキュメント充実に向けて取り組んでいく。</v>
      </c>
      <c r="R41" s="354"/>
      <c r="S41" s="354"/>
      <c r="T41" s="354"/>
      <c r="U41" s="354"/>
      <c r="V41" s="354"/>
      <c r="W41" s="354"/>
      <c r="X41" s="354"/>
      <c r="Y41" s="354"/>
      <c r="Z41" s="354"/>
      <c r="AA41" s="354"/>
      <c r="AB41" s="354"/>
      <c r="AC41" s="354"/>
      <c r="AD41" s="354"/>
      <c r="AE41" s="354"/>
      <c r="AF41" s="354"/>
      <c r="AG41" s="354"/>
      <c r="AH41" s="355"/>
      <c r="AI41" s="448" t="str">
        <f>シート!BT15</f>
        <v>VproDLは直感的なGUIではなく設定など難しさを感じている。その点についてコグネックスにツールの使い方やGUIの見方など、質問を通して使いにくいと感じていることを伝えてきたつもりではあったが、議事録を残しておらずコグネックスの担当者も変更になったため、こちらの感じている不憫さが正確に伝わっていない気がする。23Fはドキュメント整理に加えて、こちらの要望に確実に対応して頂く仕組みを考える必要があると感じている。</v>
      </c>
      <c r="AJ41" s="400"/>
      <c r="AK41" s="400"/>
      <c r="AL41" s="400"/>
      <c r="AM41" s="400"/>
      <c r="AN41" s="400"/>
      <c r="AO41" s="400"/>
      <c r="AP41" s="400"/>
      <c r="AQ41" s="400"/>
      <c r="AR41" s="400"/>
      <c r="AS41" s="400"/>
      <c r="AT41" s="400"/>
      <c r="AU41" s="400"/>
      <c r="AV41" s="400"/>
      <c r="AW41" s="449"/>
      <c r="AX41" s="448"/>
      <c r="AY41" s="400"/>
      <c r="AZ41" s="400"/>
      <c r="BA41" s="400"/>
      <c r="BB41" s="400"/>
      <c r="BC41" s="400"/>
      <c r="BD41" s="400"/>
      <c r="BE41" s="449"/>
      <c r="BF41" s="410" t="s">
        <v>118</v>
      </c>
      <c r="BG41" s="418"/>
      <c r="BH41" s="457">
        <f>IF($AY$2="S2",10,IF(Sheet2!$B$15=1,10,15))</f>
        <v>15</v>
      </c>
      <c r="BI41" s="457"/>
      <c r="BJ41" s="479"/>
      <c r="BK41" s="479"/>
      <c r="BL41" s="474" t="str">
        <f>IF(ISERROR(VLOOKUP($BJ41,Sheet2!$A$39:$D$44,3,0)),"",IF($BH41=10,VLOOKUP($BJ41,Sheet2!$A$39:$D$44,3,0),VLOOKUP('シート (評価枠有)'!$BJ41,Sheet2!$A$39:$D$44,4,0)))</f>
        <v/>
      </c>
      <c r="BM41" s="475"/>
      <c r="BN41" s="119"/>
      <c r="BO41" s="119"/>
    </row>
    <row r="42" spans="1:67" ht="20.100000000000001" customHeight="1" x14ac:dyDescent="0.2">
      <c r="A42" s="170"/>
      <c r="B42" s="436"/>
      <c r="C42" s="437"/>
      <c r="D42" s="437"/>
      <c r="E42" s="438"/>
      <c r="F42" s="346"/>
      <c r="G42" s="347"/>
      <c r="H42" s="347"/>
      <c r="I42" s="347"/>
      <c r="J42" s="347"/>
      <c r="K42" s="347"/>
      <c r="L42" s="347"/>
      <c r="M42" s="347"/>
      <c r="N42" s="347"/>
      <c r="O42" s="347"/>
      <c r="P42" s="348"/>
      <c r="Q42" s="450"/>
      <c r="R42" s="354"/>
      <c r="S42" s="354"/>
      <c r="T42" s="354"/>
      <c r="U42" s="354"/>
      <c r="V42" s="354"/>
      <c r="W42" s="354"/>
      <c r="X42" s="354"/>
      <c r="Y42" s="354"/>
      <c r="Z42" s="354"/>
      <c r="AA42" s="354"/>
      <c r="AB42" s="354"/>
      <c r="AC42" s="354"/>
      <c r="AD42" s="354"/>
      <c r="AE42" s="354"/>
      <c r="AF42" s="354"/>
      <c r="AG42" s="354"/>
      <c r="AH42" s="355"/>
      <c r="AI42" s="450"/>
      <c r="AJ42" s="354"/>
      <c r="AK42" s="354"/>
      <c r="AL42" s="354"/>
      <c r="AM42" s="354"/>
      <c r="AN42" s="354"/>
      <c r="AO42" s="354"/>
      <c r="AP42" s="354"/>
      <c r="AQ42" s="354"/>
      <c r="AR42" s="354"/>
      <c r="AS42" s="354"/>
      <c r="AT42" s="354"/>
      <c r="AU42" s="354"/>
      <c r="AV42" s="354"/>
      <c r="AW42" s="355"/>
      <c r="AX42" s="450"/>
      <c r="AY42" s="354"/>
      <c r="AZ42" s="354"/>
      <c r="BA42" s="354"/>
      <c r="BB42" s="354"/>
      <c r="BC42" s="354"/>
      <c r="BD42" s="354"/>
      <c r="BE42" s="355"/>
      <c r="BF42" s="384" t="s">
        <v>120</v>
      </c>
      <c r="BG42" s="389"/>
      <c r="BH42" s="420">
        <f>IF($AY$2="S2",10,IF(Sheet2!$B$15=1,10,15))</f>
        <v>15</v>
      </c>
      <c r="BI42" s="420"/>
      <c r="BJ42" s="419"/>
      <c r="BK42" s="419"/>
      <c r="BL42" s="471" t="str">
        <f>IF(ISERROR(VLOOKUP($BJ42,Sheet2!$A$39:$D$44,3,0)),"",IF($BH42=10,VLOOKUP($BJ42,Sheet2!$A$39:$D$44,3,0),VLOOKUP('シート (評価枠有)'!$BJ42,Sheet2!$A$39:$D$44,4,0)))</f>
        <v/>
      </c>
      <c r="BM42" s="472"/>
      <c r="BN42" s="119"/>
      <c r="BO42" s="119"/>
    </row>
    <row r="43" spans="1:67" ht="20.100000000000001" customHeight="1" x14ac:dyDescent="0.2">
      <c r="A43" s="170"/>
      <c r="B43" s="436"/>
      <c r="C43" s="437"/>
      <c r="D43" s="437"/>
      <c r="E43" s="438"/>
      <c r="F43" s="346"/>
      <c r="G43" s="347"/>
      <c r="H43" s="347"/>
      <c r="I43" s="347"/>
      <c r="J43" s="347"/>
      <c r="K43" s="347"/>
      <c r="L43" s="347"/>
      <c r="M43" s="347"/>
      <c r="N43" s="347"/>
      <c r="O43" s="347"/>
      <c r="P43" s="348"/>
      <c r="Q43" s="450"/>
      <c r="R43" s="354"/>
      <c r="S43" s="354"/>
      <c r="T43" s="354"/>
      <c r="U43" s="354"/>
      <c r="V43" s="354"/>
      <c r="W43" s="354"/>
      <c r="X43" s="354"/>
      <c r="Y43" s="354"/>
      <c r="Z43" s="354"/>
      <c r="AA43" s="354"/>
      <c r="AB43" s="354"/>
      <c r="AC43" s="354"/>
      <c r="AD43" s="354"/>
      <c r="AE43" s="354"/>
      <c r="AF43" s="354"/>
      <c r="AG43" s="354"/>
      <c r="AH43" s="355"/>
      <c r="AI43" s="450"/>
      <c r="AJ43" s="354"/>
      <c r="AK43" s="354"/>
      <c r="AL43" s="354"/>
      <c r="AM43" s="354"/>
      <c r="AN43" s="354"/>
      <c r="AO43" s="354"/>
      <c r="AP43" s="354"/>
      <c r="AQ43" s="354"/>
      <c r="AR43" s="354"/>
      <c r="AS43" s="354"/>
      <c r="AT43" s="354"/>
      <c r="AU43" s="354"/>
      <c r="AV43" s="354"/>
      <c r="AW43" s="355"/>
      <c r="AX43" s="450"/>
      <c r="AY43" s="354"/>
      <c r="AZ43" s="354"/>
      <c r="BA43" s="354"/>
      <c r="BB43" s="354"/>
      <c r="BC43" s="354"/>
      <c r="BD43" s="354"/>
      <c r="BE43" s="355"/>
      <c r="BF43" s="384" t="s">
        <v>121</v>
      </c>
      <c r="BG43" s="389"/>
      <c r="BH43" s="420">
        <f>IF($AY$2="S2",10,IF(Sheet2!$B$15=1,10,15))</f>
        <v>15</v>
      </c>
      <c r="BI43" s="420"/>
      <c r="BJ43" s="419"/>
      <c r="BK43" s="419"/>
      <c r="BL43" s="429" t="str">
        <f>IF(ISERROR(VLOOKUP($BJ43,Sheet2!$A$39:$D$44,3,0)),"",IF($BH43=10,VLOOKUP($BJ43,Sheet2!$A$39:$D$44,3,0),VLOOKUP('シート (評価枠有)'!$BJ43,Sheet2!$A$39:$D$44,4,0)))</f>
        <v/>
      </c>
      <c r="BM43" s="473"/>
      <c r="BN43" s="119"/>
      <c r="BO43" s="119"/>
    </row>
    <row r="44" spans="1:67" ht="20.100000000000001" customHeight="1" x14ac:dyDescent="0.2">
      <c r="A44" s="170"/>
      <c r="B44" s="436"/>
      <c r="C44" s="437"/>
      <c r="D44" s="437"/>
      <c r="E44" s="438"/>
      <c r="F44" s="346"/>
      <c r="G44" s="347"/>
      <c r="H44" s="347"/>
      <c r="I44" s="347"/>
      <c r="J44" s="347"/>
      <c r="K44" s="347"/>
      <c r="L44" s="347"/>
      <c r="M44" s="347"/>
      <c r="N44" s="347"/>
      <c r="O44" s="347"/>
      <c r="P44" s="348"/>
      <c r="Q44" s="450"/>
      <c r="R44" s="354"/>
      <c r="S44" s="354"/>
      <c r="T44" s="354"/>
      <c r="U44" s="354"/>
      <c r="V44" s="354"/>
      <c r="W44" s="354"/>
      <c r="X44" s="354"/>
      <c r="Y44" s="354"/>
      <c r="Z44" s="354"/>
      <c r="AA44" s="354"/>
      <c r="AB44" s="354"/>
      <c r="AC44" s="354"/>
      <c r="AD44" s="354"/>
      <c r="AE44" s="354"/>
      <c r="AF44" s="354"/>
      <c r="AG44" s="354"/>
      <c r="AH44" s="355"/>
      <c r="AI44" s="450"/>
      <c r="AJ44" s="354"/>
      <c r="AK44" s="354"/>
      <c r="AL44" s="354"/>
      <c r="AM44" s="354"/>
      <c r="AN44" s="354"/>
      <c r="AO44" s="354"/>
      <c r="AP44" s="354"/>
      <c r="AQ44" s="354"/>
      <c r="AR44" s="354"/>
      <c r="AS44" s="354"/>
      <c r="AT44" s="354"/>
      <c r="AU44" s="354"/>
      <c r="AV44" s="354"/>
      <c r="AW44" s="355"/>
      <c r="AX44" s="450"/>
      <c r="AY44" s="354"/>
      <c r="AZ44" s="354"/>
      <c r="BA44" s="354"/>
      <c r="BB44" s="354"/>
      <c r="BC44" s="354"/>
      <c r="BD44" s="354"/>
      <c r="BE44" s="355"/>
      <c r="BF44" s="384" t="s">
        <v>123</v>
      </c>
      <c r="BG44" s="389"/>
      <c r="BH44" s="420">
        <f>IF($AY$2="S2",10,IF(Sheet2!$B$15=1,10,15))</f>
        <v>15</v>
      </c>
      <c r="BI44" s="420"/>
      <c r="BJ44" s="419"/>
      <c r="BK44" s="419"/>
      <c r="BL44" s="453" t="str">
        <f>IF(ISERROR(VLOOKUP($BJ44,Sheet2!$A$39:$D$44,3,0)),"",IF($BH44=10,VLOOKUP($BJ44,Sheet2!$A$39:$D$44,3,0),VLOOKUP('シート (評価枠有)'!$BJ44,Sheet2!$A$39:$D$44,4,0)))</f>
        <v/>
      </c>
      <c r="BM44" s="468"/>
      <c r="BN44" s="119"/>
      <c r="BO44" s="119"/>
    </row>
    <row r="45" spans="1:67" ht="20.100000000000001" customHeight="1" x14ac:dyDescent="0.2">
      <c r="A45" s="170"/>
      <c r="B45" s="436"/>
      <c r="C45" s="437"/>
      <c r="D45" s="437"/>
      <c r="E45" s="438"/>
      <c r="F45" s="346"/>
      <c r="G45" s="347"/>
      <c r="H45" s="347"/>
      <c r="I45" s="347"/>
      <c r="J45" s="347"/>
      <c r="K45" s="347"/>
      <c r="L45" s="347"/>
      <c r="M45" s="347"/>
      <c r="N45" s="347"/>
      <c r="O45" s="347"/>
      <c r="P45" s="348"/>
      <c r="Q45" s="450"/>
      <c r="R45" s="354"/>
      <c r="S45" s="354"/>
      <c r="T45" s="354"/>
      <c r="U45" s="354"/>
      <c r="V45" s="354"/>
      <c r="W45" s="354"/>
      <c r="X45" s="354"/>
      <c r="Y45" s="354"/>
      <c r="Z45" s="354"/>
      <c r="AA45" s="354"/>
      <c r="AB45" s="354"/>
      <c r="AC45" s="354"/>
      <c r="AD45" s="354"/>
      <c r="AE45" s="354"/>
      <c r="AF45" s="354"/>
      <c r="AG45" s="354"/>
      <c r="AH45" s="355"/>
      <c r="AI45" s="450"/>
      <c r="AJ45" s="354"/>
      <c r="AK45" s="354"/>
      <c r="AL45" s="354"/>
      <c r="AM45" s="354"/>
      <c r="AN45" s="354"/>
      <c r="AO45" s="354"/>
      <c r="AP45" s="354"/>
      <c r="AQ45" s="354"/>
      <c r="AR45" s="354"/>
      <c r="AS45" s="354"/>
      <c r="AT45" s="354"/>
      <c r="AU45" s="354"/>
      <c r="AV45" s="354"/>
      <c r="AW45" s="355"/>
      <c r="AX45" s="450"/>
      <c r="AY45" s="354"/>
      <c r="AZ45" s="354"/>
      <c r="BA45" s="354"/>
      <c r="BB45" s="354"/>
      <c r="BC45" s="354"/>
      <c r="BD45" s="354"/>
      <c r="BE45" s="355"/>
      <c r="BF45" s="384" t="s">
        <v>124</v>
      </c>
      <c r="BG45" s="389"/>
      <c r="BH45" s="420">
        <f>IF($AY$2="S2",10,IF(Sheet2!$B$15=1,10,15))</f>
        <v>15</v>
      </c>
      <c r="BI45" s="420"/>
      <c r="BJ45" s="419"/>
      <c r="BK45" s="419"/>
      <c r="BL45" s="453" t="str">
        <f>IF(ISERROR(VLOOKUP($BJ45,Sheet2!$A$39:$D$44,3,0)),"",IF($BH45=10,VLOOKUP($BJ45,Sheet2!$A$39:$D$44,3,0),VLOOKUP('シート (評価枠有)'!$BJ45,Sheet2!$A$39:$D$44,4,0)))</f>
        <v/>
      </c>
      <c r="BM45" s="468"/>
      <c r="BN45" s="119"/>
      <c r="BO45" s="119"/>
    </row>
    <row r="46" spans="1:67" ht="20.100000000000001" customHeight="1" thickBot="1" x14ac:dyDescent="0.25">
      <c r="A46" s="170"/>
      <c r="B46" s="439"/>
      <c r="C46" s="440"/>
      <c r="D46" s="440"/>
      <c r="E46" s="441"/>
      <c r="F46" s="445"/>
      <c r="G46" s="446"/>
      <c r="H46" s="446"/>
      <c r="I46" s="446"/>
      <c r="J46" s="446"/>
      <c r="K46" s="446"/>
      <c r="L46" s="446"/>
      <c r="M46" s="446"/>
      <c r="N46" s="446"/>
      <c r="O46" s="446"/>
      <c r="P46" s="447"/>
      <c r="Q46" s="451"/>
      <c r="R46" s="357"/>
      <c r="S46" s="357"/>
      <c r="T46" s="357"/>
      <c r="U46" s="357"/>
      <c r="V46" s="357"/>
      <c r="W46" s="357"/>
      <c r="X46" s="357"/>
      <c r="Y46" s="357"/>
      <c r="Z46" s="357"/>
      <c r="AA46" s="357"/>
      <c r="AB46" s="357"/>
      <c r="AC46" s="357"/>
      <c r="AD46" s="357"/>
      <c r="AE46" s="357"/>
      <c r="AF46" s="357"/>
      <c r="AG46" s="357"/>
      <c r="AH46" s="358"/>
      <c r="AI46" s="451"/>
      <c r="AJ46" s="357"/>
      <c r="AK46" s="357"/>
      <c r="AL46" s="357"/>
      <c r="AM46" s="357"/>
      <c r="AN46" s="357"/>
      <c r="AO46" s="357"/>
      <c r="AP46" s="357"/>
      <c r="AQ46" s="357"/>
      <c r="AR46" s="357"/>
      <c r="AS46" s="357"/>
      <c r="AT46" s="357"/>
      <c r="AU46" s="357"/>
      <c r="AV46" s="357"/>
      <c r="AW46" s="358"/>
      <c r="AX46" s="451"/>
      <c r="AY46" s="357"/>
      <c r="AZ46" s="357"/>
      <c r="BA46" s="357"/>
      <c r="BB46" s="357"/>
      <c r="BC46" s="357"/>
      <c r="BD46" s="357"/>
      <c r="BE46" s="358"/>
      <c r="BF46" s="422" t="s">
        <v>125</v>
      </c>
      <c r="BG46" s="423"/>
      <c r="BH46" s="427">
        <f>IF($AY$2="S2",10,IF(Sheet2!$B$15=1,10,15))</f>
        <v>15</v>
      </c>
      <c r="BI46" s="427"/>
      <c r="BJ46" s="426"/>
      <c r="BK46" s="426"/>
      <c r="BL46" s="453" t="str">
        <f>IF(ISERROR(VLOOKUP($BJ46,Sheet2!$A$39:$D$44,3,0)),"",IF($BH46=10,VLOOKUP($BJ46,Sheet2!$A$39:$D$44,3,0),VLOOKUP('シート (評価枠有)'!$BJ46,Sheet2!$A$39:$D$44,4,0)))</f>
        <v/>
      </c>
      <c r="BM46" s="468"/>
      <c r="BN46" s="119"/>
      <c r="BO46" s="119"/>
    </row>
    <row r="47" spans="1:67" ht="20.100000000000001" customHeight="1" x14ac:dyDescent="0.2">
      <c r="A47" s="170"/>
      <c r="B47" s="459" t="s">
        <v>142</v>
      </c>
      <c r="C47" s="460"/>
      <c r="D47" s="460"/>
      <c r="E47" s="461"/>
      <c r="F47" s="442" t="str">
        <f>シート!BH22</f>
        <v>・テーマで獲得した技術知見を、MTR発行などによって外部発信する。自組織取り組みの認知向上を意識し、部内だけではなくコミュニティを使ってAIキーマンに情報を発信する。</v>
      </c>
      <c r="G47" s="443"/>
      <c r="H47" s="443"/>
      <c r="I47" s="443"/>
      <c r="J47" s="443"/>
      <c r="K47" s="443"/>
      <c r="L47" s="443"/>
      <c r="M47" s="443"/>
      <c r="N47" s="443"/>
      <c r="O47" s="443"/>
      <c r="P47" s="444"/>
      <c r="Q47" s="448" t="str">
        <f>シート!BH27</f>
        <v>・スタンドアロンツール実機評価結果をMTRで発行済。
・テーマで評価したMDWの取組やフォーラムの発表内容など、AI/IoTコミュニティを通じて各拠点へ情報発信することができた。</v>
      </c>
      <c r="R47" s="400"/>
      <c r="S47" s="400"/>
      <c r="T47" s="400"/>
      <c r="U47" s="400"/>
      <c r="V47" s="400"/>
      <c r="W47" s="400"/>
      <c r="X47" s="400"/>
      <c r="Y47" s="400"/>
      <c r="Z47" s="400"/>
      <c r="AA47" s="400"/>
      <c r="AB47" s="400"/>
      <c r="AC47" s="400"/>
      <c r="AD47" s="400"/>
      <c r="AE47" s="400"/>
      <c r="AF47" s="400"/>
      <c r="AG47" s="400"/>
      <c r="AH47" s="449"/>
      <c r="AI47" s="448" t="str">
        <f>シート!BT27</f>
        <v>画像AIの体験コーナーについて、場所や内容など詳細を詰められていない。23Fに引き続き検討していく。</v>
      </c>
      <c r="AJ47" s="400"/>
      <c r="AK47" s="400"/>
      <c r="AL47" s="400"/>
      <c r="AM47" s="400"/>
      <c r="AN47" s="400"/>
      <c r="AO47" s="400"/>
      <c r="AP47" s="400"/>
      <c r="AQ47" s="400"/>
      <c r="AR47" s="400"/>
      <c r="AS47" s="400"/>
      <c r="AT47" s="400"/>
      <c r="AU47" s="400"/>
      <c r="AV47" s="400"/>
      <c r="AW47" s="449"/>
      <c r="AX47" s="448"/>
      <c r="AY47" s="400"/>
      <c r="AZ47" s="400"/>
      <c r="BA47" s="400"/>
      <c r="BB47" s="400"/>
      <c r="BC47" s="400"/>
      <c r="BD47" s="400"/>
      <c r="BE47" s="449"/>
      <c r="BF47" s="410" t="s">
        <v>118</v>
      </c>
      <c r="BG47" s="418"/>
      <c r="BH47" s="452">
        <f>IF($AY$2="S2",10,IF(Sheet2!$B$15=1,10,15))</f>
        <v>15</v>
      </c>
      <c r="BI47" s="452"/>
      <c r="BJ47" s="455"/>
      <c r="BK47" s="455"/>
      <c r="BL47" s="474" t="str">
        <f>IF(ISERROR(VLOOKUP($BJ47,Sheet2!$A$39:$D$44,3,0)),"",IF($BH47=10,VLOOKUP($BJ47,Sheet2!$A$39:$D$44,3,0),VLOOKUP('シート (評価枠有)'!$BJ47,Sheet2!$A$39:$D$44,4,0)))</f>
        <v/>
      </c>
      <c r="BM47" s="475"/>
      <c r="BN47" s="119"/>
      <c r="BO47" s="119"/>
    </row>
    <row r="48" spans="1:67" ht="20.100000000000001" customHeight="1" x14ac:dyDescent="0.2">
      <c r="A48" s="170"/>
      <c r="B48" s="462"/>
      <c r="C48" s="463"/>
      <c r="D48" s="463"/>
      <c r="E48" s="464"/>
      <c r="F48" s="346"/>
      <c r="G48" s="347"/>
      <c r="H48" s="347"/>
      <c r="I48" s="347"/>
      <c r="J48" s="347"/>
      <c r="K48" s="347"/>
      <c r="L48" s="347"/>
      <c r="M48" s="347"/>
      <c r="N48" s="347"/>
      <c r="O48" s="347"/>
      <c r="P48" s="348"/>
      <c r="Q48" s="450"/>
      <c r="R48" s="354"/>
      <c r="S48" s="354"/>
      <c r="T48" s="354"/>
      <c r="U48" s="354"/>
      <c r="V48" s="354"/>
      <c r="W48" s="354"/>
      <c r="X48" s="354"/>
      <c r="Y48" s="354"/>
      <c r="Z48" s="354"/>
      <c r="AA48" s="354"/>
      <c r="AB48" s="354"/>
      <c r="AC48" s="354"/>
      <c r="AD48" s="354"/>
      <c r="AE48" s="354"/>
      <c r="AF48" s="354"/>
      <c r="AG48" s="354"/>
      <c r="AH48" s="355"/>
      <c r="AI48" s="450"/>
      <c r="AJ48" s="354"/>
      <c r="AK48" s="354"/>
      <c r="AL48" s="354"/>
      <c r="AM48" s="354"/>
      <c r="AN48" s="354"/>
      <c r="AO48" s="354"/>
      <c r="AP48" s="354"/>
      <c r="AQ48" s="354"/>
      <c r="AR48" s="354"/>
      <c r="AS48" s="354"/>
      <c r="AT48" s="354"/>
      <c r="AU48" s="354"/>
      <c r="AV48" s="354"/>
      <c r="AW48" s="355"/>
      <c r="AX48" s="450"/>
      <c r="AY48" s="354"/>
      <c r="AZ48" s="354"/>
      <c r="BA48" s="354"/>
      <c r="BB48" s="354"/>
      <c r="BC48" s="354"/>
      <c r="BD48" s="354"/>
      <c r="BE48" s="355"/>
      <c r="BF48" s="384" t="s">
        <v>120</v>
      </c>
      <c r="BG48" s="389"/>
      <c r="BH48" s="420">
        <f>IF($AY$2="S2",10,IF(Sheet2!$B$15=1,10,15))</f>
        <v>15</v>
      </c>
      <c r="BI48" s="420"/>
      <c r="BJ48" s="419"/>
      <c r="BK48" s="419"/>
      <c r="BL48" s="471" t="str">
        <f>IF(ISERROR(VLOOKUP($BJ48,Sheet2!$A$39:$D$44,3,0)),"",IF($BH48=10,VLOOKUP($BJ48,Sheet2!$A$39:$D$44,3,0),VLOOKUP('シート (評価枠有)'!$BJ48,Sheet2!$A$39:$D$44,4,0)))</f>
        <v/>
      </c>
      <c r="BM48" s="472"/>
      <c r="BN48" s="119"/>
      <c r="BO48" s="119"/>
    </row>
    <row r="49" spans="1:67" ht="20.100000000000001" customHeight="1" x14ac:dyDescent="0.2">
      <c r="A49" s="170"/>
      <c r="B49" s="462"/>
      <c r="C49" s="463"/>
      <c r="D49" s="463"/>
      <c r="E49" s="464"/>
      <c r="F49" s="346"/>
      <c r="G49" s="347"/>
      <c r="H49" s="347"/>
      <c r="I49" s="347"/>
      <c r="J49" s="347"/>
      <c r="K49" s="347"/>
      <c r="L49" s="347"/>
      <c r="M49" s="347"/>
      <c r="N49" s="347"/>
      <c r="O49" s="347"/>
      <c r="P49" s="348"/>
      <c r="Q49" s="450"/>
      <c r="R49" s="354"/>
      <c r="S49" s="354"/>
      <c r="T49" s="354"/>
      <c r="U49" s="354"/>
      <c r="V49" s="354"/>
      <c r="W49" s="354"/>
      <c r="X49" s="354"/>
      <c r="Y49" s="354"/>
      <c r="Z49" s="354"/>
      <c r="AA49" s="354"/>
      <c r="AB49" s="354"/>
      <c r="AC49" s="354"/>
      <c r="AD49" s="354"/>
      <c r="AE49" s="354"/>
      <c r="AF49" s="354"/>
      <c r="AG49" s="354"/>
      <c r="AH49" s="355"/>
      <c r="AI49" s="450"/>
      <c r="AJ49" s="354"/>
      <c r="AK49" s="354"/>
      <c r="AL49" s="354"/>
      <c r="AM49" s="354"/>
      <c r="AN49" s="354"/>
      <c r="AO49" s="354"/>
      <c r="AP49" s="354"/>
      <c r="AQ49" s="354"/>
      <c r="AR49" s="354"/>
      <c r="AS49" s="354"/>
      <c r="AT49" s="354"/>
      <c r="AU49" s="354"/>
      <c r="AV49" s="354"/>
      <c r="AW49" s="355"/>
      <c r="AX49" s="450"/>
      <c r="AY49" s="354"/>
      <c r="AZ49" s="354"/>
      <c r="BA49" s="354"/>
      <c r="BB49" s="354"/>
      <c r="BC49" s="354"/>
      <c r="BD49" s="354"/>
      <c r="BE49" s="355"/>
      <c r="BF49" s="384" t="s">
        <v>121</v>
      </c>
      <c r="BG49" s="389"/>
      <c r="BH49" s="420">
        <f>IF($AY$2="S2",10,IF(Sheet2!$B$15=1,10,15))</f>
        <v>15</v>
      </c>
      <c r="BI49" s="420"/>
      <c r="BJ49" s="419"/>
      <c r="BK49" s="419"/>
      <c r="BL49" s="471" t="str">
        <f>IF(ISERROR(VLOOKUP($BJ49,Sheet2!$A$39:$D$44,3,0)),"",IF($BH49=10,VLOOKUP($BJ49,Sheet2!$A$39:$D$44,3,0),VLOOKUP('シート (評価枠有)'!$BJ49,Sheet2!$A$39:$D$44,4,0)))</f>
        <v/>
      </c>
      <c r="BM49" s="472"/>
      <c r="BN49" s="119"/>
      <c r="BO49" s="119"/>
    </row>
    <row r="50" spans="1:67" ht="20.100000000000001" customHeight="1" x14ac:dyDescent="0.2">
      <c r="A50" s="170"/>
      <c r="B50" s="462"/>
      <c r="C50" s="463"/>
      <c r="D50" s="463"/>
      <c r="E50" s="464"/>
      <c r="F50" s="346"/>
      <c r="G50" s="347"/>
      <c r="H50" s="347"/>
      <c r="I50" s="347"/>
      <c r="J50" s="347"/>
      <c r="K50" s="347"/>
      <c r="L50" s="347"/>
      <c r="M50" s="347"/>
      <c r="N50" s="347"/>
      <c r="O50" s="347"/>
      <c r="P50" s="348"/>
      <c r="Q50" s="450"/>
      <c r="R50" s="354"/>
      <c r="S50" s="354"/>
      <c r="T50" s="354"/>
      <c r="U50" s="354"/>
      <c r="V50" s="354"/>
      <c r="W50" s="354"/>
      <c r="X50" s="354"/>
      <c r="Y50" s="354"/>
      <c r="Z50" s="354"/>
      <c r="AA50" s="354"/>
      <c r="AB50" s="354"/>
      <c r="AC50" s="354"/>
      <c r="AD50" s="354"/>
      <c r="AE50" s="354"/>
      <c r="AF50" s="354"/>
      <c r="AG50" s="354"/>
      <c r="AH50" s="355"/>
      <c r="AI50" s="450"/>
      <c r="AJ50" s="354"/>
      <c r="AK50" s="354"/>
      <c r="AL50" s="354"/>
      <c r="AM50" s="354"/>
      <c r="AN50" s="354"/>
      <c r="AO50" s="354"/>
      <c r="AP50" s="354"/>
      <c r="AQ50" s="354"/>
      <c r="AR50" s="354"/>
      <c r="AS50" s="354"/>
      <c r="AT50" s="354"/>
      <c r="AU50" s="354"/>
      <c r="AV50" s="354"/>
      <c r="AW50" s="355"/>
      <c r="AX50" s="450"/>
      <c r="AY50" s="354"/>
      <c r="AZ50" s="354"/>
      <c r="BA50" s="354"/>
      <c r="BB50" s="354"/>
      <c r="BC50" s="354"/>
      <c r="BD50" s="354"/>
      <c r="BE50" s="355"/>
      <c r="BF50" s="384" t="s">
        <v>123</v>
      </c>
      <c r="BG50" s="389"/>
      <c r="BH50" s="420">
        <f>IF($AY$2="S2",10,IF(Sheet2!$B$15=1,10,15))</f>
        <v>15</v>
      </c>
      <c r="BI50" s="420"/>
      <c r="BJ50" s="419"/>
      <c r="BK50" s="419"/>
      <c r="BL50" s="429" t="str">
        <f>IF(ISERROR(VLOOKUP($BJ50,Sheet2!$A$39:$D$44,3,0)),"",IF($BH50=10,VLOOKUP($BJ50,Sheet2!$A$39:$D$44,3,0),VLOOKUP('シート (評価枠有)'!$BJ50,Sheet2!$A$39:$D$44,4,0)))</f>
        <v/>
      </c>
      <c r="BM50" s="473"/>
      <c r="BN50" s="119"/>
      <c r="BO50" s="119"/>
    </row>
    <row r="51" spans="1:67" ht="20.100000000000001" customHeight="1" x14ac:dyDescent="0.2">
      <c r="A51" s="119"/>
      <c r="B51" s="462"/>
      <c r="C51" s="463"/>
      <c r="D51" s="463"/>
      <c r="E51" s="464"/>
      <c r="F51" s="346"/>
      <c r="G51" s="347"/>
      <c r="H51" s="347"/>
      <c r="I51" s="347"/>
      <c r="J51" s="347"/>
      <c r="K51" s="347"/>
      <c r="L51" s="347"/>
      <c r="M51" s="347"/>
      <c r="N51" s="347"/>
      <c r="O51" s="347"/>
      <c r="P51" s="348"/>
      <c r="Q51" s="450"/>
      <c r="R51" s="354"/>
      <c r="S51" s="354"/>
      <c r="T51" s="354"/>
      <c r="U51" s="354"/>
      <c r="V51" s="354"/>
      <c r="W51" s="354"/>
      <c r="X51" s="354"/>
      <c r="Y51" s="354"/>
      <c r="Z51" s="354"/>
      <c r="AA51" s="354"/>
      <c r="AB51" s="354"/>
      <c r="AC51" s="354"/>
      <c r="AD51" s="354"/>
      <c r="AE51" s="354"/>
      <c r="AF51" s="354"/>
      <c r="AG51" s="354"/>
      <c r="AH51" s="355"/>
      <c r="AI51" s="450"/>
      <c r="AJ51" s="354"/>
      <c r="AK51" s="354"/>
      <c r="AL51" s="354"/>
      <c r="AM51" s="354"/>
      <c r="AN51" s="354"/>
      <c r="AO51" s="354"/>
      <c r="AP51" s="354"/>
      <c r="AQ51" s="354"/>
      <c r="AR51" s="354"/>
      <c r="AS51" s="354"/>
      <c r="AT51" s="354"/>
      <c r="AU51" s="354"/>
      <c r="AV51" s="354"/>
      <c r="AW51" s="355"/>
      <c r="AX51" s="450"/>
      <c r="AY51" s="354"/>
      <c r="AZ51" s="354"/>
      <c r="BA51" s="354"/>
      <c r="BB51" s="354"/>
      <c r="BC51" s="354"/>
      <c r="BD51" s="354"/>
      <c r="BE51" s="355"/>
      <c r="BF51" s="384" t="s">
        <v>124</v>
      </c>
      <c r="BG51" s="389"/>
      <c r="BH51" s="420">
        <f>IF($AY$2="S2",10,IF(Sheet2!$B$15=1,10,15))</f>
        <v>15</v>
      </c>
      <c r="BI51" s="420"/>
      <c r="BJ51" s="419"/>
      <c r="BK51" s="419"/>
      <c r="BL51" s="453" t="str">
        <f>IF(ISERROR(VLOOKUP($BJ51,Sheet2!$A$39:$D$44,3,0)),"",IF($BH51=10,VLOOKUP($BJ51,Sheet2!$A$39:$D$44,3,0),VLOOKUP('シート (評価枠有)'!$BJ51,Sheet2!$A$39:$D$44,4,0)))</f>
        <v/>
      </c>
      <c r="BM51" s="468"/>
      <c r="BN51" s="119"/>
      <c r="BO51" s="119"/>
    </row>
    <row r="52" spans="1:67" ht="20.100000000000001" customHeight="1" thickBot="1" x14ac:dyDescent="0.25">
      <c r="A52" s="119"/>
      <c r="B52" s="465"/>
      <c r="C52" s="466"/>
      <c r="D52" s="466"/>
      <c r="E52" s="467"/>
      <c r="F52" s="445"/>
      <c r="G52" s="446"/>
      <c r="H52" s="446"/>
      <c r="I52" s="446"/>
      <c r="J52" s="446"/>
      <c r="K52" s="446"/>
      <c r="L52" s="446"/>
      <c r="M52" s="446"/>
      <c r="N52" s="446"/>
      <c r="O52" s="446"/>
      <c r="P52" s="447"/>
      <c r="Q52" s="451"/>
      <c r="R52" s="357"/>
      <c r="S52" s="357"/>
      <c r="T52" s="357"/>
      <c r="U52" s="357"/>
      <c r="V52" s="357"/>
      <c r="W52" s="357"/>
      <c r="X52" s="357"/>
      <c r="Y52" s="357"/>
      <c r="Z52" s="357"/>
      <c r="AA52" s="357"/>
      <c r="AB52" s="357"/>
      <c r="AC52" s="357"/>
      <c r="AD52" s="357"/>
      <c r="AE52" s="357"/>
      <c r="AF52" s="357"/>
      <c r="AG52" s="357"/>
      <c r="AH52" s="358"/>
      <c r="AI52" s="451"/>
      <c r="AJ52" s="357"/>
      <c r="AK52" s="357"/>
      <c r="AL52" s="357"/>
      <c r="AM52" s="357"/>
      <c r="AN52" s="357"/>
      <c r="AO52" s="357"/>
      <c r="AP52" s="357"/>
      <c r="AQ52" s="357"/>
      <c r="AR52" s="357"/>
      <c r="AS52" s="357"/>
      <c r="AT52" s="357"/>
      <c r="AU52" s="357"/>
      <c r="AV52" s="357"/>
      <c r="AW52" s="358"/>
      <c r="AX52" s="451"/>
      <c r="AY52" s="357"/>
      <c r="AZ52" s="357"/>
      <c r="BA52" s="357"/>
      <c r="BB52" s="357"/>
      <c r="BC52" s="357"/>
      <c r="BD52" s="357"/>
      <c r="BE52" s="358"/>
      <c r="BF52" s="422" t="s">
        <v>125</v>
      </c>
      <c r="BG52" s="423"/>
      <c r="BH52" s="427">
        <f>IF($AY$2="S2",10,IF(Sheet2!$B$15=1,10,15))</f>
        <v>15</v>
      </c>
      <c r="BI52" s="427"/>
      <c r="BJ52" s="426"/>
      <c r="BK52" s="426"/>
      <c r="BL52" s="469" t="str">
        <f>IF(ISERROR(VLOOKUP($BJ52,Sheet2!$A$39:$D$44,3,0)),"",IF($BH52=10,VLOOKUP($BJ52,Sheet2!$A$39:$D$44,3,0),VLOOKUP('シート (評価枠有)'!$BJ52,Sheet2!$A$39:$D$44,4,0)))</f>
        <v/>
      </c>
      <c r="BM52" s="470"/>
      <c r="BN52" s="119"/>
      <c r="BO52" s="119"/>
    </row>
    <row r="53" spans="1:67" ht="20.100000000000001" customHeight="1" x14ac:dyDescent="0.2">
      <c r="A53" s="119"/>
      <c r="B53" s="459" t="str">
        <f>シート!BD34</f>
        <v>【選択なし】</v>
      </c>
      <c r="C53" s="460"/>
      <c r="D53" s="460"/>
      <c r="E53" s="461"/>
      <c r="F53" s="442" t="str">
        <f>シート!BH34</f>
        <v/>
      </c>
      <c r="G53" s="443"/>
      <c r="H53" s="443"/>
      <c r="I53" s="443"/>
      <c r="J53" s="443"/>
      <c r="K53" s="443"/>
      <c r="L53" s="443"/>
      <c r="M53" s="443"/>
      <c r="N53" s="443"/>
      <c r="O53" s="443"/>
      <c r="P53" s="444"/>
      <c r="Q53" s="448" t="str">
        <f>シート!BH39</f>
        <v/>
      </c>
      <c r="R53" s="400"/>
      <c r="S53" s="400"/>
      <c r="T53" s="400"/>
      <c r="U53" s="400"/>
      <c r="V53" s="400"/>
      <c r="W53" s="400"/>
      <c r="X53" s="400"/>
      <c r="Y53" s="400"/>
      <c r="Z53" s="400"/>
      <c r="AA53" s="400"/>
      <c r="AB53" s="400"/>
      <c r="AC53" s="400"/>
      <c r="AD53" s="400"/>
      <c r="AE53" s="400"/>
      <c r="AF53" s="400"/>
      <c r="AG53" s="400"/>
      <c r="AH53" s="449"/>
      <c r="AI53" s="448" t="str">
        <f>シート!BT39</f>
        <v/>
      </c>
      <c r="AJ53" s="400"/>
      <c r="AK53" s="400"/>
      <c r="AL53" s="400"/>
      <c r="AM53" s="400"/>
      <c r="AN53" s="400"/>
      <c r="AO53" s="400"/>
      <c r="AP53" s="400"/>
      <c r="AQ53" s="400"/>
      <c r="AR53" s="400"/>
      <c r="AS53" s="400"/>
      <c r="AT53" s="400"/>
      <c r="AU53" s="400"/>
      <c r="AV53" s="400"/>
      <c r="AW53" s="449"/>
      <c r="AX53" s="448"/>
      <c r="AY53" s="400"/>
      <c r="AZ53" s="400"/>
      <c r="BA53" s="400"/>
      <c r="BB53" s="400"/>
      <c r="BC53" s="400"/>
      <c r="BD53" s="400"/>
      <c r="BE53" s="449"/>
      <c r="BF53" s="410" t="s">
        <v>118</v>
      </c>
      <c r="BG53" s="418"/>
      <c r="BH53" s="452">
        <f>IF(Sheet2!$B$15=1,10,0)</f>
        <v>0</v>
      </c>
      <c r="BI53" s="452"/>
      <c r="BJ53" s="455"/>
      <c r="BK53" s="455"/>
      <c r="BL53" s="457" t="str">
        <f>IF(OR(Sheet2!$B$15=2,ISERROR(VLOOKUP('シート (評価枠有)'!$BJ53,Sheet2!$A$39:$C$44,3,0))),"",VLOOKUP('シート (評価枠有)'!$BJ53,Sheet2!$A$39:$C$44,3,0))</f>
        <v/>
      </c>
      <c r="BM53" s="458"/>
      <c r="BN53" s="119"/>
      <c r="BO53" s="119"/>
    </row>
    <row r="54" spans="1:67" ht="20.100000000000001" customHeight="1" x14ac:dyDescent="0.2">
      <c r="A54" s="119"/>
      <c r="B54" s="462"/>
      <c r="C54" s="463"/>
      <c r="D54" s="463"/>
      <c r="E54" s="464"/>
      <c r="F54" s="346"/>
      <c r="G54" s="347"/>
      <c r="H54" s="347"/>
      <c r="I54" s="347"/>
      <c r="J54" s="347"/>
      <c r="K54" s="347"/>
      <c r="L54" s="347"/>
      <c r="M54" s="347"/>
      <c r="N54" s="347"/>
      <c r="O54" s="347"/>
      <c r="P54" s="348"/>
      <c r="Q54" s="450"/>
      <c r="R54" s="354"/>
      <c r="S54" s="354"/>
      <c r="T54" s="354"/>
      <c r="U54" s="354"/>
      <c r="V54" s="354"/>
      <c r="W54" s="354"/>
      <c r="X54" s="354"/>
      <c r="Y54" s="354"/>
      <c r="Z54" s="354"/>
      <c r="AA54" s="354"/>
      <c r="AB54" s="354"/>
      <c r="AC54" s="354"/>
      <c r="AD54" s="354"/>
      <c r="AE54" s="354"/>
      <c r="AF54" s="354"/>
      <c r="AG54" s="354"/>
      <c r="AH54" s="355"/>
      <c r="AI54" s="450"/>
      <c r="AJ54" s="354"/>
      <c r="AK54" s="354"/>
      <c r="AL54" s="354"/>
      <c r="AM54" s="354"/>
      <c r="AN54" s="354"/>
      <c r="AO54" s="354"/>
      <c r="AP54" s="354"/>
      <c r="AQ54" s="354"/>
      <c r="AR54" s="354"/>
      <c r="AS54" s="354"/>
      <c r="AT54" s="354"/>
      <c r="AU54" s="354"/>
      <c r="AV54" s="354"/>
      <c r="AW54" s="355"/>
      <c r="AX54" s="450"/>
      <c r="AY54" s="354"/>
      <c r="AZ54" s="354"/>
      <c r="BA54" s="354"/>
      <c r="BB54" s="354"/>
      <c r="BC54" s="354"/>
      <c r="BD54" s="354"/>
      <c r="BE54" s="355"/>
      <c r="BF54" s="384" t="s">
        <v>120</v>
      </c>
      <c r="BG54" s="389"/>
      <c r="BH54" s="452">
        <f>IF(Sheet2!$B$15=1,10,0)</f>
        <v>0</v>
      </c>
      <c r="BI54" s="452"/>
      <c r="BJ54" s="419"/>
      <c r="BK54" s="419"/>
      <c r="BL54" s="420" t="str">
        <f>IF(OR(Sheet2!$B$15=2,ISERROR(VLOOKUP('シート (評価枠有)'!$BJ54,Sheet2!$A$39:$C$44,3,0))),"",VLOOKUP('シート (評価枠有)'!$BJ54,Sheet2!$A$39:$C$44,3,0))</f>
        <v/>
      </c>
      <c r="BM54" s="421"/>
      <c r="BN54" s="119"/>
      <c r="BO54" s="119"/>
    </row>
    <row r="55" spans="1:67" ht="20.100000000000001" customHeight="1" x14ac:dyDescent="0.2">
      <c r="A55" s="119"/>
      <c r="B55" s="462"/>
      <c r="C55" s="463"/>
      <c r="D55" s="463"/>
      <c r="E55" s="464"/>
      <c r="F55" s="346"/>
      <c r="G55" s="347"/>
      <c r="H55" s="347"/>
      <c r="I55" s="347"/>
      <c r="J55" s="347"/>
      <c r="K55" s="347"/>
      <c r="L55" s="347"/>
      <c r="M55" s="347"/>
      <c r="N55" s="347"/>
      <c r="O55" s="347"/>
      <c r="P55" s="348"/>
      <c r="Q55" s="450"/>
      <c r="R55" s="354"/>
      <c r="S55" s="354"/>
      <c r="T55" s="354"/>
      <c r="U55" s="354"/>
      <c r="V55" s="354"/>
      <c r="W55" s="354"/>
      <c r="X55" s="354"/>
      <c r="Y55" s="354"/>
      <c r="Z55" s="354"/>
      <c r="AA55" s="354"/>
      <c r="AB55" s="354"/>
      <c r="AC55" s="354"/>
      <c r="AD55" s="354"/>
      <c r="AE55" s="354"/>
      <c r="AF55" s="354"/>
      <c r="AG55" s="354"/>
      <c r="AH55" s="355"/>
      <c r="AI55" s="450"/>
      <c r="AJ55" s="354"/>
      <c r="AK55" s="354"/>
      <c r="AL55" s="354"/>
      <c r="AM55" s="354"/>
      <c r="AN55" s="354"/>
      <c r="AO55" s="354"/>
      <c r="AP55" s="354"/>
      <c r="AQ55" s="354"/>
      <c r="AR55" s="354"/>
      <c r="AS55" s="354"/>
      <c r="AT55" s="354"/>
      <c r="AU55" s="354"/>
      <c r="AV55" s="354"/>
      <c r="AW55" s="355"/>
      <c r="AX55" s="450"/>
      <c r="AY55" s="354"/>
      <c r="AZ55" s="354"/>
      <c r="BA55" s="354"/>
      <c r="BB55" s="354"/>
      <c r="BC55" s="354"/>
      <c r="BD55" s="354"/>
      <c r="BE55" s="355"/>
      <c r="BF55" s="384" t="s">
        <v>121</v>
      </c>
      <c r="BG55" s="389"/>
      <c r="BH55" s="452">
        <f>IF(Sheet2!$B$15=1,10,0)</f>
        <v>0</v>
      </c>
      <c r="BI55" s="452"/>
      <c r="BJ55" s="419"/>
      <c r="BK55" s="419"/>
      <c r="BL55" s="420" t="str">
        <f>IF(OR(Sheet2!$B$15=2,ISERROR(VLOOKUP('シート (評価枠有)'!$BJ55,Sheet2!$A$39:$C$44,3,0))),"",VLOOKUP('シート (評価枠有)'!$BJ55,Sheet2!$A$39:$C$44,3,0))</f>
        <v/>
      </c>
      <c r="BM55" s="421"/>
      <c r="BN55" s="119"/>
      <c r="BO55" s="119"/>
    </row>
    <row r="56" spans="1:67" ht="20.100000000000001" customHeight="1" x14ac:dyDescent="0.2">
      <c r="A56" s="119"/>
      <c r="B56" s="462"/>
      <c r="C56" s="463"/>
      <c r="D56" s="463"/>
      <c r="E56" s="464"/>
      <c r="F56" s="346"/>
      <c r="G56" s="347"/>
      <c r="H56" s="347"/>
      <c r="I56" s="347"/>
      <c r="J56" s="347"/>
      <c r="K56" s="347"/>
      <c r="L56" s="347"/>
      <c r="M56" s="347"/>
      <c r="N56" s="347"/>
      <c r="O56" s="347"/>
      <c r="P56" s="348"/>
      <c r="Q56" s="450"/>
      <c r="R56" s="354"/>
      <c r="S56" s="354"/>
      <c r="T56" s="354"/>
      <c r="U56" s="354"/>
      <c r="V56" s="354"/>
      <c r="W56" s="354"/>
      <c r="X56" s="354"/>
      <c r="Y56" s="354"/>
      <c r="Z56" s="354"/>
      <c r="AA56" s="354"/>
      <c r="AB56" s="354"/>
      <c r="AC56" s="354"/>
      <c r="AD56" s="354"/>
      <c r="AE56" s="354"/>
      <c r="AF56" s="354"/>
      <c r="AG56" s="354"/>
      <c r="AH56" s="355"/>
      <c r="AI56" s="450"/>
      <c r="AJ56" s="354"/>
      <c r="AK56" s="354"/>
      <c r="AL56" s="354"/>
      <c r="AM56" s="354"/>
      <c r="AN56" s="354"/>
      <c r="AO56" s="354"/>
      <c r="AP56" s="354"/>
      <c r="AQ56" s="354"/>
      <c r="AR56" s="354"/>
      <c r="AS56" s="354"/>
      <c r="AT56" s="354"/>
      <c r="AU56" s="354"/>
      <c r="AV56" s="354"/>
      <c r="AW56" s="355"/>
      <c r="AX56" s="450"/>
      <c r="AY56" s="354"/>
      <c r="AZ56" s="354"/>
      <c r="BA56" s="354"/>
      <c r="BB56" s="354"/>
      <c r="BC56" s="354"/>
      <c r="BD56" s="354"/>
      <c r="BE56" s="355"/>
      <c r="BF56" s="384" t="s">
        <v>123</v>
      </c>
      <c r="BG56" s="389"/>
      <c r="BH56" s="452">
        <f>IF(Sheet2!$B$15=1,10,0)</f>
        <v>0</v>
      </c>
      <c r="BI56" s="452"/>
      <c r="BJ56" s="419"/>
      <c r="BK56" s="419"/>
      <c r="BL56" s="420" t="str">
        <f>IF(OR(Sheet2!$B$15=2,ISERROR(VLOOKUP('シート (評価枠有)'!$BJ56,Sheet2!$A$39:$C$44,3,0))),"",VLOOKUP('シート (評価枠有)'!$BJ56,Sheet2!$A$39:$C$44,3,0))</f>
        <v/>
      </c>
      <c r="BM56" s="421"/>
      <c r="BN56" s="119"/>
      <c r="BO56" s="119"/>
    </row>
    <row r="57" spans="1:67" ht="20.100000000000001" customHeight="1" x14ac:dyDescent="0.2">
      <c r="A57" s="119"/>
      <c r="B57" s="462"/>
      <c r="C57" s="463"/>
      <c r="D57" s="463"/>
      <c r="E57" s="464"/>
      <c r="F57" s="346"/>
      <c r="G57" s="347"/>
      <c r="H57" s="347"/>
      <c r="I57" s="347"/>
      <c r="J57" s="347"/>
      <c r="K57" s="347"/>
      <c r="L57" s="347"/>
      <c r="M57" s="347"/>
      <c r="N57" s="347"/>
      <c r="O57" s="347"/>
      <c r="P57" s="348"/>
      <c r="Q57" s="450"/>
      <c r="R57" s="354"/>
      <c r="S57" s="354"/>
      <c r="T57" s="354"/>
      <c r="U57" s="354"/>
      <c r="V57" s="354"/>
      <c r="W57" s="354"/>
      <c r="X57" s="354"/>
      <c r="Y57" s="354"/>
      <c r="Z57" s="354"/>
      <c r="AA57" s="354"/>
      <c r="AB57" s="354"/>
      <c r="AC57" s="354"/>
      <c r="AD57" s="354"/>
      <c r="AE57" s="354"/>
      <c r="AF57" s="354"/>
      <c r="AG57" s="354"/>
      <c r="AH57" s="355"/>
      <c r="AI57" s="450"/>
      <c r="AJ57" s="354"/>
      <c r="AK57" s="354"/>
      <c r="AL57" s="354"/>
      <c r="AM57" s="354"/>
      <c r="AN57" s="354"/>
      <c r="AO57" s="354"/>
      <c r="AP57" s="354"/>
      <c r="AQ57" s="354"/>
      <c r="AR57" s="354"/>
      <c r="AS57" s="354"/>
      <c r="AT57" s="354"/>
      <c r="AU57" s="354"/>
      <c r="AV57" s="354"/>
      <c r="AW57" s="355"/>
      <c r="AX57" s="450"/>
      <c r="AY57" s="354"/>
      <c r="AZ57" s="354"/>
      <c r="BA57" s="354"/>
      <c r="BB57" s="354"/>
      <c r="BC57" s="354"/>
      <c r="BD57" s="354"/>
      <c r="BE57" s="355"/>
      <c r="BF57" s="384" t="s">
        <v>124</v>
      </c>
      <c r="BG57" s="389"/>
      <c r="BH57" s="452">
        <f>IF(Sheet2!$B$15=1,10,0)</f>
        <v>0</v>
      </c>
      <c r="BI57" s="452"/>
      <c r="BJ57" s="419"/>
      <c r="BK57" s="419"/>
      <c r="BL57" s="420" t="str">
        <f>IF(OR(Sheet2!$B$15=2,ISERROR(VLOOKUP('シート (評価枠有)'!$BJ57,Sheet2!$A$39:$C$44,3,0))),"",VLOOKUP('シート (評価枠有)'!$BJ57,Sheet2!$A$39:$C$44,3,0))</f>
        <v/>
      </c>
      <c r="BM57" s="421"/>
      <c r="BN57" s="119"/>
      <c r="BO57" s="119"/>
    </row>
    <row r="58" spans="1:67" ht="20.100000000000001" customHeight="1" thickBot="1" x14ac:dyDescent="0.25">
      <c r="A58" s="119"/>
      <c r="B58" s="465"/>
      <c r="C58" s="466"/>
      <c r="D58" s="466"/>
      <c r="E58" s="467"/>
      <c r="F58" s="445"/>
      <c r="G58" s="446"/>
      <c r="H58" s="446"/>
      <c r="I58" s="446"/>
      <c r="J58" s="446"/>
      <c r="K58" s="446"/>
      <c r="L58" s="446"/>
      <c r="M58" s="446"/>
      <c r="N58" s="446"/>
      <c r="O58" s="446"/>
      <c r="P58" s="447"/>
      <c r="Q58" s="451"/>
      <c r="R58" s="357"/>
      <c r="S58" s="357"/>
      <c r="T58" s="357"/>
      <c r="U58" s="357"/>
      <c r="V58" s="357"/>
      <c r="W58" s="357"/>
      <c r="X58" s="357"/>
      <c r="Y58" s="357"/>
      <c r="Z58" s="357"/>
      <c r="AA58" s="357"/>
      <c r="AB58" s="357"/>
      <c r="AC58" s="357"/>
      <c r="AD58" s="357"/>
      <c r="AE58" s="357"/>
      <c r="AF58" s="357"/>
      <c r="AG58" s="357"/>
      <c r="AH58" s="358"/>
      <c r="AI58" s="451"/>
      <c r="AJ58" s="357"/>
      <c r="AK58" s="357"/>
      <c r="AL58" s="357"/>
      <c r="AM58" s="357"/>
      <c r="AN58" s="357"/>
      <c r="AO58" s="357"/>
      <c r="AP58" s="357"/>
      <c r="AQ58" s="357"/>
      <c r="AR58" s="357"/>
      <c r="AS58" s="357"/>
      <c r="AT58" s="357"/>
      <c r="AU58" s="357"/>
      <c r="AV58" s="357"/>
      <c r="AW58" s="358"/>
      <c r="AX58" s="451"/>
      <c r="AY58" s="357"/>
      <c r="AZ58" s="357"/>
      <c r="BA58" s="357"/>
      <c r="BB58" s="357"/>
      <c r="BC58" s="357"/>
      <c r="BD58" s="357"/>
      <c r="BE58" s="358"/>
      <c r="BF58" s="422" t="s">
        <v>125</v>
      </c>
      <c r="BG58" s="423"/>
      <c r="BH58" s="427">
        <f>IF(Sheet2!$B$15=1,10,0)</f>
        <v>0</v>
      </c>
      <c r="BI58" s="427"/>
      <c r="BJ58" s="426"/>
      <c r="BK58" s="426"/>
      <c r="BL58" s="427" t="str">
        <f>IF(OR(Sheet2!$B$15=2,ISERROR(VLOOKUP('シート (評価枠有)'!$BJ58,Sheet2!$A$39:$C$44,3,0))),"",VLOOKUP('シート (評価枠有)'!$BJ58,Sheet2!$A$39:$C$44,3,0))</f>
        <v/>
      </c>
      <c r="BM58" s="428"/>
      <c r="BN58" s="119"/>
      <c r="BO58" s="119"/>
    </row>
    <row r="59" spans="1:67" ht="20.100000000000001" customHeight="1" x14ac:dyDescent="0.2">
      <c r="A59" s="119"/>
      <c r="B59" s="433" t="s">
        <v>143</v>
      </c>
      <c r="C59" s="434"/>
      <c r="D59" s="434"/>
      <c r="E59" s="435"/>
      <c r="F59" s="442" t="str">
        <f>シート!BH46</f>
        <v>・AI/機械学習系のUdemy講座受講し、画像処理の知識を習得する。</v>
      </c>
      <c r="G59" s="443"/>
      <c r="H59" s="443"/>
      <c r="I59" s="443"/>
      <c r="J59" s="443"/>
      <c r="K59" s="443"/>
      <c r="L59" s="443"/>
      <c r="M59" s="443"/>
      <c r="N59" s="443"/>
      <c r="O59" s="443"/>
      <c r="P59" s="444"/>
      <c r="Q59" s="448" t="str">
        <f>シート!BH51</f>
        <v>・画像処理系のUdemy講座を受講した。特に、AIではないルールベースの処理を重点的に学んだので、D900の設定がスムーズにできた。
・D900のハンズオン受講済。スプレッドシートの使い方が理解できるようになった。
・市販画像AIツールについて、社外の打ち合わせに参加し新しいツールの情報を把握できた。</v>
      </c>
      <c r="R59" s="400"/>
      <c r="S59" s="400"/>
      <c r="T59" s="400"/>
      <c r="U59" s="400"/>
      <c r="V59" s="400"/>
      <c r="W59" s="400"/>
      <c r="X59" s="400"/>
      <c r="Y59" s="400"/>
      <c r="Z59" s="400"/>
      <c r="AA59" s="400"/>
      <c r="AB59" s="400"/>
      <c r="AC59" s="400"/>
      <c r="AD59" s="400"/>
      <c r="AE59" s="400"/>
      <c r="AF59" s="400"/>
      <c r="AG59" s="400"/>
      <c r="AH59" s="449"/>
      <c r="AI59" s="448" t="str">
        <f>シート!BT51</f>
        <v>気になっている講座があるのに受講できていない。時間を見つけて受講ていきたい。</v>
      </c>
      <c r="AJ59" s="400"/>
      <c r="AK59" s="400"/>
      <c r="AL59" s="400"/>
      <c r="AM59" s="400"/>
      <c r="AN59" s="400"/>
      <c r="AO59" s="400"/>
      <c r="AP59" s="400"/>
      <c r="AQ59" s="400"/>
      <c r="AR59" s="400"/>
      <c r="AS59" s="400"/>
      <c r="AT59" s="400"/>
      <c r="AU59" s="400"/>
      <c r="AV59" s="400"/>
      <c r="AW59" s="449"/>
      <c r="AX59" s="448"/>
      <c r="AY59" s="400"/>
      <c r="AZ59" s="400"/>
      <c r="BA59" s="400"/>
      <c r="BB59" s="400"/>
      <c r="BC59" s="400"/>
      <c r="BD59" s="400"/>
      <c r="BE59" s="449"/>
      <c r="BF59" s="410" t="s">
        <v>118</v>
      </c>
      <c r="BG59" s="418"/>
      <c r="BH59" s="453">
        <v>10</v>
      </c>
      <c r="BI59" s="454"/>
      <c r="BJ59" s="455"/>
      <c r="BK59" s="455"/>
      <c r="BL59" s="452" t="str">
        <f>IF(ISERROR(VLOOKUP($BJ59,Sheet2!$A$39:$C$44,3,0)),"",VLOOKUP('シート (評価枠有)'!$BJ59,Sheet2!$A$39:$C$44,3,0))</f>
        <v/>
      </c>
      <c r="BM59" s="456"/>
      <c r="BN59" s="119"/>
      <c r="BO59" s="119"/>
    </row>
    <row r="60" spans="1:67" ht="20.100000000000001" customHeight="1" x14ac:dyDescent="0.2">
      <c r="A60" s="119"/>
      <c r="B60" s="436"/>
      <c r="C60" s="437"/>
      <c r="D60" s="437"/>
      <c r="E60" s="438"/>
      <c r="F60" s="346"/>
      <c r="G60" s="347"/>
      <c r="H60" s="347"/>
      <c r="I60" s="347"/>
      <c r="J60" s="347"/>
      <c r="K60" s="347"/>
      <c r="L60" s="347"/>
      <c r="M60" s="347"/>
      <c r="N60" s="347"/>
      <c r="O60" s="347"/>
      <c r="P60" s="348"/>
      <c r="Q60" s="450"/>
      <c r="R60" s="354"/>
      <c r="S60" s="354"/>
      <c r="T60" s="354"/>
      <c r="U60" s="354"/>
      <c r="V60" s="354"/>
      <c r="W60" s="354"/>
      <c r="X60" s="354"/>
      <c r="Y60" s="354"/>
      <c r="Z60" s="354"/>
      <c r="AA60" s="354"/>
      <c r="AB60" s="354"/>
      <c r="AC60" s="354"/>
      <c r="AD60" s="354"/>
      <c r="AE60" s="354"/>
      <c r="AF60" s="354"/>
      <c r="AG60" s="354"/>
      <c r="AH60" s="355"/>
      <c r="AI60" s="450"/>
      <c r="AJ60" s="354"/>
      <c r="AK60" s="354"/>
      <c r="AL60" s="354"/>
      <c r="AM60" s="354"/>
      <c r="AN60" s="354"/>
      <c r="AO60" s="354"/>
      <c r="AP60" s="354"/>
      <c r="AQ60" s="354"/>
      <c r="AR60" s="354"/>
      <c r="AS60" s="354"/>
      <c r="AT60" s="354"/>
      <c r="AU60" s="354"/>
      <c r="AV60" s="354"/>
      <c r="AW60" s="355"/>
      <c r="AX60" s="450"/>
      <c r="AY60" s="354"/>
      <c r="AZ60" s="354"/>
      <c r="BA60" s="354"/>
      <c r="BB60" s="354"/>
      <c r="BC60" s="354"/>
      <c r="BD60" s="354"/>
      <c r="BE60" s="355"/>
      <c r="BF60" s="384" t="s">
        <v>120</v>
      </c>
      <c r="BG60" s="389"/>
      <c r="BH60" s="429">
        <v>10</v>
      </c>
      <c r="BI60" s="430"/>
      <c r="BJ60" s="419"/>
      <c r="BK60" s="419"/>
      <c r="BL60" s="420" t="str">
        <f>IF(ISERROR(VLOOKUP($BJ60,Sheet2!$A$39:$C$44,3,0)),"",VLOOKUP('シート (評価枠有)'!$BJ60,Sheet2!$A$39:$C$44,3,0))</f>
        <v/>
      </c>
      <c r="BM60" s="421"/>
      <c r="BN60" s="119"/>
      <c r="BO60" s="119"/>
    </row>
    <row r="61" spans="1:67" ht="20.100000000000001" customHeight="1" x14ac:dyDescent="0.2">
      <c r="A61" s="119"/>
      <c r="B61" s="436"/>
      <c r="C61" s="437"/>
      <c r="D61" s="437"/>
      <c r="E61" s="438"/>
      <c r="F61" s="346"/>
      <c r="G61" s="347"/>
      <c r="H61" s="347"/>
      <c r="I61" s="347"/>
      <c r="J61" s="347"/>
      <c r="K61" s="347"/>
      <c r="L61" s="347"/>
      <c r="M61" s="347"/>
      <c r="N61" s="347"/>
      <c r="O61" s="347"/>
      <c r="P61" s="348"/>
      <c r="Q61" s="450"/>
      <c r="R61" s="354"/>
      <c r="S61" s="354"/>
      <c r="T61" s="354"/>
      <c r="U61" s="354"/>
      <c r="V61" s="354"/>
      <c r="W61" s="354"/>
      <c r="X61" s="354"/>
      <c r="Y61" s="354"/>
      <c r="Z61" s="354"/>
      <c r="AA61" s="354"/>
      <c r="AB61" s="354"/>
      <c r="AC61" s="354"/>
      <c r="AD61" s="354"/>
      <c r="AE61" s="354"/>
      <c r="AF61" s="354"/>
      <c r="AG61" s="354"/>
      <c r="AH61" s="355"/>
      <c r="AI61" s="450"/>
      <c r="AJ61" s="354"/>
      <c r="AK61" s="354"/>
      <c r="AL61" s="354"/>
      <c r="AM61" s="354"/>
      <c r="AN61" s="354"/>
      <c r="AO61" s="354"/>
      <c r="AP61" s="354"/>
      <c r="AQ61" s="354"/>
      <c r="AR61" s="354"/>
      <c r="AS61" s="354"/>
      <c r="AT61" s="354"/>
      <c r="AU61" s="354"/>
      <c r="AV61" s="354"/>
      <c r="AW61" s="355"/>
      <c r="AX61" s="450"/>
      <c r="AY61" s="354"/>
      <c r="AZ61" s="354"/>
      <c r="BA61" s="354"/>
      <c r="BB61" s="354"/>
      <c r="BC61" s="354"/>
      <c r="BD61" s="354"/>
      <c r="BE61" s="355"/>
      <c r="BF61" s="384" t="s">
        <v>121</v>
      </c>
      <c r="BG61" s="389"/>
      <c r="BH61" s="429">
        <v>10</v>
      </c>
      <c r="BI61" s="430"/>
      <c r="BJ61" s="419"/>
      <c r="BK61" s="419"/>
      <c r="BL61" s="420" t="str">
        <f>IF(ISERROR(VLOOKUP($BJ61,Sheet2!$A$39:$C$44,3,0)),"",VLOOKUP('シート (評価枠有)'!$BJ61,Sheet2!$A$39:$C$44,3,0))</f>
        <v/>
      </c>
      <c r="BM61" s="421"/>
      <c r="BN61" s="119"/>
      <c r="BO61" s="119"/>
    </row>
    <row r="62" spans="1:67" ht="20.100000000000001" customHeight="1" x14ac:dyDescent="0.2">
      <c r="A62" s="119"/>
      <c r="B62" s="436"/>
      <c r="C62" s="437"/>
      <c r="D62" s="437"/>
      <c r="E62" s="438"/>
      <c r="F62" s="346"/>
      <c r="G62" s="347"/>
      <c r="H62" s="347"/>
      <c r="I62" s="347"/>
      <c r="J62" s="347"/>
      <c r="K62" s="347"/>
      <c r="L62" s="347"/>
      <c r="M62" s="347"/>
      <c r="N62" s="347"/>
      <c r="O62" s="347"/>
      <c r="P62" s="348"/>
      <c r="Q62" s="450"/>
      <c r="R62" s="354"/>
      <c r="S62" s="354"/>
      <c r="T62" s="354"/>
      <c r="U62" s="354"/>
      <c r="V62" s="354"/>
      <c r="W62" s="354"/>
      <c r="X62" s="354"/>
      <c r="Y62" s="354"/>
      <c r="Z62" s="354"/>
      <c r="AA62" s="354"/>
      <c r="AB62" s="354"/>
      <c r="AC62" s="354"/>
      <c r="AD62" s="354"/>
      <c r="AE62" s="354"/>
      <c r="AF62" s="354"/>
      <c r="AG62" s="354"/>
      <c r="AH62" s="355"/>
      <c r="AI62" s="450"/>
      <c r="AJ62" s="354"/>
      <c r="AK62" s="354"/>
      <c r="AL62" s="354"/>
      <c r="AM62" s="354"/>
      <c r="AN62" s="354"/>
      <c r="AO62" s="354"/>
      <c r="AP62" s="354"/>
      <c r="AQ62" s="354"/>
      <c r="AR62" s="354"/>
      <c r="AS62" s="354"/>
      <c r="AT62" s="354"/>
      <c r="AU62" s="354"/>
      <c r="AV62" s="354"/>
      <c r="AW62" s="355"/>
      <c r="AX62" s="450"/>
      <c r="AY62" s="354"/>
      <c r="AZ62" s="354"/>
      <c r="BA62" s="354"/>
      <c r="BB62" s="354"/>
      <c r="BC62" s="354"/>
      <c r="BD62" s="354"/>
      <c r="BE62" s="355"/>
      <c r="BF62" s="384" t="s">
        <v>123</v>
      </c>
      <c r="BG62" s="389"/>
      <c r="BH62" s="431">
        <v>10</v>
      </c>
      <c r="BI62" s="432"/>
      <c r="BJ62" s="419"/>
      <c r="BK62" s="419"/>
      <c r="BL62" s="420" t="str">
        <f>IF(ISERROR(VLOOKUP($BJ62,Sheet2!$A$39:$C$44,3,0)),"",VLOOKUP('シート (評価枠有)'!$BJ62,Sheet2!$A$39:$C$44,3,0))</f>
        <v/>
      </c>
      <c r="BM62" s="421"/>
      <c r="BN62" s="119"/>
      <c r="BO62" s="119"/>
    </row>
    <row r="63" spans="1:67" ht="20.100000000000001" customHeight="1" x14ac:dyDescent="0.2">
      <c r="A63" s="119"/>
      <c r="B63" s="436"/>
      <c r="C63" s="437"/>
      <c r="D63" s="437"/>
      <c r="E63" s="438"/>
      <c r="F63" s="346"/>
      <c r="G63" s="347"/>
      <c r="H63" s="347"/>
      <c r="I63" s="347"/>
      <c r="J63" s="347"/>
      <c r="K63" s="347"/>
      <c r="L63" s="347"/>
      <c r="M63" s="347"/>
      <c r="N63" s="347"/>
      <c r="O63" s="347"/>
      <c r="P63" s="348"/>
      <c r="Q63" s="450"/>
      <c r="R63" s="354"/>
      <c r="S63" s="354"/>
      <c r="T63" s="354"/>
      <c r="U63" s="354"/>
      <c r="V63" s="354"/>
      <c r="W63" s="354"/>
      <c r="X63" s="354"/>
      <c r="Y63" s="354"/>
      <c r="Z63" s="354"/>
      <c r="AA63" s="354"/>
      <c r="AB63" s="354"/>
      <c r="AC63" s="354"/>
      <c r="AD63" s="354"/>
      <c r="AE63" s="354"/>
      <c r="AF63" s="354"/>
      <c r="AG63" s="354"/>
      <c r="AH63" s="355"/>
      <c r="AI63" s="450"/>
      <c r="AJ63" s="354"/>
      <c r="AK63" s="354"/>
      <c r="AL63" s="354"/>
      <c r="AM63" s="354"/>
      <c r="AN63" s="354"/>
      <c r="AO63" s="354"/>
      <c r="AP63" s="354"/>
      <c r="AQ63" s="354"/>
      <c r="AR63" s="354"/>
      <c r="AS63" s="354"/>
      <c r="AT63" s="354"/>
      <c r="AU63" s="354"/>
      <c r="AV63" s="354"/>
      <c r="AW63" s="355"/>
      <c r="AX63" s="450"/>
      <c r="AY63" s="354"/>
      <c r="AZ63" s="354"/>
      <c r="BA63" s="354"/>
      <c r="BB63" s="354"/>
      <c r="BC63" s="354"/>
      <c r="BD63" s="354"/>
      <c r="BE63" s="355"/>
      <c r="BF63" s="384" t="s">
        <v>124</v>
      </c>
      <c r="BG63" s="389"/>
      <c r="BH63" s="431">
        <v>10</v>
      </c>
      <c r="BI63" s="432"/>
      <c r="BJ63" s="419"/>
      <c r="BK63" s="419"/>
      <c r="BL63" s="420" t="str">
        <f>IF(ISERROR(VLOOKUP($BJ63,Sheet2!$A$39:$C$44,3,0)),"",VLOOKUP('シート (評価枠有)'!$BJ63,Sheet2!$A$39:$C$44,3,0))</f>
        <v/>
      </c>
      <c r="BM63" s="421"/>
      <c r="BN63" s="119"/>
      <c r="BO63" s="119"/>
    </row>
    <row r="64" spans="1:67" ht="20.100000000000001" customHeight="1" thickBot="1" x14ac:dyDescent="0.25">
      <c r="A64" s="119"/>
      <c r="B64" s="439"/>
      <c r="C64" s="440"/>
      <c r="D64" s="440"/>
      <c r="E64" s="441"/>
      <c r="F64" s="445"/>
      <c r="G64" s="446"/>
      <c r="H64" s="446"/>
      <c r="I64" s="446"/>
      <c r="J64" s="446"/>
      <c r="K64" s="446"/>
      <c r="L64" s="446"/>
      <c r="M64" s="446"/>
      <c r="N64" s="446"/>
      <c r="O64" s="446"/>
      <c r="P64" s="447"/>
      <c r="Q64" s="451"/>
      <c r="R64" s="357"/>
      <c r="S64" s="357"/>
      <c r="T64" s="357"/>
      <c r="U64" s="357"/>
      <c r="V64" s="357"/>
      <c r="W64" s="357"/>
      <c r="X64" s="357"/>
      <c r="Y64" s="357"/>
      <c r="Z64" s="357"/>
      <c r="AA64" s="357"/>
      <c r="AB64" s="357"/>
      <c r="AC64" s="357"/>
      <c r="AD64" s="357"/>
      <c r="AE64" s="357"/>
      <c r="AF64" s="357"/>
      <c r="AG64" s="357"/>
      <c r="AH64" s="358"/>
      <c r="AI64" s="451"/>
      <c r="AJ64" s="357"/>
      <c r="AK64" s="357"/>
      <c r="AL64" s="357"/>
      <c r="AM64" s="357"/>
      <c r="AN64" s="357"/>
      <c r="AO64" s="357"/>
      <c r="AP64" s="357"/>
      <c r="AQ64" s="357"/>
      <c r="AR64" s="357"/>
      <c r="AS64" s="357"/>
      <c r="AT64" s="357"/>
      <c r="AU64" s="357"/>
      <c r="AV64" s="357"/>
      <c r="AW64" s="358"/>
      <c r="AX64" s="451"/>
      <c r="AY64" s="357"/>
      <c r="AZ64" s="357"/>
      <c r="BA64" s="357"/>
      <c r="BB64" s="357"/>
      <c r="BC64" s="357"/>
      <c r="BD64" s="357"/>
      <c r="BE64" s="358"/>
      <c r="BF64" s="422" t="s">
        <v>125</v>
      </c>
      <c r="BG64" s="423"/>
      <c r="BH64" s="424">
        <v>10</v>
      </c>
      <c r="BI64" s="425"/>
      <c r="BJ64" s="426"/>
      <c r="BK64" s="426"/>
      <c r="BL64" s="427" t="str">
        <f>IF(ISERROR(VLOOKUP($BJ64,Sheet2!$A$39:$C$44,3,0)),"",VLOOKUP('シート (評価枠有)'!$BJ64,Sheet2!$A$39:$C$44,3,0))</f>
        <v/>
      </c>
      <c r="BM64" s="428"/>
      <c r="BN64" s="119"/>
      <c r="BO64" s="119"/>
    </row>
    <row r="65" spans="1:67" ht="8.25" customHeight="1" x14ac:dyDescent="0.2">
      <c r="A65" s="119"/>
      <c r="B65" s="119"/>
      <c r="C65" s="179"/>
      <c r="D65" s="180"/>
      <c r="E65" s="180"/>
      <c r="F65" s="181"/>
      <c r="G65" s="116"/>
      <c r="H65" s="118"/>
      <c r="I65" s="118"/>
      <c r="J65" s="118"/>
      <c r="K65" s="118"/>
      <c r="L65" s="118"/>
      <c r="M65" s="118"/>
      <c r="N65" s="118"/>
      <c r="O65" s="118"/>
      <c r="P65" s="118"/>
      <c r="Q65" s="118"/>
      <c r="R65" s="118"/>
      <c r="S65" s="118"/>
      <c r="T65" s="116"/>
      <c r="U65" s="118"/>
      <c r="V65" s="118"/>
      <c r="W65" s="118"/>
      <c r="X65" s="118"/>
      <c r="Y65" s="118"/>
      <c r="Z65" s="118"/>
      <c r="AA65" s="118"/>
      <c r="AB65" s="118"/>
      <c r="AC65" s="118"/>
      <c r="AD65" s="118"/>
      <c r="AE65" s="116"/>
      <c r="AF65" s="116"/>
      <c r="AG65" s="116"/>
      <c r="AH65" s="116"/>
      <c r="AI65" s="116"/>
      <c r="AJ65" s="116"/>
      <c r="AK65" s="116"/>
      <c r="AL65" s="116"/>
      <c r="AM65" s="118"/>
      <c r="AN65" s="118"/>
      <c r="AO65" s="118"/>
      <c r="AP65" s="118"/>
      <c r="AQ65" s="118"/>
      <c r="AR65" s="118"/>
      <c r="AS65" s="118"/>
      <c r="AT65" s="118"/>
      <c r="AU65" s="118"/>
      <c r="AV65" s="118"/>
      <c r="AW65" s="118"/>
      <c r="AX65" s="118"/>
      <c r="AY65" s="116"/>
      <c r="AZ65" s="116"/>
      <c r="BA65" s="116"/>
      <c r="BB65" s="116"/>
      <c r="BC65" s="116"/>
      <c r="BD65" s="116"/>
      <c r="BE65" s="119"/>
      <c r="BF65" s="119"/>
      <c r="BG65" s="119"/>
      <c r="BH65" s="119"/>
      <c r="BI65" s="119"/>
      <c r="BJ65" s="119"/>
      <c r="BK65" s="119"/>
      <c r="BL65" s="119"/>
      <c r="BM65" s="182"/>
      <c r="BN65" s="119"/>
      <c r="BO65" s="119"/>
    </row>
    <row r="66" spans="1:67" ht="18" customHeight="1" thickBot="1" x14ac:dyDescent="0.25">
      <c r="A66" s="119"/>
      <c r="B66" s="116" t="s">
        <v>158</v>
      </c>
      <c r="C66" s="116"/>
      <c r="D66" s="116"/>
      <c r="E66" s="116"/>
      <c r="F66" s="116"/>
      <c r="G66" s="116"/>
      <c r="H66" s="116"/>
      <c r="I66" s="119"/>
      <c r="J66" s="119"/>
      <c r="K66" s="119"/>
      <c r="L66" s="119"/>
      <c r="M66" s="119"/>
      <c r="N66" s="119"/>
      <c r="O66" s="119"/>
      <c r="P66" s="119"/>
      <c r="Q66" s="119"/>
      <c r="R66" s="119"/>
      <c r="S66" s="119"/>
      <c r="T66" s="119"/>
      <c r="U66" s="119"/>
      <c r="V66" s="119"/>
      <c r="W66" s="119"/>
      <c r="X66" s="116" t="s">
        <v>144</v>
      </c>
      <c r="Y66" s="116"/>
      <c r="Z66" s="116"/>
      <c r="AA66" s="116"/>
      <c r="AB66" s="116"/>
      <c r="AC66" s="116"/>
      <c r="AD66" s="116"/>
      <c r="AE66" s="119"/>
      <c r="AF66" s="119"/>
      <c r="AG66" s="119"/>
      <c r="AH66" s="119"/>
      <c r="AI66" s="119"/>
      <c r="AJ66" s="119"/>
      <c r="AK66" s="119"/>
      <c r="AL66" s="119"/>
      <c r="AM66" s="119"/>
      <c r="AN66" s="119"/>
      <c r="AO66" s="119"/>
      <c r="AP66" s="119"/>
      <c r="AQ66" s="119"/>
      <c r="AR66" s="119"/>
      <c r="AS66" s="119"/>
      <c r="AT66" s="119"/>
      <c r="AU66" s="119"/>
      <c r="AV66" s="119"/>
      <c r="AW66" s="119"/>
      <c r="AX66" s="119"/>
      <c r="AY66" s="119"/>
      <c r="AZ66" s="116" t="s">
        <v>145</v>
      </c>
      <c r="BA66" s="119"/>
      <c r="BB66" s="119"/>
      <c r="BC66" s="119"/>
      <c r="BD66" s="119"/>
      <c r="BE66" s="119"/>
      <c r="BF66" s="119"/>
      <c r="BG66" s="183"/>
      <c r="BH66" s="183"/>
      <c r="BI66" s="183"/>
      <c r="BJ66" s="183"/>
      <c r="BK66" s="183"/>
      <c r="BL66" s="183"/>
      <c r="BM66" s="183"/>
      <c r="BN66" s="119"/>
      <c r="BO66" s="119"/>
    </row>
    <row r="67" spans="1:67" ht="13.5" customHeight="1" x14ac:dyDescent="0.2">
      <c r="A67" s="119"/>
      <c r="B67" s="399" t="s">
        <v>196</v>
      </c>
      <c r="C67" s="400"/>
      <c r="D67" s="400"/>
      <c r="E67" s="400"/>
      <c r="F67" s="400"/>
      <c r="G67" s="400"/>
      <c r="H67" s="400"/>
      <c r="I67" s="400"/>
      <c r="J67" s="400"/>
      <c r="K67" s="400"/>
      <c r="L67" s="400"/>
      <c r="M67" s="400"/>
      <c r="N67" s="400"/>
      <c r="O67" s="400"/>
      <c r="P67" s="400"/>
      <c r="Q67" s="400"/>
      <c r="R67" s="400"/>
      <c r="S67" s="400"/>
      <c r="T67" s="400"/>
      <c r="U67" s="400"/>
      <c r="V67" s="401"/>
      <c r="W67" s="184"/>
      <c r="X67" s="399"/>
      <c r="Y67" s="400"/>
      <c r="Z67" s="400"/>
      <c r="AA67" s="400"/>
      <c r="AB67" s="400"/>
      <c r="AC67" s="400"/>
      <c r="AD67" s="400"/>
      <c r="AE67" s="400"/>
      <c r="AF67" s="400"/>
      <c r="AG67" s="400"/>
      <c r="AH67" s="400"/>
      <c r="AI67" s="400"/>
      <c r="AJ67" s="400"/>
      <c r="AK67" s="400"/>
      <c r="AL67" s="400"/>
      <c r="AM67" s="400"/>
      <c r="AN67" s="400"/>
      <c r="AO67" s="400"/>
      <c r="AP67" s="400"/>
      <c r="AQ67" s="400"/>
      <c r="AR67" s="400"/>
      <c r="AS67" s="400"/>
      <c r="AT67" s="400"/>
      <c r="AU67" s="400"/>
      <c r="AV67" s="400"/>
      <c r="AW67" s="400"/>
      <c r="AX67" s="401"/>
      <c r="AY67" s="184"/>
      <c r="AZ67" s="185"/>
      <c r="BA67" s="186"/>
      <c r="BB67" s="410" t="s">
        <v>146</v>
      </c>
      <c r="BC67" s="418"/>
      <c r="BD67" s="410" t="s">
        <v>147</v>
      </c>
      <c r="BE67" s="418"/>
      <c r="BF67" s="410" t="s">
        <v>148</v>
      </c>
      <c r="BG67" s="418"/>
      <c r="BH67" s="410" t="s">
        <v>149</v>
      </c>
      <c r="BI67" s="411"/>
      <c r="BJ67" s="410" t="s">
        <v>124</v>
      </c>
      <c r="BK67" s="411"/>
      <c r="BL67" s="410" t="s">
        <v>125</v>
      </c>
      <c r="BM67" s="412"/>
      <c r="BN67" s="119"/>
      <c r="BO67" s="119"/>
    </row>
    <row r="68" spans="1:67" ht="13.8" thickBot="1" x14ac:dyDescent="0.25">
      <c r="A68" s="119"/>
      <c r="B68" s="353"/>
      <c r="C68" s="354"/>
      <c r="D68" s="354"/>
      <c r="E68" s="354"/>
      <c r="F68" s="354"/>
      <c r="G68" s="354"/>
      <c r="H68" s="354"/>
      <c r="I68" s="354"/>
      <c r="J68" s="354"/>
      <c r="K68" s="354"/>
      <c r="L68" s="354"/>
      <c r="M68" s="354"/>
      <c r="N68" s="354"/>
      <c r="O68" s="354"/>
      <c r="P68" s="354"/>
      <c r="Q68" s="354"/>
      <c r="R68" s="354"/>
      <c r="S68" s="354"/>
      <c r="T68" s="354"/>
      <c r="U68" s="354"/>
      <c r="V68" s="402"/>
      <c r="W68" s="184"/>
      <c r="X68" s="353"/>
      <c r="Y68" s="354"/>
      <c r="Z68" s="354"/>
      <c r="AA68" s="354"/>
      <c r="AB68" s="354"/>
      <c r="AC68" s="354"/>
      <c r="AD68" s="354"/>
      <c r="AE68" s="354"/>
      <c r="AF68" s="354"/>
      <c r="AG68" s="354"/>
      <c r="AH68" s="354"/>
      <c r="AI68" s="354"/>
      <c r="AJ68" s="354"/>
      <c r="AK68" s="354"/>
      <c r="AL68" s="354"/>
      <c r="AM68" s="354"/>
      <c r="AN68" s="354"/>
      <c r="AO68" s="354"/>
      <c r="AP68" s="354"/>
      <c r="AQ68" s="354"/>
      <c r="AR68" s="354"/>
      <c r="AS68" s="354"/>
      <c r="AT68" s="354"/>
      <c r="AU68" s="354"/>
      <c r="AV68" s="354"/>
      <c r="AW68" s="354"/>
      <c r="AX68" s="402"/>
      <c r="AY68" s="184"/>
      <c r="AZ68" s="413" t="s">
        <v>150</v>
      </c>
      <c r="BA68" s="414"/>
      <c r="BB68" s="415"/>
      <c r="BC68" s="416"/>
      <c r="BD68" s="415"/>
      <c r="BE68" s="416"/>
      <c r="BF68" s="415"/>
      <c r="BG68" s="416"/>
      <c r="BH68" s="415"/>
      <c r="BI68" s="416"/>
      <c r="BJ68" s="415"/>
      <c r="BK68" s="416"/>
      <c r="BL68" s="415"/>
      <c r="BM68" s="417"/>
      <c r="BN68" s="119"/>
      <c r="BO68" s="119"/>
    </row>
    <row r="69" spans="1:67" ht="13.8" thickTop="1" x14ac:dyDescent="0.2">
      <c r="A69" s="119"/>
      <c r="B69" s="353"/>
      <c r="C69" s="354"/>
      <c r="D69" s="354"/>
      <c r="E69" s="354"/>
      <c r="F69" s="354"/>
      <c r="G69" s="354"/>
      <c r="H69" s="354"/>
      <c r="I69" s="354"/>
      <c r="J69" s="354"/>
      <c r="K69" s="354"/>
      <c r="L69" s="354"/>
      <c r="M69" s="354"/>
      <c r="N69" s="354"/>
      <c r="O69" s="354"/>
      <c r="P69" s="354"/>
      <c r="Q69" s="354"/>
      <c r="R69" s="354"/>
      <c r="S69" s="354"/>
      <c r="T69" s="354"/>
      <c r="U69" s="354"/>
      <c r="V69" s="402"/>
      <c r="W69" s="184"/>
      <c r="X69" s="353"/>
      <c r="Y69" s="354"/>
      <c r="Z69" s="354"/>
      <c r="AA69" s="354"/>
      <c r="AB69" s="354"/>
      <c r="AC69" s="354"/>
      <c r="AD69" s="354"/>
      <c r="AE69" s="354"/>
      <c r="AF69" s="354"/>
      <c r="AG69" s="354"/>
      <c r="AH69" s="354"/>
      <c r="AI69" s="354"/>
      <c r="AJ69" s="354"/>
      <c r="AK69" s="354"/>
      <c r="AL69" s="354"/>
      <c r="AM69" s="354"/>
      <c r="AN69" s="354"/>
      <c r="AO69" s="354"/>
      <c r="AP69" s="354"/>
      <c r="AQ69" s="354"/>
      <c r="AR69" s="354"/>
      <c r="AS69" s="354"/>
      <c r="AT69" s="354"/>
      <c r="AU69" s="354"/>
      <c r="AV69" s="354"/>
      <c r="AW69" s="354"/>
      <c r="AX69" s="402"/>
      <c r="AY69" s="184"/>
      <c r="AZ69" s="408" t="s">
        <v>151</v>
      </c>
      <c r="BA69" s="409"/>
      <c r="BB69" s="343">
        <f>IF($AY$2="S2",ROUND(BB37*0.7,0),ROUND(BB37*0.6,0))</f>
        <v>0</v>
      </c>
      <c r="BC69" s="366"/>
      <c r="BD69" s="343">
        <f>IF($AY$2="S2",ROUND(BD37*0.7,0),ROUND(BD37*0.6,0))</f>
        <v>0</v>
      </c>
      <c r="BE69" s="366"/>
      <c r="BF69" s="343">
        <f>IF($AY$2="S2",ROUND(BF37*0.7,0),ROUND(BF37*0.6,0))</f>
        <v>0</v>
      </c>
      <c r="BG69" s="366"/>
      <c r="BH69" s="343">
        <f>IF($AY$2="S2",ROUND(BH37*0.7,0),ROUND(BH37*0.6,0))</f>
        <v>0</v>
      </c>
      <c r="BI69" s="366"/>
      <c r="BJ69" s="343">
        <f>IF($AY$2="S2",ROUND(BJ37*0.7,0),ROUND(BJ37*0.6,0))</f>
        <v>0</v>
      </c>
      <c r="BK69" s="366"/>
      <c r="BL69" s="404">
        <f>IF($AY$2="S2",ROUND(BL37*0.7,0),ROUND(BL37*0.6,0))</f>
        <v>0</v>
      </c>
      <c r="BM69" s="405"/>
      <c r="BN69" s="119"/>
      <c r="BO69" s="119"/>
    </row>
    <row r="70" spans="1:67" x14ac:dyDescent="0.2">
      <c r="A70" s="119"/>
      <c r="B70" s="353"/>
      <c r="C70" s="354"/>
      <c r="D70" s="354"/>
      <c r="E70" s="354"/>
      <c r="F70" s="354"/>
      <c r="G70" s="354"/>
      <c r="H70" s="354"/>
      <c r="I70" s="354"/>
      <c r="J70" s="354"/>
      <c r="K70" s="354"/>
      <c r="L70" s="354"/>
      <c r="M70" s="354"/>
      <c r="N70" s="354"/>
      <c r="O70" s="354"/>
      <c r="P70" s="354"/>
      <c r="Q70" s="354"/>
      <c r="R70" s="354"/>
      <c r="S70" s="354"/>
      <c r="T70" s="354"/>
      <c r="U70" s="354"/>
      <c r="V70" s="402"/>
      <c r="W70" s="184"/>
      <c r="X70" s="353"/>
      <c r="Y70" s="354"/>
      <c r="Z70" s="354"/>
      <c r="AA70" s="354"/>
      <c r="AB70" s="354"/>
      <c r="AC70" s="354"/>
      <c r="AD70" s="354"/>
      <c r="AE70" s="354"/>
      <c r="AF70" s="354"/>
      <c r="AG70" s="354"/>
      <c r="AH70" s="354"/>
      <c r="AI70" s="354"/>
      <c r="AJ70" s="354"/>
      <c r="AK70" s="354"/>
      <c r="AL70" s="354"/>
      <c r="AM70" s="354"/>
      <c r="AN70" s="354"/>
      <c r="AO70" s="354"/>
      <c r="AP70" s="354"/>
      <c r="AQ70" s="354"/>
      <c r="AR70" s="354"/>
      <c r="AS70" s="354"/>
      <c r="AT70" s="354"/>
      <c r="AU70" s="354"/>
      <c r="AV70" s="354"/>
      <c r="AW70" s="354"/>
      <c r="AX70" s="402"/>
      <c r="AY70" s="184"/>
      <c r="AZ70" s="396"/>
      <c r="BA70" s="397"/>
      <c r="BB70" s="386"/>
      <c r="BC70" s="398"/>
      <c r="BD70" s="386"/>
      <c r="BE70" s="398"/>
      <c r="BF70" s="386"/>
      <c r="BG70" s="398"/>
      <c r="BH70" s="386"/>
      <c r="BI70" s="398"/>
      <c r="BJ70" s="386"/>
      <c r="BK70" s="398"/>
      <c r="BL70" s="386"/>
      <c r="BM70" s="387"/>
      <c r="BN70" s="119"/>
      <c r="BO70" s="119"/>
    </row>
    <row r="71" spans="1:67" x14ac:dyDescent="0.2">
      <c r="A71" s="119"/>
      <c r="B71" s="353"/>
      <c r="C71" s="354"/>
      <c r="D71" s="354"/>
      <c r="E71" s="354"/>
      <c r="F71" s="354"/>
      <c r="G71" s="354"/>
      <c r="H71" s="354"/>
      <c r="I71" s="354"/>
      <c r="J71" s="354"/>
      <c r="K71" s="354"/>
      <c r="L71" s="354"/>
      <c r="M71" s="354"/>
      <c r="N71" s="354"/>
      <c r="O71" s="354"/>
      <c r="P71" s="354"/>
      <c r="Q71" s="354"/>
      <c r="R71" s="354"/>
      <c r="S71" s="354"/>
      <c r="T71" s="354"/>
      <c r="U71" s="354"/>
      <c r="V71" s="402"/>
      <c r="W71" s="184"/>
      <c r="X71" s="353"/>
      <c r="Y71" s="354"/>
      <c r="Z71" s="354"/>
      <c r="AA71" s="354"/>
      <c r="AB71" s="354"/>
      <c r="AC71" s="354"/>
      <c r="AD71" s="354"/>
      <c r="AE71" s="354"/>
      <c r="AF71" s="354"/>
      <c r="AG71" s="354"/>
      <c r="AH71" s="354"/>
      <c r="AI71" s="354"/>
      <c r="AJ71" s="354"/>
      <c r="AK71" s="354"/>
      <c r="AL71" s="354"/>
      <c r="AM71" s="354"/>
      <c r="AN71" s="354"/>
      <c r="AO71" s="354"/>
      <c r="AP71" s="354"/>
      <c r="AQ71" s="354"/>
      <c r="AR71" s="354"/>
      <c r="AS71" s="354"/>
      <c r="AT71" s="354"/>
      <c r="AU71" s="354"/>
      <c r="AV71" s="354"/>
      <c r="AW71" s="354"/>
      <c r="AX71" s="402"/>
      <c r="AY71" s="184"/>
      <c r="AZ71" s="394" t="s">
        <v>152</v>
      </c>
      <c r="BA71" s="395"/>
      <c r="BB71" s="384">
        <f>SUM(BL59,BL53,BL47,BL41)</f>
        <v>0</v>
      </c>
      <c r="BC71" s="389"/>
      <c r="BD71" s="384">
        <f>SUM(BL60,BL54,BL48,BL42)</f>
        <v>0</v>
      </c>
      <c r="BE71" s="389"/>
      <c r="BF71" s="384">
        <f>SUM(BL61,BL55,BL49,BL43)</f>
        <v>0</v>
      </c>
      <c r="BG71" s="389"/>
      <c r="BH71" s="384">
        <f>SUM(BL62,BL56,BL50,BL44)</f>
        <v>0</v>
      </c>
      <c r="BI71" s="406"/>
      <c r="BJ71" s="384">
        <f>SUM(BL63,BL57,BL51,BL45)</f>
        <v>0</v>
      </c>
      <c r="BK71" s="406"/>
      <c r="BL71" s="384">
        <f>SUM(BL64,BL58,BL52,BL46)</f>
        <v>0</v>
      </c>
      <c r="BM71" s="385"/>
      <c r="BN71" s="119"/>
      <c r="BO71" s="119"/>
    </row>
    <row r="72" spans="1:67" x14ac:dyDescent="0.2">
      <c r="A72" s="119"/>
      <c r="B72" s="353"/>
      <c r="C72" s="354"/>
      <c r="D72" s="354"/>
      <c r="E72" s="354"/>
      <c r="F72" s="354"/>
      <c r="G72" s="354"/>
      <c r="H72" s="354"/>
      <c r="I72" s="354"/>
      <c r="J72" s="354"/>
      <c r="K72" s="354"/>
      <c r="L72" s="354"/>
      <c r="M72" s="354"/>
      <c r="N72" s="354"/>
      <c r="O72" s="354"/>
      <c r="P72" s="354"/>
      <c r="Q72" s="354"/>
      <c r="R72" s="354"/>
      <c r="S72" s="354"/>
      <c r="T72" s="354"/>
      <c r="U72" s="354"/>
      <c r="V72" s="402"/>
      <c r="W72" s="184"/>
      <c r="X72" s="353"/>
      <c r="Y72" s="354"/>
      <c r="Z72" s="354"/>
      <c r="AA72" s="354"/>
      <c r="AB72" s="354"/>
      <c r="AC72" s="354"/>
      <c r="AD72" s="354"/>
      <c r="AE72" s="354"/>
      <c r="AF72" s="354"/>
      <c r="AG72" s="354"/>
      <c r="AH72" s="354"/>
      <c r="AI72" s="354"/>
      <c r="AJ72" s="354"/>
      <c r="AK72" s="354"/>
      <c r="AL72" s="354"/>
      <c r="AM72" s="354"/>
      <c r="AN72" s="354"/>
      <c r="AO72" s="354"/>
      <c r="AP72" s="354"/>
      <c r="AQ72" s="354"/>
      <c r="AR72" s="354"/>
      <c r="AS72" s="354"/>
      <c r="AT72" s="354"/>
      <c r="AU72" s="354"/>
      <c r="AV72" s="354"/>
      <c r="AW72" s="354"/>
      <c r="AX72" s="402"/>
      <c r="AY72" s="184"/>
      <c r="AZ72" s="396"/>
      <c r="BA72" s="397"/>
      <c r="BB72" s="386"/>
      <c r="BC72" s="398"/>
      <c r="BD72" s="386"/>
      <c r="BE72" s="398"/>
      <c r="BF72" s="386"/>
      <c r="BG72" s="398"/>
      <c r="BH72" s="386"/>
      <c r="BI72" s="407"/>
      <c r="BJ72" s="386"/>
      <c r="BK72" s="407"/>
      <c r="BL72" s="386"/>
      <c r="BM72" s="387"/>
      <c r="BN72" s="119"/>
      <c r="BO72" s="119"/>
    </row>
    <row r="73" spans="1:67" x14ac:dyDescent="0.2">
      <c r="A73" s="119"/>
      <c r="B73" s="353"/>
      <c r="C73" s="354"/>
      <c r="D73" s="354"/>
      <c r="E73" s="354"/>
      <c r="F73" s="354"/>
      <c r="G73" s="354"/>
      <c r="H73" s="354"/>
      <c r="I73" s="354"/>
      <c r="J73" s="354"/>
      <c r="K73" s="354"/>
      <c r="L73" s="354"/>
      <c r="M73" s="354"/>
      <c r="N73" s="354"/>
      <c r="O73" s="354"/>
      <c r="P73" s="354"/>
      <c r="Q73" s="354"/>
      <c r="R73" s="354"/>
      <c r="S73" s="354"/>
      <c r="T73" s="354"/>
      <c r="U73" s="354"/>
      <c r="V73" s="402"/>
      <c r="W73" s="184"/>
      <c r="X73" s="353"/>
      <c r="Y73" s="354"/>
      <c r="Z73" s="354"/>
      <c r="AA73" s="354"/>
      <c r="AB73" s="354"/>
      <c r="AC73" s="354"/>
      <c r="AD73" s="354"/>
      <c r="AE73" s="354"/>
      <c r="AF73" s="354"/>
      <c r="AG73" s="354"/>
      <c r="AH73" s="354"/>
      <c r="AI73" s="354"/>
      <c r="AJ73" s="354"/>
      <c r="AK73" s="354"/>
      <c r="AL73" s="354"/>
      <c r="AM73" s="354"/>
      <c r="AN73" s="354"/>
      <c r="AO73" s="354"/>
      <c r="AP73" s="354"/>
      <c r="AQ73" s="354"/>
      <c r="AR73" s="354"/>
      <c r="AS73" s="354"/>
      <c r="AT73" s="354"/>
      <c r="AU73" s="354"/>
      <c r="AV73" s="354"/>
      <c r="AW73" s="354"/>
      <c r="AX73" s="402"/>
      <c r="AY73" s="184"/>
      <c r="AZ73" s="394" t="s">
        <v>153</v>
      </c>
      <c r="BA73" s="395"/>
      <c r="BB73" s="384">
        <f>BB69+BB71</f>
        <v>0</v>
      </c>
      <c r="BC73" s="389"/>
      <c r="BD73" s="384">
        <f>BD69+BD71</f>
        <v>0</v>
      </c>
      <c r="BE73" s="389"/>
      <c r="BF73" s="384">
        <f>BF69+BF71</f>
        <v>0</v>
      </c>
      <c r="BG73" s="389"/>
      <c r="BH73" s="384">
        <f>BH69+BH71</f>
        <v>0</v>
      </c>
      <c r="BI73" s="389"/>
      <c r="BJ73" s="384">
        <f>BJ69+BJ71</f>
        <v>0</v>
      </c>
      <c r="BK73" s="389"/>
      <c r="BL73" s="384">
        <f>BL69+BL71</f>
        <v>0</v>
      </c>
      <c r="BM73" s="385"/>
      <c r="BN73" s="119"/>
      <c r="BO73" s="119"/>
    </row>
    <row r="74" spans="1:67" x14ac:dyDescent="0.2">
      <c r="A74" s="119"/>
      <c r="B74" s="353"/>
      <c r="C74" s="354"/>
      <c r="D74" s="354"/>
      <c r="E74" s="354"/>
      <c r="F74" s="354"/>
      <c r="G74" s="354"/>
      <c r="H74" s="354"/>
      <c r="I74" s="354"/>
      <c r="J74" s="354"/>
      <c r="K74" s="354"/>
      <c r="L74" s="354"/>
      <c r="M74" s="354"/>
      <c r="N74" s="354"/>
      <c r="O74" s="354"/>
      <c r="P74" s="354"/>
      <c r="Q74" s="354"/>
      <c r="R74" s="354"/>
      <c r="S74" s="354"/>
      <c r="T74" s="354"/>
      <c r="U74" s="354"/>
      <c r="V74" s="402"/>
      <c r="W74" s="184"/>
      <c r="X74" s="353"/>
      <c r="Y74" s="354"/>
      <c r="Z74" s="354"/>
      <c r="AA74" s="354"/>
      <c r="AB74" s="354"/>
      <c r="AC74" s="354"/>
      <c r="AD74" s="354"/>
      <c r="AE74" s="354"/>
      <c r="AF74" s="354"/>
      <c r="AG74" s="354"/>
      <c r="AH74" s="354"/>
      <c r="AI74" s="354"/>
      <c r="AJ74" s="354"/>
      <c r="AK74" s="354"/>
      <c r="AL74" s="354"/>
      <c r="AM74" s="354"/>
      <c r="AN74" s="354"/>
      <c r="AO74" s="354"/>
      <c r="AP74" s="354"/>
      <c r="AQ74" s="354"/>
      <c r="AR74" s="354"/>
      <c r="AS74" s="354"/>
      <c r="AT74" s="354"/>
      <c r="AU74" s="354"/>
      <c r="AV74" s="354"/>
      <c r="AW74" s="354"/>
      <c r="AX74" s="402"/>
      <c r="AY74" s="184"/>
      <c r="AZ74" s="396"/>
      <c r="BA74" s="397"/>
      <c r="BB74" s="386"/>
      <c r="BC74" s="398"/>
      <c r="BD74" s="386"/>
      <c r="BE74" s="398"/>
      <c r="BF74" s="386"/>
      <c r="BG74" s="398"/>
      <c r="BH74" s="386"/>
      <c r="BI74" s="398"/>
      <c r="BJ74" s="386"/>
      <c r="BK74" s="398"/>
      <c r="BL74" s="386"/>
      <c r="BM74" s="387"/>
      <c r="BN74" s="119"/>
      <c r="BO74" s="119"/>
    </row>
    <row r="75" spans="1:67" x14ac:dyDescent="0.2">
      <c r="A75" s="119"/>
      <c r="B75" s="353"/>
      <c r="C75" s="354"/>
      <c r="D75" s="354"/>
      <c r="E75" s="354"/>
      <c r="F75" s="354"/>
      <c r="G75" s="354"/>
      <c r="H75" s="354"/>
      <c r="I75" s="354"/>
      <c r="J75" s="354"/>
      <c r="K75" s="354"/>
      <c r="L75" s="354"/>
      <c r="M75" s="354"/>
      <c r="N75" s="354"/>
      <c r="O75" s="354"/>
      <c r="P75" s="354"/>
      <c r="Q75" s="354"/>
      <c r="R75" s="354"/>
      <c r="S75" s="354"/>
      <c r="T75" s="354"/>
      <c r="U75" s="354"/>
      <c r="V75" s="402"/>
      <c r="W75" s="184"/>
      <c r="X75" s="353"/>
      <c r="Y75" s="354"/>
      <c r="Z75" s="354"/>
      <c r="AA75" s="354"/>
      <c r="AB75" s="354"/>
      <c r="AC75" s="354"/>
      <c r="AD75" s="354"/>
      <c r="AE75" s="354"/>
      <c r="AF75" s="354"/>
      <c r="AG75" s="354"/>
      <c r="AH75" s="354"/>
      <c r="AI75" s="354"/>
      <c r="AJ75" s="354"/>
      <c r="AK75" s="354"/>
      <c r="AL75" s="354"/>
      <c r="AM75" s="354"/>
      <c r="AN75" s="354"/>
      <c r="AO75" s="354"/>
      <c r="AP75" s="354"/>
      <c r="AQ75" s="354"/>
      <c r="AR75" s="354"/>
      <c r="AS75" s="354"/>
      <c r="AT75" s="354"/>
      <c r="AU75" s="354"/>
      <c r="AV75" s="354"/>
      <c r="AW75" s="354"/>
      <c r="AX75" s="402"/>
      <c r="AY75" s="184"/>
      <c r="AZ75" s="388" t="s">
        <v>139</v>
      </c>
      <c r="BA75" s="389"/>
      <c r="BB75" s="384" t="str">
        <f>IF(BB$73=0,"",VLOOKUP(BB$73,Sheet1!$A$2:$B$102,2,0))</f>
        <v/>
      </c>
      <c r="BC75" s="389"/>
      <c r="BD75" s="384" t="str">
        <f>IF(BD$73=0,"",VLOOKUP(BD$73,Sheet1!$A$2:$B$102,2,0))</f>
        <v/>
      </c>
      <c r="BE75" s="389"/>
      <c r="BF75" s="384" t="str">
        <f>IF(BF$73=0,"",VLOOKUP(BF$73,Sheet1!$A$2:$B$102,2,0))</f>
        <v/>
      </c>
      <c r="BG75" s="389"/>
      <c r="BH75" s="384" t="str">
        <f>IF(BH$73=0,"",VLOOKUP(BH$73,Sheet1!$A$2:$B$102,2,0))</f>
        <v/>
      </c>
      <c r="BI75" s="389"/>
      <c r="BJ75" s="384" t="str">
        <f>IF(BJ$73=0,"",VLOOKUP(BJ$73,Sheet1!$A$2:$B$102,2,0))</f>
        <v/>
      </c>
      <c r="BK75" s="389"/>
      <c r="BL75" s="384" t="str">
        <f>IF(BL$73=0,"",VLOOKUP(BL$73,Sheet1!$A$2:$B$102,2,0))</f>
        <v/>
      </c>
      <c r="BM75" s="385"/>
      <c r="BN75" s="119"/>
      <c r="BO75" s="119"/>
    </row>
    <row r="76" spans="1:67" ht="13.8" thickBot="1" x14ac:dyDescent="0.25">
      <c r="A76" s="119"/>
      <c r="B76" s="356"/>
      <c r="C76" s="357"/>
      <c r="D76" s="357"/>
      <c r="E76" s="357"/>
      <c r="F76" s="357"/>
      <c r="G76" s="357"/>
      <c r="H76" s="357"/>
      <c r="I76" s="357"/>
      <c r="J76" s="357"/>
      <c r="K76" s="357"/>
      <c r="L76" s="357"/>
      <c r="M76" s="357"/>
      <c r="N76" s="357"/>
      <c r="O76" s="357"/>
      <c r="P76" s="357"/>
      <c r="Q76" s="357"/>
      <c r="R76" s="357"/>
      <c r="S76" s="357"/>
      <c r="T76" s="357"/>
      <c r="U76" s="357"/>
      <c r="V76" s="403"/>
      <c r="W76" s="184"/>
      <c r="X76" s="356"/>
      <c r="Y76" s="357"/>
      <c r="Z76" s="357"/>
      <c r="AA76" s="357"/>
      <c r="AB76" s="357"/>
      <c r="AC76" s="357"/>
      <c r="AD76" s="357"/>
      <c r="AE76" s="357"/>
      <c r="AF76" s="357"/>
      <c r="AG76" s="357"/>
      <c r="AH76" s="357"/>
      <c r="AI76" s="357"/>
      <c r="AJ76" s="357"/>
      <c r="AK76" s="357"/>
      <c r="AL76" s="357"/>
      <c r="AM76" s="357"/>
      <c r="AN76" s="357"/>
      <c r="AO76" s="357"/>
      <c r="AP76" s="357"/>
      <c r="AQ76" s="357"/>
      <c r="AR76" s="357"/>
      <c r="AS76" s="357"/>
      <c r="AT76" s="357"/>
      <c r="AU76" s="357"/>
      <c r="AV76" s="357"/>
      <c r="AW76" s="357"/>
      <c r="AX76" s="403"/>
      <c r="AY76" s="184"/>
      <c r="AZ76" s="390"/>
      <c r="BA76" s="391"/>
      <c r="BB76" s="392"/>
      <c r="BC76" s="391"/>
      <c r="BD76" s="392"/>
      <c r="BE76" s="391"/>
      <c r="BF76" s="392"/>
      <c r="BG76" s="391"/>
      <c r="BH76" s="392"/>
      <c r="BI76" s="391"/>
      <c r="BJ76" s="392"/>
      <c r="BK76" s="391"/>
      <c r="BL76" s="392"/>
      <c r="BM76" s="393"/>
      <c r="BN76" s="119"/>
      <c r="BO76" s="119"/>
    </row>
    <row r="77" spans="1:67" x14ac:dyDescent="0.2">
      <c r="A77" s="119"/>
      <c r="B77" s="119"/>
      <c r="C77" s="119"/>
      <c r="D77" s="119"/>
      <c r="E77" s="119"/>
      <c r="F77" s="119"/>
      <c r="G77" s="181"/>
      <c r="H77" s="181"/>
      <c r="I77" s="119"/>
      <c r="J77" s="119"/>
      <c r="K77" s="119"/>
      <c r="L77" s="119"/>
      <c r="M77" s="119"/>
      <c r="N77" s="119"/>
      <c r="O77" s="119"/>
      <c r="P77" s="119"/>
      <c r="Q77" s="119"/>
      <c r="R77" s="119"/>
      <c r="S77" s="119"/>
      <c r="T77" s="119"/>
      <c r="U77" s="119"/>
      <c r="V77" s="119"/>
      <c r="W77" s="119"/>
      <c r="X77" s="119"/>
      <c r="Y77" s="119"/>
      <c r="Z77" s="119"/>
      <c r="AA77" s="119"/>
      <c r="AB77" s="119"/>
      <c r="AC77" s="119"/>
      <c r="AD77" s="119"/>
      <c r="AE77" s="187"/>
      <c r="AF77" s="187"/>
      <c r="AG77" s="187"/>
      <c r="AH77" s="187"/>
      <c r="AI77" s="187"/>
      <c r="AJ77" s="187"/>
      <c r="AK77" s="187"/>
      <c r="AL77" s="187"/>
      <c r="AM77" s="187"/>
      <c r="AN77" s="187"/>
      <c r="AO77" s="187"/>
      <c r="AP77" s="187"/>
      <c r="AQ77" s="187"/>
      <c r="AR77" s="187"/>
      <c r="AS77" s="187"/>
      <c r="AT77" s="187"/>
      <c r="AU77" s="187"/>
      <c r="AV77" s="187"/>
      <c r="AW77" s="187"/>
      <c r="AX77" s="116"/>
      <c r="AY77" s="116"/>
      <c r="AZ77" s="116"/>
      <c r="BA77" s="116"/>
      <c r="BB77" s="116"/>
      <c r="BC77" s="116"/>
      <c r="BD77" s="116"/>
      <c r="BE77" s="116"/>
      <c r="BF77" s="116"/>
      <c r="BG77" s="116"/>
      <c r="BH77" s="116"/>
      <c r="BI77" s="116"/>
      <c r="BJ77" s="116"/>
      <c r="BK77" s="116"/>
      <c r="BL77" s="116"/>
      <c r="BM77" s="116"/>
      <c r="BN77" s="188" t="s">
        <v>154</v>
      </c>
      <c r="BO77" s="119"/>
    </row>
    <row r="79" spans="1:67" x14ac:dyDescent="0.2">
      <c r="C79" s="87"/>
    </row>
    <row r="80" spans="1:67" x14ac:dyDescent="0.2">
      <c r="C80" s="87"/>
    </row>
    <row r="81" spans="3:57" x14ac:dyDescent="0.2">
      <c r="C81" s="76"/>
    </row>
    <row r="82" spans="3:57" x14ac:dyDescent="0.2">
      <c r="C82" s="76"/>
    </row>
    <row r="83" spans="3:57" x14ac:dyDescent="0.2">
      <c r="C83" s="383"/>
      <c r="D83" s="383"/>
      <c r="E83" s="383"/>
      <c r="F83" s="383"/>
      <c r="G83" s="383"/>
      <c r="H83" s="383"/>
      <c r="AP83" s="87"/>
      <c r="AQ83" s="87"/>
      <c r="AR83" s="87"/>
      <c r="AS83" s="87"/>
      <c r="AT83" s="76"/>
      <c r="AU83" s="76"/>
      <c r="AV83" s="76"/>
      <c r="AW83" s="76"/>
      <c r="AX83" s="76"/>
      <c r="AY83" s="76"/>
      <c r="AZ83" s="76"/>
      <c r="BA83" s="76"/>
      <c r="BB83" s="76"/>
      <c r="BC83" s="76"/>
      <c r="BD83" s="76"/>
      <c r="BE83" s="76"/>
    </row>
    <row r="84" spans="3:57" x14ac:dyDescent="0.2">
      <c r="C84" s="87"/>
      <c r="D84" s="87"/>
      <c r="E84" s="87"/>
      <c r="F84" s="87"/>
      <c r="AP84" s="87"/>
      <c r="AQ84" s="87"/>
      <c r="AR84" s="87"/>
      <c r="AS84" s="87"/>
      <c r="AT84" s="76"/>
      <c r="AU84" s="76"/>
      <c r="AV84" s="76"/>
      <c r="AW84" s="76"/>
      <c r="AX84" s="76"/>
      <c r="AY84" s="76"/>
      <c r="AZ84" s="76"/>
      <c r="BA84" s="76"/>
      <c r="BB84" s="76"/>
      <c r="BC84" s="76"/>
      <c r="BD84" s="76"/>
      <c r="BE84" s="76"/>
    </row>
  </sheetData>
  <mergeCells count="330">
    <mergeCell ref="BL2:BM2"/>
    <mergeCell ref="AK1:AN1"/>
    <mergeCell ref="AO1:AR1"/>
    <mergeCell ref="AS1:AX1"/>
    <mergeCell ref="AY1:BA1"/>
    <mergeCell ref="BB1:BK1"/>
    <mergeCell ref="BL1:BM1"/>
    <mergeCell ref="B1:P2"/>
    <mergeCell ref="Q1:R2"/>
    <mergeCell ref="S1:W2"/>
    <mergeCell ref="X1:Y2"/>
    <mergeCell ref="Z1:AB2"/>
    <mergeCell ref="AC1:AC2"/>
    <mergeCell ref="B5:E7"/>
    <mergeCell ref="B8:C8"/>
    <mergeCell ref="D8:E8"/>
    <mergeCell ref="AA8:AL8"/>
    <mergeCell ref="BF8:BG8"/>
    <mergeCell ref="BH8:BI8"/>
    <mergeCell ref="AK2:AN2"/>
    <mergeCell ref="AO2:AR2"/>
    <mergeCell ref="AS2:AX2"/>
    <mergeCell ref="AY2:BA2"/>
    <mergeCell ref="BB2:BK2"/>
    <mergeCell ref="BJ8:BK8"/>
    <mergeCell ref="BL8:BM8"/>
    <mergeCell ref="A9:A11"/>
    <mergeCell ref="B9:C9"/>
    <mergeCell ref="D9:E9"/>
    <mergeCell ref="Q9:Z14"/>
    <mergeCell ref="AA9:AL14"/>
    <mergeCell ref="AM9:AW14"/>
    <mergeCell ref="AX9:BE14"/>
    <mergeCell ref="BF9:BG9"/>
    <mergeCell ref="B11:C11"/>
    <mergeCell ref="D11:E11"/>
    <mergeCell ref="BF11:BG11"/>
    <mergeCell ref="BL11:BM11"/>
    <mergeCell ref="BL9:BM9"/>
    <mergeCell ref="B10:C10"/>
    <mergeCell ref="D10:E10"/>
    <mergeCell ref="F10:P11"/>
    <mergeCell ref="BF10:BG10"/>
    <mergeCell ref="BL10:BM10"/>
    <mergeCell ref="F13:P14"/>
    <mergeCell ref="BF13:BG13"/>
    <mergeCell ref="BL13:BM13"/>
    <mergeCell ref="D14:E14"/>
    <mergeCell ref="BF14:BG14"/>
    <mergeCell ref="D12:E12"/>
    <mergeCell ref="BF12:BG12"/>
    <mergeCell ref="A18:A20"/>
    <mergeCell ref="B18:C20"/>
    <mergeCell ref="D18:E18"/>
    <mergeCell ref="BF18:BG18"/>
    <mergeCell ref="BL18:BM18"/>
    <mergeCell ref="D19:E19"/>
    <mergeCell ref="F19:P20"/>
    <mergeCell ref="BF19:BG19"/>
    <mergeCell ref="A12:A14"/>
    <mergeCell ref="BL15:BM15"/>
    <mergeCell ref="B16:C16"/>
    <mergeCell ref="D16:E16"/>
    <mergeCell ref="F16:P17"/>
    <mergeCell ref="BF16:BG16"/>
    <mergeCell ref="BL16:BM16"/>
    <mergeCell ref="B17:C17"/>
    <mergeCell ref="A15:A17"/>
    <mergeCell ref="B15:C15"/>
    <mergeCell ref="Q15:Z20"/>
    <mergeCell ref="AA15:AL20"/>
    <mergeCell ref="BL12:BM12"/>
    <mergeCell ref="D13:E13"/>
    <mergeCell ref="A21:A23"/>
    <mergeCell ref="B21:C21"/>
    <mergeCell ref="D21:E21"/>
    <mergeCell ref="Q21:Z26"/>
    <mergeCell ref="AA21:AL26"/>
    <mergeCell ref="AM21:AW26"/>
    <mergeCell ref="B24:C26"/>
    <mergeCell ref="D24:E24"/>
    <mergeCell ref="B23:C23"/>
    <mergeCell ref="F25:P26"/>
    <mergeCell ref="B22:C22"/>
    <mergeCell ref="D22:E22"/>
    <mergeCell ref="BF25:BG25"/>
    <mergeCell ref="BL25:BM25"/>
    <mergeCell ref="D26:E26"/>
    <mergeCell ref="BF24:BG24"/>
    <mergeCell ref="BL19:BM19"/>
    <mergeCell ref="D20:E20"/>
    <mergeCell ref="BF20:BG20"/>
    <mergeCell ref="BL20:BM20"/>
    <mergeCell ref="BL14:BM14"/>
    <mergeCell ref="B12:C14"/>
    <mergeCell ref="BL23:BM23"/>
    <mergeCell ref="BL24:BM24"/>
    <mergeCell ref="AX21:BE26"/>
    <mergeCell ref="BF21:BG21"/>
    <mergeCell ref="BL21:BM21"/>
    <mergeCell ref="AX15:BE20"/>
    <mergeCell ref="BF15:BG15"/>
    <mergeCell ref="D15:E15"/>
    <mergeCell ref="D23:E23"/>
    <mergeCell ref="BF23:BG23"/>
    <mergeCell ref="BF17:BG17"/>
    <mergeCell ref="BL17:BM17"/>
    <mergeCell ref="BL22:BM22"/>
    <mergeCell ref="F22:P23"/>
    <mergeCell ref="BF22:BG22"/>
    <mergeCell ref="AM15:AW20"/>
    <mergeCell ref="D17:E17"/>
    <mergeCell ref="A24:A26"/>
    <mergeCell ref="BL29:BM29"/>
    <mergeCell ref="B30:C30"/>
    <mergeCell ref="D30:E30"/>
    <mergeCell ref="F30:P31"/>
    <mergeCell ref="BF30:BG30"/>
    <mergeCell ref="BL30:BM30"/>
    <mergeCell ref="B31:C31"/>
    <mergeCell ref="A29:A31"/>
    <mergeCell ref="B29:C29"/>
    <mergeCell ref="BF26:BG26"/>
    <mergeCell ref="BL26:BM26"/>
    <mergeCell ref="D31:E31"/>
    <mergeCell ref="BF31:BG31"/>
    <mergeCell ref="BL31:BM31"/>
    <mergeCell ref="D29:E29"/>
    <mergeCell ref="Q29:Z34"/>
    <mergeCell ref="AA29:AL34"/>
    <mergeCell ref="AM29:AW34"/>
    <mergeCell ref="D25:E25"/>
    <mergeCell ref="A32:A34"/>
    <mergeCell ref="B32:C34"/>
    <mergeCell ref="D32:E32"/>
    <mergeCell ref="BF32:BG32"/>
    <mergeCell ref="BL34:BM34"/>
    <mergeCell ref="AX29:BE34"/>
    <mergeCell ref="BF29:BG29"/>
    <mergeCell ref="T35:U35"/>
    <mergeCell ref="V35:W35"/>
    <mergeCell ref="X35:Y35"/>
    <mergeCell ref="BL32:BM32"/>
    <mergeCell ref="D33:E33"/>
    <mergeCell ref="F33:P34"/>
    <mergeCell ref="BF33:BG33"/>
    <mergeCell ref="BL33:BM33"/>
    <mergeCell ref="D34:E34"/>
    <mergeCell ref="BF34:BG34"/>
    <mergeCell ref="BB37:BC37"/>
    <mergeCell ref="BD37:BE37"/>
    <mergeCell ref="BF37:BG37"/>
    <mergeCell ref="BH37:BI37"/>
    <mergeCell ref="BJ37:BK37"/>
    <mergeCell ref="BL37:BM37"/>
    <mergeCell ref="BB36:BC36"/>
    <mergeCell ref="BD36:BE36"/>
    <mergeCell ref="BF36:BG36"/>
    <mergeCell ref="BH36:BI36"/>
    <mergeCell ref="BJ36:BK36"/>
    <mergeCell ref="BL36:BM36"/>
    <mergeCell ref="BJ40:BK40"/>
    <mergeCell ref="BL40:BM40"/>
    <mergeCell ref="B41:E46"/>
    <mergeCell ref="F41:P46"/>
    <mergeCell ref="Q41:AH46"/>
    <mergeCell ref="AI41:AW46"/>
    <mergeCell ref="AX41:BE46"/>
    <mergeCell ref="BF41:BG41"/>
    <mergeCell ref="BH41:BI41"/>
    <mergeCell ref="BJ41:BK41"/>
    <mergeCell ref="F39:P40"/>
    <mergeCell ref="Q39:AW39"/>
    <mergeCell ref="Q40:AH40"/>
    <mergeCell ref="AI40:AW40"/>
    <mergeCell ref="BF40:BG40"/>
    <mergeCell ref="BH40:BI40"/>
    <mergeCell ref="BL44:BM44"/>
    <mergeCell ref="BF45:BG45"/>
    <mergeCell ref="BH45:BI45"/>
    <mergeCell ref="BJ45:BK45"/>
    <mergeCell ref="BL45:BM45"/>
    <mergeCell ref="BL41:BM41"/>
    <mergeCell ref="BF42:BG42"/>
    <mergeCell ref="BH42:BI42"/>
    <mergeCell ref="BJ42:BK42"/>
    <mergeCell ref="BL42:BM42"/>
    <mergeCell ref="BF43:BG43"/>
    <mergeCell ref="BH43:BI43"/>
    <mergeCell ref="BJ43:BK43"/>
    <mergeCell ref="BL43:BM43"/>
    <mergeCell ref="B47:E52"/>
    <mergeCell ref="F47:P52"/>
    <mergeCell ref="Q47:AH52"/>
    <mergeCell ref="AI47:AW52"/>
    <mergeCell ref="AX47:BE52"/>
    <mergeCell ref="BF47:BG47"/>
    <mergeCell ref="BF44:BG44"/>
    <mergeCell ref="BH44:BI44"/>
    <mergeCell ref="BJ44:BK44"/>
    <mergeCell ref="BH47:BI47"/>
    <mergeCell ref="BJ47:BK47"/>
    <mergeCell ref="BL47:BM47"/>
    <mergeCell ref="BF48:BG48"/>
    <mergeCell ref="BH48:BI48"/>
    <mergeCell ref="BJ48:BK48"/>
    <mergeCell ref="BL48:BM48"/>
    <mergeCell ref="BF46:BG46"/>
    <mergeCell ref="BH46:BI46"/>
    <mergeCell ref="BJ46:BK46"/>
    <mergeCell ref="BL46:BM46"/>
    <mergeCell ref="BF51:BG51"/>
    <mergeCell ref="BH51:BI51"/>
    <mergeCell ref="BJ51:BK51"/>
    <mergeCell ref="BL51:BM51"/>
    <mergeCell ref="BF52:BG52"/>
    <mergeCell ref="BH52:BI52"/>
    <mergeCell ref="BJ52:BK52"/>
    <mergeCell ref="BL52:BM52"/>
    <mergeCell ref="BF49:BG49"/>
    <mergeCell ref="BH49:BI49"/>
    <mergeCell ref="BJ49:BK49"/>
    <mergeCell ref="BL49:BM49"/>
    <mergeCell ref="BF50:BG50"/>
    <mergeCell ref="BH50:BI50"/>
    <mergeCell ref="BJ50:BK50"/>
    <mergeCell ref="BL50:BM50"/>
    <mergeCell ref="BH53:BI53"/>
    <mergeCell ref="BJ53:BK53"/>
    <mergeCell ref="BL53:BM53"/>
    <mergeCell ref="BF54:BG54"/>
    <mergeCell ref="BH54:BI54"/>
    <mergeCell ref="BJ54:BK54"/>
    <mergeCell ref="BL54:BM54"/>
    <mergeCell ref="B53:E58"/>
    <mergeCell ref="F53:P58"/>
    <mergeCell ref="Q53:AH58"/>
    <mergeCell ref="AI53:AW58"/>
    <mergeCell ref="AX53:BE58"/>
    <mergeCell ref="BF53:BG53"/>
    <mergeCell ref="BF55:BG55"/>
    <mergeCell ref="BF57:BG57"/>
    <mergeCell ref="BH57:BI57"/>
    <mergeCell ref="BJ57:BK57"/>
    <mergeCell ref="BL57:BM57"/>
    <mergeCell ref="BF58:BG58"/>
    <mergeCell ref="BH58:BI58"/>
    <mergeCell ref="BJ58:BK58"/>
    <mergeCell ref="BL58:BM58"/>
    <mergeCell ref="BH55:BI55"/>
    <mergeCell ref="BJ55:BK55"/>
    <mergeCell ref="BL55:BM55"/>
    <mergeCell ref="BF56:BG56"/>
    <mergeCell ref="BH56:BI56"/>
    <mergeCell ref="BJ56:BK56"/>
    <mergeCell ref="BL56:BM56"/>
    <mergeCell ref="BH59:BI59"/>
    <mergeCell ref="BJ59:BK59"/>
    <mergeCell ref="BL59:BM59"/>
    <mergeCell ref="BF60:BG60"/>
    <mergeCell ref="BH60:BI60"/>
    <mergeCell ref="BJ60:BK60"/>
    <mergeCell ref="BL60:BM60"/>
    <mergeCell ref="B59:E64"/>
    <mergeCell ref="F59:P64"/>
    <mergeCell ref="Q59:AH64"/>
    <mergeCell ref="AI59:AW64"/>
    <mergeCell ref="AX59:BE64"/>
    <mergeCell ref="BF59:BG59"/>
    <mergeCell ref="BF61:BG61"/>
    <mergeCell ref="BF63:BG63"/>
    <mergeCell ref="BH63:BI63"/>
    <mergeCell ref="BJ63:BK63"/>
    <mergeCell ref="BL63:BM63"/>
    <mergeCell ref="BF64:BG64"/>
    <mergeCell ref="BH64:BI64"/>
    <mergeCell ref="BJ64:BK64"/>
    <mergeCell ref="BL64:BM64"/>
    <mergeCell ref="BH61:BI61"/>
    <mergeCell ref="BJ61:BK61"/>
    <mergeCell ref="BL61:BM61"/>
    <mergeCell ref="BF62:BG62"/>
    <mergeCell ref="BH62:BI62"/>
    <mergeCell ref="BJ62:BK62"/>
    <mergeCell ref="BL62:BM62"/>
    <mergeCell ref="BF71:BG72"/>
    <mergeCell ref="BH71:BI72"/>
    <mergeCell ref="BJ71:BK72"/>
    <mergeCell ref="BL71:BM72"/>
    <mergeCell ref="AZ69:BA70"/>
    <mergeCell ref="BB69:BC70"/>
    <mergeCell ref="BD69:BE70"/>
    <mergeCell ref="BF69:BG70"/>
    <mergeCell ref="BJ67:BK67"/>
    <mergeCell ref="BL67:BM67"/>
    <mergeCell ref="AZ68:BA68"/>
    <mergeCell ref="BB68:BC68"/>
    <mergeCell ref="BD68:BE68"/>
    <mergeCell ref="BF68:BG68"/>
    <mergeCell ref="BH68:BI68"/>
    <mergeCell ref="BJ68:BK68"/>
    <mergeCell ref="BL68:BM68"/>
    <mergeCell ref="BB67:BC67"/>
    <mergeCell ref="BD67:BE67"/>
    <mergeCell ref="BF67:BG67"/>
    <mergeCell ref="BH67:BI67"/>
    <mergeCell ref="C83:E83"/>
    <mergeCell ref="F83:H83"/>
    <mergeCell ref="BL73:BM74"/>
    <mergeCell ref="AZ75:BA76"/>
    <mergeCell ref="BB75:BC76"/>
    <mergeCell ref="BD75:BE76"/>
    <mergeCell ref="BF75:BG76"/>
    <mergeCell ref="BH75:BI76"/>
    <mergeCell ref="BJ75:BK76"/>
    <mergeCell ref="BL75:BM76"/>
    <mergeCell ref="AZ73:BA74"/>
    <mergeCell ref="BB73:BC74"/>
    <mergeCell ref="BD73:BE74"/>
    <mergeCell ref="BF73:BG74"/>
    <mergeCell ref="BH73:BI74"/>
    <mergeCell ref="BJ73:BK74"/>
    <mergeCell ref="B67:V76"/>
    <mergeCell ref="X67:AX76"/>
    <mergeCell ref="BH69:BI70"/>
    <mergeCell ref="BJ69:BK70"/>
    <mergeCell ref="BL69:BM70"/>
    <mergeCell ref="AZ71:BA72"/>
    <mergeCell ref="BB71:BC72"/>
    <mergeCell ref="BD71:BE72"/>
  </mergeCells>
  <phoneticPr fontId="2"/>
  <dataValidations count="3">
    <dataValidation type="list" allowBlank="1" showInputMessage="1" showErrorMessage="1" sqref="BH9:BH26 BH29:BH34" xr:uid="{00000000-0002-0000-0100-000000000000}">
      <formula1>達成度係数</formula1>
    </dataValidation>
    <dataValidation type="list" allowBlank="1" showInputMessage="1" showErrorMessage="1" sqref="BJ9:BJ26 BJ29:BJ34" xr:uid="{00000000-0002-0000-0100-000001000000}">
      <formula1>ﾚﾍﾞﾙ係数</formula1>
    </dataValidation>
    <dataValidation type="list" allowBlank="1" showInputMessage="1" showErrorMessage="1" sqref="BJ41:BK64" xr:uid="{00000000-0002-0000-0100-000002000000}">
      <formula1>行動実践度換算</formula1>
    </dataValidation>
  </dataValidations>
  <pageMargins left="0.32" right="0.19" top="0.31496062992125984" bottom="0.19685039370078741" header="0" footer="0"/>
  <pageSetup paperSize="9" scale="51" orientation="portrait" cellComments="asDisplayed"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8"/>
  <sheetViews>
    <sheetView workbookViewId="0">
      <selection activeCell="C27" sqref="C27"/>
    </sheetView>
  </sheetViews>
  <sheetFormatPr defaultColWidth="9" defaultRowHeight="13.2" x14ac:dyDescent="0.2"/>
  <cols>
    <col min="1" max="3" width="9" style="49"/>
    <col min="4" max="4" width="15.88671875" style="49" bestFit="1" customWidth="1"/>
    <col min="5" max="5" width="9" style="49"/>
    <col min="6" max="6" width="16.21875" style="49" bestFit="1" customWidth="1"/>
    <col min="7" max="7" width="19.44140625" style="49" bestFit="1" customWidth="1"/>
    <col min="8" max="16384" width="9" style="49"/>
  </cols>
  <sheetData>
    <row r="1" spans="1:16" x14ac:dyDescent="0.2">
      <c r="A1" s="49" t="s">
        <v>70</v>
      </c>
      <c r="D1" s="73" t="s">
        <v>72</v>
      </c>
    </row>
    <row r="2" spans="1:16" x14ac:dyDescent="0.2">
      <c r="A2" s="65" t="s">
        <v>38</v>
      </c>
      <c r="B2" s="65" t="e">
        <f>VALUE($D$2)</f>
        <v>#VALUE!</v>
      </c>
      <c r="C2" s="66" t="s">
        <v>39</v>
      </c>
      <c r="D2" s="74" t="s">
        <v>182</v>
      </c>
      <c r="H2" s="668" t="s">
        <v>41</v>
      </c>
      <c r="I2" s="668"/>
      <c r="J2" s="668"/>
      <c r="K2" s="668"/>
      <c r="L2" s="668" t="s">
        <v>42</v>
      </c>
      <c r="M2" s="668"/>
      <c r="N2" s="668"/>
      <c r="O2" s="668"/>
    </row>
    <row r="3" spans="1:16" x14ac:dyDescent="0.2">
      <c r="A3" s="65" t="s">
        <v>40</v>
      </c>
      <c r="B3" s="65">
        <f>VALUE($D$3)</f>
        <v>2</v>
      </c>
      <c r="C3" s="66" t="s">
        <v>39</v>
      </c>
      <c r="D3" s="74" t="s">
        <v>197</v>
      </c>
      <c r="E3" s="66"/>
      <c r="H3" s="49" t="s">
        <v>43</v>
      </c>
      <c r="I3" s="49" t="s">
        <v>44</v>
      </c>
      <c r="J3" s="49" t="s">
        <v>45</v>
      </c>
      <c r="K3" s="49" t="s">
        <v>46</v>
      </c>
      <c r="L3" s="49" t="s">
        <v>43</v>
      </c>
      <c r="M3" s="49" t="s">
        <v>44</v>
      </c>
      <c r="N3" s="49" t="s">
        <v>47</v>
      </c>
      <c r="O3" s="49" t="s">
        <v>46</v>
      </c>
      <c r="P3" s="49" t="s">
        <v>48</v>
      </c>
    </row>
    <row r="4" spans="1:16" x14ac:dyDescent="0.2">
      <c r="A4" s="68"/>
      <c r="B4" s="68"/>
      <c r="C4" s="68"/>
      <c r="D4" s="68"/>
      <c r="E4" s="49">
        <v>101</v>
      </c>
      <c r="F4" s="49" t="s">
        <v>18</v>
      </c>
      <c r="G4" s="49" t="s">
        <v>19</v>
      </c>
      <c r="H4" s="49">
        <v>5</v>
      </c>
      <c r="I4" s="49">
        <v>10</v>
      </c>
      <c r="J4" s="49">
        <v>5</v>
      </c>
      <c r="K4" s="49">
        <v>10</v>
      </c>
      <c r="L4" s="49">
        <v>10</v>
      </c>
      <c r="M4" s="49">
        <v>10</v>
      </c>
      <c r="N4" s="49">
        <v>0</v>
      </c>
      <c r="O4" s="49">
        <v>10</v>
      </c>
      <c r="P4" s="49">
        <v>70</v>
      </c>
    </row>
    <row r="5" spans="1:16" x14ac:dyDescent="0.2">
      <c r="A5" s="69" t="s">
        <v>68</v>
      </c>
      <c r="B5" s="68"/>
      <c r="C5" s="68"/>
      <c r="D5" s="68"/>
      <c r="E5" s="49">
        <v>102</v>
      </c>
      <c r="F5" s="77" t="s">
        <v>84</v>
      </c>
      <c r="G5" s="49" t="s">
        <v>20</v>
      </c>
      <c r="H5" s="49">
        <v>10</v>
      </c>
      <c r="I5" s="49">
        <v>10</v>
      </c>
      <c r="J5" s="49">
        <v>10</v>
      </c>
      <c r="K5" s="49">
        <v>10</v>
      </c>
      <c r="L5" s="49">
        <v>15</v>
      </c>
      <c r="M5" s="49">
        <v>15</v>
      </c>
      <c r="N5" s="49">
        <v>0</v>
      </c>
      <c r="O5" s="49">
        <v>10</v>
      </c>
      <c r="P5" s="49">
        <v>60</v>
      </c>
    </row>
    <row r="6" spans="1:16" x14ac:dyDescent="0.2">
      <c r="A6" s="70" t="s">
        <v>49</v>
      </c>
      <c r="B6" s="65" t="s">
        <v>198</v>
      </c>
      <c r="C6" s="68"/>
      <c r="D6" s="68"/>
      <c r="E6" s="49">
        <v>103</v>
      </c>
      <c r="F6" s="49" t="s">
        <v>18</v>
      </c>
      <c r="G6" s="49" t="s">
        <v>21</v>
      </c>
      <c r="H6" s="49">
        <v>10</v>
      </c>
      <c r="I6" s="49">
        <v>15</v>
      </c>
      <c r="J6" s="49">
        <v>15</v>
      </c>
      <c r="K6" s="49">
        <v>10</v>
      </c>
      <c r="L6" s="49">
        <v>15</v>
      </c>
      <c r="M6" s="49">
        <v>25</v>
      </c>
      <c r="N6" s="49">
        <v>0</v>
      </c>
      <c r="O6" s="49">
        <v>10</v>
      </c>
      <c r="P6" s="49">
        <v>50</v>
      </c>
    </row>
    <row r="7" spans="1:16" x14ac:dyDescent="0.2">
      <c r="A7" s="70" t="s">
        <v>50</v>
      </c>
      <c r="B7" s="65" t="s">
        <v>198</v>
      </c>
      <c r="C7" s="68"/>
      <c r="D7" s="68"/>
      <c r="E7" s="49">
        <v>104</v>
      </c>
      <c r="F7" s="78" t="s">
        <v>18</v>
      </c>
      <c r="G7" s="49" t="s">
        <v>22</v>
      </c>
      <c r="H7" s="49">
        <v>5</v>
      </c>
      <c r="I7" s="49">
        <v>10</v>
      </c>
      <c r="J7" s="49">
        <v>5</v>
      </c>
      <c r="K7" s="49">
        <v>10</v>
      </c>
      <c r="L7" s="49">
        <v>10</v>
      </c>
      <c r="M7" s="49">
        <v>10</v>
      </c>
      <c r="N7" s="49">
        <v>0</v>
      </c>
      <c r="O7" s="49">
        <v>10</v>
      </c>
      <c r="P7" s="49">
        <v>70</v>
      </c>
    </row>
    <row r="8" spans="1:16" ht="26.4" x14ac:dyDescent="0.2">
      <c r="A8" s="70" t="s">
        <v>51</v>
      </c>
      <c r="B8" s="65" t="s">
        <v>199</v>
      </c>
      <c r="C8" s="68"/>
      <c r="D8" s="68"/>
      <c r="E8" s="49">
        <v>111</v>
      </c>
      <c r="F8" s="79" t="s">
        <v>85</v>
      </c>
      <c r="G8" s="49" t="s">
        <v>19</v>
      </c>
      <c r="H8" s="49">
        <v>10</v>
      </c>
      <c r="I8" s="49">
        <v>5</v>
      </c>
      <c r="J8" s="49">
        <v>5</v>
      </c>
      <c r="K8" s="49">
        <v>10</v>
      </c>
      <c r="L8" s="49">
        <v>10</v>
      </c>
      <c r="M8" s="49">
        <v>10</v>
      </c>
      <c r="N8" s="49">
        <v>0</v>
      </c>
      <c r="O8" s="49">
        <v>10</v>
      </c>
      <c r="P8" s="49">
        <v>70</v>
      </c>
    </row>
    <row r="9" spans="1:16" x14ac:dyDescent="0.2">
      <c r="A9" s="70" t="s">
        <v>52</v>
      </c>
      <c r="B9" s="65" t="s">
        <v>182</v>
      </c>
      <c r="C9" s="68"/>
      <c r="D9" s="68"/>
      <c r="E9" s="49">
        <v>112</v>
      </c>
      <c r="F9" s="78" t="s">
        <v>23</v>
      </c>
      <c r="G9" s="49" t="s">
        <v>20</v>
      </c>
      <c r="H9" s="49">
        <v>10</v>
      </c>
      <c r="I9" s="49">
        <v>10</v>
      </c>
      <c r="J9" s="49">
        <v>10</v>
      </c>
      <c r="K9" s="49">
        <v>10</v>
      </c>
      <c r="L9" s="49">
        <v>15</v>
      </c>
      <c r="M9" s="49">
        <v>15</v>
      </c>
      <c r="N9" s="49">
        <v>0</v>
      </c>
      <c r="O9" s="49">
        <v>10</v>
      </c>
      <c r="P9" s="49">
        <v>60</v>
      </c>
    </row>
    <row r="10" spans="1:16" x14ac:dyDescent="0.2">
      <c r="E10" s="49">
        <v>113</v>
      </c>
      <c r="F10" s="77" t="s">
        <v>85</v>
      </c>
      <c r="G10" s="49" t="s">
        <v>21</v>
      </c>
      <c r="H10" s="49">
        <v>15</v>
      </c>
      <c r="I10" s="49">
        <v>10</v>
      </c>
      <c r="J10" s="49">
        <v>15</v>
      </c>
      <c r="K10" s="49">
        <v>10</v>
      </c>
      <c r="L10" s="49">
        <v>25</v>
      </c>
      <c r="M10" s="49">
        <v>15</v>
      </c>
      <c r="N10" s="49">
        <v>0</v>
      </c>
      <c r="O10" s="49">
        <v>10</v>
      </c>
      <c r="P10" s="49">
        <v>50</v>
      </c>
    </row>
    <row r="11" spans="1:16" x14ac:dyDescent="0.2">
      <c r="E11" s="49">
        <v>114</v>
      </c>
      <c r="F11" s="78" t="s">
        <v>23</v>
      </c>
      <c r="G11" s="49" t="s">
        <v>22</v>
      </c>
      <c r="H11" s="49">
        <v>10</v>
      </c>
      <c r="I11" s="49">
        <v>5</v>
      </c>
      <c r="J11" s="49">
        <v>5</v>
      </c>
      <c r="K11" s="49">
        <v>10</v>
      </c>
      <c r="L11" s="49">
        <v>10</v>
      </c>
      <c r="M11" s="49">
        <v>10</v>
      </c>
      <c r="N11" s="49">
        <v>0</v>
      </c>
      <c r="O11" s="49">
        <v>10</v>
      </c>
      <c r="P11" s="49">
        <v>70</v>
      </c>
    </row>
    <row r="12" spans="1:16" x14ac:dyDescent="0.2">
      <c r="A12" s="49" t="s">
        <v>71</v>
      </c>
      <c r="D12" s="73" t="s">
        <v>73</v>
      </c>
      <c r="E12" s="49">
        <v>121</v>
      </c>
      <c r="F12" s="78" t="s">
        <v>24</v>
      </c>
      <c r="G12" s="49" t="s">
        <v>19</v>
      </c>
      <c r="H12" s="49">
        <v>10</v>
      </c>
      <c r="I12" s="49">
        <v>5</v>
      </c>
      <c r="J12" s="49">
        <v>5</v>
      </c>
      <c r="K12" s="49">
        <v>10</v>
      </c>
      <c r="L12" s="49">
        <v>10</v>
      </c>
      <c r="M12" s="49">
        <v>10</v>
      </c>
      <c r="N12" s="49">
        <v>0</v>
      </c>
      <c r="O12" s="49">
        <v>10</v>
      </c>
      <c r="P12" s="49">
        <v>70</v>
      </c>
    </row>
    <row r="13" spans="1:16" x14ac:dyDescent="0.2">
      <c r="A13" s="65" t="s">
        <v>38</v>
      </c>
      <c r="B13" s="65" t="e">
        <f>VALUE($D$13)</f>
        <v>#VALUE!</v>
      </c>
      <c r="C13" s="67" t="s">
        <v>39</v>
      </c>
      <c r="D13" s="49" t="s">
        <v>182</v>
      </c>
      <c r="E13" s="49">
        <v>122</v>
      </c>
      <c r="F13" s="78" t="s">
        <v>24</v>
      </c>
      <c r="G13" s="49" t="s">
        <v>20</v>
      </c>
      <c r="H13" s="49">
        <v>10</v>
      </c>
      <c r="I13" s="49">
        <v>10</v>
      </c>
      <c r="J13" s="49">
        <v>10</v>
      </c>
      <c r="K13" s="49">
        <v>10</v>
      </c>
      <c r="L13" s="49">
        <v>15</v>
      </c>
      <c r="M13" s="49">
        <v>15</v>
      </c>
      <c r="N13" s="49">
        <v>0</v>
      </c>
      <c r="O13" s="49">
        <v>10</v>
      </c>
      <c r="P13" s="49">
        <v>60</v>
      </c>
    </row>
    <row r="14" spans="1:16" x14ac:dyDescent="0.2">
      <c r="A14" s="65" t="s">
        <v>40</v>
      </c>
      <c r="B14" s="65">
        <f>VALUE($D$14)</f>
        <v>2</v>
      </c>
      <c r="C14" s="67" t="s">
        <v>39</v>
      </c>
      <c r="D14" s="49" t="s">
        <v>197</v>
      </c>
      <c r="E14" s="49">
        <v>123</v>
      </c>
      <c r="F14" s="78" t="s">
        <v>24</v>
      </c>
      <c r="G14" s="49" t="s">
        <v>21</v>
      </c>
      <c r="H14" s="49">
        <v>15</v>
      </c>
      <c r="I14" s="49">
        <v>10</v>
      </c>
      <c r="J14" s="49">
        <v>15</v>
      </c>
      <c r="K14" s="49">
        <v>10</v>
      </c>
      <c r="L14" s="49">
        <v>25</v>
      </c>
      <c r="M14" s="49">
        <v>15</v>
      </c>
      <c r="N14" s="49">
        <v>0</v>
      </c>
      <c r="O14" s="49">
        <v>10</v>
      </c>
      <c r="P14" s="49">
        <v>50</v>
      </c>
    </row>
    <row r="15" spans="1:16" x14ac:dyDescent="0.2">
      <c r="C15" s="68"/>
      <c r="D15" s="68"/>
      <c r="E15" s="49">
        <v>124</v>
      </c>
      <c r="F15" s="78" t="s">
        <v>24</v>
      </c>
      <c r="G15" s="49" t="s">
        <v>22</v>
      </c>
      <c r="H15" s="49">
        <v>10</v>
      </c>
      <c r="I15" s="49">
        <v>5</v>
      </c>
      <c r="J15" s="49">
        <v>5</v>
      </c>
      <c r="K15" s="49">
        <v>10</v>
      </c>
      <c r="L15" s="49">
        <v>10</v>
      </c>
      <c r="M15" s="49">
        <v>10</v>
      </c>
      <c r="N15" s="49">
        <v>0</v>
      </c>
      <c r="O15" s="49">
        <v>10</v>
      </c>
      <c r="P15" s="49">
        <v>70</v>
      </c>
    </row>
    <row r="16" spans="1:16" x14ac:dyDescent="0.2">
      <c r="A16" s="49" t="s">
        <v>69</v>
      </c>
      <c r="E16" s="49">
        <v>131</v>
      </c>
      <c r="F16" s="49" t="s">
        <v>25</v>
      </c>
      <c r="G16" s="49" t="s">
        <v>19</v>
      </c>
      <c r="H16" s="49">
        <v>5</v>
      </c>
      <c r="I16" s="49">
        <v>5</v>
      </c>
      <c r="J16" s="49">
        <v>10</v>
      </c>
      <c r="K16" s="49">
        <v>10</v>
      </c>
      <c r="L16" s="49">
        <v>10</v>
      </c>
      <c r="M16" s="49">
        <v>10</v>
      </c>
      <c r="N16" s="49">
        <v>0</v>
      </c>
      <c r="O16" s="49">
        <v>10</v>
      </c>
      <c r="P16" s="49">
        <v>70</v>
      </c>
    </row>
    <row r="17" spans="1:16" x14ac:dyDescent="0.2">
      <c r="A17" s="70" t="s">
        <v>49</v>
      </c>
      <c r="B17" s="65" t="s">
        <v>182</v>
      </c>
      <c r="E17" s="49">
        <v>132</v>
      </c>
      <c r="F17" s="78" t="s">
        <v>25</v>
      </c>
      <c r="G17" s="49" t="s">
        <v>20</v>
      </c>
      <c r="H17" s="49">
        <v>10</v>
      </c>
      <c r="I17" s="49">
        <v>10</v>
      </c>
      <c r="J17" s="49">
        <v>10</v>
      </c>
      <c r="K17" s="49">
        <v>10</v>
      </c>
      <c r="L17" s="49">
        <v>15</v>
      </c>
      <c r="M17" s="49">
        <v>15</v>
      </c>
      <c r="N17" s="49">
        <v>0</v>
      </c>
      <c r="O17" s="49">
        <v>10</v>
      </c>
      <c r="P17" s="49">
        <v>60</v>
      </c>
    </row>
    <row r="18" spans="1:16" x14ac:dyDescent="0.2">
      <c r="A18" s="70" t="s">
        <v>50</v>
      </c>
      <c r="B18" s="65" t="s">
        <v>182</v>
      </c>
      <c r="E18" s="49">
        <v>133</v>
      </c>
      <c r="F18" s="49" t="s">
        <v>25</v>
      </c>
      <c r="G18" s="49" t="s">
        <v>21</v>
      </c>
      <c r="H18" s="49">
        <v>10</v>
      </c>
      <c r="I18" s="49">
        <v>10</v>
      </c>
      <c r="J18" s="49">
        <v>20</v>
      </c>
      <c r="K18" s="49">
        <v>10</v>
      </c>
      <c r="L18" s="49">
        <v>20</v>
      </c>
      <c r="M18" s="49">
        <v>20</v>
      </c>
      <c r="N18" s="49">
        <v>0</v>
      </c>
      <c r="O18" s="49">
        <v>10</v>
      </c>
      <c r="P18" s="49">
        <v>50</v>
      </c>
    </row>
    <row r="19" spans="1:16" x14ac:dyDescent="0.2">
      <c r="A19" s="70" t="s">
        <v>51</v>
      </c>
      <c r="B19" s="65" t="s">
        <v>182</v>
      </c>
      <c r="E19" s="49">
        <v>201</v>
      </c>
      <c r="F19" s="49" t="s">
        <v>86</v>
      </c>
      <c r="G19" s="49" t="s">
        <v>53</v>
      </c>
      <c r="H19" s="49">
        <v>10</v>
      </c>
      <c r="I19" s="49">
        <v>10</v>
      </c>
      <c r="J19" s="49">
        <v>10</v>
      </c>
      <c r="K19" s="49">
        <v>10</v>
      </c>
      <c r="P19" s="49">
        <v>60</v>
      </c>
    </row>
    <row r="20" spans="1:16" x14ac:dyDescent="0.2">
      <c r="A20" s="70" t="s">
        <v>52</v>
      </c>
      <c r="B20" s="65" t="s">
        <v>182</v>
      </c>
      <c r="E20" s="49">
        <v>202</v>
      </c>
      <c r="F20" s="49" t="s">
        <v>86</v>
      </c>
      <c r="G20" s="49" t="s">
        <v>26</v>
      </c>
      <c r="H20" s="49">
        <v>10</v>
      </c>
      <c r="I20" s="49">
        <v>10</v>
      </c>
      <c r="J20" s="49">
        <v>15</v>
      </c>
      <c r="K20" s="49">
        <v>10</v>
      </c>
      <c r="P20" s="49">
        <v>55</v>
      </c>
    </row>
    <row r="21" spans="1:16" x14ac:dyDescent="0.2">
      <c r="E21" s="49">
        <v>203</v>
      </c>
      <c r="F21" s="78" t="s">
        <v>25</v>
      </c>
      <c r="G21" s="49" t="s">
        <v>54</v>
      </c>
      <c r="H21" s="49">
        <v>10</v>
      </c>
      <c r="I21" s="49">
        <v>10</v>
      </c>
      <c r="J21" s="49">
        <v>10</v>
      </c>
      <c r="K21" s="49">
        <v>10</v>
      </c>
      <c r="P21" s="49">
        <v>60</v>
      </c>
    </row>
    <row r="22" spans="1:16" x14ac:dyDescent="0.2">
      <c r="E22" s="49">
        <v>204</v>
      </c>
      <c r="F22" s="78" t="s">
        <v>25</v>
      </c>
      <c r="G22" s="49" t="s">
        <v>55</v>
      </c>
      <c r="H22" s="49">
        <v>10</v>
      </c>
      <c r="I22" s="49">
        <v>10</v>
      </c>
      <c r="J22" s="49">
        <v>15</v>
      </c>
      <c r="K22" s="49">
        <v>10</v>
      </c>
      <c r="P22" s="49">
        <v>55</v>
      </c>
    </row>
    <row r="23" spans="1:16" x14ac:dyDescent="0.2">
      <c r="E23" s="49">
        <v>205</v>
      </c>
      <c r="F23" s="78" t="s">
        <v>25</v>
      </c>
      <c r="G23" s="49" t="s">
        <v>56</v>
      </c>
      <c r="H23" s="49">
        <v>10</v>
      </c>
      <c r="I23" s="49">
        <v>10</v>
      </c>
      <c r="J23" s="49">
        <v>10</v>
      </c>
      <c r="K23" s="49">
        <v>10</v>
      </c>
      <c r="P23" s="49">
        <v>60</v>
      </c>
    </row>
    <row r="24" spans="1:16" x14ac:dyDescent="0.2">
      <c r="E24" s="49">
        <v>206</v>
      </c>
      <c r="F24" s="49" t="s">
        <v>25</v>
      </c>
      <c r="G24" s="49" t="s">
        <v>57</v>
      </c>
      <c r="H24" s="49">
        <v>10</v>
      </c>
      <c r="I24" s="49">
        <v>10</v>
      </c>
      <c r="J24" s="49">
        <v>25</v>
      </c>
      <c r="K24" s="49">
        <v>10</v>
      </c>
      <c r="P24" s="49">
        <v>45</v>
      </c>
    </row>
    <row r="25" spans="1:16" x14ac:dyDescent="0.2">
      <c r="E25" s="49">
        <v>207</v>
      </c>
      <c r="F25" s="49" t="s">
        <v>86</v>
      </c>
      <c r="G25" s="49" t="s">
        <v>58</v>
      </c>
      <c r="H25" s="49">
        <v>10</v>
      </c>
      <c r="I25" s="49">
        <v>10</v>
      </c>
      <c r="J25" s="49">
        <v>20</v>
      </c>
      <c r="K25" s="49">
        <v>10</v>
      </c>
      <c r="P25" s="49">
        <v>50</v>
      </c>
    </row>
    <row r="26" spans="1:16" x14ac:dyDescent="0.2">
      <c r="E26" s="49">
        <v>221</v>
      </c>
      <c r="F26" s="49" t="s">
        <v>87</v>
      </c>
      <c r="G26" s="49" t="s">
        <v>53</v>
      </c>
      <c r="H26" s="49">
        <v>10</v>
      </c>
      <c r="I26" s="49">
        <v>10</v>
      </c>
      <c r="J26" s="49">
        <v>0</v>
      </c>
      <c r="K26" s="49">
        <v>10</v>
      </c>
      <c r="P26" s="49">
        <v>70</v>
      </c>
    </row>
    <row r="27" spans="1:16" x14ac:dyDescent="0.2">
      <c r="E27" s="49">
        <v>222</v>
      </c>
      <c r="F27" s="49" t="s">
        <v>87</v>
      </c>
      <c r="G27" s="49" t="s">
        <v>28</v>
      </c>
      <c r="H27" s="49">
        <v>10</v>
      </c>
      <c r="I27" s="49">
        <v>15</v>
      </c>
      <c r="J27" s="49">
        <v>10</v>
      </c>
      <c r="K27" s="49">
        <v>10</v>
      </c>
      <c r="L27" s="49">
        <v>10</v>
      </c>
      <c r="M27" s="49">
        <v>15</v>
      </c>
      <c r="N27" s="49">
        <v>10</v>
      </c>
      <c r="O27" s="49">
        <v>10</v>
      </c>
      <c r="P27" s="49">
        <v>55</v>
      </c>
    </row>
    <row r="28" spans="1:16" x14ac:dyDescent="0.2">
      <c r="E28" s="49">
        <v>223</v>
      </c>
      <c r="F28" s="49" t="s">
        <v>87</v>
      </c>
      <c r="G28" s="49" t="s">
        <v>59</v>
      </c>
      <c r="L28" s="49">
        <v>10</v>
      </c>
      <c r="M28" s="49">
        <v>10</v>
      </c>
      <c r="N28" s="49">
        <v>10</v>
      </c>
      <c r="O28" s="49">
        <v>10</v>
      </c>
      <c r="P28" s="49">
        <v>60</v>
      </c>
    </row>
    <row r="29" spans="1:16" x14ac:dyDescent="0.2">
      <c r="E29" s="49">
        <v>224</v>
      </c>
      <c r="F29" s="71" t="s">
        <v>27</v>
      </c>
      <c r="G29" s="71" t="s">
        <v>60</v>
      </c>
      <c r="L29" s="49">
        <v>10</v>
      </c>
      <c r="M29" s="49">
        <v>15</v>
      </c>
      <c r="N29" s="49">
        <v>10</v>
      </c>
      <c r="O29" s="49">
        <v>10</v>
      </c>
      <c r="P29" s="49">
        <v>55</v>
      </c>
    </row>
    <row r="30" spans="1:16" x14ac:dyDescent="0.2">
      <c r="E30" s="49">
        <v>225</v>
      </c>
      <c r="F30" s="78" t="s">
        <v>27</v>
      </c>
      <c r="G30" s="49" t="s">
        <v>61</v>
      </c>
      <c r="H30" s="49">
        <v>10</v>
      </c>
      <c r="I30" s="49">
        <v>10</v>
      </c>
      <c r="J30" s="49">
        <v>10</v>
      </c>
      <c r="K30" s="49">
        <v>10</v>
      </c>
      <c r="P30" s="49">
        <v>60</v>
      </c>
    </row>
    <row r="31" spans="1:16" x14ac:dyDescent="0.2">
      <c r="E31" s="49">
        <v>226</v>
      </c>
      <c r="F31" s="78" t="s">
        <v>27</v>
      </c>
      <c r="G31" s="71" t="s">
        <v>62</v>
      </c>
      <c r="H31" s="49">
        <v>10</v>
      </c>
      <c r="I31" s="49">
        <v>10</v>
      </c>
      <c r="J31" s="49">
        <v>15</v>
      </c>
      <c r="K31" s="49">
        <v>10</v>
      </c>
      <c r="P31" s="49">
        <v>55</v>
      </c>
    </row>
    <row r="32" spans="1:16" x14ac:dyDescent="0.2">
      <c r="E32" s="49">
        <v>227</v>
      </c>
      <c r="F32" s="78" t="s">
        <v>27</v>
      </c>
      <c r="G32" s="49" t="s">
        <v>29</v>
      </c>
      <c r="H32" s="49">
        <v>10</v>
      </c>
      <c r="I32" s="49">
        <v>15</v>
      </c>
      <c r="J32" s="49">
        <v>10</v>
      </c>
      <c r="K32" s="49">
        <v>10</v>
      </c>
      <c r="L32" s="49">
        <v>10</v>
      </c>
      <c r="M32" s="49">
        <v>15</v>
      </c>
      <c r="N32" s="49">
        <v>10</v>
      </c>
      <c r="O32" s="49">
        <v>10</v>
      </c>
      <c r="P32" s="49">
        <v>55</v>
      </c>
    </row>
    <row r="33" spans="1:16" x14ac:dyDescent="0.2">
      <c r="E33" s="49">
        <v>228</v>
      </c>
      <c r="F33" s="78" t="s">
        <v>27</v>
      </c>
      <c r="G33" s="49" t="s">
        <v>30</v>
      </c>
      <c r="H33" s="49">
        <v>10</v>
      </c>
      <c r="I33" s="49">
        <v>15</v>
      </c>
      <c r="J33" s="49">
        <v>10</v>
      </c>
      <c r="K33" s="49">
        <v>10</v>
      </c>
      <c r="L33" s="49">
        <v>10</v>
      </c>
      <c r="M33" s="49">
        <v>15</v>
      </c>
      <c r="N33" s="49">
        <v>10</v>
      </c>
      <c r="O33" s="49">
        <v>10</v>
      </c>
      <c r="P33" s="49">
        <v>55</v>
      </c>
    </row>
    <row r="34" spans="1:16" x14ac:dyDescent="0.2">
      <c r="E34" s="49">
        <v>229</v>
      </c>
      <c r="F34" s="78" t="s">
        <v>27</v>
      </c>
      <c r="G34" s="49" t="s">
        <v>63</v>
      </c>
      <c r="L34" s="49">
        <v>10</v>
      </c>
      <c r="M34" s="49">
        <v>15</v>
      </c>
      <c r="N34" s="49">
        <v>10</v>
      </c>
      <c r="O34" s="49">
        <v>10</v>
      </c>
      <c r="P34" s="49">
        <v>55</v>
      </c>
    </row>
    <row r="35" spans="1:16" x14ac:dyDescent="0.2">
      <c r="E35" s="49">
        <v>230</v>
      </c>
      <c r="F35" s="49" t="s">
        <v>87</v>
      </c>
      <c r="G35" s="49" t="s">
        <v>31</v>
      </c>
      <c r="H35" s="49">
        <v>15</v>
      </c>
      <c r="I35" s="49">
        <v>15</v>
      </c>
      <c r="J35" s="49">
        <v>15</v>
      </c>
      <c r="K35" s="49">
        <v>10</v>
      </c>
      <c r="L35" s="49">
        <v>15</v>
      </c>
      <c r="M35" s="49">
        <v>15</v>
      </c>
      <c r="P35" s="49">
        <v>45</v>
      </c>
    </row>
    <row r="36" spans="1:16" x14ac:dyDescent="0.2">
      <c r="E36" s="49">
        <v>231</v>
      </c>
      <c r="F36" s="78" t="s">
        <v>27</v>
      </c>
      <c r="G36" s="49" t="s">
        <v>64</v>
      </c>
      <c r="H36" s="49">
        <v>10</v>
      </c>
      <c r="I36" s="49">
        <v>10</v>
      </c>
      <c r="J36" s="49">
        <v>20</v>
      </c>
      <c r="K36" s="49">
        <v>10</v>
      </c>
      <c r="P36" s="49">
        <v>50</v>
      </c>
    </row>
    <row r="37" spans="1:16" x14ac:dyDescent="0.2">
      <c r="E37" s="49">
        <v>241</v>
      </c>
      <c r="F37" s="78" t="s">
        <v>23</v>
      </c>
      <c r="G37" s="49" t="s">
        <v>28</v>
      </c>
      <c r="H37" s="49">
        <v>15</v>
      </c>
      <c r="I37" s="49">
        <v>10</v>
      </c>
      <c r="J37" s="49">
        <v>10</v>
      </c>
      <c r="K37" s="49">
        <v>10</v>
      </c>
      <c r="L37" s="49">
        <v>15</v>
      </c>
      <c r="M37" s="49">
        <v>10</v>
      </c>
      <c r="N37" s="49">
        <v>10</v>
      </c>
      <c r="O37" s="49">
        <v>10</v>
      </c>
      <c r="P37" s="49">
        <v>55</v>
      </c>
    </row>
    <row r="38" spans="1:16" x14ac:dyDescent="0.2">
      <c r="E38" s="49">
        <v>242</v>
      </c>
      <c r="F38" s="78" t="s">
        <v>23</v>
      </c>
      <c r="G38" s="49" t="s">
        <v>29</v>
      </c>
      <c r="H38" s="49">
        <v>15</v>
      </c>
      <c r="I38" s="49">
        <v>10</v>
      </c>
      <c r="J38" s="49">
        <v>10</v>
      </c>
      <c r="K38" s="49">
        <v>10</v>
      </c>
      <c r="L38" s="49">
        <v>15</v>
      </c>
      <c r="M38" s="49">
        <v>10</v>
      </c>
      <c r="N38" s="49">
        <v>10</v>
      </c>
      <c r="O38" s="49">
        <v>10</v>
      </c>
      <c r="P38" s="49">
        <v>55</v>
      </c>
    </row>
    <row r="39" spans="1:16" x14ac:dyDescent="0.2">
      <c r="E39" s="49">
        <v>243</v>
      </c>
      <c r="F39" s="78" t="s">
        <v>23</v>
      </c>
      <c r="G39" s="49" t="s">
        <v>32</v>
      </c>
      <c r="H39" s="49">
        <v>15</v>
      </c>
      <c r="I39" s="49">
        <v>10</v>
      </c>
      <c r="J39" s="49">
        <v>10</v>
      </c>
      <c r="K39" s="49">
        <v>10</v>
      </c>
      <c r="L39" s="49">
        <v>15</v>
      </c>
      <c r="M39" s="49">
        <v>10</v>
      </c>
      <c r="N39" s="49">
        <v>10</v>
      </c>
      <c r="O39" s="49">
        <v>10</v>
      </c>
      <c r="P39" s="49">
        <v>55</v>
      </c>
    </row>
    <row r="40" spans="1:16" x14ac:dyDescent="0.2">
      <c r="E40" s="74">
        <v>232</v>
      </c>
      <c r="F40" s="49" t="s">
        <v>87</v>
      </c>
      <c r="G40" s="74" t="s">
        <v>80</v>
      </c>
      <c r="H40" s="74"/>
      <c r="I40" s="74"/>
      <c r="J40" s="74"/>
      <c r="K40" s="74"/>
      <c r="L40" s="74">
        <v>10</v>
      </c>
      <c r="M40" s="74">
        <v>10</v>
      </c>
      <c r="N40" s="74">
        <v>5</v>
      </c>
      <c r="O40" s="74">
        <v>10</v>
      </c>
      <c r="P40" s="74">
        <v>65</v>
      </c>
    </row>
    <row r="41" spans="1:16" x14ac:dyDescent="0.2">
      <c r="E41" s="74">
        <v>233</v>
      </c>
      <c r="F41" s="49" t="s">
        <v>87</v>
      </c>
      <c r="G41" s="74" t="s">
        <v>81</v>
      </c>
      <c r="H41" s="74">
        <v>10</v>
      </c>
      <c r="I41" s="74">
        <v>10</v>
      </c>
      <c r="J41" s="74">
        <v>5</v>
      </c>
      <c r="K41" s="74">
        <v>10</v>
      </c>
      <c r="L41" s="74"/>
      <c r="M41" s="74"/>
      <c r="N41" s="74"/>
      <c r="O41" s="74"/>
      <c r="P41" s="74">
        <v>65</v>
      </c>
    </row>
    <row r="43" spans="1:16" x14ac:dyDescent="0.2">
      <c r="A43" s="49" t="s">
        <v>16</v>
      </c>
      <c r="E43" s="49" t="s">
        <v>65</v>
      </c>
    </row>
    <row r="44" spans="1:16" x14ac:dyDescent="0.2">
      <c r="A44" s="49" t="s">
        <v>66</v>
      </c>
      <c r="E44" s="49" t="s">
        <v>67</v>
      </c>
    </row>
    <row r="48" spans="1:16" x14ac:dyDescent="0.2">
      <c r="A48" s="65" t="s">
        <v>82</v>
      </c>
      <c r="B48" s="75" t="s">
        <v>182</v>
      </c>
      <c r="C48" s="49" t="e">
        <f>+B48*1</f>
        <v>#VALUE!</v>
      </c>
      <c r="D48" s="49" t="s">
        <v>83</v>
      </c>
    </row>
  </sheetData>
  <mergeCells count="2">
    <mergeCell ref="H2:K2"/>
    <mergeCell ref="L2:O2"/>
  </mergeCells>
  <phoneticPr fontId="2"/>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2"/>
  <sheetViews>
    <sheetView topLeftCell="A56" workbookViewId="0">
      <selection activeCell="B3" sqref="B3"/>
    </sheetView>
  </sheetViews>
  <sheetFormatPr defaultRowHeight="13.2" x14ac:dyDescent="0.2"/>
  <sheetData>
    <row r="1" spans="1:2" x14ac:dyDescent="0.2">
      <c r="A1" t="s">
        <v>155</v>
      </c>
      <c r="B1" t="s">
        <v>156</v>
      </c>
    </row>
    <row r="2" spans="1:2" x14ac:dyDescent="0.2">
      <c r="A2">
        <v>0</v>
      </c>
    </row>
    <row r="3" spans="1:2" x14ac:dyDescent="0.2">
      <c r="A3">
        <v>1</v>
      </c>
      <c r="B3" s="190">
        <v>1</v>
      </c>
    </row>
    <row r="4" spans="1:2" x14ac:dyDescent="0.2">
      <c r="A4">
        <v>2</v>
      </c>
      <c r="B4" s="190">
        <v>1</v>
      </c>
    </row>
    <row r="5" spans="1:2" x14ac:dyDescent="0.2">
      <c r="A5">
        <v>3</v>
      </c>
      <c r="B5" s="190">
        <v>1</v>
      </c>
    </row>
    <row r="6" spans="1:2" x14ac:dyDescent="0.2">
      <c r="A6">
        <v>4</v>
      </c>
      <c r="B6" s="190">
        <v>1</v>
      </c>
    </row>
    <row r="7" spans="1:2" x14ac:dyDescent="0.2">
      <c r="A7">
        <v>5</v>
      </c>
      <c r="B7" s="190">
        <v>1</v>
      </c>
    </row>
    <row r="8" spans="1:2" x14ac:dyDescent="0.2">
      <c r="A8">
        <v>6</v>
      </c>
      <c r="B8" s="190">
        <v>1</v>
      </c>
    </row>
    <row r="9" spans="1:2" x14ac:dyDescent="0.2">
      <c r="A9">
        <v>7</v>
      </c>
      <c r="B9" s="190">
        <v>1</v>
      </c>
    </row>
    <row r="10" spans="1:2" x14ac:dyDescent="0.2">
      <c r="A10">
        <v>8</v>
      </c>
      <c r="B10" s="190">
        <v>1</v>
      </c>
    </row>
    <row r="11" spans="1:2" x14ac:dyDescent="0.2">
      <c r="A11">
        <v>9</v>
      </c>
      <c r="B11" s="190">
        <v>1</v>
      </c>
    </row>
    <row r="12" spans="1:2" x14ac:dyDescent="0.2">
      <c r="A12">
        <v>10</v>
      </c>
      <c r="B12" s="190">
        <v>1</v>
      </c>
    </row>
    <row r="13" spans="1:2" x14ac:dyDescent="0.2">
      <c r="A13">
        <v>11</v>
      </c>
      <c r="B13" s="190">
        <v>1</v>
      </c>
    </row>
    <row r="14" spans="1:2" x14ac:dyDescent="0.2">
      <c r="A14">
        <v>12</v>
      </c>
      <c r="B14" s="190">
        <v>1</v>
      </c>
    </row>
    <row r="15" spans="1:2" x14ac:dyDescent="0.2">
      <c r="A15">
        <v>13</v>
      </c>
      <c r="B15" s="190">
        <v>1</v>
      </c>
    </row>
    <row r="16" spans="1:2" x14ac:dyDescent="0.2">
      <c r="A16">
        <v>14</v>
      </c>
      <c r="B16" s="190">
        <v>1</v>
      </c>
    </row>
    <row r="17" spans="1:2" x14ac:dyDescent="0.2">
      <c r="A17">
        <v>15</v>
      </c>
      <c r="B17" s="190">
        <v>1</v>
      </c>
    </row>
    <row r="18" spans="1:2" x14ac:dyDescent="0.2">
      <c r="A18">
        <v>16</v>
      </c>
      <c r="B18" s="190">
        <v>1</v>
      </c>
    </row>
    <row r="19" spans="1:2" x14ac:dyDescent="0.2">
      <c r="A19">
        <v>17</v>
      </c>
      <c r="B19" s="190">
        <v>1</v>
      </c>
    </row>
    <row r="20" spans="1:2" x14ac:dyDescent="0.2">
      <c r="A20">
        <v>18</v>
      </c>
      <c r="B20" s="190">
        <v>1</v>
      </c>
    </row>
    <row r="21" spans="1:2" x14ac:dyDescent="0.2">
      <c r="A21">
        <v>19</v>
      </c>
      <c r="B21" s="190">
        <v>1</v>
      </c>
    </row>
    <row r="22" spans="1:2" x14ac:dyDescent="0.2">
      <c r="A22">
        <v>20</v>
      </c>
      <c r="B22" s="190">
        <v>1</v>
      </c>
    </row>
    <row r="23" spans="1:2" x14ac:dyDescent="0.2">
      <c r="A23">
        <v>21</v>
      </c>
      <c r="B23" s="190">
        <v>1</v>
      </c>
    </row>
    <row r="24" spans="1:2" x14ac:dyDescent="0.2">
      <c r="A24">
        <v>22</v>
      </c>
      <c r="B24" s="190">
        <v>1</v>
      </c>
    </row>
    <row r="25" spans="1:2" x14ac:dyDescent="0.2">
      <c r="A25">
        <v>23</v>
      </c>
      <c r="B25" s="190">
        <v>1</v>
      </c>
    </row>
    <row r="26" spans="1:2" x14ac:dyDescent="0.2">
      <c r="A26">
        <v>24</v>
      </c>
      <c r="B26" s="190">
        <v>1</v>
      </c>
    </row>
    <row r="27" spans="1:2" x14ac:dyDescent="0.2">
      <c r="A27">
        <v>25</v>
      </c>
      <c r="B27" s="190">
        <v>1</v>
      </c>
    </row>
    <row r="28" spans="1:2" x14ac:dyDescent="0.2">
      <c r="A28">
        <v>26</v>
      </c>
      <c r="B28" s="190">
        <v>1</v>
      </c>
    </row>
    <row r="29" spans="1:2" x14ac:dyDescent="0.2">
      <c r="A29">
        <v>27</v>
      </c>
      <c r="B29" s="190">
        <v>1</v>
      </c>
    </row>
    <row r="30" spans="1:2" x14ac:dyDescent="0.2">
      <c r="A30">
        <v>28</v>
      </c>
      <c r="B30" s="190">
        <v>1</v>
      </c>
    </row>
    <row r="31" spans="1:2" x14ac:dyDescent="0.2">
      <c r="A31">
        <v>29</v>
      </c>
      <c r="B31" s="190">
        <v>1</v>
      </c>
    </row>
    <row r="32" spans="1:2" x14ac:dyDescent="0.2">
      <c r="A32">
        <v>30</v>
      </c>
      <c r="B32" s="190">
        <v>1</v>
      </c>
    </row>
    <row r="33" spans="1:2" x14ac:dyDescent="0.2">
      <c r="A33">
        <v>31</v>
      </c>
      <c r="B33" s="190">
        <v>1</v>
      </c>
    </row>
    <row r="34" spans="1:2" x14ac:dyDescent="0.2">
      <c r="A34">
        <v>32</v>
      </c>
      <c r="B34" s="190">
        <v>1</v>
      </c>
    </row>
    <row r="35" spans="1:2" x14ac:dyDescent="0.2">
      <c r="A35">
        <v>33</v>
      </c>
      <c r="B35" s="190">
        <v>1</v>
      </c>
    </row>
    <row r="36" spans="1:2" x14ac:dyDescent="0.2">
      <c r="A36">
        <v>34</v>
      </c>
      <c r="B36" s="190">
        <v>1</v>
      </c>
    </row>
    <row r="37" spans="1:2" x14ac:dyDescent="0.2">
      <c r="A37">
        <v>35</v>
      </c>
      <c r="B37" s="191">
        <v>2</v>
      </c>
    </row>
    <row r="38" spans="1:2" x14ac:dyDescent="0.2">
      <c r="A38">
        <v>36</v>
      </c>
      <c r="B38" s="191">
        <v>2</v>
      </c>
    </row>
    <row r="39" spans="1:2" x14ac:dyDescent="0.2">
      <c r="A39">
        <v>37</v>
      </c>
      <c r="B39" s="191">
        <v>2</v>
      </c>
    </row>
    <row r="40" spans="1:2" x14ac:dyDescent="0.2">
      <c r="A40">
        <v>38</v>
      </c>
      <c r="B40" s="191">
        <v>2</v>
      </c>
    </row>
    <row r="41" spans="1:2" x14ac:dyDescent="0.2">
      <c r="A41">
        <v>39</v>
      </c>
      <c r="B41" s="191">
        <v>2</v>
      </c>
    </row>
    <row r="42" spans="1:2" x14ac:dyDescent="0.2">
      <c r="A42">
        <v>40</v>
      </c>
      <c r="B42" s="191">
        <v>2</v>
      </c>
    </row>
    <row r="43" spans="1:2" x14ac:dyDescent="0.2">
      <c r="A43">
        <v>41</v>
      </c>
      <c r="B43" s="191">
        <v>2</v>
      </c>
    </row>
    <row r="44" spans="1:2" x14ac:dyDescent="0.2">
      <c r="A44">
        <v>42</v>
      </c>
      <c r="B44" s="191">
        <v>2</v>
      </c>
    </row>
    <row r="45" spans="1:2" x14ac:dyDescent="0.2">
      <c r="A45">
        <v>43</v>
      </c>
      <c r="B45" s="191">
        <v>2</v>
      </c>
    </row>
    <row r="46" spans="1:2" x14ac:dyDescent="0.2">
      <c r="A46">
        <v>44</v>
      </c>
      <c r="B46" s="191">
        <v>2</v>
      </c>
    </row>
    <row r="47" spans="1:2" x14ac:dyDescent="0.2">
      <c r="A47">
        <v>45</v>
      </c>
      <c r="B47" s="191">
        <v>2</v>
      </c>
    </row>
    <row r="48" spans="1:2" x14ac:dyDescent="0.2">
      <c r="A48">
        <v>46</v>
      </c>
      <c r="B48" s="192">
        <v>3</v>
      </c>
    </row>
    <row r="49" spans="1:2" x14ac:dyDescent="0.2">
      <c r="A49">
        <v>47</v>
      </c>
      <c r="B49" s="192">
        <v>3</v>
      </c>
    </row>
    <row r="50" spans="1:2" x14ac:dyDescent="0.2">
      <c r="A50">
        <v>48</v>
      </c>
      <c r="B50" s="192">
        <v>3</v>
      </c>
    </row>
    <row r="51" spans="1:2" x14ac:dyDescent="0.2">
      <c r="A51">
        <v>49</v>
      </c>
      <c r="B51" s="192">
        <v>3</v>
      </c>
    </row>
    <row r="52" spans="1:2" x14ac:dyDescent="0.2">
      <c r="A52">
        <v>50</v>
      </c>
      <c r="B52" s="192">
        <v>3</v>
      </c>
    </row>
    <row r="53" spans="1:2" x14ac:dyDescent="0.2">
      <c r="A53">
        <v>51</v>
      </c>
      <c r="B53" s="192">
        <v>3</v>
      </c>
    </row>
    <row r="54" spans="1:2" x14ac:dyDescent="0.2">
      <c r="A54">
        <v>52</v>
      </c>
      <c r="B54" s="192">
        <v>3</v>
      </c>
    </row>
    <row r="55" spans="1:2" x14ac:dyDescent="0.2">
      <c r="A55">
        <v>53</v>
      </c>
      <c r="B55" s="192">
        <v>3</v>
      </c>
    </row>
    <row r="56" spans="1:2" x14ac:dyDescent="0.2">
      <c r="A56">
        <v>54</v>
      </c>
      <c r="B56" s="192">
        <v>3</v>
      </c>
    </row>
    <row r="57" spans="1:2" x14ac:dyDescent="0.2">
      <c r="A57">
        <v>55</v>
      </c>
      <c r="B57" s="192">
        <v>3</v>
      </c>
    </row>
    <row r="58" spans="1:2" x14ac:dyDescent="0.2">
      <c r="A58">
        <v>56</v>
      </c>
      <c r="B58" s="192">
        <v>3</v>
      </c>
    </row>
    <row r="59" spans="1:2" x14ac:dyDescent="0.2">
      <c r="A59">
        <v>57</v>
      </c>
      <c r="B59" s="193">
        <v>4</v>
      </c>
    </row>
    <row r="60" spans="1:2" x14ac:dyDescent="0.2">
      <c r="A60">
        <v>58</v>
      </c>
      <c r="B60" s="193">
        <v>4</v>
      </c>
    </row>
    <row r="61" spans="1:2" x14ac:dyDescent="0.2">
      <c r="A61">
        <v>59</v>
      </c>
      <c r="B61" s="193">
        <v>4</v>
      </c>
    </row>
    <row r="62" spans="1:2" x14ac:dyDescent="0.2">
      <c r="A62">
        <v>60</v>
      </c>
      <c r="B62" s="193">
        <v>4</v>
      </c>
    </row>
    <row r="63" spans="1:2" x14ac:dyDescent="0.2">
      <c r="A63">
        <v>61</v>
      </c>
      <c r="B63" s="193">
        <v>4</v>
      </c>
    </row>
    <row r="64" spans="1:2" x14ac:dyDescent="0.2">
      <c r="A64">
        <v>62</v>
      </c>
      <c r="B64" s="193">
        <v>4</v>
      </c>
    </row>
    <row r="65" spans="1:2" x14ac:dyDescent="0.2">
      <c r="A65">
        <v>63</v>
      </c>
      <c r="B65" s="193">
        <v>4</v>
      </c>
    </row>
    <row r="66" spans="1:2" x14ac:dyDescent="0.2">
      <c r="A66">
        <v>64</v>
      </c>
      <c r="B66" s="193">
        <v>4</v>
      </c>
    </row>
    <row r="67" spans="1:2" x14ac:dyDescent="0.2">
      <c r="A67">
        <v>65</v>
      </c>
      <c r="B67" s="193">
        <v>4</v>
      </c>
    </row>
    <row r="68" spans="1:2" x14ac:dyDescent="0.2">
      <c r="A68">
        <v>66</v>
      </c>
      <c r="B68" s="193">
        <v>4</v>
      </c>
    </row>
    <row r="69" spans="1:2" x14ac:dyDescent="0.2">
      <c r="A69">
        <v>67</v>
      </c>
      <c r="B69" s="193">
        <v>4</v>
      </c>
    </row>
    <row r="70" spans="1:2" x14ac:dyDescent="0.2">
      <c r="A70">
        <v>68</v>
      </c>
      <c r="B70" s="194">
        <v>5</v>
      </c>
    </row>
    <row r="71" spans="1:2" x14ac:dyDescent="0.2">
      <c r="A71">
        <v>69</v>
      </c>
      <c r="B71" s="194">
        <v>5</v>
      </c>
    </row>
    <row r="72" spans="1:2" x14ac:dyDescent="0.2">
      <c r="A72">
        <v>70</v>
      </c>
      <c r="B72" s="194">
        <v>5</v>
      </c>
    </row>
    <row r="73" spans="1:2" x14ac:dyDescent="0.2">
      <c r="A73">
        <v>71</v>
      </c>
      <c r="B73" s="194">
        <v>5</v>
      </c>
    </row>
    <row r="74" spans="1:2" x14ac:dyDescent="0.2">
      <c r="A74">
        <v>72</v>
      </c>
      <c r="B74" s="194">
        <v>5</v>
      </c>
    </row>
    <row r="75" spans="1:2" x14ac:dyDescent="0.2">
      <c r="A75">
        <v>73</v>
      </c>
      <c r="B75" s="194">
        <v>5</v>
      </c>
    </row>
    <row r="76" spans="1:2" x14ac:dyDescent="0.2">
      <c r="A76">
        <v>74</v>
      </c>
      <c r="B76" s="194">
        <v>5</v>
      </c>
    </row>
    <row r="77" spans="1:2" x14ac:dyDescent="0.2">
      <c r="A77">
        <v>75</v>
      </c>
      <c r="B77" s="194">
        <v>5</v>
      </c>
    </row>
    <row r="78" spans="1:2" x14ac:dyDescent="0.2">
      <c r="A78">
        <v>76</v>
      </c>
      <c r="B78" s="194">
        <v>5</v>
      </c>
    </row>
    <row r="79" spans="1:2" x14ac:dyDescent="0.2">
      <c r="A79">
        <v>77</v>
      </c>
      <c r="B79" s="194">
        <v>5</v>
      </c>
    </row>
    <row r="80" spans="1:2" x14ac:dyDescent="0.2">
      <c r="A80">
        <v>78</v>
      </c>
      <c r="B80" s="194">
        <v>5</v>
      </c>
    </row>
    <row r="81" spans="1:2" x14ac:dyDescent="0.2">
      <c r="A81">
        <v>79</v>
      </c>
      <c r="B81" s="190">
        <v>6</v>
      </c>
    </row>
    <row r="82" spans="1:2" x14ac:dyDescent="0.2">
      <c r="A82">
        <v>80</v>
      </c>
      <c r="B82" s="190">
        <v>6</v>
      </c>
    </row>
    <row r="83" spans="1:2" x14ac:dyDescent="0.2">
      <c r="A83">
        <v>81</v>
      </c>
      <c r="B83" s="190">
        <v>6</v>
      </c>
    </row>
    <row r="84" spans="1:2" x14ac:dyDescent="0.2">
      <c r="A84">
        <v>82</v>
      </c>
      <c r="B84" s="190">
        <v>6</v>
      </c>
    </row>
    <row r="85" spans="1:2" x14ac:dyDescent="0.2">
      <c r="A85">
        <v>83</v>
      </c>
      <c r="B85" s="190">
        <v>6</v>
      </c>
    </row>
    <row r="86" spans="1:2" x14ac:dyDescent="0.2">
      <c r="A86">
        <v>84</v>
      </c>
      <c r="B86" s="190">
        <v>6</v>
      </c>
    </row>
    <row r="87" spans="1:2" x14ac:dyDescent="0.2">
      <c r="A87">
        <v>85</v>
      </c>
      <c r="B87" s="190">
        <v>6</v>
      </c>
    </row>
    <row r="88" spans="1:2" x14ac:dyDescent="0.2">
      <c r="A88">
        <v>86</v>
      </c>
      <c r="B88" s="190">
        <v>6</v>
      </c>
    </row>
    <row r="89" spans="1:2" x14ac:dyDescent="0.2">
      <c r="A89">
        <v>87</v>
      </c>
      <c r="B89" s="190">
        <v>6</v>
      </c>
    </row>
    <row r="90" spans="1:2" x14ac:dyDescent="0.2">
      <c r="A90">
        <v>88</v>
      </c>
      <c r="B90" s="190">
        <v>6</v>
      </c>
    </row>
    <row r="91" spans="1:2" x14ac:dyDescent="0.2">
      <c r="A91">
        <v>89</v>
      </c>
      <c r="B91" s="190">
        <v>6</v>
      </c>
    </row>
    <row r="92" spans="1:2" x14ac:dyDescent="0.2">
      <c r="A92">
        <v>90</v>
      </c>
      <c r="B92" s="191">
        <v>7</v>
      </c>
    </row>
    <row r="93" spans="1:2" x14ac:dyDescent="0.2">
      <c r="A93">
        <v>91</v>
      </c>
      <c r="B93" s="191">
        <v>7</v>
      </c>
    </row>
    <row r="94" spans="1:2" x14ac:dyDescent="0.2">
      <c r="A94">
        <v>92</v>
      </c>
      <c r="B94" s="191">
        <v>7</v>
      </c>
    </row>
    <row r="95" spans="1:2" x14ac:dyDescent="0.2">
      <c r="A95">
        <v>93</v>
      </c>
      <c r="B95" s="191">
        <v>7</v>
      </c>
    </row>
    <row r="96" spans="1:2" x14ac:dyDescent="0.2">
      <c r="A96">
        <v>94</v>
      </c>
      <c r="B96" s="191">
        <v>7</v>
      </c>
    </row>
    <row r="97" spans="1:2" x14ac:dyDescent="0.2">
      <c r="A97">
        <v>95</v>
      </c>
      <c r="B97" s="191">
        <v>7</v>
      </c>
    </row>
    <row r="98" spans="1:2" x14ac:dyDescent="0.2">
      <c r="A98">
        <v>96</v>
      </c>
      <c r="B98" s="191">
        <v>7</v>
      </c>
    </row>
    <row r="99" spans="1:2" x14ac:dyDescent="0.2">
      <c r="A99">
        <v>97</v>
      </c>
      <c r="B99" s="191">
        <v>7</v>
      </c>
    </row>
    <row r="100" spans="1:2" x14ac:dyDescent="0.2">
      <c r="A100">
        <v>98</v>
      </c>
      <c r="B100" s="191">
        <v>7</v>
      </c>
    </row>
    <row r="101" spans="1:2" x14ac:dyDescent="0.2">
      <c r="A101">
        <v>99</v>
      </c>
      <c r="B101" s="191">
        <v>7</v>
      </c>
    </row>
    <row r="102" spans="1:2" x14ac:dyDescent="0.2">
      <c r="A102">
        <v>100</v>
      </c>
      <c r="B102" s="191">
        <v>7</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3"/>
  <sheetViews>
    <sheetView workbookViewId="0">
      <selection activeCell="K7" sqref="K7"/>
    </sheetView>
  </sheetViews>
  <sheetFormatPr defaultColWidth="9" defaultRowHeight="13.2" x14ac:dyDescent="0.2"/>
  <cols>
    <col min="1" max="1" width="9" style="49"/>
    <col min="2" max="2" width="14.109375" style="49" customWidth="1"/>
    <col min="3" max="3" width="9" style="49"/>
    <col min="4" max="4" width="16.77734375" style="49" customWidth="1"/>
    <col min="5" max="5" width="19.44140625" style="49" bestFit="1" customWidth="1"/>
    <col min="6" max="16384" width="9" style="49"/>
  </cols>
  <sheetData>
    <row r="1" spans="1:16" x14ac:dyDescent="0.2">
      <c r="A1" s="49" t="s">
        <v>75</v>
      </c>
    </row>
    <row r="2" spans="1:16" x14ac:dyDescent="0.2">
      <c r="A2" s="75" t="s">
        <v>88</v>
      </c>
      <c r="B2" s="75">
        <f>VALUE($D$2)</f>
        <v>1</v>
      </c>
      <c r="C2" s="96" t="s">
        <v>104</v>
      </c>
      <c r="D2" s="74" t="s">
        <v>200</v>
      </c>
      <c r="E2" s="74"/>
      <c r="F2" s="669"/>
      <c r="G2" s="669"/>
      <c r="H2" s="669"/>
      <c r="I2" s="669"/>
      <c r="J2" s="74"/>
      <c r="K2" s="74"/>
      <c r="L2" s="74"/>
      <c r="M2" s="74"/>
      <c r="N2" s="74"/>
      <c r="O2" s="74"/>
      <c r="P2" s="74"/>
    </row>
    <row r="3" spans="1:16" x14ac:dyDescent="0.2">
      <c r="A3" s="75" t="s">
        <v>40</v>
      </c>
      <c r="B3" s="75">
        <f>VALUE($D$3)</f>
        <v>2</v>
      </c>
      <c r="C3" s="96" t="s">
        <v>104</v>
      </c>
      <c r="D3" s="74" t="s">
        <v>197</v>
      </c>
      <c r="E3" s="74"/>
      <c r="F3" s="74"/>
      <c r="G3" s="74"/>
      <c r="H3" s="74"/>
      <c r="I3" s="74"/>
      <c r="J3" s="74"/>
      <c r="K3" s="74"/>
      <c r="L3" s="74"/>
      <c r="M3" s="74"/>
      <c r="N3" s="74"/>
      <c r="O3" s="74"/>
      <c r="P3" s="74"/>
    </row>
    <row r="4" spans="1:16" ht="19.2" x14ac:dyDescent="0.2">
      <c r="A4" s="97" t="s">
        <v>99</v>
      </c>
      <c r="B4" s="75">
        <f>VALUE($D$4)</f>
        <v>12</v>
      </c>
      <c r="C4" s="96" t="s">
        <v>104</v>
      </c>
      <c r="D4" s="98" t="str">
        <f>+CONCATENATE($B$2,$B$3)</f>
        <v>12</v>
      </c>
      <c r="E4" s="74"/>
      <c r="F4" s="74"/>
      <c r="G4" s="74"/>
      <c r="H4" s="74"/>
      <c r="I4" s="74"/>
      <c r="J4" s="74"/>
      <c r="K4" s="74"/>
      <c r="L4" s="96"/>
      <c r="M4" s="96"/>
      <c r="N4" s="74"/>
      <c r="O4" s="74"/>
      <c r="P4" s="74"/>
    </row>
    <row r="5" spans="1:16" ht="19.2" x14ac:dyDescent="0.2">
      <c r="A5" s="99"/>
      <c r="B5" s="99"/>
      <c r="C5" s="100" t="s">
        <v>101</v>
      </c>
      <c r="D5" s="74"/>
      <c r="E5" s="74"/>
      <c r="F5" s="74" t="s">
        <v>43</v>
      </c>
      <c r="G5" s="74" t="s">
        <v>44</v>
      </c>
      <c r="H5" s="74" t="s">
        <v>45</v>
      </c>
      <c r="I5" s="74" t="s">
        <v>105</v>
      </c>
      <c r="J5" s="74" t="s">
        <v>48</v>
      </c>
      <c r="K5" s="74" t="s">
        <v>100</v>
      </c>
      <c r="L5" s="74"/>
      <c r="M5" s="74"/>
      <c r="N5" s="74"/>
      <c r="O5" s="74"/>
      <c r="P5" s="74"/>
    </row>
    <row r="6" spans="1:16" x14ac:dyDescent="0.2">
      <c r="A6" s="101"/>
      <c r="B6" s="99"/>
      <c r="C6" s="102">
        <v>11</v>
      </c>
      <c r="D6" s="80" t="s">
        <v>89</v>
      </c>
      <c r="E6" s="74" t="s">
        <v>106</v>
      </c>
      <c r="F6" s="74">
        <v>10</v>
      </c>
      <c r="G6" s="74">
        <v>10</v>
      </c>
      <c r="H6" s="74">
        <v>10</v>
      </c>
      <c r="I6" s="74">
        <v>10</v>
      </c>
      <c r="J6" s="74">
        <v>60</v>
      </c>
      <c r="K6" s="74" t="s">
        <v>175</v>
      </c>
      <c r="L6" s="74"/>
      <c r="M6" s="74" t="s">
        <v>41</v>
      </c>
      <c r="N6" s="74"/>
      <c r="O6" s="74"/>
      <c r="P6" s="74"/>
    </row>
    <row r="7" spans="1:16" x14ac:dyDescent="0.2">
      <c r="A7" s="103" t="s">
        <v>49</v>
      </c>
      <c r="B7" s="75" t="s">
        <v>198</v>
      </c>
      <c r="C7" s="102">
        <v>12</v>
      </c>
      <c r="D7" s="80" t="s">
        <v>89</v>
      </c>
      <c r="E7" s="74" t="s">
        <v>106</v>
      </c>
      <c r="F7" s="74">
        <v>15</v>
      </c>
      <c r="G7" s="74">
        <v>15</v>
      </c>
      <c r="H7" s="74">
        <v>0</v>
      </c>
      <c r="I7" s="74">
        <v>10</v>
      </c>
      <c r="J7" s="74">
        <v>60</v>
      </c>
      <c r="K7" s="74" t="s">
        <v>102</v>
      </c>
      <c r="L7" s="74"/>
      <c r="M7" s="74" t="s">
        <v>42</v>
      </c>
      <c r="N7" s="74"/>
      <c r="O7" s="74"/>
      <c r="P7" s="74"/>
    </row>
    <row r="8" spans="1:16" x14ac:dyDescent="0.2">
      <c r="A8" s="103" t="s">
        <v>50</v>
      </c>
      <c r="B8" s="75" t="s">
        <v>198</v>
      </c>
      <c r="C8" s="102">
        <v>21</v>
      </c>
      <c r="D8" s="81" t="s">
        <v>107</v>
      </c>
      <c r="E8" s="74" t="s">
        <v>107</v>
      </c>
      <c r="F8" s="74">
        <v>10</v>
      </c>
      <c r="G8" s="74">
        <v>10</v>
      </c>
      <c r="H8" s="74">
        <v>0</v>
      </c>
      <c r="I8" s="74">
        <v>10</v>
      </c>
      <c r="J8" s="74">
        <v>70</v>
      </c>
      <c r="K8" s="74" t="s">
        <v>102</v>
      </c>
      <c r="L8" s="74"/>
      <c r="M8" s="74" t="s">
        <v>41</v>
      </c>
      <c r="N8" s="74"/>
      <c r="O8" s="74"/>
      <c r="P8" s="74"/>
    </row>
    <row r="9" spans="1:16" x14ac:dyDescent="0.2">
      <c r="A9" s="103" t="s">
        <v>51</v>
      </c>
      <c r="B9" s="75" t="s">
        <v>199</v>
      </c>
      <c r="C9" s="102">
        <v>22</v>
      </c>
      <c r="D9" s="81" t="s">
        <v>107</v>
      </c>
      <c r="E9" s="74" t="s">
        <v>107</v>
      </c>
      <c r="F9" s="74">
        <v>10</v>
      </c>
      <c r="G9" s="74">
        <v>10</v>
      </c>
      <c r="H9" s="74">
        <v>0</v>
      </c>
      <c r="I9" s="74">
        <v>10</v>
      </c>
      <c r="J9" s="74">
        <v>70</v>
      </c>
      <c r="K9" s="74" t="s">
        <v>102</v>
      </c>
      <c r="L9" s="74"/>
      <c r="M9" s="74" t="s">
        <v>42</v>
      </c>
      <c r="N9" s="74"/>
      <c r="O9" s="74"/>
      <c r="P9" s="74"/>
    </row>
    <row r="10" spans="1:16" x14ac:dyDescent="0.2">
      <c r="A10" s="103" t="s">
        <v>52</v>
      </c>
      <c r="B10" s="75" t="s">
        <v>182</v>
      </c>
      <c r="C10" s="104"/>
      <c r="D10" s="82"/>
      <c r="E10" s="104"/>
      <c r="F10" s="104"/>
      <c r="G10" s="74"/>
      <c r="H10" s="74"/>
      <c r="I10" s="74"/>
      <c r="J10" s="74"/>
      <c r="K10" s="74"/>
      <c r="L10" s="74"/>
      <c r="M10" s="74"/>
      <c r="N10" s="74"/>
      <c r="O10" s="74"/>
      <c r="P10" s="74"/>
    </row>
    <row r="11" spans="1:16" x14ac:dyDescent="0.2">
      <c r="A11" s="74"/>
      <c r="B11" s="74"/>
      <c r="C11" s="104"/>
      <c r="D11" s="71"/>
      <c r="E11" s="104"/>
      <c r="F11" s="104"/>
      <c r="G11" s="74"/>
      <c r="H11" s="74"/>
      <c r="I11" s="74"/>
      <c r="J11" s="74"/>
      <c r="K11" s="74"/>
      <c r="L11" s="74"/>
      <c r="M11" s="74"/>
      <c r="N11" s="74"/>
    </row>
    <row r="12" spans="1:16" x14ac:dyDescent="0.2">
      <c r="C12" s="71"/>
      <c r="D12" s="71"/>
      <c r="E12" s="71"/>
      <c r="F12" s="71"/>
    </row>
    <row r="13" spans="1:16" x14ac:dyDescent="0.2">
      <c r="A13" s="49" t="s">
        <v>76</v>
      </c>
      <c r="E13" s="71"/>
      <c r="F13" s="71"/>
    </row>
    <row r="14" spans="1:16" x14ac:dyDescent="0.2">
      <c r="A14" s="75" t="s">
        <v>88</v>
      </c>
      <c r="B14" s="75">
        <f>VALUE($D$14)</f>
        <v>1</v>
      </c>
      <c r="C14" s="96" t="s">
        <v>98</v>
      </c>
      <c r="D14" s="74" t="s">
        <v>200</v>
      </c>
      <c r="E14" s="71"/>
      <c r="F14" s="71"/>
    </row>
    <row r="15" spans="1:16" x14ac:dyDescent="0.2">
      <c r="A15" s="75" t="s">
        <v>40</v>
      </c>
      <c r="B15" s="75">
        <f>VALUE($D$15)</f>
        <v>2</v>
      </c>
      <c r="C15" s="96" t="s">
        <v>98</v>
      </c>
      <c r="D15" s="74" t="s">
        <v>197</v>
      </c>
      <c r="E15" s="71"/>
      <c r="F15" s="71"/>
    </row>
    <row r="16" spans="1:16" ht="19.2" x14ac:dyDescent="0.2">
      <c r="A16" s="97" t="s">
        <v>99</v>
      </c>
      <c r="B16" s="75">
        <f>VALUE($D$16)</f>
        <v>12</v>
      </c>
      <c r="C16" s="96" t="s">
        <v>98</v>
      </c>
      <c r="D16" s="98" t="str">
        <f>+CONCATENATE($B$14,$B$15)</f>
        <v>12</v>
      </c>
      <c r="E16" s="71"/>
      <c r="F16" s="71"/>
    </row>
    <row r="17" spans="1:6" x14ac:dyDescent="0.2">
      <c r="C17" s="71"/>
      <c r="D17" s="71"/>
      <c r="E17" s="71"/>
      <c r="F17" s="71"/>
    </row>
    <row r="18" spans="1:6" x14ac:dyDescent="0.2">
      <c r="A18" s="101" t="s">
        <v>103</v>
      </c>
      <c r="B18" s="99"/>
      <c r="C18" s="71"/>
      <c r="D18" s="71"/>
      <c r="E18" s="71"/>
      <c r="F18" s="71"/>
    </row>
    <row r="19" spans="1:6" x14ac:dyDescent="0.2">
      <c r="A19" s="103" t="s">
        <v>49</v>
      </c>
      <c r="B19" s="75" t="s">
        <v>201</v>
      </c>
      <c r="C19" s="71"/>
      <c r="D19" s="71"/>
      <c r="E19" s="71"/>
      <c r="F19" s="71"/>
    </row>
    <row r="20" spans="1:6" x14ac:dyDescent="0.2">
      <c r="A20" s="103" t="s">
        <v>50</v>
      </c>
      <c r="B20" s="75" t="s">
        <v>201</v>
      </c>
      <c r="C20" s="71"/>
      <c r="D20" s="71"/>
      <c r="E20" s="71"/>
      <c r="F20" s="71"/>
    </row>
    <row r="21" spans="1:6" x14ac:dyDescent="0.2">
      <c r="A21" s="103" t="s">
        <v>51</v>
      </c>
      <c r="B21" s="75" t="s">
        <v>201</v>
      </c>
      <c r="C21" s="71"/>
      <c r="D21" s="71"/>
      <c r="E21" s="71"/>
      <c r="F21" s="71"/>
    </row>
    <row r="22" spans="1:6" x14ac:dyDescent="0.2">
      <c r="A22" s="103" t="s">
        <v>52</v>
      </c>
      <c r="B22" s="75" t="s">
        <v>182</v>
      </c>
      <c r="C22" s="71"/>
      <c r="D22" s="71"/>
      <c r="E22" s="71"/>
      <c r="F22" s="71"/>
    </row>
    <row r="23" spans="1:6" x14ac:dyDescent="0.2">
      <c r="C23" s="71"/>
      <c r="D23" s="71"/>
      <c r="E23" s="71"/>
      <c r="F23" s="71"/>
    </row>
    <row r="24" spans="1:6" x14ac:dyDescent="0.2">
      <c r="C24" s="71"/>
      <c r="D24" s="71"/>
      <c r="E24" s="71"/>
      <c r="F24" s="71"/>
    </row>
    <row r="25" spans="1:6" x14ac:dyDescent="0.2">
      <c r="A25" s="49" t="s">
        <v>171</v>
      </c>
      <c r="C25" s="71"/>
      <c r="D25" s="71" t="s">
        <v>172</v>
      </c>
      <c r="E25" s="71"/>
      <c r="F25" s="71"/>
    </row>
    <row r="26" spans="1:6" x14ac:dyDescent="0.2">
      <c r="A26" s="203" t="s">
        <v>161</v>
      </c>
      <c r="B26" s="205">
        <v>1</v>
      </c>
      <c r="C26" s="71"/>
      <c r="D26" s="207" t="s">
        <v>173</v>
      </c>
      <c r="E26" s="208">
        <v>1.4</v>
      </c>
      <c r="F26" s="71"/>
    </row>
    <row r="27" spans="1:6" x14ac:dyDescent="0.2">
      <c r="A27" s="203" t="s">
        <v>163</v>
      </c>
      <c r="B27" s="205">
        <v>0.8</v>
      </c>
      <c r="C27" s="71"/>
      <c r="D27" s="207" t="s">
        <v>161</v>
      </c>
      <c r="E27" s="208">
        <v>1.2</v>
      </c>
      <c r="F27" s="71"/>
    </row>
    <row r="28" spans="1:6" x14ac:dyDescent="0.2">
      <c r="A28" s="203" t="s">
        <v>165</v>
      </c>
      <c r="B28" s="205">
        <v>0.6</v>
      </c>
      <c r="C28" s="71"/>
      <c r="D28" s="207" t="s">
        <v>163</v>
      </c>
      <c r="E28" s="208">
        <v>1.1000000000000001</v>
      </c>
      <c r="F28" s="71"/>
    </row>
    <row r="29" spans="1:6" x14ac:dyDescent="0.2">
      <c r="A29" s="203" t="s">
        <v>167</v>
      </c>
      <c r="B29" s="205">
        <v>0.4</v>
      </c>
      <c r="C29" s="71"/>
      <c r="D29" s="207" t="s">
        <v>165</v>
      </c>
      <c r="E29" s="208">
        <v>1</v>
      </c>
      <c r="F29" s="71"/>
    </row>
    <row r="30" spans="1:6" x14ac:dyDescent="0.2">
      <c r="A30" s="203" t="s">
        <v>169</v>
      </c>
      <c r="B30" s="205">
        <v>0.2</v>
      </c>
      <c r="C30" s="71"/>
      <c r="D30" s="207" t="s">
        <v>167</v>
      </c>
      <c r="E30" s="208">
        <v>0.9</v>
      </c>
      <c r="F30" s="71"/>
    </row>
    <row r="31" spans="1:6" x14ac:dyDescent="0.2">
      <c r="A31" s="203"/>
      <c r="B31" s="206">
        <v>0</v>
      </c>
      <c r="C31" s="71"/>
      <c r="D31" s="207" t="s">
        <v>169</v>
      </c>
      <c r="E31" s="208">
        <v>0.8</v>
      </c>
      <c r="F31" s="71"/>
    </row>
    <row r="32" spans="1:6" x14ac:dyDescent="0.2">
      <c r="C32" s="71"/>
      <c r="D32" s="207" t="s">
        <v>174</v>
      </c>
      <c r="E32" s="208">
        <v>0.6</v>
      </c>
      <c r="F32" s="71"/>
    </row>
    <row r="33" spans="1:7" x14ac:dyDescent="0.2">
      <c r="C33" s="71"/>
      <c r="D33" s="207"/>
      <c r="E33" s="209">
        <v>0</v>
      </c>
      <c r="F33" s="71"/>
    </row>
    <row r="34" spans="1:7" x14ac:dyDescent="0.2">
      <c r="C34" s="71"/>
      <c r="D34" s="71"/>
      <c r="E34" s="71"/>
      <c r="F34" s="71"/>
    </row>
    <row r="35" spans="1:7" x14ac:dyDescent="0.2">
      <c r="C35" s="71"/>
      <c r="D35" s="71"/>
      <c r="E35" s="71"/>
      <c r="F35" s="71"/>
    </row>
    <row r="36" spans="1:7" x14ac:dyDescent="0.2">
      <c r="A36" s="49" t="s">
        <v>159</v>
      </c>
    </row>
    <row r="37" spans="1:7" x14ac:dyDescent="0.2">
      <c r="F37" s="71"/>
    </row>
    <row r="38" spans="1:7" ht="13.8" thickBot="1" x14ac:dyDescent="0.25">
      <c r="A38" s="197" t="s">
        <v>160</v>
      </c>
      <c r="B38" s="197">
        <v>5</v>
      </c>
      <c r="C38" s="198">
        <v>10</v>
      </c>
      <c r="D38" s="197">
        <v>15</v>
      </c>
      <c r="E38" s="197">
        <v>20</v>
      </c>
      <c r="F38" s="197">
        <v>25</v>
      </c>
      <c r="G38" s="199">
        <v>0</v>
      </c>
    </row>
    <row r="39" spans="1:7" ht="13.8" thickTop="1" x14ac:dyDescent="0.2">
      <c r="A39" s="200" t="s">
        <v>162</v>
      </c>
      <c r="B39" s="201">
        <v>5</v>
      </c>
      <c r="C39" s="202">
        <v>10</v>
      </c>
      <c r="D39" s="201">
        <v>15</v>
      </c>
      <c r="E39" s="201">
        <v>20</v>
      </c>
      <c r="F39" s="201">
        <v>25</v>
      </c>
      <c r="G39" s="201">
        <v>0</v>
      </c>
    </row>
    <row r="40" spans="1:7" x14ac:dyDescent="0.2">
      <c r="A40" s="203" t="s">
        <v>164</v>
      </c>
      <c r="B40" s="65">
        <v>4</v>
      </c>
      <c r="C40" s="204">
        <v>8</v>
      </c>
      <c r="D40" s="65">
        <v>12</v>
      </c>
      <c r="E40" s="65">
        <v>16</v>
      </c>
      <c r="F40" s="65">
        <v>20</v>
      </c>
      <c r="G40" s="65">
        <v>0</v>
      </c>
    </row>
    <row r="41" spans="1:7" x14ac:dyDescent="0.2">
      <c r="A41" s="203" t="s">
        <v>166</v>
      </c>
      <c r="B41" s="65">
        <v>3</v>
      </c>
      <c r="C41" s="204">
        <v>6</v>
      </c>
      <c r="D41" s="65">
        <v>9</v>
      </c>
      <c r="E41" s="65">
        <v>12</v>
      </c>
      <c r="F41" s="65">
        <v>15</v>
      </c>
      <c r="G41" s="65">
        <v>0</v>
      </c>
    </row>
    <row r="42" spans="1:7" x14ac:dyDescent="0.2">
      <c r="A42" s="203" t="s">
        <v>168</v>
      </c>
      <c r="B42" s="65">
        <v>2</v>
      </c>
      <c r="C42" s="204">
        <v>4</v>
      </c>
      <c r="D42" s="65">
        <v>6</v>
      </c>
      <c r="E42" s="65">
        <v>8</v>
      </c>
      <c r="F42" s="65">
        <v>10</v>
      </c>
      <c r="G42" s="65">
        <v>0</v>
      </c>
    </row>
    <row r="43" spans="1:7" x14ac:dyDescent="0.2">
      <c r="A43" s="203" t="s">
        <v>170</v>
      </c>
      <c r="B43" s="65">
        <v>1</v>
      </c>
      <c r="C43" s="204">
        <v>2</v>
      </c>
      <c r="D43" s="65">
        <v>3</v>
      </c>
      <c r="E43" s="65">
        <v>4</v>
      </c>
      <c r="F43" s="65">
        <v>5</v>
      </c>
      <c r="G43" s="65">
        <v>0</v>
      </c>
    </row>
    <row r="44" spans="1:7" x14ac:dyDescent="0.2">
      <c r="A44" s="203"/>
      <c r="B44" s="65">
        <v>0</v>
      </c>
      <c r="C44" s="204">
        <v>0</v>
      </c>
      <c r="D44" s="65">
        <v>0</v>
      </c>
      <c r="E44" s="65">
        <v>0</v>
      </c>
      <c r="F44" s="65">
        <v>0</v>
      </c>
      <c r="G44" s="65">
        <v>0</v>
      </c>
    </row>
    <row r="45" spans="1:7" x14ac:dyDescent="0.2">
      <c r="C45" s="71"/>
      <c r="D45" s="71"/>
      <c r="E45" s="71"/>
      <c r="F45" s="71"/>
    </row>
    <row r="46" spans="1:7" x14ac:dyDescent="0.2">
      <c r="C46" s="71"/>
      <c r="D46" s="71"/>
      <c r="E46" s="71"/>
      <c r="F46" s="71"/>
    </row>
    <row r="47" spans="1:7" x14ac:dyDescent="0.2">
      <c r="C47" s="71"/>
      <c r="D47" s="71"/>
      <c r="E47" s="71"/>
      <c r="F47" s="71"/>
    </row>
    <row r="48" spans="1:7" x14ac:dyDescent="0.2">
      <c r="C48" s="71"/>
      <c r="D48" s="71"/>
      <c r="E48" s="71"/>
      <c r="F48" s="71"/>
    </row>
    <row r="49" spans="3:6" x14ac:dyDescent="0.2">
      <c r="C49" s="71"/>
      <c r="D49" s="71"/>
      <c r="E49" s="71"/>
      <c r="F49" s="71"/>
    </row>
    <row r="50" spans="3:6" x14ac:dyDescent="0.2">
      <c r="C50" s="71"/>
      <c r="D50" s="71"/>
      <c r="E50" s="71"/>
      <c r="F50" s="71"/>
    </row>
    <row r="51" spans="3:6" x14ac:dyDescent="0.2">
      <c r="C51" s="71"/>
      <c r="D51" s="71"/>
      <c r="E51" s="71"/>
      <c r="F51" s="71"/>
    </row>
    <row r="52" spans="3:6" x14ac:dyDescent="0.2">
      <c r="C52" s="71"/>
      <c r="D52" s="71"/>
      <c r="E52" s="71"/>
      <c r="F52" s="71"/>
    </row>
    <row r="53" spans="3:6" x14ac:dyDescent="0.2">
      <c r="C53" s="71"/>
      <c r="D53" s="71"/>
      <c r="E53" s="71"/>
      <c r="F53" s="71"/>
    </row>
  </sheetData>
  <mergeCells count="1">
    <mergeCell ref="F2:I2"/>
  </mergeCells>
  <phoneticPr fontId="2"/>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シート</vt:lpstr>
      <vt:lpstr>シート (評価枠有)</vt:lpstr>
      <vt:lpstr>Sheet</vt:lpstr>
      <vt:lpstr>Sheet1</vt:lpstr>
      <vt:lpstr>Sheet2</vt:lpstr>
      <vt:lpstr>シート!Print_Area</vt:lpstr>
      <vt:lpstr>'シート (評価枠有)'!Print_Area</vt:lpstr>
      <vt:lpstr>ﾚﾍﾞﾙ係数</vt:lpstr>
      <vt:lpstr>行動実践度換算</vt:lpstr>
      <vt:lpstr>達成度係数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MMA123 青木　聖子</dc:creator>
  <cp:lastModifiedBy>Kanae Nishizawa/西澤　香苗</cp:lastModifiedBy>
  <cp:lastPrinted>2016-06-22T07:10:35Z</cp:lastPrinted>
  <dcterms:created xsi:type="dcterms:W3CDTF">2005-12-19T11:44:29Z</dcterms:created>
  <dcterms:modified xsi:type="dcterms:W3CDTF">2023-04-06T02:00:07Z</dcterms:modified>
</cp:coreProperties>
</file>