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initions" sheetId="1" r:id="rId4"/>
    <sheet state="visible" name="CC Forecast FY14" sheetId="2" r:id="rId5"/>
    <sheet state="visible" name="Forecast Budget FY14" sheetId="3" r:id="rId6"/>
    <sheet state="visible" name="EBIT" sheetId="4" r:id="rId7"/>
    <sheet state="visible" name="Water Production Forecast" sheetId="5" r:id="rId8"/>
    <sheet state="visible" name="Cost to Produce Forecast" sheetId="6" r:id="rId9"/>
    <sheet state="visible" name="Pseudo Cost Curve" sheetId="7" r:id="rId10"/>
  </sheets>
  <definedNames/>
  <calcPr/>
</workbook>
</file>

<file path=xl/sharedStrings.xml><?xml version="1.0" encoding="utf-8"?>
<sst xmlns="http://schemas.openxmlformats.org/spreadsheetml/2006/main" count="1768" uniqueCount="285">
  <si>
    <t>Definitions w.r.t Southern Water Corp Financials</t>
  </si>
  <si>
    <t>REVENUE AND PRODUCTIONS COSTS BUDGETS</t>
  </si>
  <si>
    <t>REVENUE &amp; PRODUCTION COSTS BY ACTIVITY FOR SOUTHERN WATER CO FINANCIAL YEAR 13/14 (BUDGET)</t>
  </si>
  <si>
    <t>Use this definitions table as your reference to understand which cost centres flow into the respective cost category for Southern Water Corp.</t>
  </si>
  <si>
    <t>Please fill in the Revenues, Production Costs and Production Other Costs</t>
  </si>
  <si>
    <t>2014/Jul</t>
  </si>
  <si>
    <t>2014/Aug</t>
  </si>
  <si>
    <t>2014/Sep</t>
  </si>
  <si>
    <t>2014/Oct</t>
  </si>
  <si>
    <t>2014/Nov</t>
  </si>
  <si>
    <t>2014/Dec</t>
  </si>
  <si>
    <t>2015/Jan</t>
  </si>
  <si>
    <t>Value Driver Tree</t>
  </si>
  <si>
    <t>2015/Feb</t>
  </si>
  <si>
    <t>Revenues</t>
  </si>
  <si>
    <t>2015/Mar</t>
  </si>
  <si>
    <t>2015/Apr</t>
  </si>
  <si>
    <t>Cost Centre</t>
  </si>
  <si>
    <t>2015/May</t>
  </si>
  <si>
    <t>2015/Jun</t>
  </si>
  <si>
    <r>
      <t xml:space="preserve">Revenues generated through Sales of Water to Residential, Public and Private Corporations and Individuals. </t>
    </r>
    <r>
      <rPr>
        <rFont val="Arial"/>
        <b/>
        <color theme="1"/>
        <sz val="10.0"/>
      </rPr>
      <t>Cost Centres 001, 040, 010</t>
    </r>
    <r>
      <rPr>
        <rFont val="Arial"/>
        <color theme="1"/>
        <sz val="10.0"/>
      </rPr>
      <t xml:space="preserve">. </t>
    </r>
    <r>
      <rPr>
        <rFont val="Arial"/>
        <b/>
        <color theme="1"/>
        <sz val="10.0"/>
      </rPr>
      <t xml:space="preserve">Cash in is represented by a negative transaction. </t>
    </r>
  </si>
  <si>
    <t>TOTAL</t>
  </si>
  <si>
    <t>Cost Elements</t>
  </si>
  <si>
    <t>Kootha (1 Major Desal Unit)</t>
  </si>
  <si>
    <t>Production Cost</t>
  </si>
  <si>
    <r>
      <t xml:space="preserve">Costs associated with producing desalinated water. </t>
    </r>
    <r>
      <rPr>
        <rFont val="Arial"/>
        <b/>
        <color theme="1"/>
        <sz val="10.0"/>
      </rPr>
      <t>Cost Centre 120.</t>
    </r>
    <r>
      <rPr>
        <rFont val="Arial"/>
        <color theme="1"/>
        <sz val="10.0"/>
      </rPr>
      <t xml:space="preserve"> Costs are represented by a positiveve transaction. </t>
    </r>
    <r>
      <rPr>
        <rFont val="Arial"/>
        <b/>
        <color theme="1"/>
        <sz val="10.0"/>
      </rPr>
      <t>Costs are credited.</t>
    </r>
  </si>
  <si>
    <t>100 Revenue</t>
  </si>
  <si>
    <t>Other Production Costs</t>
  </si>
  <si>
    <r>
      <t xml:space="preserve">Costs associated with 'Other' Production Costs as opposed to pure desalination watering costs. </t>
    </r>
    <r>
      <rPr>
        <rFont val="Arial"/>
        <b/>
        <color theme="1"/>
        <sz val="10.0"/>
      </rPr>
      <t>Cost Centre 140.</t>
    </r>
  </si>
  <si>
    <t>Assets</t>
  </si>
  <si>
    <t>Assets owned by Southern Water Corp Financials. Assets = Owners Equity + Liabilities</t>
  </si>
  <si>
    <t>EBIT</t>
  </si>
  <si>
    <t>Earnings Before Interest and Tax. Not to be confused with Earnings Before Interest, Tax, Depreciation and Amortization. Calculated as Revenues - COGS (Production Costs) - Overheads.</t>
  </si>
  <si>
    <t>Cost to Produce Per Litre</t>
  </si>
  <si>
    <t>(Production Cost + Other Production Costs + Overheads) / Total Water Production</t>
  </si>
  <si>
    <t>Use this table to refer towards when you are creating your pseudo cost-curve</t>
  </si>
  <si>
    <t>Revenue</t>
  </si>
  <si>
    <t>040 Miscellaneous Sales</t>
  </si>
  <si>
    <t>Maximum Water Production Capacity (Plants)</t>
  </si>
  <si>
    <t>Giga-Litres Per Year</t>
  </si>
  <si>
    <t>200 Production</t>
  </si>
  <si>
    <t>W-Transact (0211)</t>
  </si>
  <si>
    <t>Kootha</t>
  </si>
  <si>
    <t>Surjek</t>
  </si>
  <si>
    <t>Jutik</t>
  </si>
  <si>
    <t>Production Other</t>
  </si>
  <si>
    <t>Plant Op. Costs (1300)</t>
  </si>
  <si>
    <t xml:space="preserve">010 DESAL Water Sales </t>
  </si>
  <si>
    <t>Production Costs</t>
  </si>
  <si>
    <t>120 Purchases</t>
  </si>
  <si>
    <t>Surjek (4 Major Desal. Plants)</t>
  </si>
  <si>
    <t>140 Other Production Costs</t>
  </si>
  <si>
    <t>DS Kootha Hydrogen By Product (0232)</t>
  </si>
  <si>
    <t>Plant Maintenance (1200)</t>
  </si>
  <si>
    <t>Total</t>
  </si>
  <si>
    <t>Jutik Desalination Plant [Newest Desalination Plant]</t>
  </si>
  <si>
    <t>Admin (100)</t>
  </si>
  <si>
    <t>Desalination Plants [All]</t>
  </si>
  <si>
    <t>OVERHEADS BUDGET</t>
  </si>
  <si>
    <t>001 Water Hedge Sales</t>
  </si>
  <si>
    <t>Plant Outages (1100)</t>
  </si>
  <si>
    <t>Desalination Plants [ALL]</t>
  </si>
  <si>
    <t>All Desalination Plants</t>
  </si>
  <si>
    <t>Projects Opex (4438)</t>
  </si>
  <si>
    <t>OVERHEADS BY LMSA FOR MASTER DATA</t>
  </si>
  <si>
    <t>2013/Jul</t>
  </si>
  <si>
    <t>2013/Aug</t>
  </si>
  <si>
    <t>2013/Sep</t>
  </si>
  <si>
    <t>2013/Oct</t>
  </si>
  <si>
    <t>2013/Nov</t>
  </si>
  <si>
    <t>2013/Dec</t>
  </si>
  <si>
    <t>2014/Jan</t>
  </si>
  <si>
    <t>2014/Feb</t>
  </si>
  <si>
    <t>2014/Mar</t>
  </si>
  <si>
    <t>2014/Apr</t>
  </si>
  <si>
    <t>2014/May</t>
  </si>
  <si>
    <t>2014/Jun</t>
  </si>
  <si>
    <t>Base</t>
  </si>
  <si>
    <t>201 Materials</t>
  </si>
  <si>
    <t>202 Services</t>
  </si>
  <si>
    <t>203 Labour</t>
  </si>
  <si>
    <t>Administration</t>
  </si>
  <si>
    <t>More &amp; hidden</t>
  </si>
  <si>
    <t>210 Other Expenses</t>
  </si>
  <si>
    <t>Supply and Contracts</t>
  </si>
  <si>
    <t>Thermal Generation</t>
  </si>
  <si>
    <t>Safety and Health</t>
  </si>
  <si>
    <t>Central Operations</t>
  </si>
  <si>
    <t>Asset Optimisation</t>
  </si>
  <si>
    <t>OVERHEADS BY RECOVERED EXPENSE CODES FOR MASTER DATA</t>
  </si>
  <si>
    <t>LABOUR OVERHEADS BY ACTIVITY FOR MASTER DATA</t>
  </si>
  <si>
    <t>Environmental Managment (8011)</t>
  </si>
  <si>
    <t>Safety Management (4416)</t>
  </si>
  <si>
    <t>Strategic Initiatives (1738)</t>
  </si>
  <si>
    <t>Labour by EE</t>
  </si>
  <si>
    <t>Labour - Normal Time (200)</t>
  </si>
  <si>
    <t>Labour - Overtime (201)</t>
  </si>
  <si>
    <t>Labour - Long Service Leave (204)</t>
  </si>
  <si>
    <t>Labour - Superannuation (205)</t>
  </si>
  <si>
    <t>Labour - Public Holidays (206)</t>
  </si>
  <si>
    <t>Labour - Workers Compensation (207)</t>
  </si>
  <si>
    <t>Labour - Payroll Tax (208)</t>
  </si>
  <si>
    <t>Labour - Staff Allowances (230)</t>
  </si>
  <si>
    <t>Payroll- Bonus Incentives (235)</t>
  </si>
  <si>
    <t>Labour - Contractors FTE (414)</t>
  </si>
  <si>
    <t>Labour - Costing Credit Normal Time (220)</t>
  </si>
  <si>
    <t>Labour - Ops review expenditure (240)</t>
  </si>
  <si>
    <t>Oth Inc - Water Sales (165)</t>
  </si>
  <si>
    <t>Oth Inc - Miscellaneous (173)</t>
  </si>
  <si>
    <t>GBU/WBU Availability Payment (017)</t>
  </si>
  <si>
    <t>GBU/WBU Load Dep VO &amp; M (018)</t>
  </si>
  <si>
    <t>GBU/WBU Non Load Dep VO &amp; M (019)</t>
  </si>
  <si>
    <t>GBU/WBU Start  VO &amp; M (020)</t>
  </si>
  <si>
    <t>GBU Capacity Revenue (021)</t>
  </si>
  <si>
    <t>Total Revenue</t>
  </si>
  <si>
    <t>Oth Rev - External Works (151)</t>
  </si>
  <si>
    <t>Desalinated Water Production Per Giga-Litres</t>
  </si>
  <si>
    <t>Elec Sales - Other Bilateral Energy (003)</t>
  </si>
  <si>
    <t>Oth Rev - RECs (105)</t>
  </si>
  <si>
    <t>1000 Mega Litres = 1 Giga-Litre</t>
  </si>
  <si>
    <t>REVENUE BY RC AND EE</t>
  </si>
  <si>
    <t>MPS Stage AB (1702)</t>
  </si>
  <si>
    <t>MPS Unit 5 (1709)</t>
  </si>
  <si>
    <t>MPS Unit 6 (1710)</t>
  </si>
  <si>
    <t>MPS Unit 7 (1712)</t>
  </si>
  <si>
    <t>MPS Unit 8 (1713)</t>
  </si>
  <si>
    <t>CPS (1781)</t>
  </si>
  <si>
    <t>KPS (1720)</t>
  </si>
  <si>
    <t>GT Head Office (1740)</t>
  </si>
  <si>
    <t>Pinjar Unit 1 (1743)</t>
  </si>
  <si>
    <t>Pinjar Unit 2 (1744)</t>
  </si>
  <si>
    <t>Pinjar Unit 3 (1746)</t>
  </si>
  <si>
    <t>Pinjar Unit 4 (1747)</t>
  </si>
  <si>
    <t>Pinjar Unit 5 (1748)</t>
  </si>
  <si>
    <t>Pinjar Unit 7 (1750)</t>
  </si>
  <si>
    <t>Pinjar Unit 9 (1752)</t>
  </si>
  <si>
    <t>Pinjar Unit 10 (1753)</t>
  </si>
  <si>
    <t>Pinjar Unit 11 (1755)</t>
  </si>
  <si>
    <t>Mungarra Unit 1 (1762)</t>
  </si>
  <si>
    <t>Mungarra Unit 2 (1763)</t>
  </si>
  <si>
    <t>Mungarra Unit 3 (1765)</t>
  </si>
  <si>
    <t>Kalgoorlie Unit 2 (1771)</t>
  </si>
  <si>
    <t>Kalgoorlie Unit 3 (1772)</t>
  </si>
  <si>
    <t>Kwinana GT Unit1 (1773)</t>
  </si>
  <si>
    <t>Kwinana GT Unit 2 (1776)</t>
  </si>
  <si>
    <t>Kwinana GT Unit 3 (1777)</t>
  </si>
  <si>
    <t>Cockburn Power Station (1803)</t>
  </si>
  <si>
    <t>Cockburn Unit 1 (1805)</t>
  </si>
  <si>
    <t>Greenough River Solar Farm  Joint Ventur (1791)</t>
  </si>
  <si>
    <t>Albany Wind Farm (1901)</t>
  </si>
  <si>
    <t>Mumbida Wind Farm (1906)</t>
  </si>
  <si>
    <t>Exmouth Wind Farm (1907)</t>
  </si>
  <si>
    <t>Kalbarri Wind Farm (1909)</t>
  </si>
  <si>
    <t>Esperance WF (10 Mile) (1911)</t>
  </si>
  <si>
    <t>Esperance WF (9 Mile) (1912)</t>
  </si>
  <si>
    <t>Grasmere Wind Farm (1919)</t>
  </si>
  <si>
    <t>Denham Wind Diesel Power System (1903)</t>
  </si>
  <si>
    <t>Hopetoun Wind Diesel Power System (1913)</t>
  </si>
  <si>
    <t>Bremer Bay Wind Diesel Power System (1916)</t>
  </si>
  <si>
    <t>Coral Bay Wind Diesel Power System (1918)</t>
  </si>
  <si>
    <t>300 Other</t>
  </si>
  <si>
    <t>EBITDA</t>
  </si>
  <si>
    <t>GM and Portfolio Projects</t>
  </si>
  <si>
    <t>Asset Performance</t>
  </si>
  <si>
    <t>Management</t>
  </si>
  <si>
    <t>Performance Improvement</t>
  </si>
  <si>
    <t>Major Projects</t>
  </si>
  <si>
    <t>CSI Project</t>
  </si>
  <si>
    <t>Kwinana Closure Projects</t>
  </si>
  <si>
    <t>Operations</t>
  </si>
  <si>
    <t>Engineering and Maintenance</t>
  </si>
  <si>
    <t>Administrative Services</t>
  </si>
  <si>
    <t>Attended Operations</t>
  </si>
  <si>
    <t>Asset Support</t>
  </si>
  <si>
    <t>Business Services</t>
  </si>
  <si>
    <t>Open Cycle Gas Turbines</t>
  </si>
  <si>
    <t>Sustainable</t>
  </si>
  <si>
    <t>Supply Chain</t>
  </si>
  <si>
    <t>Contracts</t>
  </si>
  <si>
    <t>Occupational Health (4409)</t>
  </si>
  <si>
    <t>Learning &amp; Development (7000)</t>
  </si>
  <si>
    <t>Perth Office (1700)</t>
  </si>
  <si>
    <t>MPS (1701)</t>
  </si>
  <si>
    <t>MPS Unit 1 (1703)</t>
  </si>
  <si>
    <t>MPS Unit 2 (1704)</t>
  </si>
  <si>
    <t>MPS Unit 3 (1705)</t>
  </si>
  <si>
    <t>MPS Unit 4 (1706)</t>
  </si>
  <si>
    <t>MPS Stage CD (1707)</t>
  </si>
  <si>
    <t>MPS Stage C (1708)</t>
  </si>
  <si>
    <t>MPS Stage D (1711)</t>
  </si>
  <si>
    <t>MPS Bottom Ash Plant (1714)</t>
  </si>
  <si>
    <t>MPS Flyash Plant (1715)</t>
  </si>
  <si>
    <t>MPS Supply Water Plant (1716)</t>
  </si>
  <si>
    <t>MPS Treated Water Plant (1717)</t>
  </si>
  <si>
    <t>MPS Waste Water Plant (1718)</t>
  </si>
  <si>
    <t>MPS Buildings &amp; Grounds (1719)</t>
  </si>
  <si>
    <t>Muja Central Water Receival Facility (1797)</t>
  </si>
  <si>
    <t>CBI Coal Plant (1785)</t>
  </si>
  <si>
    <t>CBI Water Plant (1786)</t>
  </si>
  <si>
    <t>Pinjar Station (1741)</t>
  </si>
  <si>
    <t>Pinjar Stage A (1742)</t>
  </si>
  <si>
    <t>Pinjar Stage B (1745)</t>
  </si>
  <si>
    <t>Pinjar Stage C (1751)</t>
  </si>
  <si>
    <t>Pinjar Stage D (1754)</t>
  </si>
  <si>
    <t>Mungarra Station (1760)</t>
  </si>
  <si>
    <t>Kalgoorlie Station (1770)</t>
  </si>
  <si>
    <t>Geraldton GT (1774)</t>
  </si>
  <si>
    <t>Kwinana GT Stage B (1775)</t>
  </si>
  <si>
    <t>Kwinana GT Station (1769)</t>
  </si>
  <si>
    <t>Overtime by RU</t>
  </si>
  <si>
    <t>MPS Operations (9102)</t>
  </si>
  <si>
    <t>MPS Boiler (9370)</t>
  </si>
  <si>
    <t>MPS Turbine (9371)</t>
  </si>
  <si>
    <t>MPS Balance of Plant (9372)</t>
  </si>
  <si>
    <t>MPS Power &amp; Control (9373)</t>
  </si>
  <si>
    <t>MPS Asset Support (9374)</t>
  </si>
  <si>
    <t>Cockburn Power Station (9070)</t>
  </si>
  <si>
    <t>GT Asset Support (9077)</t>
  </si>
  <si>
    <t>GT Business Services (9079)</t>
  </si>
  <si>
    <t>Gas Turbines (9340)</t>
  </si>
  <si>
    <t>Supply Chain South West (9090)</t>
  </si>
  <si>
    <t>Supply Chain Central (9091)</t>
  </si>
  <si>
    <t>RCRs by RC</t>
  </si>
  <si>
    <t>Forecast Cost to Produce Pseudo Cost Curve</t>
  </si>
  <si>
    <t>Cost to Produce</t>
  </si>
  <si>
    <t>Total Production Costs (Production Costs, Other Production Costs)</t>
  </si>
  <si>
    <t>Total Overhead Costs</t>
  </si>
  <si>
    <t>Total Water Production (Mega-Litres)</t>
  </si>
  <si>
    <t>$/Mega-Litre</t>
  </si>
  <si>
    <t>Water Capacity (GL)</t>
  </si>
  <si>
    <t>Water Capacity (ML)</t>
  </si>
  <si>
    <t>Weighted Final Price</t>
  </si>
  <si>
    <t>Overall</t>
  </si>
  <si>
    <t>Production Price Order</t>
  </si>
  <si>
    <t>Weights</t>
  </si>
  <si>
    <t>Weighted Market Price</t>
  </si>
  <si>
    <t>Capacity</t>
  </si>
  <si>
    <t xml:space="preserve">Weighted Market Price </t>
  </si>
  <si>
    <t>Cost to Produce Calculation</t>
  </si>
  <si>
    <t>(Overheads + Production Cost + Other Production Costs) / Gross Water Production</t>
  </si>
  <si>
    <t>FORECAST Cost to Produce</t>
  </si>
  <si>
    <t>Desalinated Water Production Per Litre ($/ML)</t>
  </si>
  <si>
    <t>Units</t>
  </si>
  <si>
    <t>Overheads [ ALL ]</t>
  </si>
  <si>
    <t>$</t>
  </si>
  <si>
    <t>Production Costs [ALL]</t>
  </si>
  <si>
    <t>Other Production Costs [ALL]</t>
  </si>
  <si>
    <t>Giga-Litres</t>
  </si>
  <si>
    <t>Forecast Cost to Produce (Rolling)</t>
  </si>
  <si>
    <t>$/Mega-Litres</t>
  </si>
  <si>
    <t>KOOTHA Desalinated Water Production Per Litre ($/ML)</t>
  </si>
  <si>
    <t xml:space="preserve">Overheads </t>
  </si>
  <si>
    <t xml:space="preserve">Production Costs </t>
  </si>
  <si>
    <t>SURJEK Desalinated Water Production Per Litre ($/ML)</t>
  </si>
  <si>
    <t>EBIT is calculated as: Revenue - Cost of Goods Sold (COGS is composed of Production Costs + Other Production Costs) - Overheads</t>
  </si>
  <si>
    <t>FORECASTS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</si>
  <si>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</si>
  <si>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</si>
  <si>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</si>
  <si>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</si>
  <si>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</si>
  <si>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</si>
  <si>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</si>
  <si>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</si>
  <si>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</si>
  <si>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</si>
  <si>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</si>
  <si>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</si>
  <si>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EBIT Forecast [ ALL ]</t>
  </si>
  <si>
    <t>JUTIK Desalinated Water Production Per Litre ($/ML)</t>
  </si>
  <si>
    <t>KOOTHA Forecast</t>
  </si>
  <si>
    <t>Actual Cost to Produce (Rolling) July 13 - Jun 14</t>
  </si>
  <si>
    <t>SURJEK Forecast</t>
  </si>
  <si>
    <t>Actual Cost to Produce (Rolling)</t>
  </si>
  <si>
    <t>JUTIK Forecast</t>
  </si>
  <si>
    <t>ACTUALS - Please use the Actuals that were calculated from the previous financial exercise and fill in the blanks for the EBIT Actuals (2013 July to 2014 June)</t>
  </si>
  <si>
    <t>EBIT Actuals</t>
  </si>
  <si>
    <t>KOOTHA EBIT</t>
  </si>
  <si>
    <t>SURJEK EBIT</t>
  </si>
  <si>
    <t>JUTIK EBIT</t>
  </si>
  <si>
    <t>OVERALL EBIT</t>
  </si>
  <si>
    <t>Overall Rolling Cost to Produce Per Mega-Litre</t>
  </si>
  <si>
    <t>Individual Cost to Produce per Mega Litre (Kootha)</t>
  </si>
  <si>
    <t>Individual Cost to Produce per Mega Litre (Surjek)</t>
  </si>
  <si>
    <t>Individual Cost to Produce per Mega Litre (Jutik)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</si>
</sst>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$-C09]#,##0.00"/>
    <numFmt numFmtId="165" formatCode="0.0\ &quot;Giga Litres Per Year&quot;"/>
    <numFmt numFmtId="166" formatCode="#,##0.00\ &quot;Giga-litres&quot;"/>
    <numFmt numFmtId="167" formatCode="[$$-409]#,##0.00;\([$$-409]#,##0.00\)"/>
    <numFmt numFmtId="168" formatCode="&quot;$&quot;#,##0.00;[Red]\-&quot;$&quot;#,##0.00"/>
    <numFmt numFmtId="169" formatCode="&quot;$&quot;#,##0.00"/>
  </numFmts>
  <fonts count="27">
    <font>
      <sz val="11.0"/>
      <color theme="1"/>
      <name val="Arial"/>
    </font>
    <font>
      <sz val="10.0"/>
      <color theme="1"/>
      <name val="Arial"/>
    </font>
    <font>
      <b/>
      <sz val="14.0"/>
      <color theme="1"/>
      <name val="Arial"/>
    </font>
    <font>
      <b/>
      <sz val="10.0"/>
      <color theme="1"/>
      <name val="Arial"/>
    </font>
    <font>
      <sz val="14.0"/>
      <color theme="1"/>
      <name val="Arial"/>
    </font>
    <font>
      <b/>
      <i/>
      <sz val="8.0"/>
      <color theme="1"/>
      <name val="Arial"/>
    </font>
    <font>
      <sz val="12.0"/>
      <color rgb="FF000000"/>
      <name val="Arial"/>
    </font>
    <font/>
    <font>
      <b/>
      <sz val="10.0"/>
      <color rgb="FF000000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sz val="10.0"/>
      <color rgb="FF000000"/>
      <name val="Arial"/>
    </font>
    <font>
      <b/>
      <sz val="9.0"/>
      <color theme="1"/>
      <name val="Arial"/>
    </font>
    <font>
      <b/>
      <sz val="11.0"/>
      <color theme="1"/>
      <name val="Arial"/>
    </font>
    <font>
      <color theme="1"/>
      <name val="Calibri"/>
    </font>
    <font>
      <i/>
      <sz val="10.0"/>
      <color theme="1"/>
      <name val="Arial"/>
    </font>
    <font>
      <b/>
      <sz val="11.0"/>
      <color theme="1"/>
      <name val="Calibri"/>
    </font>
    <font>
      <b/>
      <sz val="10.0"/>
      <color theme="0"/>
      <name val="Arial"/>
    </font>
    <font>
      <name val="Arial"/>
    </font>
    <font>
      <b/>
      <sz val="11.0"/>
      <color theme="0"/>
      <name val="Arial"/>
    </font>
    <font>
      <sz val="11.0"/>
      <color theme="0"/>
      <name val="Arial"/>
    </font>
    <font>
      <b/>
      <sz val="11.0"/>
      <color theme="0"/>
      <name val="Calibri"/>
    </font>
    <font>
      <sz val="11.0"/>
      <color theme="1"/>
      <name val="Calibri"/>
    </font>
    <font>
      <sz val="11.0"/>
      <color rgb="FF1155CC"/>
      <name val="Inconsolata"/>
    </font>
    <font>
      <color rgb="FF000000"/>
      <name val="Arial"/>
    </font>
    <font>
      <b/>
      <sz val="11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theme="7"/>
        <bgColor theme="7"/>
      </patternFill>
    </fill>
    <fill>
      <patternFill patternType="solid">
        <fgColor rgb="FFF2F2F2"/>
        <bgColor rgb="FFF2F2F2"/>
      </patternFill>
    </fill>
    <fill>
      <patternFill patternType="solid">
        <fgColor rgb="FFBFD2E2"/>
        <bgColor rgb="FFBFD2E2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84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</border>
    <border>
      <left style="medium">
        <color rgb="FF93B1CD"/>
      </left>
      <right style="medium">
        <color rgb="FF93B1CD"/>
      </right>
      <top style="medium">
        <color rgb="FF93B1CD"/>
      </top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93B1CD"/>
      </left>
      <right style="medium">
        <color rgb="FF93B1CD"/>
      </right>
    </border>
    <border>
      <left style="medium">
        <color rgb="FF608BB4"/>
      </left>
      <right style="medium">
        <color rgb="FF608BB4"/>
      </right>
      <top style="medium">
        <color rgb="FF608BB4"/>
      </top>
      <bottom style="medium">
        <color rgb="FF608BB4"/>
      </bottom>
    </border>
    <border>
      <left style="medium">
        <color rgb="FF93B1CD"/>
      </left>
      <right style="medium">
        <color rgb="FF93B1CD"/>
      </right>
      <bottom style="medium">
        <color rgb="FF93B1CD"/>
      </bottom>
    </border>
    <border>
      <left style="medium">
        <color rgb="FFA2C4E0"/>
      </left>
      <right style="medium">
        <color rgb="FFA2C4E0"/>
      </right>
      <top style="medium">
        <color rgb="FFA2C4E0"/>
      </top>
      <bottom style="medium">
        <color rgb="FFA2C4E0"/>
      </bottom>
    </border>
    <border>
      <right style="thin">
        <color rgb="FF93B1CD"/>
      </right>
      <top style="thin">
        <color rgb="FF93B1CD"/>
      </top>
    </border>
    <border>
      <left style="thin">
        <color rgb="FF93B1CD"/>
      </left>
      <right style="thin">
        <color rgb="FF93B1CD"/>
      </right>
      <top style="thin">
        <color rgb="FF93B1CD"/>
      </top>
    </border>
    <border>
      <left style="thin">
        <color rgb="FF93B1CD"/>
      </left>
      <top style="thin">
        <color rgb="FF93B1CD"/>
      </top>
    </border>
    <border>
      <top style="thin">
        <color rgb="FF93B1CD"/>
      </top>
    </border>
    <border>
      <left style="thin">
        <color rgb="FF93B1CD"/>
      </left>
      <bottom style="thin">
        <color rgb="FF93B1CD"/>
      </bottom>
    </border>
    <border>
      <left style="thin">
        <color rgb="FF93B1CD"/>
      </left>
    </border>
    <border>
      <left style="thin">
        <color rgb="FF93B1CD"/>
      </left>
      <right style="thin">
        <color rgb="FFCCCCCC"/>
      </right>
      <top style="thin">
        <color rgb="FF93B1CD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93B1CD"/>
      </top>
      <bottom style="thin">
        <color rgb="FFCCCCCC"/>
      </bottom>
    </border>
    <border>
      <left style="thin">
        <color rgb="FFCCCCCC"/>
      </left>
      <top style="thin">
        <color rgb="FF93B1CD"/>
      </top>
      <bottom style="thin">
        <color rgb="FFCCCCCC"/>
      </bottom>
    </border>
    <border>
      <left style="thin">
        <color rgb="FF93B1CD"/>
      </left>
      <right style="thin">
        <color rgb="FFA2C4E0"/>
      </right>
    </border>
    <border>
      <left style="thin">
        <color rgb="FFA2C4E0"/>
      </left>
      <right style="thin">
        <color rgb="FFA2C4E0"/>
      </right>
    </border>
    <border>
      <left style="thin">
        <color rgb="FF93B1CD"/>
      </left>
      <top style="thin">
        <color rgb="FF93B1CD"/>
      </top>
      <bottom style="thin">
        <color rgb="FF93B1CD"/>
      </bottom>
    </border>
    <border>
      <left style="thin">
        <color rgb="FF93B1CD"/>
      </left>
      <right style="thin">
        <color rgb="FFCCCCCC"/>
      </right>
      <top style="thin">
        <color rgb="FFA2C4E0"/>
      </top>
      <bottom style="thin">
        <color rgb="FFCCCCCC"/>
      </bottom>
    </border>
    <border>
      <left style="thin">
        <color rgb="FF93B1CD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93B1CD"/>
      </left>
      <right style="thin">
        <color rgb="FF93B1CD"/>
      </right>
      <bottom style="thin">
        <color rgb="FF93B1CD"/>
      </bottom>
    </border>
    <border>
      <left style="thin">
        <color rgb="FF93B1CD"/>
      </left>
      <top style="thin">
        <color rgb="FFA2C4E0"/>
      </top>
      <bottom style="thin">
        <color rgb="FFA2C4E0"/>
      </bottom>
    </border>
    <border>
      <left style="thin">
        <color rgb="FFA2C4E0"/>
      </left>
      <top style="thin">
        <color rgb="FFA2C4E0"/>
      </top>
      <bottom style="thin">
        <color rgb="FFA2C4E0"/>
      </bottom>
    </border>
    <border>
      <top style="thin">
        <color rgb="FF93B1CD"/>
      </top>
      <bottom style="thin">
        <color rgb="FF93B1CD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A2C4E0"/>
      </top>
      <bottom style="thin">
        <color rgb="FFCCCCCC"/>
      </bottom>
    </border>
    <border>
      <left style="thin">
        <color rgb="FFCCCCCC"/>
      </left>
      <top style="thin">
        <color rgb="FFA2C4E0"/>
      </top>
      <bottom style="thin">
        <color rgb="FFCCCCCC"/>
      </bottom>
    </border>
    <border>
      <left style="thin">
        <color rgb="FF93B1CD"/>
      </left>
      <right/>
      <top/>
      <bottom/>
    </border>
    <border>
      <left style="thin">
        <color rgb="FF93B1CD"/>
      </left>
      <right style="thin">
        <color rgb="FFCCCCCC"/>
      </right>
      <top style="thin">
        <color rgb="FFCCCCCC"/>
      </top>
      <bottom/>
    </border>
    <border>
      <left style="thin">
        <color rgb="FFCCCCCC"/>
      </left>
      <right style="thin">
        <color rgb="FFCCCCCC"/>
      </right>
      <top style="thin">
        <color rgb="FFCCCCCC"/>
      </top>
      <bottom/>
    </border>
    <border>
      <left/>
      <right/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left style="medium">
        <color rgb="FFCFCFCF"/>
      </left>
      <top style="medium">
        <color rgb="FFCFCFCF"/>
      </top>
      <bottom style="medium">
        <color rgb="FFCFCFCF"/>
      </bottom>
    </border>
    <border>
      <right style="medium">
        <color rgb="FFCFCFCF"/>
      </right>
      <top style="medium">
        <color rgb="FFCFCFCF"/>
      </top>
      <bottom style="medium">
        <color rgb="FFCFCFCF"/>
      </bottom>
    </border>
    <border>
      <top style="medium">
        <color rgb="FFCFCFCF"/>
      </top>
      <bottom style="medium">
        <color rgb="FFCFCFCF"/>
      </bottom>
    </border>
    <border>
      <left style="thin">
        <color rgb="FF93B1CD"/>
      </left>
      <right style="thin">
        <color rgb="FF93B1CD"/>
      </right>
      <top style="thin">
        <color rgb="FF93B1CD"/>
      </top>
      <bottom style="thin">
        <color rgb="FF93B1CD"/>
      </bottom>
    </border>
    <border>
      <left style="medium">
        <color rgb="FF93B1CD"/>
      </left>
      <top style="medium">
        <color rgb="FF93B1CD"/>
      </top>
    </border>
    <border>
      <right style="medium">
        <color rgb="FF93B1CD"/>
      </right>
      <top style="medium">
        <color rgb="FF93B1CD"/>
      </top>
    </border>
    <border>
      <left style="medium">
        <color rgb="FF93B1CD"/>
      </left>
    </border>
    <border>
      <right style="medium">
        <color rgb="FF93B1CD"/>
      </right>
    </border>
    <border>
      <left style="medium">
        <color rgb="FF93B1CD"/>
      </left>
      <bottom style="medium">
        <color rgb="FF93B1CD"/>
      </bottom>
    </border>
    <border>
      <right style="medium">
        <color rgb="FF93B1CD"/>
      </right>
      <bottom style="medium">
        <color rgb="FF93B1CD"/>
      </bottom>
    </border>
    <border>
      <left style="medium">
        <color rgb="FFA2C4E0"/>
      </left>
      <right style="medium">
        <color rgb="FFA2C4E0"/>
      </right>
      <bottom style="medium">
        <color rgb="FFA2C4E0"/>
      </bottom>
    </border>
    <border>
      <left style="medium">
        <color rgb="FFCFCFCF"/>
      </left>
      <right style="medium">
        <color rgb="FFCFCFCF"/>
      </right>
      <top style="medium">
        <color rgb="FFCFCFCF"/>
      </top>
      <bottom style="medium">
        <color rgb="FFCFCFCF"/>
      </bottom>
    </border>
    <border>
      <left style="thin">
        <color rgb="FFCFCFCF"/>
      </left>
      <top style="thin">
        <color rgb="FFCFCFCF"/>
      </top>
    </border>
    <border>
      <left style="thin">
        <color rgb="FFCFCFCF"/>
      </left>
      <top style="thin">
        <color rgb="FF93B1CD"/>
      </top>
    </border>
    <border>
      <left style="thin">
        <color rgb="FF93B1CD"/>
      </left>
      <top style="thin">
        <color rgb="FFCFCFCF"/>
      </top>
      <bottom style="thin">
        <color rgb="FF93B1CD"/>
      </bottom>
    </border>
    <border>
      <left style="thin">
        <color rgb="FF93B1CD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93B1CD"/>
      </left>
      <top style="thin">
        <color rgb="FFCCCCCC"/>
      </top>
      <bottom style="thin">
        <color rgb="FFA2C4E0"/>
      </bottom>
    </border>
    <border>
      <left style="thin">
        <color rgb="FFA2C4E0"/>
      </left>
      <top style="thin">
        <color rgb="FFCCCCCC"/>
      </top>
      <bottom style="thin">
        <color rgb="FFA2C4E0"/>
      </bottom>
    </border>
    <border>
      <left style="thin">
        <color rgb="FFA2C4E0"/>
      </left>
      <right style="thin">
        <color rgb="FFA2C4E0"/>
      </right>
      <top style="thin">
        <color rgb="FFCCCCCC"/>
      </top>
      <bottom style="thin">
        <color rgb="FFA2C4E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double">
        <color rgb="FF000000"/>
      </top>
      <bottom style="medium">
        <color rgb="FF000000"/>
      </bottom>
    </border>
    <border>
      <top style="medium">
        <color rgb="FF000000"/>
      </top>
      <bottom style="double">
        <color rgb="FF000000"/>
      </bottom>
    </border>
    <border>
      <left/>
      <right/>
      <top style="medium">
        <color rgb="FF000000"/>
      </top>
      <bottom style="double">
        <color rgb="FF000000"/>
      </bottom>
    </border>
    <border>
      <left/>
      <right/>
      <top style="double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2" fontId="3" numFmtId="17" xfId="0" applyAlignment="1" applyBorder="1" applyFill="1" applyFont="1" applyNumberFormat="1">
      <alignment horizontal="center"/>
    </xf>
    <xf borderId="2" fillId="3" fontId="5" numFmtId="0" xfId="0" applyBorder="1" applyFill="1" applyFont="1"/>
    <xf borderId="3" fillId="0" fontId="6" numFmtId="4" xfId="0" applyAlignment="1" applyBorder="1" applyFont="1" applyNumberFormat="1">
      <alignment horizontal="right" vertical="top"/>
    </xf>
    <xf borderId="2" fillId="3" fontId="4" numFmtId="0" xfId="0" applyBorder="1" applyFont="1"/>
    <xf borderId="4" fillId="3" fontId="3" numFmtId="0" xfId="0" applyBorder="1" applyFont="1"/>
    <xf borderId="5" fillId="0" fontId="7" numFmtId="0" xfId="0" applyBorder="1" applyFont="1"/>
    <xf borderId="3" fillId="2" fontId="8" numFmtId="0" xfId="0" applyAlignment="1" applyBorder="1" applyFont="1">
      <alignment horizontal="center" vertical="top"/>
    </xf>
    <xf borderId="6" fillId="2" fontId="9" numFmtId="0" xfId="0" applyBorder="1" applyFont="1"/>
    <xf borderId="7" fillId="2" fontId="10" numFmtId="0" xfId="0" applyBorder="1" applyFont="1"/>
    <xf borderId="8" fillId="2" fontId="10" numFmtId="0" xfId="0" applyBorder="1" applyFont="1"/>
    <xf borderId="6" fillId="2" fontId="10" numFmtId="0" xfId="0" applyBorder="1" applyFont="1"/>
    <xf borderId="9" fillId="0" fontId="3" numFmtId="49" xfId="0" applyBorder="1" applyFont="1" applyNumberFormat="1"/>
    <xf borderId="1" fillId="2" fontId="10" numFmtId="17" xfId="0" applyAlignment="1" applyBorder="1" applyFont="1" applyNumberFormat="1">
      <alignment horizontal="center"/>
    </xf>
    <xf borderId="10" fillId="0" fontId="1" numFmtId="49" xfId="0" applyBorder="1" applyFont="1" applyNumberFormat="1"/>
    <xf borderId="3" fillId="2" fontId="11" numFmtId="0" xfId="0" applyAlignment="1" applyBorder="1" applyFont="1">
      <alignment horizontal="left" vertical="top"/>
    </xf>
    <xf borderId="11" fillId="2" fontId="11" numFmtId="0" xfId="0" applyAlignment="1" applyBorder="1" applyFont="1">
      <alignment horizontal="center" vertical="top"/>
    </xf>
    <xf borderId="3" fillId="3" fontId="12" numFmtId="164" xfId="0" applyAlignment="1" applyBorder="1" applyFont="1" applyNumberFormat="1">
      <alignment horizontal="right" vertical="top"/>
    </xf>
    <xf borderId="12" fillId="2" fontId="11" numFmtId="0" xfId="0" applyAlignment="1" applyBorder="1" applyFont="1">
      <alignment horizontal="center" vertical="top"/>
    </xf>
    <xf borderId="13" fillId="2" fontId="10" numFmtId="0" xfId="0" applyBorder="1" applyFont="1"/>
    <xf borderId="11" fillId="2" fontId="9" numFmtId="0" xfId="0" applyBorder="1" applyFont="1"/>
    <xf borderId="2" fillId="3" fontId="13" numFmtId="0" xfId="0" applyBorder="1" applyFont="1"/>
    <xf borderId="0" fillId="0" fontId="0" numFmtId="0" xfId="0" applyFont="1"/>
    <xf borderId="9" fillId="0" fontId="10" numFmtId="49" xfId="0" applyBorder="1" applyFont="1" applyNumberFormat="1"/>
    <xf borderId="0" fillId="0" fontId="1" numFmtId="164" xfId="0" applyFont="1" applyNumberFormat="1"/>
    <xf borderId="14" fillId="0" fontId="9" numFmtId="49" xfId="0" applyBorder="1" applyFont="1" applyNumberFormat="1"/>
    <xf borderId="15" fillId="0" fontId="9" numFmtId="49" xfId="0" applyBorder="1" applyFont="1" applyNumberFormat="1"/>
    <xf borderId="15" fillId="0" fontId="12" numFmtId="0" xfId="0" applyAlignment="1" applyBorder="1" applyFont="1">
      <alignment horizontal="left" vertical="top"/>
    </xf>
    <xf borderId="11" fillId="0" fontId="6" numFmtId="0" xfId="0" applyAlignment="1" applyBorder="1" applyFont="1">
      <alignment horizontal="left" vertical="top"/>
    </xf>
    <xf borderId="0" fillId="0" fontId="1" numFmtId="165" xfId="0" applyFont="1" applyNumberFormat="1"/>
    <xf borderId="3" fillId="0" fontId="6" numFmtId="164" xfId="0" applyAlignment="1" applyBorder="1" applyFont="1" applyNumberFormat="1">
      <alignment horizontal="right" vertical="top"/>
    </xf>
    <xf borderId="0" fillId="0" fontId="9" numFmtId="164" xfId="0" applyFont="1" applyNumberFormat="1"/>
    <xf borderId="15" fillId="0" fontId="1" numFmtId="49" xfId="0" applyBorder="1" applyFont="1" applyNumberFormat="1"/>
    <xf borderId="0" fillId="0" fontId="9" numFmtId="49" xfId="0" applyFont="1" applyNumberFormat="1"/>
    <xf borderId="15" fillId="0" fontId="6" numFmtId="0" xfId="0" applyAlignment="1" applyBorder="1" applyFont="1">
      <alignment horizontal="left" vertical="top"/>
    </xf>
    <xf borderId="16" fillId="0" fontId="1" numFmtId="49" xfId="0" applyBorder="1" applyFont="1" applyNumberFormat="1"/>
    <xf borderId="16" fillId="0" fontId="3" numFmtId="49" xfId="0" applyBorder="1" applyFont="1" applyNumberFormat="1"/>
    <xf borderId="17" fillId="4" fontId="10" numFmtId="49" xfId="0" applyBorder="1" applyFill="1" applyFont="1" applyNumberFormat="1"/>
    <xf borderId="2" fillId="4" fontId="10" numFmtId="49" xfId="0" applyBorder="1" applyFont="1" applyNumberFormat="1"/>
    <xf borderId="18" fillId="4" fontId="11" numFmtId="0" xfId="0" applyAlignment="1" applyBorder="1" applyFont="1">
      <alignment horizontal="left" vertical="top"/>
    </xf>
    <xf borderId="11" fillId="4" fontId="11" numFmtId="0" xfId="0" applyAlignment="1" applyBorder="1" applyFont="1">
      <alignment horizontal="left" vertical="top"/>
    </xf>
    <xf borderId="3" fillId="4" fontId="11" numFmtId="164" xfId="0" applyAlignment="1" applyBorder="1" applyFont="1" applyNumberFormat="1">
      <alignment horizontal="right" vertical="top"/>
    </xf>
    <xf borderId="0" fillId="0" fontId="10" numFmtId="164" xfId="0" applyFont="1" applyNumberFormat="1"/>
    <xf borderId="2" fillId="4" fontId="14" numFmtId="0" xfId="0" applyBorder="1" applyFont="1"/>
    <xf borderId="18" fillId="4" fontId="10" numFmtId="49" xfId="0" applyBorder="1" applyFont="1" applyNumberFormat="1"/>
    <xf borderId="0" fillId="3" fontId="15" numFmtId="0" xfId="0" applyFont="1"/>
    <xf borderId="16" fillId="0" fontId="10" numFmtId="49" xfId="0" applyBorder="1" applyFont="1" applyNumberFormat="1"/>
    <xf borderId="0" fillId="0" fontId="3" numFmtId="49" xfId="0" applyFont="1" applyNumberFormat="1"/>
    <xf borderId="0" fillId="0" fontId="3" numFmtId="2" xfId="0" applyFont="1" applyNumberFormat="1"/>
    <xf borderId="0" fillId="0" fontId="1" numFmtId="2" xfId="0" applyFont="1" applyNumberFormat="1"/>
    <xf borderId="0" fillId="0" fontId="12" numFmtId="2" xfId="0" applyAlignment="1" applyFont="1" applyNumberFormat="1">
      <alignment horizontal="right" vertical="top"/>
    </xf>
    <xf borderId="0" fillId="0" fontId="12" numFmtId="164" xfId="0" applyAlignment="1" applyFont="1" applyNumberFormat="1">
      <alignment horizontal="right" vertical="top"/>
    </xf>
    <xf borderId="11" fillId="0" fontId="11" numFmtId="0" xfId="0" applyAlignment="1" applyBorder="1" applyFont="1">
      <alignment horizontal="left" vertical="top"/>
    </xf>
    <xf borderId="0" fillId="0" fontId="3" numFmtId="164" xfId="0" applyFont="1" applyNumberFormat="1"/>
    <xf borderId="3" fillId="0" fontId="11" numFmtId="164" xfId="0" applyAlignment="1" applyBorder="1" applyFont="1" applyNumberFormat="1">
      <alignment horizontal="right" vertical="top"/>
    </xf>
    <xf borderId="0" fillId="0" fontId="14" numFmtId="0" xfId="0" applyFont="1"/>
    <xf borderId="3" fillId="0" fontId="12" numFmtId="164" xfId="0" applyAlignment="1" applyBorder="1" applyFont="1" applyNumberFormat="1">
      <alignment horizontal="right" vertical="top"/>
    </xf>
    <xf borderId="6" fillId="0" fontId="9" numFmtId="0" xfId="0" applyBorder="1" applyFont="1"/>
    <xf borderId="0" fillId="0" fontId="6" numFmtId="0" xfId="0" applyAlignment="1" applyFont="1">
      <alignment horizontal="left" vertical="top"/>
    </xf>
    <xf borderId="19" fillId="0" fontId="10" numFmtId="49" xfId="0" applyBorder="1" applyFont="1" applyNumberFormat="1"/>
    <xf borderId="20" fillId="0" fontId="10" numFmtId="49" xfId="0" applyBorder="1" applyFont="1" applyNumberFormat="1"/>
    <xf borderId="21" fillId="0" fontId="10" numFmtId="49" xfId="0" applyBorder="1" applyFont="1" applyNumberFormat="1"/>
    <xf borderId="0" fillId="0" fontId="1" numFmtId="49" xfId="0" applyFont="1" applyNumberFormat="1"/>
    <xf borderId="0" fillId="0" fontId="12" numFmtId="0" xfId="0" applyAlignment="1" applyFont="1">
      <alignment horizontal="left" vertical="top"/>
    </xf>
    <xf borderId="0" fillId="0" fontId="6" numFmtId="164" xfId="0" applyAlignment="1" applyFont="1" applyNumberFormat="1">
      <alignment horizontal="right" vertical="top"/>
    </xf>
    <xf borderId="0" fillId="0" fontId="8" numFmtId="0" xfId="0" applyAlignment="1" applyFont="1">
      <alignment horizontal="left" vertical="top"/>
    </xf>
    <xf borderId="0" fillId="0" fontId="8" numFmtId="164" xfId="0" applyAlignment="1" applyFont="1" applyNumberFormat="1">
      <alignment horizontal="right" vertical="top"/>
    </xf>
    <xf borderId="22" fillId="0" fontId="1" numFmtId="0" xfId="0" applyAlignment="1" applyBorder="1" applyFont="1">
      <alignment vertical="top"/>
    </xf>
    <xf borderId="23" fillId="0" fontId="1" numFmtId="0" xfId="0" applyAlignment="1" applyBorder="1" applyFont="1">
      <alignment vertical="top"/>
    </xf>
    <xf borderId="24" fillId="0" fontId="1" numFmtId="164" xfId="0" applyAlignment="1" applyBorder="1" applyFont="1" applyNumberFormat="1">
      <alignment horizontal="right" vertical="top"/>
    </xf>
    <xf borderId="25" fillId="0" fontId="7" numFmtId="0" xfId="0" applyBorder="1" applyFont="1"/>
    <xf borderId="26" fillId="0" fontId="16" numFmtId="0" xfId="0" applyAlignment="1" applyBorder="1" applyFont="1">
      <alignment vertical="top"/>
    </xf>
    <xf borderId="24" fillId="0" fontId="1" numFmtId="0" xfId="0" applyBorder="1" applyFont="1"/>
    <xf borderId="27" fillId="0" fontId="7" numFmtId="0" xfId="0" applyBorder="1" applyFont="1"/>
    <xf borderId="22" fillId="0" fontId="3" numFmtId="0" xfId="0" applyAlignment="1" applyBorder="1" applyFont="1">
      <alignment vertical="top"/>
    </xf>
    <xf borderId="28" fillId="0" fontId="3" numFmtId="164" xfId="0" applyAlignment="1" applyBorder="1" applyFont="1" applyNumberFormat="1">
      <alignment horizontal="right" vertical="top"/>
    </xf>
    <xf borderId="23" fillId="0" fontId="3" numFmtId="0" xfId="0" applyAlignment="1" applyBorder="1" applyFont="1">
      <alignment vertical="top"/>
    </xf>
    <xf borderId="28" fillId="0" fontId="1" numFmtId="0" xfId="0" applyBorder="1" applyFont="1"/>
    <xf borderId="0" fillId="0" fontId="12" numFmtId="0" xfId="0" applyAlignment="1" applyFont="1">
      <alignment horizontal="left" vertical="center"/>
    </xf>
    <xf borderId="29" fillId="0" fontId="12" numFmtId="0" xfId="0" applyAlignment="1" applyBorder="1" applyFont="1">
      <alignment horizontal="left" vertical="top"/>
    </xf>
    <xf borderId="30" fillId="0" fontId="12" numFmtId="0" xfId="0" applyAlignment="1" applyBorder="1" applyFont="1">
      <alignment horizontal="left" vertical="top"/>
    </xf>
    <xf borderId="31" fillId="0" fontId="12" numFmtId="0" xfId="0" applyAlignment="1" applyBorder="1" applyFont="1">
      <alignment horizontal="left" vertical="top"/>
    </xf>
    <xf borderId="32" fillId="0" fontId="12" numFmtId="0" xfId="0" applyAlignment="1" applyBorder="1" applyFont="1">
      <alignment horizontal="left" vertical="top"/>
    </xf>
    <xf borderId="33" fillId="0" fontId="12" numFmtId="0" xfId="0" applyAlignment="1" applyBorder="1" applyFont="1">
      <alignment horizontal="left" vertical="top"/>
    </xf>
    <xf borderId="34" fillId="0" fontId="12" numFmtId="0" xfId="0" applyAlignment="1" applyBorder="1" applyFont="1">
      <alignment horizontal="left" vertical="top"/>
    </xf>
    <xf borderId="35" fillId="0" fontId="12" numFmtId="164" xfId="0" applyAlignment="1" applyBorder="1" applyFont="1" applyNumberFormat="1">
      <alignment horizontal="right" vertical="top"/>
    </xf>
    <xf borderId="36" fillId="0" fontId="12" numFmtId="164" xfId="0" applyAlignment="1" applyBorder="1" applyFont="1" applyNumberFormat="1">
      <alignment horizontal="right" vertical="top"/>
    </xf>
    <xf borderId="37" fillId="0" fontId="12" numFmtId="164" xfId="0" applyAlignment="1" applyBorder="1" applyFont="1" applyNumberFormat="1">
      <alignment horizontal="right" vertical="top"/>
    </xf>
    <xf borderId="31" fillId="0" fontId="8" numFmtId="0" xfId="0" applyAlignment="1" applyBorder="1" applyFont="1">
      <alignment horizontal="left" vertical="top"/>
    </xf>
    <xf borderId="38" fillId="0" fontId="8" numFmtId="164" xfId="0" applyAlignment="1" applyBorder="1" applyFont="1" applyNumberFormat="1">
      <alignment horizontal="right" vertical="top"/>
    </xf>
    <xf borderId="39" fillId="0" fontId="8" numFmtId="164" xfId="0" applyAlignment="1" applyBorder="1" applyFont="1" applyNumberFormat="1">
      <alignment horizontal="right" vertical="top"/>
    </xf>
    <xf borderId="40" fillId="0" fontId="12" numFmtId="0" xfId="0" applyAlignment="1" applyBorder="1" applyFont="1">
      <alignment horizontal="left" vertical="top"/>
    </xf>
    <xf borderId="41" fillId="0" fontId="12" numFmtId="164" xfId="0" applyAlignment="1" applyBorder="1" applyFont="1" applyNumberFormat="1">
      <alignment horizontal="right" vertical="top"/>
    </xf>
    <xf borderId="42" fillId="0" fontId="12" numFmtId="164" xfId="0" applyAlignment="1" applyBorder="1" applyFont="1" applyNumberFormat="1">
      <alignment horizontal="right" vertical="top"/>
    </xf>
    <xf borderId="40" fillId="0" fontId="8" numFmtId="0" xfId="0" applyAlignment="1" applyBorder="1" applyFont="1">
      <alignment horizontal="left" vertical="top"/>
    </xf>
    <xf borderId="43" fillId="0" fontId="8" numFmtId="0" xfId="0" applyAlignment="1" applyBorder="1" applyFont="1">
      <alignment horizontal="left" vertical="top"/>
    </xf>
    <xf borderId="34" fillId="0" fontId="8" numFmtId="0" xfId="0" applyAlignment="1" applyBorder="1" applyFont="1">
      <alignment horizontal="left" vertical="top"/>
    </xf>
    <xf borderId="44" fillId="0" fontId="8" numFmtId="164" xfId="0" applyAlignment="1" applyBorder="1" applyFont="1" applyNumberFormat="1">
      <alignment horizontal="right" vertical="top"/>
    </xf>
    <xf borderId="45" fillId="0" fontId="8" numFmtId="164" xfId="0" applyAlignment="1" applyBorder="1" applyFont="1" applyNumberFormat="1">
      <alignment horizontal="right" vertical="top"/>
    </xf>
    <xf borderId="46" fillId="0" fontId="8" numFmtId="0" xfId="0" applyAlignment="1" applyBorder="1" applyFont="1">
      <alignment horizontal="left" vertical="top"/>
    </xf>
    <xf borderId="0" fillId="0" fontId="12" numFmtId="49" xfId="0" applyAlignment="1" applyFont="1" applyNumberFormat="1">
      <alignment horizontal="left" vertical="top"/>
    </xf>
    <xf borderId="0" fillId="0" fontId="8" numFmtId="0" xfId="0" applyAlignment="1" applyFont="1">
      <alignment horizontal="center" vertical="top"/>
    </xf>
    <xf borderId="0" fillId="0" fontId="8" numFmtId="49" xfId="0" applyAlignment="1" applyFont="1" applyNumberFormat="1">
      <alignment horizontal="left" vertical="top"/>
    </xf>
    <xf borderId="0" fillId="0" fontId="3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2" numFmtId="4" xfId="0" applyAlignment="1" applyFont="1" applyNumberFormat="1">
      <alignment horizontal="right" vertical="top"/>
    </xf>
    <xf borderId="0" fillId="0" fontId="12" numFmtId="0" xfId="0" applyAlignment="1" applyFont="1">
      <alignment horizontal="right" vertical="top"/>
    </xf>
    <xf borderId="0" fillId="0" fontId="8" numFmtId="4" xfId="0" applyAlignment="1" applyFont="1" applyNumberFormat="1">
      <alignment horizontal="right" vertical="top"/>
    </xf>
    <xf borderId="47" fillId="0" fontId="12" numFmtId="0" xfId="0" applyAlignment="1" applyBorder="1" applyFont="1">
      <alignment horizontal="left" vertical="top"/>
    </xf>
    <xf borderId="32" fillId="0" fontId="8" numFmtId="0" xfId="0" applyAlignment="1" applyBorder="1" applyFont="1">
      <alignment horizontal="left" vertical="top"/>
    </xf>
    <xf borderId="48" fillId="0" fontId="12" numFmtId="164" xfId="0" applyAlignment="1" applyBorder="1" applyFont="1" applyNumberFormat="1">
      <alignment horizontal="right" vertical="top"/>
    </xf>
    <xf borderId="49" fillId="0" fontId="12" numFmtId="164" xfId="0" applyAlignment="1" applyBorder="1" applyFont="1" applyNumberFormat="1">
      <alignment horizontal="right" vertical="top"/>
    </xf>
    <xf borderId="50" fillId="0" fontId="12" numFmtId="164" xfId="0" applyAlignment="1" applyBorder="1" applyFont="1" applyNumberFormat="1">
      <alignment horizontal="right" vertical="top"/>
    </xf>
    <xf borderId="51" fillId="0" fontId="12" numFmtId="164" xfId="0" applyAlignment="1" applyBorder="1" applyFont="1" applyNumberFormat="1">
      <alignment horizontal="right" vertical="top"/>
    </xf>
    <xf borderId="52" fillId="5" fontId="12" numFmtId="0" xfId="0" applyAlignment="1" applyBorder="1" applyFill="1" applyFont="1">
      <alignment horizontal="left" vertical="top"/>
    </xf>
    <xf borderId="42" fillId="6" fontId="12" numFmtId="4" xfId="0" applyAlignment="1" applyBorder="1" applyFill="1" applyFont="1" applyNumberFormat="1">
      <alignment horizontal="right" vertical="top"/>
    </xf>
    <xf borderId="48" fillId="6" fontId="12" numFmtId="4" xfId="0" applyAlignment="1" applyBorder="1" applyFont="1" applyNumberFormat="1">
      <alignment horizontal="right" vertical="top"/>
    </xf>
    <xf borderId="53" fillId="6" fontId="12" numFmtId="4" xfId="0" applyAlignment="1" applyBorder="1" applyFont="1" applyNumberFormat="1">
      <alignment horizontal="right" vertical="top"/>
    </xf>
    <xf borderId="54" fillId="6" fontId="12" numFmtId="4" xfId="0" applyAlignment="1" applyBorder="1" applyFont="1" applyNumberFormat="1">
      <alignment horizontal="right" vertical="top"/>
    </xf>
    <xf borderId="55" fillId="5" fontId="8" numFmtId="0" xfId="0" applyAlignment="1" applyBorder="1" applyFont="1">
      <alignment horizontal="left" vertical="top"/>
    </xf>
    <xf borderId="56" fillId="0" fontId="17" numFmtId="166" xfId="0" applyBorder="1" applyFont="1" applyNumberFormat="1"/>
    <xf borderId="2" fillId="5" fontId="12" numFmtId="0" xfId="0" applyAlignment="1" applyBorder="1" applyFont="1">
      <alignment horizontal="left" vertical="top"/>
    </xf>
    <xf borderId="57" fillId="0" fontId="3" numFmtId="0" xfId="0" applyAlignment="1" applyBorder="1" applyFont="1">
      <alignment horizontal="center" vertical="top"/>
    </xf>
    <xf borderId="58" fillId="0" fontId="7" numFmtId="0" xfId="0" applyBorder="1" applyFont="1"/>
    <xf borderId="0" fillId="0" fontId="1" numFmtId="17" xfId="0" applyFont="1" applyNumberFormat="1"/>
    <xf borderId="59" fillId="0" fontId="7" numFmtId="0" xfId="0" applyBorder="1" applyFont="1"/>
    <xf borderId="60" fillId="0" fontId="8" numFmtId="0" xfId="0" applyAlignment="1" applyBorder="1" applyFont="1">
      <alignment horizontal="left" vertical="top"/>
    </xf>
    <xf borderId="61" fillId="0" fontId="3" numFmtId="0" xfId="0" applyAlignment="1" applyBorder="1" applyFont="1">
      <alignment vertical="top"/>
    </xf>
    <xf borderId="62" fillId="0" fontId="7" numFmtId="0" xfId="0" applyBorder="1" applyFont="1"/>
    <xf borderId="63" fillId="0" fontId="7" numFmtId="0" xfId="0" applyBorder="1" applyFont="1"/>
    <xf borderId="64" fillId="0" fontId="7" numFmtId="0" xfId="0" applyBorder="1" applyFont="1"/>
    <xf borderId="65" fillId="0" fontId="7" numFmtId="0" xfId="0" applyBorder="1" applyFont="1"/>
    <xf borderId="66" fillId="0" fontId="7" numFmtId="0" xfId="0" applyBorder="1" applyFont="1"/>
    <xf borderId="67" fillId="0" fontId="3" numFmtId="164" xfId="0" applyAlignment="1" applyBorder="1" applyFont="1" applyNumberFormat="1">
      <alignment horizontal="right" vertical="top"/>
    </xf>
    <xf borderId="68" fillId="0" fontId="3" numFmtId="0" xfId="0" applyAlignment="1" applyBorder="1" applyFont="1">
      <alignment horizontal="center" vertical="top"/>
    </xf>
    <xf borderId="69" fillId="0" fontId="8" numFmtId="0" xfId="0" applyAlignment="1" applyBorder="1" applyFont="1">
      <alignment horizontal="center" vertical="top"/>
    </xf>
    <xf borderId="70" fillId="0" fontId="12" numFmtId="0" xfId="0" applyAlignment="1" applyBorder="1" applyFont="1">
      <alignment horizontal="left" vertical="top"/>
    </xf>
    <xf borderId="71" fillId="0" fontId="12" numFmtId="0" xfId="0" applyAlignment="1" applyBorder="1" applyFont="1">
      <alignment horizontal="left" vertical="top"/>
    </xf>
    <xf borderId="35" fillId="0" fontId="12" numFmtId="167" xfId="0" applyAlignment="1" applyBorder="1" applyFont="1" applyNumberFormat="1">
      <alignment horizontal="right" vertical="top"/>
    </xf>
    <xf borderId="36" fillId="0" fontId="12" numFmtId="167" xfId="0" applyAlignment="1" applyBorder="1" applyFont="1" applyNumberFormat="1">
      <alignment horizontal="right" vertical="top"/>
    </xf>
    <xf borderId="42" fillId="0" fontId="12" numFmtId="167" xfId="0" applyAlignment="1" applyBorder="1" applyFont="1" applyNumberFormat="1">
      <alignment horizontal="right" vertical="top"/>
    </xf>
    <xf borderId="48" fillId="0" fontId="12" numFmtId="167" xfId="0" applyAlignment="1" applyBorder="1" applyFont="1" applyNumberFormat="1">
      <alignment horizontal="right" vertical="top"/>
    </xf>
    <xf borderId="72" fillId="0" fontId="12" numFmtId="167" xfId="0" applyAlignment="1" applyBorder="1" applyFont="1" applyNumberFormat="1">
      <alignment horizontal="right" vertical="top"/>
    </xf>
    <xf borderId="73" fillId="0" fontId="12" numFmtId="167" xfId="0" applyAlignment="1" applyBorder="1" applyFont="1" applyNumberFormat="1">
      <alignment horizontal="right" vertical="top"/>
    </xf>
    <xf borderId="74" fillId="0" fontId="8" numFmtId="167" xfId="0" applyAlignment="1" applyBorder="1" applyFont="1" applyNumberFormat="1">
      <alignment horizontal="right" vertical="top"/>
    </xf>
    <xf borderId="75" fillId="0" fontId="8" numFmtId="167" xfId="0" applyAlignment="1" applyBorder="1" applyFont="1" applyNumberFormat="1">
      <alignment horizontal="right" vertical="top"/>
    </xf>
    <xf borderId="76" fillId="0" fontId="8" numFmtId="167" xfId="0" applyAlignment="1" applyBorder="1" applyFont="1" applyNumberFormat="1">
      <alignment horizontal="right" vertical="top"/>
    </xf>
    <xf borderId="72" fillId="0" fontId="12" numFmtId="164" xfId="0" applyAlignment="1" applyBorder="1" applyFont="1" applyNumberFormat="1">
      <alignment horizontal="right" vertical="top"/>
    </xf>
    <xf borderId="73" fillId="0" fontId="12" numFmtId="164" xfId="0" applyAlignment="1" applyBorder="1" applyFont="1" applyNumberFormat="1">
      <alignment horizontal="right" vertical="top"/>
    </xf>
    <xf borderId="74" fillId="0" fontId="8" numFmtId="164" xfId="0" applyAlignment="1" applyBorder="1" applyFont="1" applyNumberFormat="1">
      <alignment horizontal="right" vertical="top"/>
    </xf>
    <xf borderId="75" fillId="0" fontId="8" numFmtId="164" xfId="0" applyAlignment="1" applyBorder="1" applyFont="1" applyNumberFormat="1">
      <alignment horizontal="right" vertical="top"/>
    </xf>
    <xf borderId="76" fillId="0" fontId="8" numFmtId="164" xfId="0" applyAlignment="1" applyBorder="1" applyFont="1" applyNumberFormat="1">
      <alignment horizontal="right" vertical="top"/>
    </xf>
    <xf borderId="2" fillId="7" fontId="18" numFmtId="0" xfId="0" applyBorder="1" applyFill="1" applyFont="1"/>
    <xf borderId="3" fillId="0" fontId="1" numFmtId="0" xfId="0" applyBorder="1" applyFont="1"/>
    <xf borderId="3" fillId="0" fontId="3" numFmtId="0" xfId="0" applyBorder="1" applyFont="1"/>
    <xf borderId="77" fillId="0" fontId="3" numFmtId="0" xfId="0" applyBorder="1" applyFont="1"/>
    <xf borderId="0" fillId="0" fontId="12" numFmtId="0" xfId="0" applyAlignment="1" applyFont="1">
      <alignment readingOrder="0"/>
    </xf>
    <xf borderId="3" fillId="0" fontId="1" numFmtId="168" xfId="0" applyBorder="1" applyFont="1" applyNumberFormat="1"/>
    <xf borderId="3" fillId="0" fontId="1" numFmtId="4" xfId="0" applyBorder="1" applyFont="1" applyNumberFormat="1"/>
    <xf borderId="0" fillId="0" fontId="1" numFmtId="4" xfId="0" applyFont="1" applyNumberFormat="1"/>
    <xf borderId="0" fillId="0" fontId="1" numFmtId="169" xfId="0" applyFont="1" applyNumberFormat="1"/>
    <xf borderId="0" fillId="0" fontId="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1" numFmtId="168" xfId="0" applyFont="1" applyNumberFormat="1"/>
    <xf borderId="0" fillId="0" fontId="1" numFmtId="10" xfId="0" applyFont="1" applyNumberFormat="1"/>
    <xf borderId="0" fillId="0" fontId="15" numFmtId="169" xfId="0" applyFont="1" applyNumberFormat="1"/>
    <xf borderId="78" fillId="0" fontId="3" numFmtId="0" xfId="0" applyBorder="1" applyFont="1"/>
    <xf borderId="0" fillId="0" fontId="1" numFmtId="1" xfId="0" applyFont="1" applyNumberFormat="1"/>
    <xf borderId="3" fillId="0" fontId="1" numFmtId="169" xfId="0" applyBorder="1" applyFont="1" applyNumberFormat="1"/>
    <xf borderId="2" fillId="7" fontId="20" numFmtId="0" xfId="0" applyBorder="1" applyFont="1"/>
    <xf borderId="2" fillId="7" fontId="21" numFmtId="0" xfId="0" applyBorder="1" applyFont="1"/>
    <xf borderId="42" fillId="6" fontId="12" numFmtId="168" xfId="0" applyAlignment="1" applyBorder="1" applyFont="1" applyNumberFormat="1">
      <alignment horizontal="right" vertical="top"/>
    </xf>
    <xf borderId="0" fillId="0" fontId="0" numFmtId="168" xfId="0" applyFont="1" applyNumberFormat="1"/>
    <xf borderId="0" fillId="0" fontId="0" numFmtId="4" xfId="0" applyFont="1" applyNumberFormat="1"/>
    <xf borderId="79" fillId="0" fontId="3" numFmtId="0" xfId="0" applyBorder="1" applyFont="1"/>
    <xf borderId="80" fillId="0" fontId="1" numFmtId="0" xfId="0" applyBorder="1" applyFont="1"/>
    <xf borderId="80" fillId="0" fontId="0" numFmtId="168" xfId="0" applyBorder="1" applyFont="1" applyNumberFormat="1"/>
    <xf borderId="0" fillId="0" fontId="17" numFmtId="0" xfId="0" applyFont="1"/>
    <xf borderId="2" fillId="7" fontId="22" numFmtId="0" xfId="0" applyBorder="1" applyFont="1"/>
    <xf borderId="2" fillId="7" fontId="17" numFmtId="0" xfId="0" applyBorder="1" applyFont="1"/>
    <xf borderId="80" fillId="0" fontId="1" numFmtId="168" xfId="0" applyBorder="1" applyFont="1" applyNumberFormat="1"/>
    <xf borderId="2" fillId="8" fontId="14" numFmtId="0" xfId="0" applyBorder="1" applyFill="1" applyFont="1"/>
    <xf borderId="2" fillId="8" fontId="0" numFmtId="0" xfId="0" applyBorder="1" applyFont="1"/>
    <xf borderId="0" fillId="0" fontId="23" numFmtId="168" xfId="0" applyFont="1" applyNumberFormat="1"/>
    <xf borderId="3" fillId="2" fontId="8" numFmtId="0" xfId="0" applyAlignment="1" applyBorder="1" applyFont="1">
      <alignment horizontal="left" vertical="top"/>
    </xf>
    <xf borderId="2" fillId="9" fontId="12" numFmtId="4" xfId="0" applyAlignment="1" applyBorder="1" applyFill="1" applyFont="1" applyNumberFormat="1">
      <alignment horizontal="left" vertical="top"/>
    </xf>
    <xf borderId="81" fillId="9" fontId="1" numFmtId="168" xfId="0" applyBorder="1" applyFont="1" applyNumberFormat="1"/>
    <xf borderId="2" fillId="9" fontId="3" numFmtId="0" xfId="0" applyBorder="1" applyFont="1"/>
    <xf borderId="2" fillId="9" fontId="12" numFmtId="0" xfId="0" applyAlignment="1" applyBorder="1" applyFont="1">
      <alignment horizontal="left" vertical="top"/>
    </xf>
    <xf borderId="2" fillId="9" fontId="1" numFmtId="4" xfId="0" applyBorder="1" applyFont="1" applyNumberFormat="1"/>
    <xf borderId="2" fillId="9" fontId="0" numFmtId="0" xfId="0" applyBorder="1" applyFont="1"/>
    <xf borderId="2" fillId="9" fontId="12" numFmtId="168" xfId="0" applyAlignment="1" applyBorder="1" applyFont="1" applyNumberFormat="1">
      <alignment horizontal="left" vertical="top"/>
    </xf>
    <xf borderId="53" fillId="6" fontId="12" numFmtId="168" xfId="0" applyAlignment="1" applyBorder="1" applyFont="1" applyNumberFormat="1">
      <alignment horizontal="right" vertical="top"/>
    </xf>
    <xf borderId="2" fillId="9" fontId="1" numFmtId="0" xfId="0" applyBorder="1" applyFont="1"/>
    <xf borderId="2" fillId="9" fontId="0" numFmtId="168" xfId="0" applyBorder="1" applyFont="1" applyNumberFormat="1"/>
    <xf borderId="2" fillId="9" fontId="23" numFmtId="0" xfId="0" applyBorder="1" applyFont="1"/>
    <xf borderId="82" fillId="9" fontId="3" numFmtId="0" xfId="0" applyBorder="1" applyFont="1"/>
    <xf borderId="2" fillId="7" fontId="1" numFmtId="0" xfId="0" applyBorder="1" applyFont="1"/>
    <xf borderId="52" fillId="9" fontId="12" numFmtId="0" xfId="0" applyAlignment="1" applyBorder="1" applyFont="1">
      <alignment horizontal="left" vertical="top"/>
    </xf>
    <xf borderId="2" fillId="7" fontId="1" numFmtId="168" xfId="0" applyBorder="1" applyFont="1" applyNumberFormat="1"/>
    <xf borderId="2" fillId="7" fontId="23" numFmtId="0" xfId="0" applyBorder="1" applyFont="1"/>
    <xf borderId="2" fillId="9" fontId="8" numFmtId="0" xfId="0" applyAlignment="1" applyBorder="1" applyFont="1">
      <alignment horizontal="left" vertical="top"/>
    </xf>
    <xf borderId="42" fillId="6" fontId="12" numFmtId="168" xfId="0" applyAlignment="1" applyBorder="1" applyFont="1" applyNumberFormat="1">
      <alignment horizontal="right" readingOrder="0" vertical="top"/>
    </xf>
    <xf borderId="2" fillId="9" fontId="1" numFmtId="168" xfId="0" applyBorder="1" applyFont="1" applyNumberFormat="1"/>
    <xf borderId="0" fillId="6" fontId="24" numFmtId="168" xfId="0" applyAlignment="1" applyFont="1" applyNumberFormat="1">
      <alignment readingOrder="0"/>
    </xf>
    <xf borderId="2" fillId="9" fontId="12" numFmtId="168" xfId="0" applyAlignment="1" applyBorder="1" applyFont="1" applyNumberFormat="1">
      <alignment horizontal="left" readingOrder="0" vertical="top"/>
    </xf>
    <xf borderId="3" fillId="0" fontId="25" numFmtId="164" xfId="0" applyAlignment="1" applyBorder="1" applyFont="1" applyNumberFormat="1">
      <alignment horizontal="right" vertical="top"/>
    </xf>
    <xf borderId="83" fillId="0" fontId="25" numFmtId="164" xfId="0" applyAlignment="1" applyBorder="1" applyFont="1" applyNumberFormat="1">
      <alignment horizontal="right" vertical="top"/>
    </xf>
    <xf borderId="42" fillId="9" fontId="12" numFmtId="4" xfId="0" applyAlignment="1" applyBorder="1" applyFont="1" applyNumberFormat="1">
      <alignment horizontal="right" vertical="top"/>
    </xf>
    <xf borderId="52" fillId="9" fontId="8" numFmtId="0" xfId="0" applyAlignment="1" applyBorder="1" applyFont="1">
      <alignment horizontal="left" vertical="top"/>
    </xf>
    <xf borderId="2" fillId="9" fontId="1" numFmtId="168" xfId="0" applyAlignment="1" applyBorder="1" applyFont="1" applyNumberFormat="1">
      <alignment readingOrder="0"/>
    </xf>
    <xf borderId="2" fillId="3" fontId="17" numFmtId="0" xfId="0" applyBorder="1" applyFont="1"/>
    <xf borderId="2" fillId="3" fontId="23" numFmtId="0" xfId="0" applyBorder="1" applyFont="1"/>
    <xf borderId="2" fillId="3" fontId="26" numFmtId="0" xfId="0" applyAlignment="1" applyBorder="1" applyFont="1">
      <alignment readingOrder="0"/>
    </xf>
    <xf borderId="2" fillId="3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EBITDA Actual vs Forecast [Overall]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EBIT!$C$2:$N$2</c:f>
            </c:strRef>
          </c:cat>
          <c:val>
            <c:numRef>
              <c:f>EBIT!$C$8:$N$8</c:f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D9D9D9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EBIT!$C$2:$N$2</c:f>
            </c:strRef>
          </c:cat>
          <c:val>
            <c:numRef>
              <c:f>EBIT!$C$39:$N$39</c:f>
            </c:numRef>
          </c:val>
          <c:smooth val="0"/>
        </c:ser>
        <c:axId val="764062462"/>
        <c:axId val="712350075"/>
      </c:lineChart>
      <c:catAx>
        <c:axId val="764062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900">
                <a:solidFill>
                  <a:srgbClr val="595959"/>
                </a:solidFill>
                <a:latin typeface="+mn-lt"/>
              </a:defRPr>
            </a:pPr>
          </a:p>
        </c:txPr>
        <c:crossAx val="712350075"/>
      </c:catAx>
      <c:valAx>
        <c:axId val="71235007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EBITDA $(M)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64062462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$/ML versus Market Price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'Pseudo Cost Curve'!$B$15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chemeClr val="accent5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'Pseudo Cost Curve'!$A$16:$A$26</c:f>
            </c:strRef>
          </c:cat>
          <c:val>
            <c:numRef>
              <c:f>'Pseudo Cost Curve'!$B$16:$B$26</c:f>
            </c:numRef>
          </c:val>
        </c:ser>
        <c:ser>
          <c:idx val="1"/>
          <c:order val="1"/>
          <c:tx>
            <c:strRef>
              <c:f>'Pseudo Cost Curve'!$C$15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chemeClr val="accent5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'Pseudo Cost Curve'!$A$16:$A$26</c:f>
            </c:strRef>
          </c:cat>
          <c:val>
            <c:numRef>
              <c:f>'Pseudo Cost Curve'!$C$16:$C$26</c:f>
            </c:numRef>
          </c:val>
        </c:ser>
        <c:ser>
          <c:idx val="2"/>
          <c:order val="2"/>
          <c:tx>
            <c:strRef>
              <c:f>'Pseudo Cost Curve'!$D$15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chemeClr val="accent5"/>
              </a:solidFill>
            </a:ln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'Pseudo Cost Curve'!$A$16:$A$26</c:f>
            </c:strRef>
          </c:cat>
          <c:val>
            <c:numRef>
              <c:f>'Pseudo Cost Curve'!$D$16:$D$26</c:f>
            </c:numRef>
          </c:val>
        </c:ser>
        <c:ser>
          <c:idx val="3"/>
          <c:order val="3"/>
          <c:tx>
            <c:strRef>
              <c:f>'Pseudo Cost Curve'!$E$15</c:f>
            </c:strRef>
          </c:tx>
          <c:spPr>
            <a:solidFill>
              <a:schemeClr val="accent5">
                <a:alpha val="30000"/>
              </a:schemeClr>
            </a:solidFill>
            <a:ln cmpd="sng" w="19050">
              <a:solidFill>
                <a:schemeClr val="accent5"/>
              </a:solidFill>
            </a:ln>
          </c:spPr>
          <c:dLbls>
            <c:txPr>
              <a:bodyPr/>
              <a:lstStyle/>
              <a:p>
                <a:pPr lvl="0">
                  <a:defRPr b="1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'Pseudo Cost Curve'!$A$16:$A$26</c:f>
            </c:strRef>
          </c:cat>
          <c:val>
            <c:numRef>
              <c:f>'Pseudo Cost Curve'!$E$16:$E$26</c:f>
            </c:numRef>
          </c:val>
        </c:ser>
        <c:axId val="296631249"/>
        <c:axId val="1766544241"/>
      </c:areaChart>
      <c:catAx>
        <c:axId val="296631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766544241"/>
      </c:catAx>
      <c:valAx>
        <c:axId val="176654424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$/ML (Cost to Produce)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96631249"/>
      </c:valAx>
      <c:lineChart>
        <c:varyColors val="0"/>
        <c:ser>
          <c:idx val="4"/>
          <c:order val="4"/>
          <c:tx>
            <c:strRef>
              <c:f>'Pseudo Cost Curve'!$F$15</c:f>
            </c:strRef>
          </c:tx>
          <c:spPr>
            <a:ln cmpd="sng" w="28575">
              <a:solidFill>
                <a:schemeClr val="accent4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'Pseudo Cost Curve'!$A$16:$A$26</c:f>
            </c:strRef>
          </c:cat>
          <c:val>
            <c:numRef>
              <c:f>'Pseudo Cost Curve'!$F$16:$F$26</c:f>
            </c:numRef>
          </c:val>
          <c:smooth val="0"/>
        </c:ser>
        <c:axId val="1010831785"/>
        <c:axId val="1497091854"/>
      </c:lineChart>
      <c:catAx>
        <c:axId val="1010831785"/>
        <c:scaling>
          <c:orientation val="minMax"/>
        </c:scaling>
        <c:delete val="1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497091854"/>
      </c:catAx>
      <c:valAx>
        <c:axId val="1497091854"/>
        <c:scaling>
          <c:orientation val="minMax"/>
          <c:max val="140.0"/>
        </c:scaling>
        <c:delete val="0"/>
        <c:axPos val="r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Market Price (Weighted)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10831785"/>
        <c:crosses val="max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EBITDA Actual vs Forecast [Overall]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EBIT!$C$2:$N$2</c:f>
            </c:strRef>
          </c:cat>
          <c:val>
            <c:numRef>
              <c:f>EBIT!$C$8:$N$8</c:f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EBIT!$C$2:$N$2</c:f>
            </c:strRef>
          </c:cat>
          <c:val>
            <c:numRef>
              <c:f>EBIT!$C$39:$N$39</c:f>
            </c:numRef>
          </c:val>
          <c:smooth val="0"/>
        </c:ser>
        <c:axId val="1354255980"/>
        <c:axId val="1476689419"/>
      </c:lineChart>
      <c:catAx>
        <c:axId val="1354255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900">
                <a:solidFill>
                  <a:srgbClr val="595959"/>
                </a:solidFill>
                <a:latin typeface="+mn-lt"/>
              </a:defRPr>
            </a:pPr>
          </a:p>
        </c:txPr>
        <c:crossAx val="1476689419"/>
      </c:catAx>
      <c:valAx>
        <c:axId val="147668941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EBITDA $(M)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354255980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EBITDA Actual vs Forecast [Kootha]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EBIT!$C$2:$N$2</c:f>
            </c:strRef>
          </c:cat>
          <c:val>
            <c:numRef>
              <c:f>EBIT!$C$15:$N$15</c:f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D9D9D9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EBIT!$C$2:$N$2</c:f>
            </c:strRef>
          </c:cat>
          <c:val>
            <c:numRef>
              <c:f>EBIT!$C$46:$N$46</c:f>
            </c:numRef>
          </c:val>
          <c:smooth val="0"/>
        </c:ser>
        <c:axId val="778102761"/>
        <c:axId val="74548147"/>
      </c:lineChart>
      <c:catAx>
        <c:axId val="778102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900">
                <a:solidFill>
                  <a:srgbClr val="595959"/>
                </a:solidFill>
                <a:latin typeface="+mn-lt"/>
              </a:defRPr>
            </a:pPr>
          </a:p>
        </c:txPr>
        <c:crossAx val="74548147"/>
      </c:catAx>
      <c:valAx>
        <c:axId val="7454814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EBITDA $(M)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78102761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EBITDA Actual vs Forecast [Surjek]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EBIT!$C$2:$N$2</c:f>
            </c:strRef>
          </c:cat>
          <c:val>
            <c:numRef>
              <c:f>EBIT!$C$22:$N$22</c:f>
            </c:numRef>
          </c:val>
          <c:smooth val="0"/>
        </c:ser>
        <c:ser>
          <c:idx val="1"/>
          <c:order val="1"/>
          <c:spPr>
            <a:ln cmpd="sng" w="28575">
              <a:solidFill>
                <a:srgbClr val="D9D9D9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EBIT!$C$2:$N$2</c:f>
            </c:strRef>
          </c:cat>
          <c:val>
            <c:numRef>
              <c:f>EBIT!$C$53:$N$53</c:f>
            </c:numRef>
          </c:val>
          <c:smooth val="0"/>
        </c:ser>
        <c:axId val="109772227"/>
        <c:axId val="644566762"/>
      </c:lineChart>
      <c:catAx>
        <c:axId val="109772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900">
                <a:solidFill>
                  <a:srgbClr val="595959"/>
                </a:solidFill>
                <a:latin typeface="+mn-lt"/>
              </a:defRPr>
            </a:pPr>
          </a:p>
        </c:txPr>
        <c:crossAx val="644566762"/>
      </c:catAx>
      <c:valAx>
        <c:axId val="64456676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EBITDA $(M)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9772227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EBITDA Actual vs Forecast [Jutik]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6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EBIT!$C$2:$N$2</c:f>
            </c:strRef>
          </c:cat>
          <c:val>
            <c:numRef>
              <c:f>EBIT!$C$29:$N$29</c:f>
            </c:numRef>
          </c:val>
          <c:smooth val="0"/>
        </c:ser>
        <c:axId val="890802279"/>
        <c:axId val="884369627"/>
      </c:lineChart>
      <c:catAx>
        <c:axId val="890802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900">
                <a:solidFill>
                  <a:srgbClr val="595959"/>
                </a:solidFill>
                <a:latin typeface="+mn-lt"/>
              </a:defRPr>
            </a:pPr>
          </a:p>
        </c:txPr>
        <c:crossAx val="884369627"/>
      </c:catAx>
      <c:valAx>
        <c:axId val="884369627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EBITDA $(M)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90802279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Rolling Year-to-Date Cost to Produce per MegaLitre ($/Mega-Litre) Actual 2013-Jul to 2014-Jun Versus 2014-2015 Forecast [Overall]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DBDBDB">
                <a:alpha val="30000"/>
              </a:srgbClr>
            </a:solidFill>
            <a:ln cmpd="sng" w="19050">
              <a:solidFill>
                <a:srgbClr val="DBDBDB"/>
              </a:solidFill>
            </a:ln>
          </c:spPr>
          <c:cat>
            <c:strRef>
              <c:f>'Cost to Produce Forecast'!$C$36:$N$36</c:f>
            </c:strRef>
          </c:cat>
          <c:val>
            <c:numRef>
              <c:f>'Cost to Produce Forecast'!$C$11:$N$11</c:f>
            </c:numRef>
          </c:val>
        </c:ser>
        <c:ser>
          <c:idx val="1"/>
          <c:order val="1"/>
          <c:spPr>
            <a:solidFill>
              <a:schemeClr val="lt1">
                <a:alpha val="30000"/>
              </a:schemeClr>
            </a:solidFill>
            <a:ln cmpd="sng" w="19050">
              <a:solidFill>
                <a:schemeClr val="lt1"/>
              </a:solidFill>
            </a:ln>
          </c:spPr>
          <c:cat>
            <c:strRef>
              <c:f>'Cost to Produce Forecast'!$C$36:$N$36</c:f>
            </c:strRef>
          </c:cat>
          <c:val>
            <c:numRef>
              <c:f>'Cost to Produce Forecast'!$C$43:$N$43</c:f>
            </c:numRef>
          </c:val>
        </c:ser>
        <c:axId val="639553825"/>
        <c:axId val="81175134"/>
      </c:areaChart>
      <c:lineChart>
        <c:ser>
          <c:idx val="2"/>
          <c:order val="2"/>
          <c:spPr>
            <a:ln cmpd="sng" w="28575">
              <a:solidFill>
                <a:schemeClr val="accent3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dLbls>
            <c:txPr>
              <a:bodyPr/>
              <a:lstStyle/>
              <a:p>
                <a:pPr lvl="0">
                  <a:defRPr b="1" i="0" sz="8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'Cost to Produce Forecast'!$C$36:$N$36</c:f>
            </c:strRef>
          </c:cat>
          <c:val>
            <c:numRef>
              <c:f>'Cost to Produce Forecast'!$C$11:$N$11</c:f>
            </c:numRef>
          </c:val>
          <c:smooth val="0"/>
        </c:ser>
        <c:ser>
          <c:idx val="3"/>
          <c:order val="3"/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dLbls>
            <c:txPr>
              <a:bodyPr/>
              <a:lstStyle/>
              <a:p>
                <a:pPr lvl="0">
                  <a:defRPr b="1" i="0" sz="800">
                    <a:solidFill>
                      <a:srgbClr val="-BFBFC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'Cost to Produce Forecast'!$C$36:$N$36</c:f>
            </c:strRef>
          </c:cat>
          <c:val>
            <c:numRef>
              <c:f>'Cost to Produce Forecast'!$C$43:$N$43</c:f>
            </c:numRef>
          </c:val>
          <c:smooth val="0"/>
        </c:ser>
        <c:axId val="639553825"/>
        <c:axId val="81175134"/>
      </c:lineChart>
      <c:catAx>
        <c:axId val="639553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900">
                <a:solidFill>
                  <a:srgbClr val="595959"/>
                </a:solidFill>
                <a:latin typeface="+mn-lt"/>
              </a:defRPr>
            </a:pPr>
          </a:p>
        </c:txPr>
        <c:crossAx val="81175134"/>
      </c:catAx>
      <c:valAx>
        <c:axId val="8117513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900">
                <a:solidFill>
                  <a:srgbClr val="595959"/>
                </a:solidFill>
                <a:latin typeface="+mn-lt"/>
              </a:defRPr>
            </a:pPr>
          </a:p>
        </c:txPr>
        <c:crossAx val="639553825"/>
      </c:valAx>
    </c:plotArea>
    <c:plotVisOnly val="1"/>
  </c:chart>
  <c:spPr>
    <a:solidFill>
      <a:schemeClr val="lt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+mn-lt"/>
              </a:defRPr>
            </a:pPr>
            <a:r>
              <a:t>Rolling Year-to-Date Cost to Produce Kootha per MegaLitre ($/Mega-Litre) Actual 2013-Jul to 2014-Jun Versus 2014-2015 Forecast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'Cost to Produce Forecast'!$C$59:$N$59</c:f>
            </c:strRef>
          </c:cat>
          <c:val>
            <c:numRef>
              <c:f>'Cost to Produce Forecast'!$C$18:$N$18</c:f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'Cost to Produce Forecast'!$C$59:$N$59</c:f>
            </c:strRef>
          </c:cat>
          <c:val>
            <c:numRef>
              <c:f>'Cost to Produce Forecast'!$C$50:$N$50</c:f>
            </c:numRef>
          </c:val>
          <c:smooth val="0"/>
        </c:ser>
        <c:axId val="1316944067"/>
        <c:axId val="57042084"/>
      </c:lineChart>
      <c:catAx>
        <c:axId val="1316944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900">
                <a:solidFill>
                  <a:srgbClr val="595959"/>
                </a:solidFill>
                <a:latin typeface="+mn-lt"/>
              </a:defRPr>
            </a:pPr>
          </a:p>
        </c:txPr>
        <c:crossAx val="57042084"/>
      </c:catAx>
      <c:valAx>
        <c:axId val="57042084"/>
        <c:scaling>
          <c:orientation val="minMax"/>
          <c:min val="15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$/ML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900">
                <a:solidFill>
                  <a:srgbClr val="595959"/>
                </a:solidFill>
                <a:latin typeface="+mn-lt"/>
              </a:defRPr>
            </a:pPr>
          </a:p>
        </c:txPr>
        <c:crossAx val="1316944067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Arial"/>
            </a:defRPr>
          </a:pPr>
        </a:p>
      </c:txPr>
    </c:legend>
    <c:plotVisOnly val="1"/>
  </c:chart>
  <c:spPr>
    <a:solidFill>
      <a:schemeClr val="lt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+mn-lt"/>
              </a:defRPr>
            </a:pPr>
            <a:r>
              <a:t>Rolling Year-to-Date Cost to Produce Surjek per MegaLitre ($/Mega-Litre) Actual 2013-Jul to 2014-Jun Versus 2014-2015 Forecast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'Cost to Produce Forecast'!$C$59:$N$59</c:f>
            </c:strRef>
          </c:cat>
          <c:val>
            <c:numRef>
              <c:f>'Cost to Produce Forecast'!$C$25:$N$25</c:f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'Cost to Produce Forecast'!$C$59:$N$59</c:f>
            </c:strRef>
          </c:cat>
          <c:val>
            <c:numRef>
              <c:f>'Cost to Produce Forecast'!$C$57:$N$57</c:f>
            </c:numRef>
          </c:val>
          <c:smooth val="0"/>
        </c:ser>
        <c:axId val="632418018"/>
        <c:axId val="778487726"/>
      </c:lineChart>
      <c:catAx>
        <c:axId val="632418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900">
                <a:solidFill>
                  <a:srgbClr val="595959"/>
                </a:solidFill>
                <a:latin typeface="+mn-lt"/>
              </a:defRPr>
            </a:pPr>
          </a:p>
        </c:txPr>
        <c:crossAx val="778487726"/>
      </c:catAx>
      <c:valAx>
        <c:axId val="778487726"/>
        <c:scaling>
          <c:orientation val="minMax"/>
          <c:min val="35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$/ML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900">
                <a:solidFill>
                  <a:srgbClr val="595959"/>
                </a:solidFill>
                <a:latin typeface="+mn-lt"/>
              </a:defRPr>
            </a:pPr>
          </a:p>
        </c:txPr>
        <c:crossAx val="632418018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+mn-lt"/>
              </a:defRPr>
            </a:pPr>
            <a:r>
              <a:t>Rolling Year-to-Date Cost to Produce Jutik per MegaLitre ($/Mega-Litre) Actual 2013-Jul to 2014-Jun Versus 2014-2015 Forecast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'Cost to Produce Forecast'!$C$59:$N$59</c:f>
            </c:strRef>
          </c:cat>
          <c:val>
            <c:numRef>
              <c:f>'Cost to Produce Forecast'!$C$32:$N$32</c:f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'Cost to Produce Forecast'!$C$59:$N$59</c:f>
            </c:strRef>
          </c:cat>
          <c:val>
            <c:numRef>
              <c:f>'Cost to Produce Forecast'!$C$64:$N$64</c:f>
            </c:numRef>
          </c:val>
          <c:smooth val="0"/>
        </c:ser>
        <c:axId val="945112845"/>
        <c:axId val="1914694553"/>
      </c:lineChart>
      <c:catAx>
        <c:axId val="945112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1" i="0" sz="900">
                <a:solidFill>
                  <a:srgbClr val="595959"/>
                </a:solidFill>
                <a:latin typeface="+mn-lt"/>
              </a:defRPr>
            </a:pPr>
          </a:p>
        </c:txPr>
        <c:crossAx val="1914694553"/>
      </c:catAx>
      <c:valAx>
        <c:axId val="1914694553"/>
        <c:scaling>
          <c:orientation val="minMax"/>
          <c:min val="15.0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$/ML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 sz="900">
                <a:solidFill>
                  <a:srgbClr val="595959"/>
                </a:solidFill>
                <a:latin typeface="+mn-lt"/>
              </a:defRPr>
            </a:pPr>
          </a:p>
        </c:txPr>
        <c:crossAx val="945112845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61</xdr:row>
      <xdr:rowOff>28575</xdr:rowOff>
    </xdr:from>
    <xdr:ext cx="14849475" cy="30289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79</xdr:row>
      <xdr:rowOff>0</xdr:rowOff>
    </xdr:from>
    <xdr:ext cx="14849475" cy="30289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</xdr:colOff>
      <xdr:row>79</xdr:row>
      <xdr:rowOff>9525</xdr:rowOff>
    </xdr:from>
    <xdr:ext cx="14849475" cy="302895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96</xdr:row>
      <xdr:rowOff>171450</xdr:rowOff>
    </xdr:from>
    <xdr:ext cx="14849475" cy="302895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115</xdr:row>
      <xdr:rowOff>0</xdr:rowOff>
    </xdr:from>
    <xdr:ext cx="14849475" cy="302895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66</xdr:row>
      <xdr:rowOff>0</xdr:rowOff>
    </xdr:from>
    <xdr:ext cx="8867775" cy="39052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90</xdr:row>
      <xdr:rowOff>0</xdr:rowOff>
    </xdr:from>
    <xdr:ext cx="8896350" cy="32575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110</xdr:row>
      <xdr:rowOff>0</xdr:rowOff>
    </xdr:from>
    <xdr:ext cx="8896350" cy="32575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130</xdr:row>
      <xdr:rowOff>0</xdr:rowOff>
    </xdr:from>
    <xdr:ext cx="8896350" cy="325755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27</xdr:row>
      <xdr:rowOff>0</xdr:rowOff>
    </xdr:from>
    <xdr:ext cx="10229850" cy="3714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2.63" defaultRowHeight="15.0"/>
  <cols>
    <col customWidth="1" min="1" max="1" width="52.75"/>
    <col customWidth="1" min="2" max="2" width="31.38"/>
    <col customWidth="1" min="3" max="26" width="7.63"/>
  </cols>
  <sheetData>
    <row r="1" ht="17.25" customHeight="1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7.25" customHeight="1">
      <c r="A2" s="6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7.25" customHeight="1">
      <c r="A3" s="3" t="s">
        <v>14</v>
      </c>
      <c r="B3" s="1" t="s">
        <v>20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7.25" customHeight="1">
      <c r="A4" s="3" t="s">
        <v>24</v>
      </c>
      <c r="B4" s="1" t="s">
        <v>25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7.25" customHeight="1">
      <c r="A5" s="3" t="s">
        <v>27</v>
      </c>
      <c r="B5" s="1" t="s">
        <v>28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7.25" customHeight="1">
      <c r="A6" s="3" t="s">
        <v>29</v>
      </c>
      <c r="B6" s="1" t="s">
        <v>30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7.25" customHeight="1">
      <c r="A7" s="3" t="s">
        <v>31</v>
      </c>
      <c r="B7" s="1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7.25" customHeight="1">
      <c r="A8" s="3" t="s">
        <v>33</v>
      </c>
      <c r="B8" s="1" t="s">
        <v>34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7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7.25" customHeight="1">
      <c r="A10" s="25" t="s">
        <v>35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7.25" customHeight="1">
      <c r="A11" s="2" t="s">
        <v>38</v>
      </c>
      <c r="B11" s="3" t="s">
        <v>39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7.25" customHeight="1">
      <c r="A12" s="3" t="s">
        <v>42</v>
      </c>
      <c r="B12" s="33">
        <v>230.0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7.25" customHeight="1">
      <c r="A13" s="3" t="s">
        <v>43</v>
      </c>
      <c r="B13" s="33">
        <v>420.0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7.25" customHeight="1">
      <c r="A14" s="3" t="s">
        <v>44</v>
      </c>
      <c r="B14" s="33">
        <v>300.0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7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7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7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7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7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7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7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7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7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7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7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7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7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7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7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7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7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7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7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7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7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7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7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7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7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7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2.63" defaultRowHeight="15.0"/>
  <cols>
    <col customWidth="1" min="1" max="2" width="24.63"/>
    <col customWidth="1" min="3" max="3" width="24.0"/>
    <col customWidth="1" min="4" max="4" width="29.75"/>
    <col customWidth="1" min="5" max="5" width="15.88"/>
    <col customWidth="1" min="6" max="16" width="15.63"/>
    <col customWidth="1" min="17" max="17" width="17.0"/>
    <col customWidth="1" min="18" max="18" width="14.0"/>
    <col customWidth="1" min="19" max="19" width="13.63"/>
    <col customWidth="1" min="20" max="26" width="14.0"/>
    <col customWidth="1" min="27" max="27" width="15.0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2.0" customHeight="1">
      <c r="A2" s="3" t="s">
        <v>2</v>
      </c>
      <c r="B2" s="1"/>
      <c r="C2" s="1"/>
      <c r="D2" s="1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2.0" customHeight="1">
      <c r="A3" s="12"/>
      <c r="B3" s="13" t="s">
        <v>12</v>
      </c>
      <c r="C3" s="14" t="s">
        <v>17</v>
      </c>
      <c r="D3" s="15" t="s">
        <v>22</v>
      </c>
      <c r="E3" s="17">
        <v>41821.0</v>
      </c>
      <c r="F3" s="17">
        <v>41852.0</v>
      </c>
      <c r="G3" s="17">
        <v>41883.0</v>
      </c>
      <c r="H3" s="17">
        <v>41913.0</v>
      </c>
      <c r="I3" s="17">
        <v>41944.0</v>
      </c>
      <c r="J3" s="17">
        <v>41974.0</v>
      </c>
      <c r="K3" s="17">
        <v>42005.0</v>
      </c>
      <c r="L3" s="17">
        <v>42036.0</v>
      </c>
      <c r="M3" s="17">
        <v>42064.0</v>
      </c>
      <c r="N3" s="17">
        <v>42095.0</v>
      </c>
      <c r="O3" s="17">
        <v>42125.0</v>
      </c>
      <c r="P3" s="17">
        <v>42156.0</v>
      </c>
      <c r="Q3" s="19"/>
      <c r="R3" s="1"/>
      <c r="S3" s="1"/>
      <c r="T3" s="1"/>
      <c r="U3" s="1"/>
      <c r="V3" s="1"/>
      <c r="W3" s="1"/>
      <c r="X3" s="1"/>
      <c r="Y3" s="1"/>
      <c r="Z3" s="1"/>
      <c r="AA3" s="1"/>
    </row>
    <row r="4" ht="12.0" customHeight="1">
      <c r="A4" s="20"/>
      <c r="B4" s="22"/>
      <c r="C4" s="23"/>
      <c r="D4" s="24"/>
      <c r="E4" s="19" t="s">
        <v>5</v>
      </c>
      <c r="F4" s="19" t="s">
        <v>6</v>
      </c>
      <c r="G4" s="19" t="s">
        <v>7</v>
      </c>
      <c r="H4" s="19" t="s">
        <v>8</v>
      </c>
      <c r="I4" s="19" t="s">
        <v>9</v>
      </c>
      <c r="J4" s="19" t="s">
        <v>10</v>
      </c>
      <c r="K4" s="19" t="s">
        <v>11</v>
      </c>
      <c r="L4" s="19" t="s">
        <v>13</v>
      </c>
      <c r="M4" s="19" t="s">
        <v>15</v>
      </c>
      <c r="N4" s="19" t="s">
        <v>16</v>
      </c>
      <c r="O4" s="19" t="s">
        <v>18</v>
      </c>
      <c r="P4" s="19" t="s">
        <v>19</v>
      </c>
      <c r="Q4" s="19" t="s">
        <v>21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ht="12.0" customHeight="1">
      <c r="A5" s="27" t="s">
        <v>23</v>
      </c>
      <c r="B5" s="29" t="s">
        <v>36</v>
      </c>
      <c r="C5" s="30" t="s">
        <v>37</v>
      </c>
      <c r="D5" s="32" t="s">
        <v>41</v>
      </c>
      <c r="E5" s="34">
        <v>-33635.0</v>
      </c>
      <c r="F5" s="34">
        <v>-33635.0</v>
      </c>
      <c r="G5" s="34">
        <v>-32550.0</v>
      </c>
      <c r="H5" s="34">
        <v>-33635.0</v>
      </c>
      <c r="I5" s="34">
        <v>-32550.0</v>
      </c>
      <c r="J5" s="34">
        <v>-33635.0</v>
      </c>
      <c r="K5" s="34">
        <v>0.0</v>
      </c>
      <c r="L5" s="34">
        <v>0.0</v>
      </c>
      <c r="M5" s="34">
        <v>0.0</v>
      </c>
      <c r="N5" s="34">
        <v>0.0</v>
      </c>
      <c r="O5" s="34">
        <v>-33635.0</v>
      </c>
      <c r="P5" s="34">
        <v>-32550.0</v>
      </c>
      <c r="Q5" s="35">
        <f t="shared" ref="Q5:Q45" si="1">SUM(E5:P5)</f>
        <v>-265825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ht="12.0" customHeight="1">
      <c r="A6" s="27" t="s">
        <v>23</v>
      </c>
      <c r="B6" s="29" t="s">
        <v>36</v>
      </c>
      <c r="C6" s="30" t="s">
        <v>37</v>
      </c>
      <c r="D6" s="32" t="s">
        <v>46</v>
      </c>
      <c r="E6" s="34">
        <v>-3591.0</v>
      </c>
      <c r="F6" s="34">
        <v>-3759.0</v>
      </c>
      <c r="G6" s="34">
        <v>-3927.0</v>
      </c>
      <c r="H6" s="34">
        <v>-3948.0</v>
      </c>
      <c r="I6" s="34">
        <v>-3675.0</v>
      </c>
      <c r="J6" s="34">
        <v>-6216.0</v>
      </c>
      <c r="K6" s="34"/>
      <c r="L6" s="34"/>
      <c r="M6" s="34"/>
      <c r="N6" s="34"/>
      <c r="O6" s="34">
        <v>-4011.0000000000005</v>
      </c>
      <c r="P6" s="34">
        <v>-4158.0</v>
      </c>
      <c r="Q6" s="35">
        <f t="shared" si="1"/>
        <v>-33285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ht="12.0" customHeight="1">
      <c r="A7" s="27" t="s">
        <v>23</v>
      </c>
      <c r="B7" s="37" t="s">
        <v>36</v>
      </c>
      <c r="C7" s="30" t="s">
        <v>47</v>
      </c>
      <c r="D7" s="32" t="s">
        <v>41</v>
      </c>
      <c r="E7" s="34">
        <v>-8177640.7</v>
      </c>
      <c r="F7" s="34">
        <v>-5932544.7</v>
      </c>
      <c r="G7" s="34">
        <v>-5909109.7</v>
      </c>
      <c r="H7" s="34">
        <v>-4369816.23</v>
      </c>
      <c r="I7" s="34">
        <v>-7216006.23</v>
      </c>
      <c r="J7" s="34">
        <v>-7965482.23</v>
      </c>
      <c r="K7" s="34">
        <v>0.0</v>
      </c>
      <c r="L7" s="34">
        <v>0.0</v>
      </c>
      <c r="M7" s="34">
        <v>0.0</v>
      </c>
      <c r="N7" s="34">
        <v>0.0</v>
      </c>
      <c r="O7" s="34">
        <v>-7432112.23</v>
      </c>
      <c r="P7" s="34">
        <v>-7981183.23</v>
      </c>
      <c r="Q7" s="35">
        <f t="shared" si="1"/>
        <v>-54983895.25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ht="12.0" customHeight="1">
      <c r="A8" s="27" t="s">
        <v>23</v>
      </c>
      <c r="B8" s="37" t="s">
        <v>48</v>
      </c>
      <c r="C8" s="38" t="s">
        <v>49</v>
      </c>
      <c r="D8" s="32" t="s">
        <v>46</v>
      </c>
      <c r="E8" s="34">
        <v>247950.0</v>
      </c>
      <c r="F8" s="34">
        <v>134250.0</v>
      </c>
      <c r="G8" s="34">
        <v>374000.0</v>
      </c>
      <c r="H8" s="34">
        <v>752000.0</v>
      </c>
      <c r="I8" s="34">
        <v>437500.0</v>
      </c>
      <c r="J8" s="34">
        <v>355200.0</v>
      </c>
      <c r="K8" s="34">
        <v>355200.0</v>
      </c>
      <c r="L8" s="34">
        <v>740000.0</v>
      </c>
      <c r="M8" s="34">
        <v>740000.0</v>
      </c>
      <c r="N8" s="34">
        <v>177000.0</v>
      </c>
      <c r="O8" s="34">
        <v>191000.0</v>
      </c>
      <c r="P8" s="34">
        <v>198000.0</v>
      </c>
      <c r="Q8" s="35">
        <f t="shared" si="1"/>
        <v>4702100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ht="12.0" customHeight="1">
      <c r="A9" s="27" t="s">
        <v>23</v>
      </c>
      <c r="B9" s="37" t="s">
        <v>27</v>
      </c>
      <c r="C9" s="38" t="s">
        <v>51</v>
      </c>
      <c r="D9" s="32" t="s">
        <v>52</v>
      </c>
      <c r="E9" s="34">
        <v>0.0</v>
      </c>
      <c r="F9" s="34">
        <v>0.0</v>
      </c>
      <c r="G9" s="34">
        <v>0.0</v>
      </c>
      <c r="H9" s="34">
        <v>0.0</v>
      </c>
      <c r="I9" s="34">
        <v>0.0</v>
      </c>
      <c r="J9" s="34">
        <v>0.0</v>
      </c>
      <c r="K9" s="34">
        <v>0.0</v>
      </c>
      <c r="L9" s="34">
        <v>0.0</v>
      </c>
      <c r="M9" s="34">
        <v>0.0</v>
      </c>
      <c r="N9" s="34">
        <v>0.0</v>
      </c>
      <c r="O9" s="34">
        <v>0.0</v>
      </c>
      <c r="P9" s="34">
        <v>0.0</v>
      </c>
      <c r="Q9" s="35">
        <f t="shared" si="1"/>
        <v>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ht="12.0" customHeight="1">
      <c r="A10" s="27" t="s">
        <v>23</v>
      </c>
      <c r="B10" s="37" t="s">
        <v>27</v>
      </c>
      <c r="C10" s="38" t="s">
        <v>51</v>
      </c>
      <c r="D10" s="32" t="s">
        <v>53</v>
      </c>
      <c r="E10" s="34">
        <v>265050.0</v>
      </c>
      <c r="F10" s="34">
        <v>277450.0</v>
      </c>
      <c r="G10" s="34">
        <v>289850.0</v>
      </c>
      <c r="H10" s="34">
        <v>291400.0</v>
      </c>
      <c r="I10" s="34">
        <v>271250.0</v>
      </c>
      <c r="J10" s="34">
        <v>458800.0</v>
      </c>
      <c r="K10" s="34">
        <v>458800.0</v>
      </c>
      <c r="L10" s="34">
        <v>458800.0</v>
      </c>
      <c r="M10" s="34">
        <v>458800.0</v>
      </c>
      <c r="N10" s="34">
        <v>274350.0</v>
      </c>
      <c r="O10" s="34">
        <v>296050.0</v>
      </c>
      <c r="P10" s="34">
        <v>306900.0</v>
      </c>
      <c r="Q10" s="35">
        <f t="shared" si="1"/>
        <v>4107500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ht="12.0" customHeight="1">
      <c r="A11" s="27" t="s">
        <v>23</v>
      </c>
      <c r="B11" s="37" t="s">
        <v>27</v>
      </c>
      <c r="C11" s="38" t="s">
        <v>51</v>
      </c>
      <c r="D11" s="32" t="s">
        <v>46</v>
      </c>
      <c r="E11" s="34">
        <v>0.0</v>
      </c>
      <c r="F11" s="34">
        <v>0.0</v>
      </c>
      <c r="G11" s="34">
        <v>-76.26</v>
      </c>
      <c r="H11" s="34">
        <v>0.0</v>
      </c>
      <c r="I11" s="34">
        <v>0.0</v>
      </c>
      <c r="J11" s="34">
        <v>0.0</v>
      </c>
      <c r="K11" s="34">
        <v>0.0</v>
      </c>
      <c r="L11" s="34">
        <v>0.0</v>
      </c>
      <c r="M11" s="34">
        <v>0.0</v>
      </c>
      <c r="N11" s="34">
        <v>0.0</v>
      </c>
      <c r="O11" s="34">
        <v>0.0</v>
      </c>
      <c r="P11" s="34">
        <v>0.0</v>
      </c>
      <c r="Q11" s="35">
        <f t="shared" si="1"/>
        <v>-76.26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ht="12.0" customHeight="1">
      <c r="A12" s="41"/>
      <c r="B12" s="42"/>
      <c r="C12" s="43" t="s">
        <v>54</v>
      </c>
      <c r="D12" s="44" t="s">
        <v>41</v>
      </c>
      <c r="E12" s="45">
        <f t="shared" ref="E12:P12" si="2">E7+E5</f>
        <v>-8211275.7</v>
      </c>
      <c r="F12" s="45">
        <f t="shared" si="2"/>
        <v>-5966179.7</v>
      </c>
      <c r="G12" s="45">
        <f t="shared" si="2"/>
        <v>-5941659.7</v>
      </c>
      <c r="H12" s="45">
        <f t="shared" si="2"/>
        <v>-4403451.23</v>
      </c>
      <c r="I12" s="45">
        <f t="shared" si="2"/>
        <v>-7248556.23</v>
      </c>
      <c r="J12" s="45">
        <f t="shared" si="2"/>
        <v>-7999117.23</v>
      </c>
      <c r="K12" s="45">
        <f t="shared" si="2"/>
        <v>0</v>
      </c>
      <c r="L12" s="45">
        <f t="shared" si="2"/>
        <v>0</v>
      </c>
      <c r="M12" s="45">
        <f t="shared" si="2"/>
        <v>0</v>
      </c>
      <c r="N12" s="45">
        <f t="shared" si="2"/>
        <v>0</v>
      </c>
      <c r="O12" s="45">
        <f t="shared" si="2"/>
        <v>-7465747.23</v>
      </c>
      <c r="P12" s="45">
        <f t="shared" si="2"/>
        <v>-8013733.23</v>
      </c>
      <c r="Q12" s="46">
        <f t="shared" si="1"/>
        <v>-55249720.25</v>
      </c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ht="12.0" customHeight="1">
      <c r="A13" s="41"/>
      <c r="B13" s="42"/>
      <c r="C13" s="48"/>
      <c r="D13" s="44" t="s">
        <v>46</v>
      </c>
      <c r="E13" s="45">
        <f t="shared" ref="E13:P13" si="3">E6+E8+E11</f>
        <v>244359</v>
      </c>
      <c r="F13" s="45">
        <f t="shared" si="3"/>
        <v>130491</v>
      </c>
      <c r="G13" s="45">
        <f t="shared" si="3"/>
        <v>369996.74</v>
      </c>
      <c r="H13" s="45">
        <f t="shared" si="3"/>
        <v>748052</v>
      </c>
      <c r="I13" s="45">
        <f t="shared" si="3"/>
        <v>433825</v>
      </c>
      <c r="J13" s="45">
        <f t="shared" si="3"/>
        <v>348984</v>
      </c>
      <c r="K13" s="45">
        <f t="shared" si="3"/>
        <v>355200</v>
      </c>
      <c r="L13" s="45">
        <f t="shared" si="3"/>
        <v>740000</v>
      </c>
      <c r="M13" s="45">
        <f t="shared" si="3"/>
        <v>740000</v>
      </c>
      <c r="N13" s="45">
        <f t="shared" si="3"/>
        <v>177000</v>
      </c>
      <c r="O13" s="45">
        <f t="shared" si="3"/>
        <v>186989</v>
      </c>
      <c r="P13" s="45">
        <f t="shared" si="3"/>
        <v>193842</v>
      </c>
      <c r="Q13" s="46">
        <f t="shared" si="1"/>
        <v>4668738.74</v>
      </c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ht="12.0" customHeight="1">
      <c r="A14" s="41"/>
      <c r="B14" s="42"/>
      <c r="C14" s="48"/>
      <c r="D14" s="44" t="s">
        <v>53</v>
      </c>
      <c r="E14" s="45">
        <f t="shared" ref="E14:P14" si="4">E10</f>
        <v>265050</v>
      </c>
      <c r="F14" s="45">
        <f t="shared" si="4"/>
        <v>277450</v>
      </c>
      <c r="G14" s="45">
        <f t="shared" si="4"/>
        <v>289850</v>
      </c>
      <c r="H14" s="45">
        <f t="shared" si="4"/>
        <v>291400</v>
      </c>
      <c r="I14" s="45">
        <f t="shared" si="4"/>
        <v>271250</v>
      </c>
      <c r="J14" s="45">
        <f t="shared" si="4"/>
        <v>458800</v>
      </c>
      <c r="K14" s="45">
        <f t="shared" si="4"/>
        <v>458800</v>
      </c>
      <c r="L14" s="45">
        <f t="shared" si="4"/>
        <v>458800</v>
      </c>
      <c r="M14" s="45">
        <f t="shared" si="4"/>
        <v>458800</v>
      </c>
      <c r="N14" s="45">
        <f t="shared" si="4"/>
        <v>274350</v>
      </c>
      <c r="O14" s="45">
        <f t="shared" si="4"/>
        <v>296050</v>
      </c>
      <c r="P14" s="45">
        <f t="shared" si="4"/>
        <v>306900</v>
      </c>
      <c r="Q14" s="46">
        <f t="shared" si="1"/>
        <v>4107500</v>
      </c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ht="12.0" customHeight="1">
      <c r="A15" s="41"/>
      <c r="B15" s="42"/>
      <c r="C15" s="48"/>
      <c r="D15" s="44" t="s">
        <v>54</v>
      </c>
      <c r="E15" s="45">
        <f t="shared" ref="E15:P15" si="5">SUM(E12:E14)</f>
        <v>-7701866.7</v>
      </c>
      <c r="F15" s="45">
        <f t="shared" si="5"/>
        <v>-5558238.7</v>
      </c>
      <c r="G15" s="45">
        <f t="shared" si="5"/>
        <v>-5281812.96</v>
      </c>
      <c r="H15" s="45">
        <f t="shared" si="5"/>
        <v>-3363999.23</v>
      </c>
      <c r="I15" s="45">
        <f t="shared" si="5"/>
        <v>-6543481.23</v>
      </c>
      <c r="J15" s="45">
        <f t="shared" si="5"/>
        <v>-7191333.23</v>
      </c>
      <c r="K15" s="45">
        <f t="shared" si="5"/>
        <v>814000</v>
      </c>
      <c r="L15" s="45">
        <f t="shared" si="5"/>
        <v>1198800</v>
      </c>
      <c r="M15" s="45">
        <f t="shared" si="5"/>
        <v>1198800</v>
      </c>
      <c r="N15" s="45">
        <f t="shared" si="5"/>
        <v>451350</v>
      </c>
      <c r="O15" s="45">
        <f t="shared" si="5"/>
        <v>-6982708.23</v>
      </c>
      <c r="P15" s="45">
        <f t="shared" si="5"/>
        <v>-7512991.23</v>
      </c>
      <c r="Q15" s="46">
        <f t="shared" si="1"/>
        <v>-46473481.51</v>
      </c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ht="12.0" customHeight="1">
      <c r="A16" s="50" t="s">
        <v>50</v>
      </c>
      <c r="B16" s="37" t="s">
        <v>36</v>
      </c>
      <c r="C16" s="30" t="s">
        <v>37</v>
      </c>
      <c r="D16" s="32" t="s">
        <v>56</v>
      </c>
      <c r="E16" s="34">
        <v>-716666.67</v>
      </c>
      <c r="F16" s="34">
        <v>-716666.67</v>
      </c>
      <c r="G16" s="34">
        <v>-716666.67</v>
      </c>
      <c r="H16" s="34">
        <v>-716666.67</v>
      </c>
      <c r="I16" s="34">
        <v>-716666.67</v>
      </c>
      <c r="J16" s="34">
        <v>-716666.67</v>
      </c>
      <c r="K16" s="34">
        <v>-716666.67</v>
      </c>
      <c r="L16" s="34">
        <v>-716666.67</v>
      </c>
      <c r="M16" s="34">
        <v>-716666.67</v>
      </c>
      <c r="N16" s="34">
        <v>-716666.67</v>
      </c>
      <c r="O16" s="34">
        <v>-716666.67</v>
      </c>
      <c r="P16" s="34">
        <v>-716666.67</v>
      </c>
      <c r="Q16" s="35">
        <f t="shared" si="1"/>
        <v>-8600000.04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ht="12.0" customHeight="1">
      <c r="A17" s="50" t="s">
        <v>50</v>
      </c>
      <c r="B17" s="37" t="s">
        <v>36</v>
      </c>
      <c r="C17" s="30" t="s">
        <v>47</v>
      </c>
      <c r="D17" s="32" t="s">
        <v>41</v>
      </c>
      <c r="E17" s="34">
        <v>-1.582318389E7</v>
      </c>
      <c r="F17" s="34">
        <v>-1.421944865E7</v>
      </c>
      <c r="G17" s="34">
        <v>-1.419516268E7</v>
      </c>
      <c r="H17" s="34">
        <v>-1.209582335E7</v>
      </c>
      <c r="I17" s="34">
        <v>-1.300858745E7</v>
      </c>
      <c r="J17" s="34">
        <v>-1.225241884E7</v>
      </c>
      <c r="K17" s="34">
        <v>0.0</v>
      </c>
      <c r="L17" s="34">
        <v>0.0</v>
      </c>
      <c r="M17" s="34">
        <v>0.0</v>
      </c>
      <c r="N17" s="34">
        <v>0.0</v>
      </c>
      <c r="O17" s="34">
        <v>-1.636587774E7</v>
      </c>
      <c r="P17" s="34">
        <v>-1.822873118E7</v>
      </c>
      <c r="Q17" s="35">
        <f t="shared" si="1"/>
        <v>-116189233.8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ht="12.0" customHeight="1">
      <c r="A18" s="50" t="s">
        <v>50</v>
      </c>
      <c r="B18" s="37" t="s">
        <v>48</v>
      </c>
      <c r="C18" s="30" t="s">
        <v>49</v>
      </c>
      <c r="D18" s="32" t="s">
        <v>46</v>
      </c>
      <c r="E18" s="34">
        <v>290667.51</v>
      </c>
      <c r="F18" s="34">
        <v>304265.99</v>
      </c>
      <c r="G18" s="34">
        <v>317864.47000000003</v>
      </c>
      <c r="H18" s="34">
        <v>313749.44</v>
      </c>
      <c r="I18" s="34">
        <v>292054.0</v>
      </c>
      <c r="J18" s="34">
        <v>1162323.92</v>
      </c>
      <c r="K18" s="34">
        <v>1162323.92</v>
      </c>
      <c r="L18" s="34">
        <v>1801598.08</v>
      </c>
      <c r="M18" s="34">
        <v>1801598.08</v>
      </c>
      <c r="N18" s="34">
        <v>295391.76</v>
      </c>
      <c r="O18" s="34">
        <v>318756.08</v>
      </c>
      <c r="P18" s="34">
        <v>330438.24</v>
      </c>
      <c r="Q18" s="35">
        <f t="shared" si="1"/>
        <v>8391031.49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ht="16.5" customHeight="1">
      <c r="A19" s="50" t="s">
        <v>50</v>
      </c>
      <c r="B19" s="37" t="s">
        <v>27</v>
      </c>
      <c r="C19" s="38" t="s">
        <v>51</v>
      </c>
      <c r="D19" s="32" t="s">
        <v>46</v>
      </c>
      <c r="E19" s="34">
        <v>819196.9434</v>
      </c>
      <c r="F19" s="34">
        <v>857521.9466</v>
      </c>
      <c r="G19" s="34">
        <v>895846.9498000001</v>
      </c>
      <c r="H19" s="34">
        <v>900637.5752</v>
      </c>
      <c r="I19" s="34">
        <v>838359.445</v>
      </c>
      <c r="J19" s="34">
        <v>1418025.1184</v>
      </c>
      <c r="K19" s="34">
        <v>1418025.1184</v>
      </c>
      <c r="L19" s="34">
        <v>1418025.1184</v>
      </c>
      <c r="M19" s="34">
        <v>1418025.1184</v>
      </c>
      <c r="N19" s="34">
        <v>847940.6958</v>
      </c>
      <c r="O19" s="34">
        <v>915009.4514</v>
      </c>
      <c r="P19" s="34">
        <v>948543.8291999999</v>
      </c>
      <c r="Q19" s="35">
        <f t="shared" si="1"/>
        <v>12695157.31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ht="12.0" customHeight="1">
      <c r="A20" s="41"/>
      <c r="B20" s="42"/>
      <c r="C20" s="43" t="s">
        <v>54</v>
      </c>
      <c r="D20" s="44" t="s">
        <v>41</v>
      </c>
      <c r="E20" s="45">
        <f t="shared" ref="E20:P20" si="6">E17</f>
        <v>-15823183.89</v>
      </c>
      <c r="F20" s="45">
        <f t="shared" si="6"/>
        <v>-14219448.65</v>
      </c>
      <c r="G20" s="45">
        <f t="shared" si="6"/>
        <v>-14195162.68</v>
      </c>
      <c r="H20" s="45">
        <f t="shared" si="6"/>
        <v>-12095823.35</v>
      </c>
      <c r="I20" s="45">
        <f t="shared" si="6"/>
        <v>-13008587.45</v>
      </c>
      <c r="J20" s="45">
        <f t="shared" si="6"/>
        <v>-12252418.84</v>
      </c>
      <c r="K20" s="45">
        <f t="shared" si="6"/>
        <v>0</v>
      </c>
      <c r="L20" s="45">
        <f t="shared" si="6"/>
        <v>0</v>
      </c>
      <c r="M20" s="45">
        <f t="shared" si="6"/>
        <v>0</v>
      </c>
      <c r="N20" s="45">
        <f t="shared" si="6"/>
        <v>0</v>
      </c>
      <c r="O20" s="45">
        <f t="shared" si="6"/>
        <v>-16365877.74</v>
      </c>
      <c r="P20" s="45">
        <f t="shared" si="6"/>
        <v>-18228731.18</v>
      </c>
      <c r="Q20" s="46">
        <f t="shared" si="1"/>
        <v>-116189233.8</v>
      </c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ht="12.0" customHeight="1">
      <c r="A21" s="41"/>
      <c r="B21" s="42"/>
      <c r="C21" s="48"/>
      <c r="D21" s="44" t="s">
        <v>46</v>
      </c>
      <c r="E21" s="45">
        <f t="shared" ref="E21:P21" si="7">E18+E19</f>
        <v>1109864.453</v>
      </c>
      <c r="F21" s="45">
        <f t="shared" si="7"/>
        <v>1161787.937</v>
      </c>
      <c r="G21" s="45">
        <f t="shared" si="7"/>
        <v>1213711.42</v>
      </c>
      <c r="H21" s="45">
        <f t="shared" si="7"/>
        <v>1214387.015</v>
      </c>
      <c r="I21" s="45">
        <f t="shared" si="7"/>
        <v>1130413.445</v>
      </c>
      <c r="J21" s="45">
        <f t="shared" si="7"/>
        <v>2580349.038</v>
      </c>
      <c r="K21" s="45">
        <f t="shared" si="7"/>
        <v>2580349.038</v>
      </c>
      <c r="L21" s="45">
        <f t="shared" si="7"/>
        <v>3219623.198</v>
      </c>
      <c r="M21" s="45">
        <f t="shared" si="7"/>
        <v>3219623.198</v>
      </c>
      <c r="N21" s="45">
        <f t="shared" si="7"/>
        <v>1143332.456</v>
      </c>
      <c r="O21" s="45">
        <f t="shared" si="7"/>
        <v>1233765.531</v>
      </c>
      <c r="P21" s="45">
        <f t="shared" si="7"/>
        <v>1278982.069</v>
      </c>
      <c r="Q21" s="46">
        <f t="shared" si="1"/>
        <v>21086188.8</v>
      </c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ht="12.0" customHeight="1">
      <c r="A22" s="41"/>
      <c r="B22" s="42"/>
      <c r="C22" s="48"/>
      <c r="D22" s="44" t="s">
        <v>56</v>
      </c>
      <c r="E22" s="45">
        <f t="shared" ref="E22:P22" si="8">E16</f>
        <v>-716666.67</v>
      </c>
      <c r="F22" s="45">
        <f t="shared" si="8"/>
        <v>-716666.67</v>
      </c>
      <c r="G22" s="45">
        <f t="shared" si="8"/>
        <v>-716666.67</v>
      </c>
      <c r="H22" s="45">
        <f t="shared" si="8"/>
        <v>-716666.67</v>
      </c>
      <c r="I22" s="45">
        <f t="shared" si="8"/>
        <v>-716666.67</v>
      </c>
      <c r="J22" s="45">
        <f t="shared" si="8"/>
        <v>-716666.67</v>
      </c>
      <c r="K22" s="45">
        <f t="shared" si="8"/>
        <v>-716666.67</v>
      </c>
      <c r="L22" s="45">
        <f t="shared" si="8"/>
        <v>-716666.67</v>
      </c>
      <c r="M22" s="45">
        <f t="shared" si="8"/>
        <v>-716666.67</v>
      </c>
      <c r="N22" s="45">
        <f t="shared" si="8"/>
        <v>-716666.67</v>
      </c>
      <c r="O22" s="45">
        <f t="shared" si="8"/>
        <v>-716666.67</v>
      </c>
      <c r="P22" s="45">
        <f t="shared" si="8"/>
        <v>-716666.67</v>
      </c>
      <c r="Q22" s="46">
        <f t="shared" si="1"/>
        <v>-8600000.04</v>
      </c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ht="12.0" customHeight="1">
      <c r="A23" s="50"/>
      <c r="B23" s="37"/>
      <c r="C23" s="38"/>
      <c r="D23" s="56" t="s">
        <v>54</v>
      </c>
      <c r="E23" s="58">
        <f t="shared" ref="E23:P23" si="9">SUM(E20:E22)</f>
        <v>-15429986.11</v>
      </c>
      <c r="F23" s="58">
        <f t="shared" si="9"/>
        <v>-13774327.38</v>
      </c>
      <c r="G23" s="58">
        <f t="shared" si="9"/>
        <v>-13698117.93</v>
      </c>
      <c r="H23" s="58">
        <f t="shared" si="9"/>
        <v>-11598103</v>
      </c>
      <c r="I23" s="58">
        <f t="shared" si="9"/>
        <v>-12594840.68</v>
      </c>
      <c r="J23" s="58">
        <f t="shared" si="9"/>
        <v>-10388736.47</v>
      </c>
      <c r="K23" s="58">
        <f t="shared" si="9"/>
        <v>1863682.368</v>
      </c>
      <c r="L23" s="58">
        <f t="shared" si="9"/>
        <v>2502956.528</v>
      </c>
      <c r="M23" s="58">
        <f t="shared" si="9"/>
        <v>2502956.528</v>
      </c>
      <c r="N23" s="58">
        <f t="shared" si="9"/>
        <v>426665.7858</v>
      </c>
      <c r="O23" s="58">
        <f t="shared" si="9"/>
        <v>-15848778.88</v>
      </c>
      <c r="P23" s="58">
        <f t="shared" si="9"/>
        <v>-17666415.78</v>
      </c>
      <c r="Q23" s="46">
        <f t="shared" si="1"/>
        <v>-103703045</v>
      </c>
      <c r="R23" s="59"/>
      <c r="S23" s="59"/>
      <c r="T23" s="59"/>
      <c r="U23" s="59"/>
      <c r="V23" s="59"/>
      <c r="W23" s="59"/>
      <c r="X23" s="59"/>
      <c r="Y23" s="59"/>
      <c r="Z23" s="59"/>
      <c r="AA23" s="59"/>
    </row>
    <row r="24" ht="12.0" customHeight="1">
      <c r="A24" s="50" t="s">
        <v>55</v>
      </c>
      <c r="B24" s="37" t="s">
        <v>36</v>
      </c>
      <c r="C24" s="30" t="s">
        <v>59</v>
      </c>
      <c r="D24" s="32" t="s">
        <v>41</v>
      </c>
      <c r="E24" s="34">
        <v>-730166.36</v>
      </c>
      <c r="F24" s="34">
        <v>-730166.36</v>
      </c>
      <c r="G24" s="34">
        <v>-730166.36</v>
      </c>
      <c r="H24" s="34">
        <v>-730166.36</v>
      </c>
      <c r="I24" s="34">
        <v>-730166.36</v>
      </c>
      <c r="J24" s="34">
        <v>-730166.36</v>
      </c>
      <c r="K24" s="34">
        <v>-730166.36</v>
      </c>
      <c r="L24" s="34">
        <v>-730166.36</v>
      </c>
      <c r="M24" s="34">
        <v>-730166.36</v>
      </c>
      <c r="N24" s="34">
        <v>-730166.36</v>
      </c>
      <c r="O24" s="34">
        <v>-730166.36</v>
      </c>
      <c r="P24" s="34">
        <v>-730166.36</v>
      </c>
      <c r="Q24" s="35">
        <f t="shared" si="1"/>
        <v>-8761996.32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ht="12.0" customHeight="1">
      <c r="A25" s="50" t="s">
        <v>55</v>
      </c>
      <c r="B25" s="37" t="s">
        <v>36</v>
      </c>
      <c r="C25" s="30" t="s">
        <v>37</v>
      </c>
      <c r="D25" s="32" t="s">
        <v>41</v>
      </c>
      <c r="E25" s="34">
        <v>-18698.0</v>
      </c>
      <c r="F25" s="34">
        <v>-21779.0</v>
      </c>
      <c r="G25" s="34">
        <v>-20043.0</v>
      </c>
      <c r="H25" s="34">
        <v>-21643.0</v>
      </c>
      <c r="I25" s="34">
        <v>-23201.0</v>
      </c>
      <c r="J25" s="34">
        <v>-25464.0</v>
      </c>
      <c r="K25" s="34">
        <v>-24132.0</v>
      </c>
      <c r="L25" s="34">
        <v>-23270.0</v>
      </c>
      <c r="M25" s="34">
        <v>-25552.0</v>
      </c>
      <c r="N25" s="34">
        <v>-24038.0</v>
      </c>
      <c r="O25" s="34">
        <v>-23156.0</v>
      </c>
      <c r="P25" s="34">
        <v>-22991.0</v>
      </c>
      <c r="Q25" s="35">
        <f t="shared" si="1"/>
        <v>-273967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2.0" customHeight="1">
      <c r="A26" s="50" t="s">
        <v>55</v>
      </c>
      <c r="B26" s="37" t="s">
        <v>36</v>
      </c>
      <c r="C26" s="30" t="s">
        <v>37</v>
      </c>
      <c r="D26" s="32" t="s">
        <v>53</v>
      </c>
      <c r="E26" s="34">
        <v>-14558.04</v>
      </c>
      <c r="F26" s="34">
        <v>-14558.04</v>
      </c>
      <c r="G26" s="34">
        <v>-14558.04</v>
      </c>
      <c r="H26" s="34">
        <v>-14558.04</v>
      </c>
      <c r="I26" s="34">
        <v>-14558.04</v>
      </c>
      <c r="J26" s="34">
        <v>-14558.04</v>
      </c>
      <c r="K26" s="34">
        <v>-14558.04</v>
      </c>
      <c r="L26" s="34">
        <v>-14558.04</v>
      </c>
      <c r="M26" s="34">
        <v>-156131.31</v>
      </c>
      <c r="N26" s="34">
        <v>-14558.04</v>
      </c>
      <c r="O26" s="34">
        <v>-14558.04</v>
      </c>
      <c r="P26" s="34">
        <v>-14558.04</v>
      </c>
      <c r="Q26" s="35">
        <f t="shared" si="1"/>
        <v>-316269.75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ht="12.0" customHeight="1">
      <c r="A27" s="50" t="s">
        <v>55</v>
      </c>
      <c r="B27" s="37" t="s">
        <v>36</v>
      </c>
      <c r="C27" s="30" t="s">
        <v>37</v>
      </c>
      <c r="D27" s="61" t="s">
        <v>46</v>
      </c>
      <c r="E27" s="34">
        <v>-56091.39</v>
      </c>
      <c r="F27" s="34">
        <v>-56091.39</v>
      </c>
      <c r="G27" s="34">
        <v>-56091.39</v>
      </c>
      <c r="H27" s="34">
        <v>-56091.39</v>
      </c>
      <c r="I27" s="34">
        <v>-56091.39</v>
      </c>
      <c r="J27" s="34">
        <v>-56091.39</v>
      </c>
      <c r="K27" s="34">
        <v>-56091.39</v>
      </c>
      <c r="L27" s="34">
        <v>-56091.39</v>
      </c>
      <c r="M27" s="34">
        <v>-56091.39</v>
      </c>
      <c r="N27" s="34">
        <v>-56091.39</v>
      </c>
      <c r="O27" s="34">
        <v>-56091.39</v>
      </c>
      <c r="P27" s="34">
        <v>-56091.39</v>
      </c>
      <c r="Q27" s="35">
        <f t="shared" si="1"/>
        <v>-673096.68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ht="14.25" customHeight="1">
      <c r="A28" s="50" t="s">
        <v>55</v>
      </c>
      <c r="B28" s="62" t="s">
        <v>36</v>
      </c>
      <c r="C28" s="38" t="s">
        <v>47</v>
      </c>
      <c r="D28" s="32" t="s">
        <v>41</v>
      </c>
      <c r="E28" s="34">
        <v>-1.666694353E7</v>
      </c>
      <c r="F28" s="34">
        <v>-1.625808853E7</v>
      </c>
      <c r="G28" s="34">
        <v>-1.795821553E7</v>
      </c>
      <c r="H28" s="34">
        <v>-1.557126715E7</v>
      </c>
      <c r="I28" s="34">
        <v>-1.737410715E7</v>
      </c>
      <c r="J28" s="34">
        <v>-1.791876215E7</v>
      </c>
      <c r="K28" s="34">
        <v>-1.961402515E7</v>
      </c>
      <c r="L28" s="34">
        <v>-1.907284015E7</v>
      </c>
      <c r="M28" s="34">
        <v>-1.977359842E7</v>
      </c>
      <c r="N28" s="34">
        <v>-1.630030715E7</v>
      </c>
      <c r="O28" s="34">
        <v>-1.774863615E7</v>
      </c>
      <c r="P28" s="34">
        <v>-1.841711515E7</v>
      </c>
      <c r="Q28" s="35">
        <f t="shared" si="1"/>
        <v>-212673906.2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ht="12.0" customHeight="1">
      <c r="A29" s="50" t="s">
        <v>55</v>
      </c>
      <c r="B29" s="37" t="s">
        <v>48</v>
      </c>
      <c r="C29" s="30" t="s">
        <v>49</v>
      </c>
      <c r="D29" s="32" t="s">
        <v>53</v>
      </c>
      <c r="E29" s="34">
        <v>1795.5</v>
      </c>
      <c r="F29" s="34">
        <v>1879.5</v>
      </c>
      <c r="G29" s="34">
        <v>1963.5</v>
      </c>
      <c r="H29" s="34">
        <v>1974.0</v>
      </c>
      <c r="I29" s="34">
        <v>1837.5</v>
      </c>
      <c r="J29" s="34">
        <v>3108.0</v>
      </c>
      <c r="K29" s="34">
        <v>3108.0</v>
      </c>
      <c r="L29" s="34">
        <v>3108.0</v>
      </c>
      <c r="M29" s="34">
        <v>3108.0</v>
      </c>
      <c r="N29" s="34">
        <v>1858.5</v>
      </c>
      <c r="O29" s="34">
        <v>2005.5000000000002</v>
      </c>
      <c r="P29" s="34">
        <v>2079.0</v>
      </c>
      <c r="Q29" s="35">
        <f t="shared" si="1"/>
        <v>27825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ht="12.0" customHeight="1">
      <c r="A30" s="50" t="s">
        <v>55</v>
      </c>
      <c r="B30" s="37" t="s">
        <v>48</v>
      </c>
      <c r="C30" s="30" t="s">
        <v>49</v>
      </c>
      <c r="D30" s="32" t="s">
        <v>46</v>
      </c>
      <c r="E30" s="34">
        <v>256267.44</v>
      </c>
      <c r="F30" s="34">
        <v>268256.56</v>
      </c>
      <c r="G30" s="34">
        <v>280245.68</v>
      </c>
      <c r="H30" s="34">
        <v>271720.16</v>
      </c>
      <c r="I30" s="34">
        <v>252931.0</v>
      </c>
      <c r="J30" s="34">
        <v>1006636.7999999999</v>
      </c>
      <c r="K30" s="34">
        <v>1006636.7999999999</v>
      </c>
      <c r="L30" s="34">
        <v>1560304.8</v>
      </c>
      <c r="M30" s="34">
        <v>1560304.8</v>
      </c>
      <c r="N30" s="34">
        <v>255821.64</v>
      </c>
      <c r="O30" s="34">
        <v>276056.12</v>
      </c>
      <c r="P30" s="34">
        <v>286173.36</v>
      </c>
      <c r="Q30" s="35">
        <f t="shared" si="1"/>
        <v>7281355.16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2.0" customHeight="1">
      <c r="A31" s="50" t="s">
        <v>55</v>
      </c>
      <c r="B31" s="37" t="s">
        <v>27</v>
      </c>
      <c r="C31" s="38" t="s">
        <v>51</v>
      </c>
      <c r="D31" s="32" t="s">
        <v>46</v>
      </c>
      <c r="E31" s="34">
        <v>8293.5</v>
      </c>
      <c r="F31" s="34">
        <v>17184.0</v>
      </c>
      <c r="G31" s="34">
        <v>9069.5</v>
      </c>
      <c r="H31" s="34">
        <v>9118.0</v>
      </c>
      <c r="I31" s="34">
        <v>8487.5</v>
      </c>
      <c r="J31" s="34">
        <v>14356.0</v>
      </c>
      <c r="K31" s="34">
        <v>14356.0</v>
      </c>
      <c r="L31" s="34">
        <v>28416.0</v>
      </c>
      <c r="M31" s="34">
        <v>14356.0</v>
      </c>
      <c r="N31" s="34">
        <v>8584.5</v>
      </c>
      <c r="O31" s="34">
        <v>9263.5</v>
      </c>
      <c r="P31" s="34">
        <v>9603.0</v>
      </c>
      <c r="Q31" s="35">
        <f t="shared" si="1"/>
        <v>151087.5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2.0" customHeight="1">
      <c r="A32" s="41"/>
      <c r="B32" s="42"/>
      <c r="C32" s="43" t="s">
        <v>54</v>
      </c>
      <c r="D32" s="44" t="s">
        <v>41</v>
      </c>
      <c r="E32" s="45">
        <f t="shared" ref="E32:P32" si="10">E24+E25+E28</f>
        <v>-17415807.89</v>
      </c>
      <c r="F32" s="45">
        <f t="shared" si="10"/>
        <v>-17010033.89</v>
      </c>
      <c r="G32" s="45">
        <f t="shared" si="10"/>
        <v>-18708424.89</v>
      </c>
      <c r="H32" s="45">
        <f t="shared" si="10"/>
        <v>-16323076.51</v>
      </c>
      <c r="I32" s="45">
        <f t="shared" si="10"/>
        <v>-18127474.51</v>
      </c>
      <c r="J32" s="45">
        <f t="shared" si="10"/>
        <v>-18674392.51</v>
      </c>
      <c r="K32" s="45">
        <f t="shared" si="10"/>
        <v>-20368323.51</v>
      </c>
      <c r="L32" s="45">
        <f t="shared" si="10"/>
        <v>-19826276.51</v>
      </c>
      <c r="M32" s="45">
        <f t="shared" si="10"/>
        <v>-20529316.78</v>
      </c>
      <c r="N32" s="45">
        <f t="shared" si="10"/>
        <v>-17054511.51</v>
      </c>
      <c r="O32" s="45">
        <f t="shared" si="10"/>
        <v>-18501958.51</v>
      </c>
      <c r="P32" s="45">
        <f t="shared" si="10"/>
        <v>-19170272.51</v>
      </c>
      <c r="Q32" s="46">
        <f t="shared" si="1"/>
        <v>-221709869.5</v>
      </c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ht="12.0" customHeight="1">
      <c r="A33" s="41"/>
      <c r="B33" s="42"/>
      <c r="C33" s="48"/>
      <c r="D33" s="44" t="s">
        <v>53</v>
      </c>
      <c r="E33" s="45">
        <f t="shared" ref="E33:P33" si="11">E26+E29</f>
        <v>-12762.54</v>
      </c>
      <c r="F33" s="45">
        <f t="shared" si="11"/>
        <v>-12678.54</v>
      </c>
      <c r="G33" s="45">
        <f t="shared" si="11"/>
        <v>-12594.54</v>
      </c>
      <c r="H33" s="45">
        <f t="shared" si="11"/>
        <v>-12584.04</v>
      </c>
      <c r="I33" s="45">
        <f t="shared" si="11"/>
        <v>-12720.54</v>
      </c>
      <c r="J33" s="45">
        <f t="shared" si="11"/>
        <v>-11450.04</v>
      </c>
      <c r="K33" s="45">
        <f t="shared" si="11"/>
        <v>-11450.04</v>
      </c>
      <c r="L33" s="45">
        <f t="shared" si="11"/>
        <v>-11450.04</v>
      </c>
      <c r="M33" s="45">
        <f t="shared" si="11"/>
        <v>-153023.31</v>
      </c>
      <c r="N33" s="45">
        <f t="shared" si="11"/>
        <v>-12699.54</v>
      </c>
      <c r="O33" s="45">
        <f t="shared" si="11"/>
        <v>-12552.54</v>
      </c>
      <c r="P33" s="45">
        <f t="shared" si="11"/>
        <v>-12479.04</v>
      </c>
      <c r="Q33" s="46">
        <f t="shared" si="1"/>
        <v>-288444.75</v>
      </c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ht="12.0" customHeight="1">
      <c r="A34" s="41"/>
      <c r="B34" s="42"/>
      <c r="C34" s="43"/>
      <c r="D34" s="44" t="s">
        <v>46</v>
      </c>
      <c r="E34" s="45">
        <f t="shared" ref="E34:P34" si="12">E30+E31+E27</f>
        <v>208469.55</v>
      </c>
      <c r="F34" s="45">
        <f t="shared" si="12"/>
        <v>229349.17</v>
      </c>
      <c r="G34" s="45">
        <f t="shared" si="12"/>
        <v>233223.79</v>
      </c>
      <c r="H34" s="45">
        <f t="shared" si="12"/>
        <v>224746.77</v>
      </c>
      <c r="I34" s="45">
        <f t="shared" si="12"/>
        <v>205327.11</v>
      </c>
      <c r="J34" s="45">
        <f t="shared" si="12"/>
        <v>964901.41</v>
      </c>
      <c r="K34" s="45">
        <f t="shared" si="12"/>
        <v>964901.41</v>
      </c>
      <c r="L34" s="45">
        <f t="shared" si="12"/>
        <v>1532629.41</v>
      </c>
      <c r="M34" s="45">
        <f t="shared" si="12"/>
        <v>1518569.41</v>
      </c>
      <c r="N34" s="45">
        <f t="shared" si="12"/>
        <v>208314.75</v>
      </c>
      <c r="O34" s="45">
        <f t="shared" si="12"/>
        <v>229228.23</v>
      </c>
      <c r="P34" s="45">
        <f t="shared" si="12"/>
        <v>239684.97</v>
      </c>
      <c r="Q34" s="46">
        <f t="shared" si="1"/>
        <v>6759345.98</v>
      </c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ht="12.0" customHeight="1">
      <c r="A35" s="63"/>
      <c r="B35" s="64"/>
      <c r="C35" s="65"/>
      <c r="D35" s="56" t="s">
        <v>54</v>
      </c>
      <c r="E35" s="58">
        <f t="shared" ref="E35:P35" si="13">SUM(E32:E34)</f>
        <v>-17220100.88</v>
      </c>
      <c r="F35" s="58">
        <f t="shared" si="13"/>
        <v>-16793363.26</v>
      </c>
      <c r="G35" s="58">
        <f t="shared" si="13"/>
        <v>-18487795.64</v>
      </c>
      <c r="H35" s="58">
        <f t="shared" si="13"/>
        <v>-16110913.78</v>
      </c>
      <c r="I35" s="58">
        <f t="shared" si="13"/>
        <v>-17934867.94</v>
      </c>
      <c r="J35" s="58">
        <f t="shared" si="13"/>
        <v>-17720941.14</v>
      </c>
      <c r="K35" s="58">
        <f t="shared" si="13"/>
        <v>-19414872.14</v>
      </c>
      <c r="L35" s="58">
        <f t="shared" si="13"/>
        <v>-18305097.14</v>
      </c>
      <c r="M35" s="58">
        <f t="shared" si="13"/>
        <v>-19163770.68</v>
      </c>
      <c r="N35" s="58">
        <f t="shared" si="13"/>
        <v>-16858896.3</v>
      </c>
      <c r="O35" s="58">
        <f t="shared" si="13"/>
        <v>-18285282.82</v>
      </c>
      <c r="P35" s="58">
        <f t="shared" si="13"/>
        <v>-18943066.58</v>
      </c>
      <c r="Q35" s="46">
        <f t="shared" si="1"/>
        <v>-215238968.3</v>
      </c>
      <c r="R35" s="59"/>
      <c r="S35" s="59"/>
      <c r="T35" s="59"/>
      <c r="U35" s="59"/>
      <c r="V35" s="59"/>
      <c r="W35" s="59"/>
      <c r="X35" s="59"/>
      <c r="Y35" s="59"/>
      <c r="Z35" s="59"/>
      <c r="AA35" s="59"/>
    </row>
    <row r="36" ht="12.0" customHeight="1">
      <c r="A36" s="50" t="s">
        <v>61</v>
      </c>
      <c r="B36" s="37" t="s">
        <v>36</v>
      </c>
      <c r="C36" s="30" t="s">
        <v>59</v>
      </c>
      <c r="D36" s="32" t="s">
        <v>41</v>
      </c>
      <c r="E36" s="34">
        <f t="shared" ref="E36:P36" si="14">SUMIFS(E$5:E$31,$C$5:$C$31,$C36,$D$5:$D$31,$D36)</f>
        <v>-730166.36</v>
      </c>
      <c r="F36" s="34">
        <f t="shared" si="14"/>
        <v>-730166.36</v>
      </c>
      <c r="G36" s="34">
        <f t="shared" si="14"/>
        <v>-730166.36</v>
      </c>
      <c r="H36" s="34">
        <f t="shared" si="14"/>
        <v>-730166.36</v>
      </c>
      <c r="I36" s="34">
        <f t="shared" si="14"/>
        <v>-730166.36</v>
      </c>
      <c r="J36" s="34">
        <f t="shared" si="14"/>
        <v>-730166.36</v>
      </c>
      <c r="K36" s="34">
        <f t="shared" si="14"/>
        <v>-730166.36</v>
      </c>
      <c r="L36" s="34">
        <f t="shared" si="14"/>
        <v>-730166.36</v>
      </c>
      <c r="M36" s="34">
        <f t="shared" si="14"/>
        <v>-730166.36</v>
      </c>
      <c r="N36" s="34">
        <f t="shared" si="14"/>
        <v>-730166.36</v>
      </c>
      <c r="O36" s="34">
        <f t="shared" si="14"/>
        <v>-730166.36</v>
      </c>
      <c r="P36" s="34">
        <f t="shared" si="14"/>
        <v>-730166.36</v>
      </c>
      <c r="Q36" s="35">
        <f t="shared" si="1"/>
        <v>-8761996.32</v>
      </c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2.0" customHeight="1">
      <c r="A37" s="50" t="s">
        <v>61</v>
      </c>
      <c r="B37" s="37" t="s">
        <v>36</v>
      </c>
      <c r="C37" s="30" t="s">
        <v>47</v>
      </c>
      <c r="D37" s="32" t="s">
        <v>41</v>
      </c>
      <c r="E37" s="34">
        <f t="shared" ref="E37:P37" si="15">SUMIFS(E$5:E$31,$C$5:$C$31,$C37,$D$5:$D$31,$D37)</f>
        <v>-40667768.12</v>
      </c>
      <c r="F37" s="34">
        <f t="shared" si="15"/>
        <v>-36410081.88</v>
      </c>
      <c r="G37" s="34">
        <f t="shared" si="15"/>
        <v>-38062487.91</v>
      </c>
      <c r="H37" s="34">
        <f t="shared" si="15"/>
        <v>-32036906.73</v>
      </c>
      <c r="I37" s="34">
        <f t="shared" si="15"/>
        <v>-37598700.83</v>
      </c>
      <c r="J37" s="34">
        <f t="shared" si="15"/>
        <v>-38136663.22</v>
      </c>
      <c r="K37" s="34">
        <f t="shared" si="15"/>
        <v>-19614025.15</v>
      </c>
      <c r="L37" s="34">
        <f t="shared" si="15"/>
        <v>-19072840.15</v>
      </c>
      <c r="M37" s="34">
        <f t="shared" si="15"/>
        <v>-19773598.42</v>
      </c>
      <c r="N37" s="34">
        <f t="shared" si="15"/>
        <v>-16300307.15</v>
      </c>
      <c r="O37" s="34">
        <f t="shared" si="15"/>
        <v>-41546626.12</v>
      </c>
      <c r="P37" s="34">
        <f t="shared" si="15"/>
        <v>-44627029.56</v>
      </c>
      <c r="Q37" s="35">
        <f t="shared" si="1"/>
        <v>-383847035.2</v>
      </c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2.0" customHeight="1">
      <c r="A38" s="50" t="s">
        <v>61</v>
      </c>
      <c r="B38" s="37" t="s">
        <v>36</v>
      </c>
      <c r="C38" s="30" t="s">
        <v>37</v>
      </c>
      <c r="D38" s="32" t="s">
        <v>41</v>
      </c>
      <c r="E38" s="34">
        <f t="shared" ref="E38:P38" si="16">SUMIFS(E$5:E$31,$C$5:$C$31,$C38,$D$5:$D$31,$D38)</f>
        <v>-52333</v>
      </c>
      <c r="F38" s="34">
        <f t="shared" si="16"/>
        <v>-55414</v>
      </c>
      <c r="G38" s="34">
        <f t="shared" si="16"/>
        <v>-52593</v>
      </c>
      <c r="H38" s="34">
        <f t="shared" si="16"/>
        <v>-55278</v>
      </c>
      <c r="I38" s="34">
        <f t="shared" si="16"/>
        <v>-55751</v>
      </c>
      <c r="J38" s="34">
        <f t="shared" si="16"/>
        <v>-59099</v>
      </c>
      <c r="K38" s="34">
        <f t="shared" si="16"/>
        <v>-24132</v>
      </c>
      <c r="L38" s="34">
        <f t="shared" si="16"/>
        <v>-23270</v>
      </c>
      <c r="M38" s="34">
        <f t="shared" si="16"/>
        <v>-25552</v>
      </c>
      <c r="N38" s="34">
        <f t="shared" si="16"/>
        <v>-24038</v>
      </c>
      <c r="O38" s="34">
        <f t="shared" si="16"/>
        <v>-56791</v>
      </c>
      <c r="P38" s="34">
        <f t="shared" si="16"/>
        <v>-55541</v>
      </c>
      <c r="Q38" s="35">
        <f t="shared" si="1"/>
        <v>-539792</v>
      </c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2.0" customHeight="1">
      <c r="A39" s="50" t="s">
        <v>61</v>
      </c>
      <c r="B39" s="37" t="s">
        <v>36</v>
      </c>
      <c r="C39" s="30" t="s">
        <v>37</v>
      </c>
      <c r="D39" s="32" t="s">
        <v>53</v>
      </c>
      <c r="E39" s="34">
        <f t="shared" ref="E39:P39" si="17">SUMIFS(E$5:E$31,$C$5:$C$31,$C39,$D$5:$D$31,$D39)</f>
        <v>-14558.04</v>
      </c>
      <c r="F39" s="34">
        <f t="shared" si="17"/>
        <v>-14558.04</v>
      </c>
      <c r="G39" s="34">
        <f t="shared" si="17"/>
        <v>-14558.04</v>
      </c>
      <c r="H39" s="34">
        <f t="shared" si="17"/>
        <v>-14558.04</v>
      </c>
      <c r="I39" s="34">
        <f t="shared" si="17"/>
        <v>-14558.04</v>
      </c>
      <c r="J39" s="34">
        <f t="shared" si="17"/>
        <v>-14558.04</v>
      </c>
      <c r="K39" s="34">
        <f t="shared" si="17"/>
        <v>-14558.04</v>
      </c>
      <c r="L39" s="34">
        <f t="shared" si="17"/>
        <v>-14558.04</v>
      </c>
      <c r="M39" s="34">
        <f t="shared" si="17"/>
        <v>-156131.31</v>
      </c>
      <c r="N39" s="34">
        <f t="shared" si="17"/>
        <v>-14558.04</v>
      </c>
      <c r="O39" s="34">
        <f t="shared" si="17"/>
        <v>-14558.04</v>
      </c>
      <c r="P39" s="34">
        <f t="shared" si="17"/>
        <v>-14558.04</v>
      </c>
      <c r="Q39" s="35">
        <f t="shared" si="1"/>
        <v>-316269.75</v>
      </c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2.0" customHeight="1">
      <c r="A40" s="50" t="s">
        <v>61</v>
      </c>
      <c r="B40" s="37" t="s">
        <v>36</v>
      </c>
      <c r="C40" s="30" t="s">
        <v>37</v>
      </c>
      <c r="D40" s="61" t="s">
        <v>46</v>
      </c>
      <c r="E40" s="34">
        <f t="shared" ref="E40:P40" si="18">SUMIFS(E$5:E$31,$C$5:$C$31,$C40,$D$5:$D$31,$D40)</f>
        <v>-59682.39</v>
      </c>
      <c r="F40" s="34">
        <f t="shared" si="18"/>
        <v>-59850.39</v>
      </c>
      <c r="G40" s="34">
        <f t="shared" si="18"/>
        <v>-60018.39</v>
      </c>
      <c r="H40" s="34">
        <f t="shared" si="18"/>
        <v>-60039.39</v>
      </c>
      <c r="I40" s="34">
        <f t="shared" si="18"/>
        <v>-59766.39</v>
      </c>
      <c r="J40" s="34">
        <f t="shared" si="18"/>
        <v>-62307.39</v>
      </c>
      <c r="K40" s="34">
        <f t="shared" si="18"/>
        <v>-56091.39</v>
      </c>
      <c r="L40" s="34">
        <f t="shared" si="18"/>
        <v>-56091.39</v>
      </c>
      <c r="M40" s="34">
        <f t="shared" si="18"/>
        <v>-56091.39</v>
      </c>
      <c r="N40" s="34">
        <f t="shared" si="18"/>
        <v>-56091.39</v>
      </c>
      <c r="O40" s="34">
        <f t="shared" si="18"/>
        <v>-60102.39</v>
      </c>
      <c r="P40" s="34">
        <f t="shared" si="18"/>
        <v>-60249.39</v>
      </c>
      <c r="Q40" s="35">
        <f t="shared" si="1"/>
        <v>-706381.68</v>
      </c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2.0" customHeight="1">
      <c r="A41" s="50" t="s">
        <v>61</v>
      </c>
      <c r="B41" s="37" t="s">
        <v>36</v>
      </c>
      <c r="C41" s="30" t="s">
        <v>37</v>
      </c>
      <c r="D41" s="32" t="s">
        <v>56</v>
      </c>
      <c r="E41" s="34">
        <f t="shared" ref="E41:P41" si="19">SUMIFS(E$5:E$31,$C$5:$C$31,$C41,$D$5:$D$31,$D41)</f>
        <v>-716666.67</v>
      </c>
      <c r="F41" s="34">
        <f t="shared" si="19"/>
        <v>-716666.67</v>
      </c>
      <c r="G41" s="34">
        <f t="shared" si="19"/>
        <v>-716666.67</v>
      </c>
      <c r="H41" s="34">
        <f t="shared" si="19"/>
        <v>-716666.67</v>
      </c>
      <c r="I41" s="34">
        <f t="shared" si="19"/>
        <v>-716666.67</v>
      </c>
      <c r="J41" s="34">
        <f t="shared" si="19"/>
        <v>-716666.67</v>
      </c>
      <c r="K41" s="34">
        <f t="shared" si="19"/>
        <v>-716666.67</v>
      </c>
      <c r="L41" s="34">
        <f t="shared" si="19"/>
        <v>-716666.67</v>
      </c>
      <c r="M41" s="34">
        <f t="shared" si="19"/>
        <v>-716666.67</v>
      </c>
      <c r="N41" s="34">
        <f t="shared" si="19"/>
        <v>-716666.67</v>
      </c>
      <c r="O41" s="34">
        <f t="shared" si="19"/>
        <v>-716666.67</v>
      </c>
      <c r="P41" s="34">
        <f t="shared" si="19"/>
        <v>-716666.67</v>
      </c>
      <c r="Q41" s="35">
        <f t="shared" si="1"/>
        <v>-8600000.04</v>
      </c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2.0" customHeight="1">
      <c r="A42" s="50" t="s">
        <v>61</v>
      </c>
      <c r="B42" s="37" t="s">
        <v>48</v>
      </c>
      <c r="C42" s="38" t="s">
        <v>49</v>
      </c>
      <c r="D42" s="32" t="s">
        <v>46</v>
      </c>
      <c r="E42" s="34">
        <f t="shared" ref="E42:P42" si="20">SUMIFS(E$5:E$31,$C$5:$C$31,$C42,$D$5:$D$31,$D42)</f>
        <v>794884.95</v>
      </c>
      <c r="F42" s="34">
        <f t="shared" si="20"/>
        <v>706772.55</v>
      </c>
      <c r="G42" s="34">
        <f t="shared" si="20"/>
        <v>972110.15</v>
      </c>
      <c r="H42" s="34">
        <f t="shared" si="20"/>
        <v>1337469.6</v>
      </c>
      <c r="I42" s="34">
        <f t="shared" si="20"/>
        <v>982485</v>
      </c>
      <c r="J42" s="34">
        <f t="shared" si="20"/>
        <v>2524160.72</v>
      </c>
      <c r="K42" s="34">
        <f t="shared" si="20"/>
        <v>2524160.72</v>
      </c>
      <c r="L42" s="34">
        <f t="shared" si="20"/>
        <v>4101902.88</v>
      </c>
      <c r="M42" s="34">
        <f t="shared" si="20"/>
        <v>4101902.88</v>
      </c>
      <c r="N42" s="34">
        <f t="shared" si="20"/>
        <v>728213.4</v>
      </c>
      <c r="O42" s="34">
        <f t="shared" si="20"/>
        <v>785812.2</v>
      </c>
      <c r="P42" s="34">
        <f t="shared" si="20"/>
        <v>814611.6</v>
      </c>
      <c r="Q42" s="35">
        <f t="shared" si="1"/>
        <v>20374486.65</v>
      </c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2.0" customHeight="1">
      <c r="A43" s="50" t="s">
        <v>61</v>
      </c>
      <c r="B43" s="37" t="s">
        <v>48</v>
      </c>
      <c r="C43" s="38" t="s">
        <v>49</v>
      </c>
      <c r="D43" s="32" t="s">
        <v>53</v>
      </c>
      <c r="E43" s="34">
        <f t="shared" ref="E43:P43" si="21">SUMIFS(E$5:E$31,$C$5:$C$31,$C43,$D$5:$D$31,$D43)</f>
        <v>1795.5</v>
      </c>
      <c r="F43" s="34">
        <f t="shared" si="21"/>
        <v>1879.5</v>
      </c>
      <c r="G43" s="34">
        <f t="shared" si="21"/>
        <v>1963.5</v>
      </c>
      <c r="H43" s="34">
        <f t="shared" si="21"/>
        <v>1974</v>
      </c>
      <c r="I43" s="34">
        <f t="shared" si="21"/>
        <v>1837.5</v>
      </c>
      <c r="J43" s="34">
        <f t="shared" si="21"/>
        <v>3108</v>
      </c>
      <c r="K43" s="34">
        <f t="shared" si="21"/>
        <v>3108</v>
      </c>
      <c r="L43" s="34">
        <f t="shared" si="21"/>
        <v>3108</v>
      </c>
      <c r="M43" s="34">
        <f t="shared" si="21"/>
        <v>3108</v>
      </c>
      <c r="N43" s="34">
        <f t="shared" si="21"/>
        <v>1858.5</v>
      </c>
      <c r="O43" s="34">
        <f t="shared" si="21"/>
        <v>2005.5</v>
      </c>
      <c r="P43" s="34">
        <f t="shared" si="21"/>
        <v>2079</v>
      </c>
      <c r="Q43" s="35">
        <f t="shared" si="1"/>
        <v>27825</v>
      </c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2.0" customHeight="1">
      <c r="A44" s="50" t="s">
        <v>61</v>
      </c>
      <c r="B44" s="37" t="s">
        <v>27</v>
      </c>
      <c r="C44" s="37" t="s">
        <v>51</v>
      </c>
      <c r="D44" s="32" t="s">
        <v>46</v>
      </c>
      <c r="E44" s="34">
        <f t="shared" ref="E44:P44" si="22">SUMIFS(E$5:E$31,$C$5:$C$31,$C44,$D$5:$D$31,$D44)</f>
        <v>827490.4434</v>
      </c>
      <c r="F44" s="34">
        <f t="shared" si="22"/>
        <v>874705.9466</v>
      </c>
      <c r="G44" s="34">
        <f t="shared" si="22"/>
        <v>904840.1898</v>
      </c>
      <c r="H44" s="34">
        <f t="shared" si="22"/>
        <v>909755.5752</v>
      </c>
      <c r="I44" s="34">
        <f t="shared" si="22"/>
        <v>846846.945</v>
      </c>
      <c r="J44" s="34">
        <f t="shared" si="22"/>
        <v>1432381.118</v>
      </c>
      <c r="K44" s="34">
        <f t="shared" si="22"/>
        <v>1432381.118</v>
      </c>
      <c r="L44" s="34">
        <f t="shared" si="22"/>
        <v>1446441.118</v>
      </c>
      <c r="M44" s="34">
        <f t="shared" si="22"/>
        <v>1432381.118</v>
      </c>
      <c r="N44" s="34">
        <f t="shared" si="22"/>
        <v>856525.1958</v>
      </c>
      <c r="O44" s="34">
        <f t="shared" si="22"/>
        <v>924272.9514</v>
      </c>
      <c r="P44" s="34">
        <f t="shared" si="22"/>
        <v>958146.8292</v>
      </c>
      <c r="Q44" s="35">
        <f t="shared" si="1"/>
        <v>12846168.55</v>
      </c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2.0" customHeight="1">
      <c r="A45" s="50" t="s">
        <v>61</v>
      </c>
      <c r="B45" s="37" t="s">
        <v>27</v>
      </c>
      <c r="C45" s="37" t="s">
        <v>51</v>
      </c>
      <c r="D45" s="32" t="s">
        <v>53</v>
      </c>
      <c r="E45" s="34">
        <f t="shared" ref="E45:P45" si="23">SUMIFS(E$5:E$31,$C$5:$C$31,$C45,$D$5:$D$31,$D45)</f>
        <v>265050</v>
      </c>
      <c r="F45" s="34">
        <f t="shared" si="23"/>
        <v>277450</v>
      </c>
      <c r="G45" s="34">
        <f t="shared" si="23"/>
        <v>289850</v>
      </c>
      <c r="H45" s="34">
        <f t="shared" si="23"/>
        <v>291400</v>
      </c>
      <c r="I45" s="34">
        <f t="shared" si="23"/>
        <v>271250</v>
      </c>
      <c r="J45" s="34">
        <f t="shared" si="23"/>
        <v>458800</v>
      </c>
      <c r="K45" s="34">
        <f t="shared" si="23"/>
        <v>458800</v>
      </c>
      <c r="L45" s="34">
        <f t="shared" si="23"/>
        <v>458800</v>
      </c>
      <c r="M45" s="34">
        <f t="shared" si="23"/>
        <v>458800</v>
      </c>
      <c r="N45" s="34">
        <f t="shared" si="23"/>
        <v>274350</v>
      </c>
      <c r="O45" s="34">
        <f t="shared" si="23"/>
        <v>296050</v>
      </c>
      <c r="P45" s="34">
        <f t="shared" si="23"/>
        <v>306900</v>
      </c>
      <c r="Q45" s="35">
        <f t="shared" si="1"/>
        <v>4107500</v>
      </c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2.0" customHeight="1">
      <c r="A46" s="50"/>
      <c r="B46" s="37"/>
      <c r="C46" s="37"/>
      <c r="D46" s="62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35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2.0" customHeight="1">
      <c r="A47" s="1"/>
      <c r="B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2.0" customHeight="1">
      <c r="A48" s="1"/>
      <c r="B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2.0" customHeight="1">
      <c r="A49" s="1"/>
      <c r="B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2.0" customHeight="1">
      <c r="A50" s="1"/>
      <c r="B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2.0" customHeight="1">
      <c r="A51" s="1"/>
      <c r="B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2.0" customHeight="1">
      <c r="A52" s="1"/>
      <c r="B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2.63" defaultRowHeight="15.0"/>
  <cols>
    <col customWidth="1" min="1" max="1" width="41.63"/>
    <col customWidth="1" min="2" max="2" width="29.25"/>
    <col customWidth="1" min="3" max="3" width="17.0"/>
    <col customWidth="1" min="4" max="4" width="14.63"/>
    <col customWidth="1" min="5" max="14" width="17.0"/>
    <col customWidth="1" min="15" max="15" width="18.13"/>
    <col customWidth="1" min="16" max="16" width="10.13"/>
    <col customWidth="1" min="17" max="18" width="11.0"/>
    <col customWidth="1" min="19" max="26" width="12.38"/>
    <col customWidth="1" min="27" max="27" width="8.0"/>
  </cols>
  <sheetData>
    <row r="1" ht="12.0" customHeight="1">
      <c r="A1" s="3" t="s">
        <v>1</v>
      </c>
      <c r="B1" s="1"/>
      <c r="C1" s="5">
        <v>41821.0</v>
      </c>
      <c r="D1" s="5">
        <v>41852.0</v>
      </c>
      <c r="E1" s="5">
        <v>41883.0</v>
      </c>
      <c r="F1" s="5">
        <v>41913.0</v>
      </c>
      <c r="G1" s="5">
        <v>41944.0</v>
      </c>
      <c r="H1" s="5">
        <v>41974.0</v>
      </c>
      <c r="I1" s="5">
        <v>42005.0</v>
      </c>
      <c r="J1" s="5">
        <v>42036.0</v>
      </c>
      <c r="K1" s="5">
        <v>42064.0</v>
      </c>
      <c r="L1" s="5">
        <v>42095.0</v>
      </c>
      <c r="M1" s="5">
        <v>42125.0</v>
      </c>
      <c r="N1" s="5">
        <v>42156.0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2.0" customHeight="1">
      <c r="A2" s="9" t="s">
        <v>4</v>
      </c>
      <c r="B2" s="10"/>
      <c r="C2" s="11" t="s">
        <v>5</v>
      </c>
      <c r="D2" s="11" t="s">
        <v>6</v>
      </c>
      <c r="E2" s="11" t="s">
        <v>7</v>
      </c>
      <c r="F2" s="11" t="s">
        <v>8</v>
      </c>
      <c r="G2" s="11" t="s">
        <v>9</v>
      </c>
      <c r="H2" s="11" t="s">
        <v>10</v>
      </c>
      <c r="I2" s="11" t="s">
        <v>11</v>
      </c>
      <c r="J2" s="11" t="s">
        <v>13</v>
      </c>
      <c r="K2" s="11" t="s">
        <v>15</v>
      </c>
      <c r="L2" s="11" t="s">
        <v>16</v>
      </c>
      <c r="M2" s="11" t="s">
        <v>18</v>
      </c>
      <c r="N2" s="11" t="s">
        <v>19</v>
      </c>
      <c r="O2" s="3" t="s">
        <v>21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2.0" customHeight="1">
      <c r="A3" s="16" t="s">
        <v>23</v>
      </c>
      <c r="B3" s="18" t="s">
        <v>26</v>
      </c>
      <c r="C3" s="21">
        <f>sum('CC Forecast FY14'!E5:E7)</f>
        <v>-8214866.7</v>
      </c>
      <c r="D3" s="21">
        <f>sum('CC Forecast FY14'!F5:F7)</f>
        <v>-5969938.7</v>
      </c>
      <c r="E3" s="21">
        <f>sum('CC Forecast FY14'!G5:G7)</f>
        <v>-5945586.7</v>
      </c>
      <c r="F3" s="21">
        <f>sum('CC Forecast FY14'!H5:H7)</f>
        <v>-4407399.23</v>
      </c>
      <c r="G3" s="21">
        <f>sum('CC Forecast FY14'!I5:I7)</f>
        <v>-7252231.23</v>
      </c>
      <c r="H3" s="21">
        <f>sum('CC Forecast FY14'!J5:J7)</f>
        <v>-8005333.23</v>
      </c>
      <c r="I3" s="21">
        <f>sum('CC Forecast FY14'!K5:K7)</f>
        <v>0</v>
      </c>
      <c r="J3" s="21">
        <f>sum('CC Forecast FY14'!L5:L7)</f>
        <v>0</v>
      </c>
      <c r="K3" s="21">
        <f>sum('CC Forecast FY14'!M5:M7)</f>
        <v>0</v>
      </c>
      <c r="L3" s="21">
        <f>sum('CC Forecast FY14'!N5:N7)</f>
        <v>0</v>
      </c>
      <c r="M3" s="21">
        <f>sum('CC Forecast FY14'!O5:O7)</f>
        <v>-7469758.23</v>
      </c>
      <c r="N3" s="21">
        <f>sum('CC Forecast FY14'!P5:P7)</f>
        <v>-8017891.23</v>
      </c>
      <c r="O3" s="28">
        <f t="shared" ref="O3:O17" si="1">SUM(C3:N3)</f>
        <v>-55283005.25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2.0" customHeight="1">
      <c r="A4" s="16" t="s">
        <v>23</v>
      </c>
      <c r="B4" s="31" t="s">
        <v>40</v>
      </c>
      <c r="C4" s="21">
        <f>sum('CC Forecast FY14'!E8)</f>
        <v>247950</v>
      </c>
      <c r="D4" s="21">
        <f>sum('CC Forecast FY14'!F8)</f>
        <v>134250</v>
      </c>
      <c r="E4" s="21">
        <f>sum('CC Forecast FY14'!G8)</f>
        <v>374000</v>
      </c>
      <c r="F4" s="21">
        <f>sum('CC Forecast FY14'!H8)</f>
        <v>752000</v>
      </c>
      <c r="G4" s="21">
        <f>sum('CC Forecast FY14'!I8)</f>
        <v>437500</v>
      </c>
      <c r="H4" s="21">
        <f>sum('CC Forecast FY14'!J8)</f>
        <v>355200</v>
      </c>
      <c r="I4" s="21">
        <f>sum('CC Forecast FY14'!K8)</f>
        <v>355200</v>
      </c>
      <c r="J4" s="21">
        <f>sum('CC Forecast FY14'!L8)</f>
        <v>740000</v>
      </c>
      <c r="K4" s="21">
        <f>sum('CC Forecast FY14'!M8)</f>
        <v>740000</v>
      </c>
      <c r="L4" s="21">
        <f>sum('CC Forecast FY14'!N8)</f>
        <v>177000</v>
      </c>
      <c r="M4" s="21">
        <f>sum('CC Forecast FY14'!O8)</f>
        <v>191000</v>
      </c>
      <c r="N4" s="21">
        <f>sum('CC Forecast FY14'!P8)</f>
        <v>198000</v>
      </c>
      <c r="O4" s="28">
        <f t="shared" si="1"/>
        <v>4702100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2.0" customHeight="1">
      <c r="A5" s="16" t="s">
        <v>23</v>
      </c>
      <c r="B5" s="36" t="s">
        <v>45</v>
      </c>
      <c r="C5" s="21">
        <f>sum('CC Forecast FY14'!E9:E11)</f>
        <v>265050</v>
      </c>
      <c r="D5" s="21">
        <f>sum('CC Forecast FY14'!F9:F11)</f>
        <v>277450</v>
      </c>
      <c r="E5" s="21">
        <f>sum('CC Forecast FY14'!G9:G11)</f>
        <v>289773.74</v>
      </c>
      <c r="F5" s="21">
        <f>sum('CC Forecast FY14'!H9:H11)</f>
        <v>291400</v>
      </c>
      <c r="G5" s="21">
        <f>sum('CC Forecast FY14'!I9:I11)</f>
        <v>271250</v>
      </c>
      <c r="H5" s="21">
        <f>sum('CC Forecast FY14'!J9:J11)</f>
        <v>458800</v>
      </c>
      <c r="I5" s="21">
        <f>sum('CC Forecast FY14'!K9:K11)</f>
        <v>458800</v>
      </c>
      <c r="J5" s="21">
        <f>sum('CC Forecast FY14'!L9:L11)</f>
        <v>458800</v>
      </c>
      <c r="K5" s="21">
        <f>sum('CC Forecast FY14'!M9:M11)</f>
        <v>458800</v>
      </c>
      <c r="L5" s="21">
        <f>sum('CC Forecast FY14'!N9:N11)</f>
        <v>274350</v>
      </c>
      <c r="M5" s="21">
        <f>sum('CC Forecast FY14'!O9:O11)</f>
        <v>296050</v>
      </c>
      <c r="N5" s="21">
        <f>sum('CC Forecast FY14'!P9:P11)</f>
        <v>306900</v>
      </c>
      <c r="O5" s="28">
        <f t="shared" si="1"/>
        <v>4107423.74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2.0" customHeight="1">
      <c r="A6" s="39"/>
      <c r="B6" s="36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8">
        <f t="shared" si="1"/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2.0" customHeight="1">
      <c r="A7" s="40" t="s">
        <v>50</v>
      </c>
      <c r="B7" s="31" t="s">
        <v>26</v>
      </c>
      <c r="C7" s="21">
        <f>sum('CC Forecast FY14'!E16:E17)</f>
        <v>-16539850.56</v>
      </c>
      <c r="D7" s="21">
        <f>sum('CC Forecast FY14'!F16:F17)</f>
        <v>-14936115.32</v>
      </c>
      <c r="E7" s="21">
        <f>sum('CC Forecast FY14'!G16:G17)</f>
        <v>-14911829.35</v>
      </c>
      <c r="F7" s="21">
        <f>sum('CC Forecast FY14'!H16:H17)</f>
        <v>-12812490.02</v>
      </c>
      <c r="G7" s="21">
        <f>sum('CC Forecast FY14'!I16:I17)</f>
        <v>-13725254.12</v>
      </c>
      <c r="H7" s="21">
        <f>sum('CC Forecast FY14'!J16:J17)</f>
        <v>-12969085.51</v>
      </c>
      <c r="I7" s="21">
        <f>sum('CC Forecast FY14'!K16:K17)</f>
        <v>-716666.67</v>
      </c>
      <c r="J7" s="21">
        <f>sum('CC Forecast FY14'!L16:L17)</f>
        <v>-716666.67</v>
      </c>
      <c r="K7" s="21">
        <f>sum('CC Forecast FY14'!M16:M17)</f>
        <v>-716666.67</v>
      </c>
      <c r="L7" s="21">
        <f>sum('CC Forecast FY14'!N16:N17)</f>
        <v>-716666.67</v>
      </c>
      <c r="M7" s="21">
        <f>sum('CC Forecast FY14'!O16:O17)</f>
        <v>-17082544.41</v>
      </c>
      <c r="N7" s="21">
        <f>sum('CC Forecast FY14'!P16:P17)</f>
        <v>-18945397.85</v>
      </c>
      <c r="O7" s="28">
        <f t="shared" si="1"/>
        <v>-124789233.8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2.0" customHeight="1">
      <c r="A8" s="40" t="s">
        <v>50</v>
      </c>
      <c r="B8" s="36" t="s">
        <v>40</v>
      </c>
      <c r="C8" s="21">
        <f>sum('CC Forecast FY14'!E18)</f>
        <v>290667.51</v>
      </c>
      <c r="D8" s="21">
        <f>sum('CC Forecast FY14'!F18)</f>
        <v>304265.99</v>
      </c>
      <c r="E8" s="21">
        <f>sum('CC Forecast FY14'!G18)</f>
        <v>317864.47</v>
      </c>
      <c r="F8" s="21">
        <f>sum('CC Forecast FY14'!H18)</f>
        <v>313749.44</v>
      </c>
      <c r="G8" s="21">
        <f>sum('CC Forecast FY14'!I18)</f>
        <v>292054</v>
      </c>
      <c r="H8" s="21">
        <f>sum('CC Forecast FY14'!J18)</f>
        <v>1162323.92</v>
      </c>
      <c r="I8" s="21">
        <f>sum('CC Forecast FY14'!K18)</f>
        <v>1162323.92</v>
      </c>
      <c r="J8" s="21">
        <f>sum('CC Forecast FY14'!L18)</f>
        <v>1801598.08</v>
      </c>
      <c r="K8" s="21">
        <f>sum('CC Forecast FY14'!M18)</f>
        <v>1801598.08</v>
      </c>
      <c r="L8" s="21">
        <f>sum('CC Forecast FY14'!N18)</f>
        <v>295391.76</v>
      </c>
      <c r="M8" s="21">
        <f>sum('CC Forecast FY14'!O18)</f>
        <v>318756.08</v>
      </c>
      <c r="N8" s="21">
        <f>sum('CC Forecast FY14'!P18)</f>
        <v>330438.24</v>
      </c>
      <c r="O8" s="28">
        <f t="shared" si="1"/>
        <v>8391031.49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2.0" customHeight="1">
      <c r="A9" s="40" t="s">
        <v>50</v>
      </c>
      <c r="B9" s="31" t="s">
        <v>45</v>
      </c>
      <c r="C9" s="21">
        <f>sum('CC Forecast FY14'!E19)</f>
        <v>819196.9434</v>
      </c>
      <c r="D9" s="21">
        <f>sum('CC Forecast FY14'!F19)</f>
        <v>857521.9466</v>
      </c>
      <c r="E9" s="21">
        <f>sum('CC Forecast FY14'!G19)</f>
        <v>895846.9498</v>
      </c>
      <c r="F9" s="21">
        <f>sum('CC Forecast FY14'!H19)</f>
        <v>900637.5752</v>
      </c>
      <c r="G9" s="21">
        <f>sum('CC Forecast FY14'!I19)</f>
        <v>838359.445</v>
      </c>
      <c r="H9" s="21">
        <f>sum('CC Forecast FY14'!J19)</f>
        <v>1418025.118</v>
      </c>
      <c r="I9" s="21">
        <f>sum('CC Forecast FY14'!K19)</f>
        <v>1418025.118</v>
      </c>
      <c r="J9" s="21">
        <f>sum('CC Forecast FY14'!L19)</f>
        <v>1418025.118</v>
      </c>
      <c r="K9" s="21">
        <f>sum('CC Forecast FY14'!M19)</f>
        <v>1418025.118</v>
      </c>
      <c r="L9" s="21">
        <f>sum('CC Forecast FY14'!N19)</f>
        <v>847940.6958</v>
      </c>
      <c r="M9" s="21">
        <f>sum('CC Forecast FY14'!O19)</f>
        <v>915009.4514</v>
      </c>
      <c r="N9" s="21">
        <f>sum('CC Forecast FY14'!P19)</f>
        <v>948543.8292</v>
      </c>
      <c r="O9" s="28">
        <f t="shared" si="1"/>
        <v>12695157.31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2.0" customHeight="1">
      <c r="A10" s="39"/>
      <c r="B10" s="31"/>
      <c r="C10" s="49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8">
        <f t="shared" si="1"/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2.0" customHeight="1">
      <c r="A11" s="40" t="s">
        <v>55</v>
      </c>
      <c r="B11" s="36" t="s">
        <v>26</v>
      </c>
      <c r="C11" s="21">
        <f>sum('CC Forecast FY14'!E24:E28)</f>
        <v>-17486457.32</v>
      </c>
      <c r="D11" s="21">
        <f>sum('CC Forecast FY14'!F24:F28)</f>
        <v>-17080683.32</v>
      </c>
      <c r="E11" s="21">
        <f>sum('CC Forecast FY14'!G24:G28)</f>
        <v>-18779074.32</v>
      </c>
      <c r="F11" s="21">
        <f>sum('CC Forecast FY14'!H24:H28)</f>
        <v>-16393725.94</v>
      </c>
      <c r="G11" s="21">
        <f>sum('CC Forecast FY14'!I24:I28)</f>
        <v>-18198123.94</v>
      </c>
      <c r="H11" s="21">
        <f>sum('CC Forecast FY14'!J24:J28)</f>
        <v>-18745041.94</v>
      </c>
      <c r="I11" s="21">
        <f>sum('CC Forecast FY14'!K24:K28)</f>
        <v>-20438972.94</v>
      </c>
      <c r="J11" s="21">
        <f>sum('CC Forecast FY14'!L24:L28)</f>
        <v>-19896925.94</v>
      </c>
      <c r="K11" s="21">
        <f>sum('CC Forecast FY14'!M24:M28)</f>
        <v>-20741539.48</v>
      </c>
      <c r="L11" s="21">
        <f>sum('CC Forecast FY14'!N24:N28)</f>
        <v>-17125160.94</v>
      </c>
      <c r="M11" s="21">
        <f>sum('CC Forecast FY14'!O24:O28)</f>
        <v>-18572607.94</v>
      </c>
      <c r="N11" s="21">
        <f>sum('CC Forecast FY14'!P24:P28)</f>
        <v>-19240921.94</v>
      </c>
      <c r="O11" s="28">
        <f t="shared" si="1"/>
        <v>-222699236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2.0" customHeight="1">
      <c r="A12" s="40" t="s">
        <v>55</v>
      </c>
      <c r="B12" s="31" t="s">
        <v>40</v>
      </c>
      <c r="C12" s="21">
        <f>sum('CC Forecast FY14'!E29:E30)</f>
        <v>258062.94</v>
      </c>
      <c r="D12" s="21">
        <f>sum('CC Forecast FY14'!F29:F30)</f>
        <v>270136.06</v>
      </c>
      <c r="E12" s="21">
        <f>sum('CC Forecast FY14'!G29:G30)</f>
        <v>282209.18</v>
      </c>
      <c r="F12" s="21">
        <f>sum('CC Forecast FY14'!H29:H30)</f>
        <v>273694.16</v>
      </c>
      <c r="G12" s="21">
        <f>sum('CC Forecast FY14'!I29:I30)</f>
        <v>254768.5</v>
      </c>
      <c r="H12" s="21">
        <f>sum('CC Forecast FY14'!J29:J30)</f>
        <v>1009744.8</v>
      </c>
      <c r="I12" s="21">
        <f>sum('CC Forecast FY14'!K29:K30)</f>
        <v>1009744.8</v>
      </c>
      <c r="J12" s="21">
        <f>sum('CC Forecast FY14'!L29:L30)</f>
        <v>1563412.8</v>
      </c>
      <c r="K12" s="21">
        <f>sum('CC Forecast FY14'!M29:M30)</f>
        <v>1563412.8</v>
      </c>
      <c r="L12" s="21">
        <f>sum('CC Forecast FY14'!N29:N30)</f>
        <v>257680.14</v>
      </c>
      <c r="M12" s="21">
        <f>sum('CC Forecast FY14'!O29:O30)</f>
        <v>278061.62</v>
      </c>
      <c r="N12" s="21">
        <f>sum('CC Forecast FY14'!P29:P30)</f>
        <v>288252.36</v>
      </c>
      <c r="O12" s="28">
        <f t="shared" si="1"/>
        <v>7309180.16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2.0" customHeight="1">
      <c r="A13" s="40" t="s">
        <v>55</v>
      </c>
      <c r="B13" s="36" t="s">
        <v>45</v>
      </c>
      <c r="C13" s="21">
        <f>sum('CC Forecast FY14'!E31)</f>
        <v>8293.5</v>
      </c>
      <c r="D13" s="21">
        <f>sum('CC Forecast FY14'!F31)</f>
        <v>17184</v>
      </c>
      <c r="E13" s="21">
        <f>sum('CC Forecast FY14'!G31)</f>
        <v>9069.5</v>
      </c>
      <c r="F13" s="21">
        <f>sum('CC Forecast FY14'!H31)</f>
        <v>9118</v>
      </c>
      <c r="G13" s="21">
        <f>sum('CC Forecast FY14'!I31)</f>
        <v>8487.5</v>
      </c>
      <c r="H13" s="21">
        <f>sum('CC Forecast FY14'!J31)</f>
        <v>14356</v>
      </c>
      <c r="I13" s="21">
        <f>sum('CC Forecast FY14'!K31)</f>
        <v>14356</v>
      </c>
      <c r="J13" s="21">
        <f>sum('CC Forecast FY14'!L31)</f>
        <v>28416</v>
      </c>
      <c r="K13" s="21">
        <f>sum('CC Forecast FY14'!M31)</f>
        <v>14356</v>
      </c>
      <c r="L13" s="21">
        <f>sum('CC Forecast FY14'!N31)</f>
        <v>8584.5</v>
      </c>
      <c r="M13" s="21">
        <f>sum('CC Forecast FY14'!O31)</f>
        <v>9263.5</v>
      </c>
      <c r="N13" s="21">
        <f>sum('CC Forecast FY14'!P31)</f>
        <v>9603</v>
      </c>
      <c r="O13" s="28">
        <f t="shared" si="1"/>
        <v>151087.5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2.0" customHeight="1">
      <c r="A14" s="51"/>
      <c r="B14" s="36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8">
        <f t="shared" si="1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2.0" customHeight="1">
      <c r="A15" s="52" t="s">
        <v>57</v>
      </c>
      <c r="B15" s="36" t="s">
        <v>26</v>
      </c>
      <c r="C15" s="21">
        <f t="shared" ref="C15:N15" si="2">sum(C3+C7+C11)</f>
        <v>-42241174.58</v>
      </c>
      <c r="D15" s="21">
        <f t="shared" si="2"/>
        <v>-37986737.34</v>
      </c>
      <c r="E15" s="21">
        <f t="shared" si="2"/>
        <v>-39636490.37</v>
      </c>
      <c r="F15" s="21">
        <f t="shared" si="2"/>
        <v>-33613615.19</v>
      </c>
      <c r="G15" s="21">
        <f t="shared" si="2"/>
        <v>-39175609.29</v>
      </c>
      <c r="H15" s="21">
        <f t="shared" si="2"/>
        <v>-39719460.68</v>
      </c>
      <c r="I15" s="21">
        <f t="shared" si="2"/>
        <v>-21155639.61</v>
      </c>
      <c r="J15" s="21">
        <f t="shared" si="2"/>
        <v>-20613592.61</v>
      </c>
      <c r="K15" s="21">
        <f t="shared" si="2"/>
        <v>-21458206.15</v>
      </c>
      <c r="L15" s="21">
        <f t="shared" si="2"/>
        <v>-17841827.61</v>
      </c>
      <c r="M15" s="21">
        <f t="shared" si="2"/>
        <v>-43124910.58</v>
      </c>
      <c r="N15" s="21">
        <f t="shared" si="2"/>
        <v>-46204211.02</v>
      </c>
      <c r="O15" s="28">
        <f t="shared" si="1"/>
        <v>-402771475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2.0" customHeight="1">
      <c r="A16" s="52"/>
      <c r="B16" s="31" t="s">
        <v>40</v>
      </c>
      <c r="C16" s="21">
        <f t="shared" ref="C16:N16" si="3">sum(C4+C8+C12)</f>
        <v>796680.45</v>
      </c>
      <c r="D16" s="21">
        <f t="shared" si="3"/>
        <v>708652.05</v>
      </c>
      <c r="E16" s="21">
        <f t="shared" si="3"/>
        <v>974073.65</v>
      </c>
      <c r="F16" s="21">
        <f t="shared" si="3"/>
        <v>1339443.6</v>
      </c>
      <c r="G16" s="21">
        <f t="shared" si="3"/>
        <v>984322.5</v>
      </c>
      <c r="H16" s="21">
        <f t="shared" si="3"/>
        <v>2527268.72</v>
      </c>
      <c r="I16" s="21">
        <f t="shared" si="3"/>
        <v>2527268.72</v>
      </c>
      <c r="J16" s="21">
        <f t="shared" si="3"/>
        <v>4105010.88</v>
      </c>
      <c r="K16" s="21">
        <f t="shared" si="3"/>
        <v>4105010.88</v>
      </c>
      <c r="L16" s="21">
        <f t="shared" si="3"/>
        <v>730071.9</v>
      </c>
      <c r="M16" s="21">
        <f t="shared" si="3"/>
        <v>787817.7</v>
      </c>
      <c r="N16" s="21">
        <f t="shared" si="3"/>
        <v>816690.6</v>
      </c>
      <c r="O16" s="28">
        <f t="shared" si="1"/>
        <v>20402311.65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2.0" customHeight="1">
      <c r="A17" s="52"/>
      <c r="B17" s="36" t="s">
        <v>45</v>
      </c>
      <c r="C17" s="21">
        <f t="shared" ref="C17:N17" si="4">sum(C5+C9+C13)</f>
        <v>1092540.443</v>
      </c>
      <c r="D17" s="21">
        <f t="shared" si="4"/>
        <v>1152155.947</v>
      </c>
      <c r="E17" s="21">
        <f t="shared" si="4"/>
        <v>1194690.19</v>
      </c>
      <c r="F17" s="21">
        <f t="shared" si="4"/>
        <v>1201155.575</v>
      </c>
      <c r="G17" s="21">
        <f t="shared" si="4"/>
        <v>1118096.945</v>
      </c>
      <c r="H17" s="21">
        <f t="shared" si="4"/>
        <v>1891181.118</v>
      </c>
      <c r="I17" s="21">
        <f t="shared" si="4"/>
        <v>1891181.118</v>
      </c>
      <c r="J17" s="21">
        <f t="shared" si="4"/>
        <v>1905241.118</v>
      </c>
      <c r="K17" s="21">
        <f t="shared" si="4"/>
        <v>1891181.118</v>
      </c>
      <c r="L17" s="21">
        <f t="shared" si="4"/>
        <v>1130875.196</v>
      </c>
      <c r="M17" s="21">
        <f t="shared" si="4"/>
        <v>1220322.951</v>
      </c>
      <c r="N17" s="21">
        <f t="shared" si="4"/>
        <v>1265046.829</v>
      </c>
      <c r="O17" s="28">
        <f t="shared" si="1"/>
        <v>16953668.55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2.0" customHeight="1">
      <c r="A18" s="52"/>
      <c r="B18" s="53"/>
      <c r="C18" s="54"/>
      <c r="D18" s="54"/>
      <c r="E18" s="54"/>
      <c r="F18" s="55"/>
      <c r="G18" s="55"/>
      <c r="H18" s="55"/>
      <c r="I18" s="55"/>
      <c r="J18" s="55"/>
      <c r="K18" s="55"/>
      <c r="L18" s="55"/>
      <c r="M18" s="55"/>
      <c r="N18" s="55"/>
      <c r="O18" s="57">
        <f>SUM(O15:O17)</f>
        <v>-365415494.8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2.0" customHeight="1">
      <c r="A19" s="3" t="s">
        <v>58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28"/>
      <c r="P19" s="28"/>
      <c r="Q19" s="28"/>
      <c r="R19" s="28"/>
      <c r="S19" s="1"/>
      <c r="T19" s="1"/>
      <c r="U19" s="1"/>
      <c r="V19" s="1"/>
      <c r="W19" s="1"/>
      <c r="X19" s="1"/>
      <c r="Y19" s="1"/>
      <c r="Z19" s="1"/>
      <c r="AA19" s="1"/>
    </row>
    <row r="20" ht="12.0" customHeight="1">
      <c r="A20" s="1"/>
      <c r="C20" s="5">
        <v>41821.0</v>
      </c>
      <c r="D20" s="5">
        <v>41852.0</v>
      </c>
      <c r="E20" s="5">
        <v>41883.0</v>
      </c>
      <c r="F20" s="5">
        <v>41913.0</v>
      </c>
      <c r="G20" s="5">
        <v>41944.0</v>
      </c>
      <c r="H20" s="5">
        <v>41974.0</v>
      </c>
      <c r="I20" s="5">
        <v>42005.0</v>
      </c>
      <c r="J20" s="5">
        <v>42036.0</v>
      </c>
      <c r="K20" s="5">
        <v>42064.0</v>
      </c>
      <c r="L20" s="5">
        <v>42095.0</v>
      </c>
      <c r="M20" s="5">
        <v>42125.0</v>
      </c>
      <c r="N20" s="5">
        <v>42156.0</v>
      </c>
      <c r="O20" s="28"/>
      <c r="P20" s="1"/>
      <c r="Q20" s="28"/>
      <c r="R20" s="28"/>
      <c r="S20" s="1"/>
      <c r="T20" s="1"/>
      <c r="U20" s="1"/>
      <c r="V20" s="1"/>
      <c r="W20" s="1"/>
      <c r="X20" s="1"/>
      <c r="Y20" s="1"/>
      <c r="Z20" s="1"/>
      <c r="AA20" s="1"/>
    </row>
    <row r="21" ht="12.0" customHeight="1">
      <c r="C21" s="11" t="s">
        <v>5</v>
      </c>
      <c r="D21" s="11" t="s">
        <v>6</v>
      </c>
      <c r="E21" s="11" t="s">
        <v>7</v>
      </c>
      <c r="F21" s="11" t="s">
        <v>8</v>
      </c>
      <c r="G21" s="11" t="s">
        <v>9</v>
      </c>
      <c r="H21" s="11" t="s">
        <v>10</v>
      </c>
      <c r="I21" s="11" t="s">
        <v>11</v>
      </c>
      <c r="J21" s="11" t="s">
        <v>13</v>
      </c>
      <c r="K21" s="11" t="s">
        <v>15</v>
      </c>
      <c r="L21" s="11" t="s">
        <v>16</v>
      </c>
      <c r="M21" s="11" t="s">
        <v>18</v>
      </c>
      <c r="N21" s="11" t="s">
        <v>19</v>
      </c>
      <c r="O21" s="28"/>
      <c r="P21" s="1"/>
      <c r="Q21" s="28"/>
      <c r="R21" s="28"/>
      <c r="S21" s="1"/>
      <c r="T21" s="1"/>
      <c r="U21" s="1"/>
      <c r="V21" s="1"/>
      <c r="W21" s="1"/>
      <c r="X21" s="1"/>
      <c r="Y21" s="1"/>
      <c r="Z21" s="1"/>
      <c r="AA21" s="1"/>
    </row>
    <row r="22" ht="12.0" customHeight="1">
      <c r="A22" s="40" t="s">
        <v>23</v>
      </c>
      <c r="B22" s="36" t="s">
        <v>53</v>
      </c>
      <c r="C22" s="60">
        <v>1408139.6659</v>
      </c>
      <c r="D22" s="60">
        <v>1626820.9155000001</v>
      </c>
      <c r="E22" s="60">
        <v>1442236.356</v>
      </c>
      <c r="F22" s="60">
        <v>2100347.1288</v>
      </c>
      <c r="G22" s="60">
        <v>2334450.1999999997</v>
      </c>
      <c r="H22" s="60">
        <v>3342280.074</v>
      </c>
      <c r="I22" s="60">
        <v>3484632.7339999997</v>
      </c>
      <c r="J22" s="60">
        <v>3344905.9431</v>
      </c>
      <c r="K22" s="60">
        <v>3762216.8768999996</v>
      </c>
      <c r="L22" s="60">
        <v>2939053.02</v>
      </c>
      <c r="M22" s="60">
        <v>3227724.6925000004</v>
      </c>
      <c r="N22" s="60">
        <v>3385451.9125</v>
      </c>
      <c r="O22" s="28"/>
      <c r="P22" s="1"/>
      <c r="Q22" s="28"/>
      <c r="R22" s="28"/>
      <c r="S22" s="1"/>
      <c r="T22" s="1"/>
      <c r="U22" s="1"/>
      <c r="V22" s="1"/>
      <c r="W22" s="1"/>
      <c r="X22" s="1"/>
      <c r="Y22" s="1"/>
      <c r="Z22" s="1"/>
      <c r="AA22" s="1"/>
    </row>
    <row r="23" ht="12.0" customHeight="1">
      <c r="A23" s="40" t="s">
        <v>23</v>
      </c>
      <c r="B23" s="31" t="s">
        <v>60</v>
      </c>
      <c r="C23" s="60">
        <v>0.0</v>
      </c>
      <c r="D23" s="60">
        <v>0.0</v>
      </c>
      <c r="E23" s="60">
        <v>2400000.0</v>
      </c>
      <c r="F23" s="60">
        <v>0.0</v>
      </c>
      <c r="G23" s="60">
        <v>0.0</v>
      </c>
      <c r="H23" s="60">
        <v>0.0</v>
      </c>
      <c r="I23" s="60">
        <v>0.0</v>
      </c>
      <c r="J23" s="60">
        <v>0.0</v>
      </c>
      <c r="K23" s="60">
        <v>0.0</v>
      </c>
      <c r="L23" s="60">
        <v>0.0</v>
      </c>
      <c r="M23" s="60">
        <v>0.0</v>
      </c>
      <c r="N23" s="60">
        <v>0.0</v>
      </c>
      <c r="O23" s="28"/>
      <c r="P23" s="28"/>
      <c r="Q23" s="28"/>
      <c r="R23" s="28"/>
      <c r="S23" s="1"/>
      <c r="T23" s="1"/>
      <c r="U23" s="1"/>
      <c r="V23" s="1"/>
      <c r="W23" s="1"/>
      <c r="X23" s="1"/>
      <c r="Y23" s="1"/>
      <c r="Z23" s="1"/>
      <c r="AA23" s="1"/>
    </row>
    <row r="24" ht="12.0" customHeight="1">
      <c r="A24" s="40" t="s">
        <v>23</v>
      </c>
      <c r="B24" s="36" t="s">
        <v>46</v>
      </c>
      <c r="C24" s="60">
        <v>2059752.6531999998</v>
      </c>
      <c r="D24" s="60">
        <v>2273389.6455</v>
      </c>
      <c r="E24" s="60">
        <v>2087723.544</v>
      </c>
      <c r="F24" s="60">
        <v>1836179.7336000002</v>
      </c>
      <c r="G24" s="60">
        <v>1897289.025</v>
      </c>
      <c r="H24" s="60">
        <v>2845204.784</v>
      </c>
      <c r="I24" s="60">
        <v>2844874.0731999995</v>
      </c>
      <c r="J24" s="60">
        <v>3009044.1086999997</v>
      </c>
      <c r="K24" s="60">
        <v>3103851.5273999996</v>
      </c>
      <c r="L24" s="60">
        <v>2277596.7600000002</v>
      </c>
      <c r="M24" s="60">
        <v>2642925.1799999997</v>
      </c>
      <c r="N24" s="60">
        <v>3398942.365</v>
      </c>
      <c r="O24" s="28"/>
      <c r="P24" s="1"/>
      <c r="Q24" s="28"/>
      <c r="R24" s="28"/>
      <c r="S24" s="1"/>
      <c r="T24" s="1"/>
      <c r="U24" s="1"/>
      <c r="V24" s="1"/>
      <c r="W24" s="1"/>
      <c r="X24" s="1"/>
      <c r="Y24" s="1"/>
      <c r="Z24" s="1"/>
      <c r="AA24" s="1"/>
    </row>
    <row r="25" ht="12.0" customHeight="1">
      <c r="A25" s="40" t="s">
        <v>23</v>
      </c>
      <c r="B25" s="31" t="s">
        <v>56</v>
      </c>
      <c r="C25" s="60">
        <v>5953.2</v>
      </c>
      <c r="D25" s="60">
        <v>6642.0</v>
      </c>
      <c r="E25" s="60">
        <v>5904.0</v>
      </c>
      <c r="F25" s="60">
        <v>5313.6</v>
      </c>
      <c r="G25" s="60">
        <v>6150.0</v>
      </c>
      <c r="H25" s="60">
        <v>9249.6</v>
      </c>
      <c r="I25" s="60">
        <v>9249.6</v>
      </c>
      <c r="J25" s="60">
        <v>653089.2</v>
      </c>
      <c r="K25" s="60">
        <v>9889.199999999999</v>
      </c>
      <c r="L25" s="60">
        <v>7380.0</v>
      </c>
      <c r="M25" s="60">
        <v>8610.0</v>
      </c>
      <c r="N25" s="60">
        <v>8610.0</v>
      </c>
      <c r="O25" s="28"/>
      <c r="P25" s="1"/>
      <c r="Q25" s="28"/>
      <c r="R25" s="28"/>
      <c r="S25" s="1"/>
      <c r="T25" s="1"/>
      <c r="U25" s="1"/>
      <c r="V25" s="1"/>
      <c r="W25" s="1"/>
      <c r="X25" s="1"/>
      <c r="Y25" s="1"/>
      <c r="Z25" s="1"/>
      <c r="AA25" s="1"/>
    </row>
    <row r="26" ht="12.0" customHeight="1">
      <c r="A26" s="40"/>
      <c r="B26" s="36" t="s">
        <v>54</v>
      </c>
      <c r="C26" s="60">
        <v>3473845.5190999997</v>
      </c>
      <c r="D26" s="60">
        <v>3906852.5610000007</v>
      </c>
      <c r="E26" s="60">
        <v>5935863.899999999</v>
      </c>
      <c r="F26" s="60">
        <v>3941840.4624000005</v>
      </c>
      <c r="G26" s="60">
        <v>4237889.225</v>
      </c>
      <c r="H26" s="60">
        <v>6196734.458</v>
      </c>
      <c r="I26" s="60">
        <v>6338756.407199999</v>
      </c>
      <c r="J26" s="60">
        <v>7007039.2518</v>
      </c>
      <c r="K26" s="60">
        <v>6875957.604299999</v>
      </c>
      <c r="L26" s="60">
        <v>5224029.78</v>
      </c>
      <c r="M26" s="60">
        <v>5879259.8725000005</v>
      </c>
      <c r="N26" s="60">
        <v>6793004.2775</v>
      </c>
      <c r="O26" s="28"/>
      <c r="P26" s="1"/>
      <c r="Q26" s="28"/>
      <c r="R26" s="28"/>
      <c r="S26" s="1"/>
      <c r="T26" s="1"/>
      <c r="U26" s="1"/>
      <c r="V26" s="1"/>
      <c r="W26" s="1"/>
      <c r="X26" s="1"/>
      <c r="Y26" s="1"/>
      <c r="Z26" s="1"/>
      <c r="AA26" s="1"/>
    </row>
    <row r="27" ht="12.0" customHeight="1">
      <c r="A27" s="40"/>
      <c r="B27" s="36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28"/>
      <c r="P27" s="1"/>
      <c r="Q27" s="28"/>
      <c r="R27" s="28"/>
      <c r="S27" s="1"/>
      <c r="T27" s="1"/>
      <c r="U27" s="1"/>
      <c r="V27" s="1"/>
      <c r="W27" s="1"/>
      <c r="X27" s="1"/>
      <c r="Y27" s="1"/>
      <c r="Z27" s="1"/>
      <c r="AA27" s="1"/>
    </row>
    <row r="28" ht="12.0" customHeight="1">
      <c r="A28" s="40" t="s">
        <v>50</v>
      </c>
      <c r="B28" s="31" t="s">
        <v>53</v>
      </c>
      <c r="C28" s="60">
        <v>6853618.475</v>
      </c>
      <c r="D28" s="60">
        <v>7968559.113000001</v>
      </c>
      <c r="E28" s="60">
        <v>5787737.52</v>
      </c>
      <c r="F28" s="60">
        <v>4784729.4648</v>
      </c>
      <c r="G28" s="60">
        <v>5352679.762499999</v>
      </c>
      <c r="H28" s="60">
        <v>1.0797244745199999E7</v>
      </c>
      <c r="I28" s="60">
        <v>9103198.4968</v>
      </c>
      <c r="J28" s="60">
        <v>1.0276206324599998E7</v>
      </c>
      <c r="K28" s="60">
        <v>1.1196212349E7</v>
      </c>
      <c r="L28" s="60">
        <v>8112268.755</v>
      </c>
      <c r="M28" s="60">
        <v>9669203.74</v>
      </c>
      <c r="N28" s="60">
        <v>1.0350898512500001E7</v>
      </c>
      <c r="O28" s="28"/>
      <c r="P28" s="1"/>
      <c r="Q28" s="28"/>
      <c r="R28" s="28"/>
      <c r="S28" s="1"/>
      <c r="T28" s="1"/>
      <c r="U28" s="1"/>
      <c r="V28" s="1"/>
      <c r="W28" s="1"/>
      <c r="X28" s="1"/>
      <c r="Y28" s="1"/>
      <c r="Z28" s="1"/>
      <c r="AA28" s="1"/>
    </row>
    <row r="29" ht="12.0" customHeight="1">
      <c r="A29" s="40" t="s">
        <v>50</v>
      </c>
      <c r="B29" s="36" t="s">
        <v>60</v>
      </c>
      <c r="C29" s="60">
        <v>938910.0632999999</v>
      </c>
      <c r="D29" s="60">
        <v>1044852.2505000001</v>
      </c>
      <c r="E29" s="60">
        <v>7418513.04</v>
      </c>
      <c r="F29" s="60">
        <v>9335974.593600001</v>
      </c>
      <c r="G29" s="60">
        <v>1.067456165E7</v>
      </c>
      <c r="H29" s="60">
        <v>1988028.2404</v>
      </c>
      <c r="I29" s="60">
        <v>0.0</v>
      </c>
      <c r="J29" s="60">
        <v>0.0</v>
      </c>
      <c r="K29" s="60">
        <v>0.0</v>
      </c>
      <c r="L29" s="60">
        <v>0.0</v>
      </c>
      <c r="M29" s="60">
        <v>326102.1575</v>
      </c>
      <c r="N29" s="60">
        <v>2555994.8049999997</v>
      </c>
      <c r="O29" s="28"/>
      <c r="P29" s="1"/>
      <c r="Q29" s="28"/>
      <c r="R29" s="28"/>
      <c r="S29" s="1"/>
      <c r="T29" s="1"/>
      <c r="U29" s="1"/>
      <c r="V29" s="1"/>
      <c r="W29" s="1"/>
      <c r="X29" s="1"/>
      <c r="Y29" s="1"/>
      <c r="Z29" s="1"/>
      <c r="AA29" s="1"/>
    </row>
    <row r="30" ht="12.0" customHeight="1">
      <c r="A30" s="40" t="s">
        <v>50</v>
      </c>
      <c r="B30" s="31" t="s">
        <v>46</v>
      </c>
      <c r="C30" s="60">
        <v>4149449.1037999997</v>
      </c>
      <c r="D30" s="60">
        <v>4795444.1205</v>
      </c>
      <c r="E30" s="60">
        <v>4251935.232</v>
      </c>
      <c r="F30" s="60">
        <v>4919904.0144</v>
      </c>
      <c r="G30" s="60">
        <v>4375974.2</v>
      </c>
      <c r="H30" s="60">
        <v>8601877.358399998</v>
      </c>
      <c r="I30" s="60">
        <v>6778277.3584</v>
      </c>
      <c r="J30" s="60">
        <v>6806651.4777</v>
      </c>
      <c r="K30" s="60">
        <v>9424978.158599999</v>
      </c>
      <c r="L30" s="60">
        <v>6801240.735</v>
      </c>
      <c r="M30" s="60">
        <v>8064076.755000001</v>
      </c>
      <c r="N30" s="60">
        <v>7969780.8575</v>
      </c>
      <c r="O30" s="28"/>
      <c r="P30" s="1"/>
      <c r="Q30" s="28"/>
      <c r="R30" s="28"/>
      <c r="S30" s="1"/>
      <c r="T30" s="1"/>
      <c r="U30" s="1"/>
      <c r="V30" s="1"/>
      <c r="W30" s="1"/>
      <c r="X30" s="1"/>
      <c r="Y30" s="1"/>
      <c r="Z30" s="1"/>
      <c r="AA30" s="1"/>
    </row>
    <row r="31" ht="12.0" customHeight="1">
      <c r="A31" s="40" t="s">
        <v>50</v>
      </c>
      <c r="B31" s="36" t="s">
        <v>56</v>
      </c>
      <c r="C31" s="60">
        <v>346834.0854</v>
      </c>
      <c r="D31" s="60">
        <v>376852.392</v>
      </c>
      <c r="E31" s="60">
        <v>393558.11999999994</v>
      </c>
      <c r="F31" s="60">
        <v>306443.1528</v>
      </c>
      <c r="G31" s="60">
        <v>349695.225</v>
      </c>
      <c r="H31" s="60">
        <v>640034.9267999999</v>
      </c>
      <c r="I31" s="60">
        <v>545329.9267999999</v>
      </c>
      <c r="J31" s="60">
        <v>544548.7578</v>
      </c>
      <c r="K31" s="60">
        <v>614350.9724999999</v>
      </c>
      <c r="L31" s="60">
        <v>419894.805</v>
      </c>
      <c r="M31" s="60">
        <v>505087.31</v>
      </c>
      <c r="N31" s="60">
        <v>524964.0375</v>
      </c>
      <c r="O31" s="28"/>
      <c r="P31" s="1"/>
      <c r="Q31" s="1"/>
      <c r="R31" s="28"/>
      <c r="S31" s="1"/>
      <c r="T31" s="1"/>
      <c r="U31" s="1"/>
      <c r="V31" s="1"/>
      <c r="W31" s="1"/>
      <c r="X31" s="1"/>
      <c r="Y31" s="1"/>
      <c r="Z31" s="1"/>
      <c r="AA31" s="1"/>
    </row>
    <row r="32" ht="12.0" customHeight="1">
      <c r="A32" s="40"/>
      <c r="B32" s="36" t="s">
        <v>54</v>
      </c>
      <c r="C32" s="60">
        <v>1.22888117275E7</v>
      </c>
      <c r="D32" s="60">
        <v>1.4185707876E7</v>
      </c>
      <c r="E32" s="60">
        <v>1.7851743912E7</v>
      </c>
      <c r="F32" s="60">
        <v>1.93470512256E7</v>
      </c>
      <c r="G32" s="60">
        <v>2.07529108375E7</v>
      </c>
      <c r="H32" s="60">
        <v>2.20271852708E7</v>
      </c>
      <c r="I32" s="60">
        <v>1.6426805782E7</v>
      </c>
      <c r="J32" s="60">
        <v>1.7627406560099997E7</v>
      </c>
      <c r="K32" s="60">
        <v>2.1235541480100002E7</v>
      </c>
      <c r="L32" s="60">
        <v>1.5333404294999998E7</v>
      </c>
      <c r="M32" s="60">
        <v>1.8564469962500002E7</v>
      </c>
      <c r="N32" s="60">
        <v>2.1401638212500002E7</v>
      </c>
      <c r="O32" s="28"/>
      <c r="P32" s="1"/>
      <c r="Q32" s="28"/>
      <c r="R32" s="28"/>
      <c r="S32" s="1"/>
      <c r="T32" s="1"/>
      <c r="U32" s="1"/>
      <c r="V32" s="1"/>
      <c r="W32" s="1"/>
      <c r="X32" s="1"/>
      <c r="Y32" s="1"/>
      <c r="Z32" s="1"/>
      <c r="AA32" s="1"/>
    </row>
    <row r="33" ht="12.0" customHeight="1">
      <c r="A33" s="40"/>
      <c r="B33" s="36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28"/>
      <c r="P33" s="1"/>
      <c r="Q33" s="28"/>
      <c r="R33" s="28"/>
      <c r="S33" s="1"/>
      <c r="T33" s="1"/>
      <c r="U33" s="1"/>
      <c r="V33" s="1"/>
      <c r="W33" s="1"/>
      <c r="X33" s="1"/>
      <c r="Y33" s="1"/>
      <c r="Z33" s="1"/>
      <c r="AA33" s="1"/>
    </row>
    <row r="34" ht="12.0" customHeight="1">
      <c r="A34" s="40" t="s">
        <v>55</v>
      </c>
      <c r="B34" s="31" t="s">
        <v>53</v>
      </c>
      <c r="C34" s="60">
        <v>2046861.7488</v>
      </c>
      <c r="D34" s="60">
        <v>2726926.506</v>
      </c>
      <c r="E34" s="60">
        <v>1404206.028</v>
      </c>
      <c r="F34" s="60">
        <v>1890023.4252000002</v>
      </c>
      <c r="G34" s="60">
        <v>2473369.9625</v>
      </c>
      <c r="H34" s="60">
        <v>1348658.7772</v>
      </c>
      <c r="I34" s="60">
        <v>3166607.8168</v>
      </c>
      <c r="J34" s="60">
        <v>3390858.9248999995</v>
      </c>
      <c r="K34" s="60">
        <v>2248668.606</v>
      </c>
      <c r="L34" s="60">
        <v>2575288.875</v>
      </c>
      <c r="M34" s="60">
        <v>2934328.6875</v>
      </c>
      <c r="N34" s="60">
        <v>3461359.8074999996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2.0" customHeight="1">
      <c r="A35" s="40" t="s">
        <v>55</v>
      </c>
      <c r="B35" s="36" t="s">
        <v>60</v>
      </c>
      <c r="C35" s="60">
        <v>1636395.7719999999</v>
      </c>
      <c r="D35" s="60">
        <v>2052000.0000000002</v>
      </c>
      <c r="E35" s="60">
        <v>1750138.092</v>
      </c>
      <c r="F35" s="60">
        <v>0.0</v>
      </c>
      <c r="G35" s="60">
        <v>2898186.75</v>
      </c>
      <c r="H35" s="60">
        <v>0.0</v>
      </c>
      <c r="I35" s="60">
        <v>1019787.2</v>
      </c>
      <c r="J35" s="60">
        <v>160799.99999999997</v>
      </c>
      <c r="K35" s="60">
        <v>160799.99999999997</v>
      </c>
      <c r="L35" s="60">
        <v>2797151.64</v>
      </c>
      <c r="M35" s="60">
        <v>1303789.8825</v>
      </c>
      <c r="N35" s="60">
        <v>2310000.0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2.0" customHeight="1">
      <c r="A36" s="40" t="s">
        <v>55</v>
      </c>
      <c r="B36" s="31" t="s">
        <v>46</v>
      </c>
      <c r="C36" s="60">
        <v>2532456.6256</v>
      </c>
      <c r="D36" s="60">
        <v>1437312.546</v>
      </c>
      <c r="E36" s="60">
        <v>2247066.444</v>
      </c>
      <c r="F36" s="60">
        <v>1146213.9036</v>
      </c>
      <c r="G36" s="60">
        <v>2307372.8</v>
      </c>
      <c r="H36" s="60">
        <v>2001402.1843999997</v>
      </c>
      <c r="I36" s="60">
        <v>1992910.8447999998</v>
      </c>
      <c r="J36" s="60">
        <v>1990734.8132999998</v>
      </c>
      <c r="K36" s="60">
        <v>2165671.3241999997</v>
      </c>
      <c r="L36" s="60">
        <v>1265127.81</v>
      </c>
      <c r="M36" s="60">
        <v>3490589.9525</v>
      </c>
      <c r="N36" s="60">
        <v>1829807.07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2.0" customHeight="1">
      <c r="A37" s="40" t="s">
        <v>55</v>
      </c>
      <c r="B37" s="36" t="s">
        <v>56</v>
      </c>
      <c r="C37" s="60">
        <v>204842.47299999997</v>
      </c>
      <c r="D37" s="60">
        <v>228543.255</v>
      </c>
      <c r="E37" s="60">
        <v>235989.912</v>
      </c>
      <c r="F37" s="60">
        <v>185092.3872</v>
      </c>
      <c r="G37" s="60">
        <v>210796.2375</v>
      </c>
      <c r="H37" s="60">
        <v>457877.4592</v>
      </c>
      <c r="I37" s="60">
        <v>321013.4592</v>
      </c>
      <c r="J37" s="60">
        <v>254454.06059999997</v>
      </c>
      <c r="K37" s="60">
        <v>265967.96369999996</v>
      </c>
      <c r="L37" s="60">
        <v>195304.395</v>
      </c>
      <c r="M37" s="60">
        <v>231564.1475</v>
      </c>
      <c r="N37" s="60">
        <v>351457.6275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2.0" customHeight="1">
      <c r="A38" s="39"/>
      <c r="B38" s="31" t="s">
        <v>54</v>
      </c>
      <c r="C38" s="60">
        <v>6420556.619399999</v>
      </c>
      <c r="D38" s="60">
        <v>6444782.307</v>
      </c>
      <c r="E38" s="60">
        <v>5637400.475999999</v>
      </c>
      <c r="F38" s="60">
        <v>3221329.716</v>
      </c>
      <c r="G38" s="60">
        <v>7889725.750000001</v>
      </c>
      <c r="H38" s="60">
        <v>3807938.4207999995</v>
      </c>
      <c r="I38" s="60">
        <v>6500319.3208</v>
      </c>
      <c r="J38" s="60">
        <v>5796847.798799999</v>
      </c>
      <c r="K38" s="60">
        <v>4841107.8939</v>
      </c>
      <c r="L38" s="60">
        <v>6832872.719999999</v>
      </c>
      <c r="M38" s="60">
        <v>7960272.67</v>
      </c>
      <c r="N38" s="60">
        <v>7952624.504999999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2.0" customHeight="1">
      <c r="A39" s="66"/>
      <c r="B39" s="67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2.0" customHeight="1">
      <c r="A40" s="66"/>
      <c r="B40" s="67"/>
      <c r="C40" s="5">
        <v>41821.0</v>
      </c>
      <c r="D40" s="5">
        <v>41852.0</v>
      </c>
      <c r="E40" s="5">
        <v>41883.0</v>
      </c>
      <c r="F40" s="5">
        <v>41913.0</v>
      </c>
      <c r="G40" s="5">
        <v>41944.0</v>
      </c>
      <c r="H40" s="5">
        <v>41974.0</v>
      </c>
      <c r="I40" s="5">
        <v>42005.0</v>
      </c>
      <c r="J40" s="5">
        <v>42036.0</v>
      </c>
      <c r="K40" s="5">
        <v>42064.0</v>
      </c>
      <c r="L40" s="5">
        <v>42095.0</v>
      </c>
      <c r="M40" s="5">
        <v>42125.0</v>
      </c>
      <c r="N40" s="5">
        <v>42156.0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2.0" customHeight="1">
      <c r="A41" s="66"/>
      <c r="B41" s="67"/>
      <c r="C41" s="11" t="s">
        <v>5</v>
      </c>
      <c r="D41" s="11" t="s">
        <v>6</v>
      </c>
      <c r="E41" s="11" t="s">
        <v>7</v>
      </c>
      <c r="F41" s="11" t="s">
        <v>8</v>
      </c>
      <c r="G41" s="11" t="s">
        <v>9</v>
      </c>
      <c r="H41" s="11" t="s">
        <v>10</v>
      </c>
      <c r="I41" s="11" t="s">
        <v>11</v>
      </c>
      <c r="J41" s="11" t="s">
        <v>13</v>
      </c>
      <c r="K41" s="11" t="s">
        <v>15</v>
      </c>
      <c r="L41" s="11" t="s">
        <v>16</v>
      </c>
      <c r="M41" s="11" t="s">
        <v>18</v>
      </c>
      <c r="N41" s="11" t="s">
        <v>19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2.0" customHeight="1">
      <c r="A42" s="51" t="s">
        <v>62</v>
      </c>
      <c r="B42" s="31" t="s">
        <v>53</v>
      </c>
      <c r="C42" s="60">
        <f t="shared" ref="C42:N42" si="5">SUMIFS(C$22:C$38,$B$22:$B$38,$B42)</f>
        <v>10308619.89</v>
      </c>
      <c r="D42" s="60">
        <f t="shared" si="5"/>
        <v>12322306.53</v>
      </c>
      <c r="E42" s="60">
        <f t="shared" si="5"/>
        <v>8634179.904</v>
      </c>
      <c r="F42" s="60">
        <f t="shared" si="5"/>
        <v>8775100.019</v>
      </c>
      <c r="G42" s="60">
        <f t="shared" si="5"/>
        <v>10160499.93</v>
      </c>
      <c r="H42" s="60">
        <f t="shared" si="5"/>
        <v>15488183.6</v>
      </c>
      <c r="I42" s="60">
        <f t="shared" si="5"/>
        <v>15754439.05</v>
      </c>
      <c r="J42" s="60">
        <f t="shared" si="5"/>
        <v>17011971.19</v>
      </c>
      <c r="K42" s="60">
        <f t="shared" si="5"/>
        <v>17207097.83</v>
      </c>
      <c r="L42" s="60">
        <f t="shared" si="5"/>
        <v>13626610.65</v>
      </c>
      <c r="M42" s="60">
        <f t="shared" si="5"/>
        <v>15831257.12</v>
      </c>
      <c r="N42" s="60">
        <f t="shared" si="5"/>
        <v>17197710.23</v>
      </c>
      <c r="O42" s="28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2.0" customHeight="1">
      <c r="A43" s="66"/>
      <c r="B43" s="31" t="s">
        <v>60</v>
      </c>
      <c r="C43" s="60">
        <f t="shared" ref="C43:N43" si="6">SUMIFS(C$22:C$38,$B$22:$B$38,$B43)</f>
        <v>2575305.835</v>
      </c>
      <c r="D43" s="60">
        <f t="shared" si="6"/>
        <v>3096852.251</v>
      </c>
      <c r="E43" s="60">
        <f t="shared" si="6"/>
        <v>11568651.13</v>
      </c>
      <c r="F43" s="60">
        <f t="shared" si="6"/>
        <v>9335974.594</v>
      </c>
      <c r="G43" s="60">
        <f t="shared" si="6"/>
        <v>13572748.4</v>
      </c>
      <c r="H43" s="60">
        <f t="shared" si="6"/>
        <v>1988028.24</v>
      </c>
      <c r="I43" s="60">
        <f t="shared" si="6"/>
        <v>1019787.2</v>
      </c>
      <c r="J43" s="60">
        <f t="shared" si="6"/>
        <v>160800</v>
      </c>
      <c r="K43" s="60">
        <f t="shared" si="6"/>
        <v>160800</v>
      </c>
      <c r="L43" s="60">
        <f t="shared" si="6"/>
        <v>2797151.64</v>
      </c>
      <c r="M43" s="60">
        <f t="shared" si="6"/>
        <v>1629892.04</v>
      </c>
      <c r="N43" s="60">
        <f t="shared" si="6"/>
        <v>4865994.805</v>
      </c>
      <c r="O43" s="28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2.0" customHeight="1">
      <c r="A44" s="66"/>
      <c r="B44" s="31" t="s">
        <v>46</v>
      </c>
      <c r="C44" s="60">
        <f t="shared" ref="C44:N44" si="7">SUMIFS(C$22:C$38,$B$22:$B$38,$B44)</f>
        <v>8741658.383</v>
      </c>
      <c r="D44" s="60">
        <f t="shared" si="7"/>
        <v>8506146.312</v>
      </c>
      <c r="E44" s="60">
        <f t="shared" si="7"/>
        <v>8586725.22</v>
      </c>
      <c r="F44" s="60">
        <f t="shared" si="7"/>
        <v>7902297.652</v>
      </c>
      <c r="G44" s="60">
        <f t="shared" si="7"/>
        <v>8580636.025</v>
      </c>
      <c r="H44" s="60">
        <f t="shared" si="7"/>
        <v>13448484.33</v>
      </c>
      <c r="I44" s="60">
        <f t="shared" si="7"/>
        <v>11616062.28</v>
      </c>
      <c r="J44" s="60">
        <f t="shared" si="7"/>
        <v>11806430.4</v>
      </c>
      <c r="K44" s="60">
        <f t="shared" si="7"/>
        <v>14694501.01</v>
      </c>
      <c r="L44" s="60">
        <f t="shared" si="7"/>
        <v>10343965.31</v>
      </c>
      <c r="M44" s="60">
        <f t="shared" si="7"/>
        <v>14197591.89</v>
      </c>
      <c r="N44" s="60">
        <f t="shared" si="7"/>
        <v>13198530.29</v>
      </c>
      <c r="O44" s="28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2.0" customHeight="1">
      <c r="A45" s="66"/>
      <c r="B45" s="31" t="s">
        <v>56</v>
      </c>
      <c r="C45" s="60">
        <f t="shared" ref="C45:N45" si="8">SUMIFS(C$22:C$38,$B$22:$B$38,$B45)</f>
        <v>557629.7584</v>
      </c>
      <c r="D45" s="60">
        <f t="shared" si="8"/>
        <v>612037.647</v>
      </c>
      <c r="E45" s="60">
        <f t="shared" si="8"/>
        <v>635452.032</v>
      </c>
      <c r="F45" s="60">
        <f t="shared" si="8"/>
        <v>496849.14</v>
      </c>
      <c r="G45" s="60">
        <f t="shared" si="8"/>
        <v>566641.4625</v>
      </c>
      <c r="H45" s="60">
        <f t="shared" si="8"/>
        <v>1107161.986</v>
      </c>
      <c r="I45" s="60">
        <f t="shared" si="8"/>
        <v>875592.986</v>
      </c>
      <c r="J45" s="60">
        <f t="shared" si="8"/>
        <v>1452092.018</v>
      </c>
      <c r="K45" s="60">
        <f t="shared" si="8"/>
        <v>890208.1362</v>
      </c>
      <c r="L45" s="60">
        <f t="shared" si="8"/>
        <v>622579.2</v>
      </c>
      <c r="M45" s="60">
        <f t="shared" si="8"/>
        <v>745261.4575</v>
      </c>
      <c r="N45" s="60">
        <f t="shared" si="8"/>
        <v>885031.665</v>
      </c>
      <c r="O45" s="28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2.0" customHeight="1">
      <c r="A46" s="66"/>
      <c r="B46" s="31" t="s">
        <v>63</v>
      </c>
      <c r="C46" s="60">
        <f t="shared" ref="C46:N46" si="9">SUMIFS(C$22:C$38,$B$22:$B$38,$B46)</f>
        <v>0</v>
      </c>
      <c r="D46" s="60">
        <f t="shared" si="9"/>
        <v>0</v>
      </c>
      <c r="E46" s="60">
        <f t="shared" si="9"/>
        <v>0</v>
      </c>
      <c r="F46" s="60">
        <f t="shared" si="9"/>
        <v>0</v>
      </c>
      <c r="G46" s="60">
        <f t="shared" si="9"/>
        <v>0</v>
      </c>
      <c r="H46" s="60">
        <f t="shared" si="9"/>
        <v>0</v>
      </c>
      <c r="I46" s="60">
        <f t="shared" si="9"/>
        <v>0</v>
      </c>
      <c r="J46" s="60">
        <f t="shared" si="9"/>
        <v>0</v>
      </c>
      <c r="K46" s="60">
        <f t="shared" si="9"/>
        <v>0</v>
      </c>
      <c r="L46" s="60">
        <f t="shared" si="9"/>
        <v>0</v>
      </c>
      <c r="M46" s="60">
        <f t="shared" si="9"/>
        <v>0</v>
      </c>
      <c r="N46" s="60">
        <f t="shared" si="9"/>
        <v>0</v>
      </c>
      <c r="O46" s="28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2.0" customHeight="1">
      <c r="A47" s="66"/>
      <c r="B47" s="67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2.0" customHeight="1">
      <c r="A48" s="66"/>
      <c r="B48" s="67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2.0" customHeight="1">
      <c r="A49" s="66"/>
      <c r="B49" s="67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2.0" customHeight="1">
      <c r="A50" s="66"/>
      <c r="B50" s="67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2.0" customHeight="1">
      <c r="A51" s="66"/>
      <c r="B51" s="67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2.0" customHeight="1">
      <c r="A52" s="66"/>
      <c r="B52" s="67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2.0" customHeight="1">
      <c r="A53" s="66"/>
      <c r="B53" s="67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2.0" customHeight="1">
      <c r="A54" s="66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2.0" customHeight="1">
      <c r="A55" s="66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2.0" customHeight="1">
      <c r="A56" s="66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2.0" customHeight="1">
      <c r="A57" s="6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2.0" customHeight="1">
      <c r="A58" s="66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2.0" customHeight="1">
      <c r="A59" s="66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2.0" customHeight="1">
      <c r="A60" s="66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2.0" customHeight="1">
      <c r="A61" s="66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2.0" customHeight="1">
      <c r="A62" s="66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2.0" customHeight="1">
      <c r="A63" s="66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2.0" customHeight="1">
      <c r="A64" s="66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2.0" customHeight="1">
      <c r="A65" s="66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2.0" customHeight="1">
      <c r="A66" s="66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2.0" customHeight="1">
      <c r="A67" s="66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2.0" customHeight="1">
      <c r="A68" s="66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2.0" customHeight="1">
      <c r="A69" s="66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2.0" customHeight="1">
      <c r="A70" s="66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2.0" customHeight="1">
      <c r="A71" s="66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2.0" customHeight="1">
      <c r="A72" s="66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2.0" customHeight="1">
      <c r="A73" s="66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2.0" customHeight="1">
      <c r="A74" s="66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2.0" customHeight="1">
      <c r="A75" s="66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2.0" customHeight="1">
      <c r="A76" s="66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2.0" customHeight="1">
      <c r="A77" s="6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2.0" customHeight="1">
      <c r="A78" s="66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2.0" customHeight="1">
      <c r="A79" s="66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2.0" customHeight="1">
      <c r="A80" s="66"/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2.0" customHeight="1">
      <c r="A81" s="66"/>
      <c r="B81" s="67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2.0" customHeight="1">
      <c r="A82" s="66"/>
      <c r="B82" s="67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2.0" customHeight="1">
      <c r="A83" s="66"/>
      <c r="B83" s="67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2.0" customHeight="1">
      <c r="A84" s="66"/>
      <c r="B84" s="67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2.0" customHeight="1">
      <c r="A85" s="66"/>
      <c r="B85" s="67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2.0" customHeight="1">
      <c r="A86" s="66"/>
      <c r="B86" s="69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2.0" customHeight="1">
      <c r="A87" s="67"/>
      <c r="B87" s="67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2.0" customHeight="1">
      <c r="A88" s="66"/>
      <c r="B88" s="67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2.0" customHeight="1">
      <c r="A89" s="66"/>
      <c r="B89" s="67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2.0" customHeight="1">
      <c r="A90" s="66"/>
      <c r="B90" s="67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2.0" customHeight="1">
      <c r="A91" s="66"/>
      <c r="B91" s="67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2.0" customHeight="1">
      <c r="A92" s="66"/>
      <c r="B92" s="67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2.0" customHeight="1">
      <c r="A93" s="66"/>
      <c r="B93" s="67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2.0" customHeight="1">
      <c r="A94" s="66"/>
      <c r="B94" s="67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2.0" customHeight="1">
      <c r="A95" s="66"/>
      <c r="B95" s="67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2.0" customHeight="1">
      <c r="A96" s="66"/>
      <c r="B96" s="67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2.0" customHeight="1">
      <c r="A97" s="66"/>
      <c r="B97" s="67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2.0" customHeight="1">
      <c r="A98" s="66"/>
      <c r="B98" s="67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2.0" customHeight="1">
      <c r="A99" s="66"/>
      <c r="B99" s="69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2.0" customHeight="1">
      <c r="A100" s="67"/>
      <c r="B100" s="67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2.0" customHeight="1">
      <c r="A101" s="66"/>
      <c r="B101" s="67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2.0" customHeight="1">
      <c r="A102" s="66"/>
      <c r="B102" s="67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2.0" customHeight="1">
      <c r="A103" s="66"/>
      <c r="B103" s="67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2.0" customHeight="1">
      <c r="A104" s="66"/>
      <c r="B104" s="67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2.0" customHeight="1">
      <c r="A105" s="66"/>
      <c r="B105" s="67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2.0" customHeight="1">
      <c r="A106" s="66"/>
      <c r="B106" s="67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2.0" customHeight="1">
      <c r="A107" s="66"/>
      <c r="B107" s="67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2.0" customHeight="1">
      <c r="A108" s="66"/>
      <c r="B108" s="69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2.0" customHeight="1">
      <c r="A109" s="69"/>
      <c r="B109" s="69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2.0" customHeight="1">
      <c r="A110" s="66"/>
      <c r="B110" s="69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2.0" customHeight="1">
      <c r="A111" s="66"/>
      <c r="B111" s="69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2.0" customHeight="1">
      <c r="A112" s="66"/>
      <c r="B112" s="69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2.0" customHeight="1">
      <c r="A113" s="66"/>
      <c r="B113" s="69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2.0" customHeight="1">
      <c r="A114" s="66"/>
      <c r="B114" s="69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2.0" customHeight="1">
      <c r="A115" s="66"/>
      <c r="B115" s="69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2.0" customHeight="1">
      <c r="A116" s="66"/>
      <c r="B116" s="69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2.0" customHeight="1">
      <c r="A117" s="66"/>
      <c r="B117" s="69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2.0" customHeight="1">
      <c r="A118" s="66"/>
      <c r="B118" s="69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2.0" customHeight="1">
      <c r="A119" s="66"/>
      <c r="B119" s="69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2.0" customHeight="1">
      <c r="A120" s="66"/>
      <c r="B120" s="69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2.0" customHeight="1">
      <c r="A121" s="66"/>
      <c r="B121" s="69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2.0" customHeight="1">
      <c r="A122" s="66"/>
      <c r="B122" s="69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2.0" customHeight="1">
      <c r="A123" s="66"/>
      <c r="B123" s="69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2.0" customHeight="1">
      <c r="A124" s="66"/>
      <c r="B124" s="69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2.0" customHeight="1">
      <c r="A125" s="66"/>
      <c r="B125" s="69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2.0" customHeight="1">
      <c r="A126" s="66"/>
      <c r="B126" s="69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2.0" customHeight="1">
      <c r="A127" s="66"/>
      <c r="B127" s="69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2.0" customHeight="1">
      <c r="A128" s="66"/>
      <c r="B128" s="69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2.0" customHeight="1">
      <c r="A129" s="66"/>
      <c r="B129" s="69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2.0" customHeight="1">
      <c r="A130" s="66"/>
      <c r="B130" s="69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2.0" customHeight="1">
      <c r="A131" s="66"/>
      <c r="B131" s="69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2.0" customHeight="1">
      <c r="A132" s="66"/>
      <c r="B132" s="69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2.0" customHeight="1">
      <c r="A133" s="66"/>
      <c r="B133" s="69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2.0" customHeight="1">
      <c r="A134" s="66"/>
      <c r="B134" s="69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2.0" customHeight="1">
      <c r="A135" s="66"/>
      <c r="B135" s="69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2.0" customHeight="1">
      <c r="A136" s="66"/>
      <c r="B136" s="69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2.0" customHeight="1">
      <c r="A137" s="66"/>
      <c r="B137" s="69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2.0" customHeight="1">
      <c r="A138" s="66"/>
      <c r="B138" s="69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2.0" customHeight="1">
      <c r="A242" s="3" t="s">
        <v>64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2.0" customHeight="1">
      <c r="A243" s="1"/>
      <c r="C243" s="71" t="s">
        <v>65</v>
      </c>
      <c r="D243" s="71" t="s">
        <v>66</v>
      </c>
      <c r="E243" s="71" t="s">
        <v>67</v>
      </c>
      <c r="F243" s="71" t="s">
        <v>68</v>
      </c>
      <c r="G243" s="71" t="s">
        <v>69</v>
      </c>
      <c r="H243" s="71" t="s">
        <v>70</v>
      </c>
      <c r="I243" s="71" t="s">
        <v>71</v>
      </c>
      <c r="J243" s="71" t="s">
        <v>72</v>
      </c>
      <c r="K243" s="71" t="s">
        <v>73</v>
      </c>
      <c r="L243" s="71" t="s">
        <v>74</v>
      </c>
      <c r="M243" s="71" t="s">
        <v>75</v>
      </c>
      <c r="N243" s="71" t="s">
        <v>76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2.0" customHeight="1">
      <c r="C244" s="71" t="s">
        <v>77</v>
      </c>
      <c r="D244" s="71" t="s">
        <v>77</v>
      </c>
      <c r="E244" s="71" t="s">
        <v>77</v>
      </c>
      <c r="F244" s="71" t="s">
        <v>77</v>
      </c>
      <c r="G244" s="71" t="s">
        <v>77</v>
      </c>
      <c r="H244" s="71" t="s">
        <v>77</v>
      </c>
      <c r="I244" s="71" t="s">
        <v>77</v>
      </c>
      <c r="J244" s="71" t="s">
        <v>77</v>
      </c>
      <c r="K244" s="71" t="s">
        <v>77</v>
      </c>
      <c r="L244" s="71" t="s">
        <v>77</v>
      </c>
      <c r="M244" s="71" t="s">
        <v>77</v>
      </c>
      <c r="N244" s="71" t="s">
        <v>77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2.0" customHeight="1">
      <c r="A245" s="72" t="s">
        <v>23</v>
      </c>
      <c r="B245" s="71" t="s">
        <v>78</v>
      </c>
      <c r="C245" s="73">
        <v>433262.62</v>
      </c>
      <c r="D245" s="73">
        <v>448416.09</v>
      </c>
      <c r="E245" s="73">
        <v>447246.07</v>
      </c>
      <c r="F245" s="73">
        <v>352915.5</v>
      </c>
      <c r="G245" s="73">
        <v>324588.31</v>
      </c>
      <c r="H245" s="73">
        <v>291657.96</v>
      </c>
      <c r="I245" s="73">
        <v>319439.85</v>
      </c>
      <c r="J245" s="73">
        <v>301316.3</v>
      </c>
      <c r="K245" s="73">
        <v>326125.48</v>
      </c>
      <c r="L245" s="73">
        <v>358273.36</v>
      </c>
      <c r="M245" s="73">
        <v>316095.89</v>
      </c>
      <c r="N245" s="73">
        <v>349165.03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2.0" customHeight="1">
      <c r="A246" s="74"/>
      <c r="B246" s="71" t="s">
        <v>79</v>
      </c>
      <c r="C246" s="73">
        <v>1433764.09</v>
      </c>
      <c r="D246" s="73">
        <v>1441628.77</v>
      </c>
      <c r="E246" s="73">
        <v>3495387.18</v>
      </c>
      <c r="F246" s="73">
        <v>1293016.78</v>
      </c>
      <c r="G246" s="73">
        <v>1061803.07</v>
      </c>
      <c r="H246" s="73">
        <v>1150557.39</v>
      </c>
      <c r="I246" s="73">
        <v>1198319.09</v>
      </c>
      <c r="J246" s="73">
        <v>867852.88</v>
      </c>
      <c r="K246" s="73">
        <v>1097828.95</v>
      </c>
      <c r="L246" s="73">
        <v>1122493.16</v>
      </c>
      <c r="M246" s="73">
        <v>1329561.18</v>
      </c>
      <c r="N246" s="73">
        <v>2532631.7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2.0" customHeight="1">
      <c r="A247" s="74"/>
      <c r="B247" s="71" t="s">
        <v>80</v>
      </c>
      <c r="C247" s="73">
        <v>0.0</v>
      </c>
      <c r="D247" s="73">
        <v>0.0</v>
      </c>
      <c r="E247" s="73">
        <v>0.0</v>
      </c>
      <c r="F247" s="73">
        <v>0.0</v>
      </c>
      <c r="G247" s="73">
        <v>0.0</v>
      </c>
      <c r="H247" s="73">
        <v>0.0</v>
      </c>
      <c r="I247" s="73">
        <v>0.0</v>
      </c>
      <c r="J247" s="73">
        <v>0.0</v>
      </c>
      <c r="K247" s="73">
        <v>0.0</v>
      </c>
      <c r="L247" s="73">
        <v>0.0</v>
      </c>
      <c r="M247" s="73">
        <v>0.0</v>
      </c>
      <c r="N247" s="73">
        <v>0.0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2.0" customHeight="1">
      <c r="A248" s="74"/>
      <c r="B248" s="71" t="s">
        <v>81</v>
      </c>
      <c r="C248" s="73">
        <v>3920.0</v>
      </c>
      <c r="D248" s="73">
        <v>3920.0</v>
      </c>
      <c r="E248" s="73">
        <v>3920.0</v>
      </c>
      <c r="F248" s="73">
        <v>3920.0</v>
      </c>
      <c r="G248" s="73">
        <v>3920.0</v>
      </c>
      <c r="H248" s="73">
        <v>3920.0</v>
      </c>
      <c r="I248" s="73">
        <v>3920.0</v>
      </c>
      <c r="J248" s="73">
        <v>323920.0</v>
      </c>
      <c r="K248" s="73">
        <v>3920.0</v>
      </c>
      <c r="L248" s="73">
        <v>3920.0</v>
      </c>
      <c r="M248" s="73">
        <v>3920.0</v>
      </c>
      <c r="N248" s="73">
        <v>3920.0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2.0" customHeight="1">
      <c r="A249" s="74"/>
      <c r="B249" s="75" t="s">
        <v>82</v>
      </c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2.0" customHeight="1">
      <c r="A250" s="77"/>
      <c r="B250" s="78" t="s">
        <v>83</v>
      </c>
      <c r="C250" s="79">
        <v>1870946.71</v>
      </c>
      <c r="D250" s="79">
        <v>1893964.86</v>
      </c>
      <c r="E250" s="79">
        <v>3946553.25</v>
      </c>
      <c r="F250" s="79">
        <v>1649852.28</v>
      </c>
      <c r="G250" s="79">
        <v>1390311.38</v>
      </c>
      <c r="H250" s="79">
        <v>1446135.35</v>
      </c>
      <c r="I250" s="79">
        <v>1521678.94</v>
      </c>
      <c r="J250" s="79">
        <v>1493089.18</v>
      </c>
      <c r="K250" s="79">
        <v>1427874.43</v>
      </c>
      <c r="L250" s="79">
        <v>1484686.52</v>
      </c>
      <c r="M250" s="79">
        <v>1649577.07</v>
      </c>
      <c r="N250" s="79">
        <v>2885716.73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2.0" customHeight="1">
      <c r="A251" s="72" t="s">
        <v>50</v>
      </c>
      <c r="B251" s="71" t="s">
        <v>78</v>
      </c>
      <c r="C251" s="73">
        <v>1399932.24</v>
      </c>
      <c r="D251" s="73">
        <v>1671002.37</v>
      </c>
      <c r="E251" s="73">
        <v>1638004.97</v>
      </c>
      <c r="F251" s="73">
        <v>1520075.52</v>
      </c>
      <c r="G251" s="73">
        <v>1331832.79</v>
      </c>
      <c r="H251" s="73">
        <v>1466134.98</v>
      </c>
      <c r="I251" s="73">
        <v>823206.66</v>
      </c>
      <c r="J251" s="73">
        <v>1135620.12</v>
      </c>
      <c r="K251" s="73">
        <v>1269884.61</v>
      </c>
      <c r="L251" s="73">
        <v>1190410.31</v>
      </c>
      <c r="M251" s="73">
        <v>1290309.87</v>
      </c>
      <c r="N251" s="73">
        <v>1377835.63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2.0" customHeight="1">
      <c r="A252" s="74"/>
      <c r="B252" s="71" t="s">
        <v>79</v>
      </c>
      <c r="C252" s="73">
        <v>1607742.9</v>
      </c>
      <c r="D252" s="73">
        <v>1120145.14</v>
      </c>
      <c r="E252" s="73">
        <v>5967820.99</v>
      </c>
      <c r="F252" s="73">
        <v>8283987.44</v>
      </c>
      <c r="G252" s="73">
        <v>7901660.26</v>
      </c>
      <c r="H252" s="73">
        <v>2516774.18</v>
      </c>
      <c r="I252" s="73">
        <v>2317036.22</v>
      </c>
      <c r="J252" s="73">
        <v>2376176.78</v>
      </c>
      <c r="K252" s="73">
        <v>1893964.75</v>
      </c>
      <c r="L252" s="73">
        <v>1720035.26</v>
      </c>
      <c r="M252" s="73">
        <v>2068911.94</v>
      </c>
      <c r="N252" s="73">
        <v>8187720.15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2.0" customHeight="1">
      <c r="A253" s="74"/>
      <c r="B253" s="71" t="s">
        <v>80</v>
      </c>
      <c r="C253" s="73">
        <v>4835044.91</v>
      </c>
      <c r="D253" s="73">
        <v>4867989.02</v>
      </c>
      <c r="E253" s="73">
        <v>4765273.31</v>
      </c>
      <c r="F253" s="73">
        <v>4888761.85</v>
      </c>
      <c r="G253" s="73">
        <v>4732090.32</v>
      </c>
      <c r="H253" s="73">
        <v>4903801.62</v>
      </c>
      <c r="I253" s="73">
        <v>4903801.62</v>
      </c>
      <c r="J253" s="73">
        <v>4493225.55</v>
      </c>
      <c r="K253" s="73">
        <v>4971219.9</v>
      </c>
      <c r="L253" s="73">
        <v>4811888.44</v>
      </c>
      <c r="M253" s="73">
        <v>4971219.9</v>
      </c>
      <c r="N253" s="73">
        <v>4811888.44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2.0" customHeight="1">
      <c r="A254" s="74"/>
      <c r="B254" s="71" t="s">
        <v>81</v>
      </c>
      <c r="C254" s="73">
        <v>23322.7</v>
      </c>
      <c r="D254" s="73">
        <v>59795.23</v>
      </c>
      <c r="E254" s="73">
        <v>114163.99</v>
      </c>
      <c r="F254" s="73">
        <v>151111.51</v>
      </c>
      <c r="G254" s="73">
        <v>191745.3</v>
      </c>
      <c r="H254" s="73">
        <v>80877.13</v>
      </c>
      <c r="I254" s="73">
        <v>134618.15</v>
      </c>
      <c r="J254" s="73">
        <v>68831.56</v>
      </c>
      <c r="K254" s="73">
        <v>83876.75</v>
      </c>
      <c r="L254" s="73">
        <v>60935.52</v>
      </c>
      <c r="M254" s="73">
        <v>59826.84</v>
      </c>
      <c r="N254" s="73">
        <v>-317936.67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2.0" customHeight="1">
      <c r="A255" s="74"/>
      <c r="B255" s="75" t="s">
        <v>82</v>
      </c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2.0" customHeight="1">
      <c r="A256" s="77"/>
      <c r="B256" s="78" t="s">
        <v>83</v>
      </c>
      <c r="C256" s="79">
        <v>7866042.75</v>
      </c>
      <c r="D256" s="79">
        <v>7718931.76</v>
      </c>
      <c r="E256" s="79">
        <v>1.248526326E7</v>
      </c>
      <c r="F256" s="79">
        <v>1.484393632E7</v>
      </c>
      <c r="G256" s="79">
        <v>1.415732867E7</v>
      </c>
      <c r="H256" s="79">
        <v>8967587.91</v>
      </c>
      <c r="I256" s="79">
        <v>8178662.65</v>
      </c>
      <c r="J256" s="79">
        <v>8073854.01</v>
      </c>
      <c r="K256" s="79">
        <v>8218946.01</v>
      </c>
      <c r="L256" s="79">
        <v>7783269.53</v>
      </c>
      <c r="M256" s="79">
        <v>8390268.55</v>
      </c>
      <c r="N256" s="79">
        <v>1.405950755E7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2.0" customHeight="1">
      <c r="A257" s="72" t="s">
        <v>84</v>
      </c>
      <c r="B257" s="71" t="s">
        <v>78</v>
      </c>
      <c r="C257" s="73">
        <v>144112.76</v>
      </c>
      <c r="D257" s="73">
        <v>144112.76</v>
      </c>
      <c r="E257" s="73">
        <v>144112.76</v>
      </c>
      <c r="F257" s="73">
        <v>144112.76</v>
      </c>
      <c r="G257" s="73">
        <v>140452.76</v>
      </c>
      <c r="H257" s="73">
        <v>140452.76</v>
      </c>
      <c r="I257" s="73">
        <v>155452.76</v>
      </c>
      <c r="J257" s="73">
        <v>140452.76</v>
      </c>
      <c r="K257" s="73">
        <v>140452.76</v>
      </c>
      <c r="L257" s="73">
        <v>140411.09</v>
      </c>
      <c r="M257" s="73">
        <v>140411.09</v>
      </c>
      <c r="N257" s="73">
        <v>2890411.09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2.0" customHeight="1">
      <c r="A258" s="74"/>
      <c r="B258" s="71" t="s">
        <v>79</v>
      </c>
      <c r="C258" s="73">
        <v>1180677.5</v>
      </c>
      <c r="D258" s="73">
        <v>1180677.5</v>
      </c>
      <c r="E258" s="73">
        <v>1212624.42</v>
      </c>
      <c r="F258" s="73">
        <v>1232624.42</v>
      </c>
      <c r="G258" s="73">
        <v>1260124.42</v>
      </c>
      <c r="H258" s="73">
        <v>1185124.42</v>
      </c>
      <c r="I258" s="73">
        <v>1200124.42</v>
      </c>
      <c r="J258" s="73">
        <v>1185124.42</v>
      </c>
      <c r="K258" s="73">
        <v>1185124.42</v>
      </c>
      <c r="L258" s="73">
        <v>1185124.42</v>
      </c>
      <c r="M258" s="73">
        <v>1185124.42</v>
      </c>
      <c r="N258" s="73">
        <v>1420377.51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2.0" customHeight="1">
      <c r="A259" s="74"/>
      <c r="B259" s="71" t="s">
        <v>80</v>
      </c>
      <c r="C259" s="73">
        <v>320745.35</v>
      </c>
      <c r="D259" s="73">
        <v>347870.44</v>
      </c>
      <c r="E259" s="73">
        <v>328256.58</v>
      </c>
      <c r="F259" s="73">
        <v>337570.74</v>
      </c>
      <c r="G259" s="73">
        <v>328256.58</v>
      </c>
      <c r="H259" s="73">
        <v>325570.74</v>
      </c>
      <c r="I259" s="73">
        <v>362737.74</v>
      </c>
      <c r="J259" s="73">
        <v>335069.09</v>
      </c>
      <c r="K259" s="73">
        <v>358873.81</v>
      </c>
      <c r="L259" s="73">
        <v>349549.92</v>
      </c>
      <c r="M259" s="73">
        <v>358873.81</v>
      </c>
      <c r="N259" s="73">
        <v>326216.92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2.0" customHeight="1">
      <c r="A260" s="74"/>
      <c r="B260" s="71" t="s">
        <v>81</v>
      </c>
      <c r="C260" s="73">
        <v>35435.01</v>
      </c>
      <c r="D260" s="73">
        <v>19435.01</v>
      </c>
      <c r="E260" s="73">
        <v>30185.01</v>
      </c>
      <c r="F260" s="73">
        <v>27435.01</v>
      </c>
      <c r="G260" s="73">
        <v>15435.01</v>
      </c>
      <c r="H260" s="73">
        <v>16185.01</v>
      </c>
      <c r="I260" s="73">
        <v>23435.01</v>
      </c>
      <c r="J260" s="73">
        <v>19435.01</v>
      </c>
      <c r="K260" s="73">
        <v>24185.01</v>
      </c>
      <c r="L260" s="73">
        <v>23418.34</v>
      </c>
      <c r="M260" s="73">
        <v>15418.34</v>
      </c>
      <c r="N260" s="73">
        <v>21168.34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2.0" customHeight="1">
      <c r="A261" s="74"/>
      <c r="B261" s="75" t="s">
        <v>82</v>
      </c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2.0" customHeight="1">
      <c r="A262" s="77"/>
      <c r="B262" s="78" t="s">
        <v>83</v>
      </c>
      <c r="C262" s="79">
        <v>1680970.62</v>
      </c>
      <c r="D262" s="79">
        <v>1692095.71</v>
      </c>
      <c r="E262" s="79">
        <v>1715178.77</v>
      </c>
      <c r="F262" s="79">
        <v>1741742.93</v>
      </c>
      <c r="G262" s="79">
        <v>1744268.77</v>
      </c>
      <c r="H262" s="79">
        <v>1667332.93</v>
      </c>
      <c r="I262" s="79">
        <v>1741749.93</v>
      </c>
      <c r="J262" s="79">
        <v>1680081.28</v>
      </c>
      <c r="K262" s="79">
        <v>1708636.0</v>
      </c>
      <c r="L262" s="79">
        <v>1698503.77</v>
      </c>
      <c r="M262" s="79">
        <v>1699827.66</v>
      </c>
      <c r="N262" s="79">
        <v>4658173.86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2.0" customHeight="1">
      <c r="A263" s="72" t="s">
        <v>85</v>
      </c>
      <c r="B263" s="71" t="s">
        <v>78</v>
      </c>
      <c r="C263" s="73">
        <v>1833194.86</v>
      </c>
      <c r="D263" s="73">
        <v>2119418.46</v>
      </c>
      <c r="E263" s="73">
        <v>2085251.04</v>
      </c>
      <c r="F263" s="73">
        <v>1872991.02</v>
      </c>
      <c r="G263" s="73">
        <v>1656421.1</v>
      </c>
      <c r="H263" s="73">
        <v>1757792.94</v>
      </c>
      <c r="I263" s="73">
        <v>1142646.51</v>
      </c>
      <c r="J263" s="73">
        <v>1436936.42</v>
      </c>
      <c r="K263" s="73">
        <v>1596010.09</v>
      </c>
      <c r="L263" s="73">
        <v>1548683.67</v>
      </c>
      <c r="M263" s="73">
        <v>1606405.76</v>
      </c>
      <c r="N263" s="73">
        <v>1727000.66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2.0" customHeight="1">
      <c r="A264" s="74"/>
      <c r="B264" s="71" t="s">
        <v>79</v>
      </c>
      <c r="C264" s="73">
        <v>3041506.99</v>
      </c>
      <c r="D264" s="73">
        <v>2561773.91</v>
      </c>
      <c r="E264" s="73">
        <v>9463208.17</v>
      </c>
      <c r="F264" s="73">
        <v>9577004.22</v>
      </c>
      <c r="G264" s="73">
        <v>8963463.33</v>
      </c>
      <c r="H264" s="73">
        <v>3667331.57</v>
      </c>
      <c r="I264" s="73">
        <v>3515355.31</v>
      </c>
      <c r="J264" s="73">
        <v>3244029.66</v>
      </c>
      <c r="K264" s="73">
        <v>2991793.7</v>
      </c>
      <c r="L264" s="73">
        <v>2842528.42</v>
      </c>
      <c r="M264" s="73">
        <v>3398473.12</v>
      </c>
      <c r="N264" s="73">
        <v>1.072035185E7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2.0" customHeight="1">
      <c r="A265" s="74"/>
      <c r="B265" s="71" t="s">
        <v>80</v>
      </c>
      <c r="C265" s="73">
        <v>4835044.91</v>
      </c>
      <c r="D265" s="73">
        <v>4867989.02</v>
      </c>
      <c r="E265" s="73">
        <v>4765273.31</v>
      </c>
      <c r="F265" s="73">
        <v>4888761.85</v>
      </c>
      <c r="G265" s="73">
        <v>4732090.32</v>
      </c>
      <c r="H265" s="73">
        <v>4903801.62</v>
      </c>
      <c r="I265" s="73">
        <v>4903801.62</v>
      </c>
      <c r="J265" s="73">
        <v>4493225.55</v>
      </c>
      <c r="K265" s="73">
        <v>4971219.9</v>
      </c>
      <c r="L265" s="73">
        <v>4811888.44</v>
      </c>
      <c r="M265" s="73">
        <v>4971219.9</v>
      </c>
      <c r="N265" s="73">
        <v>4811888.44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2.0" customHeight="1">
      <c r="A266" s="74"/>
      <c r="B266" s="71" t="s">
        <v>81</v>
      </c>
      <c r="C266" s="73">
        <v>27242.7</v>
      </c>
      <c r="D266" s="73">
        <v>63715.23</v>
      </c>
      <c r="E266" s="73">
        <v>118083.99</v>
      </c>
      <c r="F266" s="73">
        <v>155031.51</v>
      </c>
      <c r="G266" s="73">
        <v>195665.3</v>
      </c>
      <c r="H266" s="73">
        <v>84797.13</v>
      </c>
      <c r="I266" s="73">
        <v>138538.15</v>
      </c>
      <c r="J266" s="73">
        <v>392751.56</v>
      </c>
      <c r="K266" s="73">
        <v>87796.75</v>
      </c>
      <c r="L266" s="73">
        <v>64855.52</v>
      </c>
      <c r="M266" s="73">
        <v>63746.84</v>
      </c>
      <c r="N266" s="73">
        <v>-314016.67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2.0" customHeight="1">
      <c r="A267" s="74"/>
      <c r="B267" s="75" t="s">
        <v>82</v>
      </c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2.0" customHeight="1">
      <c r="A268" s="77"/>
      <c r="B268" s="78" t="s">
        <v>83</v>
      </c>
      <c r="C268" s="79">
        <v>9736989.46</v>
      </c>
      <c r="D268" s="79">
        <v>9612896.62</v>
      </c>
      <c r="E268" s="79">
        <v>1.643181651E7</v>
      </c>
      <c r="F268" s="79">
        <v>1.64937886E7</v>
      </c>
      <c r="G268" s="79">
        <v>1.554764005E7</v>
      </c>
      <c r="H268" s="79">
        <v>1.041372326E7</v>
      </c>
      <c r="I268" s="79">
        <v>9700341.59</v>
      </c>
      <c r="J268" s="79">
        <v>9566943.19</v>
      </c>
      <c r="K268" s="79">
        <v>9646820.44</v>
      </c>
      <c r="L268" s="79">
        <v>9267956.05</v>
      </c>
      <c r="M268" s="79">
        <v>1.003984562E7</v>
      </c>
      <c r="N268" s="79">
        <v>1.694522428E7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2.0" customHeight="1">
      <c r="A269" s="72" t="s">
        <v>55</v>
      </c>
      <c r="B269" s="71" t="s">
        <v>78</v>
      </c>
      <c r="C269" s="73">
        <v>131131.67</v>
      </c>
      <c r="D269" s="73">
        <v>404896.53</v>
      </c>
      <c r="E269" s="73">
        <v>415111.67</v>
      </c>
      <c r="F269" s="73">
        <v>154411.67</v>
      </c>
      <c r="G269" s="73">
        <v>388416.53</v>
      </c>
      <c r="H269" s="73">
        <v>92411.67</v>
      </c>
      <c r="I269" s="73">
        <v>92661.67</v>
      </c>
      <c r="J269" s="73">
        <v>92911.67</v>
      </c>
      <c r="K269" s="73">
        <v>152246.53</v>
      </c>
      <c r="L269" s="73">
        <v>245131.67</v>
      </c>
      <c r="M269" s="73">
        <v>163461.67</v>
      </c>
      <c r="N269" s="73">
        <v>850079.86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2.0" customHeight="1">
      <c r="A270" s="74"/>
      <c r="B270" s="71" t="s">
        <v>79</v>
      </c>
      <c r="C270" s="73">
        <v>1236199.55</v>
      </c>
      <c r="D270" s="73">
        <v>1430546.61</v>
      </c>
      <c r="E270" s="73">
        <v>2367889.7</v>
      </c>
      <c r="F270" s="73">
        <v>1215310.46</v>
      </c>
      <c r="G270" s="73">
        <v>2035491.38</v>
      </c>
      <c r="H270" s="73">
        <v>952546.35</v>
      </c>
      <c r="I270" s="73">
        <v>1440475.1</v>
      </c>
      <c r="J270" s="73">
        <v>1023763.73</v>
      </c>
      <c r="K270" s="73">
        <v>1448663.73</v>
      </c>
      <c r="L270" s="73">
        <v>1540376.94</v>
      </c>
      <c r="M270" s="73">
        <v>1418125.69</v>
      </c>
      <c r="N270" s="73">
        <v>2117593.02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2.0" customHeight="1">
      <c r="A271" s="74"/>
      <c r="B271" s="71" t="s">
        <v>80</v>
      </c>
      <c r="C271" s="73">
        <v>908124.59</v>
      </c>
      <c r="D271" s="73">
        <v>915180.35</v>
      </c>
      <c r="E271" s="73">
        <v>941689.35</v>
      </c>
      <c r="F271" s="73">
        <v>913715.62</v>
      </c>
      <c r="G271" s="73">
        <v>884240.93</v>
      </c>
      <c r="H271" s="73">
        <v>914132.08</v>
      </c>
      <c r="I271" s="73">
        <v>914132.08</v>
      </c>
      <c r="J271" s="73">
        <v>836670.26</v>
      </c>
      <c r="K271" s="73">
        <v>926313.5</v>
      </c>
      <c r="L271" s="73">
        <v>896432.4</v>
      </c>
      <c r="M271" s="73">
        <v>926313.5</v>
      </c>
      <c r="N271" s="73">
        <v>896432.4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2.0" customHeight="1">
      <c r="A272" s="74"/>
      <c r="B272" s="71" t="s">
        <v>81</v>
      </c>
      <c r="C272" s="73">
        <v>152087.05</v>
      </c>
      <c r="D272" s="73">
        <v>758522.99</v>
      </c>
      <c r="E272" s="73">
        <v>381387.05</v>
      </c>
      <c r="F272" s="73">
        <v>152717.05</v>
      </c>
      <c r="G272" s="73">
        <v>155787.05</v>
      </c>
      <c r="H272" s="73">
        <v>248679.04</v>
      </c>
      <c r="I272" s="73">
        <v>152087.05</v>
      </c>
      <c r="J272" s="73">
        <v>116645.62</v>
      </c>
      <c r="K272" s="73">
        <v>133115.62</v>
      </c>
      <c r="L272" s="73">
        <v>225965.62</v>
      </c>
      <c r="M272" s="73">
        <v>122565.62</v>
      </c>
      <c r="N272" s="73">
        <v>234145.62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2.0" customHeight="1">
      <c r="A273" s="74"/>
      <c r="B273" s="75" t="s">
        <v>82</v>
      </c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2.0" customHeight="1">
      <c r="A274" s="77"/>
      <c r="B274" s="78" t="s">
        <v>83</v>
      </c>
      <c r="C274" s="79">
        <v>2427542.86</v>
      </c>
      <c r="D274" s="79">
        <v>3509146.48</v>
      </c>
      <c r="E274" s="79">
        <v>4106077.77</v>
      </c>
      <c r="F274" s="79">
        <v>2436154.8</v>
      </c>
      <c r="G274" s="79">
        <v>3463935.89</v>
      </c>
      <c r="H274" s="79">
        <v>2207769.14</v>
      </c>
      <c r="I274" s="79">
        <v>2599355.9</v>
      </c>
      <c r="J274" s="79">
        <v>2069991.28</v>
      </c>
      <c r="K274" s="79">
        <v>2660339.38</v>
      </c>
      <c r="L274" s="79">
        <v>2907906.63</v>
      </c>
      <c r="M274" s="79">
        <v>2630466.48</v>
      </c>
      <c r="N274" s="79">
        <v>4098250.9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2.0" customHeight="1">
      <c r="A275" s="72" t="s">
        <v>86</v>
      </c>
      <c r="B275" s="71" t="s">
        <v>78</v>
      </c>
      <c r="C275" s="73">
        <v>1605.83</v>
      </c>
      <c r="D275" s="73">
        <v>1605.83</v>
      </c>
      <c r="E275" s="73">
        <v>1605.83</v>
      </c>
      <c r="F275" s="73">
        <v>1605.83</v>
      </c>
      <c r="G275" s="73">
        <v>1605.83</v>
      </c>
      <c r="H275" s="73">
        <v>2105.83</v>
      </c>
      <c r="I275" s="73">
        <v>1605.83</v>
      </c>
      <c r="J275" s="73">
        <v>1605.83</v>
      </c>
      <c r="K275" s="73">
        <v>1605.83</v>
      </c>
      <c r="L275" s="73">
        <v>1605.83</v>
      </c>
      <c r="M275" s="73">
        <v>1605.83</v>
      </c>
      <c r="N275" s="73">
        <v>1605.83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2.0" customHeight="1">
      <c r="A276" s="74"/>
      <c r="B276" s="71" t="s">
        <v>79</v>
      </c>
      <c r="C276" s="73">
        <v>6333.33</v>
      </c>
      <c r="D276" s="73">
        <v>6333.33</v>
      </c>
      <c r="E276" s="73">
        <v>6333.33</v>
      </c>
      <c r="F276" s="73">
        <v>6333.33</v>
      </c>
      <c r="G276" s="73">
        <v>6333.33</v>
      </c>
      <c r="H276" s="73">
        <v>6333.33</v>
      </c>
      <c r="I276" s="73">
        <v>6333.33</v>
      </c>
      <c r="J276" s="73">
        <v>6333.33</v>
      </c>
      <c r="K276" s="73">
        <v>6333.33</v>
      </c>
      <c r="L276" s="73">
        <v>6333.33</v>
      </c>
      <c r="M276" s="73">
        <v>6333.33</v>
      </c>
      <c r="N276" s="73">
        <v>6333.33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2.0" customHeight="1">
      <c r="A277" s="74"/>
      <c r="B277" s="71" t="s">
        <v>80</v>
      </c>
      <c r="C277" s="73">
        <v>132014.09</v>
      </c>
      <c r="D277" s="73">
        <v>135551.52</v>
      </c>
      <c r="E277" s="73">
        <v>139458.11</v>
      </c>
      <c r="F277" s="73">
        <v>138219.18</v>
      </c>
      <c r="G277" s="73">
        <v>133921.79</v>
      </c>
      <c r="H277" s="73">
        <v>138219.18</v>
      </c>
      <c r="I277" s="73">
        <v>133219.18</v>
      </c>
      <c r="J277" s="73">
        <v>120865.43</v>
      </c>
      <c r="K277" s="73">
        <v>133815.32</v>
      </c>
      <c r="L277" s="73">
        <v>129498.7</v>
      </c>
      <c r="M277" s="73">
        <v>133815.32</v>
      </c>
      <c r="N277" s="73">
        <v>129498.7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2.0" customHeight="1">
      <c r="A278" s="74"/>
      <c r="B278" s="71" t="s">
        <v>81</v>
      </c>
      <c r="C278" s="73">
        <v>153626.35</v>
      </c>
      <c r="D278" s="73">
        <v>70618.35</v>
      </c>
      <c r="E278" s="73">
        <v>82618.35</v>
      </c>
      <c r="F278" s="73">
        <v>73618.35</v>
      </c>
      <c r="G278" s="73">
        <v>75062.79</v>
      </c>
      <c r="H278" s="73">
        <v>76709.19</v>
      </c>
      <c r="I278" s="73">
        <v>67709.19</v>
      </c>
      <c r="J278" s="73">
        <v>64709.19</v>
      </c>
      <c r="K278" s="73">
        <v>76709.19</v>
      </c>
      <c r="L278" s="73">
        <v>65709.19</v>
      </c>
      <c r="M278" s="73">
        <v>62709.19</v>
      </c>
      <c r="N278" s="73">
        <v>74712.74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2.0" customHeight="1">
      <c r="A279" s="74"/>
      <c r="B279" s="75" t="s">
        <v>82</v>
      </c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2.0" customHeight="1">
      <c r="A280" s="77"/>
      <c r="B280" s="78" t="s">
        <v>83</v>
      </c>
      <c r="C280" s="79">
        <v>293579.6</v>
      </c>
      <c r="D280" s="79">
        <v>214109.03</v>
      </c>
      <c r="E280" s="79">
        <v>230015.62</v>
      </c>
      <c r="F280" s="79">
        <v>219776.69</v>
      </c>
      <c r="G280" s="79">
        <v>216923.74</v>
      </c>
      <c r="H280" s="79">
        <v>223367.53</v>
      </c>
      <c r="I280" s="79">
        <v>208867.53</v>
      </c>
      <c r="J280" s="79">
        <v>193513.78</v>
      </c>
      <c r="K280" s="79">
        <v>218463.67</v>
      </c>
      <c r="L280" s="79">
        <v>203147.05</v>
      </c>
      <c r="M280" s="79">
        <v>204463.67</v>
      </c>
      <c r="N280" s="79">
        <v>212150.6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2.0" customHeight="1">
      <c r="A281" s="72" t="s">
        <v>87</v>
      </c>
      <c r="B281" s="71" t="s">
        <v>78</v>
      </c>
      <c r="C281" s="73">
        <v>600.0</v>
      </c>
      <c r="D281" s="73">
        <v>600.0</v>
      </c>
      <c r="E281" s="73">
        <v>600.0</v>
      </c>
      <c r="F281" s="73">
        <v>-150.0</v>
      </c>
      <c r="G281" s="73">
        <v>-150.0</v>
      </c>
      <c r="H281" s="73">
        <v>-150.0</v>
      </c>
      <c r="I281" s="73">
        <v>-329363.0</v>
      </c>
      <c r="J281" s="73">
        <v>-329363.0</v>
      </c>
      <c r="K281" s="73">
        <v>-329363.0</v>
      </c>
      <c r="L281" s="73">
        <v>-329363.0</v>
      </c>
      <c r="M281" s="73">
        <v>-329363.0</v>
      </c>
      <c r="N281" s="73">
        <v>-329363.0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2.0" customHeight="1">
      <c r="A282" s="74"/>
      <c r="B282" s="71" t="s">
        <v>79</v>
      </c>
      <c r="C282" s="73">
        <v>228144.59</v>
      </c>
      <c r="D282" s="73">
        <v>278208.85</v>
      </c>
      <c r="E282" s="73">
        <v>47795.98</v>
      </c>
      <c r="F282" s="73">
        <v>235277.42</v>
      </c>
      <c r="G282" s="73">
        <v>41205.87</v>
      </c>
      <c r="H282" s="73">
        <v>276957.08</v>
      </c>
      <c r="I282" s="73">
        <v>5414049.05</v>
      </c>
      <c r="J282" s="73">
        <v>-125917.12</v>
      </c>
      <c r="K282" s="73">
        <v>-117967.71</v>
      </c>
      <c r="L282" s="73">
        <v>-321276.02</v>
      </c>
      <c r="M282" s="73">
        <v>-186143.0</v>
      </c>
      <c r="N282" s="73">
        <v>286288.15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2.0" customHeight="1">
      <c r="A283" s="74"/>
      <c r="B283" s="71" t="s">
        <v>80</v>
      </c>
      <c r="C283" s="73">
        <v>71565.31</v>
      </c>
      <c r="D283" s="73">
        <v>71315.31</v>
      </c>
      <c r="E283" s="73">
        <v>99412.61</v>
      </c>
      <c r="F283" s="73">
        <v>17441.27</v>
      </c>
      <c r="G283" s="73">
        <v>70306.96</v>
      </c>
      <c r="H283" s="73">
        <v>-1658.73</v>
      </c>
      <c r="I283" s="73">
        <v>-1658.73</v>
      </c>
      <c r="J283" s="73">
        <v>-14061.68</v>
      </c>
      <c r="K283" s="73">
        <v>-1658.73</v>
      </c>
      <c r="L283" s="73">
        <v>1974046.34</v>
      </c>
      <c r="M283" s="73">
        <v>-306624.71</v>
      </c>
      <c r="N283" s="73">
        <v>-319953.66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2.0" customHeight="1">
      <c r="A284" s="74"/>
      <c r="B284" s="71" t="s">
        <v>81</v>
      </c>
      <c r="C284" s="73">
        <v>-327984.57</v>
      </c>
      <c r="D284" s="73">
        <v>-349984.57</v>
      </c>
      <c r="E284" s="73">
        <v>-389984.57</v>
      </c>
      <c r="F284" s="73">
        <v>-389984.57</v>
      </c>
      <c r="G284" s="73">
        <v>-389984.57</v>
      </c>
      <c r="H284" s="73">
        <v>-389984.57</v>
      </c>
      <c r="I284" s="73">
        <v>-573584.57</v>
      </c>
      <c r="J284" s="73">
        <v>-573584.57</v>
      </c>
      <c r="K284" s="73">
        <v>-573584.57</v>
      </c>
      <c r="L284" s="73">
        <v>-573584.57</v>
      </c>
      <c r="M284" s="73">
        <v>-557584.57</v>
      </c>
      <c r="N284" s="73">
        <v>-572584.57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2.0" customHeight="1">
      <c r="A285" s="74"/>
      <c r="B285" s="75" t="s">
        <v>82</v>
      </c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2.0" customHeight="1">
      <c r="A286" s="77"/>
      <c r="B286" s="78" t="s">
        <v>83</v>
      </c>
      <c r="C286" s="79">
        <v>-27674.67</v>
      </c>
      <c r="D286" s="79">
        <v>139.59</v>
      </c>
      <c r="E286" s="79">
        <v>-242175.98</v>
      </c>
      <c r="F286" s="79">
        <v>-137415.88</v>
      </c>
      <c r="G286" s="79">
        <v>-278621.74</v>
      </c>
      <c r="H286" s="79">
        <v>-114836.22</v>
      </c>
      <c r="I286" s="79">
        <v>4509442.75</v>
      </c>
      <c r="J286" s="79">
        <v>-1042926.37</v>
      </c>
      <c r="K286" s="79">
        <v>-1022574.01</v>
      </c>
      <c r="L286" s="79">
        <v>749822.75</v>
      </c>
      <c r="M286" s="79">
        <v>-1379715.28</v>
      </c>
      <c r="N286" s="79">
        <v>-935613.08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2.0" customHeight="1">
      <c r="A287" s="72" t="s">
        <v>88</v>
      </c>
      <c r="B287" s="71" t="s">
        <v>78</v>
      </c>
      <c r="C287" s="73">
        <v>9548.0</v>
      </c>
      <c r="D287" s="73">
        <v>9548.33</v>
      </c>
      <c r="E287" s="73">
        <v>11548.33</v>
      </c>
      <c r="F287" s="73">
        <v>11548.33</v>
      </c>
      <c r="G287" s="73">
        <v>11548.33</v>
      </c>
      <c r="H287" s="73">
        <v>11548.33</v>
      </c>
      <c r="I287" s="73">
        <v>11548.33</v>
      </c>
      <c r="J287" s="73">
        <v>28215.0</v>
      </c>
      <c r="K287" s="73">
        <v>28215.0</v>
      </c>
      <c r="L287" s="73">
        <v>28215.0</v>
      </c>
      <c r="M287" s="73">
        <v>11548.33</v>
      </c>
      <c r="N287" s="73">
        <v>11548.33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2.0" customHeight="1">
      <c r="A288" s="74"/>
      <c r="B288" s="71" t="s">
        <v>79</v>
      </c>
      <c r="C288" s="73">
        <v>106937.0</v>
      </c>
      <c r="D288" s="73">
        <v>208186.55</v>
      </c>
      <c r="E288" s="73">
        <v>270686.55</v>
      </c>
      <c r="F288" s="73">
        <v>270686.55</v>
      </c>
      <c r="G288" s="73">
        <v>263786.55</v>
      </c>
      <c r="H288" s="73">
        <v>77482.0</v>
      </c>
      <c r="I288" s="73">
        <v>46336.55</v>
      </c>
      <c r="J288" s="73">
        <v>712303.21</v>
      </c>
      <c r="K288" s="73">
        <v>162303.21</v>
      </c>
      <c r="L288" s="73">
        <v>162303.21</v>
      </c>
      <c r="M288" s="73">
        <v>46336.55</v>
      </c>
      <c r="N288" s="73">
        <v>51936.55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2.0" customHeight="1">
      <c r="A289" s="74"/>
      <c r="B289" s="71" t="s">
        <v>80</v>
      </c>
      <c r="C289" s="73">
        <v>968844.58</v>
      </c>
      <c r="D289" s="73">
        <v>478903.64</v>
      </c>
      <c r="E289" s="73">
        <v>533922.78</v>
      </c>
      <c r="F289" s="73">
        <v>481311.52</v>
      </c>
      <c r="G289" s="73">
        <v>469263.67</v>
      </c>
      <c r="H289" s="73">
        <v>471311.52</v>
      </c>
      <c r="I289" s="73">
        <v>481311.52</v>
      </c>
      <c r="J289" s="73">
        <v>438923.6</v>
      </c>
      <c r="K289" s="73">
        <v>485469.52</v>
      </c>
      <c r="L289" s="73">
        <v>464754.7</v>
      </c>
      <c r="M289" s="73">
        <v>466652.23</v>
      </c>
      <c r="N289" s="73">
        <v>454754.7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2.0" customHeight="1">
      <c r="A290" s="74"/>
      <c r="B290" s="71" t="s">
        <v>81</v>
      </c>
      <c r="C290" s="73">
        <v>39214.33</v>
      </c>
      <c r="D290" s="73">
        <v>44752.0</v>
      </c>
      <c r="E290" s="73">
        <v>95894.0</v>
      </c>
      <c r="F290" s="73">
        <v>57894.0</v>
      </c>
      <c r="G290" s="73">
        <v>94132.0</v>
      </c>
      <c r="H290" s="73">
        <v>58269.0</v>
      </c>
      <c r="I290" s="73">
        <v>148218.0</v>
      </c>
      <c r="J290" s="73">
        <v>57269.0</v>
      </c>
      <c r="K290" s="73">
        <v>80769.0</v>
      </c>
      <c r="L290" s="73">
        <v>57269.0</v>
      </c>
      <c r="M290" s="73">
        <v>59769.0</v>
      </c>
      <c r="N290" s="73">
        <v>68269.0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2.0" customHeight="1">
      <c r="A291" s="74"/>
      <c r="B291" s="75" t="s">
        <v>82</v>
      </c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2.0" customHeight="1">
      <c r="A292" s="77"/>
      <c r="B292" s="78" t="s">
        <v>83</v>
      </c>
      <c r="C292" s="79">
        <v>1124543.91</v>
      </c>
      <c r="D292" s="79">
        <v>741390.52</v>
      </c>
      <c r="E292" s="79">
        <v>912051.66</v>
      </c>
      <c r="F292" s="79">
        <v>821440.4</v>
      </c>
      <c r="G292" s="79">
        <v>838730.55</v>
      </c>
      <c r="H292" s="79">
        <v>618610.85</v>
      </c>
      <c r="I292" s="79">
        <v>687414.4</v>
      </c>
      <c r="J292" s="79">
        <v>1236710.81</v>
      </c>
      <c r="K292" s="79">
        <v>756756.73</v>
      </c>
      <c r="L292" s="79">
        <v>712541.91</v>
      </c>
      <c r="M292" s="79">
        <v>584306.11</v>
      </c>
      <c r="N292" s="79">
        <v>586508.58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2.0" customHeight="1">
      <c r="A293" s="80" t="s">
        <v>54</v>
      </c>
      <c r="B293" s="78" t="s">
        <v>78</v>
      </c>
      <c r="C293" s="79">
        <v>2120193.12</v>
      </c>
      <c r="D293" s="79">
        <v>2680181.91</v>
      </c>
      <c r="E293" s="79">
        <v>2658229.63</v>
      </c>
      <c r="F293" s="79">
        <v>2184519.61</v>
      </c>
      <c r="G293" s="79">
        <v>2198294.55</v>
      </c>
      <c r="H293" s="79">
        <v>2004161.53</v>
      </c>
      <c r="I293" s="79">
        <v>1074552.1</v>
      </c>
      <c r="J293" s="79">
        <v>1370758.68</v>
      </c>
      <c r="K293" s="79">
        <v>1589167.21</v>
      </c>
      <c r="L293" s="79">
        <v>1634684.26</v>
      </c>
      <c r="M293" s="79">
        <v>1594069.68</v>
      </c>
      <c r="N293" s="79">
        <v>5151282.77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2.0" customHeight="1">
      <c r="A294" s="74"/>
      <c r="B294" s="78" t="s">
        <v>79</v>
      </c>
      <c r="C294" s="79">
        <v>5799798.96</v>
      </c>
      <c r="D294" s="79">
        <v>5665726.75</v>
      </c>
      <c r="E294" s="79">
        <v>1.336853815E7</v>
      </c>
      <c r="F294" s="79">
        <v>1.25372364E7</v>
      </c>
      <c r="G294" s="79">
        <v>1.257040488E7</v>
      </c>
      <c r="H294" s="79">
        <v>6165774.75</v>
      </c>
      <c r="I294" s="79">
        <v>1.162267376E7</v>
      </c>
      <c r="J294" s="79">
        <v>6045637.23</v>
      </c>
      <c r="K294" s="79">
        <v>5676250.68</v>
      </c>
      <c r="L294" s="79">
        <v>5415390.3</v>
      </c>
      <c r="M294" s="79">
        <v>5868250.11</v>
      </c>
      <c r="N294" s="79">
        <v>1.460288041E7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2.0" customHeight="1">
      <c r="A295" s="74"/>
      <c r="B295" s="78" t="s">
        <v>80</v>
      </c>
      <c r="C295" s="79">
        <v>7236338.83</v>
      </c>
      <c r="D295" s="79">
        <v>6816810.28</v>
      </c>
      <c r="E295" s="79">
        <v>6808012.74</v>
      </c>
      <c r="F295" s="79">
        <v>6777020.18</v>
      </c>
      <c r="G295" s="79">
        <v>6618080.25</v>
      </c>
      <c r="H295" s="79">
        <v>6751376.41</v>
      </c>
      <c r="I295" s="79">
        <v>6793543.41</v>
      </c>
      <c r="J295" s="79">
        <v>6210692.25</v>
      </c>
      <c r="K295" s="79">
        <v>6874033.32</v>
      </c>
      <c r="L295" s="79">
        <v>8626170.5</v>
      </c>
      <c r="M295" s="79">
        <v>6550250.05</v>
      </c>
      <c r="N295" s="79">
        <v>6298837.5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2.0" customHeight="1">
      <c r="A296" s="74"/>
      <c r="B296" s="78" t="s">
        <v>81</v>
      </c>
      <c r="C296" s="79">
        <v>79620.87</v>
      </c>
      <c r="D296" s="79">
        <v>607059.01</v>
      </c>
      <c r="E296" s="79">
        <v>318183.83</v>
      </c>
      <c r="F296" s="79">
        <v>76711.35</v>
      </c>
      <c r="G296" s="79">
        <v>146097.58</v>
      </c>
      <c r="H296" s="79">
        <v>94654.8</v>
      </c>
      <c r="I296" s="79">
        <v>-43597.17</v>
      </c>
      <c r="J296" s="79">
        <v>77225.81</v>
      </c>
      <c r="K296" s="79">
        <v>-171009.0</v>
      </c>
      <c r="L296" s="79">
        <v>-136366.9</v>
      </c>
      <c r="M296" s="79">
        <v>-233375.58</v>
      </c>
      <c r="N296" s="79">
        <v>-488305.54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2.0" customHeight="1">
      <c r="A297" s="74"/>
      <c r="B297" s="78" t="s">
        <v>82</v>
      </c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2.0" customHeight="1">
      <c r="A298" s="77"/>
      <c r="B298" s="78" t="s">
        <v>83</v>
      </c>
      <c r="C298" s="79">
        <v>1.523595178E7</v>
      </c>
      <c r="D298" s="79">
        <v>1.576977795E7</v>
      </c>
      <c r="E298" s="79">
        <v>2.315296435E7</v>
      </c>
      <c r="F298" s="79">
        <v>2.157548754E7</v>
      </c>
      <c r="G298" s="79">
        <v>2.153287726E7</v>
      </c>
      <c r="H298" s="79">
        <v>1.501596749E7</v>
      </c>
      <c r="I298" s="79">
        <v>1.94471721E7</v>
      </c>
      <c r="J298" s="79">
        <v>1.370431397E7</v>
      </c>
      <c r="K298" s="79">
        <v>1.396844221E7</v>
      </c>
      <c r="L298" s="79">
        <v>1.553987816E7</v>
      </c>
      <c r="M298" s="79">
        <v>1.377919426E7</v>
      </c>
      <c r="N298" s="79">
        <v>2.556469514E7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2.0" customHeight="1">
      <c r="A317" s="3" t="s">
        <v>89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2.0" customHeight="1">
      <c r="A318" s="82"/>
      <c r="B318" s="1"/>
      <c r="C318" s="83" t="s">
        <v>65</v>
      </c>
      <c r="D318" s="84" t="s">
        <v>66</v>
      </c>
      <c r="E318" s="84" t="s">
        <v>67</v>
      </c>
      <c r="F318" s="84" t="s">
        <v>68</v>
      </c>
      <c r="G318" s="84" t="s">
        <v>69</v>
      </c>
      <c r="H318" s="84" t="s">
        <v>70</v>
      </c>
      <c r="I318" s="84" t="s">
        <v>71</v>
      </c>
      <c r="J318" s="84" t="s">
        <v>72</v>
      </c>
      <c r="K318" s="84" t="s">
        <v>73</v>
      </c>
      <c r="L318" s="84" t="s">
        <v>74</v>
      </c>
      <c r="M318" s="84" t="s">
        <v>75</v>
      </c>
      <c r="N318" s="85" t="s">
        <v>76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2.0" customHeight="1">
      <c r="A319" s="1"/>
      <c r="B319" s="1"/>
      <c r="C319" s="86" t="s">
        <v>77</v>
      </c>
      <c r="D319" s="85" t="s">
        <v>77</v>
      </c>
      <c r="E319" s="85" t="s">
        <v>77</v>
      </c>
      <c r="F319" s="85" t="s">
        <v>77</v>
      </c>
      <c r="G319" s="85" t="s">
        <v>77</v>
      </c>
      <c r="H319" s="85" t="s">
        <v>77</v>
      </c>
      <c r="I319" s="85" t="s">
        <v>77</v>
      </c>
      <c r="J319" s="85" t="s">
        <v>77</v>
      </c>
      <c r="K319" s="85" t="s">
        <v>77</v>
      </c>
      <c r="L319" s="85" t="s">
        <v>77</v>
      </c>
      <c r="M319" s="85" t="s">
        <v>77</v>
      </c>
      <c r="N319" s="85" t="s">
        <v>77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2.0" customHeight="1">
      <c r="A320" s="87" t="s">
        <v>85</v>
      </c>
      <c r="B320" s="88" t="s">
        <v>56</v>
      </c>
      <c r="C320" s="89">
        <v>-716666.67</v>
      </c>
      <c r="D320" s="90">
        <v>-716666.67</v>
      </c>
      <c r="E320" s="90">
        <v>-716666.67</v>
      </c>
      <c r="F320" s="90">
        <v>-716666.67</v>
      </c>
      <c r="G320" s="90">
        <v>-716666.67</v>
      </c>
      <c r="H320" s="90">
        <v>-716666.67</v>
      </c>
      <c r="I320" s="90">
        <v>-716666.67</v>
      </c>
      <c r="J320" s="90">
        <v>-716666.67</v>
      </c>
      <c r="K320" s="90">
        <v>-716666.67</v>
      </c>
      <c r="L320" s="90">
        <v>-716666.67</v>
      </c>
      <c r="M320" s="90">
        <v>-716666.67</v>
      </c>
      <c r="N320" s="91">
        <v>-716666.67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2.0" customHeight="1">
      <c r="A321" s="66"/>
      <c r="B321" s="92" t="s">
        <v>54</v>
      </c>
      <c r="C321" s="93">
        <v>-716666.67</v>
      </c>
      <c r="D321" s="94">
        <v>-716666.67</v>
      </c>
      <c r="E321" s="94">
        <v>-716666.67</v>
      </c>
      <c r="F321" s="94">
        <v>-716666.67</v>
      </c>
      <c r="G321" s="94">
        <v>-716666.67</v>
      </c>
      <c r="H321" s="94">
        <v>-716666.67</v>
      </c>
      <c r="I321" s="94">
        <v>-716666.67</v>
      </c>
      <c r="J321" s="94">
        <v>-716666.67</v>
      </c>
      <c r="K321" s="94">
        <v>-716666.67</v>
      </c>
      <c r="L321" s="94">
        <v>-716666.67</v>
      </c>
      <c r="M321" s="94">
        <v>-716666.67</v>
      </c>
      <c r="N321" s="94">
        <v>-716666.67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2.0" customHeight="1">
      <c r="A322" s="87" t="s">
        <v>55</v>
      </c>
      <c r="B322" s="95" t="s">
        <v>53</v>
      </c>
      <c r="C322" s="96">
        <v>0.0</v>
      </c>
      <c r="D322" s="96">
        <v>0.0</v>
      </c>
      <c r="E322" s="96">
        <v>0.0</v>
      </c>
      <c r="F322" s="96">
        <v>0.0</v>
      </c>
      <c r="G322" s="96">
        <v>0.0</v>
      </c>
      <c r="H322" s="96">
        <v>0.0</v>
      </c>
      <c r="I322" s="96">
        <v>0.0</v>
      </c>
      <c r="J322" s="96">
        <v>0.0</v>
      </c>
      <c r="K322" s="96">
        <v>0.0</v>
      </c>
      <c r="L322" s="96">
        <v>0.0</v>
      </c>
      <c r="M322" s="96">
        <v>0.0</v>
      </c>
      <c r="N322" s="96">
        <v>0.0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2.0" customHeight="1">
      <c r="A323" s="66"/>
      <c r="B323" s="85" t="s">
        <v>46</v>
      </c>
      <c r="C323" s="97">
        <v>0.0</v>
      </c>
      <c r="D323" s="97">
        <v>0.0</v>
      </c>
      <c r="E323" s="97">
        <v>0.0</v>
      </c>
      <c r="F323" s="97">
        <v>0.0</v>
      </c>
      <c r="G323" s="97">
        <v>0.0</v>
      </c>
      <c r="H323" s="97">
        <v>0.0</v>
      </c>
      <c r="I323" s="97">
        <v>0.0</v>
      </c>
      <c r="J323" s="97">
        <v>0.0</v>
      </c>
      <c r="K323" s="97">
        <v>0.0</v>
      </c>
      <c r="L323" s="97">
        <v>0.0</v>
      </c>
      <c r="M323" s="97">
        <v>0.0</v>
      </c>
      <c r="N323" s="97">
        <v>0.0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2.0" customHeight="1">
      <c r="A324" s="66"/>
      <c r="B324" s="98" t="s">
        <v>54</v>
      </c>
      <c r="C324" s="93">
        <v>0.0</v>
      </c>
      <c r="D324" s="93">
        <v>0.0</v>
      </c>
      <c r="E324" s="93">
        <v>0.0</v>
      </c>
      <c r="F324" s="93">
        <v>0.0</v>
      </c>
      <c r="G324" s="93">
        <v>0.0</v>
      </c>
      <c r="H324" s="93">
        <v>0.0</v>
      </c>
      <c r="I324" s="93">
        <v>0.0</v>
      </c>
      <c r="J324" s="93">
        <v>0.0</v>
      </c>
      <c r="K324" s="93">
        <v>0.0</v>
      </c>
      <c r="L324" s="93">
        <v>0.0</v>
      </c>
      <c r="M324" s="93">
        <v>0.0</v>
      </c>
      <c r="N324" s="93">
        <v>0.0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2.0" customHeight="1">
      <c r="A325" s="99" t="s">
        <v>54</v>
      </c>
      <c r="B325" s="100" t="s">
        <v>53</v>
      </c>
      <c r="C325" s="101">
        <v>0.0</v>
      </c>
      <c r="D325" s="102">
        <v>-14558.04</v>
      </c>
      <c r="E325" s="102">
        <v>-14558.04</v>
      </c>
      <c r="F325" s="102">
        <v>-14558.04</v>
      </c>
      <c r="G325" s="102">
        <v>-14558.04</v>
      </c>
      <c r="H325" s="102">
        <v>-14558.04</v>
      </c>
      <c r="I325" s="102">
        <v>-14558.04</v>
      </c>
      <c r="J325" s="102">
        <v>-14558.04</v>
      </c>
      <c r="K325" s="102">
        <v>-156131.31</v>
      </c>
      <c r="L325" s="102">
        <v>-14558.04</v>
      </c>
      <c r="M325" s="102">
        <v>-14558.04</v>
      </c>
      <c r="N325" s="102">
        <v>-14558.04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2.0" customHeight="1">
      <c r="A326" s="66"/>
      <c r="B326" s="103" t="s">
        <v>46</v>
      </c>
      <c r="C326" s="101">
        <v>-7091.39</v>
      </c>
      <c r="D326" s="102">
        <v>-7091.39</v>
      </c>
      <c r="E326" s="102">
        <v>-7091.39</v>
      </c>
      <c r="F326" s="102">
        <v>-7091.39</v>
      </c>
      <c r="G326" s="102">
        <v>-7091.39</v>
      </c>
      <c r="H326" s="102">
        <v>-7091.39</v>
      </c>
      <c r="I326" s="102">
        <v>-7091.39</v>
      </c>
      <c r="J326" s="102">
        <v>-7091.39</v>
      </c>
      <c r="K326" s="102">
        <v>-7091.39</v>
      </c>
      <c r="L326" s="102">
        <v>-7091.39</v>
      </c>
      <c r="M326" s="102">
        <v>-7091.39</v>
      </c>
      <c r="N326" s="102">
        <v>-7091.39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2.0" customHeight="1">
      <c r="A327" s="66"/>
      <c r="B327" s="103" t="s">
        <v>56</v>
      </c>
      <c r="C327" s="101">
        <v>-716666.67</v>
      </c>
      <c r="D327" s="102">
        <v>-716666.67</v>
      </c>
      <c r="E327" s="102">
        <v>-716666.67</v>
      </c>
      <c r="F327" s="102">
        <v>-716666.67</v>
      </c>
      <c r="G327" s="102">
        <v>-716666.67</v>
      </c>
      <c r="H327" s="102">
        <v>-716666.67</v>
      </c>
      <c r="I327" s="102">
        <v>-716666.67</v>
      </c>
      <c r="J327" s="102">
        <v>-716666.67</v>
      </c>
      <c r="K327" s="102">
        <v>-716666.67</v>
      </c>
      <c r="L327" s="102">
        <v>-716666.67</v>
      </c>
      <c r="M327" s="102">
        <v>-716666.67</v>
      </c>
      <c r="N327" s="102">
        <v>-716666.67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2.0" customHeight="1">
      <c r="A328" s="66"/>
      <c r="B328" s="103" t="s">
        <v>54</v>
      </c>
      <c r="C328" s="101">
        <v>-738316.1</v>
      </c>
      <c r="D328" s="102">
        <v>-738316.1</v>
      </c>
      <c r="E328" s="102">
        <v>-738316.1</v>
      </c>
      <c r="F328" s="102">
        <v>-738316.1</v>
      </c>
      <c r="G328" s="102">
        <v>-738316.1</v>
      </c>
      <c r="H328" s="102">
        <v>-738316.1</v>
      </c>
      <c r="I328" s="102">
        <v>-738316.1</v>
      </c>
      <c r="J328" s="102">
        <v>-738316.1</v>
      </c>
      <c r="K328" s="102">
        <v>-879889.37</v>
      </c>
      <c r="L328" s="102">
        <v>-738316.1</v>
      </c>
      <c r="M328" s="102">
        <v>-738316.1</v>
      </c>
      <c r="N328" s="102">
        <v>-738316.1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2.0" customHeight="1">
      <c r="A329" s="104"/>
      <c r="B329" s="10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2.0" customHeight="1">
      <c r="A330" s="66"/>
      <c r="B330" s="69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2.0" customHeight="1">
      <c r="A331" s="105"/>
      <c r="B331" s="10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2.0" customHeight="1">
      <c r="A332" s="66"/>
      <c r="B332" s="10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2.0" customHeight="1">
      <c r="A333" s="66"/>
      <c r="B333" s="69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2.0" customHeight="1">
      <c r="A334" s="105"/>
      <c r="B334" s="10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2.0" customHeight="1">
      <c r="A335" s="66"/>
      <c r="B335" s="10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2.0" customHeight="1">
      <c r="A336" s="66"/>
      <c r="B336" s="69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2.0" customHeight="1">
      <c r="A337" s="69"/>
      <c r="B337" s="69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2.0" customHeight="1">
      <c r="A338" s="66"/>
      <c r="B338" s="69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2.0" customHeight="1">
      <c r="A339" s="66"/>
      <c r="B339" s="69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2.0" customHeight="1">
      <c r="A340" s="66"/>
      <c r="B340" s="69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2.0" customHeight="1">
      <c r="A341" s="66"/>
      <c r="B341" s="69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2.0" customHeight="1">
      <c r="A342" s="104"/>
      <c r="B342" s="69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2.0" customHeight="1">
      <c r="A343" s="66"/>
      <c r="B343" s="69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2.0" customHeight="1">
      <c r="A344" s="106"/>
      <c r="B344" s="69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2.0" customHeight="1">
      <c r="A345" s="66"/>
      <c r="B345" s="69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2.0" customHeight="1">
      <c r="A346" s="66"/>
      <c r="B346" s="69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2.0" customHeight="1">
      <c r="A347" s="66"/>
      <c r="B347" s="69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2.0" customHeight="1">
      <c r="A348" s="66"/>
      <c r="B348" s="69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2.0" customHeight="1">
      <c r="A370" s="3" t="s">
        <v>90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2.0" customHeight="1">
      <c r="A372" s="1"/>
      <c r="C372" s="71" t="s">
        <v>65</v>
      </c>
      <c r="D372" s="71" t="s">
        <v>66</v>
      </c>
      <c r="E372" s="71" t="s">
        <v>67</v>
      </c>
      <c r="F372" s="71" t="s">
        <v>68</v>
      </c>
      <c r="G372" s="71" t="s">
        <v>69</v>
      </c>
      <c r="H372" s="71" t="s">
        <v>70</v>
      </c>
      <c r="I372" s="71" t="s">
        <v>71</v>
      </c>
      <c r="J372" s="71" t="s">
        <v>72</v>
      </c>
      <c r="K372" s="71" t="s">
        <v>73</v>
      </c>
      <c r="L372" s="71" t="s">
        <v>74</v>
      </c>
      <c r="M372" s="71" t="s">
        <v>75</v>
      </c>
      <c r="N372" s="71" t="s">
        <v>76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2.0" customHeight="1">
      <c r="C373" s="71" t="s">
        <v>77</v>
      </c>
      <c r="D373" s="71" t="s">
        <v>77</v>
      </c>
      <c r="E373" s="71" t="s">
        <v>77</v>
      </c>
      <c r="F373" s="71" t="s">
        <v>77</v>
      </c>
      <c r="G373" s="71" t="s">
        <v>77</v>
      </c>
      <c r="H373" s="71" t="s">
        <v>77</v>
      </c>
      <c r="I373" s="71" t="s">
        <v>77</v>
      </c>
      <c r="J373" s="71" t="s">
        <v>77</v>
      </c>
      <c r="K373" s="71" t="s">
        <v>77</v>
      </c>
      <c r="L373" s="71" t="s">
        <v>77</v>
      </c>
      <c r="M373" s="71" t="s">
        <v>77</v>
      </c>
      <c r="N373" s="71" t="s">
        <v>77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2.0" customHeight="1">
      <c r="A374" s="72" t="s">
        <v>85</v>
      </c>
      <c r="B374" s="71" t="s">
        <v>53</v>
      </c>
      <c r="C374" s="73">
        <v>2323045.38</v>
      </c>
      <c r="D374" s="73">
        <v>2240595.26</v>
      </c>
      <c r="E374" s="73">
        <v>1232231.36</v>
      </c>
      <c r="F374" s="73">
        <v>906199.47</v>
      </c>
      <c r="G374" s="73">
        <v>825377.26</v>
      </c>
      <c r="H374" s="73">
        <v>2120528.27</v>
      </c>
      <c r="I374" s="73">
        <v>2520528.27</v>
      </c>
      <c r="J374" s="73">
        <v>2289848.99</v>
      </c>
      <c r="K374" s="73">
        <v>2535189.88</v>
      </c>
      <c r="L374" s="73">
        <v>2453409.59</v>
      </c>
      <c r="M374" s="73">
        <v>2451602.83</v>
      </c>
      <c r="N374" s="73">
        <v>2221132.77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2.0" customHeight="1">
      <c r="A375" s="74"/>
      <c r="B375" s="71" t="s">
        <v>60</v>
      </c>
      <c r="C375" s="73">
        <v>250000.0</v>
      </c>
      <c r="D375" s="73">
        <v>250000.0</v>
      </c>
      <c r="E375" s="73">
        <v>1192434.93</v>
      </c>
      <c r="F375" s="73">
        <v>1599289.03</v>
      </c>
      <c r="G375" s="73">
        <v>1599289.03</v>
      </c>
      <c r="H375" s="73">
        <v>400000.0</v>
      </c>
      <c r="I375" s="73">
        <v>0.0</v>
      </c>
      <c r="J375" s="73">
        <v>0.0</v>
      </c>
      <c r="K375" s="73">
        <v>0.0</v>
      </c>
      <c r="L375" s="73">
        <v>0.0</v>
      </c>
      <c r="M375" s="73">
        <v>83587.05</v>
      </c>
      <c r="N375" s="73">
        <v>232276.82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2.0" customHeight="1">
      <c r="A376" s="74"/>
      <c r="B376" s="71" t="s">
        <v>46</v>
      </c>
      <c r="C376" s="73">
        <v>2111637.04</v>
      </c>
      <c r="D376" s="73">
        <v>2234521.09</v>
      </c>
      <c r="E376" s="73">
        <v>2165619.62</v>
      </c>
      <c r="F376" s="73">
        <v>2237806.94</v>
      </c>
      <c r="G376" s="73">
        <v>2165619.62</v>
      </c>
      <c r="H376" s="73">
        <v>2237806.94</v>
      </c>
      <c r="I376" s="73">
        <v>2237806.94</v>
      </c>
      <c r="J376" s="73">
        <v>2068734.03</v>
      </c>
      <c r="K376" s="73">
        <v>2290384.12</v>
      </c>
      <c r="L376" s="73">
        <v>2216500.75</v>
      </c>
      <c r="M376" s="73">
        <v>2290384.12</v>
      </c>
      <c r="N376" s="73">
        <v>2216500.75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2.0" customHeight="1">
      <c r="A377" s="74"/>
      <c r="B377" s="71" t="s">
        <v>56</v>
      </c>
      <c r="C377" s="73">
        <v>150362.49</v>
      </c>
      <c r="D377" s="73">
        <v>142872.67</v>
      </c>
      <c r="E377" s="73">
        <v>174987.4</v>
      </c>
      <c r="F377" s="73">
        <v>145466.41</v>
      </c>
      <c r="G377" s="73">
        <v>141804.41</v>
      </c>
      <c r="H377" s="73">
        <v>145466.41</v>
      </c>
      <c r="I377" s="73">
        <v>145466.41</v>
      </c>
      <c r="J377" s="73">
        <v>134642.53</v>
      </c>
      <c r="K377" s="73">
        <v>145645.9</v>
      </c>
      <c r="L377" s="73">
        <v>141978.1</v>
      </c>
      <c r="M377" s="73">
        <v>145645.9</v>
      </c>
      <c r="N377" s="73">
        <v>141978.1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2.0" customHeight="1">
      <c r="A378" s="77"/>
      <c r="B378" s="78" t="s">
        <v>54</v>
      </c>
      <c r="C378" s="79">
        <v>4835044.91</v>
      </c>
      <c r="D378" s="79">
        <v>4867989.02</v>
      </c>
      <c r="E378" s="79">
        <v>4765273.31</v>
      </c>
      <c r="F378" s="79">
        <v>4888761.85</v>
      </c>
      <c r="G378" s="79">
        <v>4732090.32</v>
      </c>
      <c r="H378" s="79">
        <v>4903801.62</v>
      </c>
      <c r="I378" s="79">
        <v>4903801.62</v>
      </c>
      <c r="J378" s="79">
        <v>4493225.55</v>
      </c>
      <c r="K378" s="79">
        <v>4971219.9</v>
      </c>
      <c r="L378" s="79">
        <v>4811888.44</v>
      </c>
      <c r="M378" s="79">
        <v>4971219.9</v>
      </c>
      <c r="N378" s="79">
        <v>4811888.44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2.0" customHeight="1">
      <c r="A379" s="72" t="s">
        <v>55</v>
      </c>
      <c r="B379" s="71" t="s">
        <v>60</v>
      </c>
      <c r="C379" s="73">
        <v>32530.84</v>
      </c>
      <c r="D379" s="73">
        <v>0.0</v>
      </c>
      <c r="E379" s="73">
        <v>191255.06</v>
      </c>
      <c r="F379" s="73">
        <v>0.0</v>
      </c>
      <c r="G379" s="73">
        <v>195185.04</v>
      </c>
      <c r="H379" s="73">
        <v>0.0</v>
      </c>
      <c r="I379" s="73">
        <v>0.0</v>
      </c>
      <c r="J379" s="73">
        <v>0.0</v>
      </c>
      <c r="K379" s="73">
        <v>0.0</v>
      </c>
      <c r="L379" s="73">
        <v>201302.17</v>
      </c>
      <c r="M379" s="73">
        <v>80225.59</v>
      </c>
      <c r="N379" s="73">
        <v>0.0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2.0" customHeight="1">
      <c r="A380" s="74"/>
      <c r="B380" s="71" t="s">
        <v>46</v>
      </c>
      <c r="C380" s="73">
        <v>793832.93</v>
      </c>
      <c r="D380" s="73">
        <v>833419.53</v>
      </c>
      <c r="E380" s="73">
        <v>641448.94</v>
      </c>
      <c r="F380" s="73">
        <v>830052.74</v>
      </c>
      <c r="G380" s="73">
        <v>608091.81</v>
      </c>
      <c r="H380" s="73">
        <v>830469.2</v>
      </c>
      <c r="I380" s="73">
        <v>830469.2</v>
      </c>
      <c r="J380" s="73">
        <v>760975.57</v>
      </c>
      <c r="K380" s="73">
        <v>842508.66</v>
      </c>
      <c r="L380" s="73">
        <v>613828.78</v>
      </c>
      <c r="M380" s="73">
        <v>762283.07</v>
      </c>
      <c r="N380" s="73">
        <v>815330.95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2.0" customHeight="1">
      <c r="A381" s="74"/>
      <c r="B381" s="71" t="s">
        <v>56</v>
      </c>
      <c r="C381" s="73">
        <v>64100.09</v>
      </c>
      <c r="D381" s="73">
        <v>64100.09</v>
      </c>
      <c r="E381" s="73">
        <v>91467.05</v>
      </c>
      <c r="F381" s="73">
        <v>65560.63</v>
      </c>
      <c r="G381" s="73">
        <v>63445.78</v>
      </c>
      <c r="H381" s="73">
        <v>65560.63</v>
      </c>
      <c r="I381" s="73">
        <v>65560.63</v>
      </c>
      <c r="J381" s="73">
        <v>59344.28</v>
      </c>
      <c r="K381" s="73">
        <v>65702.59</v>
      </c>
      <c r="L381" s="73">
        <v>63583.15</v>
      </c>
      <c r="M381" s="73">
        <v>65702.59</v>
      </c>
      <c r="N381" s="73">
        <v>63583.15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2.0" customHeight="1">
      <c r="A382" s="74"/>
      <c r="B382" s="71" t="s">
        <v>91</v>
      </c>
      <c r="C382" s="73">
        <v>17660.73</v>
      </c>
      <c r="D382" s="73">
        <v>17660.73</v>
      </c>
      <c r="E382" s="73">
        <v>17518.3</v>
      </c>
      <c r="F382" s="73">
        <v>18102.25</v>
      </c>
      <c r="G382" s="73">
        <v>17518.3</v>
      </c>
      <c r="H382" s="73">
        <v>18102.25</v>
      </c>
      <c r="I382" s="73">
        <v>18102.25</v>
      </c>
      <c r="J382" s="73">
        <v>16350.41</v>
      </c>
      <c r="K382" s="73">
        <v>18102.25</v>
      </c>
      <c r="L382" s="73">
        <v>17518.3</v>
      </c>
      <c r="M382" s="73">
        <v>18102.25</v>
      </c>
      <c r="N382" s="73">
        <v>17518.3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2.0" customHeight="1">
      <c r="A383" s="77"/>
      <c r="B383" s="78" t="s">
        <v>54</v>
      </c>
      <c r="C383" s="79">
        <v>908124.59</v>
      </c>
      <c r="D383" s="79">
        <v>915180.35</v>
      </c>
      <c r="E383" s="79">
        <v>941689.35</v>
      </c>
      <c r="F383" s="79">
        <v>913715.62</v>
      </c>
      <c r="G383" s="79">
        <v>884240.93</v>
      </c>
      <c r="H383" s="79">
        <v>914132.08</v>
      </c>
      <c r="I383" s="79">
        <v>914132.08</v>
      </c>
      <c r="J383" s="79">
        <v>836670.26</v>
      </c>
      <c r="K383" s="79">
        <v>926313.5</v>
      </c>
      <c r="L383" s="79">
        <v>896432.4</v>
      </c>
      <c r="M383" s="79">
        <v>926313.5</v>
      </c>
      <c r="N383" s="79">
        <v>896432.4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2.0" customHeight="1">
      <c r="A384" s="72" t="s">
        <v>88</v>
      </c>
      <c r="B384" s="71" t="s">
        <v>53</v>
      </c>
      <c r="C384" s="73">
        <v>441936.58</v>
      </c>
      <c r="D384" s="73">
        <v>366075.64</v>
      </c>
      <c r="E384" s="73">
        <v>434094.78</v>
      </c>
      <c r="F384" s="73">
        <v>373483.52</v>
      </c>
      <c r="G384" s="73">
        <v>361435.67</v>
      </c>
      <c r="H384" s="73">
        <v>373483.52</v>
      </c>
      <c r="I384" s="73">
        <v>373483.52</v>
      </c>
      <c r="J384" s="73">
        <v>341095.6</v>
      </c>
      <c r="K384" s="73">
        <v>377641.52</v>
      </c>
      <c r="L384" s="73">
        <v>356926.7</v>
      </c>
      <c r="M384" s="73">
        <v>368824.23</v>
      </c>
      <c r="N384" s="73">
        <v>356926.7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2.0" customHeight="1">
      <c r="A385" s="74"/>
      <c r="B385" s="71" t="s">
        <v>63</v>
      </c>
      <c r="C385" s="73">
        <v>526908.0</v>
      </c>
      <c r="D385" s="73">
        <v>112828.0</v>
      </c>
      <c r="E385" s="73">
        <v>99828.0</v>
      </c>
      <c r="F385" s="73">
        <v>107828.0</v>
      </c>
      <c r="G385" s="73">
        <v>107828.0</v>
      </c>
      <c r="H385" s="73">
        <v>97828.0</v>
      </c>
      <c r="I385" s="73">
        <v>107828.0</v>
      </c>
      <c r="J385" s="73">
        <v>97828.0</v>
      </c>
      <c r="K385" s="73">
        <v>107828.0</v>
      </c>
      <c r="L385" s="73">
        <v>107828.0</v>
      </c>
      <c r="M385" s="73">
        <v>97828.0</v>
      </c>
      <c r="N385" s="73">
        <v>97828.0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2.0" customHeight="1">
      <c r="A386" s="77"/>
      <c r="B386" s="78" t="s">
        <v>54</v>
      </c>
      <c r="C386" s="79">
        <v>968844.58</v>
      </c>
      <c r="D386" s="79">
        <v>478903.64</v>
      </c>
      <c r="E386" s="79">
        <v>533922.78</v>
      </c>
      <c r="F386" s="79">
        <v>481311.52</v>
      </c>
      <c r="G386" s="79">
        <v>469263.67</v>
      </c>
      <c r="H386" s="79">
        <v>471311.52</v>
      </c>
      <c r="I386" s="79">
        <v>481311.52</v>
      </c>
      <c r="J386" s="79">
        <v>438923.6</v>
      </c>
      <c r="K386" s="79">
        <v>485469.52</v>
      </c>
      <c r="L386" s="79">
        <v>464754.7</v>
      </c>
      <c r="M386" s="79">
        <v>466652.23</v>
      </c>
      <c r="N386" s="79">
        <v>454754.7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2.0" customHeight="1">
      <c r="A387" s="72" t="s">
        <v>50</v>
      </c>
      <c r="B387" s="71" t="s">
        <v>53</v>
      </c>
      <c r="C387" s="73">
        <v>2323045.38</v>
      </c>
      <c r="D387" s="73">
        <v>2240595.26</v>
      </c>
      <c r="E387" s="73">
        <v>1232231.36</v>
      </c>
      <c r="F387" s="73">
        <v>906199.47</v>
      </c>
      <c r="G387" s="73">
        <v>825377.26</v>
      </c>
      <c r="H387" s="73">
        <v>2120528.27</v>
      </c>
      <c r="I387" s="73">
        <v>2520528.27</v>
      </c>
      <c r="J387" s="73">
        <v>2289848.99</v>
      </c>
      <c r="K387" s="73">
        <v>2535189.88</v>
      </c>
      <c r="L387" s="73">
        <v>2453409.59</v>
      </c>
      <c r="M387" s="73">
        <v>2451602.83</v>
      </c>
      <c r="N387" s="73">
        <v>2221132.77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2.0" customHeight="1">
      <c r="A388" s="74"/>
      <c r="B388" s="71" t="s">
        <v>60</v>
      </c>
      <c r="C388" s="73">
        <v>250000.0</v>
      </c>
      <c r="D388" s="73">
        <v>250000.0</v>
      </c>
      <c r="E388" s="73">
        <v>1192434.93</v>
      </c>
      <c r="F388" s="73">
        <v>1599289.03</v>
      </c>
      <c r="G388" s="73">
        <v>1599289.03</v>
      </c>
      <c r="H388" s="73">
        <v>400000.0</v>
      </c>
      <c r="I388" s="73">
        <v>0.0</v>
      </c>
      <c r="J388" s="73">
        <v>0.0</v>
      </c>
      <c r="K388" s="73">
        <v>0.0</v>
      </c>
      <c r="L388" s="73">
        <v>0.0</v>
      </c>
      <c r="M388" s="73">
        <v>83587.05</v>
      </c>
      <c r="N388" s="73">
        <v>232276.82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2.0" customHeight="1">
      <c r="A389" s="74"/>
      <c r="B389" s="71" t="s">
        <v>46</v>
      </c>
      <c r="C389" s="73">
        <v>2111637.04</v>
      </c>
      <c r="D389" s="73">
        <v>2234521.09</v>
      </c>
      <c r="E389" s="73">
        <v>2165619.62</v>
      </c>
      <c r="F389" s="73">
        <v>2237806.94</v>
      </c>
      <c r="G389" s="73">
        <v>2165619.62</v>
      </c>
      <c r="H389" s="73">
        <v>2237806.94</v>
      </c>
      <c r="I389" s="73">
        <v>2237806.94</v>
      </c>
      <c r="J389" s="73">
        <v>2068734.03</v>
      </c>
      <c r="K389" s="73">
        <v>2290384.12</v>
      </c>
      <c r="L389" s="73">
        <v>2216500.75</v>
      </c>
      <c r="M389" s="73">
        <v>2290384.12</v>
      </c>
      <c r="N389" s="73">
        <v>2216500.75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2.0" customHeight="1">
      <c r="A390" s="74"/>
      <c r="B390" s="71" t="s">
        <v>56</v>
      </c>
      <c r="C390" s="73">
        <v>150362.49</v>
      </c>
      <c r="D390" s="73">
        <v>142872.67</v>
      </c>
      <c r="E390" s="73">
        <v>174987.4</v>
      </c>
      <c r="F390" s="73">
        <v>145466.41</v>
      </c>
      <c r="G390" s="73">
        <v>141804.41</v>
      </c>
      <c r="H390" s="73">
        <v>145466.41</v>
      </c>
      <c r="I390" s="73">
        <v>145466.41</v>
      </c>
      <c r="J390" s="73">
        <v>134642.53</v>
      </c>
      <c r="K390" s="73">
        <v>145645.9</v>
      </c>
      <c r="L390" s="73">
        <v>141978.1</v>
      </c>
      <c r="M390" s="73">
        <v>145645.9</v>
      </c>
      <c r="N390" s="73">
        <v>141978.1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2.0" customHeight="1">
      <c r="A391" s="77"/>
      <c r="B391" s="78" t="s">
        <v>54</v>
      </c>
      <c r="C391" s="79">
        <v>4835044.91</v>
      </c>
      <c r="D391" s="79">
        <v>4867989.02</v>
      </c>
      <c r="E391" s="79">
        <v>4765273.31</v>
      </c>
      <c r="F391" s="79">
        <v>4888761.85</v>
      </c>
      <c r="G391" s="79">
        <v>4732090.32</v>
      </c>
      <c r="H391" s="79">
        <v>4903801.62</v>
      </c>
      <c r="I391" s="79">
        <v>4903801.62</v>
      </c>
      <c r="J391" s="79">
        <v>4493225.55</v>
      </c>
      <c r="K391" s="79">
        <v>4971219.9</v>
      </c>
      <c r="L391" s="79">
        <v>4811888.44</v>
      </c>
      <c r="M391" s="79">
        <v>4971219.9</v>
      </c>
      <c r="N391" s="79">
        <v>4811888.44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2.0" customHeight="1">
      <c r="A392" s="72" t="s">
        <v>86</v>
      </c>
      <c r="B392" s="71" t="s">
        <v>92</v>
      </c>
      <c r="C392" s="73">
        <v>119563.69</v>
      </c>
      <c r="D392" s="73">
        <v>123101.12</v>
      </c>
      <c r="E392" s="73">
        <v>127067.79</v>
      </c>
      <c r="F392" s="73">
        <v>125582.52</v>
      </c>
      <c r="G392" s="73">
        <v>121531.47</v>
      </c>
      <c r="H392" s="73">
        <v>125582.52</v>
      </c>
      <c r="I392" s="73">
        <v>125582.52</v>
      </c>
      <c r="J392" s="73">
        <v>113967.81</v>
      </c>
      <c r="K392" s="73">
        <v>126178.66</v>
      </c>
      <c r="L392" s="73">
        <v>122108.38</v>
      </c>
      <c r="M392" s="73">
        <v>126178.66</v>
      </c>
      <c r="N392" s="73">
        <v>122108.38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2.0" customHeight="1">
      <c r="A393" s="74"/>
      <c r="B393" s="71" t="s">
        <v>63</v>
      </c>
      <c r="C393" s="73">
        <v>5000.0</v>
      </c>
      <c r="D393" s="73">
        <v>5000.0</v>
      </c>
      <c r="E393" s="73">
        <v>5000.0</v>
      </c>
      <c r="F393" s="73">
        <v>5000.0</v>
      </c>
      <c r="G393" s="73">
        <v>5000.0</v>
      </c>
      <c r="H393" s="73">
        <v>5000.0</v>
      </c>
      <c r="I393" s="73">
        <v>0.0</v>
      </c>
      <c r="J393" s="73">
        <v>0.0</v>
      </c>
      <c r="K393" s="73">
        <v>0.0</v>
      </c>
      <c r="L393" s="73">
        <v>0.0</v>
      </c>
      <c r="M393" s="73">
        <v>0.0</v>
      </c>
      <c r="N393" s="73">
        <v>0.0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2.0" customHeight="1">
      <c r="A394" s="74"/>
      <c r="B394" s="71" t="s">
        <v>56</v>
      </c>
      <c r="C394" s="73">
        <v>7450.4</v>
      </c>
      <c r="D394" s="73">
        <v>7450.4</v>
      </c>
      <c r="E394" s="73">
        <v>7390.32</v>
      </c>
      <c r="F394" s="73">
        <v>7636.66</v>
      </c>
      <c r="G394" s="73">
        <v>7390.32</v>
      </c>
      <c r="H394" s="73">
        <v>7636.66</v>
      </c>
      <c r="I394" s="73">
        <v>7636.66</v>
      </c>
      <c r="J394" s="73">
        <v>6897.62</v>
      </c>
      <c r="K394" s="73">
        <v>7636.66</v>
      </c>
      <c r="L394" s="73">
        <v>7390.32</v>
      </c>
      <c r="M394" s="73">
        <v>7636.66</v>
      </c>
      <c r="N394" s="73">
        <v>7390.32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2.0" customHeight="1">
      <c r="A395" s="77"/>
      <c r="B395" s="78" t="s">
        <v>54</v>
      </c>
      <c r="C395" s="79">
        <v>132014.09</v>
      </c>
      <c r="D395" s="79">
        <v>135551.52</v>
      </c>
      <c r="E395" s="79">
        <v>139458.11</v>
      </c>
      <c r="F395" s="79">
        <v>138219.18</v>
      </c>
      <c r="G395" s="79">
        <v>133921.79</v>
      </c>
      <c r="H395" s="79">
        <v>138219.18</v>
      </c>
      <c r="I395" s="79">
        <v>133219.18</v>
      </c>
      <c r="J395" s="79">
        <v>120865.43</v>
      </c>
      <c r="K395" s="79">
        <v>133815.32</v>
      </c>
      <c r="L395" s="79">
        <v>129498.7</v>
      </c>
      <c r="M395" s="79">
        <v>133815.32</v>
      </c>
      <c r="N395" s="79">
        <v>129498.7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2.0" customHeight="1">
      <c r="A396" s="72" t="s">
        <v>84</v>
      </c>
      <c r="B396" s="71" t="s">
        <v>53</v>
      </c>
      <c r="C396" s="73">
        <v>52660.2</v>
      </c>
      <c r="D396" s="73">
        <v>61664.45</v>
      </c>
      <c r="E396" s="73">
        <v>60062.36</v>
      </c>
      <c r="F396" s="73">
        <v>61664.45</v>
      </c>
      <c r="G396" s="73">
        <v>60062.36</v>
      </c>
      <c r="H396" s="73">
        <v>49664.45</v>
      </c>
      <c r="I396" s="73">
        <v>49664.45</v>
      </c>
      <c r="J396" s="73">
        <v>45979.67</v>
      </c>
      <c r="K396" s="73">
        <v>50906.04</v>
      </c>
      <c r="L396" s="73">
        <v>49263.93</v>
      </c>
      <c r="M396" s="73">
        <v>50906.04</v>
      </c>
      <c r="N396" s="73">
        <v>64263.93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2.0" customHeight="1">
      <c r="A397" s="74"/>
      <c r="B397" s="71" t="s">
        <v>46</v>
      </c>
      <c r="C397" s="73">
        <v>0.0</v>
      </c>
      <c r="D397" s="73">
        <v>18549.97</v>
      </c>
      <c r="E397" s="73">
        <v>17951.59</v>
      </c>
      <c r="F397" s="73">
        <v>18549.97</v>
      </c>
      <c r="G397" s="73">
        <v>17951.59</v>
      </c>
      <c r="H397" s="73">
        <v>18549.97</v>
      </c>
      <c r="I397" s="73">
        <v>18549.97</v>
      </c>
      <c r="J397" s="73">
        <v>17173.68</v>
      </c>
      <c r="K397" s="73">
        <v>19013.74</v>
      </c>
      <c r="L397" s="73">
        <v>18400.4</v>
      </c>
      <c r="M397" s="73">
        <v>19013.74</v>
      </c>
      <c r="N397" s="73">
        <v>18400.4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2.0" customHeight="1">
      <c r="A398" s="74"/>
      <c r="B398" s="71" t="s">
        <v>63</v>
      </c>
      <c r="C398" s="73">
        <v>36833.0</v>
      </c>
      <c r="D398" s="73">
        <v>36833.0</v>
      </c>
      <c r="E398" s="73">
        <v>36833.0</v>
      </c>
      <c r="F398" s="73">
        <v>36833.0</v>
      </c>
      <c r="G398" s="73">
        <v>36833.0</v>
      </c>
      <c r="H398" s="73">
        <v>36833.0</v>
      </c>
      <c r="I398" s="73">
        <v>74000.0</v>
      </c>
      <c r="J398" s="73">
        <v>74000.0</v>
      </c>
      <c r="K398" s="73">
        <v>69833.0</v>
      </c>
      <c r="L398" s="73">
        <v>69833.0</v>
      </c>
      <c r="M398" s="73">
        <v>69833.0</v>
      </c>
      <c r="N398" s="73">
        <v>16500.0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2.0" customHeight="1">
      <c r="A399" s="74"/>
      <c r="B399" s="71" t="s">
        <v>56</v>
      </c>
      <c r="C399" s="73">
        <v>231252.15</v>
      </c>
      <c r="D399" s="73">
        <v>230823.02</v>
      </c>
      <c r="E399" s="73">
        <v>213409.63</v>
      </c>
      <c r="F399" s="73">
        <v>220523.32</v>
      </c>
      <c r="G399" s="73">
        <v>213409.63</v>
      </c>
      <c r="H399" s="73">
        <v>220523.32</v>
      </c>
      <c r="I399" s="73">
        <v>220523.32</v>
      </c>
      <c r="J399" s="73">
        <v>197915.74</v>
      </c>
      <c r="K399" s="73">
        <v>219121.03</v>
      </c>
      <c r="L399" s="73">
        <v>212052.59</v>
      </c>
      <c r="M399" s="73">
        <v>219121.03</v>
      </c>
      <c r="N399" s="73">
        <v>227052.59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2.0" customHeight="1">
      <c r="A400" s="77"/>
      <c r="B400" s="78" t="s">
        <v>54</v>
      </c>
      <c r="C400" s="79">
        <v>320745.35</v>
      </c>
      <c r="D400" s="79">
        <v>347870.44</v>
      </c>
      <c r="E400" s="79">
        <v>328256.58</v>
      </c>
      <c r="F400" s="79">
        <v>337570.74</v>
      </c>
      <c r="G400" s="79">
        <v>328256.58</v>
      </c>
      <c r="H400" s="79">
        <v>325570.74</v>
      </c>
      <c r="I400" s="79">
        <v>362737.74</v>
      </c>
      <c r="J400" s="79">
        <v>335069.09</v>
      </c>
      <c r="K400" s="79">
        <v>358873.81</v>
      </c>
      <c r="L400" s="79">
        <v>349549.92</v>
      </c>
      <c r="M400" s="79">
        <v>358873.81</v>
      </c>
      <c r="N400" s="79">
        <v>326216.92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2.0" customHeight="1">
      <c r="A401" s="72" t="s">
        <v>87</v>
      </c>
      <c r="B401" s="71" t="s">
        <v>53</v>
      </c>
      <c r="C401" s="73">
        <v>25599.24</v>
      </c>
      <c r="D401" s="73">
        <v>25599.24</v>
      </c>
      <c r="E401" s="73">
        <v>25392.81</v>
      </c>
      <c r="F401" s="73">
        <v>26239.23</v>
      </c>
      <c r="G401" s="73">
        <v>25392.81</v>
      </c>
      <c r="H401" s="73">
        <v>26239.23</v>
      </c>
      <c r="I401" s="73">
        <v>26239.23</v>
      </c>
      <c r="J401" s="73">
        <v>23699.94</v>
      </c>
      <c r="K401" s="73">
        <v>26239.23</v>
      </c>
      <c r="L401" s="73">
        <v>25392.81</v>
      </c>
      <c r="M401" s="73">
        <v>26239.23</v>
      </c>
      <c r="N401" s="73">
        <v>25392.81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2.0" customHeight="1">
      <c r="A402" s="74"/>
      <c r="B402" s="71" t="s">
        <v>63</v>
      </c>
      <c r="C402" s="73">
        <v>10000.0</v>
      </c>
      <c r="D402" s="73">
        <v>15000.0</v>
      </c>
      <c r="E402" s="73">
        <v>15000.0</v>
      </c>
      <c r="F402" s="73">
        <v>15000.0</v>
      </c>
      <c r="G402" s="73">
        <v>15000.0</v>
      </c>
      <c r="H402" s="73">
        <v>15000.0</v>
      </c>
      <c r="I402" s="73">
        <v>15000.0</v>
      </c>
      <c r="J402" s="73">
        <v>15000.0</v>
      </c>
      <c r="K402" s="73">
        <v>15000.0</v>
      </c>
      <c r="L402" s="73">
        <v>15000.0</v>
      </c>
      <c r="M402" s="73">
        <v>15000.0</v>
      </c>
      <c r="N402" s="73">
        <v>5000.0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2.0" customHeight="1">
      <c r="A403" s="74"/>
      <c r="B403" s="71" t="s">
        <v>56</v>
      </c>
      <c r="C403" s="73">
        <v>75081.52</v>
      </c>
      <c r="D403" s="73">
        <v>75081.52</v>
      </c>
      <c r="E403" s="73">
        <v>74476.03</v>
      </c>
      <c r="F403" s="73">
        <v>76958.56</v>
      </c>
      <c r="G403" s="73">
        <v>74476.03</v>
      </c>
      <c r="H403" s="73">
        <v>76958.56</v>
      </c>
      <c r="I403" s="73">
        <v>76958.56</v>
      </c>
      <c r="J403" s="73">
        <v>69510.96</v>
      </c>
      <c r="K403" s="73">
        <v>76958.56</v>
      </c>
      <c r="L403" s="73">
        <v>74476.03</v>
      </c>
      <c r="M403" s="73">
        <v>76958.56</v>
      </c>
      <c r="N403" s="73">
        <v>74476.03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2.0" customHeight="1">
      <c r="A404" s="74"/>
      <c r="B404" s="71" t="s">
        <v>93</v>
      </c>
      <c r="C404" s="73">
        <v>-39115.45</v>
      </c>
      <c r="D404" s="73">
        <v>-44365.45</v>
      </c>
      <c r="E404" s="73">
        <v>-15456.23</v>
      </c>
      <c r="F404" s="73">
        <v>-100756.52</v>
      </c>
      <c r="G404" s="73">
        <v>-44561.88</v>
      </c>
      <c r="H404" s="73">
        <v>-119856.52</v>
      </c>
      <c r="I404" s="73">
        <v>-119856.52</v>
      </c>
      <c r="J404" s="73">
        <v>-122272.58</v>
      </c>
      <c r="K404" s="73">
        <v>-119856.52</v>
      </c>
      <c r="L404" s="73">
        <v>1859177.5</v>
      </c>
      <c r="M404" s="73">
        <v>-424822.5</v>
      </c>
      <c r="N404" s="73">
        <v>-424822.5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2.0" customHeight="1">
      <c r="A405" s="77"/>
      <c r="B405" s="78" t="s">
        <v>54</v>
      </c>
      <c r="C405" s="79">
        <v>71565.31</v>
      </c>
      <c r="D405" s="79">
        <v>71315.31</v>
      </c>
      <c r="E405" s="79">
        <v>99412.61</v>
      </c>
      <c r="F405" s="79">
        <v>17441.27</v>
      </c>
      <c r="G405" s="79">
        <v>70306.96</v>
      </c>
      <c r="H405" s="79">
        <v>-1658.73</v>
      </c>
      <c r="I405" s="79">
        <v>-1658.73</v>
      </c>
      <c r="J405" s="79">
        <v>-14061.68</v>
      </c>
      <c r="K405" s="79">
        <v>-1658.73</v>
      </c>
      <c r="L405" s="79">
        <v>1974046.34</v>
      </c>
      <c r="M405" s="79">
        <v>-306624.71</v>
      </c>
      <c r="N405" s="79">
        <v>-319953.66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2.0" customHeight="1">
      <c r="A406" s="80" t="s">
        <v>54</v>
      </c>
      <c r="B406" s="78" t="s">
        <v>53</v>
      </c>
      <c r="C406" s="79">
        <v>2843241.4</v>
      </c>
      <c r="D406" s="79">
        <v>2693934.59</v>
      </c>
      <c r="E406" s="79">
        <v>1751781.31</v>
      </c>
      <c r="F406" s="79">
        <v>1367586.67</v>
      </c>
      <c r="G406" s="79">
        <v>1272268.1</v>
      </c>
      <c r="H406" s="79">
        <v>2569915.47</v>
      </c>
      <c r="I406" s="79">
        <v>2969915.47</v>
      </c>
      <c r="J406" s="79">
        <v>2700624.2</v>
      </c>
      <c r="K406" s="79">
        <v>2989976.67</v>
      </c>
      <c r="L406" s="79">
        <v>2884993.03</v>
      </c>
      <c r="M406" s="79">
        <v>2897572.33</v>
      </c>
      <c r="N406" s="79">
        <v>2667716.21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2.0" customHeight="1">
      <c r="A407" s="74"/>
      <c r="B407" s="78" t="s">
        <v>60</v>
      </c>
      <c r="C407" s="79">
        <v>282530.84</v>
      </c>
      <c r="D407" s="79">
        <v>250000.0</v>
      </c>
      <c r="E407" s="79">
        <v>1383689.99</v>
      </c>
      <c r="F407" s="79">
        <v>1599289.03</v>
      </c>
      <c r="G407" s="79">
        <v>1794474.07</v>
      </c>
      <c r="H407" s="79">
        <v>400000.0</v>
      </c>
      <c r="I407" s="79">
        <v>0.0</v>
      </c>
      <c r="J407" s="79">
        <v>0.0</v>
      </c>
      <c r="K407" s="79">
        <v>0.0</v>
      </c>
      <c r="L407" s="79">
        <v>201302.17</v>
      </c>
      <c r="M407" s="79">
        <v>163812.64</v>
      </c>
      <c r="N407" s="79">
        <v>232276.82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2.0" customHeight="1">
      <c r="A408" s="74"/>
      <c r="B408" s="78" t="s">
        <v>92</v>
      </c>
      <c r="C408" s="79">
        <v>119563.69</v>
      </c>
      <c r="D408" s="79">
        <v>123101.12</v>
      </c>
      <c r="E408" s="79">
        <v>127067.79</v>
      </c>
      <c r="F408" s="79">
        <v>125582.52</v>
      </c>
      <c r="G408" s="79">
        <v>121531.47</v>
      </c>
      <c r="H408" s="79">
        <v>125582.52</v>
      </c>
      <c r="I408" s="79">
        <v>125582.52</v>
      </c>
      <c r="J408" s="79">
        <v>113967.81</v>
      </c>
      <c r="K408" s="79">
        <v>126178.66</v>
      </c>
      <c r="L408" s="79">
        <v>122108.38</v>
      </c>
      <c r="M408" s="79">
        <v>126178.66</v>
      </c>
      <c r="N408" s="79">
        <v>122108.38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2.0" customHeight="1">
      <c r="A409" s="74"/>
      <c r="B409" s="78" t="s">
        <v>46</v>
      </c>
      <c r="C409" s="79">
        <v>2905469.97</v>
      </c>
      <c r="D409" s="79">
        <v>3086490.59</v>
      </c>
      <c r="E409" s="79">
        <v>2825020.15</v>
      </c>
      <c r="F409" s="79">
        <v>3086409.65</v>
      </c>
      <c r="G409" s="79">
        <v>2791663.02</v>
      </c>
      <c r="H409" s="79">
        <v>3086826.11</v>
      </c>
      <c r="I409" s="79">
        <v>3086826.11</v>
      </c>
      <c r="J409" s="79">
        <v>2846883.28</v>
      </c>
      <c r="K409" s="79">
        <v>3151906.52</v>
      </c>
      <c r="L409" s="79">
        <v>2848729.93</v>
      </c>
      <c r="M409" s="79">
        <v>3071680.93</v>
      </c>
      <c r="N409" s="79">
        <v>3050232.1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2.0" customHeight="1">
      <c r="A410" s="74"/>
      <c r="B410" s="78" t="s">
        <v>63</v>
      </c>
      <c r="C410" s="79">
        <v>578741.0</v>
      </c>
      <c r="D410" s="79">
        <v>169661.0</v>
      </c>
      <c r="E410" s="79">
        <v>156661.0</v>
      </c>
      <c r="F410" s="79">
        <v>164661.0</v>
      </c>
      <c r="G410" s="79">
        <v>164661.0</v>
      </c>
      <c r="H410" s="79">
        <v>154661.0</v>
      </c>
      <c r="I410" s="79">
        <v>196828.0</v>
      </c>
      <c r="J410" s="79">
        <v>186828.0</v>
      </c>
      <c r="K410" s="79">
        <v>192661.0</v>
      </c>
      <c r="L410" s="79">
        <v>192661.0</v>
      </c>
      <c r="M410" s="79">
        <v>182661.0</v>
      </c>
      <c r="N410" s="79">
        <v>119328.0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2.0" customHeight="1">
      <c r="A411" s="74"/>
      <c r="B411" s="78" t="s">
        <v>56</v>
      </c>
      <c r="C411" s="79">
        <v>528246.65</v>
      </c>
      <c r="D411" s="79">
        <v>520327.7</v>
      </c>
      <c r="E411" s="79">
        <v>561730.43</v>
      </c>
      <c r="F411" s="79">
        <v>516145.58</v>
      </c>
      <c r="G411" s="79">
        <v>500526.17</v>
      </c>
      <c r="H411" s="79">
        <v>516145.58</v>
      </c>
      <c r="I411" s="79">
        <v>516145.58</v>
      </c>
      <c r="J411" s="79">
        <v>468311.13</v>
      </c>
      <c r="K411" s="79">
        <v>515064.74</v>
      </c>
      <c r="L411" s="79">
        <v>499480.19</v>
      </c>
      <c r="M411" s="79">
        <v>515064.74</v>
      </c>
      <c r="N411" s="79">
        <v>514480.19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2.0" customHeight="1">
      <c r="A412" s="74"/>
      <c r="B412" s="78" t="s">
        <v>91</v>
      </c>
      <c r="C412" s="79">
        <v>17660.73</v>
      </c>
      <c r="D412" s="79">
        <v>17660.73</v>
      </c>
      <c r="E412" s="79">
        <v>17518.3</v>
      </c>
      <c r="F412" s="79">
        <v>18102.25</v>
      </c>
      <c r="G412" s="79">
        <v>17518.3</v>
      </c>
      <c r="H412" s="79">
        <v>18102.25</v>
      </c>
      <c r="I412" s="79">
        <v>18102.25</v>
      </c>
      <c r="J412" s="79">
        <v>16350.41</v>
      </c>
      <c r="K412" s="79">
        <v>18102.25</v>
      </c>
      <c r="L412" s="79">
        <v>17518.3</v>
      </c>
      <c r="M412" s="79">
        <v>18102.25</v>
      </c>
      <c r="N412" s="79">
        <v>17518.3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2.0" customHeight="1">
      <c r="A413" s="74"/>
      <c r="B413" s="78" t="s">
        <v>93</v>
      </c>
      <c r="C413" s="79">
        <v>-39115.45</v>
      </c>
      <c r="D413" s="79">
        <v>-44365.45</v>
      </c>
      <c r="E413" s="79">
        <v>-15456.23</v>
      </c>
      <c r="F413" s="79">
        <v>-100756.52</v>
      </c>
      <c r="G413" s="79">
        <v>-44561.88</v>
      </c>
      <c r="H413" s="79">
        <v>-119856.52</v>
      </c>
      <c r="I413" s="79">
        <v>-119856.52</v>
      </c>
      <c r="J413" s="79">
        <v>-122272.58</v>
      </c>
      <c r="K413" s="79">
        <v>-119856.52</v>
      </c>
      <c r="L413" s="79">
        <v>1859177.5</v>
      </c>
      <c r="M413" s="79">
        <v>-424822.5</v>
      </c>
      <c r="N413" s="79">
        <v>-424822.5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2.0" customHeight="1">
      <c r="A414" s="77"/>
      <c r="B414" s="78" t="s">
        <v>54</v>
      </c>
      <c r="C414" s="79">
        <v>7236338.83</v>
      </c>
      <c r="D414" s="79">
        <v>6816810.28</v>
      </c>
      <c r="E414" s="79">
        <v>6808012.74</v>
      </c>
      <c r="F414" s="79">
        <v>6777020.18</v>
      </c>
      <c r="G414" s="79">
        <v>6618080.25</v>
      </c>
      <c r="H414" s="79">
        <v>6751376.41</v>
      </c>
      <c r="I414" s="79">
        <v>6793543.41</v>
      </c>
      <c r="J414" s="79">
        <v>6210692.25</v>
      </c>
      <c r="K414" s="79">
        <v>6874033.32</v>
      </c>
      <c r="L414" s="79">
        <v>8626170.5</v>
      </c>
      <c r="M414" s="79">
        <v>6550250.05</v>
      </c>
      <c r="N414" s="79">
        <v>6298837.5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2.0" customHeight="1">
      <c r="A415" s="66"/>
      <c r="B415" s="67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2.0" customHeight="1">
      <c r="A416" s="66"/>
      <c r="B416" s="69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2.0" customHeight="1">
      <c r="A417" s="67"/>
      <c r="B417" s="67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2.0" customHeight="1">
      <c r="A418" s="66"/>
      <c r="B418" s="67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2.0" customHeight="1">
      <c r="A419" s="66"/>
      <c r="B419" s="67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2.0" customHeight="1">
      <c r="A420" s="66"/>
      <c r="B420" s="69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2.0" customHeight="1">
      <c r="A421" s="67"/>
      <c r="B421" s="67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2.0" customHeight="1">
      <c r="A422" s="66"/>
      <c r="B422" s="67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2.0" customHeight="1">
      <c r="A423" s="104"/>
      <c r="B423" s="67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2.0" customHeight="1">
      <c r="A424" s="66"/>
      <c r="B424" s="67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2.0" customHeight="1">
      <c r="A425" s="66"/>
      <c r="B425" s="67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2.0" customHeight="1">
      <c r="A426" s="66"/>
      <c r="B426" s="67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2.0" customHeight="1">
      <c r="A427" s="66"/>
      <c r="B427" s="67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2.0" customHeight="1">
      <c r="A428" s="66"/>
      <c r="B428" s="67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2.0" customHeight="1">
      <c r="A429" s="66"/>
      <c r="B429" s="67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2.0" customHeight="1">
      <c r="A430" s="66"/>
      <c r="B430" s="67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2.0" customHeight="1">
      <c r="A431" s="66"/>
      <c r="B431" s="67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2.0" customHeight="1">
      <c r="A432" s="66"/>
      <c r="B432" s="67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2.0" customHeight="1">
      <c r="A433" s="66"/>
      <c r="B433" s="67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2.0" customHeight="1">
      <c r="A434" s="104"/>
      <c r="B434" s="67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2.0" customHeight="1">
      <c r="A435" s="66"/>
      <c r="B435" s="67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2.0" customHeight="1">
      <c r="A436" s="66"/>
      <c r="B436" s="67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2.0" customHeight="1">
      <c r="A437" s="66"/>
      <c r="B437" s="69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2.0" customHeight="1">
      <c r="A438" s="67"/>
      <c r="B438" s="67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2.0" customHeight="1">
      <c r="A439" s="66"/>
      <c r="B439" s="67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2.0" customHeight="1">
      <c r="A440" s="104"/>
      <c r="B440" s="67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2.0" customHeight="1">
      <c r="A441" s="66"/>
      <c r="B441" s="67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2.0" customHeight="1">
      <c r="A442" s="66"/>
      <c r="B442" s="69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2.0" customHeight="1">
      <c r="A443" s="67"/>
      <c r="B443" s="67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2.0" customHeight="1">
      <c r="A444" s="66"/>
      <c r="B444" s="67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2.0" customHeight="1">
      <c r="A445" s="66"/>
      <c r="B445" s="67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2.0" customHeight="1">
      <c r="A446" s="66"/>
      <c r="B446" s="67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2.0" customHeight="1">
      <c r="A447" s="104"/>
      <c r="B447" s="67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2.0" customHeight="1">
      <c r="A448" s="66"/>
      <c r="B448" s="67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2.0" customHeight="1">
      <c r="A449" s="66"/>
      <c r="B449" s="67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2.0" customHeight="1">
      <c r="A450" s="66"/>
      <c r="B450" s="67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2.0" customHeight="1">
      <c r="A451" s="66"/>
      <c r="B451" s="69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2.0" customHeight="1">
      <c r="A452" s="67"/>
      <c r="B452" s="67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2.0" customHeight="1">
      <c r="A453" s="66"/>
      <c r="B453" s="67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2.0" customHeight="1">
      <c r="A454" s="66"/>
      <c r="B454" s="67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2.0" customHeight="1">
      <c r="A455" s="104"/>
      <c r="B455" s="67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2.0" customHeight="1">
      <c r="A456" s="66"/>
      <c r="B456" s="69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2.0" customHeight="1">
      <c r="A457" s="69"/>
      <c r="B457" s="69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2.0" customHeight="1">
      <c r="A458" s="66"/>
      <c r="B458" s="69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2.0" customHeight="1">
      <c r="A459" s="66"/>
      <c r="B459" s="69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2.0" customHeight="1">
      <c r="A460" s="66"/>
      <c r="B460" s="69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2.0" customHeight="1">
      <c r="A461" s="104"/>
      <c r="B461" s="69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2.0" customHeight="1">
      <c r="A462" s="66"/>
      <c r="B462" s="69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2.0" customHeight="1">
      <c r="A463" s="66"/>
      <c r="B463" s="69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2.0" customHeight="1">
      <c r="A464" s="66"/>
      <c r="B464" s="69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2.0" customHeight="1">
      <c r="A465" s="66"/>
      <c r="B465" s="69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2.0" customHeight="1">
      <c r="A466" s="66"/>
      <c r="B466" s="69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2.0" customHeight="1">
      <c r="A467" s="66"/>
      <c r="B467" s="69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2.0" customHeight="1">
      <c r="A468" s="66"/>
      <c r="B468" s="69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2.0" customHeight="1">
      <c r="A469" s="66"/>
      <c r="B469" s="69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2.0" customHeight="1">
      <c r="A470" s="66"/>
      <c r="B470" s="69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2.0" customHeight="1">
      <c r="A471" s="106"/>
      <c r="B471" s="69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2.0" customHeight="1">
      <c r="A472" s="66"/>
      <c r="B472" s="69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2.0" customHeight="1">
      <c r="A473" s="66"/>
      <c r="B473" s="69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2.0" customHeight="1">
      <c r="A474" s="66"/>
      <c r="B474" s="69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2.0" customHeight="1">
      <c r="A475" s="66"/>
      <c r="B475" s="69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2.0" customHeight="1">
      <c r="A476" s="66"/>
      <c r="B476" s="69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2.0" customHeight="1">
      <c r="A477" s="66"/>
      <c r="B477" s="69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2.0" customHeight="1">
      <c r="A500" s="107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2.0" customHeight="1">
      <c r="A501" s="108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2.0" customHeight="1">
      <c r="A502" s="82"/>
      <c r="B502" s="1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2.0" customHeight="1">
      <c r="A503" s="67"/>
      <c r="B503" s="67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2.0" customHeight="1">
      <c r="A504" s="67"/>
      <c r="B504" s="67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2.0" customHeight="1">
      <c r="A505" s="67"/>
      <c r="B505" s="67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  <c r="M505" s="110"/>
      <c r="N505" s="110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2.0" customHeight="1">
      <c r="A506" s="69"/>
      <c r="B506" s="69"/>
      <c r="C506" s="111"/>
      <c r="D506" s="111"/>
      <c r="E506" s="111"/>
      <c r="F506" s="111"/>
      <c r="G506" s="111"/>
      <c r="H506" s="111"/>
      <c r="I506" s="111"/>
      <c r="J506" s="111"/>
      <c r="K506" s="111"/>
      <c r="L506" s="111"/>
      <c r="M506" s="111"/>
      <c r="N506" s="11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2.0" customHeight="1">
      <c r="A510" s="3" t="s">
        <v>94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2.0" customHeight="1">
      <c r="A512" s="1"/>
      <c r="C512" s="71" t="s">
        <v>65</v>
      </c>
      <c r="D512" s="71" t="s">
        <v>66</v>
      </c>
      <c r="E512" s="71" t="s">
        <v>67</v>
      </c>
      <c r="F512" s="71" t="s">
        <v>68</v>
      </c>
      <c r="G512" s="71" t="s">
        <v>69</v>
      </c>
      <c r="H512" s="71" t="s">
        <v>70</v>
      </c>
      <c r="I512" s="71" t="s">
        <v>71</v>
      </c>
      <c r="J512" s="71" t="s">
        <v>72</v>
      </c>
      <c r="K512" s="71" t="s">
        <v>73</v>
      </c>
      <c r="L512" s="71" t="s">
        <v>74</v>
      </c>
      <c r="M512" s="71" t="s">
        <v>75</v>
      </c>
      <c r="N512" s="71" t="s">
        <v>76</v>
      </c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2.0" customHeight="1">
      <c r="C513" s="71" t="s">
        <v>77</v>
      </c>
      <c r="D513" s="71" t="s">
        <v>77</v>
      </c>
      <c r="E513" s="71" t="s">
        <v>77</v>
      </c>
      <c r="F513" s="71" t="s">
        <v>77</v>
      </c>
      <c r="G513" s="71" t="s">
        <v>77</v>
      </c>
      <c r="H513" s="71" t="s">
        <v>77</v>
      </c>
      <c r="I513" s="71" t="s">
        <v>77</v>
      </c>
      <c r="J513" s="71" t="s">
        <v>77</v>
      </c>
      <c r="K513" s="71" t="s">
        <v>77</v>
      </c>
      <c r="L513" s="71" t="s">
        <v>77</v>
      </c>
      <c r="M513" s="71" t="s">
        <v>77</v>
      </c>
      <c r="N513" s="71" t="s">
        <v>77</v>
      </c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2.0" customHeight="1">
      <c r="A514" s="72" t="s">
        <v>50</v>
      </c>
      <c r="B514" s="71" t="s">
        <v>95</v>
      </c>
      <c r="C514" s="73">
        <v>3464880.44</v>
      </c>
      <c r="D514" s="73">
        <v>3492720.64</v>
      </c>
      <c r="E514" s="73">
        <v>3396767.36</v>
      </c>
      <c r="F514" s="73">
        <v>3509992.95</v>
      </c>
      <c r="G514" s="73">
        <v>3396767.36</v>
      </c>
      <c r="H514" s="73">
        <v>3518128.81</v>
      </c>
      <c r="I514" s="73">
        <v>3518128.81</v>
      </c>
      <c r="J514" s="73">
        <v>3220290.88</v>
      </c>
      <c r="K514" s="73">
        <v>3565322.03</v>
      </c>
      <c r="L514" s="73">
        <v>3450311.64</v>
      </c>
      <c r="M514" s="73">
        <v>3565322.03</v>
      </c>
      <c r="N514" s="73">
        <v>3450311.64</v>
      </c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2.0" customHeight="1">
      <c r="A515" s="74"/>
      <c r="B515" s="71" t="s">
        <v>96</v>
      </c>
      <c r="C515" s="73">
        <v>501438.94</v>
      </c>
      <c r="D515" s="73">
        <v>501282.01</v>
      </c>
      <c r="E515" s="73">
        <v>485111.61</v>
      </c>
      <c r="F515" s="73">
        <v>501282.01</v>
      </c>
      <c r="G515" s="73">
        <v>485111.61</v>
      </c>
      <c r="H515" s="73">
        <v>505248.03</v>
      </c>
      <c r="I515" s="73">
        <v>505248.03</v>
      </c>
      <c r="J515" s="73">
        <v>464090.11</v>
      </c>
      <c r="K515" s="73">
        <v>513814.06</v>
      </c>
      <c r="L515" s="73">
        <v>497239.41</v>
      </c>
      <c r="M515" s="73">
        <v>513814.06</v>
      </c>
      <c r="N515" s="73">
        <v>497239.41</v>
      </c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2.0" customHeight="1">
      <c r="A516" s="74"/>
      <c r="B516" s="71" t="s">
        <v>97</v>
      </c>
      <c r="C516" s="73">
        <v>123696.23</v>
      </c>
      <c r="D516" s="73">
        <v>124690.13</v>
      </c>
      <c r="E516" s="73">
        <v>121264.61</v>
      </c>
      <c r="F516" s="73">
        <v>125306.76</v>
      </c>
      <c r="G516" s="73">
        <v>121264.61</v>
      </c>
      <c r="H516" s="73">
        <v>125597.21</v>
      </c>
      <c r="I516" s="73">
        <v>125597.21</v>
      </c>
      <c r="J516" s="73">
        <v>114964.39</v>
      </c>
      <c r="K516" s="73">
        <v>127282.01</v>
      </c>
      <c r="L516" s="73">
        <v>123176.15</v>
      </c>
      <c r="M516" s="73">
        <v>127282.01</v>
      </c>
      <c r="N516" s="73">
        <v>123176.15</v>
      </c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2.0" customHeight="1">
      <c r="A517" s="74"/>
      <c r="B517" s="71" t="s">
        <v>98</v>
      </c>
      <c r="C517" s="73">
        <v>436046.97</v>
      </c>
      <c r="D517" s="73">
        <v>437854.94</v>
      </c>
      <c r="E517" s="73">
        <v>428230.27</v>
      </c>
      <c r="F517" s="73">
        <v>439529.77</v>
      </c>
      <c r="G517" s="73">
        <v>425351.38</v>
      </c>
      <c r="H517" s="73">
        <v>440831.57</v>
      </c>
      <c r="I517" s="73">
        <v>440831.57</v>
      </c>
      <c r="J517" s="73">
        <v>404106.17</v>
      </c>
      <c r="K517" s="73">
        <v>447403.26</v>
      </c>
      <c r="L517" s="73">
        <v>432970.89</v>
      </c>
      <c r="M517" s="73">
        <v>447403.26</v>
      </c>
      <c r="N517" s="73">
        <v>432970.89</v>
      </c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2.0" customHeight="1">
      <c r="A518" s="74"/>
      <c r="B518" s="71" t="s">
        <v>99</v>
      </c>
      <c r="C518" s="73">
        <v>886.37</v>
      </c>
      <c r="D518" s="73">
        <v>943.86</v>
      </c>
      <c r="E518" s="73">
        <v>913.42</v>
      </c>
      <c r="F518" s="73">
        <v>943.86</v>
      </c>
      <c r="G518" s="73">
        <v>913.42</v>
      </c>
      <c r="H518" s="73">
        <v>943.86</v>
      </c>
      <c r="I518" s="73">
        <v>943.86</v>
      </c>
      <c r="J518" s="73">
        <v>873.85</v>
      </c>
      <c r="K518" s="73">
        <v>967.45</v>
      </c>
      <c r="L518" s="73">
        <v>936.25</v>
      </c>
      <c r="M518" s="73">
        <v>967.45</v>
      </c>
      <c r="N518" s="73">
        <v>936.25</v>
      </c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2.0" customHeight="1">
      <c r="A519" s="74"/>
      <c r="B519" s="71" t="s">
        <v>100</v>
      </c>
      <c r="C519" s="73">
        <v>51973.21</v>
      </c>
      <c r="D519" s="73">
        <v>52390.81</v>
      </c>
      <c r="E519" s="73">
        <v>50951.53</v>
      </c>
      <c r="F519" s="73">
        <v>52649.89</v>
      </c>
      <c r="G519" s="73">
        <v>50951.53</v>
      </c>
      <c r="H519" s="73">
        <v>52771.94</v>
      </c>
      <c r="I519" s="73">
        <v>52771.94</v>
      </c>
      <c r="J519" s="73">
        <v>48304.37</v>
      </c>
      <c r="K519" s="73">
        <v>53479.82</v>
      </c>
      <c r="L519" s="73">
        <v>51754.68</v>
      </c>
      <c r="M519" s="73">
        <v>53479.82</v>
      </c>
      <c r="N519" s="73">
        <v>51754.68</v>
      </c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2.0" customHeight="1">
      <c r="A520" s="74"/>
      <c r="B520" s="71" t="s">
        <v>101</v>
      </c>
      <c r="C520" s="73">
        <v>190568.43</v>
      </c>
      <c r="D520" s="73">
        <v>192099.63</v>
      </c>
      <c r="E520" s="73">
        <v>186822.2</v>
      </c>
      <c r="F520" s="73">
        <v>193049.61</v>
      </c>
      <c r="G520" s="73">
        <v>186822.2</v>
      </c>
      <c r="H520" s="73">
        <v>193497.09</v>
      </c>
      <c r="I520" s="73">
        <v>193497.09</v>
      </c>
      <c r="J520" s="73">
        <v>177116.01</v>
      </c>
      <c r="K520" s="73">
        <v>196092.71</v>
      </c>
      <c r="L520" s="73">
        <v>189767.13</v>
      </c>
      <c r="M520" s="73">
        <v>196092.71</v>
      </c>
      <c r="N520" s="73">
        <v>189767.13</v>
      </c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2.0" customHeight="1">
      <c r="A521" s="74"/>
      <c r="B521" s="71" t="s">
        <v>102</v>
      </c>
      <c r="C521" s="73">
        <v>33609.87</v>
      </c>
      <c r="D521" s="73">
        <v>34062.55</v>
      </c>
      <c r="E521" s="73">
        <v>32963.76</v>
      </c>
      <c r="F521" s="73">
        <v>34062.55</v>
      </c>
      <c r="G521" s="73">
        <v>32963.76</v>
      </c>
      <c r="H521" s="73">
        <v>34838.66</v>
      </c>
      <c r="I521" s="73">
        <v>34838.66</v>
      </c>
      <c r="J521" s="73">
        <v>31535.32</v>
      </c>
      <c r="K521" s="73">
        <v>34914.11</v>
      </c>
      <c r="L521" s="73">
        <v>33787.84</v>
      </c>
      <c r="M521" s="73">
        <v>34914.11</v>
      </c>
      <c r="N521" s="73">
        <v>33787.84</v>
      </c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2.0" customHeight="1">
      <c r="A522" s="74"/>
      <c r="B522" s="71" t="s">
        <v>103</v>
      </c>
      <c r="C522" s="73">
        <v>0.0</v>
      </c>
      <c r="D522" s="73">
        <v>0.0</v>
      </c>
      <c r="E522" s="73">
        <v>30304.1</v>
      </c>
      <c r="F522" s="73">
        <v>0.0</v>
      </c>
      <c r="G522" s="73">
        <v>0.0</v>
      </c>
      <c r="H522" s="73">
        <v>0.0</v>
      </c>
      <c r="I522" s="73">
        <v>0.0</v>
      </c>
      <c r="J522" s="73">
        <v>0.0</v>
      </c>
      <c r="K522" s="73">
        <v>0.0</v>
      </c>
      <c r="L522" s="73">
        <v>0.0</v>
      </c>
      <c r="M522" s="73">
        <v>0.0</v>
      </c>
      <c r="N522" s="73">
        <v>0.0</v>
      </c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2.0" customHeight="1">
      <c r="A523" s="74"/>
      <c r="B523" s="71" t="s">
        <v>104</v>
      </c>
      <c r="C523" s="73">
        <v>31944.45</v>
      </c>
      <c r="D523" s="73">
        <v>31944.45</v>
      </c>
      <c r="E523" s="73">
        <v>31944.45</v>
      </c>
      <c r="F523" s="73">
        <v>31944.45</v>
      </c>
      <c r="G523" s="73">
        <v>31944.45</v>
      </c>
      <c r="H523" s="73">
        <v>31944.45</v>
      </c>
      <c r="I523" s="73">
        <v>31944.45</v>
      </c>
      <c r="J523" s="73">
        <v>31944.45</v>
      </c>
      <c r="K523" s="73">
        <v>31944.45</v>
      </c>
      <c r="L523" s="73">
        <v>31944.45</v>
      </c>
      <c r="M523" s="73">
        <v>31944.45</v>
      </c>
      <c r="N523" s="73">
        <v>31944.45</v>
      </c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2.0" customHeight="1">
      <c r="A524" s="77"/>
      <c r="B524" s="78" t="s">
        <v>54</v>
      </c>
      <c r="C524" s="79">
        <v>4835044.91</v>
      </c>
      <c r="D524" s="79">
        <v>4867989.02</v>
      </c>
      <c r="E524" s="79">
        <v>4765273.31</v>
      </c>
      <c r="F524" s="79">
        <v>4888761.85</v>
      </c>
      <c r="G524" s="79">
        <v>4732090.32</v>
      </c>
      <c r="H524" s="79">
        <v>4903801.62</v>
      </c>
      <c r="I524" s="79">
        <v>4903801.62</v>
      </c>
      <c r="J524" s="79">
        <v>4493225.55</v>
      </c>
      <c r="K524" s="79">
        <v>4971219.9</v>
      </c>
      <c r="L524" s="79">
        <v>4811888.44</v>
      </c>
      <c r="M524" s="79">
        <v>4971219.9</v>
      </c>
      <c r="N524" s="79">
        <v>4811888.44</v>
      </c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2.0" customHeight="1">
      <c r="A525" s="72" t="s">
        <v>84</v>
      </c>
      <c r="B525" s="71" t="s">
        <v>95</v>
      </c>
      <c r="C525" s="73">
        <v>227070.21</v>
      </c>
      <c r="D525" s="73">
        <v>250803.91</v>
      </c>
      <c r="E525" s="73">
        <v>244423.12</v>
      </c>
      <c r="F525" s="73">
        <v>252570.57</v>
      </c>
      <c r="G525" s="73">
        <v>244423.12</v>
      </c>
      <c r="H525" s="73">
        <v>252570.57</v>
      </c>
      <c r="I525" s="73">
        <v>252570.57</v>
      </c>
      <c r="J525" s="73">
        <v>228304.8</v>
      </c>
      <c r="K525" s="73">
        <v>252766.02</v>
      </c>
      <c r="L525" s="73">
        <v>244612.29</v>
      </c>
      <c r="M525" s="73">
        <v>252766.02</v>
      </c>
      <c r="N525" s="73">
        <v>244612.29</v>
      </c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2.0" customHeight="1">
      <c r="A526" s="74"/>
      <c r="B526" s="71" t="s">
        <v>96</v>
      </c>
      <c r="C526" s="73">
        <v>900.28</v>
      </c>
      <c r="D526" s="73">
        <v>900.28</v>
      </c>
      <c r="E526" s="73">
        <v>871.24</v>
      </c>
      <c r="F526" s="73">
        <v>900.28</v>
      </c>
      <c r="G526" s="73">
        <v>871.24</v>
      </c>
      <c r="H526" s="73">
        <v>900.28</v>
      </c>
      <c r="I526" s="73">
        <v>900.28</v>
      </c>
      <c r="J526" s="73">
        <v>833.48</v>
      </c>
      <c r="K526" s="73">
        <v>922.78</v>
      </c>
      <c r="L526" s="73">
        <v>893.02</v>
      </c>
      <c r="M526" s="73">
        <v>922.78</v>
      </c>
      <c r="N526" s="73">
        <v>893.02</v>
      </c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2.0" customHeight="1">
      <c r="A527" s="74"/>
      <c r="B527" s="71" t="s">
        <v>97</v>
      </c>
      <c r="C527" s="73">
        <v>8106.41</v>
      </c>
      <c r="D527" s="73">
        <v>8953.69</v>
      </c>
      <c r="E527" s="73">
        <v>8725.9</v>
      </c>
      <c r="F527" s="73">
        <v>9016.76</v>
      </c>
      <c r="G527" s="73">
        <v>8725.9</v>
      </c>
      <c r="H527" s="73">
        <v>9016.76</v>
      </c>
      <c r="I527" s="73">
        <v>9016.76</v>
      </c>
      <c r="J527" s="73">
        <v>8150.48</v>
      </c>
      <c r="K527" s="73">
        <v>9023.76</v>
      </c>
      <c r="L527" s="73">
        <v>8732.65</v>
      </c>
      <c r="M527" s="73">
        <v>9023.76</v>
      </c>
      <c r="N527" s="73">
        <v>8732.65</v>
      </c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2.0" customHeight="1">
      <c r="A528" s="74"/>
      <c r="B528" s="71" t="s">
        <v>98</v>
      </c>
      <c r="C528" s="73">
        <v>23879.41</v>
      </c>
      <c r="D528" s="73">
        <v>24974.2</v>
      </c>
      <c r="E528" s="73">
        <v>24330.99</v>
      </c>
      <c r="F528" s="73">
        <v>25142.03</v>
      </c>
      <c r="G528" s="73">
        <v>24330.99</v>
      </c>
      <c r="H528" s="73">
        <v>25142.03</v>
      </c>
      <c r="I528" s="73">
        <v>25142.03</v>
      </c>
      <c r="J528" s="73">
        <v>22751.62</v>
      </c>
      <c r="K528" s="73">
        <v>25189.29</v>
      </c>
      <c r="L528" s="73">
        <v>24376.75</v>
      </c>
      <c r="M528" s="73">
        <v>25189.29</v>
      </c>
      <c r="N528" s="73">
        <v>24376.75</v>
      </c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2.0" customHeight="1">
      <c r="A529" s="74"/>
      <c r="B529" s="71" t="s">
        <v>99</v>
      </c>
      <c r="C529" s="73">
        <v>39.99</v>
      </c>
      <c r="D529" s="73">
        <v>90.07</v>
      </c>
      <c r="E529" s="73">
        <v>87.17</v>
      </c>
      <c r="F529" s="73">
        <v>90.07</v>
      </c>
      <c r="G529" s="73">
        <v>87.17</v>
      </c>
      <c r="H529" s="73">
        <v>90.07</v>
      </c>
      <c r="I529" s="73">
        <v>90.07</v>
      </c>
      <c r="J529" s="73">
        <v>83.38</v>
      </c>
      <c r="K529" s="73">
        <v>92.34</v>
      </c>
      <c r="L529" s="73">
        <v>89.34</v>
      </c>
      <c r="M529" s="73">
        <v>92.34</v>
      </c>
      <c r="N529" s="73">
        <v>89.34</v>
      </c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2.0" customHeight="1">
      <c r="A530" s="74"/>
      <c r="B530" s="71" t="s">
        <v>100</v>
      </c>
      <c r="C530" s="73">
        <v>3406.05</v>
      </c>
      <c r="D530" s="73">
        <v>3762.05</v>
      </c>
      <c r="E530" s="73">
        <v>3666.34</v>
      </c>
      <c r="F530" s="73">
        <v>3788.57</v>
      </c>
      <c r="G530" s="73">
        <v>3666.34</v>
      </c>
      <c r="H530" s="73">
        <v>3788.57</v>
      </c>
      <c r="I530" s="73">
        <v>3788.57</v>
      </c>
      <c r="J530" s="73">
        <v>3424.56</v>
      </c>
      <c r="K530" s="73">
        <v>3791.48</v>
      </c>
      <c r="L530" s="73">
        <v>3669.18</v>
      </c>
      <c r="M530" s="73">
        <v>3791.48</v>
      </c>
      <c r="N530" s="73">
        <v>3669.18</v>
      </c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2.0" customHeight="1">
      <c r="A531" s="74"/>
      <c r="B531" s="71" t="s">
        <v>101</v>
      </c>
      <c r="C531" s="73">
        <v>12488.87</v>
      </c>
      <c r="D531" s="73">
        <v>13794.21</v>
      </c>
      <c r="E531" s="73">
        <v>13443.26</v>
      </c>
      <c r="F531" s="73">
        <v>13891.37</v>
      </c>
      <c r="G531" s="73">
        <v>13443.26</v>
      </c>
      <c r="H531" s="73">
        <v>13891.37</v>
      </c>
      <c r="I531" s="73">
        <v>13891.37</v>
      </c>
      <c r="J531" s="73">
        <v>12556.77</v>
      </c>
      <c r="K531" s="73">
        <v>13902.13</v>
      </c>
      <c r="L531" s="73">
        <v>13453.69</v>
      </c>
      <c r="M531" s="73">
        <v>13902.13</v>
      </c>
      <c r="N531" s="73">
        <v>13453.69</v>
      </c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2.0" customHeight="1">
      <c r="A532" s="74"/>
      <c r="B532" s="71" t="s">
        <v>105</v>
      </c>
      <c r="C532" s="73">
        <v>-16837.61</v>
      </c>
      <c r="D532" s="73">
        <v>-16837.61</v>
      </c>
      <c r="E532" s="73">
        <v>-16701.83</v>
      </c>
      <c r="F532" s="73">
        <v>-17258.55</v>
      </c>
      <c r="G532" s="73">
        <v>-16701.83</v>
      </c>
      <c r="H532" s="73">
        <v>-17258.55</v>
      </c>
      <c r="I532" s="73">
        <v>-17258.55</v>
      </c>
      <c r="J532" s="73">
        <v>-15588.37</v>
      </c>
      <c r="K532" s="73">
        <v>-17258.55</v>
      </c>
      <c r="L532" s="73">
        <v>-16701.83</v>
      </c>
      <c r="M532" s="73">
        <v>-17258.55</v>
      </c>
      <c r="N532" s="73">
        <v>-16701.83</v>
      </c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2.0" customHeight="1">
      <c r="A533" s="74"/>
      <c r="B533" s="71" t="s">
        <v>102</v>
      </c>
      <c r="C533" s="73">
        <v>858.74</v>
      </c>
      <c r="D533" s="73">
        <v>596.64</v>
      </c>
      <c r="E533" s="73">
        <v>577.39</v>
      </c>
      <c r="F533" s="73">
        <v>596.64</v>
      </c>
      <c r="G533" s="73">
        <v>577.39</v>
      </c>
      <c r="H533" s="73">
        <v>596.64</v>
      </c>
      <c r="I533" s="73">
        <v>596.64</v>
      </c>
      <c r="J533" s="73">
        <v>552.37</v>
      </c>
      <c r="K533" s="73">
        <v>611.56</v>
      </c>
      <c r="L533" s="73">
        <v>591.83</v>
      </c>
      <c r="M533" s="73">
        <v>611.56</v>
      </c>
      <c r="N533" s="73">
        <v>591.83</v>
      </c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2.0" customHeight="1">
      <c r="A534" s="74"/>
      <c r="B534" s="71" t="s">
        <v>104</v>
      </c>
      <c r="C534" s="73">
        <v>60833.0</v>
      </c>
      <c r="D534" s="73">
        <v>60833.0</v>
      </c>
      <c r="E534" s="73">
        <v>48833.0</v>
      </c>
      <c r="F534" s="73">
        <v>48833.0</v>
      </c>
      <c r="G534" s="73">
        <v>48833.0</v>
      </c>
      <c r="H534" s="73">
        <v>36833.0</v>
      </c>
      <c r="I534" s="73">
        <v>74000.0</v>
      </c>
      <c r="J534" s="73">
        <v>74000.0</v>
      </c>
      <c r="K534" s="73">
        <v>69833.0</v>
      </c>
      <c r="L534" s="73">
        <v>69833.0</v>
      </c>
      <c r="M534" s="73">
        <v>69833.0</v>
      </c>
      <c r="N534" s="73">
        <v>46500.0</v>
      </c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2.0" customHeight="1">
      <c r="A535" s="77"/>
      <c r="B535" s="78" t="s">
        <v>54</v>
      </c>
      <c r="C535" s="79">
        <v>320745.35</v>
      </c>
      <c r="D535" s="79">
        <v>347870.44</v>
      </c>
      <c r="E535" s="79">
        <v>328256.58</v>
      </c>
      <c r="F535" s="79">
        <v>337570.74</v>
      </c>
      <c r="G535" s="79">
        <v>328256.58</v>
      </c>
      <c r="H535" s="79">
        <v>325570.74</v>
      </c>
      <c r="I535" s="79">
        <v>362737.74</v>
      </c>
      <c r="J535" s="79">
        <v>335069.09</v>
      </c>
      <c r="K535" s="79">
        <v>358873.81</v>
      </c>
      <c r="L535" s="79">
        <v>349549.92</v>
      </c>
      <c r="M535" s="79">
        <v>358873.81</v>
      </c>
      <c r="N535" s="79">
        <v>326216.92</v>
      </c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2.0" customHeight="1">
      <c r="A536" s="72" t="s">
        <v>85</v>
      </c>
      <c r="B536" s="71" t="s">
        <v>95</v>
      </c>
      <c r="C536" s="73">
        <v>3464880.44</v>
      </c>
      <c r="D536" s="73">
        <v>3492720.64</v>
      </c>
      <c r="E536" s="73">
        <v>3396767.36</v>
      </c>
      <c r="F536" s="73">
        <v>3509992.95</v>
      </c>
      <c r="G536" s="73">
        <v>3396767.36</v>
      </c>
      <c r="H536" s="73">
        <v>3518128.81</v>
      </c>
      <c r="I536" s="73">
        <v>3518128.81</v>
      </c>
      <c r="J536" s="73">
        <v>3220290.88</v>
      </c>
      <c r="K536" s="73">
        <v>3565322.03</v>
      </c>
      <c r="L536" s="73">
        <v>3450311.64</v>
      </c>
      <c r="M536" s="73">
        <v>3565322.03</v>
      </c>
      <c r="N536" s="73">
        <v>3450311.64</v>
      </c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2.0" customHeight="1">
      <c r="A537" s="74"/>
      <c r="B537" s="71" t="s">
        <v>96</v>
      </c>
      <c r="C537" s="73">
        <v>501438.94</v>
      </c>
      <c r="D537" s="73">
        <v>501282.01</v>
      </c>
      <c r="E537" s="73">
        <v>485111.61</v>
      </c>
      <c r="F537" s="73">
        <v>501282.01</v>
      </c>
      <c r="G537" s="73">
        <v>485111.61</v>
      </c>
      <c r="H537" s="73">
        <v>505248.03</v>
      </c>
      <c r="I537" s="73">
        <v>505248.03</v>
      </c>
      <c r="J537" s="73">
        <v>464090.11</v>
      </c>
      <c r="K537" s="73">
        <v>513814.06</v>
      </c>
      <c r="L537" s="73">
        <v>497239.41</v>
      </c>
      <c r="M537" s="73">
        <v>513814.06</v>
      </c>
      <c r="N537" s="73">
        <v>497239.41</v>
      </c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2.0" customHeight="1">
      <c r="A538" s="74"/>
      <c r="B538" s="71" t="s">
        <v>97</v>
      </c>
      <c r="C538" s="73">
        <v>123696.23</v>
      </c>
      <c r="D538" s="73">
        <v>124690.13</v>
      </c>
      <c r="E538" s="73">
        <v>121264.61</v>
      </c>
      <c r="F538" s="73">
        <v>125306.76</v>
      </c>
      <c r="G538" s="73">
        <v>121264.61</v>
      </c>
      <c r="H538" s="73">
        <v>125597.21</v>
      </c>
      <c r="I538" s="73">
        <v>125597.21</v>
      </c>
      <c r="J538" s="73">
        <v>114964.39</v>
      </c>
      <c r="K538" s="73">
        <v>127282.01</v>
      </c>
      <c r="L538" s="73">
        <v>123176.15</v>
      </c>
      <c r="M538" s="73">
        <v>127282.01</v>
      </c>
      <c r="N538" s="73">
        <v>123176.15</v>
      </c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2.0" customHeight="1">
      <c r="A539" s="74"/>
      <c r="B539" s="71" t="s">
        <v>98</v>
      </c>
      <c r="C539" s="73">
        <v>436046.97</v>
      </c>
      <c r="D539" s="73">
        <v>437854.94</v>
      </c>
      <c r="E539" s="73">
        <v>428230.27</v>
      </c>
      <c r="F539" s="73">
        <v>439529.77</v>
      </c>
      <c r="G539" s="73">
        <v>425351.38</v>
      </c>
      <c r="H539" s="73">
        <v>440831.57</v>
      </c>
      <c r="I539" s="73">
        <v>440831.57</v>
      </c>
      <c r="J539" s="73">
        <v>404106.17</v>
      </c>
      <c r="K539" s="73">
        <v>447403.26</v>
      </c>
      <c r="L539" s="73">
        <v>432970.89</v>
      </c>
      <c r="M539" s="73">
        <v>447403.26</v>
      </c>
      <c r="N539" s="73">
        <v>432970.89</v>
      </c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2.0" customHeight="1">
      <c r="A540" s="74"/>
      <c r="B540" s="71" t="s">
        <v>99</v>
      </c>
      <c r="C540" s="73">
        <v>886.37</v>
      </c>
      <c r="D540" s="73">
        <v>943.86</v>
      </c>
      <c r="E540" s="73">
        <v>913.42</v>
      </c>
      <c r="F540" s="73">
        <v>943.86</v>
      </c>
      <c r="G540" s="73">
        <v>913.42</v>
      </c>
      <c r="H540" s="73">
        <v>943.86</v>
      </c>
      <c r="I540" s="73">
        <v>943.86</v>
      </c>
      <c r="J540" s="73">
        <v>873.85</v>
      </c>
      <c r="K540" s="73">
        <v>967.45</v>
      </c>
      <c r="L540" s="73">
        <v>936.25</v>
      </c>
      <c r="M540" s="73">
        <v>967.45</v>
      </c>
      <c r="N540" s="73">
        <v>936.25</v>
      </c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2.0" customHeight="1">
      <c r="A541" s="74"/>
      <c r="B541" s="71" t="s">
        <v>100</v>
      </c>
      <c r="C541" s="73">
        <v>51973.21</v>
      </c>
      <c r="D541" s="73">
        <v>52390.81</v>
      </c>
      <c r="E541" s="73">
        <v>50951.53</v>
      </c>
      <c r="F541" s="73">
        <v>52649.89</v>
      </c>
      <c r="G541" s="73">
        <v>50951.53</v>
      </c>
      <c r="H541" s="73">
        <v>52771.94</v>
      </c>
      <c r="I541" s="73">
        <v>52771.94</v>
      </c>
      <c r="J541" s="73">
        <v>48304.37</v>
      </c>
      <c r="K541" s="73">
        <v>53479.82</v>
      </c>
      <c r="L541" s="73">
        <v>51754.68</v>
      </c>
      <c r="M541" s="73">
        <v>53479.82</v>
      </c>
      <c r="N541" s="73">
        <v>51754.68</v>
      </c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2.0" customHeight="1">
      <c r="A542" s="74"/>
      <c r="B542" s="71" t="s">
        <v>101</v>
      </c>
      <c r="C542" s="73">
        <v>190568.43</v>
      </c>
      <c r="D542" s="73">
        <v>192099.63</v>
      </c>
      <c r="E542" s="73">
        <v>186822.2</v>
      </c>
      <c r="F542" s="73">
        <v>193049.61</v>
      </c>
      <c r="G542" s="73">
        <v>186822.2</v>
      </c>
      <c r="H542" s="73">
        <v>193497.09</v>
      </c>
      <c r="I542" s="73">
        <v>193497.09</v>
      </c>
      <c r="J542" s="73">
        <v>177116.01</v>
      </c>
      <c r="K542" s="73">
        <v>196092.71</v>
      </c>
      <c r="L542" s="73">
        <v>189767.13</v>
      </c>
      <c r="M542" s="73">
        <v>196092.71</v>
      </c>
      <c r="N542" s="73">
        <v>189767.13</v>
      </c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2.0" customHeight="1">
      <c r="A543" s="74"/>
      <c r="B543" s="71" t="s">
        <v>102</v>
      </c>
      <c r="C543" s="73">
        <v>33609.87</v>
      </c>
      <c r="D543" s="73">
        <v>34062.55</v>
      </c>
      <c r="E543" s="73">
        <v>32963.76</v>
      </c>
      <c r="F543" s="73">
        <v>34062.55</v>
      </c>
      <c r="G543" s="73">
        <v>32963.76</v>
      </c>
      <c r="H543" s="73">
        <v>34838.66</v>
      </c>
      <c r="I543" s="73">
        <v>34838.66</v>
      </c>
      <c r="J543" s="73">
        <v>31535.32</v>
      </c>
      <c r="K543" s="73">
        <v>34914.11</v>
      </c>
      <c r="L543" s="73">
        <v>33787.84</v>
      </c>
      <c r="M543" s="73">
        <v>34914.11</v>
      </c>
      <c r="N543" s="73">
        <v>33787.84</v>
      </c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2.0" customHeight="1">
      <c r="A544" s="74"/>
      <c r="B544" s="71" t="s">
        <v>103</v>
      </c>
      <c r="C544" s="73">
        <v>0.0</v>
      </c>
      <c r="D544" s="73">
        <v>0.0</v>
      </c>
      <c r="E544" s="73">
        <v>30304.1</v>
      </c>
      <c r="F544" s="73">
        <v>0.0</v>
      </c>
      <c r="G544" s="73">
        <v>0.0</v>
      </c>
      <c r="H544" s="73">
        <v>0.0</v>
      </c>
      <c r="I544" s="73">
        <v>0.0</v>
      </c>
      <c r="J544" s="73">
        <v>0.0</v>
      </c>
      <c r="K544" s="73">
        <v>0.0</v>
      </c>
      <c r="L544" s="73">
        <v>0.0</v>
      </c>
      <c r="M544" s="73">
        <v>0.0</v>
      </c>
      <c r="N544" s="73">
        <v>0.0</v>
      </c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2.0" customHeight="1">
      <c r="A545" s="74"/>
      <c r="B545" s="71" t="s">
        <v>104</v>
      </c>
      <c r="C545" s="73">
        <v>31944.45</v>
      </c>
      <c r="D545" s="73">
        <v>31944.45</v>
      </c>
      <c r="E545" s="73">
        <v>31944.45</v>
      </c>
      <c r="F545" s="73">
        <v>31944.45</v>
      </c>
      <c r="G545" s="73">
        <v>31944.45</v>
      </c>
      <c r="H545" s="73">
        <v>31944.45</v>
      </c>
      <c r="I545" s="73">
        <v>31944.45</v>
      </c>
      <c r="J545" s="73">
        <v>31944.45</v>
      </c>
      <c r="K545" s="73">
        <v>31944.45</v>
      </c>
      <c r="L545" s="73">
        <v>31944.45</v>
      </c>
      <c r="M545" s="73">
        <v>31944.45</v>
      </c>
      <c r="N545" s="73">
        <v>31944.45</v>
      </c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2.0" customHeight="1">
      <c r="A546" s="77"/>
      <c r="B546" s="78" t="s">
        <v>54</v>
      </c>
      <c r="C546" s="79">
        <v>4835044.91</v>
      </c>
      <c r="D546" s="79">
        <v>4867989.02</v>
      </c>
      <c r="E546" s="79">
        <v>4765273.31</v>
      </c>
      <c r="F546" s="79">
        <v>4888761.85</v>
      </c>
      <c r="G546" s="79">
        <v>4732090.32</v>
      </c>
      <c r="H546" s="79">
        <v>4903801.62</v>
      </c>
      <c r="I546" s="79">
        <v>4903801.62</v>
      </c>
      <c r="J546" s="79">
        <v>4493225.55</v>
      </c>
      <c r="K546" s="79">
        <v>4971219.9</v>
      </c>
      <c r="L546" s="79">
        <v>4811888.44</v>
      </c>
      <c r="M546" s="79">
        <v>4971219.9</v>
      </c>
      <c r="N546" s="79">
        <v>4811888.44</v>
      </c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2.0" customHeight="1">
      <c r="A547" s="72" t="s">
        <v>55</v>
      </c>
      <c r="B547" s="71" t="s">
        <v>95</v>
      </c>
      <c r="C547" s="73">
        <v>680812.21</v>
      </c>
      <c r="D547" s="73">
        <v>677418.7</v>
      </c>
      <c r="E547" s="73">
        <v>663593.87</v>
      </c>
      <c r="F547" s="73">
        <v>685713.68</v>
      </c>
      <c r="G547" s="73">
        <v>663593.87</v>
      </c>
      <c r="H547" s="73">
        <v>686002.58</v>
      </c>
      <c r="I547" s="73">
        <v>686002.58</v>
      </c>
      <c r="J547" s="73">
        <v>627158.61</v>
      </c>
      <c r="K547" s="73">
        <v>694354.2</v>
      </c>
      <c r="L547" s="73">
        <v>671955.65</v>
      </c>
      <c r="M547" s="73">
        <v>694354.2</v>
      </c>
      <c r="N547" s="73">
        <v>671955.65</v>
      </c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2.0" customHeight="1">
      <c r="A548" s="74"/>
      <c r="B548" s="71" t="s">
        <v>96</v>
      </c>
      <c r="C548" s="73">
        <v>72969.73</v>
      </c>
      <c r="D548" s="73">
        <v>72969.73</v>
      </c>
      <c r="E548" s="73">
        <v>70615.87</v>
      </c>
      <c r="F548" s="73">
        <v>72969.73</v>
      </c>
      <c r="G548" s="73">
        <v>70615.87</v>
      </c>
      <c r="H548" s="73">
        <v>73033.28</v>
      </c>
      <c r="I548" s="73">
        <v>73033.28</v>
      </c>
      <c r="J548" s="73">
        <v>67555.84</v>
      </c>
      <c r="K548" s="73">
        <v>74793.97</v>
      </c>
      <c r="L548" s="73">
        <v>72381.26</v>
      </c>
      <c r="M548" s="73">
        <v>74793.97</v>
      </c>
      <c r="N548" s="73">
        <v>72381.26</v>
      </c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2.0" customHeight="1">
      <c r="A549" s="74"/>
      <c r="B549" s="71" t="s">
        <v>97</v>
      </c>
      <c r="C549" s="73">
        <v>24305.01</v>
      </c>
      <c r="D549" s="73">
        <v>24183.85</v>
      </c>
      <c r="E549" s="73">
        <v>23690.31</v>
      </c>
      <c r="F549" s="73">
        <v>24479.98</v>
      </c>
      <c r="G549" s="73">
        <v>23690.31</v>
      </c>
      <c r="H549" s="73">
        <v>24490.29</v>
      </c>
      <c r="I549" s="73">
        <v>24490.29</v>
      </c>
      <c r="J549" s="73">
        <v>22389.56</v>
      </c>
      <c r="K549" s="73">
        <v>24788.44</v>
      </c>
      <c r="L549" s="73">
        <v>23988.82</v>
      </c>
      <c r="M549" s="73">
        <v>24788.44</v>
      </c>
      <c r="N549" s="73">
        <v>23988.82</v>
      </c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2.0" customHeight="1">
      <c r="A550" s="74"/>
      <c r="B550" s="71" t="s">
        <v>98</v>
      </c>
      <c r="C550" s="73">
        <v>82207.31</v>
      </c>
      <c r="D550" s="73">
        <v>82844.24</v>
      </c>
      <c r="E550" s="73">
        <v>85124.96</v>
      </c>
      <c r="F550" s="73">
        <v>82385.26</v>
      </c>
      <c r="G550" s="73">
        <v>79727.66</v>
      </c>
      <c r="H550" s="73">
        <v>82418.74</v>
      </c>
      <c r="I550" s="73">
        <v>82418.74</v>
      </c>
      <c r="J550" s="73">
        <v>75510.5</v>
      </c>
      <c r="K550" s="73">
        <v>83600.91</v>
      </c>
      <c r="L550" s="73">
        <v>80904.1</v>
      </c>
      <c r="M550" s="73">
        <v>83600.91</v>
      </c>
      <c r="N550" s="73">
        <v>80904.1</v>
      </c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2.0" customHeight="1">
      <c r="A551" s="74"/>
      <c r="B551" s="71" t="s">
        <v>99</v>
      </c>
      <c r="C551" s="73">
        <v>173.47</v>
      </c>
      <c r="D551" s="73">
        <v>167.03</v>
      </c>
      <c r="E551" s="73">
        <v>161.65</v>
      </c>
      <c r="F551" s="73">
        <v>167.03</v>
      </c>
      <c r="G551" s="73">
        <v>161.65</v>
      </c>
      <c r="H551" s="73">
        <v>167.03</v>
      </c>
      <c r="I551" s="73">
        <v>167.03</v>
      </c>
      <c r="J551" s="73">
        <v>154.64</v>
      </c>
      <c r="K551" s="73">
        <v>171.2</v>
      </c>
      <c r="L551" s="73">
        <v>165.68</v>
      </c>
      <c r="M551" s="73">
        <v>171.2</v>
      </c>
      <c r="N551" s="73">
        <v>165.68</v>
      </c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2.0" customHeight="1">
      <c r="A552" s="74"/>
      <c r="B552" s="71" t="s">
        <v>100</v>
      </c>
      <c r="C552" s="73">
        <v>10212.2</v>
      </c>
      <c r="D552" s="73">
        <v>10161.29</v>
      </c>
      <c r="E552" s="73">
        <v>9953.92</v>
      </c>
      <c r="F552" s="73">
        <v>10285.71</v>
      </c>
      <c r="G552" s="73">
        <v>9953.92</v>
      </c>
      <c r="H552" s="73">
        <v>10290.05</v>
      </c>
      <c r="I552" s="73">
        <v>10290.05</v>
      </c>
      <c r="J552" s="73">
        <v>9407.38</v>
      </c>
      <c r="K552" s="73">
        <v>10415.32</v>
      </c>
      <c r="L552" s="73">
        <v>10079.34</v>
      </c>
      <c r="M552" s="73">
        <v>10415.32</v>
      </c>
      <c r="N552" s="73">
        <v>10079.34</v>
      </c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2.0" customHeight="1">
      <c r="A553" s="74"/>
      <c r="B553" s="71" t="s">
        <v>101</v>
      </c>
      <c r="C553" s="73">
        <v>37444.66</v>
      </c>
      <c r="D553" s="73">
        <v>37258.03</v>
      </c>
      <c r="E553" s="73">
        <v>36497.65</v>
      </c>
      <c r="F553" s="73">
        <v>37714.23</v>
      </c>
      <c r="G553" s="73">
        <v>36497.65</v>
      </c>
      <c r="H553" s="73">
        <v>37730.11</v>
      </c>
      <c r="I553" s="73">
        <v>37730.11</v>
      </c>
      <c r="J553" s="73">
        <v>34493.73</v>
      </c>
      <c r="K553" s="73">
        <v>38189.46</v>
      </c>
      <c r="L553" s="73">
        <v>36957.55</v>
      </c>
      <c r="M553" s="73">
        <v>38189.46</v>
      </c>
      <c r="N553" s="73">
        <v>36957.55</v>
      </c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2.0" customHeight="1">
      <c r="A554" s="74"/>
      <c r="B554" s="71" t="s">
        <v>102</v>
      </c>
      <c r="C554" s="73">
        <v>0.0</v>
      </c>
      <c r="D554" s="73">
        <v>10177.48</v>
      </c>
      <c r="E554" s="73">
        <v>0.0</v>
      </c>
      <c r="F554" s="73">
        <v>0.0</v>
      </c>
      <c r="G554" s="73">
        <v>0.0</v>
      </c>
      <c r="H554" s="73">
        <v>0.0</v>
      </c>
      <c r="I554" s="73">
        <v>0.0</v>
      </c>
      <c r="J554" s="73">
        <v>0.0</v>
      </c>
      <c r="K554" s="73">
        <v>0.0</v>
      </c>
      <c r="L554" s="73">
        <v>0.0</v>
      </c>
      <c r="M554" s="73">
        <v>0.0</v>
      </c>
      <c r="N554" s="73">
        <v>0.0</v>
      </c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2.0" customHeight="1">
      <c r="A555" s="74"/>
      <c r="B555" s="71" t="s">
        <v>103</v>
      </c>
      <c r="C555" s="73">
        <v>0.0</v>
      </c>
      <c r="D555" s="73">
        <v>0.0</v>
      </c>
      <c r="E555" s="73">
        <v>52051.12</v>
      </c>
      <c r="F555" s="73">
        <v>0.0</v>
      </c>
      <c r="G555" s="73">
        <v>0.0</v>
      </c>
      <c r="H555" s="73">
        <v>0.0</v>
      </c>
      <c r="I555" s="73">
        <v>0.0</v>
      </c>
      <c r="J555" s="73">
        <v>0.0</v>
      </c>
      <c r="K555" s="73">
        <v>0.0</v>
      </c>
      <c r="L555" s="73">
        <v>0.0</v>
      </c>
      <c r="M555" s="73">
        <v>0.0</v>
      </c>
      <c r="N555" s="73">
        <v>0.0</v>
      </c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2.0" customHeight="1">
      <c r="A556" s="77"/>
      <c r="B556" s="78" t="s">
        <v>54</v>
      </c>
      <c r="C556" s="79">
        <v>908124.59</v>
      </c>
      <c r="D556" s="79">
        <v>915180.35</v>
      </c>
      <c r="E556" s="79">
        <v>941689.35</v>
      </c>
      <c r="F556" s="79">
        <v>913715.62</v>
      </c>
      <c r="G556" s="79">
        <v>884240.93</v>
      </c>
      <c r="H556" s="79">
        <v>914132.08</v>
      </c>
      <c r="I556" s="79">
        <v>914132.08</v>
      </c>
      <c r="J556" s="79">
        <v>836670.26</v>
      </c>
      <c r="K556" s="79">
        <v>926313.5</v>
      </c>
      <c r="L556" s="79">
        <v>896432.4</v>
      </c>
      <c r="M556" s="79">
        <v>926313.5</v>
      </c>
      <c r="N556" s="79">
        <v>896432.4</v>
      </c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2.0" customHeight="1">
      <c r="A557" s="72" t="s">
        <v>86</v>
      </c>
      <c r="B557" s="71" t="s">
        <v>95</v>
      </c>
      <c r="C557" s="73">
        <v>105449.13</v>
      </c>
      <c r="D557" s="73">
        <v>108206.4</v>
      </c>
      <c r="E557" s="73">
        <v>106857.87</v>
      </c>
      <c r="F557" s="73">
        <v>110419.8</v>
      </c>
      <c r="G557" s="73">
        <v>106857.87</v>
      </c>
      <c r="H557" s="73">
        <v>110419.8</v>
      </c>
      <c r="I557" s="73">
        <v>110419.8</v>
      </c>
      <c r="J557" s="73">
        <v>100178.19</v>
      </c>
      <c r="K557" s="73">
        <v>110911.56</v>
      </c>
      <c r="L557" s="73">
        <v>107333.76</v>
      </c>
      <c r="M557" s="73">
        <v>110911.56</v>
      </c>
      <c r="N557" s="73">
        <v>107333.76</v>
      </c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2.0" customHeight="1">
      <c r="A558" s="74"/>
      <c r="B558" s="71" t="s">
        <v>97</v>
      </c>
      <c r="C558" s="73">
        <v>3764.53</v>
      </c>
      <c r="D558" s="73">
        <v>3862.96</v>
      </c>
      <c r="E558" s="73">
        <v>3814.82</v>
      </c>
      <c r="F558" s="73">
        <v>3941.99</v>
      </c>
      <c r="G558" s="73">
        <v>3814.82</v>
      </c>
      <c r="H558" s="73">
        <v>3941.99</v>
      </c>
      <c r="I558" s="73">
        <v>3941.99</v>
      </c>
      <c r="J558" s="73">
        <v>3576.35</v>
      </c>
      <c r="K558" s="73">
        <v>3959.55</v>
      </c>
      <c r="L558" s="73">
        <v>3831.82</v>
      </c>
      <c r="M558" s="73">
        <v>3959.55</v>
      </c>
      <c r="N558" s="73">
        <v>3831.82</v>
      </c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2.0" customHeight="1">
      <c r="A559" s="74"/>
      <c r="B559" s="71" t="s">
        <v>98</v>
      </c>
      <c r="C559" s="73">
        <v>10052.49</v>
      </c>
      <c r="D559" s="73">
        <v>10334.1</v>
      </c>
      <c r="E559" s="73">
        <v>10685.39</v>
      </c>
      <c r="F559" s="73">
        <v>10545.25</v>
      </c>
      <c r="G559" s="73">
        <v>10205.07</v>
      </c>
      <c r="H559" s="73">
        <v>10545.25</v>
      </c>
      <c r="I559" s="73">
        <v>10545.25</v>
      </c>
      <c r="J559" s="73">
        <v>9567.37</v>
      </c>
      <c r="K559" s="73">
        <v>10592.46</v>
      </c>
      <c r="L559" s="73">
        <v>10250.77</v>
      </c>
      <c r="M559" s="73">
        <v>10592.46</v>
      </c>
      <c r="N559" s="73">
        <v>10250.77</v>
      </c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2.0" customHeight="1">
      <c r="A560" s="74"/>
      <c r="B560" s="71" t="s">
        <v>99</v>
      </c>
      <c r="C560" s="73">
        <v>0.0</v>
      </c>
      <c r="D560" s="73">
        <v>5.92</v>
      </c>
      <c r="E560" s="73">
        <v>5.72</v>
      </c>
      <c r="F560" s="73">
        <v>5.92</v>
      </c>
      <c r="G560" s="73">
        <v>5.72</v>
      </c>
      <c r="H560" s="73">
        <v>5.92</v>
      </c>
      <c r="I560" s="73">
        <v>5.92</v>
      </c>
      <c r="J560" s="73">
        <v>5.48</v>
      </c>
      <c r="K560" s="73">
        <v>6.07</v>
      </c>
      <c r="L560" s="73">
        <v>5.87</v>
      </c>
      <c r="M560" s="73">
        <v>6.07</v>
      </c>
      <c r="N560" s="73">
        <v>5.87</v>
      </c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2.0" customHeight="1">
      <c r="A561" s="74"/>
      <c r="B561" s="71" t="s">
        <v>100</v>
      </c>
      <c r="C561" s="73">
        <v>1581.75</v>
      </c>
      <c r="D561" s="73">
        <v>1623.1</v>
      </c>
      <c r="E561" s="73">
        <v>1602.88</v>
      </c>
      <c r="F561" s="73">
        <v>1656.29</v>
      </c>
      <c r="G561" s="73">
        <v>1602.88</v>
      </c>
      <c r="H561" s="73">
        <v>1656.29</v>
      </c>
      <c r="I561" s="73">
        <v>1656.29</v>
      </c>
      <c r="J561" s="73">
        <v>1502.67</v>
      </c>
      <c r="K561" s="73">
        <v>1663.67</v>
      </c>
      <c r="L561" s="73">
        <v>1610.02</v>
      </c>
      <c r="M561" s="73">
        <v>1663.67</v>
      </c>
      <c r="N561" s="73">
        <v>1610.02</v>
      </c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2.0" customHeight="1">
      <c r="A562" s="74"/>
      <c r="B562" s="71" t="s">
        <v>101</v>
      </c>
      <c r="C562" s="73">
        <v>5799.71</v>
      </c>
      <c r="D562" s="73">
        <v>5951.36</v>
      </c>
      <c r="E562" s="73">
        <v>5877.19</v>
      </c>
      <c r="F562" s="73">
        <v>6073.09</v>
      </c>
      <c r="G562" s="73">
        <v>5877.19</v>
      </c>
      <c r="H562" s="73">
        <v>6073.09</v>
      </c>
      <c r="I562" s="73">
        <v>6073.09</v>
      </c>
      <c r="J562" s="73">
        <v>5509.81</v>
      </c>
      <c r="K562" s="73">
        <v>6100.14</v>
      </c>
      <c r="L562" s="73">
        <v>5903.36</v>
      </c>
      <c r="M562" s="73">
        <v>6100.14</v>
      </c>
      <c r="N562" s="73">
        <v>5903.36</v>
      </c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2.0" customHeight="1">
      <c r="A563" s="74"/>
      <c r="B563" s="71" t="s">
        <v>105</v>
      </c>
      <c r="C563" s="73">
        <v>5000.0</v>
      </c>
      <c r="D563" s="73">
        <v>5000.0</v>
      </c>
      <c r="E563" s="73">
        <v>5000.0</v>
      </c>
      <c r="F563" s="73">
        <v>5000.0</v>
      </c>
      <c r="G563" s="73">
        <v>5000.0</v>
      </c>
      <c r="H563" s="73">
        <v>5000.0</v>
      </c>
      <c r="I563" s="73">
        <v>0.0</v>
      </c>
      <c r="J563" s="73">
        <v>0.0</v>
      </c>
      <c r="K563" s="73">
        <v>0.0</v>
      </c>
      <c r="L563" s="73">
        <v>0.0</v>
      </c>
      <c r="M563" s="73">
        <v>0.0</v>
      </c>
      <c r="N563" s="73">
        <v>0.0</v>
      </c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2.0" customHeight="1">
      <c r="A564" s="74"/>
      <c r="B564" s="71" t="s">
        <v>102</v>
      </c>
      <c r="C564" s="73">
        <v>366.48</v>
      </c>
      <c r="D564" s="73">
        <v>567.68</v>
      </c>
      <c r="E564" s="73">
        <v>558.24</v>
      </c>
      <c r="F564" s="73">
        <v>576.84</v>
      </c>
      <c r="G564" s="73">
        <v>558.24</v>
      </c>
      <c r="H564" s="73">
        <v>576.84</v>
      </c>
      <c r="I564" s="73">
        <v>576.84</v>
      </c>
      <c r="J564" s="73">
        <v>525.56</v>
      </c>
      <c r="K564" s="73">
        <v>581.87</v>
      </c>
      <c r="L564" s="73">
        <v>563.1</v>
      </c>
      <c r="M564" s="73">
        <v>581.87</v>
      </c>
      <c r="N564" s="73">
        <v>563.1</v>
      </c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2.0" customHeight="1">
      <c r="A565" s="74"/>
      <c r="B565" s="71" t="s">
        <v>103</v>
      </c>
      <c r="C565" s="73">
        <v>0.0</v>
      </c>
      <c r="D565" s="73">
        <v>0.0</v>
      </c>
      <c r="E565" s="73">
        <v>5056.0</v>
      </c>
      <c r="F565" s="73">
        <v>0.0</v>
      </c>
      <c r="G565" s="73">
        <v>0.0</v>
      </c>
      <c r="H565" s="73">
        <v>0.0</v>
      </c>
      <c r="I565" s="73">
        <v>0.0</v>
      </c>
      <c r="J565" s="73">
        <v>0.0</v>
      </c>
      <c r="K565" s="73">
        <v>0.0</v>
      </c>
      <c r="L565" s="73">
        <v>0.0</v>
      </c>
      <c r="M565" s="73">
        <v>0.0</v>
      </c>
      <c r="N565" s="73">
        <v>0.0</v>
      </c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2.0" customHeight="1">
      <c r="A566" s="77"/>
      <c r="B566" s="78" t="s">
        <v>54</v>
      </c>
      <c r="C566" s="79">
        <v>132014.09</v>
      </c>
      <c r="D566" s="79">
        <v>135551.52</v>
      </c>
      <c r="E566" s="79">
        <v>139458.11</v>
      </c>
      <c r="F566" s="79">
        <v>138219.18</v>
      </c>
      <c r="G566" s="79">
        <v>133921.79</v>
      </c>
      <c r="H566" s="79">
        <v>138219.18</v>
      </c>
      <c r="I566" s="79">
        <v>133219.18</v>
      </c>
      <c r="J566" s="79">
        <v>120865.43</v>
      </c>
      <c r="K566" s="79">
        <v>133815.32</v>
      </c>
      <c r="L566" s="79">
        <v>129498.7</v>
      </c>
      <c r="M566" s="79">
        <v>133815.32</v>
      </c>
      <c r="N566" s="79">
        <v>129498.7</v>
      </c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2.0" customHeight="1">
      <c r="A567" s="72" t="s">
        <v>87</v>
      </c>
      <c r="B567" s="71" t="s">
        <v>95</v>
      </c>
      <c r="C567" s="73">
        <v>59146.88</v>
      </c>
      <c r="D567" s="73">
        <v>59146.88</v>
      </c>
      <c r="E567" s="73">
        <v>58307.13</v>
      </c>
      <c r="F567" s="73">
        <v>61750.11</v>
      </c>
      <c r="G567" s="73">
        <v>58307.13</v>
      </c>
      <c r="H567" s="73">
        <v>61750.11</v>
      </c>
      <c r="I567" s="73">
        <v>61750.11</v>
      </c>
      <c r="J567" s="73">
        <v>51421.15</v>
      </c>
      <c r="K567" s="73">
        <v>61750.11</v>
      </c>
      <c r="L567" s="73">
        <v>38449.62</v>
      </c>
      <c r="M567" s="73">
        <v>41230.69</v>
      </c>
      <c r="N567" s="73">
        <v>38449.62</v>
      </c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2.0" customHeight="1">
      <c r="A568" s="74"/>
      <c r="B568" s="71" t="s">
        <v>97</v>
      </c>
      <c r="C568" s="73">
        <v>3717.42</v>
      </c>
      <c r="D568" s="73">
        <v>3717.42</v>
      </c>
      <c r="E568" s="73">
        <v>3687.44</v>
      </c>
      <c r="F568" s="73">
        <v>3810.35</v>
      </c>
      <c r="G568" s="73">
        <v>3687.44</v>
      </c>
      <c r="H568" s="73">
        <v>3810.35</v>
      </c>
      <c r="I568" s="73">
        <v>3810.35</v>
      </c>
      <c r="J568" s="73">
        <v>3441.61</v>
      </c>
      <c r="K568" s="73">
        <v>3810.35</v>
      </c>
      <c r="L568" s="73">
        <v>2978.53</v>
      </c>
      <c r="M568" s="73">
        <v>3077.81</v>
      </c>
      <c r="N568" s="73">
        <v>2978.53</v>
      </c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2.0" customHeight="1">
      <c r="A569" s="74"/>
      <c r="B569" s="71" t="s">
        <v>98</v>
      </c>
      <c r="C569" s="73">
        <v>9901.97</v>
      </c>
      <c r="D569" s="73">
        <v>9901.97</v>
      </c>
      <c r="E569" s="73">
        <v>12730.06</v>
      </c>
      <c r="F569" s="73">
        <v>10149.52</v>
      </c>
      <c r="G569" s="73">
        <v>9822.11</v>
      </c>
      <c r="H569" s="73">
        <v>10149.52</v>
      </c>
      <c r="I569" s="73">
        <v>10149.52</v>
      </c>
      <c r="J569" s="73">
        <v>9167.31</v>
      </c>
      <c r="K569" s="73">
        <v>10149.52</v>
      </c>
      <c r="L569" s="73">
        <v>7617.93</v>
      </c>
      <c r="M569" s="73">
        <v>7871.86</v>
      </c>
      <c r="N569" s="73">
        <v>7617.93</v>
      </c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2.0" customHeight="1">
      <c r="A570" s="74"/>
      <c r="B570" s="71" t="s">
        <v>100</v>
      </c>
      <c r="C570" s="73">
        <v>1561.93</v>
      </c>
      <c r="D570" s="73">
        <v>1561.93</v>
      </c>
      <c r="E570" s="73">
        <v>1549.35</v>
      </c>
      <c r="F570" s="73">
        <v>1600.99</v>
      </c>
      <c r="G570" s="73">
        <v>1549.35</v>
      </c>
      <c r="H570" s="73">
        <v>1600.99</v>
      </c>
      <c r="I570" s="73">
        <v>1600.99</v>
      </c>
      <c r="J570" s="73">
        <v>1446.06</v>
      </c>
      <c r="K570" s="73">
        <v>1600.99</v>
      </c>
      <c r="L570" s="73">
        <v>1251.49</v>
      </c>
      <c r="M570" s="73">
        <v>1293.2</v>
      </c>
      <c r="N570" s="73">
        <v>1251.49</v>
      </c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2.0" customHeight="1">
      <c r="A571" s="74"/>
      <c r="B571" s="71" t="s">
        <v>101</v>
      </c>
      <c r="C571" s="73">
        <v>5727.11</v>
      </c>
      <c r="D571" s="73">
        <v>5727.11</v>
      </c>
      <c r="E571" s="73">
        <v>5680.93</v>
      </c>
      <c r="F571" s="73">
        <v>5870.3</v>
      </c>
      <c r="G571" s="73">
        <v>5680.93</v>
      </c>
      <c r="H571" s="73">
        <v>5870.3</v>
      </c>
      <c r="I571" s="73">
        <v>5870.3</v>
      </c>
      <c r="J571" s="73">
        <v>5302.19</v>
      </c>
      <c r="K571" s="73">
        <v>5870.3</v>
      </c>
      <c r="L571" s="73">
        <v>4588.77</v>
      </c>
      <c r="M571" s="73">
        <v>4741.73</v>
      </c>
      <c r="N571" s="73">
        <v>4588.77</v>
      </c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2.0" customHeight="1">
      <c r="A572" s="74"/>
      <c r="B572" s="71" t="s">
        <v>105</v>
      </c>
      <c r="C572" s="73">
        <v>10000.0</v>
      </c>
      <c r="D572" s="73">
        <v>15000.0</v>
      </c>
      <c r="E572" s="73">
        <v>15000.0</v>
      </c>
      <c r="F572" s="73">
        <v>15000.0</v>
      </c>
      <c r="G572" s="73">
        <v>15000.0</v>
      </c>
      <c r="H572" s="73">
        <v>15000.0</v>
      </c>
      <c r="I572" s="73">
        <v>15000.0</v>
      </c>
      <c r="J572" s="73">
        <v>15000.0</v>
      </c>
      <c r="K572" s="73">
        <v>15000.0</v>
      </c>
      <c r="L572" s="73">
        <v>15000.0</v>
      </c>
      <c r="M572" s="73">
        <v>15000.0</v>
      </c>
      <c r="N572" s="73">
        <v>5000.0</v>
      </c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2.0" customHeight="1">
      <c r="A573" s="74"/>
      <c r="B573" s="71" t="s">
        <v>103</v>
      </c>
      <c r="C573" s="73">
        <v>0.0</v>
      </c>
      <c r="D573" s="73">
        <v>0.0</v>
      </c>
      <c r="E573" s="73">
        <v>26197.7</v>
      </c>
      <c r="F573" s="73">
        <v>0.0</v>
      </c>
      <c r="G573" s="73">
        <v>0.0</v>
      </c>
      <c r="H573" s="73">
        <v>0.0</v>
      </c>
      <c r="I573" s="73">
        <v>0.0</v>
      </c>
      <c r="J573" s="73">
        <v>0.0</v>
      </c>
      <c r="K573" s="73">
        <v>0.0</v>
      </c>
      <c r="L573" s="73">
        <v>0.0</v>
      </c>
      <c r="M573" s="73">
        <v>0.0</v>
      </c>
      <c r="N573" s="73">
        <v>0.0</v>
      </c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2.0" customHeight="1">
      <c r="A574" s="74"/>
      <c r="B574" s="71" t="s">
        <v>106</v>
      </c>
      <c r="C574" s="73">
        <v>-18490.0</v>
      </c>
      <c r="D574" s="73">
        <v>-23740.0</v>
      </c>
      <c r="E574" s="73">
        <v>-23740.0</v>
      </c>
      <c r="F574" s="73">
        <v>-80740.0</v>
      </c>
      <c r="G574" s="73">
        <v>-23740.0</v>
      </c>
      <c r="H574" s="73">
        <v>-99840.0</v>
      </c>
      <c r="I574" s="73">
        <v>-99840.0</v>
      </c>
      <c r="J574" s="73">
        <v>-99840.0</v>
      </c>
      <c r="K574" s="73">
        <v>-99840.0</v>
      </c>
      <c r="L574" s="73">
        <v>1904160.0</v>
      </c>
      <c r="M574" s="73">
        <v>-379840.0</v>
      </c>
      <c r="N574" s="73">
        <v>-379840.0</v>
      </c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2.0" customHeight="1">
      <c r="A575" s="77"/>
      <c r="B575" s="78" t="s">
        <v>54</v>
      </c>
      <c r="C575" s="79">
        <v>71565.31</v>
      </c>
      <c r="D575" s="79">
        <v>71315.31</v>
      </c>
      <c r="E575" s="79">
        <v>99412.61</v>
      </c>
      <c r="F575" s="79">
        <v>17441.27</v>
      </c>
      <c r="G575" s="79">
        <v>70306.96</v>
      </c>
      <c r="H575" s="79">
        <v>-1658.73</v>
      </c>
      <c r="I575" s="79">
        <v>-1658.73</v>
      </c>
      <c r="J575" s="79">
        <v>-14061.68</v>
      </c>
      <c r="K575" s="79">
        <v>-1658.73</v>
      </c>
      <c r="L575" s="79">
        <v>1974046.34</v>
      </c>
      <c r="M575" s="79">
        <v>-306624.71</v>
      </c>
      <c r="N575" s="79">
        <v>-319953.66</v>
      </c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2.0" customHeight="1">
      <c r="A576" s="72" t="s">
        <v>88</v>
      </c>
      <c r="B576" s="71" t="s">
        <v>95</v>
      </c>
      <c r="C576" s="73">
        <v>366577.21</v>
      </c>
      <c r="D576" s="73">
        <v>304822.06</v>
      </c>
      <c r="E576" s="73">
        <v>299014.08</v>
      </c>
      <c r="F576" s="73">
        <v>310991.69</v>
      </c>
      <c r="G576" s="73">
        <v>300959.7</v>
      </c>
      <c r="H576" s="73">
        <v>310991.69</v>
      </c>
      <c r="I576" s="73">
        <v>310991.69</v>
      </c>
      <c r="J576" s="73">
        <v>284022.15</v>
      </c>
      <c r="K576" s="73">
        <v>314453.09</v>
      </c>
      <c r="L576" s="73">
        <v>297206.1</v>
      </c>
      <c r="M576" s="73">
        <v>307112.97</v>
      </c>
      <c r="N576" s="73">
        <v>297206.1</v>
      </c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2.0" customHeight="1">
      <c r="A577" s="74"/>
      <c r="B577" s="71" t="s">
        <v>97</v>
      </c>
      <c r="C577" s="73">
        <v>13086.81</v>
      </c>
      <c r="D577" s="73">
        <v>10882.14</v>
      </c>
      <c r="E577" s="73">
        <v>10674.8</v>
      </c>
      <c r="F577" s="73">
        <v>11102.4</v>
      </c>
      <c r="G577" s="73">
        <v>10744.26</v>
      </c>
      <c r="H577" s="73">
        <v>11102.4</v>
      </c>
      <c r="I577" s="73">
        <v>11102.4</v>
      </c>
      <c r="J577" s="73">
        <v>10139.59</v>
      </c>
      <c r="K577" s="73">
        <v>11225.97</v>
      </c>
      <c r="L577" s="73">
        <v>10610.26</v>
      </c>
      <c r="M577" s="73">
        <v>10963.93</v>
      </c>
      <c r="N577" s="73">
        <v>10610.26</v>
      </c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2.0" customHeight="1">
      <c r="A578" s="74"/>
      <c r="B578" s="71" t="s">
        <v>98</v>
      </c>
      <c r="C578" s="73">
        <v>36591.67</v>
      </c>
      <c r="D578" s="73">
        <v>28964.68</v>
      </c>
      <c r="E578" s="73">
        <v>34919.14</v>
      </c>
      <c r="F578" s="73">
        <v>29550.78</v>
      </c>
      <c r="G578" s="73">
        <v>28597.53</v>
      </c>
      <c r="H578" s="73">
        <v>29550.78</v>
      </c>
      <c r="I578" s="73">
        <v>29550.78</v>
      </c>
      <c r="J578" s="73">
        <v>26988.2</v>
      </c>
      <c r="K578" s="73">
        <v>29879.78</v>
      </c>
      <c r="L578" s="73">
        <v>28240.77</v>
      </c>
      <c r="M578" s="73">
        <v>29182.12</v>
      </c>
      <c r="N578" s="73">
        <v>28240.77</v>
      </c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2.0" customHeight="1">
      <c r="A579" s="74"/>
      <c r="B579" s="71" t="s">
        <v>99</v>
      </c>
      <c r="C579" s="73">
        <v>20.49</v>
      </c>
      <c r="D579" s="73">
        <v>69.23</v>
      </c>
      <c r="E579" s="73">
        <v>66.99</v>
      </c>
      <c r="F579" s="73">
        <v>69.23</v>
      </c>
      <c r="G579" s="73">
        <v>66.99</v>
      </c>
      <c r="H579" s="73">
        <v>69.23</v>
      </c>
      <c r="I579" s="73">
        <v>69.23</v>
      </c>
      <c r="J579" s="73">
        <v>64.09</v>
      </c>
      <c r="K579" s="73">
        <v>70.96</v>
      </c>
      <c r="L579" s="73">
        <v>65.12</v>
      </c>
      <c r="M579" s="73">
        <v>67.29</v>
      </c>
      <c r="N579" s="73">
        <v>65.12</v>
      </c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2.0" customHeight="1">
      <c r="A580" s="74"/>
      <c r="B580" s="71" t="s">
        <v>100</v>
      </c>
      <c r="C580" s="73">
        <v>5498.66</v>
      </c>
      <c r="D580" s="73">
        <v>4572.33</v>
      </c>
      <c r="E580" s="73">
        <v>4485.22</v>
      </c>
      <c r="F580" s="73">
        <v>4664.88</v>
      </c>
      <c r="G580" s="73">
        <v>4514.4</v>
      </c>
      <c r="H580" s="73">
        <v>4664.88</v>
      </c>
      <c r="I580" s="73">
        <v>4664.88</v>
      </c>
      <c r="J580" s="73">
        <v>4260.34</v>
      </c>
      <c r="K580" s="73">
        <v>4716.8</v>
      </c>
      <c r="L580" s="73">
        <v>4458.1</v>
      </c>
      <c r="M580" s="73">
        <v>4606.7</v>
      </c>
      <c r="N580" s="73">
        <v>4458.1</v>
      </c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2.0" customHeight="1">
      <c r="A581" s="74"/>
      <c r="B581" s="71" t="s">
        <v>101</v>
      </c>
      <c r="C581" s="73">
        <v>20141.74</v>
      </c>
      <c r="D581" s="73">
        <v>16765.2</v>
      </c>
      <c r="E581" s="73">
        <v>16445.78</v>
      </c>
      <c r="F581" s="73">
        <v>17104.54</v>
      </c>
      <c r="G581" s="73">
        <v>16552.79</v>
      </c>
      <c r="H581" s="73">
        <v>17104.54</v>
      </c>
      <c r="I581" s="73">
        <v>17104.54</v>
      </c>
      <c r="J581" s="73">
        <v>15621.23</v>
      </c>
      <c r="K581" s="73">
        <v>17294.92</v>
      </c>
      <c r="L581" s="73">
        <v>16346.35</v>
      </c>
      <c r="M581" s="73">
        <v>16891.22</v>
      </c>
      <c r="N581" s="73">
        <v>16346.35</v>
      </c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2.0" customHeight="1">
      <c r="A582" s="74"/>
      <c r="B582" s="71" t="s">
        <v>105</v>
      </c>
      <c r="C582" s="73">
        <v>526908.0</v>
      </c>
      <c r="D582" s="73">
        <v>112828.0</v>
      </c>
      <c r="E582" s="73">
        <v>99828.0</v>
      </c>
      <c r="F582" s="73">
        <v>107828.0</v>
      </c>
      <c r="G582" s="73">
        <v>107828.0</v>
      </c>
      <c r="H582" s="73">
        <v>97828.0</v>
      </c>
      <c r="I582" s="73">
        <v>107828.0</v>
      </c>
      <c r="J582" s="73">
        <v>97828.0</v>
      </c>
      <c r="K582" s="73">
        <v>107828.0</v>
      </c>
      <c r="L582" s="73">
        <v>107828.0</v>
      </c>
      <c r="M582" s="73">
        <v>97828.0</v>
      </c>
      <c r="N582" s="73">
        <v>97828.0</v>
      </c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2.0" customHeight="1">
      <c r="A583" s="74"/>
      <c r="B583" s="71" t="s">
        <v>103</v>
      </c>
      <c r="C583" s="73">
        <v>0.0</v>
      </c>
      <c r="D583" s="73">
        <v>0.0</v>
      </c>
      <c r="E583" s="73">
        <v>68488.77</v>
      </c>
      <c r="F583" s="73">
        <v>0.0</v>
      </c>
      <c r="G583" s="73">
        <v>0.0</v>
      </c>
      <c r="H583" s="73">
        <v>0.0</v>
      </c>
      <c r="I583" s="73">
        <v>0.0</v>
      </c>
      <c r="J583" s="73">
        <v>0.0</v>
      </c>
      <c r="K583" s="73">
        <v>0.0</v>
      </c>
      <c r="L583" s="73">
        <v>0.0</v>
      </c>
      <c r="M583" s="73">
        <v>0.0</v>
      </c>
      <c r="N583" s="73">
        <v>0.0</v>
      </c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2.0" customHeight="1">
      <c r="A584" s="77"/>
      <c r="B584" s="78" t="s">
        <v>54</v>
      </c>
      <c r="C584" s="79">
        <v>968844.58</v>
      </c>
      <c r="D584" s="79">
        <v>478903.64</v>
      </c>
      <c r="E584" s="79">
        <v>533922.78</v>
      </c>
      <c r="F584" s="79">
        <v>481311.52</v>
      </c>
      <c r="G584" s="79">
        <v>469263.67</v>
      </c>
      <c r="H584" s="79">
        <v>471311.52</v>
      </c>
      <c r="I584" s="79">
        <v>481311.52</v>
      </c>
      <c r="J584" s="79">
        <v>438923.6</v>
      </c>
      <c r="K584" s="79">
        <v>485469.52</v>
      </c>
      <c r="L584" s="79">
        <v>464754.7</v>
      </c>
      <c r="M584" s="79">
        <v>466652.23</v>
      </c>
      <c r="N584" s="79">
        <v>454754.7</v>
      </c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2.0" customHeight="1">
      <c r="A585" s="80" t="s">
        <v>54</v>
      </c>
      <c r="B585" s="78" t="s">
        <v>95</v>
      </c>
      <c r="C585" s="79">
        <v>4903936.08</v>
      </c>
      <c r="D585" s="79">
        <v>4893118.59</v>
      </c>
      <c r="E585" s="79">
        <v>4768963.43</v>
      </c>
      <c r="F585" s="79">
        <v>4931438.8</v>
      </c>
      <c r="G585" s="79">
        <v>4770909.05</v>
      </c>
      <c r="H585" s="79">
        <v>4939863.56</v>
      </c>
      <c r="I585" s="79">
        <v>4939863.56</v>
      </c>
      <c r="J585" s="79">
        <v>4511375.78</v>
      </c>
      <c r="K585" s="79">
        <v>4999557.01</v>
      </c>
      <c r="L585" s="79">
        <v>4809869.06</v>
      </c>
      <c r="M585" s="79">
        <v>4971697.47</v>
      </c>
      <c r="N585" s="79">
        <v>4809869.06</v>
      </c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2.0" customHeight="1">
      <c r="A586" s="74"/>
      <c r="B586" s="78" t="s">
        <v>96</v>
      </c>
      <c r="C586" s="79">
        <v>575308.95</v>
      </c>
      <c r="D586" s="79">
        <v>575152.02</v>
      </c>
      <c r="E586" s="79">
        <v>556598.72</v>
      </c>
      <c r="F586" s="79">
        <v>575152.02</v>
      </c>
      <c r="G586" s="79">
        <v>556598.72</v>
      </c>
      <c r="H586" s="79">
        <v>579181.59</v>
      </c>
      <c r="I586" s="79">
        <v>579181.59</v>
      </c>
      <c r="J586" s="79">
        <v>532479.43</v>
      </c>
      <c r="K586" s="79">
        <v>589530.81</v>
      </c>
      <c r="L586" s="79">
        <v>570513.69</v>
      </c>
      <c r="M586" s="79">
        <v>589530.81</v>
      </c>
      <c r="N586" s="79">
        <v>570513.69</v>
      </c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2.0" customHeight="1">
      <c r="A587" s="74"/>
      <c r="B587" s="78" t="s">
        <v>97</v>
      </c>
      <c r="C587" s="79">
        <v>176676.41</v>
      </c>
      <c r="D587" s="79">
        <v>176290.19</v>
      </c>
      <c r="E587" s="79">
        <v>171857.88</v>
      </c>
      <c r="F587" s="79">
        <v>177658.24</v>
      </c>
      <c r="G587" s="79">
        <v>171927.34</v>
      </c>
      <c r="H587" s="79">
        <v>177959.0</v>
      </c>
      <c r="I587" s="79">
        <v>177959.0</v>
      </c>
      <c r="J587" s="79">
        <v>162661.98</v>
      </c>
      <c r="K587" s="79">
        <v>180090.08</v>
      </c>
      <c r="L587" s="79">
        <v>173318.23</v>
      </c>
      <c r="M587" s="79">
        <v>179095.5</v>
      </c>
      <c r="N587" s="79">
        <v>173318.23</v>
      </c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2.0" customHeight="1">
      <c r="A588" s="74"/>
      <c r="B588" s="78" t="s">
        <v>98</v>
      </c>
      <c r="C588" s="79">
        <v>598679.82</v>
      </c>
      <c r="D588" s="79">
        <v>594874.13</v>
      </c>
      <c r="E588" s="79">
        <v>596020.81</v>
      </c>
      <c r="F588" s="79">
        <v>597302.61</v>
      </c>
      <c r="G588" s="79">
        <v>578034.74</v>
      </c>
      <c r="H588" s="79">
        <v>598637.89</v>
      </c>
      <c r="I588" s="79">
        <v>598637.89</v>
      </c>
      <c r="J588" s="79">
        <v>548091.17</v>
      </c>
      <c r="K588" s="79">
        <v>606815.22</v>
      </c>
      <c r="L588" s="79">
        <v>584361.21</v>
      </c>
      <c r="M588" s="79">
        <v>603839.9</v>
      </c>
      <c r="N588" s="79">
        <v>584361.21</v>
      </c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2.0" customHeight="1">
      <c r="A589" s="74"/>
      <c r="B589" s="78" t="s">
        <v>99</v>
      </c>
      <c r="C589" s="79">
        <v>1120.32</v>
      </c>
      <c r="D589" s="79">
        <v>1276.11</v>
      </c>
      <c r="E589" s="79">
        <v>1234.95</v>
      </c>
      <c r="F589" s="79">
        <v>1276.11</v>
      </c>
      <c r="G589" s="79">
        <v>1234.95</v>
      </c>
      <c r="H589" s="79">
        <v>1276.11</v>
      </c>
      <c r="I589" s="79">
        <v>1276.11</v>
      </c>
      <c r="J589" s="79">
        <v>1181.44</v>
      </c>
      <c r="K589" s="79">
        <v>1308.02</v>
      </c>
      <c r="L589" s="79">
        <v>1262.26</v>
      </c>
      <c r="M589" s="79">
        <v>1304.35</v>
      </c>
      <c r="N589" s="79">
        <v>1262.26</v>
      </c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2.0" customHeight="1">
      <c r="A590" s="74"/>
      <c r="B590" s="78" t="s">
        <v>100</v>
      </c>
      <c r="C590" s="79">
        <v>74233.8</v>
      </c>
      <c r="D590" s="79">
        <v>74071.51</v>
      </c>
      <c r="E590" s="79">
        <v>72209.24</v>
      </c>
      <c r="F590" s="79">
        <v>74646.33</v>
      </c>
      <c r="G590" s="79">
        <v>72238.42</v>
      </c>
      <c r="H590" s="79">
        <v>74772.72</v>
      </c>
      <c r="I590" s="79">
        <v>74772.72</v>
      </c>
      <c r="J590" s="79">
        <v>68345.38</v>
      </c>
      <c r="K590" s="79">
        <v>75668.08</v>
      </c>
      <c r="L590" s="79">
        <v>72822.81</v>
      </c>
      <c r="M590" s="79">
        <v>75250.19</v>
      </c>
      <c r="N590" s="79">
        <v>72822.81</v>
      </c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2.0" customHeight="1">
      <c r="A591" s="74"/>
      <c r="B591" s="78" t="s">
        <v>101</v>
      </c>
      <c r="C591" s="79">
        <v>272190.52</v>
      </c>
      <c r="D591" s="79">
        <v>271595.54</v>
      </c>
      <c r="E591" s="79">
        <v>264767.01</v>
      </c>
      <c r="F591" s="79">
        <v>273703.14</v>
      </c>
      <c r="G591" s="79">
        <v>264874.02</v>
      </c>
      <c r="H591" s="79">
        <v>274166.5</v>
      </c>
      <c r="I591" s="79">
        <v>274166.5</v>
      </c>
      <c r="J591" s="79">
        <v>250599.74</v>
      </c>
      <c r="K591" s="79">
        <v>277449.66</v>
      </c>
      <c r="L591" s="79">
        <v>267016.85</v>
      </c>
      <c r="M591" s="79">
        <v>275917.39</v>
      </c>
      <c r="N591" s="79">
        <v>267016.85</v>
      </c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2.0" customHeight="1">
      <c r="A592" s="74"/>
      <c r="B592" s="78" t="s">
        <v>105</v>
      </c>
      <c r="C592" s="79">
        <v>525070.39</v>
      </c>
      <c r="D592" s="79">
        <v>115990.39</v>
      </c>
      <c r="E592" s="79">
        <v>103126.17</v>
      </c>
      <c r="F592" s="79">
        <v>110569.45</v>
      </c>
      <c r="G592" s="79">
        <v>111126.17</v>
      </c>
      <c r="H592" s="79">
        <v>100569.45</v>
      </c>
      <c r="I592" s="79">
        <v>105569.45</v>
      </c>
      <c r="J592" s="79">
        <v>97239.63</v>
      </c>
      <c r="K592" s="79">
        <v>105569.45</v>
      </c>
      <c r="L592" s="79">
        <v>106126.17</v>
      </c>
      <c r="M592" s="79">
        <v>95569.45</v>
      </c>
      <c r="N592" s="79">
        <v>86126.17</v>
      </c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2.0" customHeight="1">
      <c r="A593" s="74"/>
      <c r="B593" s="78" t="s">
        <v>102</v>
      </c>
      <c r="C593" s="79">
        <v>34835.09</v>
      </c>
      <c r="D593" s="79">
        <v>45404.35</v>
      </c>
      <c r="E593" s="79">
        <v>34099.39</v>
      </c>
      <c r="F593" s="79">
        <v>35236.03</v>
      </c>
      <c r="G593" s="79">
        <v>34099.39</v>
      </c>
      <c r="H593" s="79">
        <v>36012.14</v>
      </c>
      <c r="I593" s="79">
        <v>36012.14</v>
      </c>
      <c r="J593" s="79">
        <v>32613.25</v>
      </c>
      <c r="K593" s="79">
        <v>36107.54</v>
      </c>
      <c r="L593" s="79">
        <v>34942.77</v>
      </c>
      <c r="M593" s="79">
        <v>36107.54</v>
      </c>
      <c r="N593" s="79">
        <v>34942.77</v>
      </c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2.0" customHeight="1">
      <c r="A594" s="74"/>
      <c r="B594" s="78" t="s">
        <v>103</v>
      </c>
      <c r="C594" s="79">
        <v>0.0</v>
      </c>
      <c r="D594" s="79">
        <v>0.0</v>
      </c>
      <c r="E594" s="79">
        <v>182097.69</v>
      </c>
      <c r="F594" s="79">
        <v>0.0</v>
      </c>
      <c r="G594" s="79">
        <v>0.0</v>
      </c>
      <c r="H594" s="79">
        <v>0.0</v>
      </c>
      <c r="I594" s="79">
        <v>0.0</v>
      </c>
      <c r="J594" s="79">
        <v>0.0</v>
      </c>
      <c r="K594" s="79">
        <v>0.0</v>
      </c>
      <c r="L594" s="79">
        <v>0.0</v>
      </c>
      <c r="M594" s="79">
        <v>0.0</v>
      </c>
      <c r="N594" s="79">
        <v>0.0</v>
      </c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2.0" customHeight="1">
      <c r="A595" s="74"/>
      <c r="B595" s="78" t="s">
        <v>106</v>
      </c>
      <c r="C595" s="79">
        <v>-18490.0</v>
      </c>
      <c r="D595" s="79">
        <v>-23740.0</v>
      </c>
      <c r="E595" s="79">
        <v>-23740.0</v>
      </c>
      <c r="F595" s="79">
        <v>-80740.0</v>
      </c>
      <c r="G595" s="79">
        <v>-23740.0</v>
      </c>
      <c r="H595" s="79">
        <v>-99840.0</v>
      </c>
      <c r="I595" s="79">
        <v>-99840.0</v>
      </c>
      <c r="J595" s="79">
        <v>-99840.0</v>
      </c>
      <c r="K595" s="79">
        <v>-99840.0</v>
      </c>
      <c r="L595" s="79">
        <v>1904160.0</v>
      </c>
      <c r="M595" s="79">
        <v>-379840.0</v>
      </c>
      <c r="N595" s="79">
        <v>-379840.0</v>
      </c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2.0" customHeight="1">
      <c r="A596" s="74"/>
      <c r="B596" s="78" t="s">
        <v>104</v>
      </c>
      <c r="C596" s="79">
        <v>92777.45</v>
      </c>
      <c r="D596" s="79">
        <v>92777.45</v>
      </c>
      <c r="E596" s="79">
        <v>80777.45</v>
      </c>
      <c r="F596" s="79">
        <v>80777.45</v>
      </c>
      <c r="G596" s="79">
        <v>80777.45</v>
      </c>
      <c r="H596" s="79">
        <v>68777.45</v>
      </c>
      <c r="I596" s="79">
        <v>105944.45</v>
      </c>
      <c r="J596" s="79">
        <v>105944.45</v>
      </c>
      <c r="K596" s="79">
        <v>101777.45</v>
      </c>
      <c r="L596" s="79">
        <v>101777.45</v>
      </c>
      <c r="M596" s="79">
        <v>101777.45</v>
      </c>
      <c r="N596" s="79">
        <v>78444.45</v>
      </c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2.0" customHeight="1">
      <c r="A597" s="77"/>
      <c r="B597" s="78" t="s">
        <v>54</v>
      </c>
      <c r="C597" s="79">
        <v>7236338.83</v>
      </c>
      <c r="D597" s="79">
        <v>6816810.28</v>
      </c>
      <c r="E597" s="79">
        <v>6808012.74</v>
      </c>
      <c r="F597" s="79">
        <v>6777020.18</v>
      </c>
      <c r="G597" s="79">
        <v>6618080.25</v>
      </c>
      <c r="H597" s="79">
        <v>6751376.41</v>
      </c>
      <c r="I597" s="79">
        <v>6793543.41</v>
      </c>
      <c r="J597" s="79">
        <v>6210692.25</v>
      </c>
      <c r="K597" s="79">
        <v>6874033.32</v>
      </c>
      <c r="L597" s="79">
        <v>8626170.5</v>
      </c>
      <c r="M597" s="79">
        <v>6550250.05</v>
      </c>
      <c r="N597" s="79">
        <v>6298837.5</v>
      </c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2.0" customHeight="1">
      <c r="A598" s="66"/>
      <c r="B598" s="67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2.0" customHeight="1">
      <c r="A599" s="66"/>
      <c r="B599" s="67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2.0" customHeight="1">
      <c r="A600" s="66"/>
      <c r="B600" s="67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2.0" customHeight="1">
      <c r="A601" s="66"/>
      <c r="B601" s="69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2.0" customHeight="1">
      <c r="A602" s="112" t="s">
        <v>77</v>
      </c>
      <c r="B602" s="67"/>
      <c r="C602" s="113" t="s">
        <v>65</v>
      </c>
      <c r="D602" s="92" t="s">
        <v>66</v>
      </c>
      <c r="E602" s="92" t="s">
        <v>67</v>
      </c>
      <c r="F602" s="92" t="s">
        <v>68</v>
      </c>
      <c r="G602" s="92" t="s">
        <v>69</v>
      </c>
      <c r="H602" s="92" t="s">
        <v>70</v>
      </c>
      <c r="I602" s="92" t="s">
        <v>71</v>
      </c>
      <c r="J602" s="92" t="s">
        <v>72</v>
      </c>
      <c r="K602" s="92" t="s">
        <v>73</v>
      </c>
      <c r="L602" s="92" t="s">
        <v>74</v>
      </c>
      <c r="M602" s="92" t="s">
        <v>75</v>
      </c>
      <c r="N602" s="92" t="s">
        <v>76</v>
      </c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2.0" customHeight="1">
      <c r="A603" s="99" t="s">
        <v>23</v>
      </c>
      <c r="B603" s="100" t="s">
        <v>107</v>
      </c>
      <c r="C603" s="89">
        <v>-2100.0</v>
      </c>
      <c r="D603" s="90">
        <v>-2100.0</v>
      </c>
      <c r="E603" s="90">
        <v>-2100.0</v>
      </c>
      <c r="F603" s="90">
        <v>-2100.0</v>
      </c>
      <c r="G603" s="90">
        <v>-2100.0</v>
      </c>
      <c r="H603" s="90">
        <v>-2100.0</v>
      </c>
      <c r="I603" s="90">
        <v>-2100.0</v>
      </c>
      <c r="J603" s="90">
        <v>-2100.0</v>
      </c>
      <c r="K603" s="90">
        <v>-2100.0</v>
      </c>
      <c r="L603" s="90">
        <v>-2100.0</v>
      </c>
      <c r="M603" s="90">
        <v>-2100.0</v>
      </c>
      <c r="N603" s="91">
        <v>-2100.0</v>
      </c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2.0" customHeight="1">
      <c r="A604" s="66"/>
      <c r="B604" s="98" t="s">
        <v>108</v>
      </c>
      <c r="C604" s="97">
        <v>-33635.0</v>
      </c>
      <c r="D604" s="114">
        <v>-33635.0</v>
      </c>
      <c r="E604" s="114">
        <v>-32550.0</v>
      </c>
      <c r="F604" s="114">
        <v>-33635.0</v>
      </c>
      <c r="G604" s="114">
        <v>-32550.0</v>
      </c>
      <c r="H604" s="114">
        <v>-33635.0</v>
      </c>
      <c r="I604" s="114">
        <v>-33635.0</v>
      </c>
      <c r="J604" s="114">
        <v>-30380.0</v>
      </c>
      <c r="K604" s="114">
        <v>-33635.0</v>
      </c>
      <c r="L604" s="114">
        <v>-32550.0</v>
      </c>
      <c r="M604" s="114">
        <v>-33635.0</v>
      </c>
      <c r="N604" s="115">
        <v>-32550.0</v>
      </c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2.0" customHeight="1">
      <c r="A605" s="66"/>
      <c r="B605" s="98" t="s">
        <v>109</v>
      </c>
      <c r="C605" s="97">
        <v>-3400197.0</v>
      </c>
      <c r="D605" s="114">
        <v>-3400197.0</v>
      </c>
      <c r="E605" s="114">
        <v>-1754941.0</v>
      </c>
      <c r="F605" s="114">
        <v>-2653178.0</v>
      </c>
      <c r="G605" s="114">
        <v>-2653178.0</v>
      </c>
      <c r="H605" s="114">
        <v>-3400197.0</v>
      </c>
      <c r="I605" s="114">
        <v>-5598207.0</v>
      </c>
      <c r="J605" s="114">
        <v>-5056445.0</v>
      </c>
      <c r="K605" s="114">
        <v>-5598207.0</v>
      </c>
      <c r="L605" s="114">
        <v>-3290514.0</v>
      </c>
      <c r="M605" s="114">
        <v>-2741618.0</v>
      </c>
      <c r="N605" s="115">
        <v>-3290514.0</v>
      </c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2.0" customHeight="1">
      <c r="A606" s="66"/>
      <c r="B606" s="98" t="s">
        <v>110</v>
      </c>
      <c r="C606" s="97">
        <v>-575157.0</v>
      </c>
      <c r="D606" s="114">
        <v>-440241.0</v>
      </c>
      <c r="E606" s="114">
        <v>-320222.0</v>
      </c>
      <c r="F606" s="114">
        <v>-585505.0</v>
      </c>
      <c r="G606" s="114">
        <v>-512356.0</v>
      </c>
      <c r="H606" s="114">
        <v>-513728.0</v>
      </c>
      <c r="I606" s="114">
        <v>-599905.0</v>
      </c>
      <c r="J606" s="114">
        <v>-573271.0</v>
      </c>
      <c r="K606" s="114">
        <v>-643795.0</v>
      </c>
      <c r="L606" s="114">
        <v>-595942.0</v>
      </c>
      <c r="M606" s="114">
        <v>-546362.0</v>
      </c>
      <c r="N606" s="115">
        <v>-570062.0</v>
      </c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2.0" customHeight="1">
      <c r="A607" s="66"/>
      <c r="B607" s="98" t="s">
        <v>111</v>
      </c>
      <c r="C607" s="97">
        <v>-856928.0</v>
      </c>
      <c r="D607" s="114">
        <v>-673301.0</v>
      </c>
      <c r="E607" s="114">
        <v>-489673.0</v>
      </c>
      <c r="F607" s="114">
        <v>-918138.0</v>
      </c>
      <c r="G607" s="114">
        <v>-765115.0</v>
      </c>
      <c r="H607" s="114">
        <v>-765115.0</v>
      </c>
      <c r="I607" s="114">
        <v>-870956.0</v>
      </c>
      <c r="J607" s="114">
        <v>-856928.0</v>
      </c>
      <c r="K607" s="114">
        <v>-948742.0</v>
      </c>
      <c r="L607" s="114">
        <v>-887533.0</v>
      </c>
      <c r="M607" s="114">
        <v>-784243.0</v>
      </c>
      <c r="N607" s="115">
        <v>-835250.0</v>
      </c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2.0" customHeight="1">
      <c r="A608" s="66"/>
      <c r="B608" s="98" t="s">
        <v>112</v>
      </c>
      <c r="C608" s="97">
        <v>-73447.0</v>
      </c>
      <c r="D608" s="114">
        <v>-146894.0</v>
      </c>
      <c r="E608" s="114">
        <v>-73447.0</v>
      </c>
      <c r="F608" s="114">
        <v>0.0</v>
      </c>
      <c r="G608" s="114">
        <v>-73447.0</v>
      </c>
      <c r="H608" s="114">
        <v>-73447.0</v>
      </c>
      <c r="I608" s="114">
        <v>-146894.0</v>
      </c>
      <c r="J608" s="114">
        <v>0.0</v>
      </c>
      <c r="K608" s="114">
        <v>0.0</v>
      </c>
      <c r="L608" s="114">
        <v>-73447.0</v>
      </c>
      <c r="M608" s="114">
        <v>-146894.0</v>
      </c>
      <c r="N608" s="115">
        <v>-73447.0</v>
      </c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2.0" customHeight="1">
      <c r="A609" s="66"/>
      <c r="B609" s="92" t="s">
        <v>113</v>
      </c>
      <c r="C609" s="97">
        <v>-3236176.7</v>
      </c>
      <c r="D609" s="114">
        <v>-3236176.7</v>
      </c>
      <c r="E609" s="114">
        <v>-3236176.7</v>
      </c>
      <c r="F609" s="114">
        <v>-3177260.23</v>
      </c>
      <c r="G609" s="114">
        <v>-3177260.23</v>
      </c>
      <c r="H609" s="114">
        <v>-3177260.23</v>
      </c>
      <c r="I609" s="114">
        <v>-3177260.23</v>
      </c>
      <c r="J609" s="114">
        <v>-3177260.23</v>
      </c>
      <c r="K609" s="114">
        <v>-3177260.23</v>
      </c>
      <c r="L609" s="114">
        <v>-3177260.23</v>
      </c>
      <c r="M609" s="114">
        <v>-3177260.23</v>
      </c>
      <c r="N609" s="115">
        <v>-3177260.23</v>
      </c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2.0" customHeight="1">
      <c r="A610" s="66"/>
      <c r="B610" s="98" t="s">
        <v>114</v>
      </c>
      <c r="C610" s="93">
        <v>-8177640.7</v>
      </c>
      <c r="D610" s="94">
        <v>-7932544.7</v>
      </c>
      <c r="E610" s="94">
        <v>-5909109.7</v>
      </c>
      <c r="F610" s="94">
        <v>-7369816.23</v>
      </c>
      <c r="G610" s="94">
        <v>-7216006.23</v>
      </c>
      <c r="H610" s="94">
        <v>-7965482.23</v>
      </c>
      <c r="I610" s="94">
        <v>-1.042895723E7</v>
      </c>
      <c r="J610" s="94">
        <v>-9696384.23</v>
      </c>
      <c r="K610" s="94">
        <v>-1.040373923E7</v>
      </c>
      <c r="L610" s="94">
        <v>-8059346.23</v>
      </c>
      <c r="M610" s="94">
        <v>-7432112.23</v>
      </c>
      <c r="N610" s="94">
        <v>-7981183.23</v>
      </c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2.0" customHeight="1">
      <c r="A611" s="99" t="s">
        <v>85</v>
      </c>
      <c r="B611" s="100" t="s">
        <v>115</v>
      </c>
      <c r="C611" s="96">
        <v>-716666.67</v>
      </c>
      <c r="D611" s="116">
        <v>-716666.67</v>
      </c>
      <c r="E611" s="116">
        <v>-716666.67</v>
      </c>
      <c r="F611" s="116">
        <v>-716666.67</v>
      </c>
      <c r="G611" s="116">
        <v>-716666.67</v>
      </c>
      <c r="H611" s="116">
        <v>-716666.67</v>
      </c>
      <c r="I611" s="116">
        <v>-716666.67</v>
      </c>
      <c r="J611" s="116">
        <v>-716666.67</v>
      </c>
      <c r="K611" s="116">
        <v>-716666.67</v>
      </c>
      <c r="L611" s="116">
        <v>-716666.67</v>
      </c>
      <c r="M611" s="116">
        <v>-716666.67</v>
      </c>
      <c r="N611" s="117">
        <v>-716666.67</v>
      </c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2.0" customHeight="1">
      <c r="A612" s="66"/>
      <c r="B612" s="98" t="s">
        <v>107</v>
      </c>
      <c r="C612" s="97">
        <v>-2100.0</v>
      </c>
      <c r="D612" s="114">
        <v>-2100.0</v>
      </c>
      <c r="E612" s="114">
        <v>-2100.0</v>
      </c>
      <c r="F612" s="114">
        <v>-2100.0</v>
      </c>
      <c r="G612" s="114">
        <v>-2100.0</v>
      </c>
      <c r="H612" s="114">
        <v>-2100.0</v>
      </c>
      <c r="I612" s="114">
        <v>-2100.0</v>
      </c>
      <c r="J612" s="114">
        <v>-2100.0</v>
      </c>
      <c r="K612" s="114">
        <v>-2100.0</v>
      </c>
      <c r="L612" s="114">
        <v>-2100.0</v>
      </c>
      <c r="M612" s="114">
        <v>-2100.0</v>
      </c>
      <c r="N612" s="115">
        <v>-2100.0</v>
      </c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2.0" customHeight="1">
      <c r="A613" s="66"/>
      <c r="B613" s="98" t="s">
        <v>108</v>
      </c>
      <c r="C613" s="97">
        <v>-33635.0</v>
      </c>
      <c r="D613" s="114">
        <v>-33635.0</v>
      </c>
      <c r="E613" s="114">
        <v>-32550.0</v>
      </c>
      <c r="F613" s="114">
        <v>-33635.0</v>
      </c>
      <c r="G613" s="114">
        <v>-32550.0</v>
      </c>
      <c r="H613" s="114">
        <v>-33635.0</v>
      </c>
      <c r="I613" s="114">
        <v>-33635.0</v>
      </c>
      <c r="J613" s="114">
        <v>-30380.0</v>
      </c>
      <c r="K613" s="114">
        <v>-33635.0</v>
      </c>
      <c r="L613" s="114">
        <v>-32550.0</v>
      </c>
      <c r="M613" s="114">
        <v>-33635.0</v>
      </c>
      <c r="N613" s="115">
        <v>-32550.0</v>
      </c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2.0" customHeight="1">
      <c r="A614" s="66"/>
      <c r="B614" s="98" t="s">
        <v>109</v>
      </c>
      <c r="C614" s="97">
        <v>-1.1016624E7</v>
      </c>
      <c r="D614" s="114">
        <v>-1.1016624E7</v>
      </c>
      <c r="E614" s="114">
        <v>-8438787.0</v>
      </c>
      <c r="F614" s="114">
        <v>-7326992.0</v>
      </c>
      <c r="G614" s="114">
        <v>-6698546.0</v>
      </c>
      <c r="H614" s="114">
        <v>-1.0869433E7</v>
      </c>
      <c r="I614" s="114">
        <v>-1.7957032E7</v>
      </c>
      <c r="J614" s="114">
        <v>-1.6219256E7</v>
      </c>
      <c r="K614" s="114">
        <v>-1.7957032E7</v>
      </c>
      <c r="L614" s="114">
        <v>-1.0661251E7</v>
      </c>
      <c r="M614" s="114">
        <v>-9970828.0</v>
      </c>
      <c r="N614" s="115">
        <v>-1.0661251E7</v>
      </c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2.0" customHeight="1">
      <c r="A615" s="66"/>
      <c r="B615" s="98" t="s">
        <v>110</v>
      </c>
      <c r="C615" s="97">
        <v>-1797330.0</v>
      </c>
      <c r="D615" s="114">
        <v>-1504615.0</v>
      </c>
      <c r="E615" s="114">
        <v>-1289622.0</v>
      </c>
      <c r="F615" s="114">
        <v>-1183663.0</v>
      </c>
      <c r="G615" s="114">
        <v>-1309729.0</v>
      </c>
      <c r="H615" s="114">
        <v>-1890601.0</v>
      </c>
      <c r="I615" s="114">
        <v>-2051746.0</v>
      </c>
      <c r="J615" s="114">
        <v>-1938278.0</v>
      </c>
      <c r="K615" s="114">
        <v>-2048907.0</v>
      </c>
      <c r="L615" s="114">
        <v>-1805248.0</v>
      </c>
      <c r="M615" s="114">
        <v>-2133810.0</v>
      </c>
      <c r="N615" s="115">
        <v>-1984512.0</v>
      </c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2.0" customHeight="1">
      <c r="A616" s="66"/>
      <c r="B616" s="98" t="s">
        <v>111</v>
      </c>
      <c r="C616" s="97">
        <v>-2428479.0</v>
      </c>
      <c r="D616" s="114">
        <v>-2032645.0</v>
      </c>
      <c r="E616" s="114">
        <v>-1748975.0</v>
      </c>
      <c r="F616" s="114">
        <v>-1876142.0</v>
      </c>
      <c r="G616" s="114">
        <v>-1805162.0</v>
      </c>
      <c r="H616" s="114">
        <v>-2644651.0</v>
      </c>
      <c r="I616" s="114">
        <v>-2732473.0</v>
      </c>
      <c r="J616" s="114">
        <v>-2682920.0</v>
      </c>
      <c r="K616" s="114">
        <v>-2831009.0</v>
      </c>
      <c r="L616" s="114">
        <v>-2789706.0</v>
      </c>
      <c r="M616" s="114">
        <v>-2796060.0</v>
      </c>
      <c r="N616" s="115">
        <v>-2692252.0</v>
      </c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2.0" customHeight="1">
      <c r="A617" s="66"/>
      <c r="B617" s="98" t="s">
        <v>112</v>
      </c>
      <c r="C617" s="97">
        <v>-409941.0</v>
      </c>
      <c r="D617" s="114">
        <v>-472711.0</v>
      </c>
      <c r="E617" s="114">
        <v>-475380.0</v>
      </c>
      <c r="F617" s="114">
        <v>-385916.0</v>
      </c>
      <c r="G617" s="114">
        <v>-231017.0</v>
      </c>
      <c r="H617" s="114">
        <v>-317810.0</v>
      </c>
      <c r="I617" s="114">
        <v>-467372.0</v>
      </c>
      <c r="J617" s="114">
        <v>-124852.0</v>
      </c>
      <c r="K617" s="114">
        <v>-239023.0</v>
      </c>
      <c r="L617" s="114">
        <v>-192959.0</v>
      </c>
      <c r="M617" s="114">
        <v>-223009.0</v>
      </c>
      <c r="N617" s="115">
        <v>-192960.0</v>
      </c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2.0" customHeight="1">
      <c r="A618" s="66"/>
      <c r="B618" s="92" t="s">
        <v>113</v>
      </c>
      <c r="C618" s="97">
        <v>-1.146945097E7</v>
      </c>
      <c r="D618" s="114">
        <v>-1.146945097E7</v>
      </c>
      <c r="E618" s="114">
        <v>-1.146945097E7</v>
      </c>
      <c r="F618" s="114">
        <v>-1.126064297E7</v>
      </c>
      <c r="G618" s="114">
        <v>-1.126064297E7</v>
      </c>
      <c r="H618" s="114">
        <v>-1.126064297E7</v>
      </c>
      <c r="I618" s="114">
        <v>-1.126064297E7</v>
      </c>
      <c r="J618" s="114">
        <v>-1.126064297E7</v>
      </c>
      <c r="K618" s="114">
        <v>-1.126064297E7</v>
      </c>
      <c r="L618" s="114">
        <v>-1.126064297E7</v>
      </c>
      <c r="M618" s="114">
        <v>-1.126064297E7</v>
      </c>
      <c r="N618" s="115">
        <v>-1.126064297E7</v>
      </c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2.0" customHeight="1">
      <c r="A619" s="66"/>
      <c r="B619" s="98" t="s">
        <v>114</v>
      </c>
      <c r="C619" s="93">
        <v>-2.787422664E7</v>
      </c>
      <c r="D619" s="94">
        <v>-2.724844764E7</v>
      </c>
      <c r="E619" s="94">
        <v>-2.417353164E7</v>
      </c>
      <c r="F619" s="94">
        <v>-2.278575764E7</v>
      </c>
      <c r="G619" s="94">
        <v>-2.205641364E7</v>
      </c>
      <c r="H619" s="94">
        <v>-2.773553964E7</v>
      </c>
      <c r="I619" s="94">
        <v>-3.522166764E7</v>
      </c>
      <c r="J619" s="94">
        <v>-3.297509564E7</v>
      </c>
      <c r="K619" s="94">
        <v>-3.508901564E7</v>
      </c>
      <c r="L619" s="94">
        <v>-2.746112364E7</v>
      </c>
      <c r="M619" s="94">
        <v>-2.713675164E7</v>
      </c>
      <c r="N619" s="94">
        <v>-2.754293464E7</v>
      </c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2.0" customHeight="1">
      <c r="A620" s="99" t="s">
        <v>55</v>
      </c>
      <c r="B620" s="100" t="s">
        <v>117</v>
      </c>
      <c r="C620" s="96">
        <v>-730166.36</v>
      </c>
      <c r="D620" s="116">
        <v>-730166.36</v>
      </c>
      <c r="E620" s="116">
        <v>-730166.36</v>
      </c>
      <c r="F620" s="116">
        <v>-730166.36</v>
      </c>
      <c r="G620" s="116">
        <v>-730166.36</v>
      </c>
      <c r="H620" s="116">
        <v>-730166.36</v>
      </c>
      <c r="I620" s="116">
        <v>-730166.36</v>
      </c>
      <c r="J620" s="116">
        <v>-730166.36</v>
      </c>
      <c r="K620" s="116">
        <v>-730166.36</v>
      </c>
      <c r="L620" s="116">
        <v>-730166.36</v>
      </c>
      <c r="M620" s="116">
        <v>-730166.36</v>
      </c>
      <c r="N620" s="117">
        <v>-730166.36</v>
      </c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2.0" customHeight="1">
      <c r="A621" s="66"/>
      <c r="B621" s="98" t="s">
        <v>118</v>
      </c>
      <c r="C621" s="97">
        <v>-18698.0</v>
      </c>
      <c r="D621" s="114">
        <v>-21779.0</v>
      </c>
      <c r="E621" s="114">
        <v>-20043.0</v>
      </c>
      <c r="F621" s="114">
        <v>-21643.0</v>
      </c>
      <c r="G621" s="114">
        <v>-23201.0</v>
      </c>
      <c r="H621" s="114">
        <v>-25464.0</v>
      </c>
      <c r="I621" s="114">
        <v>-24132.0</v>
      </c>
      <c r="J621" s="114">
        <v>-23270.0</v>
      </c>
      <c r="K621" s="114">
        <v>-25552.0</v>
      </c>
      <c r="L621" s="114">
        <v>-24038.0</v>
      </c>
      <c r="M621" s="114">
        <v>-23156.0</v>
      </c>
      <c r="N621" s="115">
        <v>-22991.0</v>
      </c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2.0" customHeight="1">
      <c r="A622" s="66"/>
      <c r="B622" s="98" t="s">
        <v>115</v>
      </c>
      <c r="C622" s="97">
        <v>-21649.43</v>
      </c>
      <c r="D622" s="114">
        <v>-21649.43</v>
      </c>
      <c r="E622" s="114">
        <v>-21649.43</v>
      </c>
      <c r="F622" s="114">
        <v>-21649.43</v>
      </c>
      <c r="G622" s="114">
        <v>-21649.43</v>
      </c>
      <c r="H622" s="114">
        <v>-21649.43</v>
      </c>
      <c r="I622" s="114">
        <v>-21649.43</v>
      </c>
      <c r="J622" s="114">
        <v>-21649.43</v>
      </c>
      <c r="K622" s="114">
        <v>-163222.7</v>
      </c>
      <c r="L622" s="114">
        <v>-21649.43</v>
      </c>
      <c r="M622" s="114">
        <v>-21649.43</v>
      </c>
      <c r="N622" s="115">
        <v>-21649.43</v>
      </c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2.0" customHeight="1">
      <c r="A623" s="66"/>
      <c r="B623" s="98" t="s">
        <v>107</v>
      </c>
      <c r="C623" s="97">
        <v>-49000.0</v>
      </c>
      <c r="D623" s="114">
        <v>-49000.0</v>
      </c>
      <c r="E623" s="114">
        <v>-49000.0</v>
      </c>
      <c r="F623" s="114">
        <v>-49000.0</v>
      </c>
      <c r="G623" s="114">
        <v>-49000.0</v>
      </c>
      <c r="H623" s="114">
        <v>-49000.0</v>
      </c>
      <c r="I623" s="114">
        <v>-49000.0</v>
      </c>
      <c r="J623" s="114">
        <v>-49000.0</v>
      </c>
      <c r="K623" s="114">
        <v>-49000.0</v>
      </c>
      <c r="L623" s="114">
        <v>-49000.0</v>
      </c>
      <c r="M623" s="114">
        <v>-49000.0</v>
      </c>
      <c r="N623" s="115">
        <v>-49000.0</v>
      </c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2.0" customHeight="1">
      <c r="A624" s="66"/>
      <c r="B624" s="98" t="s">
        <v>109</v>
      </c>
      <c r="C624" s="97">
        <v>-3538723.0</v>
      </c>
      <c r="D624" s="114">
        <v>-3066920.0</v>
      </c>
      <c r="E624" s="114">
        <v>-3494952.0</v>
      </c>
      <c r="F624" s="114">
        <v>-1743970.0</v>
      </c>
      <c r="G624" s="114">
        <v>-3034743.0</v>
      </c>
      <c r="H624" s="114">
        <v>-3720886.0</v>
      </c>
      <c r="I624" s="114">
        <v>-5048990.0</v>
      </c>
      <c r="J624" s="114">
        <v>-4560376.0</v>
      </c>
      <c r="K624" s="114">
        <v>-5048990.0</v>
      </c>
      <c r="L624" s="114">
        <v>-2301175.0</v>
      </c>
      <c r="M624" s="114">
        <v>-3128547.0</v>
      </c>
      <c r="N624" s="115">
        <v>-3599553.0</v>
      </c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2.0" customHeight="1">
      <c r="A625" s="66"/>
      <c r="B625" s="98" t="s">
        <v>110</v>
      </c>
      <c r="C625" s="97">
        <v>-297470.0</v>
      </c>
      <c r="D625" s="114">
        <v>-259299.0</v>
      </c>
      <c r="E625" s="114">
        <v>-273041.0</v>
      </c>
      <c r="F625" s="114">
        <v>-160628.0</v>
      </c>
      <c r="G625" s="114">
        <v>-302105.0</v>
      </c>
      <c r="H625" s="114">
        <v>-274589.0</v>
      </c>
      <c r="I625" s="114">
        <v>-342766.0</v>
      </c>
      <c r="J625" s="114">
        <v>-321135.0</v>
      </c>
      <c r="K625" s="114">
        <v>-344170.0</v>
      </c>
      <c r="L625" s="114">
        <v>-143854.0</v>
      </c>
      <c r="M625" s="114">
        <v>-305356.0</v>
      </c>
      <c r="N625" s="115">
        <v>-315603.0</v>
      </c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2.0" customHeight="1">
      <c r="A626" s="66"/>
      <c r="B626" s="98" t="s">
        <v>111</v>
      </c>
      <c r="C626" s="97">
        <v>-740372.0</v>
      </c>
      <c r="D626" s="114">
        <v>-430283.0</v>
      </c>
      <c r="E626" s="114">
        <v>-632836.0</v>
      </c>
      <c r="F626" s="114">
        <v>-558666.0</v>
      </c>
      <c r="G626" s="114">
        <v>-695141.0</v>
      </c>
      <c r="H626" s="114">
        <v>-639294.0</v>
      </c>
      <c r="I626" s="114">
        <v>-834372.0</v>
      </c>
      <c r="J626" s="114">
        <v>-707805.0</v>
      </c>
      <c r="K626" s="114">
        <v>-820979.0</v>
      </c>
      <c r="L626" s="114">
        <v>-519478.0</v>
      </c>
      <c r="M626" s="114">
        <v>-798079.0</v>
      </c>
      <c r="N626" s="115">
        <v>-776581.0</v>
      </c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2.0" customHeight="1">
      <c r="A627" s="66"/>
      <c r="B627" s="98" t="s">
        <v>112</v>
      </c>
      <c r="C627" s="97">
        <v>-1545866.0</v>
      </c>
      <c r="D627" s="114">
        <v>-953993.0</v>
      </c>
      <c r="E627" s="114">
        <v>-1011529.0</v>
      </c>
      <c r="F627" s="114">
        <v>-774006.0</v>
      </c>
      <c r="G627" s="114">
        <v>-1006563.0</v>
      </c>
      <c r="H627" s="114">
        <v>-946175.0</v>
      </c>
      <c r="I627" s="114">
        <v>-1051411.0</v>
      </c>
      <c r="J627" s="114">
        <v>-1147900.0</v>
      </c>
      <c r="K627" s="114">
        <v>-1079980.0</v>
      </c>
      <c r="L627" s="114">
        <v>-999408.0</v>
      </c>
      <c r="M627" s="114">
        <v>-1181144.0</v>
      </c>
      <c r="N627" s="115">
        <v>-1390033.0</v>
      </c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2.0" customHeight="1">
      <c r="A628" s="66"/>
      <c r="B628" s="92" t="s">
        <v>113</v>
      </c>
      <c r="C628" s="97">
        <v>-1.172499874E7</v>
      </c>
      <c r="D628" s="114">
        <v>-1.172499874E7</v>
      </c>
      <c r="E628" s="114">
        <v>-1.172499874E7</v>
      </c>
      <c r="F628" s="114">
        <v>-1.151153836E7</v>
      </c>
      <c r="G628" s="114">
        <v>-1.151153836E7</v>
      </c>
      <c r="H628" s="114">
        <v>-1.151153836E7</v>
      </c>
      <c r="I628" s="114">
        <v>-1.151153836E7</v>
      </c>
      <c r="J628" s="114">
        <v>-1.151153836E7</v>
      </c>
      <c r="K628" s="114">
        <v>-1.151153836E7</v>
      </c>
      <c r="L628" s="114">
        <v>-1.151153836E7</v>
      </c>
      <c r="M628" s="114">
        <v>-1.151153836E7</v>
      </c>
      <c r="N628" s="115">
        <v>-1.151153836E7</v>
      </c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2.0" customHeight="1">
      <c r="A629" s="66"/>
      <c r="B629" s="98" t="s">
        <v>114</v>
      </c>
      <c r="C629" s="93">
        <v>-1.866694353E7</v>
      </c>
      <c r="D629" s="94">
        <v>-1.725808853E7</v>
      </c>
      <c r="E629" s="94">
        <v>-1.795821553E7</v>
      </c>
      <c r="F629" s="94">
        <v>-1.557126715E7</v>
      </c>
      <c r="G629" s="94">
        <v>-1.737410715E7</v>
      </c>
      <c r="H629" s="94">
        <v>-1.791876215E7</v>
      </c>
      <c r="I629" s="94">
        <v>-1.961402515E7</v>
      </c>
      <c r="J629" s="94">
        <v>-1.907284015E7</v>
      </c>
      <c r="K629" s="94">
        <v>-1.977359842E7</v>
      </c>
      <c r="L629" s="94">
        <v>-1.630030715E7</v>
      </c>
      <c r="M629" s="94">
        <v>-1.774863615E7</v>
      </c>
      <c r="N629" s="94">
        <v>-1.841711515E7</v>
      </c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2.0" customHeight="1">
      <c r="A630" s="99" t="s">
        <v>54</v>
      </c>
      <c r="B630" s="100" t="s">
        <v>117</v>
      </c>
      <c r="C630" s="101">
        <v>-730166.36</v>
      </c>
      <c r="D630" s="102">
        <v>-730166.36</v>
      </c>
      <c r="E630" s="102">
        <v>-730166.36</v>
      </c>
      <c r="F630" s="102">
        <v>-730166.36</v>
      </c>
      <c r="G630" s="102">
        <v>-730166.36</v>
      </c>
      <c r="H630" s="102">
        <v>-730166.36</v>
      </c>
      <c r="I630" s="102">
        <v>-730166.36</v>
      </c>
      <c r="J630" s="102">
        <v>-730166.36</v>
      </c>
      <c r="K630" s="102">
        <v>-730166.36</v>
      </c>
      <c r="L630" s="102">
        <v>-730166.36</v>
      </c>
      <c r="M630" s="102">
        <v>-730166.36</v>
      </c>
      <c r="N630" s="102">
        <v>-730166.36</v>
      </c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2.0" customHeight="1">
      <c r="A631" s="66"/>
      <c r="B631" s="103" t="s">
        <v>118</v>
      </c>
      <c r="C631" s="101">
        <v>-18698.0</v>
      </c>
      <c r="D631" s="102">
        <v>-21779.0</v>
      </c>
      <c r="E631" s="102">
        <v>-20043.0</v>
      </c>
      <c r="F631" s="102">
        <v>-21643.0</v>
      </c>
      <c r="G631" s="102">
        <v>-23201.0</v>
      </c>
      <c r="H631" s="102">
        <v>-25464.0</v>
      </c>
      <c r="I631" s="102">
        <v>-24132.0</v>
      </c>
      <c r="J631" s="102">
        <v>-23270.0</v>
      </c>
      <c r="K631" s="102">
        <v>-25552.0</v>
      </c>
      <c r="L631" s="102">
        <v>-24038.0</v>
      </c>
      <c r="M631" s="102">
        <v>-23156.0</v>
      </c>
      <c r="N631" s="102">
        <v>-22991.0</v>
      </c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2.0" customHeight="1">
      <c r="A632" s="66"/>
      <c r="B632" s="103" t="s">
        <v>115</v>
      </c>
      <c r="C632" s="101">
        <v>-738316.1</v>
      </c>
      <c r="D632" s="102">
        <v>-738316.1</v>
      </c>
      <c r="E632" s="102">
        <v>-738316.1</v>
      </c>
      <c r="F632" s="102">
        <v>-738316.1</v>
      </c>
      <c r="G632" s="102">
        <v>-738316.1</v>
      </c>
      <c r="H632" s="102">
        <v>-738316.1</v>
      </c>
      <c r="I632" s="102">
        <v>-738316.1</v>
      </c>
      <c r="J632" s="102">
        <v>-738316.1</v>
      </c>
      <c r="K632" s="102">
        <v>-879889.37</v>
      </c>
      <c r="L632" s="102">
        <v>-738316.1</v>
      </c>
      <c r="M632" s="102">
        <v>-738316.1</v>
      </c>
      <c r="N632" s="102">
        <v>-738316.1</v>
      </c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2.0" customHeight="1">
      <c r="A633" s="66"/>
      <c r="B633" s="103" t="s">
        <v>107</v>
      </c>
      <c r="C633" s="101">
        <v>-51100.0</v>
      </c>
      <c r="D633" s="102">
        <v>-51100.0</v>
      </c>
      <c r="E633" s="102">
        <v>-51100.0</v>
      </c>
      <c r="F633" s="102">
        <v>-51100.0</v>
      </c>
      <c r="G633" s="102">
        <v>-51100.0</v>
      </c>
      <c r="H633" s="102">
        <v>-51100.0</v>
      </c>
      <c r="I633" s="102">
        <v>-51100.0</v>
      </c>
      <c r="J633" s="102">
        <v>-51100.0</v>
      </c>
      <c r="K633" s="102">
        <v>-51100.0</v>
      </c>
      <c r="L633" s="102">
        <v>-51100.0</v>
      </c>
      <c r="M633" s="102">
        <v>-51100.0</v>
      </c>
      <c r="N633" s="102">
        <v>-51100.0</v>
      </c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2.0" customHeight="1">
      <c r="A634" s="66"/>
      <c r="B634" s="103" t="s">
        <v>108</v>
      </c>
      <c r="C634" s="101">
        <v>-33635.0</v>
      </c>
      <c r="D634" s="102">
        <v>-33635.0</v>
      </c>
      <c r="E634" s="102">
        <v>-32550.0</v>
      </c>
      <c r="F634" s="102">
        <v>-33635.0</v>
      </c>
      <c r="G634" s="102">
        <v>-32550.0</v>
      </c>
      <c r="H634" s="102">
        <v>-33635.0</v>
      </c>
      <c r="I634" s="102">
        <v>-33635.0</v>
      </c>
      <c r="J634" s="102">
        <v>-30380.0</v>
      </c>
      <c r="K634" s="102">
        <v>-33635.0</v>
      </c>
      <c r="L634" s="102">
        <v>-32550.0</v>
      </c>
      <c r="M634" s="102">
        <v>-33635.0</v>
      </c>
      <c r="N634" s="102">
        <v>-32550.0</v>
      </c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2.0" customHeight="1">
      <c r="A635" s="66"/>
      <c r="B635" s="103" t="s">
        <v>109</v>
      </c>
      <c r="C635" s="101">
        <v>-1.4555347E7</v>
      </c>
      <c r="D635" s="102">
        <v>-1.4083544E7</v>
      </c>
      <c r="E635" s="102">
        <v>-1.1933739E7</v>
      </c>
      <c r="F635" s="102">
        <v>-9070962.0</v>
      </c>
      <c r="G635" s="102">
        <v>-9733289.0</v>
      </c>
      <c r="H635" s="102">
        <v>-1.4590319E7</v>
      </c>
      <c r="I635" s="102">
        <v>-2.3006022E7</v>
      </c>
      <c r="J635" s="102">
        <v>-2.0779632E7</v>
      </c>
      <c r="K635" s="102">
        <v>-2.3006022E7</v>
      </c>
      <c r="L635" s="102">
        <v>-1.2962426E7</v>
      </c>
      <c r="M635" s="102">
        <v>-1.3099375E7</v>
      </c>
      <c r="N635" s="102">
        <v>-1.4260804E7</v>
      </c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2.0" customHeight="1">
      <c r="A636" s="66"/>
      <c r="B636" s="103" t="s">
        <v>110</v>
      </c>
      <c r="C636" s="101">
        <v>-2094800.0</v>
      </c>
      <c r="D636" s="102">
        <v>-1763914.0</v>
      </c>
      <c r="E636" s="102">
        <v>-1562663.0</v>
      </c>
      <c r="F636" s="102">
        <v>-1344291.0</v>
      </c>
      <c r="G636" s="102">
        <v>-1611834.0</v>
      </c>
      <c r="H636" s="102">
        <v>-2165190.0</v>
      </c>
      <c r="I636" s="102">
        <v>-2394512.0</v>
      </c>
      <c r="J636" s="102">
        <v>-2259413.0</v>
      </c>
      <c r="K636" s="102">
        <v>-2393077.0</v>
      </c>
      <c r="L636" s="102">
        <v>-1949102.0</v>
      </c>
      <c r="M636" s="102">
        <v>-2439166.0</v>
      </c>
      <c r="N636" s="102">
        <v>-2300115.0</v>
      </c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2.0" customHeight="1">
      <c r="A637" s="66"/>
      <c r="B637" s="103" t="s">
        <v>111</v>
      </c>
      <c r="C637" s="101">
        <v>-3168851.0</v>
      </c>
      <c r="D637" s="102">
        <v>-2462928.0</v>
      </c>
      <c r="E637" s="102">
        <v>-2381811.0</v>
      </c>
      <c r="F637" s="102">
        <v>-2434808.0</v>
      </c>
      <c r="G637" s="102">
        <v>-2500303.0</v>
      </c>
      <c r="H637" s="102">
        <v>-3283945.0</v>
      </c>
      <c r="I637" s="102">
        <v>-3566845.0</v>
      </c>
      <c r="J637" s="102">
        <v>-3390725.0</v>
      </c>
      <c r="K637" s="102">
        <v>-3651988.0</v>
      </c>
      <c r="L637" s="102">
        <v>-3309184.0</v>
      </c>
      <c r="M637" s="102">
        <v>-3594139.0</v>
      </c>
      <c r="N637" s="102">
        <v>-3468833.0</v>
      </c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2.0" customHeight="1">
      <c r="A638" s="66"/>
      <c r="B638" s="103" t="s">
        <v>112</v>
      </c>
      <c r="C638" s="101">
        <v>-1955807.0</v>
      </c>
      <c r="D638" s="102">
        <v>-1426704.0</v>
      </c>
      <c r="E638" s="102">
        <v>-1486909.0</v>
      </c>
      <c r="F638" s="102">
        <v>-1159922.0</v>
      </c>
      <c r="G638" s="102">
        <v>-1237580.0</v>
      </c>
      <c r="H638" s="102">
        <v>-1263985.0</v>
      </c>
      <c r="I638" s="102">
        <v>-1518783.0</v>
      </c>
      <c r="J638" s="102">
        <v>-1272752.0</v>
      </c>
      <c r="K638" s="102">
        <v>-1319003.0</v>
      </c>
      <c r="L638" s="102">
        <v>-1192367.0</v>
      </c>
      <c r="M638" s="102">
        <v>-1404153.0</v>
      </c>
      <c r="N638" s="102">
        <v>-1582993.0</v>
      </c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2.0" customHeight="1">
      <c r="A639" s="66"/>
      <c r="B639" s="103" t="s">
        <v>113</v>
      </c>
      <c r="C639" s="101">
        <v>-2.319444971E7</v>
      </c>
      <c r="D639" s="102">
        <v>-2.319444971E7</v>
      </c>
      <c r="E639" s="102">
        <v>-2.319444971E7</v>
      </c>
      <c r="F639" s="102">
        <v>-2.277218133E7</v>
      </c>
      <c r="G639" s="102">
        <v>-2.277218133E7</v>
      </c>
      <c r="H639" s="102">
        <v>-2.277218133E7</v>
      </c>
      <c r="I639" s="102">
        <v>-2.277218133E7</v>
      </c>
      <c r="J639" s="102">
        <v>-2.277218133E7</v>
      </c>
      <c r="K639" s="102">
        <v>-2.277218133E7</v>
      </c>
      <c r="L639" s="102">
        <v>-2.277218133E7</v>
      </c>
      <c r="M639" s="102">
        <v>-2.277218133E7</v>
      </c>
      <c r="N639" s="102">
        <v>-2.277218133E7</v>
      </c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2.0" customHeight="1">
      <c r="A640" s="66"/>
      <c r="B640" s="103" t="s">
        <v>114</v>
      </c>
      <c r="C640" s="101">
        <v>-4.654117017E7</v>
      </c>
      <c r="D640" s="102">
        <v>-4.450653617E7</v>
      </c>
      <c r="E640" s="102">
        <v>-4.213174717E7</v>
      </c>
      <c r="F640" s="102">
        <v>-3.835702479E7</v>
      </c>
      <c r="G640" s="102">
        <v>-3.943052079E7</v>
      </c>
      <c r="H640" s="102">
        <v>-4.565430179E7</v>
      </c>
      <c r="I640" s="102">
        <v>-5.483569279E7</v>
      </c>
      <c r="J640" s="102">
        <v>-5.204793579E7</v>
      </c>
      <c r="K640" s="102">
        <v>-5.486261406E7</v>
      </c>
      <c r="L640" s="102">
        <v>-4.376143079E7</v>
      </c>
      <c r="M640" s="102">
        <v>-4.488538779E7</v>
      </c>
      <c r="N640" s="102">
        <v>-4.596004979E7</v>
      </c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2.0" customHeight="1">
      <c r="A641" s="66"/>
      <c r="B641" s="69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2.0" customHeight="1">
      <c r="A642" s="69"/>
      <c r="B642" s="69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2.0" customHeight="1">
      <c r="A643" s="66"/>
      <c r="B643" s="69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2.0" customHeight="1">
      <c r="A644" s="66"/>
      <c r="B644" s="69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2.0" customHeight="1">
      <c r="A645" s="66"/>
      <c r="B645" s="69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2.0" customHeight="1">
      <c r="A646" s="66"/>
      <c r="B646" s="69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2.0" customHeight="1">
      <c r="A647" s="66"/>
      <c r="B647" s="69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2.0" customHeight="1">
      <c r="A648" s="66"/>
      <c r="B648" s="69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2.0" customHeight="1">
      <c r="A649" s="66"/>
      <c r="B649" s="69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2.0" customHeight="1">
      <c r="A650" s="66"/>
      <c r="B650" s="69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2.0" customHeight="1">
      <c r="A651" s="51" t="s">
        <v>120</v>
      </c>
      <c r="B651" s="69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2.0" customHeight="1">
      <c r="A652" s="66"/>
      <c r="B652" s="69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2.0" customHeight="1">
      <c r="A653" s="126" t="s">
        <v>77</v>
      </c>
      <c r="B653" s="127"/>
      <c r="C653" s="71" t="s">
        <v>65</v>
      </c>
      <c r="D653" s="71" t="s">
        <v>66</v>
      </c>
      <c r="E653" s="71" t="s">
        <v>67</v>
      </c>
      <c r="F653" s="71" t="s">
        <v>68</v>
      </c>
      <c r="G653" s="71" t="s">
        <v>69</v>
      </c>
      <c r="H653" s="71" t="s">
        <v>70</v>
      </c>
      <c r="I653" s="71" t="s">
        <v>71</v>
      </c>
      <c r="J653" s="71" t="s">
        <v>72</v>
      </c>
      <c r="K653" s="71" t="s">
        <v>73</v>
      </c>
      <c r="L653" s="71" t="s">
        <v>74</v>
      </c>
      <c r="M653" s="71" t="s">
        <v>75</v>
      </c>
      <c r="N653" s="71" t="s">
        <v>76</v>
      </c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2.0" customHeight="1">
      <c r="A654" s="72" t="s">
        <v>121</v>
      </c>
      <c r="B654" s="71" t="s">
        <v>115</v>
      </c>
      <c r="C654" s="73">
        <v>-716666.67</v>
      </c>
      <c r="D654" s="73">
        <v>-716666.67</v>
      </c>
      <c r="E654" s="73">
        <v>-716666.67</v>
      </c>
      <c r="F654" s="73">
        <v>-716666.67</v>
      </c>
      <c r="G654" s="73">
        <v>-716666.67</v>
      </c>
      <c r="H654" s="73">
        <v>-716666.67</v>
      </c>
      <c r="I654" s="73">
        <v>-716666.67</v>
      </c>
      <c r="J654" s="73">
        <v>-716666.67</v>
      </c>
      <c r="K654" s="73">
        <v>-716666.67</v>
      </c>
      <c r="L654" s="73">
        <v>-716666.67</v>
      </c>
      <c r="M654" s="73">
        <v>-716666.67</v>
      </c>
      <c r="N654" s="73">
        <v>-716666.67</v>
      </c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2.0" customHeight="1">
      <c r="A655" s="77"/>
      <c r="B655" s="78" t="s">
        <v>114</v>
      </c>
      <c r="C655" s="79">
        <v>-716666.67</v>
      </c>
      <c r="D655" s="79">
        <v>-716666.67</v>
      </c>
      <c r="E655" s="79">
        <v>-716666.67</v>
      </c>
      <c r="F655" s="79">
        <v>-716666.67</v>
      </c>
      <c r="G655" s="79">
        <v>-716666.67</v>
      </c>
      <c r="H655" s="79">
        <v>-716666.67</v>
      </c>
      <c r="I655" s="79">
        <v>-716666.67</v>
      </c>
      <c r="J655" s="79">
        <v>-716666.67</v>
      </c>
      <c r="K655" s="79">
        <v>-716666.67</v>
      </c>
      <c r="L655" s="79">
        <v>-716666.67</v>
      </c>
      <c r="M655" s="79">
        <v>-716666.67</v>
      </c>
      <c r="N655" s="79">
        <v>-716666.67</v>
      </c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2.0" customHeight="1">
      <c r="A656" s="72" t="s">
        <v>122</v>
      </c>
      <c r="B656" s="71" t="s">
        <v>109</v>
      </c>
      <c r="C656" s="73">
        <v>-1632445.0</v>
      </c>
      <c r="D656" s="73">
        <v>-1632445.0</v>
      </c>
      <c r="E656" s="73">
        <v>-1579786.0</v>
      </c>
      <c r="F656" s="73">
        <v>-1319736.0</v>
      </c>
      <c r="G656" s="73">
        <v>-691290.0</v>
      </c>
      <c r="H656" s="73">
        <v>-1632445.0</v>
      </c>
      <c r="I656" s="73">
        <v>-3154136.0</v>
      </c>
      <c r="J656" s="73">
        <v>-2848897.0</v>
      </c>
      <c r="K656" s="73">
        <v>-3154136.0</v>
      </c>
      <c r="L656" s="73">
        <v>-1579786.0</v>
      </c>
      <c r="M656" s="73">
        <v>-1948182.0</v>
      </c>
      <c r="N656" s="73">
        <v>-1579786.0</v>
      </c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2.0" customHeight="1">
      <c r="A657" s="74"/>
      <c r="B657" s="71" t="s">
        <v>110</v>
      </c>
      <c r="C657" s="73">
        <v>-373811.0</v>
      </c>
      <c r="D657" s="73">
        <v>-252006.0</v>
      </c>
      <c r="E657" s="73">
        <v>-300561.0</v>
      </c>
      <c r="F657" s="73">
        <v>-138690.0</v>
      </c>
      <c r="G657" s="73">
        <v>-130924.0</v>
      </c>
      <c r="H657" s="73">
        <v>-368438.0</v>
      </c>
      <c r="I657" s="73">
        <v>-380976.0</v>
      </c>
      <c r="J657" s="73">
        <v>-339642.0</v>
      </c>
      <c r="K657" s="73">
        <v>-386360.0</v>
      </c>
      <c r="L657" s="73">
        <v>-243934.0</v>
      </c>
      <c r="M657" s="73">
        <v>-406700.0</v>
      </c>
      <c r="N657" s="73">
        <v>-376818.0</v>
      </c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2.0" customHeight="1">
      <c r="A658" s="74"/>
      <c r="B658" s="71" t="s">
        <v>111</v>
      </c>
      <c r="C658" s="73">
        <v>-505559.0</v>
      </c>
      <c r="D658" s="73">
        <v>-343569.0</v>
      </c>
      <c r="E658" s="73">
        <v>-415146.0</v>
      </c>
      <c r="F658" s="73">
        <v>-289322.0</v>
      </c>
      <c r="G658" s="73">
        <v>-198909.0</v>
      </c>
      <c r="H658" s="73">
        <v>-546245.0</v>
      </c>
      <c r="I658" s="73">
        <v>-506313.0</v>
      </c>
      <c r="J658" s="73">
        <v>-488230.0</v>
      </c>
      <c r="K658" s="73">
        <v>-560561.0</v>
      </c>
      <c r="L658" s="73">
        <v>-476929.0</v>
      </c>
      <c r="M658" s="73">
        <v>-560561.0</v>
      </c>
      <c r="N658" s="73">
        <v>-542478.0</v>
      </c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2.0" customHeight="1">
      <c r="A659" s="74"/>
      <c r="B659" s="71" t="s">
        <v>112</v>
      </c>
      <c r="C659" s="73">
        <v>-173586.0</v>
      </c>
      <c r="D659" s="73">
        <v>-86793.0</v>
      </c>
      <c r="E659" s="73">
        <v>-130190.0</v>
      </c>
      <c r="F659" s="73">
        <v>-43397.0</v>
      </c>
      <c r="G659" s="73">
        <v>-43397.0</v>
      </c>
      <c r="H659" s="73">
        <v>-43397.0</v>
      </c>
      <c r="I659" s="73">
        <v>-43397.0</v>
      </c>
      <c r="J659" s="73">
        <v>-43397.0</v>
      </c>
      <c r="K659" s="73">
        <v>0.0</v>
      </c>
      <c r="L659" s="73">
        <v>-43397.0</v>
      </c>
      <c r="M659" s="73">
        <v>0.0</v>
      </c>
      <c r="N659" s="73">
        <v>0.0</v>
      </c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2.0" customHeight="1">
      <c r="A660" s="74"/>
      <c r="B660" s="71" t="s">
        <v>113</v>
      </c>
      <c r="C660" s="73">
        <v>-1989452.89</v>
      </c>
      <c r="D660" s="73">
        <v>-1989452.89</v>
      </c>
      <c r="E660" s="73">
        <v>-1989452.89</v>
      </c>
      <c r="F660" s="73">
        <v>-1953233.75</v>
      </c>
      <c r="G660" s="73">
        <v>-1953233.75</v>
      </c>
      <c r="H660" s="73">
        <v>-1953233.75</v>
      </c>
      <c r="I660" s="73">
        <v>-1953233.75</v>
      </c>
      <c r="J660" s="73">
        <v>-1953233.75</v>
      </c>
      <c r="K660" s="73">
        <v>-1953233.75</v>
      </c>
      <c r="L660" s="73">
        <v>-1953233.75</v>
      </c>
      <c r="M660" s="73">
        <v>-1953233.75</v>
      </c>
      <c r="N660" s="73">
        <v>-1953233.75</v>
      </c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2.0" customHeight="1">
      <c r="A661" s="77"/>
      <c r="B661" s="78" t="s">
        <v>114</v>
      </c>
      <c r="C661" s="79">
        <v>-4674853.89</v>
      </c>
      <c r="D661" s="79">
        <v>-4304265.89</v>
      </c>
      <c r="E661" s="79">
        <v>-4415135.89</v>
      </c>
      <c r="F661" s="79">
        <v>-3744378.75</v>
      </c>
      <c r="G661" s="79">
        <v>-3017753.75</v>
      </c>
      <c r="H661" s="79">
        <v>-4543758.75</v>
      </c>
      <c r="I661" s="79">
        <v>-6038055.75</v>
      </c>
      <c r="J661" s="79">
        <v>-5673399.75</v>
      </c>
      <c r="K661" s="79">
        <v>-6054290.75</v>
      </c>
      <c r="L661" s="79">
        <v>-4297279.75</v>
      </c>
      <c r="M661" s="79">
        <v>-4868676.75</v>
      </c>
      <c r="N661" s="79">
        <v>-4452315.75</v>
      </c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2.0" customHeight="1">
      <c r="A662" s="72" t="s">
        <v>123</v>
      </c>
      <c r="B662" s="71" t="s">
        <v>109</v>
      </c>
      <c r="C662" s="73">
        <v>-1520972.0</v>
      </c>
      <c r="D662" s="73">
        <v>-1520972.0</v>
      </c>
      <c r="E662" s="73">
        <v>-785018.0</v>
      </c>
      <c r="F662" s="73">
        <v>0.0</v>
      </c>
      <c r="G662" s="73">
        <v>0.0</v>
      </c>
      <c r="H662" s="73">
        <v>-1373781.0</v>
      </c>
      <c r="I662" s="73">
        <v>-2938752.0</v>
      </c>
      <c r="J662" s="73">
        <v>-2654357.0</v>
      </c>
      <c r="K662" s="73">
        <v>-2938752.0</v>
      </c>
      <c r="L662" s="73">
        <v>-1471909.0</v>
      </c>
      <c r="M662" s="73">
        <v>-1815148.0</v>
      </c>
      <c r="N662" s="73">
        <v>-1471909.0</v>
      </c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2.0" customHeight="1">
      <c r="A663" s="74"/>
      <c r="B663" s="71" t="s">
        <v>110</v>
      </c>
      <c r="C663" s="73">
        <v>-110250.0</v>
      </c>
      <c r="D663" s="73">
        <v>-126129.0</v>
      </c>
      <c r="E663" s="73">
        <v>-91037.0</v>
      </c>
      <c r="F663" s="73">
        <v>0.0</v>
      </c>
      <c r="G663" s="73">
        <v>0.0</v>
      </c>
      <c r="H663" s="73">
        <v>-266319.0</v>
      </c>
      <c r="I663" s="73">
        <v>-381304.0</v>
      </c>
      <c r="J663" s="73">
        <v>-333984.0</v>
      </c>
      <c r="K663" s="73">
        <v>-334243.0</v>
      </c>
      <c r="L663" s="73">
        <v>-276694.0</v>
      </c>
      <c r="M663" s="73">
        <v>-396083.0</v>
      </c>
      <c r="N663" s="73">
        <v>-296091.0</v>
      </c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2.0" customHeight="1">
      <c r="A664" s="74"/>
      <c r="B664" s="71" t="s">
        <v>111</v>
      </c>
      <c r="C664" s="73">
        <v>-162743.0</v>
      </c>
      <c r="D664" s="73">
        <v>-162743.0</v>
      </c>
      <c r="E664" s="73">
        <v>-126578.0</v>
      </c>
      <c r="F664" s="73">
        <v>0.0</v>
      </c>
      <c r="G664" s="73">
        <v>0.0</v>
      </c>
      <c r="H664" s="73">
        <v>-423434.0</v>
      </c>
      <c r="I664" s="73">
        <v>-542478.0</v>
      </c>
      <c r="J664" s="73">
        <v>-491998.0</v>
      </c>
      <c r="K664" s="73">
        <v>-495765.0</v>
      </c>
      <c r="L664" s="73">
        <v>-542478.0</v>
      </c>
      <c r="M664" s="73">
        <v>-560561.0</v>
      </c>
      <c r="N664" s="73">
        <v>-415900.0</v>
      </c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2.0" customHeight="1">
      <c r="A665" s="74"/>
      <c r="B665" s="71" t="s">
        <v>112</v>
      </c>
      <c r="C665" s="73">
        <v>-86793.0</v>
      </c>
      <c r="D665" s="73">
        <v>-86793.0</v>
      </c>
      <c r="E665" s="73">
        <v>-43397.0</v>
      </c>
      <c r="F665" s="73">
        <v>0.0</v>
      </c>
      <c r="G665" s="73">
        <v>0.0</v>
      </c>
      <c r="H665" s="73">
        <v>-86793.0</v>
      </c>
      <c r="I665" s="73">
        <v>-86793.0</v>
      </c>
      <c r="J665" s="73">
        <v>-43397.0</v>
      </c>
      <c r="K665" s="73">
        <v>-86793.0</v>
      </c>
      <c r="L665" s="73">
        <v>0.0</v>
      </c>
      <c r="M665" s="73">
        <v>0.0</v>
      </c>
      <c r="N665" s="73">
        <v>-43397.0</v>
      </c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2.0" customHeight="1">
      <c r="A666" s="74"/>
      <c r="B666" s="71" t="s">
        <v>113</v>
      </c>
      <c r="C666" s="73">
        <v>-1938441.28</v>
      </c>
      <c r="D666" s="73">
        <v>-1938441.28</v>
      </c>
      <c r="E666" s="73">
        <v>-1938441.28</v>
      </c>
      <c r="F666" s="73">
        <v>-1903150.83</v>
      </c>
      <c r="G666" s="73">
        <v>-1903150.83</v>
      </c>
      <c r="H666" s="73">
        <v>-1903150.83</v>
      </c>
      <c r="I666" s="73">
        <v>-1903150.83</v>
      </c>
      <c r="J666" s="73">
        <v>-1903150.83</v>
      </c>
      <c r="K666" s="73">
        <v>-1903150.83</v>
      </c>
      <c r="L666" s="73">
        <v>-1903150.83</v>
      </c>
      <c r="M666" s="73">
        <v>-1903150.83</v>
      </c>
      <c r="N666" s="73">
        <v>-1903150.83</v>
      </c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2.0" customHeight="1">
      <c r="A667" s="77"/>
      <c r="B667" s="78" t="s">
        <v>114</v>
      </c>
      <c r="C667" s="79">
        <v>-3819199.28</v>
      </c>
      <c r="D667" s="79">
        <v>-3835078.28</v>
      </c>
      <c r="E667" s="79">
        <v>-2984471.28</v>
      </c>
      <c r="F667" s="79">
        <v>-1903150.83</v>
      </c>
      <c r="G667" s="79">
        <v>-1903150.83</v>
      </c>
      <c r="H667" s="79">
        <v>-4053477.83</v>
      </c>
      <c r="I667" s="79">
        <v>-5852477.83</v>
      </c>
      <c r="J667" s="79">
        <v>-5426886.83</v>
      </c>
      <c r="K667" s="79">
        <v>-5758703.83</v>
      </c>
      <c r="L667" s="79">
        <v>-4194231.83</v>
      </c>
      <c r="M667" s="79">
        <v>-4674942.83</v>
      </c>
      <c r="N667" s="79">
        <v>-4130447.83</v>
      </c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2.0" customHeight="1">
      <c r="A668" s="72" t="s">
        <v>124</v>
      </c>
      <c r="B668" s="71" t="s">
        <v>109</v>
      </c>
      <c r="C668" s="73">
        <v>-2225464.0</v>
      </c>
      <c r="D668" s="73">
        <v>-2225464.0</v>
      </c>
      <c r="E668" s="73">
        <v>-2153675.0</v>
      </c>
      <c r="F668" s="73">
        <v>-1672499.0</v>
      </c>
      <c r="G668" s="73">
        <v>-1672499.0</v>
      </c>
      <c r="H668" s="73">
        <v>-2225464.0</v>
      </c>
      <c r="I668" s="73">
        <v>-3124487.0</v>
      </c>
      <c r="J668" s="73">
        <v>-2822118.0</v>
      </c>
      <c r="K668" s="73">
        <v>-3124487.0</v>
      </c>
      <c r="L668" s="73">
        <v>-2153675.0</v>
      </c>
      <c r="M668" s="73">
        <v>-1728249.0</v>
      </c>
      <c r="N668" s="73">
        <v>-2153675.0</v>
      </c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2.0" customHeight="1">
      <c r="A669" s="74"/>
      <c r="B669" s="71" t="s">
        <v>110</v>
      </c>
      <c r="C669" s="73">
        <v>-404455.0</v>
      </c>
      <c r="D669" s="73">
        <v>-360196.0</v>
      </c>
      <c r="E669" s="73">
        <v>-246646.0</v>
      </c>
      <c r="F669" s="73">
        <v>-242759.0</v>
      </c>
      <c r="G669" s="73">
        <v>-366316.0</v>
      </c>
      <c r="H669" s="73">
        <v>-369230.0</v>
      </c>
      <c r="I669" s="73">
        <v>-354161.0</v>
      </c>
      <c r="J669" s="73">
        <v>-326559.0</v>
      </c>
      <c r="K669" s="73">
        <v>-342366.0</v>
      </c>
      <c r="L669" s="73">
        <v>-357530.0</v>
      </c>
      <c r="M669" s="73">
        <v>-379514.0</v>
      </c>
      <c r="N669" s="73">
        <v>-358131.0</v>
      </c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2.0" customHeight="1">
      <c r="A670" s="74"/>
      <c r="B670" s="71" t="s">
        <v>111</v>
      </c>
      <c r="C670" s="73">
        <v>-491600.0</v>
      </c>
      <c r="D670" s="73">
        <v>-448651.0</v>
      </c>
      <c r="E670" s="73">
        <v>-310554.0</v>
      </c>
      <c r="F670" s="73">
        <v>-355485.0</v>
      </c>
      <c r="G670" s="73">
        <v>-459884.0</v>
      </c>
      <c r="H670" s="73">
        <v>-449973.0</v>
      </c>
      <c r="I670" s="73">
        <v>-416935.0</v>
      </c>
      <c r="J670" s="73">
        <v>-401738.0</v>
      </c>
      <c r="K670" s="73">
        <v>-414292.0</v>
      </c>
      <c r="L670" s="73">
        <v>-459884.0</v>
      </c>
      <c r="M670" s="73">
        <v>-430811.0</v>
      </c>
      <c r="N670" s="73">
        <v>-433454.0</v>
      </c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2.0" customHeight="1">
      <c r="A671" s="74"/>
      <c r="B671" s="71" t="s">
        <v>112</v>
      </c>
      <c r="C671" s="73">
        <v>0.0</v>
      </c>
      <c r="D671" s="73">
        <v>-38058.0</v>
      </c>
      <c r="E671" s="73">
        <v>-114173.0</v>
      </c>
      <c r="F671" s="73">
        <v>-114173.0</v>
      </c>
      <c r="G671" s="73">
        <v>-38058.0</v>
      </c>
      <c r="H671" s="73">
        <v>-38058.0</v>
      </c>
      <c r="I671" s="73">
        <v>-76115.0</v>
      </c>
      <c r="J671" s="73">
        <v>-38058.0</v>
      </c>
      <c r="K671" s="73">
        <v>-76115.0</v>
      </c>
      <c r="L671" s="73">
        <v>0.0</v>
      </c>
      <c r="M671" s="73">
        <v>-76115.0</v>
      </c>
      <c r="N671" s="73">
        <v>-38058.0</v>
      </c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2.0" customHeight="1">
      <c r="A672" s="74"/>
      <c r="B672" s="71" t="s">
        <v>113</v>
      </c>
      <c r="C672" s="73">
        <v>-2152690.05</v>
      </c>
      <c r="D672" s="73">
        <v>-2152690.05</v>
      </c>
      <c r="E672" s="73">
        <v>-2152690.05</v>
      </c>
      <c r="F672" s="73">
        <v>-2113499.08</v>
      </c>
      <c r="G672" s="73">
        <v>-2113499.08</v>
      </c>
      <c r="H672" s="73">
        <v>-2113499.08</v>
      </c>
      <c r="I672" s="73">
        <v>-2113499.08</v>
      </c>
      <c r="J672" s="73">
        <v>-2113499.08</v>
      </c>
      <c r="K672" s="73">
        <v>-2113499.08</v>
      </c>
      <c r="L672" s="73">
        <v>-2113499.08</v>
      </c>
      <c r="M672" s="73">
        <v>-2113499.08</v>
      </c>
      <c r="N672" s="73">
        <v>-2113499.08</v>
      </c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2.0" customHeight="1">
      <c r="A673" s="77"/>
      <c r="B673" s="78" t="s">
        <v>114</v>
      </c>
      <c r="C673" s="79">
        <v>-5274209.05</v>
      </c>
      <c r="D673" s="79">
        <v>-5225059.05</v>
      </c>
      <c r="E673" s="79">
        <v>-4977738.05</v>
      </c>
      <c r="F673" s="79">
        <v>-4498415.08</v>
      </c>
      <c r="G673" s="79">
        <v>-4650256.08</v>
      </c>
      <c r="H673" s="79">
        <v>-5196224.08</v>
      </c>
      <c r="I673" s="79">
        <v>-6085197.08</v>
      </c>
      <c r="J673" s="79">
        <v>-5701972.08</v>
      </c>
      <c r="K673" s="79">
        <v>-6070759.08</v>
      </c>
      <c r="L673" s="79">
        <v>-5084588.08</v>
      </c>
      <c r="M673" s="79">
        <v>-4728188.08</v>
      </c>
      <c r="N673" s="79">
        <v>-5096817.08</v>
      </c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2.0" customHeight="1">
      <c r="A674" s="72" t="s">
        <v>125</v>
      </c>
      <c r="B674" s="71" t="s">
        <v>109</v>
      </c>
      <c r="C674" s="73">
        <v>-2237546.0</v>
      </c>
      <c r="D674" s="73">
        <v>-2237546.0</v>
      </c>
      <c r="E674" s="73">
        <v>-2165367.0</v>
      </c>
      <c r="F674" s="73">
        <v>-1681579.0</v>
      </c>
      <c r="G674" s="73">
        <v>-1681579.0</v>
      </c>
      <c r="H674" s="73">
        <v>-2237546.0</v>
      </c>
      <c r="I674" s="73">
        <v>-3141450.0</v>
      </c>
      <c r="J674" s="73">
        <v>-2837439.0</v>
      </c>
      <c r="K674" s="73">
        <v>-3141450.0</v>
      </c>
      <c r="L674" s="73">
        <v>-2165367.0</v>
      </c>
      <c r="M674" s="73">
        <v>-1737631.0</v>
      </c>
      <c r="N674" s="73">
        <v>-2165367.0</v>
      </c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2.0" customHeight="1">
      <c r="A675" s="74"/>
      <c r="B675" s="71" t="s">
        <v>110</v>
      </c>
      <c r="C675" s="73">
        <v>-333657.0</v>
      </c>
      <c r="D675" s="73">
        <v>-326043.0</v>
      </c>
      <c r="E675" s="73">
        <v>-331156.0</v>
      </c>
      <c r="F675" s="73">
        <v>-216709.0</v>
      </c>
      <c r="G675" s="73">
        <v>-300133.0</v>
      </c>
      <c r="H675" s="73">
        <v>-372886.0</v>
      </c>
      <c r="I675" s="73">
        <v>-335400.0</v>
      </c>
      <c r="J675" s="73">
        <v>-364822.0</v>
      </c>
      <c r="K675" s="73">
        <v>-342143.0</v>
      </c>
      <c r="L675" s="73">
        <v>-331148.0</v>
      </c>
      <c r="M675" s="73">
        <v>-405151.0</v>
      </c>
      <c r="N675" s="73">
        <v>-383410.0</v>
      </c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2.0" customHeight="1">
      <c r="A676" s="74"/>
      <c r="B676" s="71" t="s">
        <v>111</v>
      </c>
      <c r="C676" s="73">
        <v>-411649.0</v>
      </c>
      <c r="D676" s="73">
        <v>-404381.0</v>
      </c>
      <c r="E676" s="73">
        <v>-407024.0</v>
      </c>
      <c r="F676" s="73">
        <v>-313197.0</v>
      </c>
      <c r="G676" s="73">
        <v>-381254.0</v>
      </c>
      <c r="H676" s="73">
        <v>-459884.0</v>
      </c>
      <c r="I676" s="73">
        <v>-395791.0</v>
      </c>
      <c r="J676" s="73">
        <v>-444026.0</v>
      </c>
      <c r="K676" s="73">
        <v>-411649.0</v>
      </c>
      <c r="L676" s="73">
        <v>-422882.0</v>
      </c>
      <c r="M676" s="73">
        <v>-459884.0</v>
      </c>
      <c r="N676" s="73">
        <v>-465170.0</v>
      </c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2.0" customHeight="1">
      <c r="A677" s="74"/>
      <c r="B677" s="71" t="s">
        <v>112</v>
      </c>
      <c r="C677" s="73">
        <v>-76115.0</v>
      </c>
      <c r="D677" s="73">
        <v>-114173.0</v>
      </c>
      <c r="E677" s="73">
        <v>-114173.0</v>
      </c>
      <c r="F677" s="73">
        <v>-228346.0</v>
      </c>
      <c r="G677" s="73">
        <v>-76115.0</v>
      </c>
      <c r="H677" s="73">
        <v>-76115.0</v>
      </c>
      <c r="I677" s="73">
        <v>-114173.0</v>
      </c>
      <c r="J677" s="73">
        <v>0.0</v>
      </c>
      <c r="K677" s="73">
        <v>-76115.0</v>
      </c>
      <c r="L677" s="73">
        <v>-76115.0</v>
      </c>
      <c r="M677" s="73">
        <v>0.0</v>
      </c>
      <c r="N677" s="73">
        <v>-38058.0</v>
      </c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2.0" customHeight="1">
      <c r="A678" s="74"/>
      <c r="B678" s="71" t="s">
        <v>113</v>
      </c>
      <c r="C678" s="73">
        <v>-2152690.05</v>
      </c>
      <c r="D678" s="73">
        <v>-2152690.05</v>
      </c>
      <c r="E678" s="73">
        <v>-2152690.05</v>
      </c>
      <c r="F678" s="73">
        <v>-2113499.08</v>
      </c>
      <c r="G678" s="73">
        <v>-2113499.08</v>
      </c>
      <c r="H678" s="73">
        <v>-2113499.08</v>
      </c>
      <c r="I678" s="73">
        <v>-2113499.08</v>
      </c>
      <c r="J678" s="73">
        <v>-2113499.08</v>
      </c>
      <c r="K678" s="73">
        <v>-2113499.08</v>
      </c>
      <c r="L678" s="73">
        <v>-2113499.08</v>
      </c>
      <c r="M678" s="73">
        <v>-2113499.08</v>
      </c>
      <c r="N678" s="73">
        <v>-2113499.08</v>
      </c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2.0" customHeight="1">
      <c r="A679" s="77"/>
      <c r="B679" s="78" t="s">
        <v>114</v>
      </c>
      <c r="C679" s="79">
        <v>-5211657.05</v>
      </c>
      <c r="D679" s="79">
        <v>-5234833.05</v>
      </c>
      <c r="E679" s="79">
        <v>-5170410.05</v>
      </c>
      <c r="F679" s="79">
        <v>-4553330.08</v>
      </c>
      <c r="G679" s="79">
        <v>-4552580.08</v>
      </c>
      <c r="H679" s="79">
        <v>-5259930.08</v>
      </c>
      <c r="I679" s="79">
        <v>-6100313.08</v>
      </c>
      <c r="J679" s="79">
        <v>-5759786.08</v>
      </c>
      <c r="K679" s="79">
        <v>-6084856.08</v>
      </c>
      <c r="L679" s="79">
        <v>-5109011.08</v>
      </c>
      <c r="M679" s="79">
        <v>-4716165.08</v>
      </c>
      <c r="N679" s="79">
        <v>-5165504.08</v>
      </c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2.0" customHeight="1">
      <c r="A680" s="72" t="s">
        <v>126</v>
      </c>
      <c r="B680" s="71" t="s">
        <v>107</v>
      </c>
      <c r="C680" s="73">
        <v>-2100.0</v>
      </c>
      <c r="D680" s="73">
        <v>-2100.0</v>
      </c>
      <c r="E680" s="73">
        <v>-2100.0</v>
      </c>
      <c r="F680" s="73">
        <v>-2100.0</v>
      </c>
      <c r="G680" s="73">
        <v>-2100.0</v>
      </c>
      <c r="H680" s="73">
        <v>-2100.0</v>
      </c>
      <c r="I680" s="73">
        <v>-2100.0</v>
      </c>
      <c r="J680" s="73">
        <v>-2100.0</v>
      </c>
      <c r="K680" s="73">
        <v>-2100.0</v>
      </c>
      <c r="L680" s="73">
        <v>-2100.0</v>
      </c>
      <c r="M680" s="73">
        <v>-2100.0</v>
      </c>
      <c r="N680" s="73">
        <v>-2100.0</v>
      </c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2.0" customHeight="1">
      <c r="A681" s="74"/>
      <c r="B681" s="71" t="s">
        <v>108</v>
      </c>
      <c r="C681" s="73">
        <v>-33635.0</v>
      </c>
      <c r="D681" s="73">
        <v>-33635.0</v>
      </c>
      <c r="E681" s="73">
        <v>-32550.0</v>
      </c>
      <c r="F681" s="73">
        <v>-33635.0</v>
      </c>
      <c r="G681" s="73">
        <v>-32550.0</v>
      </c>
      <c r="H681" s="73">
        <v>-33635.0</v>
      </c>
      <c r="I681" s="73">
        <v>-33635.0</v>
      </c>
      <c r="J681" s="73">
        <v>-30380.0</v>
      </c>
      <c r="K681" s="73">
        <v>-33635.0</v>
      </c>
      <c r="L681" s="73">
        <v>-32550.0</v>
      </c>
      <c r="M681" s="73">
        <v>-33635.0</v>
      </c>
      <c r="N681" s="73">
        <v>-32550.0</v>
      </c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2.0" customHeight="1">
      <c r="A682" s="74"/>
      <c r="B682" s="71" t="s">
        <v>109</v>
      </c>
      <c r="C682" s="73">
        <v>-3400197.0</v>
      </c>
      <c r="D682" s="73">
        <v>-3400197.0</v>
      </c>
      <c r="E682" s="73">
        <v>-1754941.0</v>
      </c>
      <c r="F682" s="73">
        <v>-2653178.0</v>
      </c>
      <c r="G682" s="73">
        <v>-2653178.0</v>
      </c>
      <c r="H682" s="73">
        <v>-3400197.0</v>
      </c>
      <c r="I682" s="73">
        <v>-5598207.0</v>
      </c>
      <c r="J682" s="73">
        <v>-5056445.0</v>
      </c>
      <c r="K682" s="73">
        <v>-5598207.0</v>
      </c>
      <c r="L682" s="73">
        <v>-3290514.0</v>
      </c>
      <c r="M682" s="73">
        <v>-2741618.0</v>
      </c>
      <c r="N682" s="73">
        <v>-3290514.0</v>
      </c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2.0" customHeight="1">
      <c r="A683" s="74"/>
      <c r="B683" s="71" t="s">
        <v>110</v>
      </c>
      <c r="C683" s="73">
        <v>-575157.0</v>
      </c>
      <c r="D683" s="73">
        <v>-440241.0</v>
      </c>
      <c r="E683" s="73">
        <v>-320222.0</v>
      </c>
      <c r="F683" s="73">
        <v>-585505.0</v>
      </c>
      <c r="G683" s="73">
        <v>-512356.0</v>
      </c>
      <c r="H683" s="73">
        <v>-513728.0</v>
      </c>
      <c r="I683" s="73">
        <v>-599905.0</v>
      </c>
      <c r="J683" s="73">
        <v>-573271.0</v>
      </c>
      <c r="K683" s="73">
        <v>-643795.0</v>
      </c>
      <c r="L683" s="73">
        <v>-595942.0</v>
      </c>
      <c r="M683" s="73">
        <v>-546362.0</v>
      </c>
      <c r="N683" s="73">
        <v>-570062.0</v>
      </c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2.0" customHeight="1">
      <c r="A684" s="74"/>
      <c r="B684" s="71" t="s">
        <v>111</v>
      </c>
      <c r="C684" s="73">
        <v>-856928.0</v>
      </c>
      <c r="D684" s="73">
        <v>-673301.0</v>
      </c>
      <c r="E684" s="73">
        <v>-489673.0</v>
      </c>
      <c r="F684" s="73">
        <v>-918138.0</v>
      </c>
      <c r="G684" s="73">
        <v>-765115.0</v>
      </c>
      <c r="H684" s="73">
        <v>-765115.0</v>
      </c>
      <c r="I684" s="73">
        <v>-870956.0</v>
      </c>
      <c r="J684" s="73">
        <v>-856928.0</v>
      </c>
      <c r="K684" s="73">
        <v>-948742.0</v>
      </c>
      <c r="L684" s="73">
        <v>-887533.0</v>
      </c>
      <c r="M684" s="73">
        <v>-784243.0</v>
      </c>
      <c r="N684" s="73">
        <v>-835250.0</v>
      </c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2.0" customHeight="1">
      <c r="A685" s="74"/>
      <c r="B685" s="71" t="s">
        <v>112</v>
      </c>
      <c r="C685" s="73">
        <v>-73447.0</v>
      </c>
      <c r="D685" s="73">
        <v>-146894.0</v>
      </c>
      <c r="E685" s="73">
        <v>-73447.0</v>
      </c>
      <c r="F685" s="73">
        <v>0.0</v>
      </c>
      <c r="G685" s="73">
        <v>-73447.0</v>
      </c>
      <c r="H685" s="73">
        <v>-73447.0</v>
      </c>
      <c r="I685" s="73">
        <v>-146894.0</v>
      </c>
      <c r="J685" s="73">
        <v>0.0</v>
      </c>
      <c r="K685" s="73">
        <v>0.0</v>
      </c>
      <c r="L685" s="73">
        <v>-73447.0</v>
      </c>
      <c r="M685" s="73">
        <v>-146894.0</v>
      </c>
      <c r="N685" s="73">
        <v>-73447.0</v>
      </c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2.0" customHeight="1">
      <c r="A686" s="74"/>
      <c r="B686" s="71" t="s">
        <v>113</v>
      </c>
      <c r="C686" s="73">
        <v>-3236176.7</v>
      </c>
      <c r="D686" s="73">
        <v>-3236176.7</v>
      </c>
      <c r="E686" s="73">
        <v>-3236176.7</v>
      </c>
      <c r="F686" s="73">
        <v>-3177260.23</v>
      </c>
      <c r="G686" s="73">
        <v>-3177260.23</v>
      </c>
      <c r="H686" s="73">
        <v>-3177260.23</v>
      </c>
      <c r="I686" s="73">
        <v>-3177260.23</v>
      </c>
      <c r="J686" s="73">
        <v>-3177260.23</v>
      </c>
      <c r="K686" s="73">
        <v>-3177260.23</v>
      </c>
      <c r="L686" s="73">
        <v>-3177260.23</v>
      </c>
      <c r="M686" s="73">
        <v>-3177260.23</v>
      </c>
      <c r="N686" s="73">
        <v>-3177260.23</v>
      </c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2.0" customHeight="1">
      <c r="A687" s="77"/>
      <c r="B687" s="78" t="s">
        <v>114</v>
      </c>
      <c r="C687" s="79">
        <v>-8177640.7</v>
      </c>
      <c r="D687" s="79">
        <v>-7932544.7</v>
      </c>
      <c r="E687" s="79">
        <v>-5909109.7</v>
      </c>
      <c r="F687" s="79">
        <v>-7369816.23</v>
      </c>
      <c r="G687" s="79">
        <v>-7216006.23</v>
      </c>
      <c r="H687" s="79">
        <v>-7965482.23</v>
      </c>
      <c r="I687" s="79">
        <v>-1.042895723E7</v>
      </c>
      <c r="J687" s="79">
        <v>-9696384.23</v>
      </c>
      <c r="K687" s="79">
        <v>-1.040373923E7</v>
      </c>
      <c r="L687" s="79">
        <v>-8059346.23</v>
      </c>
      <c r="M687" s="79">
        <v>-7432112.23</v>
      </c>
      <c r="N687" s="79">
        <v>-7981183.23</v>
      </c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2.0" customHeight="1">
      <c r="A688" s="72" t="s">
        <v>127</v>
      </c>
      <c r="B688" s="71" t="s">
        <v>115</v>
      </c>
      <c r="C688" s="73">
        <v>-1091.39</v>
      </c>
      <c r="D688" s="73">
        <v>-1091.39</v>
      </c>
      <c r="E688" s="73">
        <v>-1091.39</v>
      </c>
      <c r="F688" s="73">
        <v>-1091.39</v>
      </c>
      <c r="G688" s="73">
        <v>-1091.39</v>
      </c>
      <c r="H688" s="73">
        <v>-1091.39</v>
      </c>
      <c r="I688" s="73">
        <v>-1091.39</v>
      </c>
      <c r="J688" s="73">
        <v>-1091.39</v>
      </c>
      <c r="K688" s="73">
        <v>-1091.39</v>
      </c>
      <c r="L688" s="73">
        <v>-1091.39</v>
      </c>
      <c r="M688" s="73">
        <v>-1091.39</v>
      </c>
      <c r="N688" s="73">
        <v>-1091.39</v>
      </c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2.0" customHeight="1">
      <c r="A689" s="74"/>
      <c r="B689" s="71" t="s">
        <v>107</v>
      </c>
      <c r="C689" s="73">
        <v>-49000.0</v>
      </c>
      <c r="D689" s="73">
        <v>-49000.0</v>
      </c>
      <c r="E689" s="73">
        <v>-49000.0</v>
      </c>
      <c r="F689" s="73">
        <v>-49000.0</v>
      </c>
      <c r="G689" s="73">
        <v>-49000.0</v>
      </c>
      <c r="H689" s="73">
        <v>-49000.0</v>
      </c>
      <c r="I689" s="73">
        <v>-49000.0</v>
      </c>
      <c r="J689" s="73">
        <v>-49000.0</v>
      </c>
      <c r="K689" s="73">
        <v>-49000.0</v>
      </c>
      <c r="L689" s="73">
        <v>-49000.0</v>
      </c>
      <c r="M689" s="73">
        <v>-49000.0</v>
      </c>
      <c r="N689" s="73">
        <v>-49000.0</v>
      </c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2.0" customHeight="1">
      <c r="A690" s="77"/>
      <c r="B690" s="78" t="s">
        <v>114</v>
      </c>
      <c r="C690" s="79">
        <v>-50091.39</v>
      </c>
      <c r="D690" s="79">
        <v>-50091.39</v>
      </c>
      <c r="E690" s="79">
        <v>-50091.39</v>
      </c>
      <c r="F690" s="79">
        <v>-50091.39</v>
      </c>
      <c r="G690" s="79">
        <v>-50091.39</v>
      </c>
      <c r="H690" s="79">
        <v>-50091.39</v>
      </c>
      <c r="I690" s="79">
        <v>-50091.39</v>
      </c>
      <c r="J690" s="79">
        <v>-50091.39</v>
      </c>
      <c r="K690" s="79">
        <v>-50091.39</v>
      </c>
      <c r="L690" s="79">
        <v>-50091.39</v>
      </c>
      <c r="M690" s="79">
        <v>-50091.39</v>
      </c>
      <c r="N690" s="79">
        <v>-50091.39</v>
      </c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2.0" customHeight="1">
      <c r="A691" s="72" t="s">
        <v>128</v>
      </c>
      <c r="B691" s="71" t="s">
        <v>115</v>
      </c>
      <c r="C691" s="73">
        <v>-6000.0</v>
      </c>
      <c r="D691" s="73">
        <v>-6000.0</v>
      </c>
      <c r="E691" s="73">
        <v>-6000.0</v>
      </c>
      <c r="F691" s="73">
        <v>-6000.0</v>
      </c>
      <c r="G691" s="73">
        <v>-6000.0</v>
      </c>
      <c r="H691" s="73">
        <v>-6000.0</v>
      </c>
      <c r="I691" s="73">
        <v>-6000.0</v>
      </c>
      <c r="J691" s="73">
        <v>-6000.0</v>
      </c>
      <c r="K691" s="73">
        <v>-6000.0</v>
      </c>
      <c r="L691" s="73">
        <v>-6000.0</v>
      </c>
      <c r="M691" s="73">
        <v>-6000.0</v>
      </c>
      <c r="N691" s="73">
        <v>-6000.0</v>
      </c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2.0" customHeight="1">
      <c r="A692" s="77"/>
      <c r="B692" s="78" t="s">
        <v>114</v>
      </c>
      <c r="C692" s="79">
        <v>-6000.0</v>
      </c>
      <c r="D692" s="79">
        <v>-6000.0</v>
      </c>
      <c r="E692" s="79">
        <v>-6000.0</v>
      </c>
      <c r="F692" s="79">
        <v>-6000.0</v>
      </c>
      <c r="G692" s="79">
        <v>-6000.0</v>
      </c>
      <c r="H692" s="79">
        <v>-6000.0</v>
      </c>
      <c r="I692" s="79">
        <v>-6000.0</v>
      </c>
      <c r="J692" s="79">
        <v>-6000.0</v>
      </c>
      <c r="K692" s="79">
        <v>-6000.0</v>
      </c>
      <c r="L692" s="79">
        <v>-6000.0</v>
      </c>
      <c r="M692" s="79">
        <v>-6000.0</v>
      </c>
      <c r="N692" s="79">
        <v>-6000.0</v>
      </c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2.0" customHeight="1">
      <c r="A693" s="72" t="s">
        <v>129</v>
      </c>
      <c r="B693" s="71" t="s">
        <v>109</v>
      </c>
      <c r="C693" s="73">
        <v>-13163.0</v>
      </c>
      <c r="D693" s="73">
        <v>-11040.0</v>
      </c>
      <c r="E693" s="73">
        <v>-5944.0</v>
      </c>
      <c r="F693" s="73">
        <v>-6945.0</v>
      </c>
      <c r="G693" s="73">
        <v>-6945.0</v>
      </c>
      <c r="H693" s="73">
        <v>-13163.0</v>
      </c>
      <c r="I693" s="73">
        <v>-21235.0</v>
      </c>
      <c r="J693" s="73">
        <v>-19180.0</v>
      </c>
      <c r="K693" s="73">
        <v>-21235.0</v>
      </c>
      <c r="L693" s="73">
        <v>-12738.0</v>
      </c>
      <c r="M693" s="73">
        <v>-7176.0</v>
      </c>
      <c r="N693" s="73">
        <v>-12738.0</v>
      </c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2.0" customHeight="1">
      <c r="A694" s="74"/>
      <c r="B694" s="71" t="s">
        <v>112</v>
      </c>
      <c r="C694" s="73">
        <v>-16362.0</v>
      </c>
      <c r="D694" s="73">
        <v>-3272.0</v>
      </c>
      <c r="E694" s="73">
        <v>-3272.0</v>
      </c>
      <c r="F694" s="73">
        <v>-3272.0</v>
      </c>
      <c r="G694" s="73">
        <v>-3272.0</v>
      </c>
      <c r="H694" s="73">
        <v>-3272.0</v>
      </c>
      <c r="I694" s="73">
        <v>-26179.0</v>
      </c>
      <c r="J694" s="73">
        <v>-22907.0</v>
      </c>
      <c r="K694" s="73">
        <v>-13090.0</v>
      </c>
      <c r="L694" s="73">
        <v>-3272.0</v>
      </c>
      <c r="M694" s="73">
        <v>-6545.0</v>
      </c>
      <c r="N694" s="73">
        <v>-3272.0</v>
      </c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2.0" customHeight="1">
      <c r="A695" s="74"/>
      <c r="B695" s="71" t="s">
        <v>113</v>
      </c>
      <c r="C695" s="73">
        <v>-328004.67</v>
      </c>
      <c r="D695" s="73">
        <v>-328004.67</v>
      </c>
      <c r="E695" s="73">
        <v>-328004.67</v>
      </c>
      <c r="F695" s="73">
        <v>-322033.15</v>
      </c>
      <c r="G695" s="73">
        <v>-322033.15</v>
      </c>
      <c r="H695" s="73">
        <v>-322033.15</v>
      </c>
      <c r="I695" s="73">
        <v>-322033.15</v>
      </c>
      <c r="J695" s="73">
        <v>-322033.15</v>
      </c>
      <c r="K695" s="73">
        <v>-322033.15</v>
      </c>
      <c r="L695" s="73">
        <v>-322033.15</v>
      </c>
      <c r="M695" s="73">
        <v>-322033.15</v>
      </c>
      <c r="N695" s="73">
        <v>-322033.15</v>
      </c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2.0" customHeight="1">
      <c r="A696" s="77"/>
      <c r="B696" s="78" t="s">
        <v>114</v>
      </c>
      <c r="C696" s="79">
        <v>-357529.67</v>
      </c>
      <c r="D696" s="79">
        <v>-342316.67</v>
      </c>
      <c r="E696" s="79">
        <v>-337220.67</v>
      </c>
      <c r="F696" s="79">
        <v>-332250.15</v>
      </c>
      <c r="G696" s="79">
        <v>-332250.15</v>
      </c>
      <c r="H696" s="79">
        <v>-338468.15</v>
      </c>
      <c r="I696" s="79">
        <v>-369447.15</v>
      </c>
      <c r="J696" s="79">
        <v>-364120.15</v>
      </c>
      <c r="K696" s="79">
        <v>-356358.15</v>
      </c>
      <c r="L696" s="79">
        <v>-338043.15</v>
      </c>
      <c r="M696" s="79">
        <v>-335754.15</v>
      </c>
      <c r="N696" s="79">
        <v>-338043.15</v>
      </c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2.0" customHeight="1">
      <c r="A697" s="72" t="s">
        <v>130</v>
      </c>
      <c r="B697" s="71" t="s">
        <v>109</v>
      </c>
      <c r="C697" s="73">
        <v>-13131.0</v>
      </c>
      <c r="D697" s="73">
        <v>-11013.0</v>
      </c>
      <c r="E697" s="73">
        <v>0.0</v>
      </c>
      <c r="F697" s="73">
        <v>-6928.0</v>
      </c>
      <c r="G697" s="73">
        <v>-6928.0</v>
      </c>
      <c r="H697" s="73">
        <v>-13131.0</v>
      </c>
      <c r="I697" s="73">
        <v>-21185.0</v>
      </c>
      <c r="J697" s="73">
        <v>-19134.0</v>
      </c>
      <c r="K697" s="73">
        <v>-21185.0</v>
      </c>
      <c r="L697" s="73">
        <v>-12708.0</v>
      </c>
      <c r="M697" s="73">
        <v>-7159.0</v>
      </c>
      <c r="N697" s="73">
        <v>-12708.0</v>
      </c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2.0" customHeight="1">
      <c r="A698" s="74"/>
      <c r="B698" s="71" t="s">
        <v>112</v>
      </c>
      <c r="C698" s="73">
        <v>-23147.0</v>
      </c>
      <c r="D698" s="73">
        <v>-11573.0</v>
      </c>
      <c r="E698" s="73">
        <v>0.0</v>
      </c>
      <c r="F698" s="73">
        <v>-8680.0</v>
      </c>
      <c r="G698" s="73">
        <v>-20254.0</v>
      </c>
      <c r="H698" s="73">
        <v>-20254.0</v>
      </c>
      <c r="I698" s="73">
        <v>-28934.0</v>
      </c>
      <c r="J698" s="73">
        <v>-23147.0</v>
      </c>
      <c r="K698" s="73">
        <v>-17360.0</v>
      </c>
      <c r="L698" s="73">
        <v>-5787.0</v>
      </c>
      <c r="M698" s="73">
        <v>-5787.0</v>
      </c>
      <c r="N698" s="73">
        <v>-2893.0</v>
      </c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2.0" customHeight="1">
      <c r="A699" s="74"/>
      <c r="B699" s="71" t="s">
        <v>113</v>
      </c>
      <c r="C699" s="73">
        <v>-321373.16</v>
      </c>
      <c r="D699" s="73">
        <v>-321373.16</v>
      </c>
      <c r="E699" s="73">
        <v>-321373.16</v>
      </c>
      <c r="F699" s="73">
        <v>-315522.38</v>
      </c>
      <c r="G699" s="73">
        <v>-315522.38</v>
      </c>
      <c r="H699" s="73">
        <v>-315522.38</v>
      </c>
      <c r="I699" s="73">
        <v>-315522.38</v>
      </c>
      <c r="J699" s="73">
        <v>-315522.38</v>
      </c>
      <c r="K699" s="73">
        <v>-315522.38</v>
      </c>
      <c r="L699" s="73">
        <v>-315522.38</v>
      </c>
      <c r="M699" s="73">
        <v>-315522.38</v>
      </c>
      <c r="N699" s="73">
        <v>-315522.38</v>
      </c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2.0" customHeight="1">
      <c r="A700" s="77"/>
      <c r="B700" s="78" t="s">
        <v>114</v>
      </c>
      <c r="C700" s="79">
        <v>-357651.16</v>
      </c>
      <c r="D700" s="79">
        <v>-343959.16</v>
      </c>
      <c r="E700" s="79">
        <v>-321373.16</v>
      </c>
      <c r="F700" s="79">
        <v>-331130.38</v>
      </c>
      <c r="G700" s="79">
        <v>-342704.38</v>
      </c>
      <c r="H700" s="79">
        <v>-348907.38</v>
      </c>
      <c r="I700" s="79">
        <v>-365641.38</v>
      </c>
      <c r="J700" s="79">
        <v>-357803.38</v>
      </c>
      <c r="K700" s="79">
        <v>-354067.38</v>
      </c>
      <c r="L700" s="79">
        <v>-334017.38</v>
      </c>
      <c r="M700" s="79">
        <v>-328468.38</v>
      </c>
      <c r="N700" s="79">
        <v>-331123.38</v>
      </c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2.0" customHeight="1">
      <c r="A701" s="72" t="s">
        <v>131</v>
      </c>
      <c r="B701" s="71" t="s">
        <v>109</v>
      </c>
      <c r="C701" s="73">
        <v>-13533.0</v>
      </c>
      <c r="D701" s="73">
        <v>-13533.0</v>
      </c>
      <c r="E701" s="73">
        <v>-13097.0</v>
      </c>
      <c r="F701" s="73">
        <v>-7141.0</v>
      </c>
      <c r="G701" s="73">
        <v>-7141.0</v>
      </c>
      <c r="H701" s="73">
        <v>-13533.0</v>
      </c>
      <c r="I701" s="73">
        <v>-21834.0</v>
      </c>
      <c r="J701" s="73">
        <v>-19721.0</v>
      </c>
      <c r="K701" s="73">
        <v>-21834.0</v>
      </c>
      <c r="L701" s="73">
        <v>-6985.0</v>
      </c>
      <c r="M701" s="73">
        <v>-7379.0</v>
      </c>
      <c r="N701" s="73">
        <v>-13097.0</v>
      </c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2.0" customHeight="1">
      <c r="A702" s="74"/>
      <c r="B702" s="71" t="s">
        <v>112</v>
      </c>
      <c r="C702" s="73">
        <v>-58526.0</v>
      </c>
      <c r="D702" s="73">
        <v>-60867.0</v>
      </c>
      <c r="E702" s="73">
        <v>-9364.0</v>
      </c>
      <c r="F702" s="73">
        <v>-23410.0</v>
      </c>
      <c r="G702" s="73">
        <v>-23410.0</v>
      </c>
      <c r="H702" s="73">
        <v>-23410.0</v>
      </c>
      <c r="I702" s="73">
        <v>-32775.0</v>
      </c>
      <c r="J702" s="73">
        <v>-39798.0</v>
      </c>
      <c r="K702" s="73">
        <v>-35116.0</v>
      </c>
      <c r="L702" s="73">
        <v>-11705.0</v>
      </c>
      <c r="M702" s="73">
        <v>-23410.0</v>
      </c>
      <c r="N702" s="73">
        <v>-42139.0</v>
      </c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2.0" customHeight="1">
      <c r="A703" s="74"/>
      <c r="B703" s="71" t="s">
        <v>113</v>
      </c>
      <c r="C703" s="73">
        <v>-377485.93</v>
      </c>
      <c r="D703" s="73">
        <v>-377485.93</v>
      </c>
      <c r="E703" s="73">
        <v>-377485.93</v>
      </c>
      <c r="F703" s="73">
        <v>-370613.58</v>
      </c>
      <c r="G703" s="73">
        <v>-370613.58</v>
      </c>
      <c r="H703" s="73">
        <v>-370613.58</v>
      </c>
      <c r="I703" s="73">
        <v>-370613.58</v>
      </c>
      <c r="J703" s="73">
        <v>-370613.58</v>
      </c>
      <c r="K703" s="73">
        <v>-370613.58</v>
      </c>
      <c r="L703" s="73">
        <v>-370613.58</v>
      </c>
      <c r="M703" s="73">
        <v>-370613.58</v>
      </c>
      <c r="N703" s="73">
        <v>-370613.58</v>
      </c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2.0" customHeight="1">
      <c r="A704" s="77"/>
      <c r="B704" s="78" t="s">
        <v>114</v>
      </c>
      <c r="C704" s="79">
        <v>-449544.93</v>
      </c>
      <c r="D704" s="79">
        <v>-451885.93</v>
      </c>
      <c r="E704" s="79">
        <v>-399946.93</v>
      </c>
      <c r="F704" s="79">
        <v>-401164.58</v>
      </c>
      <c r="G704" s="79">
        <v>-401164.58</v>
      </c>
      <c r="H704" s="79">
        <v>-407556.58</v>
      </c>
      <c r="I704" s="79">
        <v>-425222.58</v>
      </c>
      <c r="J704" s="79">
        <v>-430132.58</v>
      </c>
      <c r="K704" s="79">
        <v>-427563.58</v>
      </c>
      <c r="L704" s="79">
        <v>-389303.58</v>
      </c>
      <c r="M704" s="79">
        <v>-401402.58</v>
      </c>
      <c r="N704" s="79">
        <v>-425849.58</v>
      </c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2.0" customHeight="1">
      <c r="A705" s="72" t="s">
        <v>132</v>
      </c>
      <c r="B705" s="71" t="s">
        <v>109</v>
      </c>
      <c r="C705" s="73">
        <v>-13518.0</v>
      </c>
      <c r="D705" s="73">
        <v>-13518.0</v>
      </c>
      <c r="E705" s="73">
        <v>-13082.0</v>
      </c>
      <c r="F705" s="73">
        <v>-7133.0</v>
      </c>
      <c r="G705" s="73">
        <v>-7133.0</v>
      </c>
      <c r="H705" s="73">
        <v>-13518.0</v>
      </c>
      <c r="I705" s="73">
        <v>-21809.0</v>
      </c>
      <c r="J705" s="73">
        <v>-19699.0</v>
      </c>
      <c r="K705" s="73">
        <v>-21809.0</v>
      </c>
      <c r="L705" s="73">
        <v>-3925.0</v>
      </c>
      <c r="M705" s="73">
        <v>-7370.0</v>
      </c>
      <c r="N705" s="73">
        <v>-13082.0</v>
      </c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2.0" customHeight="1">
      <c r="A706" s="74"/>
      <c r="B706" s="71" t="s">
        <v>112</v>
      </c>
      <c r="C706" s="73">
        <v>-55033.0</v>
      </c>
      <c r="D706" s="73">
        <v>-45462.0</v>
      </c>
      <c r="E706" s="73">
        <v>-7178.0</v>
      </c>
      <c r="F706" s="73">
        <v>-26320.0</v>
      </c>
      <c r="G706" s="73">
        <v>-23927.0</v>
      </c>
      <c r="H706" s="73">
        <v>-14356.0</v>
      </c>
      <c r="I706" s="73">
        <v>-33498.0</v>
      </c>
      <c r="J706" s="73">
        <v>-43069.0</v>
      </c>
      <c r="K706" s="73">
        <v>-35891.0</v>
      </c>
      <c r="L706" s="73">
        <v>-2393.0</v>
      </c>
      <c r="M706" s="73">
        <v>-19142.0</v>
      </c>
      <c r="N706" s="73">
        <v>-47855.0</v>
      </c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2.0" customHeight="1">
      <c r="A707" s="74"/>
      <c r="B707" s="71" t="s">
        <v>113</v>
      </c>
      <c r="C707" s="73">
        <v>-377485.93</v>
      </c>
      <c r="D707" s="73">
        <v>-377485.93</v>
      </c>
      <c r="E707" s="73">
        <v>-377485.93</v>
      </c>
      <c r="F707" s="73">
        <v>-370613.58</v>
      </c>
      <c r="G707" s="73">
        <v>-370613.58</v>
      </c>
      <c r="H707" s="73">
        <v>-370613.58</v>
      </c>
      <c r="I707" s="73">
        <v>-370613.58</v>
      </c>
      <c r="J707" s="73">
        <v>-370613.58</v>
      </c>
      <c r="K707" s="73">
        <v>-370613.58</v>
      </c>
      <c r="L707" s="73">
        <v>-370613.58</v>
      </c>
      <c r="M707" s="73">
        <v>-370613.58</v>
      </c>
      <c r="N707" s="73">
        <v>-370613.58</v>
      </c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2.0" customHeight="1">
      <c r="A708" s="77"/>
      <c r="B708" s="78" t="s">
        <v>114</v>
      </c>
      <c r="C708" s="79">
        <v>-446036.93</v>
      </c>
      <c r="D708" s="79">
        <v>-436465.93</v>
      </c>
      <c r="E708" s="79">
        <v>-397745.93</v>
      </c>
      <c r="F708" s="79">
        <v>-404066.58</v>
      </c>
      <c r="G708" s="79">
        <v>-401673.58</v>
      </c>
      <c r="H708" s="79">
        <v>-398487.58</v>
      </c>
      <c r="I708" s="79">
        <v>-425920.58</v>
      </c>
      <c r="J708" s="79">
        <v>-433381.58</v>
      </c>
      <c r="K708" s="79">
        <v>-428313.58</v>
      </c>
      <c r="L708" s="79">
        <v>-376931.58</v>
      </c>
      <c r="M708" s="79">
        <v>-397125.58</v>
      </c>
      <c r="N708" s="79">
        <v>-431550.58</v>
      </c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2.0" customHeight="1">
      <c r="A709" s="72" t="s">
        <v>133</v>
      </c>
      <c r="B709" s="71" t="s">
        <v>109</v>
      </c>
      <c r="C709" s="73">
        <v>-13486.0</v>
      </c>
      <c r="D709" s="73">
        <v>-13486.0</v>
      </c>
      <c r="E709" s="73">
        <v>-13051.0</v>
      </c>
      <c r="F709" s="73">
        <v>-7116.0</v>
      </c>
      <c r="G709" s="73">
        <v>-7116.0</v>
      </c>
      <c r="H709" s="73">
        <v>-13486.0</v>
      </c>
      <c r="I709" s="73">
        <v>-21757.0</v>
      </c>
      <c r="J709" s="73">
        <v>-19652.0</v>
      </c>
      <c r="K709" s="73">
        <v>-21757.0</v>
      </c>
      <c r="L709" s="73">
        <v>-12616.0</v>
      </c>
      <c r="M709" s="73">
        <v>0.0</v>
      </c>
      <c r="N709" s="73">
        <v>-11746.0</v>
      </c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2.0" customHeight="1">
      <c r="A710" s="74"/>
      <c r="B710" s="71" t="s">
        <v>112</v>
      </c>
      <c r="C710" s="73">
        <v>-49679.0</v>
      </c>
      <c r="D710" s="73">
        <v>-23532.0</v>
      </c>
      <c r="E710" s="73">
        <v>-5229.0</v>
      </c>
      <c r="F710" s="73">
        <v>-13073.0</v>
      </c>
      <c r="G710" s="73">
        <v>-18303.0</v>
      </c>
      <c r="H710" s="73">
        <v>-18303.0</v>
      </c>
      <c r="I710" s="73">
        <v>-26147.0</v>
      </c>
      <c r="J710" s="73">
        <v>-47064.0</v>
      </c>
      <c r="K710" s="73">
        <v>-31376.0</v>
      </c>
      <c r="L710" s="73">
        <v>-10459.0</v>
      </c>
      <c r="M710" s="73">
        <v>-2615.0</v>
      </c>
      <c r="N710" s="73">
        <v>-23532.0</v>
      </c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2.0" customHeight="1">
      <c r="A711" s="74"/>
      <c r="B711" s="71" t="s">
        <v>113</v>
      </c>
      <c r="C711" s="73">
        <v>-377485.93</v>
      </c>
      <c r="D711" s="73">
        <v>-377485.93</v>
      </c>
      <c r="E711" s="73">
        <v>-377485.93</v>
      </c>
      <c r="F711" s="73">
        <v>-370613.58</v>
      </c>
      <c r="G711" s="73">
        <v>-370613.58</v>
      </c>
      <c r="H711" s="73">
        <v>-370613.58</v>
      </c>
      <c r="I711" s="73">
        <v>-370613.58</v>
      </c>
      <c r="J711" s="73">
        <v>-370613.58</v>
      </c>
      <c r="K711" s="73">
        <v>-370613.58</v>
      </c>
      <c r="L711" s="73">
        <v>-370613.58</v>
      </c>
      <c r="M711" s="73">
        <v>-370613.58</v>
      </c>
      <c r="N711" s="73">
        <v>-370613.58</v>
      </c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2.0" customHeight="1">
      <c r="A712" s="77"/>
      <c r="B712" s="78" t="s">
        <v>114</v>
      </c>
      <c r="C712" s="79">
        <v>-440650.93</v>
      </c>
      <c r="D712" s="79">
        <v>-414503.93</v>
      </c>
      <c r="E712" s="79">
        <v>-395765.93</v>
      </c>
      <c r="F712" s="79">
        <v>-390802.58</v>
      </c>
      <c r="G712" s="79">
        <v>-396032.58</v>
      </c>
      <c r="H712" s="79">
        <v>-402402.58</v>
      </c>
      <c r="I712" s="79">
        <v>-418517.58</v>
      </c>
      <c r="J712" s="79">
        <v>-437329.58</v>
      </c>
      <c r="K712" s="79">
        <v>-423746.58</v>
      </c>
      <c r="L712" s="79">
        <v>-393688.58</v>
      </c>
      <c r="M712" s="79">
        <v>-373228.58</v>
      </c>
      <c r="N712" s="79">
        <v>-405891.58</v>
      </c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2.0" customHeight="1">
      <c r="A713" s="72" t="s">
        <v>134</v>
      </c>
      <c r="B713" s="71" t="s">
        <v>109</v>
      </c>
      <c r="C713" s="73">
        <v>-13562.0</v>
      </c>
      <c r="D713" s="73">
        <v>-13562.0</v>
      </c>
      <c r="E713" s="73">
        <v>-13124.0</v>
      </c>
      <c r="F713" s="73">
        <v>-7156.0</v>
      </c>
      <c r="G713" s="73">
        <v>-7156.0</v>
      </c>
      <c r="H713" s="73">
        <v>-13562.0</v>
      </c>
      <c r="I713" s="73">
        <v>-21880.0</v>
      </c>
      <c r="J713" s="73">
        <v>-19762.0</v>
      </c>
      <c r="K713" s="73">
        <v>-21880.0</v>
      </c>
      <c r="L713" s="73">
        <v>-13124.0</v>
      </c>
      <c r="M713" s="73">
        <v>-7394.0</v>
      </c>
      <c r="N713" s="73">
        <v>-13124.0</v>
      </c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2.0" customHeight="1">
      <c r="A714" s="74"/>
      <c r="B714" s="71" t="s">
        <v>112</v>
      </c>
      <c r="C714" s="73">
        <v>-50104.0</v>
      </c>
      <c r="D714" s="73">
        <v>-30063.0</v>
      </c>
      <c r="E714" s="73">
        <v>-7516.0</v>
      </c>
      <c r="F714" s="73">
        <v>-17537.0</v>
      </c>
      <c r="G714" s="73">
        <v>-25052.0</v>
      </c>
      <c r="H714" s="73">
        <v>-17537.0</v>
      </c>
      <c r="I714" s="73">
        <v>-35073.0</v>
      </c>
      <c r="J714" s="73">
        <v>-42589.0</v>
      </c>
      <c r="K714" s="73">
        <v>-32568.0</v>
      </c>
      <c r="L714" s="73">
        <v>-12526.0</v>
      </c>
      <c r="M714" s="73">
        <v>-15031.0</v>
      </c>
      <c r="N714" s="73">
        <v>-32568.0</v>
      </c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2.0" customHeight="1">
      <c r="A715" s="74"/>
      <c r="B715" s="71" t="s">
        <v>113</v>
      </c>
      <c r="C715" s="73">
        <v>-377485.93</v>
      </c>
      <c r="D715" s="73">
        <v>-377485.93</v>
      </c>
      <c r="E715" s="73">
        <v>-377485.93</v>
      </c>
      <c r="F715" s="73">
        <v>-370613.58</v>
      </c>
      <c r="G715" s="73">
        <v>-370613.58</v>
      </c>
      <c r="H715" s="73">
        <v>-370613.58</v>
      </c>
      <c r="I715" s="73">
        <v>-370613.58</v>
      </c>
      <c r="J715" s="73">
        <v>-370613.58</v>
      </c>
      <c r="K715" s="73">
        <v>-370613.58</v>
      </c>
      <c r="L715" s="73">
        <v>-370613.58</v>
      </c>
      <c r="M715" s="73">
        <v>-370613.58</v>
      </c>
      <c r="N715" s="73">
        <v>-370613.58</v>
      </c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2.0" customHeight="1">
      <c r="A716" s="77"/>
      <c r="B716" s="78" t="s">
        <v>114</v>
      </c>
      <c r="C716" s="79">
        <v>-441151.93</v>
      </c>
      <c r="D716" s="79">
        <v>-421110.93</v>
      </c>
      <c r="E716" s="79">
        <v>-398125.93</v>
      </c>
      <c r="F716" s="79">
        <v>-395306.58</v>
      </c>
      <c r="G716" s="79">
        <v>-402821.58</v>
      </c>
      <c r="H716" s="79">
        <v>-401712.58</v>
      </c>
      <c r="I716" s="79">
        <v>-427566.58</v>
      </c>
      <c r="J716" s="79">
        <v>-432964.58</v>
      </c>
      <c r="K716" s="79">
        <v>-425061.58</v>
      </c>
      <c r="L716" s="79">
        <v>-396263.58</v>
      </c>
      <c r="M716" s="79">
        <v>-393038.58</v>
      </c>
      <c r="N716" s="79">
        <v>-416305.58</v>
      </c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2.0" customHeight="1">
      <c r="A717" s="72" t="s">
        <v>135</v>
      </c>
      <c r="B717" s="71" t="s">
        <v>109</v>
      </c>
      <c r="C717" s="73">
        <v>-172618.0</v>
      </c>
      <c r="D717" s="73">
        <v>-172618.0</v>
      </c>
      <c r="E717" s="73">
        <v>-167050.0</v>
      </c>
      <c r="F717" s="73">
        <v>-129268.0</v>
      </c>
      <c r="G717" s="73">
        <v>-129268.0</v>
      </c>
      <c r="H717" s="73">
        <v>-172618.0</v>
      </c>
      <c r="I717" s="73">
        <v>-170506.0</v>
      </c>
      <c r="J717" s="73">
        <v>-154006.0</v>
      </c>
      <c r="K717" s="73">
        <v>-170506.0</v>
      </c>
      <c r="L717" s="73">
        <v>-167050.0</v>
      </c>
      <c r="M717" s="73">
        <v>-133577.0</v>
      </c>
      <c r="N717" s="73">
        <v>-167050.0</v>
      </c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2.0" customHeight="1">
      <c r="A718" s="74"/>
      <c r="B718" s="71" t="s">
        <v>112</v>
      </c>
      <c r="C718" s="73">
        <v>-257286.0</v>
      </c>
      <c r="D718" s="73">
        <v>-229320.0</v>
      </c>
      <c r="E718" s="73">
        <v>-167795.0</v>
      </c>
      <c r="F718" s="73">
        <v>-100677.0</v>
      </c>
      <c r="G718" s="73">
        <v>-117457.0</v>
      </c>
      <c r="H718" s="73">
        <v>-100677.0</v>
      </c>
      <c r="I718" s="73">
        <v>-100677.0</v>
      </c>
      <c r="J718" s="73">
        <v>-106270.0</v>
      </c>
      <c r="K718" s="73">
        <v>-128643.0</v>
      </c>
      <c r="L718" s="73">
        <v>-95084.0</v>
      </c>
      <c r="M718" s="73">
        <v>-123050.0</v>
      </c>
      <c r="N718" s="73">
        <v>-184575.0</v>
      </c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2.0" customHeight="1">
      <c r="A719" s="74"/>
      <c r="B719" s="71" t="s">
        <v>113</v>
      </c>
      <c r="C719" s="73">
        <v>-1108992.46</v>
      </c>
      <c r="D719" s="73">
        <v>-1108992.46</v>
      </c>
      <c r="E719" s="73">
        <v>-1108992.46</v>
      </c>
      <c r="F719" s="73">
        <v>-1088802.61</v>
      </c>
      <c r="G719" s="73">
        <v>-1088802.61</v>
      </c>
      <c r="H719" s="73">
        <v>-1088802.61</v>
      </c>
      <c r="I719" s="73">
        <v>-1088802.61</v>
      </c>
      <c r="J719" s="73">
        <v>-1088802.61</v>
      </c>
      <c r="K719" s="73">
        <v>-1088802.61</v>
      </c>
      <c r="L719" s="73">
        <v>-1088802.61</v>
      </c>
      <c r="M719" s="73">
        <v>-1088802.61</v>
      </c>
      <c r="N719" s="73">
        <v>-1088802.61</v>
      </c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2.0" customHeight="1">
      <c r="A720" s="77"/>
      <c r="B720" s="78" t="s">
        <v>114</v>
      </c>
      <c r="C720" s="79">
        <v>-1538896.46</v>
      </c>
      <c r="D720" s="79">
        <v>-1510930.46</v>
      </c>
      <c r="E720" s="79">
        <v>-1443837.46</v>
      </c>
      <c r="F720" s="79">
        <v>-1318747.61</v>
      </c>
      <c r="G720" s="79">
        <v>-1335527.61</v>
      </c>
      <c r="H720" s="79">
        <v>-1362097.61</v>
      </c>
      <c r="I720" s="79">
        <v>-1359985.61</v>
      </c>
      <c r="J720" s="79">
        <v>-1349078.61</v>
      </c>
      <c r="K720" s="79">
        <v>-1387951.61</v>
      </c>
      <c r="L720" s="79">
        <v>-1350936.61</v>
      </c>
      <c r="M720" s="79">
        <v>-1345429.61</v>
      </c>
      <c r="N720" s="79">
        <v>-1440427.61</v>
      </c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2.0" customHeight="1">
      <c r="A721" s="72" t="s">
        <v>136</v>
      </c>
      <c r="B721" s="71" t="s">
        <v>109</v>
      </c>
      <c r="C721" s="73">
        <v>-171652.0</v>
      </c>
      <c r="D721" s="73">
        <v>-171652.0</v>
      </c>
      <c r="E721" s="73">
        <v>-127354.0</v>
      </c>
      <c r="F721" s="73">
        <v>-8570.0</v>
      </c>
      <c r="G721" s="73">
        <v>-128544.0</v>
      </c>
      <c r="H721" s="73">
        <v>-171652.0</v>
      </c>
      <c r="I721" s="73">
        <v>-169552.0</v>
      </c>
      <c r="J721" s="73">
        <v>-153143.0</v>
      </c>
      <c r="K721" s="73">
        <v>-169552.0</v>
      </c>
      <c r="L721" s="73">
        <v>-166114.0</v>
      </c>
      <c r="M721" s="73">
        <v>-132829.0</v>
      </c>
      <c r="N721" s="73">
        <v>-166114.0</v>
      </c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2.0" customHeight="1">
      <c r="A722" s="74"/>
      <c r="B722" s="71" t="s">
        <v>112</v>
      </c>
      <c r="C722" s="73">
        <v>-229848.0</v>
      </c>
      <c r="D722" s="73">
        <v>-178132.0</v>
      </c>
      <c r="E722" s="73">
        <v>-103432.0</v>
      </c>
      <c r="F722" s="73">
        <v>-11492.0</v>
      </c>
      <c r="G722" s="73">
        <v>-103432.0</v>
      </c>
      <c r="H722" s="73">
        <v>-97685.0</v>
      </c>
      <c r="I722" s="73">
        <v>-109178.0</v>
      </c>
      <c r="J722" s="73">
        <v>-114924.0</v>
      </c>
      <c r="K722" s="73">
        <v>-114924.0</v>
      </c>
      <c r="L722" s="73">
        <v>-86193.0</v>
      </c>
      <c r="M722" s="73">
        <v>-97685.0</v>
      </c>
      <c r="N722" s="73">
        <v>-166640.0</v>
      </c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2.0" customHeight="1">
      <c r="A723" s="74"/>
      <c r="B723" s="71" t="s">
        <v>113</v>
      </c>
      <c r="C723" s="73">
        <v>-1108992.46</v>
      </c>
      <c r="D723" s="73">
        <v>-1108992.46</v>
      </c>
      <c r="E723" s="73">
        <v>-1108992.46</v>
      </c>
      <c r="F723" s="73">
        <v>-1088802.61</v>
      </c>
      <c r="G723" s="73">
        <v>-1088802.61</v>
      </c>
      <c r="H723" s="73">
        <v>-1088802.61</v>
      </c>
      <c r="I723" s="73">
        <v>-1088802.61</v>
      </c>
      <c r="J723" s="73">
        <v>-1088802.61</v>
      </c>
      <c r="K723" s="73">
        <v>-1088802.61</v>
      </c>
      <c r="L723" s="73">
        <v>-1088802.61</v>
      </c>
      <c r="M723" s="73">
        <v>-1088802.61</v>
      </c>
      <c r="N723" s="73">
        <v>-1088802.61</v>
      </c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2.0" customHeight="1">
      <c r="A724" s="77"/>
      <c r="B724" s="78" t="s">
        <v>114</v>
      </c>
      <c r="C724" s="79">
        <v>-1510492.46</v>
      </c>
      <c r="D724" s="79">
        <v>-1458776.46</v>
      </c>
      <c r="E724" s="79">
        <v>-1339778.46</v>
      </c>
      <c r="F724" s="79">
        <v>-1108864.61</v>
      </c>
      <c r="G724" s="79">
        <v>-1320778.61</v>
      </c>
      <c r="H724" s="79">
        <v>-1358139.61</v>
      </c>
      <c r="I724" s="79">
        <v>-1367532.61</v>
      </c>
      <c r="J724" s="79">
        <v>-1356869.61</v>
      </c>
      <c r="K724" s="79">
        <v>-1373278.61</v>
      </c>
      <c r="L724" s="79">
        <v>-1341109.61</v>
      </c>
      <c r="M724" s="79">
        <v>-1319316.61</v>
      </c>
      <c r="N724" s="79">
        <v>-1421556.61</v>
      </c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2.0" customHeight="1">
      <c r="A725" s="72" t="s">
        <v>137</v>
      </c>
      <c r="B725" s="71" t="s">
        <v>109</v>
      </c>
      <c r="C725" s="73">
        <v>-6072.0</v>
      </c>
      <c r="D725" s="73">
        <v>-157875.0</v>
      </c>
      <c r="E725" s="73">
        <v>-182163.0</v>
      </c>
      <c r="F725" s="73">
        <v>-129919.0</v>
      </c>
      <c r="G725" s="73">
        <v>-129919.0</v>
      </c>
      <c r="H725" s="73">
        <v>-188235.0</v>
      </c>
      <c r="I725" s="73">
        <v>-267019.0</v>
      </c>
      <c r="J725" s="73">
        <v>-241178.0</v>
      </c>
      <c r="K725" s="73">
        <v>-267019.0</v>
      </c>
      <c r="L725" s="73">
        <v>-182163.0</v>
      </c>
      <c r="M725" s="73">
        <v>-134250.0</v>
      </c>
      <c r="N725" s="73">
        <v>-182163.0</v>
      </c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2.0" customHeight="1">
      <c r="A726" s="74"/>
      <c r="B726" s="71" t="s">
        <v>110</v>
      </c>
      <c r="C726" s="73">
        <v>-569.0</v>
      </c>
      <c r="D726" s="73">
        <v>-12601.0</v>
      </c>
      <c r="E726" s="73">
        <v>-12120.0</v>
      </c>
      <c r="F726" s="73">
        <v>-10495.0</v>
      </c>
      <c r="G726" s="73">
        <v>-11057.0</v>
      </c>
      <c r="H726" s="73">
        <v>-12143.0</v>
      </c>
      <c r="I726" s="73">
        <v>-12765.0</v>
      </c>
      <c r="J726" s="73">
        <v>-14458.0</v>
      </c>
      <c r="K726" s="73">
        <v>-11278.0</v>
      </c>
      <c r="L726" s="73">
        <v>-7355.0</v>
      </c>
      <c r="M726" s="73">
        <v>-9292.0</v>
      </c>
      <c r="N726" s="73">
        <v>-11102.0</v>
      </c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2.0" customHeight="1">
      <c r="A727" s="74"/>
      <c r="B727" s="71" t="s">
        <v>111</v>
      </c>
      <c r="C727" s="73">
        <v>-770.0</v>
      </c>
      <c r="D727" s="73">
        <v>-20087.0</v>
      </c>
      <c r="E727" s="73">
        <v>-20548.0</v>
      </c>
      <c r="F727" s="73">
        <v>-20087.0</v>
      </c>
      <c r="G727" s="73">
        <v>-17624.0</v>
      </c>
      <c r="H727" s="73">
        <v>-21087.0</v>
      </c>
      <c r="I727" s="73">
        <v>-21010.0</v>
      </c>
      <c r="J727" s="73">
        <v>-22703.0</v>
      </c>
      <c r="K727" s="73">
        <v>-19009.0</v>
      </c>
      <c r="L727" s="73">
        <v>-15931.0</v>
      </c>
      <c r="M727" s="73">
        <v>-17393.0</v>
      </c>
      <c r="N727" s="73">
        <v>-19548.0</v>
      </c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2.0" customHeight="1">
      <c r="A728" s="74"/>
      <c r="B728" s="71" t="s">
        <v>112</v>
      </c>
      <c r="C728" s="73">
        <v>-6762.0</v>
      </c>
      <c r="D728" s="73">
        <v>-118329.0</v>
      </c>
      <c r="E728" s="73">
        <v>-111568.0</v>
      </c>
      <c r="F728" s="73">
        <v>-108187.0</v>
      </c>
      <c r="G728" s="73">
        <v>-84521.0</v>
      </c>
      <c r="H728" s="73">
        <v>-81140.0</v>
      </c>
      <c r="I728" s="73">
        <v>-64236.0</v>
      </c>
      <c r="J728" s="73">
        <v>-81140.0</v>
      </c>
      <c r="K728" s="73">
        <v>-70998.0</v>
      </c>
      <c r="L728" s="73">
        <v>-81140.0</v>
      </c>
      <c r="M728" s="73">
        <v>-111568.0</v>
      </c>
      <c r="N728" s="73">
        <v>-111568.0</v>
      </c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2.0" customHeight="1">
      <c r="A729" s="74"/>
      <c r="B729" s="71" t="s">
        <v>113</v>
      </c>
      <c r="C729" s="73">
        <v>-1224278.7</v>
      </c>
      <c r="D729" s="73">
        <v>-1224278.7</v>
      </c>
      <c r="E729" s="73">
        <v>-1224278.7</v>
      </c>
      <c r="F729" s="73">
        <v>-1201990.0</v>
      </c>
      <c r="G729" s="73">
        <v>-1201990.0</v>
      </c>
      <c r="H729" s="73">
        <v>-1201990.0</v>
      </c>
      <c r="I729" s="73">
        <v>-1201990.0</v>
      </c>
      <c r="J729" s="73">
        <v>-1201990.0</v>
      </c>
      <c r="K729" s="73">
        <v>-1201990.0</v>
      </c>
      <c r="L729" s="73">
        <v>-1201990.0</v>
      </c>
      <c r="M729" s="73">
        <v>-1201990.0</v>
      </c>
      <c r="N729" s="73">
        <v>-1201990.0</v>
      </c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2.0" customHeight="1">
      <c r="A730" s="77"/>
      <c r="B730" s="78" t="s">
        <v>114</v>
      </c>
      <c r="C730" s="79">
        <v>-1238451.7</v>
      </c>
      <c r="D730" s="79">
        <v>-1533170.7</v>
      </c>
      <c r="E730" s="79">
        <v>-1550677.7</v>
      </c>
      <c r="F730" s="79">
        <v>-1470678.0</v>
      </c>
      <c r="G730" s="79">
        <v>-1445111.0</v>
      </c>
      <c r="H730" s="79">
        <v>-1504595.0</v>
      </c>
      <c r="I730" s="79">
        <v>-1567020.0</v>
      </c>
      <c r="J730" s="79">
        <v>-1561469.0</v>
      </c>
      <c r="K730" s="79">
        <v>-1570294.0</v>
      </c>
      <c r="L730" s="79">
        <v>-1488579.0</v>
      </c>
      <c r="M730" s="79">
        <v>-1474493.0</v>
      </c>
      <c r="N730" s="79">
        <v>-1526371.0</v>
      </c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2.0" customHeight="1">
      <c r="A731" s="72" t="s">
        <v>138</v>
      </c>
      <c r="B731" s="71" t="s">
        <v>109</v>
      </c>
      <c r="C731" s="73">
        <v>0.0</v>
      </c>
      <c r="D731" s="73">
        <v>0.0</v>
      </c>
      <c r="E731" s="73">
        <v>0.0</v>
      </c>
      <c r="F731" s="73">
        <v>0.0</v>
      </c>
      <c r="G731" s="73">
        <v>0.0</v>
      </c>
      <c r="H731" s="73">
        <v>0.0</v>
      </c>
      <c r="I731" s="73">
        <v>-7359.0</v>
      </c>
      <c r="J731" s="73">
        <v>-6646.0</v>
      </c>
      <c r="K731" s="73">
        <v>-7359.0</v>
      </c>
      <c r="L731" s="73">
        <v>0.0</v>
      </c>
      <c r="M731" s="73">
        <v>0.0</v>
      </c>
      <c r="N731" s="73">
        <v>0.0</v>
      </c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2.0" customHeight="1">
      <c r="A732" s="74"/>
      <c r="B732" s="71" t="s">
        <v>112</v>
      </c>
      <c r="C732" s="73">
        <v>-59441.0</v>
      </c>
      <c r="D732" s="73">
        <v>-36797.0</v>
      </c>
      <c r="E732" s="73">
        <v>-22644.0</v>
      </c>
      <c r="F732" s="73">
        <v>-28305.0</v>
      </c>
      <c r="G732" s="73">
        <v>-31136.0</v>
      </c>
      <c r="H732" s="73">
        <v>-31136.0</v>
      </c>
      <c r="I732" s="73">
        <v>-36797.0</v>
      </c>
      <c r="J732" s="73">
        <v>-39628.0</v>
      </c>
      <c r="K732" s="73">
        <v>-36797.0</v>
      </c>
      <c r="L732" s="73">
        <v>-25475.0</v>
      </c>
      <c r="M732" s="73">
        <v>-31136.0</v>
      </c>
      <c r="N732" s="73">
        <v>-42458.0</v>
      </c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2.0" customHeight="1">
      <c r="A733" s="74"/>
      <c r="B733" s="71" t="s">
        <v>113</v>
      </c>
      <c r="C733" s="73">
        <v>-331575.48</v>
      </c>
      <c r="D733" s="73">
        <v>-331575.48</v>
      </c>
      <c r="E733" s="73">
        <v>-331575.48</v>
      </c>
      <c r="F733" s="73">
        <v>-325538.96</v>
      </c>
      <c r="G733" s="73">
        <v>-325538.96</v>
      </c>
      <c r="H733" s="73">
        <v>-325538.96</v>
      </c>
      <c r="I733" s="73">
        <v>-325538.96</v>
      </c>
      <c r="J733" s="73">
        <v>-325538.96</v>
      </c>
      <c r="K733" s="73">
        <v>-325538.96</v>
      </c>
      <c r="L733" s="73">
        <v>-325538.96</v>
      </c>
      <c r="M733" s="73">
        <v>-325538.96</v>
      </c>
      <c r="N733" s="73">
        <v>-325538.96</v>
      </c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2.0" customHeight="1">
      <c r="A734" s="77"/>
      <c r="B734" s="78" t="s">
        <v>114</v>
      </c>
      <c r="C734" s="79">
        <v>-391016.48</v>
      </c>
      <c r="D734" s="79">
        <v>-368372.48</v>
      </c>
      <c r="E734" s="79">
        <v>-354219.48</v>
      </c>
      <c r="F734" s="79">
        <v>-353843.96</v>
      </c>
      <c r="G734" s="79">
        <v>-356674.96</v>
      </c>
      <c r="H734" s="79">
        <v>-356674.96</v>
      </c>
      <c r="I734" s="79">
        <v>-369694.96</v>
      </c>
      <c r="J734" s="79">
        <v>-371812.96</v>
      </c>
      <c r="K734" s="79">
        <v>-369694.96</v>
      </c>
      <c r="L734" s="79">
        <v>-351013.96</v>
      </c>
      <c r="M734" s="79">
        <v>-356674.96</v>
      </c>
      <c r="N734" s="79">
        <v>-367996.96</v>
      </c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2.0" customHeight="1">
      <c r="A735" s="72" t="s">
        <v>139</v>
      </c>
      <c r="B735" s="71" t="s">
        <v>109</v>
      </c>
      <c r="C735" s="73">
        <v>0.0</v>
      </c>
      <c r="D735" s="73">
        <v>0.0</v>
      </c>
      <c r="E735" s="73">
        <v>0.0</v>
      </c>
      <c r="F735" s="73">
        <v>0.0</v>
      </c>
      <c r="G735" s="73">
        <v>0.0</v>
      </c>
      <c r="H735" s="73">
        <v>0.0</v>
      </c>
      <c r="I735" s="73">
        <v>-7359.0</v>
      </c>
      <c r="J735" s="73">
        <v>-6646.0</v>
      </c>
      <c r="K735" s="73">
        <v>-7359.0</v>
      </c>
      <c r="L735" s="73">
        <v>0.0</v>
      </c>
      <c r="M735" s="73">
        <v>0.0</v>
      </c>
      <c r="N735" s="73">
        <v>0.0</v>
      </c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2.0" customHeight="1">
      <c r="A736" s="74"/>
      <c r="B736" s="71" t="s">
        <v>112</v>
      </c>
      <c r="C736" s="73">
        <v>-45732.0</v>
      </c>
      <c r="D736" s="73">
        <v>-38110.0</v>
      </c>
      <c r="E736" s="73">
        <v>-20326.0</v>
      </c>
      <c r="F736" s="73">
        <v>-25407.0</v>
      </c>
      <c r="G736" s="73">
        <v>-33029.0</v>
      </c>
      <c r="H736" s="73">
        <v>-35570.0</v>
      </c>
      <c r="I736" s="73">
        <v>-40651.0</v>
      </c>
      <c r="J736" s="73">
        <v>-43192.0</v>
      </c>
      <c r="K736" s="73">
        <v>-43192.0</v>
      </c>
      <c r="L736" s="73">
        <v>-25407.0</v>
      </c>
      <c r="M736" s="73">
        <v>-25407.0</v>
      </c>
      <c r="N736" s="73">
        <v>-22866.0</v>
      </c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2.0" customHeight="1">
      <c r="A737" s="74"/>
      <c r="B737" s="71" t="s">
        <v>113</v>
      </c>
      <c r="C737" s="73">
        <v>-321373.16</v>
      </c>
      <c r="D737" s="73">
        <v>-321373.16</v>
      </c>
      <c r="E737" s="73">
        <v>-321373.16</v>
      </c>
      <c r="F737" s="73">
        <v>-315522.38</v>
      </c>
      <c r="G737" s="73">
        <v>-315522.38</v>
      </c>
      <c r="H737" s="73">
        <v>-315522.38</v>
      </c>
      <c r="I737" s="73">
        <v>-315522.38</v>
      </c>
      <c r="J737" s="73">
        <v>-315522.38</v>
      </c>
      <c r="K737" s="73">
        <v>-315522.38</v>
      </c>
      <c r="L737" s="73">
        <v>-315522.38</v>
      </c>
      <c r="M737" s="73">
        <v>-315522.38</v>
      </c>
      <c r="N737" s="73">
        <v>-315522.38</v>
      </c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2.0" customHeight="1">
      <c r="A738" s="77"/>
      <c r="B738" s="78" t="s">
        <v>114</v>
      </c>
      <c r="C738" s="79">
        <v>-367105.16</v>
      </c>
      <c r="D738" s="79">
        <v>-359483.16</v>
      </c>
      <c r="E738" s="79">
        <v>-341699.16</v>
      </c>
      <c r="F738" s="79">
        <v>-340929.38</v>
      </c>
      <c r="G738" s="79">
        <v>-348551.38</v>
      </c>
      <c r="H738" s="79">
        <v>-351092.38</v>
      </c>
      <c r="I738" s="79">
        <v>-363532.38</v>
      </c>
      <c r="J738" s="79">
        <v>-365360.38</v>
      </c>
      <c r="K738" s="79">
        <v>-366073.38</v>
      </c>
      <c r="L738" s="79">
        <v>-340929.38</v>
      </c>
      <c r="M738" s="79">
        <v>-340929.38</v>
      </c>
      <c r="N738" s="79">
        <v>-338388.38</v>
      </c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2.0" customHeight="1">
      <c r="A739" s="72" t="s">
        <v>140</v>
      </c>
      <c r="B739" s="71" t="s">
        <v>109</v>
      </c>
      <c r="C739" s="73">
        <v>0.0</v>
      </c>
      <c r="D739" s="73">
        <v>0.0</v>
      </c>
      <c r="E739" s="73">
        <v>0.0</v>
      </c>
      <c r="F739" s="73">
        <v>0.0</v>
      </c>
      <c r="G739" s="73">
        <v>0.0</v>
      </c>
      <c r="H739" s="73">
        <v>0.0</v>
      </c>
      <c r="I739" s="73">
        <v>-7557.0</v>
      </c>
      <c r="J739" s="73">
        <v>-6826.0</v>
      </c>
      <c r="K739" s="73">
        <v>-7557.0</v>
      </c>
      <c r="L739" s="73">
        <v>0.0</v>
      </c>
      <c r="M739" s="73">
        <v>0.0</v>
      </c>
      <c r="N739" s="73">
        <v>0.0</v>
      </c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2.0" customHeight="1">
      <c r="A740" s="74"/>
      <c r="B740" s="71" t="s">
        <v>110</v>
      </c>
      <c r="C740" s="73">
        <v>-2778.0</v>
      </c>
      <c r="D740" s="73">
        <v>-3181.0</v>
      </c>
      <c r="E740" s="73">
        <v>-2673.0</v>
      </c>
      <c r="F740" s="73">
        <v>-1803.0</v>
      </c>
      <c r="G740" s="73">
        <v>-1918.0</v>
      </c>
      <c r="H740" s="73">
        <v>-2060.0</v>
      </c>
      <c r="I740" s="73">
        <v>-3348.0</v>
      </c>
      <c r="J740" s="73">
        <v>-2955.0</v>
      </c>
      <c r="K740" s="73">
        <v>-3109.0</v>
      </c>
      <c r="L740" s="73">
        <v>-2265.0</v>
      </c>
      <c r="M740" s="73">
        <v>-1745.0</v>
      </c>
      <c r="N740" s="73">
        <v>-3133.0</v>
      </c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2.0" customHeight="1">
      <c r="A741" s="74"/>
      <c r="B741" s="71" t="s">
        <v>111</v>
      </c>
      <c r="C741" s="73">
        <v>-5519.0</v>
      </c>
      <c r="D741" s="73">
        <v>-6213.0</v>
      </c>
      <c r="E741" s="73">
        <v>-5015.0</v>
      </c>
      <c r="F741" s="73">
        <v>-3406.0</v>
      </c>
      <c r="G741" s="73">
        <v>-3690.0</v>
      </c>
      <c r="H741" s="73">
        <v>-4068.0</v>
      </c>
      <c r="I741" s="73">
        <v>-6087.0</v>
      </c>
      <c r="J741" s="73">
        <v>-5488.0</v>
      </c>
      <c r="K741" s="73">
        <v>-5929.0</v>
      </c>
      <c r="L741" s="73">
        <v>-4289.0</v>
      </c>
      <c r="M741" s="73">
        <v>-3312.0</v>
      </c>
      <c r="N741" s="73">
        <v>-5929.0</v>
      </c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2.0" customHeight="1">
      <c r="A742" s="74"/>
      <c r="B742" s="71" t="s">
        <v>112</v>
      </c>
      <c r="C742" s="73">
        <v>-29497.0</v>
      </c>
      <c r="D742" s="73">
        <v>-32306.0</v>
      </c>
      <c r="E742" s="73">
        <v>-15451.0</v>
      </c>
      <c r="F742" s="73">
        <v>-11237.0</v>
      </c>
      <c r="G742" s="73">
        <v>-12642.0</v>
      </c>
      <c r="H742" s="73">
        <v>-15451.0</v>
      </c>
      <c r="I742" s="73">
        <v>-18260.0</v>
      </c>
      <c r="J742" s="73">
        <v>-21069.0</v>
      </c>
      <c r="K742" s="73">
        <v>-19665.0</v>
      </c>
      <c r="L742" s="73">
        <v>-11237.0</v>
      </c>
      <c r="M742" s="73">
        <v>-9832.0</v>
      </c>
      <c r="N742" s="73">
        <v>-22474.0</v>
      </c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2.0" customHeight="1">
      <c r="A743" s="74"/>
      <c r="B743" s="71" t="s">
        <v>113</v>
      </c>
      <c r="C743" s="73">
        <v>-321373.16</v>
      </c>
      <c r="D743" s="73">
        <v>-321373.16</v>
      </c>
      <c r="E743" s="73">
        <v>-321373.16</v>
      </c>
      <c r="F743" s="73">
        <v>-315522.38</v>
      </c>
      <c r="G743" s="73">
        <v>-315522.38</v>
      </c>
      <c r="H743" s="73">
        <v>-315522.38</v>
      </c>
      <c r="I743" s="73">
        <v>-315522.38</v>
      </c>
      <c r="J743" s="73">
        <v>-315522.38</v>
      </c>
      <c r="K743" s="73">
        <v>-315522.38</v>
      </c>
      <c r="L743" s="73">
        <v>-315522.38</v>
      </c>
      <c r="M743" s="73">
        <v>-315522.38</v>
      </c>
      <c r="N743" s="73">
        <v>-315522.38</v>
      </c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2.0" customHeight="1">
      <c r="A744" s="77"/>
      <c r="B744" s="78" t="s">
        <v>114</v>
      </c>
      <c r="C744" s="79">
        <v>-359167.16</v>
      </c>
      <c r="D744" s="79">
        <v>-363073.16</v>
      </c>
      <c r="E744" s="79">
        <v>-344512.16</v>
      </c>
      <c r="F744" s="79">
        <v>-331968.38</v>
      </c>
      <c r="G744" s="79">
        <v>-333772.38</v>
      </c>
      <c r="H744" s="79">
        <v>-337101.38</v>
      </c>
      <c r="I744" s="79">
        <v>-350774.38</v>
      </c>
      <c r="J744" s="79">
        <v>-351860.38</v>
      </c>
      <c r="K744" s="79">
        <v>-351782.38</v>
      </c>
      <c r="L744" s="79">
        <v>-333313.38</v>
      </c>
      <c r="M744" s="79">
        <v>-330411.38</v>
      </c>
      <c r="N744" s="79">
        <v>-347058.38</v>
      </c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2.0" customHeight="1">
      <c r="A745" s="72" t="s">
        <v>141</v>
      </c>
      <c r="B745" s="71" t="s">
        <v>112</v>
      </c>
      <c r="C745" s="73">
        <v>0.0</v>
      </c>
      <c r="D745" s="73">
        <v>0.0</v>
      </c>
      <c r="E745" s="73">
        <v>0.0</v>
      </c>
      <c r="F745" s="73">
        <v>0.0</v>
      </c>
      <c r="G745" s="73">
        <v>0.0</v>
      </c>
      <c r="H745" s="73">
        <v>0.0</v>
      </c>
      <c r="I745" s="73">
        <v>-11319.0</v>
      </c>
      <c r="J745" s="73">
        <v>0.0</v>
      </c>
      <c r="K745" s="73">
        <v>0.0</v>
      </c>
      <c r="L745" s="73">
        <v>0.0</v>
      </c>
      <c r="M745" s="73">
        <v>0.0</v>
      </c>
      <c r="N745" s="73">
        <v>0.0</v>
      </c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2.0" customHeight="1">
      <c r="A746" s="74"/>
      <c r="B746" s="71" t="s">
        <v>113</v>
      </c>
      <c r="C746" s="73">
        <v>-349429.55</v>
      </c>
      <c r="D746" s="73">
        <v>-349429.55</v>
      </c>
      <c r="E746" s="73">
        <v>-349429.55</v>
      </c>
      <c r="F746" s="73">
        <v>-343067.98</v>
      </c>
      <c r="G746" s="73">
        <v>-343067.98</v>
      </c>
      <c r="H746" s="73">
        <v>-343067.98</v>
      </c>
      <c r="I746" s="73">
        <v>-343067.98</v>
      </c>
      <c r="J746" s="73">
        <v>-343067.98</v>
      </c>
      <c r="K746" s="73">
        <v>-343067.98</v>
      </c>
      <c r="L746" s="73">
        <v>-343067.98</v>
      </c>
      <c r="M746" s="73">
        <v>-343067.98</v>
      </c>
      <c r="N746" s="73">
        <v>-343067.98</v>
      </c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2.0" customHeight="1">
      <c r="A747" s="77"/>
      <c r="B747" s="78" t="s">
        <v>114</v>
      </c>
      <c r="C747" s="79">
        <v>-349429.55</v>
      </c>
      <c r="D747" s="79">
        <v>-349429.55</v>
      </c>
      <c r="E747" s="79">
        <v>-349429.55</v>
      </c>
      <c r="F747" s="79">
        <v>-343067.98</v>
      </c>
      <c r="G747" s="79">
        <v>-343067.98</v>
      </c>
      <c r="H747" s="79">
        <v>-343067.98</v>
      </c>
      <c r="I747" s="79">
        <v>-354386.98</v>
      </c>
      <c r="J747" s="79">
        <v>-343067.98</v>
      </c>
      <c r="K747" s="79">
        <v>-343067.98</v>
      </c>
      <c r="L747" s="79">
        <v>-343067.98</v>
      </c>
      <c r="M747" s="79">
        <v>-343067.98</v>
      </c>
      <c r="N747" s="79">
        <v>-343067.98</v>
      </c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2.0" customHeight="1">
      <c r="A748" s="72" t="s">
        <v>142</v>
      </c>
      <c r="B748" s="71" t="s">
        <v>112</v>
      </c>
      <c r="C748" s="73">
        <v>0.0</v>
      </c>
      <c r="D748" s="73">
        <v>0.0</v>
      </c>
      <c r="E748" s="73">
        <v>0.0</v>
      </c>
      <c r="F748" s="73">
        <v>0.0</v>
      </c>
      <c r="G748" s="73">
        <v>0.0</v>
      </c>
      <c r="H748" s="73">
        <v>0.0</v>
      </c>
      <c r="I748" s="73">
        <v>-13003.0</v>
      </c>
      <c r="J748" s="73">
        <v>0.0</v>
      </c>
      <c r="K748" s="73">
        <v>0.0</v>
      </c>
      <c r="L748" s="73">
        <v>0.0</v>
      </c>
      <c r="M748" s="73">
        <v>0.0</v>
      </c>
      <c r="N748" s="73">
        <v>0.0</v>
      </c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2.0" customHeight="1">
      <c r="A749" s="74"/>
      <c r="B749" s="71" t="s">
        <v>113</v>
      </c>
      <c r="C749" s="73">
        <v>-193844.13</v>
      </c>
      <c r="D749" s="73">
        <v>-193844.13</v>
      </c>
      <c r="E749" s="73">
        <v>-193844.13</v>
      </c>
      <c r="F749" s="73">
        <v>-190315.08</v>
      </c>
      <c r="G749" s="73">
        <v>-190315.08</v>
      </c>
      <c r="H749" s="73">
        <v>-190315.08</v>
      </c>
      <c r="I749" s="73">
        <v>-190315.08</v>
      </c>
      <c r="J749" s="73">
        <v>-190315.08</v>
      </c>
      <c r="K749" s="73">
        <v>-190315.08</v>
      </c>
      <c r="L749" s="73">
        <v>-190315.08</v>
      </c>
      <c r="M749" s="73">
        <v>-190315.08</v>
      </c>
      <c r="N749" s="73">
        <v>-190315.08</v>
      </c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2.0" customHeight="1">
      <c r="A750" s="77"/>
      <c r="B750" s="78" t="s">
        <v>114</v>
      </c>
      <c r="C750" s="79">
        <v>-193844.13</v>
      </c>
      <c r="D750" s="79">
        <v>-193844.13</v>
      </c>
      <c r="E750" s="79">
        <v>-193844.13</v>
      </c>
      <c r="F750" s="79">
        <v>-190315.08</v>
      </c>
      <c r="G750" s="79">
        <v>-190315.08</v>
      </c>
      <c r="H750" s="79">
        <v>-190315.08</v>
      </c>
      <c r="I750" s="79">
        <v>-203318.08</v>
      </c>
      <c r="J750" s="79">
        <v>-190315.08</v>
      </c>
      <c r="K750" s="79">
        <v>-190315.08</v>
      </c>
      <c r="L750" s="79">
        <v>-190315.08</v>
      </c>
      <c r="M750" s="79">
        <v>-190315.08</v>
      </c>
      <c r="N750" s="79">
        <v>-190315.08</v>
      </c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2.0" customHeight="1">
      <c r="A751" s="72" t="s">
        <v>143</v>
      </c>
      <c r="B751" s="71" t="s">
        <v>109</v>
      </c>
      <c r="C751" s="73">
        <v>0.0</v>
      </c>
      <c r="D751" s="73">
        <v>0.0</v>
      </c>
      <c r="E751" s="73">
        <v>0.0</v>
      </c>
      <c r="F751" s="73">
        <v>0.0</v>
      </c>
      <c r="G751" s="73">
        <v>0.0</v>
      </c>
      <c r="H751" s="73">
        <v>0.0</v>
      </c>
      <c r="I751" s="73">
        <v>-4644.0</v>
      </c>
      <c r="J751" s="73">
        <v>-4195.0</v>
      </c>
      <c r="K751" s="73">
        <v>-4644.0</v>
      </c>
      <c r="L751" s="73">
        <v>0.0</v>
      </c>
      <c r="M751" s="73">
        <v>0.0</v>
      </c>
      <c r="N751" s="73">
        <v>0.0</v>
      </c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2.0" customHeight="1">
      <c r="A752" s="74"/>
      <c r="B752" s="71" t="s">
        <v>112</v>
      </c>
      <c r="C752" s="73">
        <v>0.0</v>
      </c>
      <c r="D752" s="73">
        <v>0.0</v>
      </c>
      <c r="E752" s="73">
        <v>0.0</v>
      </c>
      <c r="F752" s="73">
        <v>0.0</v>
      </c>
      <c r="G752" s="73">
        <v>0.0</v>
      </c>
      <c r="H752" s="73">
        <v>0.0</v>
      </c>
      <c r="I752" s="73">
        <v>-5160.0</v>
      </c>
      <c r="J752" s="73">
        <v>0.0</v>
      </c>
      <c r="K752" s="73">
        <v>0.0</v>
      </c>
      <c r="L752" s="73">
        <v>0.0</v>
      </c>
      <c r="M752" s="73">
        <v>0.0</v>
      </c>
      <c r="N752" s="73">
        <v>0.0</v>
      </c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2.0" customHeight="1">
      <c r="A753" s="74"/>
      <c r="B753" s="71" t="s">
        <v>113</v>
      </c>
      <c r="C753" s="73">
        <v>-152014.61</v>
      </c>
      <c r="D753" s="73">
        <v>-152014.61</v>
      </c>
      <c r="E753" s="73">
        <v>-152014.61</v>
      </c>
      <c r="F753" s="73">
        <v>-149247.09</v>
      </c>
      <c r="G753" s="73">
        <v>-149247.09</v>
      </c>
      <c r="H753" s="73">
        <v>-149247.09</v>
      </c>
      <c r="I753" s="73">
        <v>-149247.09</v>
      </c>
      <c r="J753" s="73">
        <v>-149247.09</v>
      </c>
      <c r="K753" s="73">
        <v>-149247.09</v>
      </c>
      <c r="L753" s="73">
        <v>-149247.09</v>
      </c>
      <c r="M753" s="73">
        <v>-149247.09</v>
      </c>
      <c r="N753" s="73">
        <v>-149247.09</v>
      </c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2.0" customHeight="1">
      <c r="A754" s="77"/>
      <c r="B754" s="78" t="s">
        <v>114</v>
      </c>
      <c r="C754" s="79">
        <v>-152014.61</v>
      </c>
      <c r="D754" s="79">
        <v>-152014.61</v>
      </c>
      <c r="E754" s="79">
        <v>-152014.61</v>
      </c>
      <c r="F754" s="79">
        <v>-149247.09</v>
      </c>
      <c r="G754" s="79">
        <v>-149247.09</v>
      </c>
      <c r="H754" s="79">
        <v>-149247.09</v>
      </c>
      <c r="I754" s="79">
        <v>-159051.09</v>
      </c>
      <c r="J754" s="79">
        <v>-153442.09</v>
      </c>
      <c r="K754" s="79">
        <v>-153891.09</v>
      </c>
      <c r="L754" s="79">
        <v>-149247.09</v>
      </c>
      <c r="M754" s="79">
        <v>-149247.09</v>
      </c>
      <c r="N754" s="79">
        <v>-149247.09</v>
      </c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2.0" customHeight="1">
      <c r="A755" s="72" t="s">
        <v>144</v>
      </c>
      <c r="B755" s="71" t="s">
        <v>109</v>
      </c>
      <c r="C755" s="73">
        <v>-944918.0</v>
      </c>
      <c r="D755" s="73">
        <v>-944918.0</v>
      </c>
      <c r="E755" s="73">
        <v>-914437.0</v>
      </c>
      <c r="F755" s="73">
        <v>-250150.0</v>
      </c>
      <c r="G755" s="73">
        <v>-833832.0</v>
      </c>
      <c r="H755" s="73">
        <v>-944918.0</v>
      </c>
      <c r="I755" s="73">
        <v>-1032890.0</v>
      </c>
      <c r="J755" s="73">
        <v>-932933.0</v>
      </c>
      <c r="K755" s="73">
        <v>-1032890.0</v>
      </c>
      <c r="L755" s="73">
        <v>-274331.0</v>
      </c>
      <c r="M755" s="73">
        <v>-861626.0</v>
      </c>
      <c r="N755" s="73">
        <v>-914437.0</v>
      </c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2.0" customHeight="1">
      <c r="A756" s="74"/>
      <c r="B756" s="71" t="s">
        <v>110</v>
      </c>
      <c r="C756" s="73">
        <v>-106266.0</v>
      </c>
      <c r="D756" s="73">
        <v>-110652.0</v>
      </c>
      <c r="E756" s="73">
        <v>-100085.0</v>
      </c>
      <c r="F756" s="73">
        <v>-36663.0</v>
      </c>
      <c r="G756" s="73">
        <v>-98145.0</v>
      </c>
      <c r="H756" s="73">
        <v>-96643.0</v>
      </c>
      <c r="I756" s="73">
        <v>-104042.0</v>
      </c>
      <c r="J756" s="73">
        <v>-108453.0</v>
      </c>
      <c r="K756" s="73">
        <v>-113401.0</v>
      </c>
      <c r="L756" s="73">
        <v>-27636.0</v>
      </c>
      <c r="M756" s="73">
        <v>-101222.0</v>
      </c>
      <c r="N756" s="73">
        <v>-106409.0</v>
      </c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2.0" customHeight="1">
      <c r="A757" s="74"/>
      <c r="B757" s="71" t="s">
        <v>111</v>
      </c>
      <c r="C757" s="73">
        <v>-182928.0</v>
      </c>
      <c r="D757" s="73">
        <v>-177027.0</v>
      </c>
      <c r="E757" s="73">
        <v>-177027.0</v>
      </c>
      <c r="F757" s="73">
        <v>-71794.0</v>
      </c>
      <c r="G757" s="73">
        <v>-165225.0</v>
      </c>
      <c r="H757" s="73">
        <v>-171126.0</v>
      </c>
      <c r="I757" s="73">
        <v>-165225.0</v>
      </c>
      <c r="J757" s="73">
        <v>-165225.0</v>
      </c>
      <c r="K757" s="73">
        <v>-182928.0</v>
      </c>
      <c r="L757" s="73">
        <v>-59009.0</v>
      </c>
      <c r="M757" s="73">
        <v>-182928.0</v>
      </c>
      <c r="N757" s="73">
        <v>-177027.0</v>
      </c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2.0" customHeight="1">
      <c r="A758" s="74"/>
      <c r="B758" s="71" t="s">
        <v>112</v>
      </c>
      <c r="C758" s="73">
        <v>0.0</v>
      </c>
      <c r="D758" s="73">
        <v>-4884.0</v>
      </c>
      <c r="E758" s="73">
        <v>0.0</v>
      </c>
      <c r="F758" s="73">
        <v>-4884.0</v>
      </c>
      <c r="G758" s="73">
        <v>-4884.0</v>
      </c>
      <c r="H758" s="73">
        <v>-4884.0</v>
      </c>
      <c r="I758" s="73">
        <v>-9768.0</v>
      </c>
      <c r="J758" s="73">
        <v>0.0</v>
      </c>
      <c r="K758" s="73">
        <v>0.0</v>
      </c>
      <c r="L758" s="73">
        <v>-9768.0</v>
      </c>
      <c r="M758" s="73">
        <v>0.0</v>
      </c>
      <c r="N758" s="73">
        <v>0.0</v>
      </c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2.0" customHeight="1">
      <c r="A759" s="74"/>
      <c r="B759" s="71" t="s">
        <v>113</v>
      </c>
      <c r="C759" s="73">
        <v>-971261.1</v>
      </c>
      <c r="D759" s="73">
        <v>-971261.1</v>
      </c>
      <c r="E759" s="73">
        <v>-971261.1</v>
      </c>
      <c r="F759" s="73">
        <v>-953578.73</v>
      </c>
      <c r="G759" s="73">
        <v>-953578.73</v>
      </c>
      <c r="H759" s="73">
        <v>-953578.73</v>
      </c>
      <c r="I759" s="73">
        <v>-953578.73</v>
      </c>
      <c r="J759" s="73">
        <v>-953578.73</v>
      </c>
      <c r="K759" s="73">
        <v>-953578.73</v>
      </c>
      <c r="L759" s="73">
        <v>-953578.73</v>
      </c>
      <c r="M759" s="73">
        <v>-953578.73</v>
      </c>
      <c r="N759" s="73">
        <v>-953578.73</v>
      </c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2.0" customHeight="1">
      <c r="A760" s="77"/>
      <c r="B760" s="78" t="s">
        <v>114</v>
      </c>
      <c r="C760" s="79">
        <v>-2205373.1</v>
      </c>
      <c r="D760" s="79">
        <v>-2208742.1</v>
      </c>
      <c r="E760" s="79">
        <v>-2162810.1</v>
      </c>
      <c r="F760" s="79">
        <v>-1317069.73</v>
      </c>
      <c r="G760" s="79">
        <v>-2055664.73</v>
      </c>
      <c r="H760" s="79">
        <v>-2171149.73</v>
      </c>
      <c r="I760" s="79">
        <v>-2265503.73</v>
      </c>
      <c r="J760" s="79">
        <v>-2160189.73</v>
      </c>
      <c r="K760" s="79">
        <v>-2282797.73</v>
      </c>
      <c r="L760" s="79">
        <v>-1324322.73</v>
      </c>
      <c r="M760" s="79">
        <v>-2099354.73</v>
      </c>
      <c r="N760" s="79">
        <v>-2151451.73</v>
      </c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2.0" customHeight="1">
      <c r="A761" s="72" t="s">
        <v>145</v>
      </c>
      <c r="B761" s="71" t="s">
        <v>109</v>
      </c>
      <c r="C761" s="73">
        <v>-950479.0</v>
      </c>
      <c r="D761" s="73">
        <v>-950479.0</v>
      </c>
      <c r="E761" s="73">
        <v>-919818.0</v>
      </c>
      <c r="F761" s="73">
        <v>-251622.0</v>
      </c>
      <c r="G761" s="73">
        <v>-838739.0</v>
      </c>
      <c r="H761" s="73">
        <v>-950479.0</v>
      </c>
      <c r="I761" s="73">
        <v>-1038968.0</v>
      </c>
      <c r="J761" s="73">
        <v>-938423.0</v>
      </c>
      <c r="K761" s="73">
        <v>-1038968.0</v>
      </c>
      <c r="L761" s="73">
        <v>-275945.0</v>
      </c>
      <c r="M761" s="73">
        <v>-866697.0</v>
      </c>
      <c r="N761" s="73">
        <v>-919818.0</v>
      </c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2.0" customHeight="1">
      <c r="A762" s="74"/>
      <c r="B762" s="71" t="s">
        <v>110</v>
      </c>
      <c r="C762" s="73">
        <v>-114976.0</v>
      </c>
      <c r="D762" s="73">
        <v>-121330.0</v>
      </c>
      <c r="E762" s="73">
        <v>-105437.0</v>
      </c>
      <c r="F762" s="73">
        <v>-39231.0</v>
      </c>
      <c r="G762" s="73">
        <v>-125413.0</v>
      </c>
      <c r="H762" s="73">
        <v>-109426.0</v>
      </c>
      <c r="I762" s="73">
        <v>-121269.0</v>
      </c>
      <c r="J762" s="73">
        <v>-114995.0</v>
      </c>
      <c r="K762" s="73">
        <v>-121277.0</v>
      </c>
      <c r="L762" s="73">
        <v>-34548.0</v>
      </c>
      <c r="M762" s="73">
        <v>-100386.0</v>
      </c>
      <c r="N762" s="73">
        <v>-102742.0</v>
      </c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2.0" customHeight="1">
      <c r="A763" s="74"/>
      <c r="B763" s="71" t="s">
        <v>111</v>
      </c>
      <c r="C763" s="73">
        <v>-171126.0</v>
      </c>
      <c r="D763" s="73">
        <v>-165225.0</v>
      </c>
      <c r="E763" s="73">
        <v>-153423.0</v>
      </c>
      <c r="F763" s="73">
        <v>-70811.0</v>
      </c>
      <c r="G763" s="73">
        <v>-165225.0</v>
      </c>
      <c r="H763" s="73">
        <v>-165225.0</v>
      </c>
      <c r="I763" s="73">
        <v>-182928.0</v>
      </c>
      <c r="J763" s="73">
        <v>-165225.0</v>
      </c>
      <c r="K763" s="73">
        <v>-182928.0</v>
      </c>
      <c r="L763" s="73">
        <v>-71794.0</v>
      </c>
      <c r="M763" s="73">
        <v>-165225.0</v>
      </c>
      <c r="N763" s="73">
        <v>-159324.0</v>
      </c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2.0" customHeight="1">
      <c r="A764" s="74"/>
      <c r="B764" s="71" t="s">
        <v>112</v>
      </c>
      <c r="C764" s="73">
        <v>-4884.0</v>
      </c>
      <c r="D764" s="73">
        <v>-4884.0</v>
      </c>
      <c r="E764" s="73">
        <v>-14651.0</v>
      </c>
      <c r="F764" s="73">
        <v>-4884.0</v>
      </c>
      <c r="G764" s="73">
        <v>-4884.0</v>
      </c>
      <c r="H764" s="73">
        <v>-4884.0</v>
      </c>
      <c r="I764" s="73">
        <v>-4884.0</v>
      </c>
      <c r="J764" s="73">
        <v>0.0</v>
      </c>
      <c r="K764" s="73">
        <v>0.0</v>
      </c>
      <c r="L764" s="73">
        <v>-4884.0</v>
      </c>
      <c r="M764" s="73">
        <v>-4884.0</v>
      </c>
      <c r="N764" s="73">
        <v>-4884.0</v>
      </c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2.0" customHeight="1">
      <c r="A765" s="74"/>
      <c r="B765" s="71" t="s">
        <v>113</v>
      </c>
      <c r="C765" s="73">
        <v>-971261.1</v>
      </c>
      <c r="D765" s="73">
        <v>-971261.1</v>
      </c>
      <c r="E765" s="73">
        <v>-971261.1</v>
      </c>
      <c r="F765" s="73">
        <v>-953578.73</v>
      </c>
      <c r="G765" s="73">
        <v>-953578.73</v>
      </c>
      <c r="H765" s="73">
        <v>-953578.73</v>
      </c>
      <c r="I765" s="73">
        <v>-953578.73</v>
      </c>
      <c r="J765" s="73">
        <v>-953578.73</v>
      </c>
      <c r="K765" s="73">
        <v>-953578.73</v>
      </c>
      <c r="L765" s="73">
        <v>-953578.73</v>
      </c>
      <c r="M765" s="73">
        <v>-953578.73</v>
      </c>
      <c r="N765" s="73">
        <v>-953578.73</v>
      </c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2.0" customHeight="1">
      <c r="A766" s="77"/>
      <c r="B766" s="78" t="s">
        <v>114</v>
      </c>
      <c r="C766" s="79">
        <v>-2212726.1</v>
      </c>
      <c r="D766" s="79">
        <v>-2213179.1</v>
      </c>
      <c r="E766" s="79">
        <v>-2164590.1</v>
      </c>
      <c r="F766" s="79">
        <v>-1320126.73</v>
      </c>
      <c r="G766" s="79">
        <v>-2087839.73</v>
      </c>
      <c r="H766" s="79">
        <v>-2183592.73</v>
      </c>
      <c r="I766" s="79">
        <v>-2301627.73</v>
      </c>
      <c r="J766" s="79">
        <v>-2172221.73</v>
      </c>
      <c r="K766" s="79">
        <v>-2296751.73</v>
      </c>
      <c r="L766" s="79">
        <v>-1340749.73</v>
      </c>
      <c r="M766" s="79">
        <v>-2090770.73</v>
      </c>
      <c r="N766" s="79">
        <v>-2140346.73</v>
      </c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2.0" customHeight="1">
      <c r="A767" s="72" t="s">
        <v>146</v>
      </c>
      <c r="B767" s="71" t="s">
        <v>113</v>
      </c>
      <c r="C767" s="73">
        <v>-2364898.36</v>
      </c>
      <c r="D767" s="73">
        <v>-2364898.36</v>
      </c>
      <c r="E767" s="73">
        <v>-2364898.36</v>
      </c>
      <c r="F767" s="73">
        <v>-2321844.02</v>
      </c>
      <c r="G767" s="73">
        <v>-2321844.02</v>
      </c>
      <c r="H767" s="73">
        <v>-2321844.02</v>
      </c>
      <c r="I767" s="73">
        <v>-2321844.02</v>
      </c>
      <c r="J767" s="73">
        <v>-2321844.02</v>
      </c>
      <c r="K767" s="73">
        <v>-2321844.02</v>
      </c>
      <c r="L767" s="73">
        <v>-2321844.02</v>
      </c>
      <c r="M767" s="73">
        <v>-2321844.02</v>
      </c>
      <c r="N767" s="73">
        <v>-2321844.02</v>
      </c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2.0" customHeight="1">
      <c r="A768" s="77"/>
      <c r="B768" s="78" t="s">
        <v>114</v>
      </c>
      <c r="C768" s="79">
        <v>-2364898.36</v>
      </c>
      <c r="D768" s="79">
        <v>-2364898.36</v>
      </c>
      <c r="E768" s="79">
        <v>-2364898.36</v>
      </c>
      <c r="F768" s="79">
        <v>-2321844.02</v>
      </c>
      <c r="G768" s="79">
        <v>-2321844.02</v>
      </c>
      <c r="H768" s="79">
        <v>-2321844.02</v>
      </c>
      <c r="I768" s="79">
        <v>-2321844.02</v>
      </c>
      <c r="J768" s="79">
        <v>-2321844.02</v>
      </c>
      <c r="K768" s="79">
        <v>-2321844.02</v>
      </c>
      <c r="L768" s="79">
        <v>-2321844.02</v>
      </c>
      <c r="M768" s="79">
        <v>-2321844.02</v>
      </c>
      <c r="N768" s="79">
        <v>-2321844.02</v>
      </c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2.0" customHeight="1">
      <c r="A769" s="72" t="s">
        <v>147</v>
      </c>
      <c r="B769" s="71" t="s">
        <v>109</v>
      </c>
      <c r="C769" s="73">
        <v>-738474.0</v>
      </c>
      <c r="D769" s="73">
        <v>-119109.0</v>
      </c>
      <c r="E769" s="73">
        <v>-667009.0</v>
      </c>
      <c r="F769" s="73">
        <v>-504924.0</v>
      </c>
      <c r="G769" s="73">
        <v>-504924.0</v>
      </c>
      <c r="H769" s="73">
        <v>-738474.0</v>
      </c>
      <c r="I769" s="73">
        <v>-1670888.0</v>
      </c>
      <c r="J769" s="73">
        <v>-1509189.0</v>
      </c>
      <c r="K769" s="73">
        <v>-1670888.0</v>
      </c>
      <c r="L769" s="73">
        <v>-714653.0</v>
      </c>
      <c r="M769" s="73">
        <v>-521755.0</v>
      </c>
      <c r="N769" s="73">
        <v>-714653.0</v>
      </c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2.0" customHeight="1">
      <c r="A770" s="74"/>
      <c r="B770" s="71" t="s">
        <v>110</v>
      </c>
      <c r="C770" s="73">
        <v>-72881.0</v>
      </c>
      <c r="D770" s="73">
        <v>-11535.0</v>
      </c>
      <c r="E770" s="73">
        <v>-52726.0</v>
      </c>
      <c r="F770" s="73">
        <v>-72436.0</v>
      </c>
      <c r="G770" s="73">
        <v>-65572.0</v>
      </c>
      <c r="H770" s="73">
        <v>-54317.0</v>
      </c>
      <c r="I770" s="73">
        <v>-101342.0</v>
      </c>
      <c r="J770" s="73">
        <v>-80274.0</v>
      </c>
      <c r="K770" s="73">
        <v>-95105.0</v>
      </c>
      <c r="L770" s="73">
        <v>-72050.0</v>
      </c>
      <c r="M770" s="73">
        <v>-92711.0</v>
      </c>
      <c r="N770" s="73">
        <v>-92217.0</v>
      </c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2.0" customHeight="1">
      <c r="A771" s="74"/>
      <c r="B771" s="71" t="s">
        <v>111</v>
      </c>
      <c r="C771" s="73">
        <v>-380029.0</v>
      </c>
      <c r="D771" s="73">
        <v>-61731.0</v>
      </c>
      <c r="E771" s="73">
        <v>-276823.0</v>
      </c>
      <c r="F771" s="73">
        <v>-392568.0</v>
      </c>
      <c r="G771" s="73">
        <v>-343377.0</v>
      </c>
      <c r="H771" s="73">
        <v>-277788.0</v>
      </c>
      <c r="I771" s="73">
        <v>-459122.0</v>
      </c>
      <c r="J771" s="73">
        <v>-349164.0</v>
      </c>
      <c r="K771" s="73">
        <v>-430185.0</v>
      </c>
      <c r="L771" s="73">
        <v>-368455.0</v>
      </c>
      <c r="M771" s="73">
        <v>-429221.0</v>
      </c>
      <c r="N771" s="73">
        <v>-414753.0</v>
      </c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2.0" customHeight="1">
      <c r="A772" s="74"/>
      <c r="B772" s="71" t="s">
        <v>112</v>
      </c>
      <c r="C772" s="73">
        <v>-659565.0</v>
      </c>
      <c r="D772" s="73">
        <v>-136462.0</v>
      </c>
      <c r="E772" s="73">
        <v>-523103.0</v>
      </c>
      <c r="F772" s="73">
        <v>-386641.0</v>
      </c>
      <c r="G772" s="73">
        <v>-500360.0</v>
      </c>
      <c r="H772" s="73">
        <v>-477616.0</v>
      </c>
      <c r="I772" s="73">
        <v>-454872.0</v>
      </c>
      <c r="J772" s="73">
        <v>-523103.0</v>
      </c>
      <c r="K772" s="73">
        <v>-500360.0</v>
      </c>
      <c r="L772" s="73">
        <v>-614078.0</v>
      </c>
      <c r="M772" s="73">
        <v>-705052.0</v>
      </c>
      <c r="N772" s="73">
        <v>-682309.0</v>
      </c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2.0" customHeight="1">
      <c r="A773" s="77"/>
      <c r="B773" s="78" t="s">
        <v>114</v>
      </c>
      <c r="C773" s="79">
        <v>-1850949.0</v>
      </c>
      <c r="D773" s="79">
        <v>-328837.0</v>
      </c>
      <c r="E773" s="79">
        <v>-1519661.0</v>
      </c>
      <c r="F773" s="79">
        <v>-1356569.0</v>
      </c>
      <c r="G773" s="79">
        <v>-1414233.0</v>
      </c>
      <c r="H773" s="79">
        <v>-1548195.0</v>
      </c>
      <c r="I773" s="79">
        <v>-2686224.0</v>
      </c>
      <c r="J773" s="79">
        <v>-2461730.0</v>
      </c>
      <c r="K773" s="79">
        <v>-2696538.0</v>
      </c>
      <c r="L773" s="79">
        <v>-1769236.0</v>
      </c>
      <c r="M773" s="79">
        <v>-1748739.0</v>
      </c>
      <c r="N773" s="79">
        <v>-1903932.0</v>
      </c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2.0" customHeight="1">
      <c r="A774" s="72" t="s">
        <v>148</v>
      </c>
      <c r="B774" s="71" t="s">
        <v>115</v>
      </c>
      <c r="C774" s="73">
        <v>-12776.73</v>
      </c>
      <c r="D774" s="73">
        <v>-12776.73</v>
      </c>
      <c r="E774" s="73">
        <v>-12776.73</v>
      </c>
      <c r="F774" s="73">
        <v>-12776.73</v>
      </c>
      <c r="G774" s="73">
        <v>-12776.73</v>
      </c>
      <c r="H774" s="73">
        <v>-12776.73</v>
      </c>
      <c r="I774" s="73">
        <v>-12776.73</v>
      </c>
      <c r="J774" s="73">
        <v>-12776.73</v>
      </c>
      <c r="K774" s="73">
        <v>-154350.0</v>
      </c>
      <c r="L774" s="73">
        <v>-12776.73</v>
      </c>
      <c r="M774" s="73">
        <v>-12776.73</v>
      </c>
      <c r="N774" s="73">
        <v>-12776.73</v>
      </c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2.0" customHeight="1">
      <c r="A775" s="77"/>
      <c r="B775" s="78" t="s">
        <v>114</v>
      </c>
      <c r="C775" s="79">
        <v>-12776.73</v>
      </c>
      <c r="D775" s="79">
        <v>-12776.73</v>
      </c>
      <c r="E775" s="79">
        <v>-12776.73</v>
      </c>
      <c r="F775" s="79">
        <v>-12776.73</v>
      </c>
      <c r="G775" s="79">
        <v>-12776.73</v>
      </c>
      <c r="H775" s="79">
        <v>-12776.73</v>
      </c>
      <c r="I775" s="79">
        <v>-12776.73</v>
      </c>
      <c r="J775" s="79">
        <v>-12776.73</v>
      </c>
      <c r="K775" s="79">
        <v>-154350.0</v>
      </c>
      <c r="L775" s="79">
        <v>-12776.73</v>
      </c>
      <c r="M775" s="79">
        <v>-12776.73</v>
      </c>
      <c r="N775" s="79">
        <v>-12776.73</v>
      </c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2.0" customHeight="1">
      <c r="A776" s="72" t="s">
        <v>149</v>
      </c>
      <c r="B776" s="71" t="s">
        <v>118</v>
      </c>
      <c r="C776" s="73">
        <v>7667.0</v>
      </c>
      <c r="D776" s="73">
        <v>5709.0</v>
      </c>
      <c r="E776" s="73">
        <v>6871.0</v>
      </c>
      <c r="F776" s="73">
        <v>5693.0</v>
      </c>
      <c r="G776" s="73">
        <v>4645.0</v>
      </c>
      <c r="H776" s="73">
        <v>3216.0</v>
      </c>
      <c r="I776" s="73">
        <v>4164.0</v>
      </c>
      <c r="J776" s="73">
        <v>4648.0</v>
      </c>
      <c r="K776" s="73">
        <v>3136.0</v>
      </c>
      <c r="L776" s="73">
        <v>4112.0</v>
      </c>
      <c r="M776" s="73">
        <v>4720.0</v>
      </c>
      <c r="N776" s="73">
        <v>4782.0</v>
      </c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2.0" customHeight="1">
      <c r="A777" s="74"/>
      <c r="B777" s="71" t="s">
        <v>109</v>
      </c>
      <c r="C777" s="73">
        <v>-284663.0</v>
      </c>
      <c r="D777" s="73">
        <v>-284663.0</v>
      </c>
      <c r="E777" s="73">
        <v>-275481.0</v>
      </c>
      <c r="F777" s="73">
        <v>-254787.0</v>
      </c>
      <c r="G777" s="73">
        <v>-254787.0</v>
      </c>
      <c r="H777" s="73">
        <v>-284663.0</v>
      </c>
      <c r="I777" s="73">
        <v>-323218.0</v>
      </c>
      <c r="J777" s="73">
        <v>-291938.0</v>
      </c>
      <c r="K777" s="73">
        <v>-323218.0</v>
      </c>
      <c r="L777" s="73">
        <v>-275481.0</v>
      </c>
      <c r="M777" s="73">
        <v>-263280.0</v>
      </c>
      <c r="N777" s="73">
        <v>-275481.0</v>
      </c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2.0" customHeight="1">
      <c r="A778" s="77"/>
      <c r="B778" s="78" t="s">
        <v>114</v>
      </c>
      <c r="C778" s="79">
        <v>-276996.0</v>
      </c>
      <c r="D778" s="79">
        <v>-278954.0</v>
      </c>
      <c r="E778" s="79">
        <v>-268610.0</v>
      </c>
      <c r="F778" s="79">
        <v>-249094.0</v>
      </c>
      <c r="G778" s="79">
        <v>-250142.0</v>
      </c>
      <c r="H778" s="79">
        <v>-281447.0</v>
      </c>
      <c r="I778" s="79">
        <v>-319054.0</v>
      </c>
      <c r="J778" s="79">
        <v>-287290.0</v>
      </c>
      <c r="K778" s="79">
        <v>-320082.0</v>
      </c>
      <c r="L778" s="79">
        <v>-271369.0</v>
      </c>
      <c r="M778" s="79">
        <v>-258560.0</v>
      </c>
      <c r="N778" s="79">
        <v>-270699.0</v>
      </c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2.0" customHeight="1">
      <c r="A779" s="72" t="s">
        <v>150</v>
      </c>
      <c r="B779" s="71" t="s">
        <v>115</v>
      </c>
      <c r="C779" s="73">
        <v>-1781.31</v>
      </c>
      <c r="D779" s="73">
        <v>-1781.31</v>
      </c>
      <c r="E779" s="73">
        <v>-1781.31</v>
      </c>
      <c r="F779" s="73">
        <v>-1781.31</v>
      </c>
      <c r="G779" s="73">
        <v>-1781.31</v>
      </c>
      <c r="H779" s="73">
        <v>-1781.31</v>
      </c>
      <c r="I779" s="73">
        <v>-1781.31</v>
      </c>
      <c r="J779" s="73">
        <v>-1781.31</v>
      </c>
      <c r="K779" s="73">
        <v>-1781.31</v>
      </c>
      <c r="L779" s="73">
        <v>-1781.31</v>
      </c>
      <c r="M779" s="73">
        <v>-1781.31</v>
      </c>
      <c r="N779" s="73">
        <v>-1781.31</v>
      </c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2.0" customHeight="1">
      <c r="A780" s="77"/>
      <c r="B780" s="78" t="s">
        <v>114</v>
      </c>
      <c r="C780" s="79">
        <v>-1781.31</v>
      </c>
      <c r="D780" s="79">
        <v>-1781.31</v>
      </c>
      <c r="E780" s="79">
        <v>-1781.31</v>
      </c>
      <c r="F780" s="79">
        <v>-1781.31</v>
      </c>
      <c r="G780" s="79">
        <v>-1781.31</v>
      </c>
      <c r="H780" s="79">
        <v>-1781.31</v>
      </c>
      <c r="I780" s="79">
        <v>-1781.31</v>
      </c>
      <c r="J780" s="79">
        <v>-1781.31</v>
      </c>
      <c r="K780" s="79">
        <v>-1781.31</v>
      </c>
      <c r="L780" s="79">
        <v>-1781.31</v>
      </c>
      <c r="M780" s="79">
        <v>-1781.31</v>
      </c>
      <c r="N780" s="79">
        <v>-1781.31</v>
      </c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2.0" customHeight="1">
      <c r="A781" s="72" t="s">
        <v>151</v>
      </c>
      <c r="B781" s="71" t="s">
        <v>113</v>
      </c>
      <c r="C781" s="73">
        <v>-86281.04</v>
      </c>
      <c r="D781" s="73">
        <v>-86281.04</v>
      </c>
      <c r="E781" s="73">
        <v>-86281.04</v>
      </c>
      <c r="F781" s="73">
        <v>-84710.25</v>
      </c>
      <c r="G781" s="73">
        <v>-84710.25</v>
      </c>
      <c r="H781" s="73">
        <v>-84710.25</v>
      </c>
      <c r="I781" s="73">
        <v>-84710.25</v>
      </c>
      <c r="J781" s="73">
        <v>-84710.25</v>
      </c>
      <c r="K781" s="73">
        <v>-84710.25</v>
      </c>
      <c r="L781" s="73">
        <v>-84710.25</v>
      </c>
      <c r="M781" s="73">
        <v>-84710.25</v>
      </c>
      <c r="N781" s="73">
        <v>-84710.25</v>
      </c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2.0" customHeight="1">
      <c r="A782" s="77"/>
      <c r="B782" s="78" t="s">
        <v>114</v>
      </c>
      <c r="C782" s="79">
        <v>-86281.04</v>
      </c>
      <c r="D782" s="79">
        <v>-86281.04</v>
      </c>
      <c r="E782" s="79">
        <v>-86281.04</v>
      </c>
      <c r="F782" s="79">
        <v>-84710.25</v>
      </c>
      <c r="G782" s="79">
        <v>-84710.25</v>
      </c>
      <c r="H782" s="79">
        <v>-84710.25</v>
      </c>
      <c r="I782" s="79">
        <v>-84710.25</v>
      </c>
      <c r="J782" s="79">
        <v>-84710.25</v>
      </c>
      <c r="K782" s="79">
        <v>-84710.25</v>
      </c>
      <c r="L782" s="79">
        <v>-84710.25</v>
      </c>
      <c r="M782" s="79">
        <v>-84710.25</v>
      </c>
      <c r="N782" s="79">
        <v>-84710.25</v>
      </c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2.0" customHeight="1">
      <c r="A783" s="72" t="s">
        <v>152</v>
      </c>
      <c r="B783" s="71" t="s">
        <v>118</v>
      </c>
      <c r="C783" s="73">
        <v>61.0</v>
      </c>
      <c r="D783" s="73">
        <v>61.0</v>
      </c>
      <c r="E783" s="73">
        <v>57.0</v>
      </c>
      <c r="F783" s="73">
        <v>53.0</v>
      </c>
      <c r="G783" s="73">
        <v>50.0</v>
      </c>
      <c r="H783" s="73">
        <v>45.0</v>
      </c>
      <c r="I783" s="73">
        <v>43.0</v>
      </c>
      <c r="J783" s="73">
        <v>41.0</v>
      </c>
      <c r="K783" s="73">
        <v>41.0</v>
      </c>
      <c r="L783" s="73">
        <v>50.0</v>
      </c>
      <c r="M783" s="73">
        <v>51.0</v>
      </c>
      <c r="N783" s="73">
        <v>44.0</v>
      </c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2.0" customHeight="1">
      <c r="A784" s="74"/>
      <c r="B784" s="71" t="s">
        <v>113</v>
      </c>
      <c r="C784" s="73">
        <v>-2948.47</v>
      </c>
      <c r="D784" s="73">
        <v>-2948.47</v>
      </c>
      <c r="E784" s="73">
        <v>-2948.47</v>
      </c>
      <c r="F784" s="73">
        <v>-2894.79</v>
      </c>
      <c r="G784" s="73">
        <v>-2894.79</v>
      </c>
      <c r="H784" s="73">
        <v>-2894.79</v>
      </c>
      <c r="I784" s="73">
        <v>-2894.79</v>
      </c>
      <c r="J784" s="73">
        <v>-2894.79</v>
      </c>
      <c r="K784" s="73">
        <v>-2894.79</v>
      </c>
      <c r="L784" s="73">
        <v>-2894.79</v>
      </c>
      <c r="M784" s="73">
        <v>-2894.79</v>
      </c>
      <c r="N784" s="73">
        <v>-2894.79</v>
      </c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2.0" customHeight="1">
      <c r="A785" s="77"/>
      <c r="B785" s="78" t="s">
        <v>114</v>
      </c>
      <c r="C785" s="79">
        <v>-2887.47</v>
      </c>
      <c r="D785" s="79">
        <v>-2887.47</v>
      </c>
      <c r="E785" s="79">
        <v>-2891.47</v>
      </c>
      <c r="F785" s="79">
        <v>-2841.79</v>
      </c>
      <c r="G785" s="79">
        <v>-2844.79</v>
      </c>
      <c r="H785" s="79">
        <v>-2849.79</v>
      </c>
      <c r="I785" s="79">
        <v>-2851.79</v>
      </c>
      <c r="J785" s="79">
        <v>-2853.79</v>
      </c>
      <c r="K785" s="79">
        <v>-2853.79</v>
      </c>
      <c r="L785" s="79">
        <v>-2844.79</v>
      </c>
      <c r="M785" s="79">
        <v>-2843.79</v>
      </c>
      <c r="N785" s="79">
        <v>-2850.79</v>
      </c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2.0" customHeight="1">
      <c r="A786" s="72" t="s">
        <v>153</v>
      </c>
      <c r="B786" s="71" t="s">
        <v>117</v>
      </c>
      <c r="C786" s="73">
        <v>-26051.49</v>
      </c>
      <c r="D786" s="73">
        <v>-26051.49</v>
      </c>
      <c r="E786" s="73">
        <v>-26051.49</v>
      </c>
      <c r="F786" s="73">
        <v>-26051.49</v>
      </c>
      <c r="G786" s="73">
        <v>-26051.49</v>
      </c>
      <c r="H786" s="73">
        <v>-26051.49</v>
      </c>
      <c r="I786" s="73">
        <v>-26051.49</v>
      </c>
      <c r="J786" s="73">
        <v>-26051.49</v>
      </c>
      <c r="K786" s="73">
        <v>-26051.49</v>
      </c>
      <c r="L786" s="73">
        <v>-26051.49</v>
      </c>
      <c r="M786" s="73">
        <v>-26051.49</v>
      </c>
      <c r="N786" s="73">
        <v>-26051.49</v>
      </c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2.0" customHeight="1">
      <c r="A787" s="77"/>
      <c r="B787" s="78" t="s">
        <v>114</v>
      </c>
      <c r="C787" s="79">
        <v>-26051.49</v>
      </c>
      <c r="D787" s="79">
        <v>-26051.49</v>
      </c>
      <c r="E787" s="79">
        <v>-26051.49</v>
      </c>
      <c r="F787" s="79">
        <v>-26051.49</v>
      </c>
      <c r="G787" s="79">
        <v>-26051.49</v>
      </c>
      <c r="H787" s="79">
        <v>-26051.49</v>
      </c>
      <c r="I787" s="79">
        <v>-26051.49</v>
      </c>
      <c r="J787" s="79">
        <v>-26051.49</v>
      </c>
      <c r="K787" s="79">
        <v>-26051.49</v>
      </c>
      <c r="L787" s="79">
        <v>-26051.49</v>
      </c>
      <c r="M787" s="79">
        <v>-26051.49</v>
      </c>
      <c r="N787" s="79">
        <v>-26051.49</v>
      </c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2.0" customHeight="1">
      <c r="A788" s="72" t="s">
        <v>154</v>
      </c>
      <c r="B788" s="71" t="s">
        <v>117</v>
      </c>
      <c r="C788" s="73">
        <v>-78154.47</v>
      </c>
      <c r="D788" s="73">
        <v>-78154.47</v>
      </c>
      <c r="E788" s="73">
        <v>-78154.47</v>
      </c>
      <c r="F788" s="73">
        <v>-78154.47</v>
      </c>
      <c r="G788" s="73">
        <v>-78154.47</v>
      </c>
      <c r="H788" s="73">
        <v>-78154.47</v>
      </c>
      <c r="I788" s="73">
        <v>-78154.47</v>
      </c>
      <c r="J788" s="73">
        <v>-78154.47</v>
      </c>
      <c r="K788" s="73">
        <v>-78154.47</v>
      </c>
      <c r="L788" s="73">
        <v>-78154.47</v>
      </c>
      <c r="M788" s="73">
        <v>-78154.47</v>
      </c>
      <c r="N788" s="73">
        <v>-78154.47</v>
      </c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2.0" customHeight="1">
      <c r="A789" s="74"/>
      <c r="B789" s="71" t="s">
        <v>118</v>
      </c>
      <c r="C789" s="73">
        <v>-30500.0</v>
      </c>
      <c r="D789" s="73">
        <v>-30500.0</v>
      </c>
      <c r="E789" s="73">
        <v>-30500.0</v>
      </c>
      <c r="F789" s="73">
        <v>-30500.0</v>
      </c>
      <c r="G789" s="73">
        <v>-30500.0</v>
      </c>
      <c r="H789" s="73">
        <v>-30500.0</v>
      </c>
      <c r="I789" s="73">
        <v>-30500.0</v>
      </c>
      <c r="J789" s="73">
        <v>-30500.0</v>
      </c>
      <c r="K789" s="73">
        <v>-30500.0</v>
      </c>
      <c r="L789" s="73">
        <v>-30500.0</v>
      </c>
      <c r="M789" s="73">
        <v>-30500.0</v>
      </c>
      <c r="N789" s="73">
        <v>-30500.0</v>
      </c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2.0" customHeight="1">
      <c r="A790" s="77"/>
      <c r="B790" s="78" t="s">
        <v>114</v>
      </c>
      <c r="C790" s="79">
        <v>-108654.47</v>
      </c>
      <c r="D790" s="79">
        <v>-108654.47</v>
      </c>
      <c r="E790" s="79">
        <v>-108654.47</v>
      </c>
      <c r="F790" s="79">
        <v>-108654.47</v>
      </c>
      <c r="G790" s="79">
        <v>-108654.47</v>
      </c>
      <c r="H790" s="79">
        <v>-108654.47</v>
      </c>
      <c r="I790" s="79">
        <v>-108654.47</v>
      </c>
      <c r="J790" s="79">
        <v>-108654.47</v>
      </c>
      <c r="K790" s="79">
        <v>-108654.47</v>
      </c>
      <c r="L790" s="79">
        <v>-108654.47</v>
      </c>
      <c r="M790" s="79">
        <v>-108654.47</v>
      </c>
      <c r="N790" s="79">
        <v>-108654.47</v>
      </c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2.0" customHeight="1">
      <c r="A791" s="72" t="s">
        <v>155</v>
      </c>
      <c r="B791" s="71" t="s">
        <v>118</v>
      </c>
      <c r="C791" s="73">
        <v>3928.0</v>
      </c>
      <c r="D791" s="73">
        <v>2805.0</v>
      </c>
      <c r="E791" s="73">
        <v>3393.0</v>
      </c>
      <c r="F791" s="73">
        <v>2982.0</v>
      </c>
      <c r="G791" s="73">
        <v>2483.0</v>
      </c>
      <c r="H791" s="73">
        <v>1667.0</v>
      </c>
      <c r="I791" s="73">
        <v>2056.0</v>
      </c>
      <c r="J791" s="73">
        <v>2443.0</v>
      </c>
      <c r="K791" s="73">
        <v>1672.0</v>
      </c>
      <c r="L791" s="73">
        <v>2179.0</v>
      </c>
      <c r="M791" s="73">
        <v>2451.0</v>
      </c>
      <c r="N791" s="73">
        <v>2576.0</v>
      </c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2.0" customHeight="1">
      <c r="A792" s="74"/>
      <c r="B792" s="71" t="s">
        <v>109</v>
      </c>
      <c r="C792" s="73">
        <v>-189454.0</v>
      </c>
      <c r="D792" s="73">
        <v>-189454.0</v>
      </c>
      <c r="E792" s="73">
        <v>-183342.0</v>
      </c>
      <c r="F792" s="73">
        <v>-172311.0</v>
      </c>
      <c r="G792" s="73">
        <v>-172311.0</v>
      </c>
      <c r="H792" s="73">
        <v>-189454.0</v>
      </c>
      <c r="I792" s="73">
        <v>-219330.0</v>
      </c>
      <c r="J792" s="73">
        <v>-198105.0</v>
      </c>
      <c r="K792" s="73">
        <v>-219330.0</v>
      </c>
      <c r="L792" s="73">
        <v>-183342.0</v>
      </c>
      <c r="M792" s="73">
        <v>-178055.0</v>
      </c>
      <c r="N792" s="73">
        <v>-183342.0</v>
      </c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2.0" customHeight="1">
      <c r="A793" s="74"/>
      <c r="B793" s="71" t="s">
        <v>113</v>
      </c>
      <c r="C793" s="73">
        <v>-57153.41</v>
      </c>
      <c r="D793" s="73">
        <v>-57153.41</v>
      </c>
      <c r="E793" s="73">
        <v>-57153.41</v>
      </c>
      <c r="F793" s="73">
        <v>-56112.9</v>
      </c>
      <c r="G793" s="73">
        <v>-56112.9</v>
      </c>
      <c r="H793" s="73">
        <v>-56112.9</v>
      </c>
      <c r="I793" s="73">
        <v>-56112.9</v>
      </c>
      <c r="J793" s="73">
        <v>-56112.9</v>
      </c>
      <c r="K793" s="73">
        <v>-56112.9</v>
      </c>
      <c r="L793" s="73">
        <v>-56112.9</v>
      </c>
      <c r="M793" s="73">
        <v>-56112.9</v>
      </c>
      <c r="N793" s="73">
        <v>-56112.9</v>
      </c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2.0" customHeight="1">
      <c r="A794" s="77"/>
      <c r="B794" s="78" t="s">
        <v>114</v>
      </c>
      <c r="C794" s="79">
        <v>-242679.41</v>
      </c>
      <c r="D794" s="79">
        <v>-243802.41</v>
      </c>
      <c r="E794" s="79">
        <v>-237102.41</v>
      </c>
      <c r="F794" s="79">
        <v>-225441.9</v>
      </c>
      <c r="G794" s="79">
        <v>-225940.9</v>
      </c>
      <c r="H794" s="79">
        <v>-243899.9</v>
      </c>
      <c r="I794" s="79">
        <v>-273386.9</v>
      </c>
      <c r="J794" s="79">
        <v>-251774.9</v>
      </c>
      <c r="K794" s="79">
        <v>-273770.9</v>
      </c>
      <c r="L794" s="79">
        <v>-237275.9</v>
      </c>
      <c r="M794" s="79">
        <v>-231716.9</v>
      </c>
      <c r="N794" s="79">
        <v>-236878.9</v>
      </c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2.0" customHeight="1">
      <c r="A795" s="72" t="s">
        <v>156</v>
      </c>
      <c r="B795" s="71" t="s">
        <v>117</v>
      </c>
      <c r="C795" s="73">
        <v>-67934.0</v>
      </c>
      <c r="D795" s="73">
        <v>-67934.0</v>
      </c>
      <c r="E795" s="73">
        <v>-67934.0</v>
      </c>
      <c r="F795" s="73">
        <v>-67934.0</v>
      </c>
      <c r="G795" s="73">
        <v>-67934.0</v>
      </c>
      <c r="H795" s="73">
        <v>-67934.0</v>
      </c>
      <c r="I795" s="73">
        <v>-67934.0</v>
      </c>
      <c r="J795" s="73">
        <v>-67934.0</v>
      </c>
      <c r="K795" s="73">
        <v>-67934.0</v>
      </c>
      <c r="L795" s="73">
        <v>-67934.0</v>
      </c>
      <c r="M795" s="73">
        <v>-67934.0</v>
      </c>
      <c r="N795" s="73">
        <v>-67934.0</v>
      </c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2.0" customHeight="1">
      <c r="A796" s="77"/>
      <c r="B796" s="78" t="s">
        <v>114</v>
      </c>
      <c r="C796" s="79">
        <v>-67934.0</v>
      </c>
      <c r="D796" s="79">
        <v>-67934.0</v>
      </c>
      <c r="E796" s="79">
        <v>-67934.0</v>
      </c>
      <c r="F796" s="79">
        <v>-67934.0</v>
      </c>
      <c r="G796" s="79">
        <v>-67934.0</v>
      </c>
      <c r="H796" s="79">
        <v>-67934.0</v>
      </c>
      <c r="I796" s="79">
        <v>-67934.0</v>
      </c>
      <c r="J796" s="79">
        <v>-67934.0</v>
      </c>
      <c r="K796" s="79">
        <v>-67934.0</v>
      </c>
      <c r="L796" s="79">
        <v>-67934.0</v>
      </c>
      <c r="M796" s="79">
        <v>-67934.0</v>
      </c>
      <c r="N796" s="79">
        <v>-67934.0</v>
      </c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2.0" customHeight="1">
      <c r="A797" s="72" t="s">
        <v>157</v>
      </c>
      <c r="B797" s="71" t="s">
        <v>117</v>
      </c>
      <c r="C797" s="73">
        <v>-258524.81</v>
      </c>
      <c r="D797" s="73">
        <v>-258524.81</v>
      </c>
      <c r="E797" s="73">
        <v>-258524.81</v>
      </c>
      <c r="F797" s="73">
        <v>-258524.81</v>
      </c>
      <c r="G797" s="73">
        <v>-258524.81</v>
      </c>
      <c r="H797" s="73">
        <v>-258524.81</v>
      </c>
      <c r="I797" s="73">
        <v>-258524.81</v>
      </c>
      <c r="J797" s="73">
        <v>-258524.81</v>
      </c>
      <c r="K797" s="73">
        <v>-258524.81</v>
      </c>
      <c r="L797" s="73">
        <v>-258524.81</v>
      </c>
      <c r="M797" s="73">
        <v>-258524.81</v>
      </c>
      <c r="N797" s="73">
        <v>-258524.81</v>
      </c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2.0" customHeight="1">
      <c r="A798" s="77"/>
      <c r="B798" s="78" t="s">
        <v>114</v>
      </c>
      <c r="C798" s="79">
        <v>-258524.81</v>
      </c>
      <c r="D798" s="79">
        <v>-258524.81</v>
      </c>
      <c r="E798" s="79">
        <v>-258524.81</v>
      </c>
      <c r="F798" s="79">
        <v>-258524.81</v>
      </c>
      <c r="G798" s="79">
        <v>-258524.81</v>
      </c>
      <c r="H798" s="79">
        <v>-258524.81</v>
      </c>
      <c r="I798" s="79">
        <v>-258524.81</v>
      </c>
      <c r="J798" s="79">
        <v>-258524.81</v>
      </c>
      <c r="K798" s="79">
        <v>-258524.81</v>
      </c>
      <c r="L798" s="79">
        <v>-258524.81</v>
      </c>
      <c r="M798" s="79">
        <v>-258524.81</v>
      </c>
      <c r="N798" s="79">
        <v>-258524.81</v>
      </c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2.0" customHeight="1">
      <c r="A799" s="72" t="s">
        <v>158</v>
      </c>
      <c r="B799" s="71" t="s">
        <v>117</v>
      </c>
      <c r="C799" s="73">
        <v>-73038.59</v>
      </c>
      <c r="D799" s="73">
        <v>-73038.59</v>
      </c>
      <c r="E799" s="73">
        <v>-73038.59</v>
      </c>
      <c r="F799" s="73">
        <v>-73038.59</v>
      </c>
      <c r="G799" s="73">
        <v>-73038.59</v>
      </c>
      <c r="H799" s="73">
        <v>-73038.59</v>
      </c>
      <c r="I799" s="73">
        <v>-73038.59</v>
      </c>
      <c r="J799" s="73">
        <v>-73038.59</v>
      </c>
      <c r="K799" s="73">
        <v>-73038.59</v>
      </c>
      <c r="L799" s="73">
        <v>-73038.59</v>
      </c>
      <c r="M799" s="73">
        <v>-73038.59</v>
      </c>
      <c r="N799" s="73">
        <v>-73038.59</v>
      </c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2.0" customHeight="1">
      <c r="A800" s="74"/>
      <c r="B800" s="71" t="s">
        <v>118</v>
      </c>
      <c r="C800" s="73">
        <v>146.0</v>
      </c>
      <c r="D800" s="73">
        <v>146.0</v>
      </c>
      <c r="E800" s="73">
        <v>136.0</v>
      </c>
      <c r="F800" s="73">
        <v>129.0</v>
      </c>
      <c r="G800" s="73">
        <v>121.0</v>
      </c>
      <c r="H800" s="73">
        <v>108.0</v>
      </c>
      <c r="I800" s="73">
        <v>105.0</v>
      </c>
      <c r="J800" s="73">
        <v>98.0</v>
      </c>
      <c r="K800" s="73">
        <v>99.0</v>
      </c>
      <c r="L800" s="73">
        <v>121.0</v>
      </c>
      <c r="M800" s="73">
        <v>122.0</v>
      </c>
      <c r="N800" s="73">
        <v>107.0</v>
      </c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2.0" customHeight="1">
      <c r="A801" s="77"/>
      <c r="B801" s="78" t="s">
        <v>114</v>
      </c>
      <c r="C801" s="79">
        <v>-72892.59</v>
      </c>
      <c r="D801" s="79">
        <v>-72892.59</v>
      </c>
      <c r="E801" s="79">
        <v>-72902.59</v>
      </c>
      <c r="F801" s="79">
        <v>-72909.59</v>
      </c>
      <c r="G801" s="79">
        <v>-72917.59</v>
      </c>
      <c r="H801" s="79">
        <v>-72930.59</v>
      </c>
      <c r="I801" s="79">
        <v>-72933.59</v>
      </c>
      <c r="J801" s="79">
        <v>-72940.59</v>
      </c>
      <c r="K801" s="79">
        <v>-72939.59</v>
      </c>
      <c r="L801" s="79">
        <v>-72917.59</v>
      </c>
      <c r="M801" s="79">
        <v>-72916.59</v>
      </c>
      <c r="N801" s="79">
        <v>-72931.59</v>
      </c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2.0" customHeight="1">
      <c r="A802" s="72" t="s">
        <v>159</v>
      </c>
      <c r="B802" s="71" t="s">
        <v>117</v>
      </c>
      <c r="C802" s="73">
        <v>-226463.0</v>
      </c>
      <c r="D802" s="73">
        <v>-226463.0</v>
      </c>
      <c r="E802" s="73">
        <v>-226463.0</v>
      </c>
      <c r="F802" s="73">
        <v>-226463.0</v>
      </c>
      <c r="G802" s="73">
        <v>-226463.0</v>
      </c>
      <c r="H802" s="73">
        <v>-226463.0</v>
      </c>
      <c r="I802" s="73">
        <v>-226463.0</v>
      </c>
      <c r="J802" s="73">
        <v>-226463.0</v>
      </c>
      <c r="K802" s="73">
        <v>-226463.0</v>
      </c>
      <c r="L802" s="73">
        <v>-226463.0</v>
      </c>
      <c r="M802" s="73">
        <v>-226463.0</v>
      </c>
      <c r="N802" s="73">
        <v>-226463.0</v>
      </c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2.0" customHeight="1">
      <c r="A803" s="77"/>
      <c r="B803" s="78" t="s">
        <v>114</v>
      </c>
      <c r="C803" s="79">
        <v>-226463.0</v>
      </c>
      <c r="D803" s="79">
        <v>-226463.0</v>
      </c>
      <c r="E803" s="79">
        <v>-226463.0</v>
      </c>
      <c r="F803" s="79">
        <v>-226463.0</v>
      </c>
      <c r="G803" s="79">
        <v>-226463.0</v>
      </c>
      <c r="H803" s="79">
        <v>-226463.0</v>
      </c>
      <c r="I803" s="79">
        <v>-226463.0</v>
      </c>
      <c r="J803" s="79">
        <v>-226463.0</v>
      </c>
      <c r="K803" s="79">
        <v>-226463.0</v>
      </c>
      <c r="L803" s="79">
        <v>-226463.0</v>
      </c>
      <c r="M803" s="79">
        <v>-226463.0</v>
      </c>
      <c r="N803" s="79">
        <v>-226463.0</v>
      </c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2.0" customHeight="1">
      <c r="A804" s="80" t="s">
        <v>54</v>
      </c>
      <c r="B804" s="78" t="s">
        <v>117</v>
      </c>
      <c r="C804" s="79">
        <v>-730166.36</v>
      </c>
      <c r="D804" s="79">
        <v>-730166.36</v>
      </c>
      <c r="E804" s="79">
        <v>-730166.36</v>
      </c>
      <c r="F804" s="79">
        <v>-730166.36</v>
      </c>
      <c r="G804" s="79">
        <v>-730166.36</v>
      </c>
      <c r="H804" s="79">
        <v>-730166.36</v>
      </c>
      <c r="I804" s="79">
        <v>-730166.36</v>
      </c>
      <c r="J804" s="79">
        <v>-730166.36</v>
      </c>
      <c r="K804" s="79">
        <v>-730166.36</v>
      </c>
      <c r="L804" s="79">
        <v>-730166.36</v>
      </c>
      <c r="M804" s="79">
        <v>-730166.36</v>
      </c>
      <c r="N804" s="79">
        <v>-730166.36</v>
      </c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2.0" customHeight="1">
      <c r="A805" s="74"/>
      <c r="B805" s="78" t="s">
        <v>118</v>
      </c>
      <c r="C805" s="79">
        <v>-18698.0</v>
      </c>
      <c r="D805" s="79">
        <v>-21779.0</v>
      </c>
      <c r="E805" s="79">
        <v>-20043.0</v>
      </c>
      <c r="F805" s="79">
        <v>-21643.0</v>
      </c>
      <c r="G805" s="79">
        <v>-23201.0</v>
      </c>
      <c r="H805" s="79">
        <v>-25464.0</v>
      </c>
      <c r="I805" s="79">
        <v>-24132.0</v>
      </c>
      <c r="J805" s="79">
        <v>-23270.0</v>
      </c>
      <c r="K805" s="79">
        <v>-25552.0</v>
      </c>
      <c r="L805" s="79">
        <v>-24038.0</v>
      </c>
      <c r="M805" s="79">
        <v>-23156.0</v>
      </c>
      <c r="N805" s="79">
        <v>-22991.0</v>
      </c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2.0" customHeight="1">
      <c r="A806" s="74"/>
      <c r="B806" s="78" t="s">
        <v>115</v>
      </c>
      <c r="C806" s="79">
        <v>-738316.1</v>
      </c>
      <c r="D806" s="79">
        <v>-738316.1</v>
      </c>
      <c r="E806" s="79">
        <v>-738316.1</v>
      </c>
      <c r="F806" s="79">
        <v>-738316.1</v>
      </c>
      <c r="G806" s="79">
        <v>-738316.1</v>
      </c>
      <c r="H806" s="79">
        <v>-738316.1</v>
      </c>
      <c r="I806" s="79">
        <v>-738316.1</v>
      </c>
      <c r="J806" s="79">
        <v>-738316.1</v>
      </c>
      <c r="K806" s="79">
        <v>-879889.37</v>
      </c>
      <c r="L806" s="79">
        <v>-738316.1</v>
      </c>
      <c r="M806" s="79">
        <v>-738316.1</v>
      </c>
      <c r="N806" s="79">
        <v>-738316.1</v>
      </c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2.0" customHeight="1">
      <c r="A807" s="74"/>
      <c r="B807" s="78" t="s">
        <v>107</v>
      </c>
      <c r="C807" s="79">
        <v>-51100.0</v>
      </c>
      <c r="D807" s="79">
        <v>-51100.0</v>
      </c>
      <c r="E807" s="79">
        <v>-51100.0</v>
      </c>
      <c r="F807" s="79">
        <v>-51100.0</v>
      </c>
      <c r="G807" s="79">
        <v>-51100.0</v>
      </c>
      <c r="H807" s="79">
        <v>-51100.0</v>
      </c>
      <c r="I807" s="79">
        <v>-51100.0</v>
      </c>
      <c r="J807" s="79">
        <v>-51100.0</v>
      </c>
      <c r="K807" s="79">
        <v>-51100.0</v>
      </c>
      <c r="L807" s="79">
        <v>-51100.0</v>
      </c>
      <c r="M807" s="79">
        <v>-51100.0</v>
      </c>
      <c r="N807" s="79">
        <v>-51100.0</v>
      </c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2.0" customHeight="1">
      <c r="A808" s="74"/>
      <c r="B808" s="78" t="s">
        <v>108</v>
      </c>
      <c r="C808" s="79">
        <v>-33635.0</v>
      </c>
      <c r="D808" s="79">
        <v>-33635.0</v>
      </c>
      <c r="E808" s="79">
        <v>-32550.0</v>
      </c>
      <c r="F808" s="79">
        <v>-33635.0</v>
      </c>
      <c r="G808" s="79">
        <v>-32550.0</v>
      </c>
      <c r="H808" s="79">
        <v>-33635.0</v>
      </c>
      <c r="I808" s="79">
        <v>-33635.0</v>
      </c>
      <c r="J808" s="79">
        <v>-30380.0</v>
      </c>
      <c r="K808" s="79">
        <v>-33635.0</v>
      </c>
      <c r="L808" s="79">
        <v>-32550.0</v>
      </c>
      <c r="M808" s="79">
        <v>-33635.0</v>
      </c>
      <c r="N808" s="79">
        <v>-32550.0</v>
      </c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2.0" customHeight="1">
      <c r="A809" s="74"/>
      <c r="B809" s="78" t="s">
        <v>109</v>
      </c>
      <c r="C809" s="79">
        <v>-1.4555347E7</v>
      </c>
      <c r="D809" s="79">
        <v>-1.4083544E7</v>
      </c>
      <c r="E809" s="79">
        <v>-1.1933739E7</v>
      </c>
      <c r="F809" s="79">
        <v>-9070962.0</v>
      </c>
      <c r="G809" s="79">
        <v>-9733289.0</v>
      </c>
      <c r="H809" s="79">
        <v>-1.4590319E7</v>
      </c>
      <c r="I809" s="79">
        <v>-2.3006022E7</v>
      </c>
      <c r="J809" s="79">
        <v>-2.0779632E7</v>
      </c>
      <c r="K809" s="79">
        <v>-2.3006022E7</v>
      </c>
      <c r="L809" s="79">
        <v>-1.2962426E7</v>
      </c>
      <c r="M809" s="79">
        <v>-1.3099375E7</v>
      </c>
      <c r="N809" s="79">
        <v>-1.4260804E7</v>
      </c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2.0" customHeight="1">
      <c r="A810" s="74"/>
      <c r="B810" s="78" t="s">
        <v>110</v>
      </c>
      <c r="C810" s="79">
        <v>-2094800.0</v>
      </c>
      <c r="D810" s="79">
        <v>-1763914.0</v>
      </c>
      <c r="E810" s="79">
        <v>-1562663.0</v>
      </c>
      <c r="F810" s="79">
        <v>-1344291.0</v>
      </c>
      <c r="G810" s="79">
        <v>-1611834.0</v>
      </c>
      <c r="H810" s="79">
        <v>-2165190.0</v>
      </c>
      <c r="I810" s="79">
        <v>-2394512.0</v>
      </c>
      <c r="J810" s="79">
        <v>-2259413.0</v>
      </c>
      <c r="K810" s="79">
        <v>-2393077.0</v>
      </c>
      <c r="L810" s="79">
        <v>-1949102.0</v>
      </c>
      <c r="M810" s="79">
        <v>-2439166.0</v>
      </c>
      <c r="N810" s="79">
        <v>-2300115.0</v>
      </c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2.0" customHeight="1">
      <c r="A811" s="74"/>
      <c r="B811" s="78" t="s">
        <v>111</v>
      </c>
      <c r="C811" s="79">
        <v>-3168851.0</v>
      </c>
      <c r="D811" s="79">
        <v>-2462928.0</v>
      </c>
      <c r="E811" s="79">
        <v>-2381811.0</v>
      </c>
      <c r="F811" s="79">
        <v>-2434808.0</v>
      </c>
      <c r="G811" s="79">
        <v>-2500303.0</v>
      </c>
      <c r="H811" s="79">
        <v>-3283945.0</v>
      </c>
      <c r="I811" s="79">
        <v>-3566845.0</v>
      </c>
      <c r="J811" s="79">
        <v>-3390725.0</v>
      </c>
      <c r="K811" s="79">
        <v>-3651988.0</v>
      </c>
      <c r="L811" s="79">
        <v>-3309184.0</v>
      </c>
      <c r="M811" s="79">
        <v>-3594139.0</v>
      </c>
      <c r="N811" s="79">
        <v>-3468833.0</v>
      </c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2.0" customHeight="1">
      <c r="A812" s="74"/>
      <c r="B812" s="78" t="s">
        <v>112</v>
      </c>
      <c r="C812" s="79">
        <v>-1955807.0</v>
      </c>
      <c r="D812" s="79">
        <v>-1426704.0</v>
      </c>
      <c r="E812" s="79">
        <v>-1486909.0</v>
      </c>
      <c r="F812" s="79">
        <v>-1159922.0</v>
      </c>
      <c r="G812" s="79">
        <v>-1237580.0</v>
      </c>
      <c r="H812" s="79">
        <v>-1263985.0</v>
      </c>
      <c r="I812" s="79">
        <v>-1518783.0</v>
      </c>
      <c r="J812" s="79">
        <v>-1272752.0</v>
      </c>
      <c r="K812" s="79">
        <v>-1319003.0</v>
      </c>
      <c r="L812" s="79">
        <v>-1192367.0</v>
      </c>
      <c r="M812" s="79">
        <v>-1404153.0</v>
      </c>
      <c r="N812" s="79">
        <v>-1582993.0</v>
      </c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2.0" customHeight="1">
      <c r="A813" s="74"/>
      <c r="B813" s="78" t="s">
        <v>113</v>
      </c>
      <c r="C813" s="79">
        <v>-2.319444971E7</v>
      </c>
      <c r="D813" s="79">
        <v>-2.319444971E7</v>
      </c>
      <c r="E813" s="79">
        <v>-2.319444971E7</v>
      </c>
      <c r="F813" s="79">
        <v>-2.277218133E7</v>
      </c>
      <c r="G813" s="79">
        <v>-2.277218133E7</v>
      </c>
      <c r="H813" s="79">
        <v>-2.277218133E7</v>
      </c>
      <c r="I813" s="79">
        <v>-2.277218133E7</v>
      </c>
      <c r="J813" s="79">
        <v>-2.277218133E7</v>
      </c>
      <c r="K813" s="79">
        <v>-2.277218133E7</v>
      </c>
      <c r="L813" s="79">
        <v>-2.277218133E7</v>
      </c>
      <c r="M813" s="79">
        <v>-2.277218133E7</v>
      </c>
      <c r="N813" s="79">
        <v>-2.277218133E7</v>
      </c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2.0" customHeight="1">
      <c r="A814" s="77"/>
      <c r="B814" s="78" t="s">
        <v>114</v>
      </c>
      <c r="C814" s="79">
        <v>-4.654117017E7</v>
      </c>
      <c r="D814" s="79">
        <v>-4.450653617E7</v>
      </c>
      <c r="E814" s="79">
        <v>-4.213174717E7</v>
      </c>
      <c r="F814" s="79">
        <v>-3.835702479E7</v>
      </c>
      <c r="G814" s="79">
        <v>-3.943052079E7</v>
      </c>
      <c r="H814" s="79">
        <v>-4.565430179E7</v>
      </c>
      <c r="I814" s="79">
        <v>-5.483569279E7</v>
      </c>
      <c r="J814" s="79">
        <v>-5.204793579E7</v>
      </c>
      <c r="K814" s="79">
        <v>-5.486261406E7</v>
      </c>
      <c r="L814" s="79">
        <v>-4.376143079E7</v>
      </c>
      <c r="M814" s="79">
        <v>-4.488538779E7</v>
      </c>
      <c r="N814" s="79">
        <v>-4.596004979E7</v>
      </c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2.0" customHeight="1">
      <c r="A826" s="1"/>
      <c r="B826" s="1"/>
      <c r="C826" s="1"/>
      <c r="D826" s="128">
        <v>41821.0</v>
      </c>
      <c r="E826" s="128">
        <v>41852.0</v>
      </c>
      <c r="F826" s="128">
        <v>41883.0</v>
      </c>
      <c r="G826" s="128">
        <v>41913.0</v>
      </c>
      <c r="H826" s="128">
        <v>41944.0</v>
      </c>
      <c r="I826" s="128">
        <v>41974.0</v>
      </c>
      <c r="J826" s="128">
        <v>42005.0</v>
      </c>
      <c r="K826" s="128">
        <v>42036.0</v>
      </c>
      <c r="L826" s="128">
        <v>42064.0</v>
      </c>
      <c r="M826" s="128">
        <v>42095.0</v>
      </c>
      <c r="N826" s="128">
        <v>42125.0</v>
      </c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2.0" customHeight="1">
      <c r="A827" s="126" t="s">
        <v>77</v>
      </c>
      <c r="B827" s="129"/>
      <c r="C827" s="127"/>
      <c r="D827" s="71" t="s">
        <v>65</v>
      </c>
      <c r="E827" s="71" t="s">
        <v>66</v>
      </c>
      <c r="F827" s="71" t="s">
        <v>67</v>
      </c>
      <c r="G827" s="71" t="s">
        <v>68</v>
      </c>
      <c r="H827" s="71" t="s">
        <v>69</v>
      </c>
      <c r="I827" s="71" t="s">
        <v>70</v>
      </c>
      <c r="J827" s="71" t="s">
        <v>71</v>
      </c>
      <c r="K827" s="71" t="s">
        <v>72</v>
      </c>
      <c r="L827" s="71" t="s">
        <v>73</v>
      </c>
      <c r="M827" s="71" t="s">
        <v>74</v>
      </c>
      <c r="N827" s="71" t="s">
        <v>75</v>
      </c>
      <c r="O827" s="78" t="s">
        <v>54</v>
      </c>
      <c r="P827" s="95" t="s">
        <v>76</v>
      </c>
      <c r="Q827" s="130" t="s">
        <v>54</v>
      </c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2.0" customHeight="1">
      <c r="A828" s="72" t="s">
        <v>86</v>
      </c>
      <c r="B828" s="72" t="s">
        <v>86</v>
      </c>
      <c r="C828" s="71" t="s">
        <v>160</v>
      </c>
      <c r="D828" s="73">
        <v>293579.6</v>
      </c>
      <c r="E828" s="73">
        <v>214109.03</v>
      </c>
      <c r="F828" s="73">
        <v>230015.62</v>
      </c>
      <c r="G828" s="73">
        <v>219776.69</v>
      </c>
      <c r="H828" s="73">
        <v>216923.74</v>
      </c>
      <c r="I828" s="73">
        <v>223367.53</v>
      </c>
      <c r="J828" s="73">
        <v>208867.53</v>
      </c>
      <c r="K828" s="73">
        <v>193513.78</v>
      </c>
      <c r="L828" s="73">
        <v>218463.67</v>
      </c>
      <c r="M828" s="73">
        <v>203147.05</v>
      </c>
      <c r="N828" s="73">
        <v>204463.67</v>
      </c>
      <c r="O828" s="79">
        <v>2638378.51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3.5" customHeight="1">
      <c r="A829" s="74"/>
      <c r="B829" s="77"/>
      <c r="C829" s="78" t="s">
        <v>161</v>
      </c>
      <c r="D829" s="79">
        <v>293579.6</v>
      </c>
      <c r="E829" s="79">
        <v>214109.03</v>
      </c>
      <c r="F829" s="79">
        <v>230015.62</v>
      </c>
      <c r="G829" s="79">
        <v>219776.69</v>
      </c>
      <c r="H829" s="79">
        <v>216923.74</v>
      </c>
      <c r="I829" s="79">
        <v>223367.53</v>
      </c>
      <c r="J829" s="79">
        <v>208867.53</v>
      </c>
      <c r="K829" s="79">
        <v>193513.78</v>
      </c>
      <c r="L829" s="79">
        <v>218463.67</v>
      </c>
      <c r="M829" s="79">
        <v>203147.05</v>
      </c>
      <c r="N829" s="79">
        <v>204463.67</v>
      </c>
      <c r="O829" s="79">
        <v>2638378.51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3.5" customHeight="1">
      <c r="A830" s="74"/>
      <c r="B830" s="80" t="s">
        <v>86</v>
      </c>
      <c r="C830" s="78" t="s">
        <v>160</v>
      </c>
      <c r="D830" s="79">
        <v>293579.6</v>
      </c>
      <c r="E830" s="79">
        <v>214109.03</v>
      </c>
      <c r="F830" s="79">
        <v>230015.62</v>
      </c>
      <c r="G830" s="79">
        <v>219776.69</v>
      </c>
      <c r="H830" s="79">
        <v>216923.74</v>
      </c>
      <c r="I830" s="79">
        <v>223367.53</v>
      </c>
      <c r="J830" s="79">
        <v>208867.53</v>
      </c>
      <c r="K830" s="79">
        <v>193513.78</v>
      </c>
      <c r="L830" s="79">
        <v>218463.67</v>
      </c>
      <c r="M830" s="79">
        <v>203147.05</v>
      </c>
      <c r="N830" s="79">
        <v>204463.67</v>
      </c>
      <c r="O830" s="79">
        <v>2638378.51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3.5" customHeight="1">
      <c r="A831" s="77"/>
      <c r="B831" s="77"/>
      <c r="C831" s="78" t="s">
        <v>161</v>
      </c>
      <c r="D831" s="79">
        <v>293579.6</v>
      </c>
      <c r="E831" s="79">
        <v>214109.03</v>
      </c>
      <c r="F831" s="79">
        <v>230015.62</v>
      </c>
      <c r="G831" s="79">
        <v>219776.69</v>
      </c>
      <c r="H831" s="79">
        <v>216923.74</v>
      </c>
      <c r="I831" s="79">
        <v>223367.53</v>
      </c>
      <c r="J831" s="79">
        <v>208867.53</v>
      </c>
      <c r="K831" s="79">
        <v>193513.78</v>
      </c>
      <c r="L831" s="79">
        <v>218463.67</v>
      </c>
      <c r="M831" s="79">
        <v>203147.05</v>
      </c>
      <c r="N831" s="79">
        <v>204463.67</v>
      </c>
      <c r="O831" s="79">
        <v>2638378.51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3.5" customHeight="1">
      <c r="A832" s="72" t="s">
        <v>87</v>
      </c>
      <c r="B832" s="72" t="s">
        <v>162</v>
      </c>
      <c r="C832" s="71" t="s">
        <v>160</v>
      </c>
      <c r="D832" s="73">
        <v>-27674.67</v>
      </c>
      <c r="E832" s="73">
        <v>139.59</v>
      </c>
      <c r="F832" s="73">
        <v>-242175.98</v>
      </c>
      <c r="G832" s="73">
        <v>-137415.88</v>
      </c>
      <c r="H832" s="73">
        <v>-278621.74</v>
      </c>
      <c r="I832" s="73">
        <v>-114836.22</v>
      </c>
      <c r="J832" s="73">
        <v>4509442.75</v>
      </c>
      <c r="K832" s="73">
        <v>-1042926.37</v>
      </c>
      <c r="L832" s="73">
        <v>-1022574.01</v>
      </c>
      <c r="M832" s="73">
        <v>749822.75</v>
      </c>
      <c r="N832" s="73">
        <v>-1379715.28</v>
      </c>
      <c r="O832" s="79">
        <v>77851.8600000003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3.5" customHeight="1">
      <c r="A833" s="74"/>
      <c r="B833" s="77"/>
      <c r="C833" s="78" t="s">
        <v>161</v>
      </c>
      <c r="D833" s="79">
        <v>-27674.67</v>
      </c>
      <c r="E833" s="79">
        <v>139.59</v>
      </c>
      <c r="F833" s="79">
        <v>-242175.98</v>
      </c>
      <c r="G833" s="79">
        <v>-137415.88</v>
      </c>
      <c r="H833" s="79">
        <v>-278621.74</v>
      </c>
      <c r="I833" s="79">
        <v>-114836.22</v>
      </c>
      <c r="J833" s="79">
        <v>4509442.75</v>
      </c>
      <c r="K833" s="79">
        <v>-1042926.37</v>
      </c>
      <c r="L833" s="79">
        <v>-1022574.01</v>
      </c>
      <c r="M833" s="79">
        <v>749822.75</v>
      </c>
      <c r="N833" s="79">
        <v>-1379715.28</v>
      </c>
      <c r="O833" s="79">
        <v>77851.8600000003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3.5" customHeight="1">
      <c r="A834" s="74"/>
      <c r="B834" s="80" t="s">
        <v>87</v>
      </c>
      <c r="C834" s="78" t="s">
        <v>160</v>
      </c>
      <c r="D834" s="79">
        <v>-27674.67</v>
      </c>
      <c r="E834" s="79">
        <v>139.59</v>
      </c>
      <c r="F834" s="79">
        <v>-242175.98</v>
      </c>
      <c r="G834" s="79">
        <v>-137415.88</v>
      </c>
      <c r="H834" s="79">
        <v>-278621.74</v>
      </c>
      <c r="I834" s="79">
        <v>-114836.22</v>
      </c>
      <c r="J834" s="79">
        <v>4509442.75</v>
      </c>
      <c r="K834" s="79">
        <v>-1042926.37</v>
      </c>
      <c r="L834" s="79">
        <v>-1022574.01</v>
      </c>
      <c r="M834" s="79">
        <v>749822.75</v>
      </c>
      <c r="N834" s="79">
        <v>-1379715.28</v>
      </c>
      <c r="O834" s="79">
        <v>77851.8600000003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3.5" customHeight="1">
      <c r="A835" s="77"/>
      <c r="B835" s="77"/>
      <c r="C835" s="78" t="s">
        <v>161</v>
      </c>
      <c r="D835" s="79">
        <v>-27674.67</v>
      </c>
      <c r="E835" s="79">
        <v>139.59</v>
      </c>
      <c r="F835" s="79">
        <v>-242175.98</v>
      </c>
      <c r="G835" s="79">
        <v>-137415.88</v>
      </c>
      <c r="H835" s="79">
        <v>-278621.74</v>
      </c>
      <c r="I835" s="79">
        <v>-114836.22</v>
      </c>
      <c r="J835" s="79">
        <v>4509442.75</v>
      </c>
      <c r="K835" s="79">
        <v>-1042926.37</v>
      </c>
      <c r="L835" s="79">
        <v>-1022574.01</v>
      </c>
      <c r="M835" s="79">
        <v>749822.75</v>
      </c>
      <c r="N835" s="79">
        <v>-1379715.28</v>
      </c>
      <c r="O835" s="79">
        <v>77851.8600000003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3.5" customHeight="1">
      <c r="A836" s="72" t="s">
        <v>88</v>
      </c>
      <c r="B836" s="72" t="s">
        <v>163</v>
      </c>
      <c r="C836" s="71" t="s">
        <v>160</v>
      </c>
      <c r="D836" s="73">
        <v>407589.23</v>
      </c>
      <c r="E836" s="73">
        <v>259598.14</v>
      </c>
      <c r="F836" s="73">
        <v>259536.46</v>
      </c>
      <c r="G836" s="73">
        <v>254875.51</v>
      </c>
      <c r="H836" s="73">
        <v>283649.46</v>
      </c>
      <c r="I836" s="73">
        <v>204625.51</v>
      </c>
      <c r="J836" s="73">
        <v>235574.51</v>
      </c>
      <c r="K836" s="73">
        <v>740368.77</v>
      </c>
      <c r="L836" s="73">
        <v>230074.52</v>
      </c>
      <c r="M836" s="73">
        <v>201172.6</v>
      </c>
      <c r="N836" s="73">
        <v>206574.52</v>
      </c>
      <c r="O836" s="79">
        <v>3495811.83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3.5" customHeight="1">
      <c r="A837" s="74"/>
      <c r="B837" s="77"/>
      <c r="C837" s="78" t="s">
        <v>161</v>
      </c>
      <c r="D837" s="79">
        <v>407589.23</v>
      </c>
      <c r="E837" s="79">
        <v>259598.14</v>
      </c>
      <c r="F837" s="79">
        <v>259536.46</v>
      </c>
      <c r="G837" s="79">
        <v>254875.51</v>
      </c>
      <c r="H837" s="79">
        <v>283649.46</v>
      </c>
      <c r="I837" s="79">
        <v>204625.51</v>
      </c>
      <c r="J837" s="79">
        <v>235574.51</v>
      </c>
      <c r="K837" s="79">
        <v>740368.77</v>
      </c>
      <c r="L837" s="79">
        <v>230074.52</v>
      </c>
      <c r="M837" s="79">
        <v>201172.6</v>
      </c>
      <c r="N837" s="79">
        <v>206574.52</v>
      </c>
      <c r="O837" s="79">
        <v>3495811.83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3.5" customHeight="1">
      <c r="A838" s="74"/>
      <c r="B838" s="72" t="s">
        <v>164</v>
      </c>
      <c r="C838" s="71" t="s">
        <v>160</v>
      </c>
      <c r="D838" s="73">
        <v>35240.67</v>
      </c>
      <c r="E838" s="73">
        <v>35240.67</v>
      </c>
      <c r="F838" s="73">
        <v>62009.84</v>
      </c>
      <c r="G838" s="73">
        <v>38366.09</v>
      </c>
      <c r="H838" s="73">
        <v>37222.29</v>
      </c>
      <c r="I838" s="73">
        <v>38241.09</v>
      </c>
      <c r="J838" s="73">
        <v>98241.09</v>
      </c>
      <c r="K838" s="73">
        <v>35184.67</v>
      </c>
      <c r="L838" s="73">
        <v>38241.09</v>
      </c>
      <c r="M838" s="73">
        <v>37222.29</v>
      </c>
      <c r="N838" s="73">
        <v>38241.09</v>
      </c>
      <c r="O838" s="79">
        <v>530673.17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3.5" customHeight="1">
      <c r="A839" s="74"/>
      <c r="B839" s="77"/>
      <c r="C839" s="78" t="s">
        <v>161</v>
      </c>
      <c r="D839" s="79">
        <v>35240.67</v>
      </c>
      <c r="E839" s="79">
        <v>35240.67</v>
      </c>
      <c r="F839" s="79">
        <v>62009.84</v>
      </c>
      <c r="G839" s="79">
        <v>38366.09</v>
      </c>
      <c r="H839" s="79">
        <v>37222.29</v>
      </c>
      <c r="I839" s="79">
        <v>38241.09</v>
      </c>
      <c r="J839" s="79">
        <v>98241.09</v>
      </c>
      <c r="K839" s="79">
        <v>35184.67</v>
      </c>
      <c r="L839" s="79">
        <v>38241.09</v>
      </c>
      <c r="M839" s="79">
        <v>37222.29</v>
      </c>
      <c r="N839" s="79">
        <v>38241.09</v>
      </c>
      <c r="O839" s="79">
        <v>530673.17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3.5" customHeight="1">
      <c r="A840" s="74"/>
      <c r="B840" s="72" t="s">
        <v>165</v>
      </c>
      <c r="C840" s="71" t="s">
        <v>160</v>
      </c>
      <c r="D840" s="73">
        <v>30736.85</v>
      </c>
      <c r="E840" s="73">
        <v>71794.24</v>
      </c>
      <c r="F840" s="73">
        <v>121958.66</v>
      </c>
      <c r="G840" s="73">
        <v>104309.67</v>
      </c>
      <c r="H840" s="73">
        <v>101708.66</v>
      </c>
      <c r="I840" s="73">
        <v>94059.67</v>
      </c>
      <c r="J840" s="73">
        <v>94059.67</v>
      </c>
      <c r="K840" s="73">
        <v>88175.19</v>
      </c>
      <c r="L840" s="73">
        <v>105353.39</v>
      </c>
      <c r="M840" s="73">
        <v>94427.79</v>
      </c>
      <c r="N840" s="73">
        <v>86536.1</v>
      </c>
      <c r="O840" s="79">
        <v>1077547.68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3.5" customHeight="1">
      <c r="A841" s="74"/>
      <c r="B841" s="77"/>
      <c r="C841" s="78" t="s">
        <v>161</v>
      </c>
      <c r="D841" s="79">
        <v>30736.85</v>
      </c>
      <c r="E841" s="79">
        <v>71794.24</v>
      </c>
      <c r="F841" s="79">
        <v>121958.66</v>
      </c>
      <c r="G841" s="79">
        <v>104309.67</v>
      </c>
      <c r="H841" s="79">
        <v>101708.66</v>
      </c>
      <c r="I841" s="79">
        <v>94059.67</v>
      </c>
      <c r="J841" s="79">
        <v>94059.67</v>
      </c>
      <c r="K841" s="79">
        <v>88175.19</v>
      </c>
      <c r="L841" s="79">
        <v>105353.39</v>
      </c>
      <c r="M841" s="79">
        <v>94427.79</v>
      </c>
      <c r="N841" s="79">
        <v>86536.1</v>
      </c>
      <c r="O841" s="79">
        <v>1077547.68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3.5" customHeight="1">
      <c r="A842" s="74"/>
      <c r="B842" s="72" t="s">
        <v>166</v>
      </c>
      <c r="C842" s="71" t="s">
        <v>160</v>
      </c>
      <c r="D842" s="73">
        <v>50061.1</v>
      </c>
      <c r="E842" s="73">
        <v>101671.86</v>
      </c>
      <c r="F842" s="73">
        <v>165081.12</v>
      </c>
      <c r="G842" s="73">
        <v>137791.94</v>
      </c>
      <c r="H842" s="73">
        <v>135129.56</v>
      </c>
      <c r="I842" s="73">
        <v>137791.94</v>
      </c>
      <c r="J842" s="73">
        <v>97791.94</v>
      </c>
      <c r="K842" s="73">
        <v>80631.46</v>
      </c>
      <c r="L842" s="73">
        <v>88707.21</v>
      </c>
      <c r="M842" s="73">
        <v>86015.32</v>
      </c>
      <c r="N842" s="73">
        <v>88707.21</v>
      </c>
      <c r="O842" s="79">
        <v>1255395.98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3.5" customHeight="1">
      <c r="A843" s="74"/>
      <c r="B843" s="77"/>
      <c r="C843" s="78" t="s">
        <v>161</v>
      </c>
      <c r="D843" s="79">
        <v>50061.1</v>
      </c>
      <c r="E843" s="79">
        <v>101671.86</v>
      </c>
      <c r="F843" s="79">
        <v>165081.12</v>
      </c>
      <c r="G843" s="79">
        <v>137791.94</v>
      </c>
      <c r="H843" s="79">
        <v>135129.56</v>
      </c>
      <c r="I843" s="79">
        <v>137791.94</v>
      </c>
      <c r="J843" s="79">
        <v>97791.94</v>
      </c>
      <c r="K843" s="79">
        <v>80631.46</v>
      </c>
      <c r="L843" s="79">
        <v>88707.21</v>
      </c>
      <c r="M843" s="79">
        <v>86015.32</v>
      </c>
      <c r="N843" s="79">
        <v>88707.21</v>
      </c>
      <c r="O843" s="79">
        <v>1255395.98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3.5" customHeight="1">
      <c r="A844" s="74"/>
      <c r="B844" s="72" t="s">
        <v>167</v>
      </c>
      <c r="C844" s="71" t="s">
        <v>160</v>
      </c>
      <c r="D844" s="73">
        <v>526908.0</v>
      </c>
      <c r="E844" s="73">
        <v>97828.0</v>
      </c>
      <c r="F844" s="73">
        <v>97828.0</v>
      </c>
      <c r="G844" s="73">
        <v>97828.0</v>
      </c>
      <c r="H844" s="73">
        <v>97828.0</v>
      </c>
      <c r="I844" s="73">
        <v>97828.0</v>
      </c>
      <c r="J844" s="73">
        <v>97828.0</v>
      </c>
      <c r="K844" s="73">
        <v>97828.0</v>
      </c>
      <c r="L844" s="73">
        <v>97828.0</v>
      </c>
      <c r="M844" s="73">
        <v>97828.0</v>
      </c>
      <c r="N844" s="73">
        <v>97828.0</v>
      </c>
      <c r="O844" s="79">
        <v>1603016.0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3.5" customHeight="1">
      <c r="A845" s="74"/>
      <c r="B845" s="77"/>
      <c r="C845" s="78" t="s">
        <v>161</v>
      </c>
      <c r="D845" s="79">
        <v>526908.0</v>
      </c>
      <c r="E845" s="79">
        <v>97828.0</v>
      </c>
      <c r="F845" s="79">
        <v>97828.0</v>
      </c>
      <c r="G845" s="79">
        <v>97828.0</v>
      </c>
      <c r="H845" s="79">
        <v>97828.0</v>
      </c>
      <c r="I845" s="79">
        <v>97828.0</v>
      </c>
      <c r="J845" s="79">
        <v>97828.0</v>
      </c>
      <c r="K845" s="79">
        <v>97828.0</v>
      </c>
      <c r="L845" s="79">
        <v>97828.0</v>
      </c>
      <c r="M845" s="79">
        <v>97828.0</v>
      </c>
      <c r="N845" s="79">
        <v>97828.0</v>
      </c>
      <c r="O845" s="79">
        <v>1603016.0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3.5" customHeight="1">
      <c r="A846" s="74"/>
      <c r="B846" s="72" t="s">
        <v>168</v>
      </c>
      <c r="C846" s="71" t="s">
        <v>160</v>
      </c>
      <c r="D846" s="73">
        <v>74008.06</v>
      </c>
      <c r="E846" s="73">
        <v>175257.61</v>
      </c>
      <c r="F846" s="73">
        <v>205637.58</v>
      </c>
      <c r="G846" s="73">
        <v>188269.19</v>
      </c>
      <c r="H846" s="73">
        <v>183192.58</v>
      </c>
      <c r="I846" s="73">
        <v>46064.64</v>
      </c>
      <c r="J846" s="73">
        <v>63919.19</v>
      </c>
      <c r="K846" s="73">
        <v>194522.72</v>
      </c>
      <c r="L846" s="73">
        <v>196552.52</v>
      </c>
      <c r="M846" s="73">
        <v>195875.91</v>
      </c>
      <c r="N846" s="73">
        <v>66419.19</v>
      </c>
      <c r="O846" s="79">
        <v>1658561.77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3.5" customHeight="1">
      <c r="A847" s="74"/>
      <c r="B847" s="77"/>
      <c r="C847" s="78" t="s">
        <v>161</v>
      </c>
      <c r="D847" s="79">
        <v>74008.06</v>
      </c>
      <c r="E847" s="79">
        <v>175257.61</v>
      </c>
      <c r="F847" s="79">
        <v>205637.58</v>
      </c>
      <c r="G847" s="79">
        <v>188269.19</v>
      </c>
      <c r="H847" s="79">
        <v>183192.58</v>
      </c>
      <c r="I847" s="79">
        <v>46064.64</v>
      </c>
      <c r="J847" s="79">
        <v>63919.19</v>
      </c>
      <c r="K847" s="79">
        <v>194522.72</v>
      </c>
      <c r="L847" s="79">
        <v>196552.52</v>
      </c>
      <c r="M847" s="79">
        <v>195875.91</v>
      </c>
      <c r="N847" s="79">
        <v>66419.19</v>
      </c>
      <c r="O847" s="79">
        <v>1658561.77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3.5" customHeight="1">
      <c r="A848" s="74"/>
      <c r="B848" s="80" t="s">
        <v>88</v>
      </c>
      <c r="C848" s="78" t="s">
        <v>160</v>
      </c>
      <c r="D848" s="79">
        <v>1124543.91</v>
      </c>
      <c r="E848" s="79">
        <v>741390.52</v>
      </c>
      <c r="F848" s="79">
        <v>912051.66</v>
      </c>
      <c r="G848" s="79">
        <v>821440.4</v>
      </c>
      <c r="H848" s="79">
        <v>838730.55</v>
      </c>
      <c r="I848" s="79">
        <v>618610.85</v>
      </c>
      <c r="J848" s="79">
        <v>687414.4</v>
      </c>
      <c r="K848" s="79">
        <v>1236710.81</v>
      </c>
      <c r="L848" s="79">
        <v>756756.73</v>
      </c>
      <c r="M848" s="79">
        <v>712541.91</v>
      </c>
      <c r="N848" s="79">
        <v>584306.11</v>
      </c>
      <c r="O848" s="79">
        <v>9621006.43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3.5" customHeight="1">
      <c r="A849" s="77"/>
      <c r="B849" s="77"/>
      <c r="C849" s="78" t="s">
        <v>161</v>
      </c>
      <c r="D849" s="79">
        <v>1124543.91</v>
      </c>
      <c r="E849" s="79">
        <v>741390.52</v>
      </c>
      <c r="F849" s="79">
        <v>912051.66</v>
      </c>
      <c r="G849" s="79">
        <v>821440.4</v>
      </c>
      <c r="H849" s="79">
        <v>838730.55</v>
      </c>
      <c r="I849" s="79">
        <v>618610.85</v>
      </c>
      <c r="J849" s="79">
        <v>687414.4</v>
      </c>
      <c r="K849" s="79">
        <v>1236710.81</v>
      </c>
      <c r="L849" s="79">
        <v>756756.73</v>
      </c>
      <c r="M849" s="79">
        <v>712541.91</v>
      </c>
      <c r="N849" s="79">
        <v>584306.11</v>
      </c>
      <c r="O849" s="79">
        <v>9621006.43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3.5" customHeight="1">
      <c r="A850" s="72" t="s">
        <v>85</v>
      </c>
      <c r="B850" s="72" t="s">
        <v>23</v>
      </c>
      <c r="C850" s="71" t="s">
        <v>26</v>
      </c>
      <c r="D850" s="73">
        <v>-8177640.7</v>
      </c>
      <c r="E850" s="73">
        <v>-7932544.7</v>
      </c>
      <c r="F850" s="73">
        <v>-5909109.7</v>
      </c>
      <c r="G850" s="73">
        <v>-7369816.23</v>
      </c>
      <c r="H850" s="73">
        <v>-7216006.23</v>
      </c>
      <c r="I850" s="73">
        <v>-7965482.23</v>
      </c>
      <c r="J850" s="73">
        <v>-1.042895723E7</v>
      </c>
      <c r="K850" s="73">
        <v>-9696384.23</v>
      </c>
      <c r="L850" s="73">
        <v>-1.040373923E7</v>
      </c>
      <c r="M850" s="73">
        <v>-8059346.23</v>
      </c>
      <c r="N850" s="73">
        <v>-7432112.23</v>
      </c>
      <c r="O850" s="79">
        <v>-9.857232217E7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2.75" customHeight="1">
      <c r="A851" s="74"/>
      <c r="B851" s="74"/>
      <c r="C851" s="71" t="s">
        <v>40</v>
      </c>
      <c r="D851" s="73">
        <v>51577.0</v>
      </c>
      <c r="E851" s="73">
        <v>51577.0</v>
      </c>
      <c r="F851" s="73">
        <v>51577.0</v>
      </c>
      <c r="G851" s="73">
        <v>50638.0</v>
      </c>
      <c r="H851" s="73">
        <v>50638.0</v>
      </c>
      <c r="I851" s="73">
        <v>119148.0</v>
      </c>
      <c r="J851" s="73">
        <v>119148.0</v>
      </c>
      <c r="K851" s="73">
        <v>184679.0</v>
      </c>
      <c r="L851" s="73">
        <v>184679.0</v>
      </c>
      <c r="M851" s="73">
        <v>50638.0</v>
      </c>
      <c r="N851" s="73">
        <v>50638.0</v>
      </c>
      <c r="O851" s="79">
        <v>1015575.0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3.5" customHeight="1">
      <c r="A852" s="74"/>
      <c r="B852" s="74"/>
      <c r="C852" s="71" t="s">
        <v>160</v>
      </c>
      <c r="D852" s="73">
        <v>1870946.71</v>
      </c>
      <c r="E852" s="73">
        <v>1893964.86</v>
      </c>
      <c r="F852" s="73">
        <v>3946553.25</v>
      </c>
      <c r="G852" s="73">
        <v>1649852.28</v>
      </c>
      <c r="H852" s="73">
        <v>1390311.38</v>
      </c>
      <c r="I852" s="73">
        <v>1446135.35</v>
      </c>
      <c r="J852" s="73">
        <v>1521678.94</v>
      </c>
      <c r="K852" s="73">
        <v>1493089.18</v>
      </c>
      <c r="L852" s="73">
        <v>1427874.43</v>
      </c>
      <c r="M852" s="73">
        <v>1484686.52</v>
      </c>
      <c r="N852" s="73">
        <v>1649577.07</v>
      </c>
      <c r="O852" s="79">
        <v>2.26603867E7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3.5" customHeight="1">
      <c r="A853" s="74"/>
      <c r="B853" s="77"/>
      <c r="C853" s="78" t="s">
        <v>161</v>
      </c>
      <c r="D853" s="79">
        <v>-6255116.99</v>
      </c>
      <c r="E853" s="79">
        <v>-5987002.84</v>
      </c>
      <c r="F853" s="79">
        <v>-1910979.45</v>
      </c>
      <c r="G853" s="79">
        <v>-5669325.95</v>
      </c>
      <c r="H853" s="79">
        <v>-5775056.85</v>
      </c>
      <c r="I853" s="79">
        <v>-6400198.88</v>
      </c>
      <c r="J853" s="79">
        <v>-8788130.29</v>
      </c>
      <c r="K853" s="79">
        <v>-8018616.05</v>
      </c>
      <c r="L853" s="79">
        <v>-8791185.8</v>
      </c>
      <c r="M853" s="79">
        <v>-6524021.71</v>
      </c>
      <c r="N853" s="79">
        <v>-5731897.16</v>
      </c>
      <c r="O853" s="79">
        <v>-7.489636047E7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3.5" customHeight="1">
      <c r="A854" s="74"/>
      <c r="B854" s="72" t="s">
        <v>164</v>
      </c>
      <c r="C854" s="71" t="s">
        <v>26</v>
      </c>
      <c r="D854" s="73">
        <v>-1.969658594E7</v>
      </c>
      <c r="E854" s="73">
        <v>-1.931590294E7</v>
      </c>
      <c r="F854" s="73">
        <v>-1.826442194E7</v>
      </c>
      <c r="G854" s="73">
        <v>-1.541594141E7</v>
      </c>
      <c r="H854" s="73">
        <v>-1.484040741E7</v>
      </c>
      <c r="I854" s="73">
        <v>-1.977005741E7</v>
      </c>
      <c r="J854" s="73">
        <v>-2.479271041E7</v>
      </c>
      <c r="K854" s="73">
        <v>-2.327871141E7</v>
      </c>
      <c r="L854" s="73">
        <v>-2.468527641E7</v>
      </c>
      <c r="M854" s="73">
        <v>-1.940177741E7</v>
      </c>
      <c r="N854" s="73">
        <v>-1.970463941E7</v>
      </c>
      <c r="O854" s="79">
        <v>-2.3872818351E8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3.5" customHeight="1">
      <c r="A855" s="74"/>
      <c r="B855" s="74"/>
      <c r="C855" s="71" t="s">
        <v>160</v>
      </c>
      <c r="D855" s="73">
        <v>62932.75</v>
      </c>
      <c r="E855" s="73">
        <v>62932.75</v>
      </c>
      <c r="F855" s="73">
        <v>95681.34</v>
      </c>
      <c r="G855" s="73">
        <v>64279.41</v>
      </c>
      <c r="H855" s="73">
        <v>62498.35</v>
      </c>
      <c r="I855" s="73">
        <v>64279.41</v>
      </c>
      <c r="J855" s="73">
        <v>64279.41</v>
      </c>
      <c r="K855" s="73">
        <v>58936.26</v>
      </c>
      <c r="L855" s="73">
        <v>64279.41</v>
      </c>
      <c r="M855" s="73">
        <v>62498.35</v>
      </c>
      <c r="N855" s="73">
        <v>64279.41</v>
      </c>
      <c r="O855" s="79">
        <v>789375.2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3.5" customHeight="1">
      <c r="A856" s="74"/>
      <c r="B856" s="77"/>
      <c r="C856" s="78" t="s">
        <v>161</v>
      </c>
      <c r="D856" s="79">
        <v>-1.963365319E7</v>
      </c>
      <c r="E856" s="79">
        <v>-1.925297019E7</v>
      </c>
      <c r="F856" s="79">
        <v>-1.81687406E7</v>
      </c>
      <c r="G856" s="79">
        <v>-1.5351662E7</v>
      </c>
      <c r="H856" s="79">
        <v>-1.477790906E7</v>
      </c>
      <c r="I856" s="79">
        <v>-1.9705778E7</v>
      </c>
      <c r="J856" s="79">
        <v>-2.4728431E7</v>
      </c>
      <c r="K856" s="79">
        <v>-2.321977515E7</v>
      </c>
      <c r="L856" s="79">
        <v>-2.4620997E7</v>
      </c>
      <c r="M856" s="79">
        <v>-1.933927906E7</v>
      </c>
      <c r="N856" s="79">
        <v>-1.964036E7</v>
      </c>
      <c r="O856" s="79">
        <v>-2.3793880831E8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3.5" customHeight="1">
      <c r="A857" s="74"/>
      <c r="B857" s="72" t="s">
        <v>169</v>
      </c>
      <c r="C857" s="71" t="s">
        <v>40</v>
      </c>
      <c r="D857" s="73">
        <v>649043.54</v>
      </c>
      <c r="E857" s="73">
        <v>649043.54</v>
      </c>
      <c r="F857" s="73">
        <v>649043.54</v>
      </c>
      <c r="G857" s="73">
        <v>645950.54</v>
      </c>
      <c r="H857" s="73">
        <v>645950.54</v>
      </c>
      <c r="I857" s="73">
        <v>871739.54</v>
      </c>
      <c r="J857" s="73">
        <v>871739.54</v>
      </c>
      <c r="K857" s="73">
        <v>1087710.54</v>
      </c>
      <c r="L857" s="73">
        <v>1087710.54</v>
      </c>
      <c r="M857" s="73">
        <v>645950.54</v>
      </c>
      <c r="N857" s="73">
        <v>645950.54</v>
      </c>
      <c r="O857" s="79">
        <v>9095783.48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3.5" customHeight="1">
      <c r="A858" s="74"/>
      <c r="B858" s="74"/>
      <c r="C858" s="71" t="s">
        <v>160</v>
      </c>
      <c r="D858" s="73">
        <v>2459305.11</v>
      </c>
      <c r="E858" s="73">
        <v>2638189.16</v>
      </c>
      <c r="F858" s="73">
        <v>2573537.69</v>
      </c>
      <c r="G858" s="73">
        <v>2585475.01</v>
      </c>
      <c r="H858" s="73">
        <v>2555787.69</v>
      </c>
      <c r="I858" s="73">
        <v>2605725.01</v>
      </c>
      <c r="J858" s="73">
        <v>2635475.01</v>
      </c>
      <c r="K858" s="73">
        <v>2416402.1</v>
      </c>
      <c r="L858" s="73">
        <v>2719302.19</v>
      </c>
      <c r="M858" s="73">
        <v>2564168.82</v>
      </c>
      <c r="N858" s="73">
        <v>2649052.19</v>
      </c>
      <c r="O858" s="79">
        <v>3.09928388E7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3.5" customHeight="1">
      <c r="A859" s="74"/>
      <c r="B859" s="77"/>
      <c r="C859" s="78" t="s">
        <v>161</v>
      </c>
      <c r="D859" s="79">
        <v>3108348.65</v>
      </c>
      <c r="E859" s="79">
        <v>3287232.7</v>
      </c>
      <c r="F859" s="79">
        <v>3222581.23</v>
      </c>
      <c r="G859" s="79">
        <v>3231425.55</v>
      </c>
      <c r="H859" s="79">
        <v>3201738.23</v>
      </c>
      <c r="I859" s="79">
        <v>3477464.55</v>
      </c>
      <c r="J859" s="79">
        <v>3507214.55</v>
      </c>
      <c r="K859" s="79">
        <v>3504112.64</v>
      </c>
      <c r="L859" s="79">
        <v>3807012.73</v>
      </c>
      <c r="M859" s="79">
        <v>3210119.36</v>
      </c>
      <c r="N859" s="79">
        <v>3295002.73</v>
      </c>
      <c r="O859" s="79">
        <v>4.008862228E7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3.5" customHeight="1">
      <c r="A860" s="74"/>
      <c r="B860" s="72" t="s">
        <v>170</v>
      </c>
      <c r="C860" s="71" t="s">
        <v>160</v>
      </c>
      <c r="D860" s="73">
        <v>5238101.99</v>
      </c>
      <c r="E860" s="73">
        <v>4919596.77</v>
      </c>
      <c r="F860" s="73">
        <v>9718317.84</v>
      </c>
      <c r="G860" s="73">
        <v>1.209517803E7</v>
      </c>
      <c r="H860" s="73">
        <v>1.144131624E7</v>
      </c>
      <c r="I860" s="73">
        <v>6156579.62</v>
      </c>
      <c r="J860" s="73">
        <v>5379904.36</v>
      </c>
      <c r="K860" s="73">
        <v>5503182.11</v>
      </c>
      <c r="L860" s="73">
        <v>5336181.05</v>
      </c>
      <c r="M860" s="73">
        <v>5058702.28</v>
      </c>
      <c r="N860" s="73">
        <v>5577753.59</v>
      </c>
      <c r="O860" s="79">
        <v>8.773350418E7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3.5" customHeight="1">
      <c r="A861" s="74"/>
      <c r="B861" s="77"/>
      <c r="C861" s="78" t="s">
        <v>161</v>
      </c>
      <c r="D861" s="79">
        <v>5238101.99</v>
      </c>
      <c r="E861" s="79">
        <v>4919596.77</v>
      </c>
      <c r="F861" s="79">
        <v>9718317.84</v>
      </c>
      <c r="G861" s="79">
        <v>1.209517803E7</v>
      </c>
      <c r="H861" s="79">
        <v>1.144131624E7</v>
      </c>
      <c r="I861" s="79">
        <v>6156579.62</v>
      </c>
      <c r="J861" s="79">
        <v>5379904.36</v>
      </c>
      <c r="K861" s="79">
        <v>5503182.11</v>
      </c>
      <c r="L861" s="79">
        <v>5336181.05</v>
      </c>
      <c r="M861" s="79">
        <v>5058702.28</v>
      </c>
      <c r="N861" s="79">
        <v>5577753.59</v>
      </c>
      <c r="O861" s="79">
        <v>8.773350418E7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3.5" customHeight="1">
      <c r="A862" s="74"/>
      <c r="B862" s="72" t="s">
        <v>171</v>
      </c>
      <c r="C862" s="71" t="s">
        <v>160</v>
      </c>
      <c r="D862" s="73">
        <v>105702.9</v>
      </c>
      <c r="E862" s="73">
        <v>98213.08</v>
      </c>
      <c r="F862" s="73">
        <v>97726.39</v>
      </c>
      <c r="G862" s="73">
        <v>99003.87</v>
      </c>
      <c r="H862" s="73">
        <v>97726.39</v>
      </c>
      <c r="I862" s="73">
        <v>141003.87</v>
      </c>
      <c r="J862" s="73">
        <v>99003.87</v>
      </c>
      <c r="K862" s="73">
        <v>95333.54</v>
      </c>
      <c r="L862" s="73">
        <v>99183.36</v>
      </c>
      <c r="M862" s="73">
        <v>97900.08</v>
      </c>
      <c r="N862" s="73">
        <v>99183.36</v>
      </c>
      <c r="O862" s="79">
        <v>1227880.79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3.5" customHeight="1">
      <c r="A863" s="74"/>
      <c r="B863" s="77"/>
      <c r="C863" s="78" t="s">
        <v>161</v>
      </c>
      <c r="D863" s="79">
        <v>105702.9</v>
      </c>
      <c r="E863" s="79">
        <v>98213.08</v>
      </c>
      <c r="F863" s="79">
        <v>97726.39</v>
      </c>
      <c r="G863" s="79">
        <v>99003.87</v>
      </c>
      <c r="H863" s="79">
        <v>97726.39</v>
      </c>
      <c r="I863" s="79">
        <v>141003.87</v>
      </c>
      <c r="J863" s="79">
        <v>99003.87</v>
      </c>
      <c r="K863" s="79">
        <v>95333.54</v>
      </c>
      <c r="L863" s="79">
        <v>99183.36</v>
      </c>
      <c r="M863" s="79">
        <v>97900.08</v>
      </c>
      <c r="N863" s="79">
        <v>99183.36</v>
      </c>
      <c r="O863" s="79">
        <v>1227880.79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3.5" customHeight="1">
      <c r="A864" s="74"/>
      <c r="B864" s="80" t="s">
        <v>85</v>
      </c>
      <c r="C864" s="78" t="s">
        <v>26</v>
      </c>
      <c r="D864" s="79">
        <v>-2.787422664E7</v>
      </c>
      <c r="E864" s="79">
        <v>-2.724844764E7</v>
      </c>
      <c r="F864" s="79">
        <v>-2.417353164E7</v>
      </c>
      <c r="G864" s="79">
        <v>-2.278575764E7</v>
      </c>
      <c r="H864" s="79">
        <v>-2.205641364E7</v>
      </c>
      <c r="I864" s="79">
        <v>-2.773553964E7</v>
      </c>
      <c r="J864" s="79">
        <v>-3.522166764E7</v>
      </c>
      <c r="K864" s="79">
        <v>-3.297509564E7</v>
      </c>
      <c r="L864" s="79">
        <v>-3.508901564E7</v>
      </c>
      <c r="M864" s="79">
        <v>-2.746112364E7</v>
      </c>
      <c r="N864" s="79">
        <v>-2.713675164E7</v>
      </c>
      <c r="O864" s="79">
        <v>-3.3730050568E8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3.5" customHeight="1">
      <c r="A865" s="74"/>
      <c r="B865" s="74"/>
      <c r="C865" s="78" t="s">
        <v>40</v>
      </c>
      <c r="D865" s="79">
        <v>700620.54</v>
      </c>
      <c r="E865" s="79">
        <v>700620.54</v>
      </c>
      <c r="F865" s="79">
        <v>700620.54</v>
      </c>
      <c r="G865" s="79">
        <v>696588.54</v>
      </c>
      <c r="H865" s="79">
        <v>696588.54</v>
      </c>
      <c r="I865" s="79">
        <v>990887.54</v>
      </c>
      <c r="J865" s="79">
        <v>990887.54</v>
      </c>
      <c r="K865" s="79">
        <v>1272389.54</v>
      </c>
      <c r="L865" s="79">
        <v>1272389.54</v>
      </c>
      <c r="M865" s="79">
        <v>696588.54</v>
      </c>
      <c r="N865" s="79">
        <v>696588.54</v>
      </c>
      <c r="O865" s="79">
        <v>1.011135848E7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3.5" customHeight="1">
      <c r="A866" s="74"/>
      <c r="B866" s="74"/>
      <c r="C866" s="78" t="s">
        <v>160</v>
      </c>
      <c r="D866" s="79">
        <v>9736989.46</v>
      </c>
      <c r="E866" s="79">
        <v>9612896.62</v>
      </c>
      <c r="F866" s="79">
        <v>1.643181651E7</v>
      </c>
      <c r="G866" s="79">
        <v>1.64937886E7</v>
      </c>
      <c r="H866" s="79">
        <v>1.554764005E7</v>
      </c>
      <c r="I866" s="79">
        <v>1.041372326E7</v>
      </c>
      <c r="J866" s="79">
        <v>9700341.59</v>
      </c>
      <c r="K866" s="79">
        <v>9566943.19</v>
      </c>
      <c r="L866" s="79">
        <v>9646820.44</v>
      </c>
      <c r="M866" s="79">
        <v>9267956.05</v>
      </c>
      <c r="N866" s="79">
        <v>1.003984562E7</v>
      </c>
      <c r="O866" s="79">
        <v>1.4340398567E8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3.5" customHeight="1">
      <c r="A867" s="77"/>
      <c r="B867" s="77"/>
      <c r="C867" s="78" t="s">
        <v>161</v>
      </c>
      <c r="D867" s="79">
        <v>-1.743661664E7</v>
      </c>
      <c r="E867" s="79">
        <v>-1.693493048E7</v>
      </c>
      <c r="F867" s="79">
        <v>-7041094.59</v>
      </c>
      <c r="G867" s="79">
        <v>-5595380.5</v>
      </c>
      <c r="H867" s="79">
        <v>-5812185.05</v>
      </c>
      <c r="I867" s="79">
        <v>-1.633092884E7</v>
      </c>
      <c r="J867" s="79">
        <v>-2.453043851E7</v>
      </c>
      <c r="K867" s="79">
        <v>-2.213576291E7</v>
      </c>
      <c r="L867" s="79">
        <v>-2.416980566E7</v>
      </c>
      <c r="M867" s="79">
        <v>-1.749657905E7</v>
      </c>
      <c r="N867" s="79">
        <v>-1.640031748E7</v>
      </c>
      <c r="O867" s="79">
        <v>-1.8378516153E8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3.5" customHeight="1">
      <c r="A868" s="72" t="s">
        <v>55</v>
      </c>
      <c r="B868" s="72" t="s">
        <v>172</v>
      </c>
      <c r="C868" s="71" t="s">
        <v>26</v>
      </c>
      <c r="D868" s="73">
        <v>-4265938.75</v>
      </c>
      <c r="E868" s="73">
        <v>-2743826.75</v>
      </c>
      <c r="F868" s="73">
        <v>-3934650.75</v>
      </c>
      <c r="G868" s="73">
        <v>-3728504.41</v>
      </c>
      <c r="H868" s="73">
        <v>-3786168.41</v>
      </c>
      <c r="I868" s="73">
        <v>-3920130.41</v>
      </c>
      <c r="J868" s="73">
        <v>-5058159.41</v>
      </c>
      <c r="K868" s="73">
        <v>-4833665.41</v>
      </c>
      <c r="L868" s="73">
        <v>-5068473.41</v>
      </c>
      <c r="M868" s="73">
        <v>-4141171.41</v>
      </c>
      <c r="N868" s="73">
        <v>-4120674.41</v>
      </c>
      <c r="O868" s="79">
        <v>-4.987723094E7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2.75" customHeight="1">
      <c r="A869" s="74"/>
      <c r="B869" s="74"/>
      <c r="C869" s="71" t="s">
        <v>40</v>
      </c>
      <c r="D869" s="73">
        <v>42541.0</v>
      </c>
      <c r="E869" s="73">
        <v>47291.0</v>
      </c>
      <c r="F869" s="73">
        <v>42541.0</v>
      </c>
      <c r="G869" s="73">
        <v>41854.0</v>
      </c>
      <c r="H869" s="73">
        <v>41854.0</v>
      </c>
      <c r="I869" s="73">
        <v>91919.0</v>
      </c>
      <c r="J869" s="73">
        <v>91919.0</v>
      </c>
      <c r="K869" s="73">
        <v>144558.0</v>
      </c>
      <c r="L869" s="73">
        <v>139808.0</v>
      </c>
      <c r="M869" s="73">
        <v>41854.0</v>
      </c>
      <c r="N869" s="73">
        <v>41854.0</v>
      </c>
      <c r="O869" s="79">
        <v>809847.0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3.5" customHeight="1">
      <c r="A870" s="74"/>
      <c r="B870" s="74"/>
      <c r="C870" s="71" t="s">
        <v>160</v>
      </c>
      <c r="D870" s="73">
        <v>861521.01</v>
      </c>
      <c r="E870" s="73">
        <v>1353071.01</v>
      </c>
      <c r="F870" s="73">
        <v>813827.23</v>
      </c>
      <c r="G870" s="73">
        <v>850238.64</v>
      </c>
      <c r="H870" s="73">
        <v>767377.23</v>
      </c>
      <c r="I870" s="73">
        <v>806808.64</v>
      </c>
      <c r="J870" s="73">
        <v>819158.64</v>
      </c>
      <c r="K870" s="73">
        <v>822467.83</v>
      </c>
      <c r="L870" s="73">
        <v>879688.16</v>
      </c>
      <c r="M870" s="73">
        <v>829276.93</v>
      </c>
      <c r="N870" s="73">
        <v>960727.04</v>
      </c>
      <c r="O870" s="79">
        <v>1.188438898E7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3.5" customHeight="1">
      <c r="A871" s="74"/>
      <c r="B871" s="77"/>
      <c r="C871" s="78" t="s">
        <v>161</v>
      </c>
      <c r="D871" s="79">
        <v>-3361876.74</v>
      </c>
      <c r="E871" s="79">
        <v>-1343464.74</v>
      </c>
      <c r="F871" s="79">
        <v>-3078282.52</v>
      </c>
      <c r="G871" s="79">
        <v>-2836411.77</v>
      </c>
      <c r="H871" s="79">
        <v>-2976937.18</v>
      </c>
      <c r="I871" s="79">
        <v>-3021402.77</v>
      </c>
      <c r="J871" s="79">
        <v>-4147081.77</v>
      </c>
      <c r="K871" s="79">
        <v>-3866639.58</v>
      </c>
      <c r="L871" s="79">
        <v>-4048977.25</v>
      </c>
      <c r="M871" s="79">
        <v>-3270040.48</v>
      </c>
      <c r="N871" s="79">
        <v>-3118093.37</v>
      </c>
      <c r="O871" s="79">
        <v>-3.718299496E7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3.5" customHeight="1">
      <c r="A872" s="74"/>
      <c r="B872" s="72" t="s">
        <v>173</v>
      </c>
      <c r="C872" s="71" t="s">
        <v>160</v>
      </c>
      <c r="D872" s="73">
        <v>271321.68</v>
      </c>
      <c r="E872" s="73">
        <v>341685.35</v>
      </c>
      <c r="F872" s="73">
        <v>772104.28</v>
      </c>
      <c r="G872" s="73">
        <v>520386.99</v>
      </c>
      <c r="H872" s="73">
        <v>339670.22</v>
      </c>
      <c r="I872" s="73">
        <v>306386.99</v>
      </c>
      <c r="J872" s="73">
        <v>344386.99</v>
      </c>
      <c r="K872" s="73">
        <v>353848.56</v>
      </c>
      <c r="L872" s="73">
        <v>410064.47</v>
      </c>
      <c r="M872" s="73">
        <v>281325.82</v>
      </c>
      <c r="N872" s="73">
        <v>287064.47</v>
      </c>
      <c r="O872" s="79">
        <v>4943571.64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3.5" customHeight="1">
      <c r="A873" s="74"/>
      <c r="B873" s="77"/>
      <c r="C873" s="78" t="s">
        <v>161</v>
      </c>
      <c r="D873" s="79">
        <v>271321.68</v>
      </c>
      <c r="E873" s="79">
        <v>341685.35</v>
      </c>
      <c r="F873" s="79">
        <v>772104.28</v>
      </c>
      <c r="G873" s="79">
        <v>520386.99</v>
      </c>
      <c r="H873" s="79">
        <v>339670.22</v>
      </c>
      <c r="I873" s="79">
        <v>306386.99</v>
      </c>
      <c r="J873" s="79">
        <v>344386.99</v>
      </c>
      <c r="K873" s="79">
        <v>353848.56</v>
      </c>
      <c r="L873" s="79">
        <v>410064.47</v>
      </c>
      <c r="M873" s="79">
        <v>281325.82</v>
      </c>
      <c r="N873" s="79">
        <v>287064.47</v>
      </c>
      <c r="O873" s="79">
        <v>4943571.64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3.5" customHeight="1">
      <c r="A874" s="74"/>
      <c r="B874" s="72" t="s">
        <v>174</v>
      </c>
      <c r="C874" s="71" t="s">
        <v>26</v>
      </c>
      <c r="D874" s="73">
        <v>-6000.0</v>
      </c>
      <c r="E874" s="73">
        <v>-6000.0</v>
      </c>
      <c r="F874" s="73">
        <v>-6000.0</v>
      </c>
      <c r="G874" s="73">
        <v>-6000.0</v>
      </c>
      <c r="H874" s="73">
        <v>-6000.0</v>
      </c>
      <c r="I874" s="73">
        <v>-6000.0</v>
      </c>
      <c r="J874" s="73">
        <v>-6000.0</v>
      </c>
      <c r="K874" s="73">
        <v>-6000.0</v>
      </c>
      <c r="L874" s="73">
        <v>-6000.0</v>
      </c>
      <c r="M874" s="73">
        <v>-6000.0</v>
      </c>
      <c r="N874" s="73">
        <v>-6000.0</v>
      </c>
      <c r="O874" s="79">
        <v>-72000.0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3.5" customHeight="1">
      <c r="A875" s="74"/>
      <c r="B875" s="74"/>
      <c r="C875" s="71" t="s">
        <v>160</v>
      </c>
      <c r="D875" s="73">
        <v>211703.61</v>
      </c>
      <c r="E875" s="73">
        <v>762331.64</v>
      </c>
      <c r="F875" s="73">
        <v>407307.03</v>
      </c>
      <c r="G875" s="73">
        <v>284843.04</v>
      </c>
      <c r="H875" s="73">
        <v>167218.28</v>
      </c>
      <c r="I875" s="73">
        <v>227670.92</v>
      </c>
      <c r="J875" s="73">
        <v>157473.51</v>
      </c>
      <c r="K875" s="73">
        <v>171901.0</v>
      </c>
      <c r="L875" s="73">
        <v>202776.14</v>
      </c>
      <c r="M875" s="73">
        <v>425261.45</v>
      </c>
      <c r="N875" s="73">
        <v>155687.39</v>
      </c>
      <c r="O875" s="79">
        <v>3366671.35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3.5" customHeight="1">
      <c r="A876" s="74"/>
      <c r="B876" s="77"/>
      <c r="C876" s="78" t="s">
        <v>161</v>
      </c>
      <c r="D876" s="79">
        <v>205703.61</v>
      </c>
      <c r="E876" s="79">
        <v>756331.64</v>
      </c>
      <c r="F876" s="79">
        <v>401307.03</v>
      </c>
      <c r="G876" s="79">
        <v>278843.04</v>
      </c>
      <c r="H876" s="79">
        <v>161218.28</v>
      </c>
      <c r="I876" s="79">
        <v>221670.92</v>
      </c>
      <c r="J876" s="79">
        <v>151473.51</v>
      </c>
      <c r="K876" s="79">
        <v>165901.0</v>
      </c>
      <c r="L876" s="79">
        <v>196776.14</v>
      </c>
      <c r="M876" s="79">
        <v>419261.45</v>
      </c>
      <c r="N876" s="79">
        <v>149687.39</v>
      </c>
      <c r="O876" s="79">
        <v>3294671.35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3.5" customHeight="1">
      <c r="A877" s="74"/>
      <c r="B877" s="72" t="s">
        <v>164</v>
      </c>
      <c r="C877" s="71" t="s">
        <v>160</v>
      </c>
      <c r="D877" s="73">
        <v>87400.87</v>
      </c>
      <c r="E877" s="73">
        <v>87400.87</v>
      </c>
      <c r="F877" s="73">
        <v>115181.87</v>
      </c>
      <c r="G877" s="73">
        <v>88145.67</v>
      </c>
      <c r="H877" s="73">
        <v>87160.6</v>
      </c>
      <c r="I877" s="73">
        <v>160945.67</v>
      </c>
      <c r="J877" s="73">
        <v>88145.67</v>
      </c>
      <c r="K877" s="73">
        <v>46619.03</v>
      </c>
      <c r="L877" s="73">
        <v>49574.24</v>
      </c>
      <c r="M877" s="73">
        <v>48589.17</v>
      </c>
      <c r="N877" s="73">
        <v>49574.24</v>
      </c>
      <c r="O877" s="79">
        <v>1027327.07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3.5" customHeight="1">
      <c r="A878" s="74"/>
      <c r="B878" s="77"/>
      <c r="C878" s="78" t="s">
        <v>161</v>
      </c>
      <c r="D878" s="79">
        <v>87400.87</v>
      </c>
      <c r="E878" s="79">
        <v>87400.87</v>
      </c>
      <c r="F878" s="79">
        <v>115181.87</v>
      </c>
      <c r="G878" s="79">
        <v>88145.67</v>
      </c>
      <c r="H878" s="79">
        <v>87160.6</v>
      </c>
      <c r="I878" s="79">
        <v>160945.67</v>
      </c>
      <c r="J878" s="79">
        <v>88145.67</v>
      </c>
      <c r="K878" s="79">
        <v>46619.03</v>
      </c>
      <c r="L878" s="79">
        <v>49574.24</v>
      </c>
      <c r="M878" s="79">
        <v>48589.17</v>
      </c>
      <c r="N878" s="79">
        <v>49574.24</v>
      </c>
      <c r="O878" s="79">
        <v>1027327.07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3.5" customHeight="1">
      <c r="A879" s="74"/>
      <c r="B879" s="72" t="s">
        <v>175</v>
      </c>
      <c r="C879" s="71" t="s">
        <v>26</v>
      </c>
      <c r="D879" s="73">
        <v>-1.301108246E7</v>
      </c>
      <c r="E879" s="73">
        <v>-1.312125846E7</v>
      </c>
      <c r="F879" s="73">
        <v>-1.264759146E7</v>
      </c>
      <c r="G879" s="73">
        <v>-1.04995794E7</v>
      </c>
      <c r="H879" s="73">
        <v>-1.22431974E7</v>
      </c>
      <c r="I879" s="73">
        <v>-1.26046084E7</v>
      </c>
      <c r="J879" s="73">
        <v>-1.30947434E7</v>
      </c>
      <c r="K879" s="73">
        <v>-1.28314194E7</v>
      </c>
      <c r="L879" s="73">
        <v>-1.31010094E7</v>
      </c>
      <c r="M879" s="73">
        <v>-1.07818324E7</v>
      </c>
      <c r="N879" s="73">
        <v>-1.22690284E7</v>
      </c>
      <c r="O879" s="79">
        <v>-1.4897034198E8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3.5" customHeight="1">
      <c r="A880" s="74"/>
      <c r="B880" s="74"/>
      <c r="C880" s="71" t="s">
        <v>40</v>
      </c>
      <c r="D880" s="73">
        <v>112173.0</v>
      </c>
      <c r="E880" s="73">
        <v>112173.0</v>
      </c>
      <c r="F880" s="73">
        <v>112173.0</v>
      </c>
      <c r="G880" s="73">
        <v>107528.0</v>
      </c>
      <c r="H880" s="73">
        <v>107528.0</v>
      </c>
      <c r="I880" s="73">
        <v>253011.0</v>
      </c>
      <c r="J880" s="73">
        <v>253011.0</v>
      </c>
      <c r="K880" s="73">
        <v>392172.0</v>
      </c>
      <c r="L880" s="73">
        <v>392172.0</v>
      </c>
      <c r="M880" s="73">
        <v>107528.0</v>
      </c>
      <c r="N880" s="73">
        <v>107528.0</v>
      </c>
      <c r="O880" s="79">
        <v>2164525.0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3.5" customHeight="1">
      <c r="A881" s="74"/>
      <c r="B881" s="74"/>
      <c r="C881" s="71" t="s">
        <v>160</v>
      </c>
      <c r="D881" s="73">
        <v>741676.44</v>
      </c>
      <c r="E881" s="73">
        <v>708488.36</v>
      </c>
      <c r="F881" s="73">
        <v>1678893.14</v>
      </c>
      <c r="G881" s="73">
        <v>436160.36</v>
      </c>
      <c r="H881" s="73">
        <v>1846738.43</v>
      </c>
      <c r="I881" s="73">
        <v>449576.82</v>
      </c>
      <c r="J881" s="73">
        <v>887016.82</v>
      </c>
      <c r="K881" s="73">
        <v>421078.88</v>
      </c>
      <c r="L881" s="73">
        <v>702961.65</v>
      </c>
      <c r="M881" s="73">
        <v>1067233.46</v>
      </c>
      <c r="N881" s="73">
        <v>920584.57</v>
      </c>
      <c r="O881" s="79">
        <v>1.055580108E7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3.5" customHeight="1">
      <c r="A882" s="74"/>
      <c r="B882" s="77"/>
      <c r="C882" s="78" t="s">
        <v>161</v>
      </c>
      <c r="D882" s="79">
        <v>-1.215723302E7</v>
      </c>
      <c r="E882" s="79">
        <v>-1.23005971E7</v>
      </c>
      <c r="F882" s="79">
        <v>-1.085652532E7</v>
      </c>
      <c r="G882" s="79">
        <v>-9955891.04</v>
      </c>
      <c r="H882" s="79">
        <v>-1.028893097E7</v>
      </c>
      <c r="I882" s="79">
        <v>-1.190202058E7</v>
      </c>
      <c r="J882" s="79">
        <v>-1.195471558E7</v>
      </c>
      <c r="K882" s="79">
        <v>-1.201816852E7</v>
      </c>
      <c r="L882" s="79">
        <v>-1.200587575E7</v>
      </c>
      <c r="M882" s="79">
        <v>-9607070.94</v>
      </c>
      <c r="N882" s="79">
        <v>-1.124091583E7</v>
      </c>
      <c r="O882" s="79">
        <v>-1.362500159E8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3.5" customHeight="1">
      <c r="A883" s="74"/>
      <c r="B883" s="72" t="s">
        <v>176</v>
      </c>
      <c r="C883" s="71" t="s">
        <v>26</v>
      </c>
      <c r="D883" s="73">
        <v>-1383922.32</v>
      </c>
      <c r="E883" s="73">
        <v>-1387003.32</v>
      </c>
      <c r="F883" s="73">
        <v>-1369973.32</v>
      </c>
      <c r="G883" s="73">
        <v>-1337183.34</v>
      </c>
      <c r="H883" s="73">
        <v>-1338741.34</v>
      </c>
      <c r="I883" s="73">
        <v>-1388023.34</v>
      </c>
      <c r="J883" s="73">
        <v>-1455122.34</v>
      </c>
      <c r="K883" s="73">
        <v>-1401755.34</v>
      </c>
      <c r="L883" s="73">
        <v>-1598115.61</v>
      </c>
      <c r="M883" s="73">
        <v>-1371303.34</v>
      </c>
      <c r="N883" s="73">
        <v>-1352933.34</v>
      </c>
      <c r="O883" s="79">
        <v>-1.675433329E7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3.5" customHeight="1">
      <c r="A884" s="74"/>
      <c r="B884" s="74"/>
      <c r="C884" s="71" t="s">
        <v>40</v>
      </c>
      <c r="D884" s="73">
        <v>138195.0</v>
      </c>
      <c r="E884" s="73">
        <v>124012.0</v>
      </c>
      <c r="F884" s="73">
        <v>114525.0</v>
      </c>
      <c r="G884" s="73">
        <v>115210.0</v>
      </c>
      <c r="H884" s="73">
        <v>97308.0</v>
      </c>
      <c r="I884" s="73">
        <v>113865.0</v>
      </c>
      <c r="J884" s="73">
        <v>137886.0</v>
      </c>
      <c r="K884" s="73">
        <v>105782.0</v>
      </c>
      <c r="L884" s="73">
        <v>140222.0</v>
      </c>
      <c r="M884" s="73">
        <v>157370.0</v>
      </c>
      <c r="N884" s="73">
        <v>139572.0</v>
      </c>
      <c r="O884" s="79">
        <v>1528653.0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3.5" customHeight="1">
      <c r="A885" s="74"/>
      <c r="B885" s="74"/>
      <c r="C885" s="71" t="s">
        <v>160</v>
      </c>
      <c r="D885" s="73">
        <v>253919.25</v>
      </c>
      <c r="E885" s="73">
        <v>256169.25</v>
      </c>
      <c r="F885" s="73">
        <v>318764.22</v>
      </c>
      <c r="G885" s="73">
        <v>256380.1</v>
      </c>
      <c r="H885" s="73">
        <v>255771.13</v>
      </c>
      <c r="I885" s="73">
        <v>256380.1</v>
      </c>
      <c r="J885" s="73">
        <v>303174.27</v>
      </c>
      <c r="K885" s="73">
        <v>254075.98</v>
      </c>
      <c r="L885" s="73">
        <v>415274.72</v>
      </c>
      <c r="M885" s="73">
        <v>256219.8</v>
      </c>
      <c r="N885" s="73">
        <v>256828.77</v>
      </c>
      <c r="O885" s="79">
        <v>3339177.39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3.5" customHeight="1">
      <c r="A886" s="74"/>
      <c r="B886" s="77"/>
      <c r="C886" s="78" t="s">
        <v>161</v>
      </c>
      <c r="D886" s="79">
        <v>-991808.07</v>
      </c>
      <c r="E886" s="79">
        <v>-1006822.07</v>
      </c>
      <c r="F886" s="79">
        <v>-936684.1</v>
      </c>
      <c r="G886" s="79">
        <v>-965593.24</v>
      </c>
      <c r="H886" s="79">
        <v>-985662.21</v>
      </c>
      <c r="I886" s="79">
        <v>-1017778.24</v>
      </c>
      <c r="J886" s="79">
        <v>-1014062.07</v>
      </c>
      <c r="K886" s="79">
        <v>-1041897.36</v>
      </c>
      <c r="L886" s="79">
        <v>-1042618.89</v>
      </c>
      <c r="M886" s="79">
        <v>-957713.54</v>
      </c>
      <c r="N886" s="79">
        <v>-956532.57</v>
      </c>
      <c r="O886" s="79">
        <v>-1.18865029E7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3.5" customHeight="1">
      <c r="A887" s="74"/>
      <c r="B887" s="80" t="s">
        <v>55</v>
      </c>
      <c r="C887" s="78" t="s">
        <v>26</v>
      </c>
      <c r="D887" s="79">
        <v>-1.866694353E7</v>
      </c>
      <c r="E887" s="79">
        <v>-1.725808853E7</v>
      </c>
      <c r="F887" s="79">
        <v>-1.795821553E7</v>
      </c>
      <c r="G887" s="79">
        <v>-1.557126715E7</v>
      </c>
      <c r="H887" s="79">
        <v>-1.737410715E7</v>
      </c>
      <c r="I887" s="79">
        <v>-1.791876215E7</v>
      </c>
      <c r="J887" s="79">
        <v>-1.961402515E7</v>
      </c>
      <c r="K887" s="79">
        <v>-1.907284015E7</v>
      </c>
      <c r="L887" s="79">
        <v>-1.977359842E7</v>
      </c>
      <c r="M887" s="79">
        <v>-1.630030715E7</v>
      </c>
      <c r="N887" s="79">
        <v>-1.774863615E7</v>
      </c>
      <c r="O887" s="79">
        <v>-2.1567390621E8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3.5" customHeight="1">
      <c r="A888" s="74"/>
      <c r="B888" s="74"/>
      <c r="C888" s="78" t="s">
        <v>40</v>
      </c>
      <c r="D888" s="79">
        <v>292909.0</v>
      </c>
      <c r="E888" s="79">
        <v>283476.0</v>
      </c>
      <c r="F888" s="79">
        <v>269239.0</v>
      </c>
      <c r="G888" s="79">
        <v>264592.0</v>
      </c>
      <c r="H888" s="79">
        <v>246690.0</v>
      </c>
      <c r="I888" s="79">
        <v>458795.0</v>
      </c>
      <c r="J888" s="79">
        <v>482816.0</v>
      </c>
      <c r="K888" s="79">
        <v>642512.0</v>
      </c>
      <c r="L888" s="79">
        <v>672202.0</v>
      </c>
      <c r="M888" s="79">
        <v>306752.0</v>
      </c>
      <c r="N888" s="79">
        <v>288954.0</v>
      </c>
      <c r="O888" s="79">
        <v>4503025.0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3.5" customHeight="1">
      <c r="A889" s="74"/>
      <c r="B889" s="74"/>
      <c r="C889" s="78" t="s">
        <v>160</v>
      </c>
      <c r="D889" s="79">
        <v>2427542.86</v>
      </c>
      <c r="E889" s="79">
        <v>3509146.48</v>
      </c>
      <c r="F889" s="79">
        <v>4106077.77</v>
      </c>
      <c r="G889" s="79">
        <v>2436154.8</v>
      </c>
      <c r="H889" s="79">
        <v>3463935.89</v>
      </c>
      <c r="I889" s="79">
        <v>2207769.14</v>
      </c>
      <c r="J889" s="79">
        <v>2599355.9</v>
      </c>
      <c r="K889" s="79">
        <v>2069991.28</v>
      </c>
      <c r="L889" s="79">
        <v>2660339.38</v>
      </c>
      <c r="M889" s="79">
        <v>2907906.63</v>
      </c>
      <c r="N889" s="79">
        <v>2630466.48</v>
      </c>
      <c r="O889" s="79">
        <v>3.511693751E7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3.5" customHeight="1">
      <c r="A890" s="77"/>
      <c r="B890" s="77"/>
      <c r="C890" s="78" t="s">
        <v>161</v>
      </c>
      <c r="D890" s="79">
        <v>-1.594649167E7</v>
      </c>
      <c r="E890" s="79">
        <v>-1.346546605E7</v>
      </c>
      <c r="F890" s="79">
        <v>-1.358289876E7</v>
      </c>
      <c r="G890" s="79">
        <v>-1.287052035E7</v>
      </c>
      <c r="H890" s="79">
        <v>-1.366348126E7</v>
      </c>
      <c r="I890" s="79">
        <v>-1.525219801E7</v>
      </c>
      <c r="J890" s="79">
        <v>-1.653185325E7</v>
      </c>
      <c r="K890" s="79">
        <v>-1.636033687E7</v>
      </c>
      <c r="L890" s="79">
        <v>-1.644105704E7</v>
      </c>
      <c r="M890" s="79">
        <v>-1.308564852E7</v>
      </c>
      <c r="N890" s="79">
        <v>-1.482921567E7</v>
      </c>
      <c r="O890" s="79">
        <v>-1.760539437E8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3.5" customHeight="1">
      <c r="A891" s="72" t="s">
        <v>84</v>
      </c>
      <c r="B891" s="72" t="s">
        <v>177</v>
      </c>
      <c r="C891" s="71" t="s">
        <v>160</v>
      </c>
      <c r="D891" s="73">
        <v>295208.05</v>
      </c>
      <c r="E891" s="73">
        <v>271719.81</v>
      </c>
      <c r="F891" s="73">
        <v>287630.64</v>
      </c>
      <c r="G891" s="73">
        <v>315469.15</v>
      </c>
      <c r="H891" s="73">
        <v>322970.64</v>
      </c>
      <c r="I891" s="73">
        <v>240809.15</v>
      </c>
      <c r="J891" s="73">
        <v>315476.15</v>
      </c>
      <c r="K891" s="73">
        <v>271266.78</v>
      </c>
      <c r="L891" s="73">
        <v>284915.89</v>
      </c>
      <c r="M891" s="73">
        <v>279918.87</v>
      </c>
      <c r="N891" s="73">
        <v>276357.55</v>
      </c>
      <c r="O891" s="79">
        <v>6160828.55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3.5" customHeight="1">
      <c r="A892" s="74"/>
      <c r="B892" s="77"/>
      <c r="C892" s="78" t="s">
        <v>161</v>
      </c>
      <c r="D892" s="79">
        <v>295208.05</v>
      </c>
      <c r="E892" s="79">
        <v>271719.81</v>
      </c>
      <c r="F892" s="79">
        <v>287630.64</v>
      </c>
      <c r="G892" s="79">
        <v>315469.15</v>
      </c>
      <c r="H892" s="79">
        <v>322970.64</v>
      </c>
      <c r="I892" s="79">
        <v>240809.15</v>
      </c>
      <c r="J892" s="79">
        <v>315476.15</v>
      </c>
      <c r="K892" s="79">
        <v>271266.78</v>
      </c>
      <c r="L892" s="79">
        <v>284915.89</v>
      </c>
      <c r="M892" s="79">
        <v>279918.87</v>
      </c>
      <c r="N892" s="79">
        <v>276357.55</v>
      </c>
      <c r="O892" s="79">
        <v>6160828.55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3.5" customHeight="1">
      <c r="A893" s="74"/>
      <c r="B893" s="72" t="s">
        <v>178</v>
      </c>
      <c r="C893" s="71" t="s">
        <v>160</v>
      </c>
      <c r="D893" s="73">
        <v>1347527.94</v>
      </c>
      <c r="E893" s="73">
        <v>1382141.27</v>
      </c>
      <c r="F893" s="73">
        <v>1389621.83</v>
      </c>
      <c r="G893" s="73">
        <v>1387083.27</v>
      </c>
      <c r="H893" s="73">
        <v>1383371.83</v>
      </c>
      <c r="I893" s="73">
        <v>1387333.27</v>
      </c>
      <c r="J893" s="73">
        <v>1387083.27</v>
      </c>
      <c r="K893" s="73">
        <v>1373416.62</v>
      </c>
      <c r="L893" s="73">
        <v>1384529.6</v>
      </c>
      <c r="M893" s="73">
        <v>1380658.6</v>
      </c>
      <c r="N893" s="73">
        <v>1384279.6</v>
      </c>
      <c r="O893" s="79">
        <v>1.680820879E7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3.5" customHeight="1">
      <c r="A894" s="74"/>
      <c r="B894" s="77"/>
      <c r="C894" s="78" t="s">
        <v>161</v>
      </c>
      <c r="D894" s="79">
        <v>1347527.94</v>
      </c>
      <c r="E894" s="79">
        <v>1382141.27</v>
      </c>
      <c r="F894" s="79">
        <v>1389621.83</v>
      </c>
      <c r="G894" s="79">
        <v>1387083.27</v>
      </c>
      <c r="H894" s="79">
        <v>1383371.83</v>
      </c>
      <c r="I894" s="79">
        <v>1387333.27</v>
      </c>
      <c r="J894" s="79">
        <v>1387083.27</v>
      </c>
      <c r="K894" s="79">
        <v>1373416.62</v>
      </c>
      <c r="L894" s="79">
        <v>1384529.6</v>
      </c>
      <c r="M894" s="79">
        <v>1380658.6</v>
      </c>
      <c r="N894" s="79">
        <v>1384279.6</v>
      </c>
      <c r="O894" s="79">
        <v>1.680820879E7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3.5" customHeight="1">
      <c r="A895" s="74"/>
      <c r="B895" s="72" t="s">
        <v>164</v>
      </c>
      <c r="C895" s="71" t="s">
        <v>160</v>
      </c>
      <c r="D895" s="73">
        <v>38234.63</v>
      </c>
      <c r="E895" s="73">
        <v>38234.63</v>
      </c>
      <c r="F895" s="73">
        <v>37926.3</v>
      </c>
      <c r="G895" s="73">
        <v>39190.51</v>
      </c>
      <c r="H895" s="73">
        <v>37926.3</v>
      </c>
      <c r="I895" s="73">
        <v>39190.51</v>
      </c>
      <c r="J895" s="73">
        <v>39190.51</v>
      </c>
      <c r="K895" s="73">
        <v>35397.88</v>
      </c>
      <c r="L895" s="73">
        <v>39190.51</v>
      </c>
      <c r="M895" s="73">
        <v>37926.3</v>
      </c>
      <c r="N895" s="73">
        <v>39190.51</v>
      </c>
      <c r="O895" s="79">
        <v>459524.89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3.5" customHeight="1">
      <c r="A896" s="74"/>
      <c r="B896" s="77"/>
      <c r="C896" s="78" t="s">
        <v>161</v>
      </c>
      <c r="D896" s="79">
        <v>38234.63</v>
      </c>
      <c r="E896" s="79">
        <v>38234.63</v>
      </c>
      <c r="F896" s="79">
        <v>37926.3</v>
      </c>
      <c r="G896" s="79">
        <v>39190.51</v>
      </c>
      <c r="H896" s="79">
        <v>37926.3</v>
      </c>
      <c r="I896" s="79">
        <v>39190.51</v>
      </c>
      <c r="J896" s="79">
        <v>39190.51</v>
      </c>
      <c r="K896" s="79">
        <v>35397.88</v>
      </c>
      <c r="L896" s="79">
        <v>39190.51</v>
      </c>
      <c r="M896" s="79">
        <v>37926.3</v>
      </c>
      <c r="N896" s="79">
        <v>39190.51</v>
      </c>
      <c r="O896" s="79">
        <v>459524.89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3.5" customHeight="1">
      <c r="A897" s="74"/>
      <c r="B897" s="80" t="s">
        <v>84</v>
      </c>
      <c r="C897" s="78" t="s">
        <v>160</v>
      </c>
      <c r="D897" s="79">
        <v>1680970.62</v>
      </c>
      <c r="E897" s="79">
        <v>1692095.71</v>
      </c>
      <c r="F897" s="79">
        <v>1715178.77</v>
      </c>
      <c r="G897" s="79">
        <v>1741742.93</v>
      </c>
      <c r="H897" s="79">
        <v>1744268.77</v>
      </c>
      <c r="I897" s="79">
        <v>1667332.93</v>
      </c>
      <c r="J897" s="79">
        <v>1741749.93</v>
      </c>
      <c r="K897" s="79">
        <v>1680081.28</v>
      </c>
      <c r="L897" s="79">
        <v>1708636.0</v>
      </c>
      <c r="M897" s="79">
        <v>1698503.77</v>
      </c>
      <c r="N897" s="79">
        <v>1699827.66</v>
      </c>
      <c r="O897" s="79">
        <v>2.342856223E7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3.5" customHeight="1">
      <c r="A898" s="77"/>
      <c r="B898" s="77"/>
      <c r="C898" s="78" t="s">
        <v>161</v>
      </c>
      <c r="D898" s="79">
        <v>1680970.62</v>
      </c>
      <c r="E898" s="79">
        <v>1692095.71</v>
      </c>
      <c r="F898" s="79">
        <v>1715178.77</v>
      </c>
      <c r="G898" s="79">
        <v>1741742.93</v>
      </c>
      <c r="H898" s="79">
        <v>1744268.77</v>
      </c>
      <c r="I898" s="79">
        <v>1667332.93</v>
      </c>
      <c r="J898" s="79">
        <v>1741749.93</v>
      </c>
      <c r="K898" s="79">
        <v>1680081.28</v>
      </c>
      <c r="L898" s="79">
        <v>1708636.0</v>
      </c>
      <c r="M898" s="79">
        <v>1698503.77</v>
      </c>
      <c r="N898" s="79">
        <v>1699827.66</v>
      </c>
      <c r="O898" s="79">
        <v>2.342856223E7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3.5" customHeight="1">
      <c r="A899" s="131" t="s">
        <v>169</v>
      </c>
      <c r="B899" s="132"/>
      <c r="C899" s="78" t="s">
        <v>26</v>
      </c>
      <c r="D899" s="79">
        <v>-4.654117017E7</v>
      </c>
      <c r="E899" s="79">
        <v>-4.450653617E7</v>
      </c>
      <c r="F899" s="79">
        <v>-4.213174717E7</v>
      </c>
      <c r="G899" s="79">
        <v>-3.835702479E7</v>
      </c>
      <c r="H899" s="79">
        <v>-3.943052079E7</v>
      </c>
      <c r="I899" s="79">
        <v>-4.565430179E7</v>
      </c>
      <c r="J899" s="79">
        <v>-5.483569279E7</v>
      </c>
      <c r="K899" s="79">
        <v>-5.204793579E7</v>
      </c>
      <c r="L899" s="79">
        <v>-5.486261406E7</v>
      </c>
      <c r="M899" s="79">
        <v>-4.376143079E7</v>
      </c>
      <c r="N899" s="79">
        <v>-4.488538779E7</v>
      </c>
      <c r="O899" s="79">
        <v>-5.5297441189E8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3.5" customHeight="1">
      <c r="A900" s="133"/>
      <c r="B900" s="134"/>
      <c r="C900" s="78" t="s">
        <v>40</v>
      </c>
      <c r="D900" s="79">
        <v>993529.54</v>
      </c>
      <c r="E900" s="79">
        <v>984096.54</v>
      </c>
      <c r="F900" s="79">
        <v>969859.54</v>
      </c>
      <c r="G900" s="79">
        <v>961180.54</v>
      </c>
      <c r="H900" s="79">
        <v>943278.54</v>
      </c>
      <c r="I900" s="79">
        <v>1449682.54</v>
      </c>
      <c r="J900" s="79">
        <v>1473703.54</v>
      </c>
      <c r="K900" s="79">
        <v>1914901.54</v>
      </c>
      <c r="L900" s="79">
        <v>1944591.54</v>
      </c>
      <c r="M900" s="79">
        <v>1003340.54</v>
      </c>
      <c r="N900" s="79">
        <v>985542.54</v>
      </c>
      <c r="O900" s="79">
        <v>1.461438348E7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3.5" customHeight="1">
      <c r="A901" s="133"/>
      <c r="B901" s="134"/>
      <c r="C901" s="78" t="s">
        <v>160</v>
      </c>
      <c r="D901" s="79">
        <v>1.523595178E7</v>
      </c>
      <c r="E901" s="79">
        <v>1.576977795E7</v>
      </c>
      <c r="F901" s="79">
        <v>2.315296435E7</v>
      </c>
      <c r="G901" s="79">
        <v>2.157548754E7</v>
      </c>
      <c r="H901" s="79">
        <v>2.153287726E7</v>
      </c>
      <c r="I901" s="79">
        <v>1.501596749E7</v>
      </c>
      <c r="J901" s="79">
        <v>1.94471721E7</v>
      </c>
      <c r="K901" s="79">
        <v>1.370431397E7</v>
      </c>
      <c r="L901" s="79">
        <v>1.396844221E7</v>
      </c>
      <c r="M901" s="79">
        <v>1.553987816E7</v>
      </c>
      <c r="N901" s="79">
        <v>1.377919426E7</v>
      </c>
      <c r="O901" s="79">
        <v>2.1428672221E8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3.5" customHeight="1">
      <c r="A902" s="135"/>
      <c r="B902" s="136"/>
      <c r="C902" s="78" t="s">
        <v>161</v>
      </c>
      <c r="D902" s="79">
        <v>-3.031168885E7</v>
      </c>
      <c r="E902" s="79">
        <v>-2.775266168E7</v>
      </c>
      <c r="F902" s="79">
        <v>-1.800892328E7</v>
      </c>
      <c r="G902" s="79">
        <v>-1.582035671E7</v>
      </c>
      <c r="H902" s="79">
        <v>-1.695436499E7</v>
      </c>
      <c r="I902" s="79">
        <v>-2.918865176E7</v>
      </c>
      <c r="J902" s="79">
        <v>-3.391481715E7</v>
      </c>
      <c r="K902" s="79">
        <v>-3.642872028E7</v>
      </c>
      <c r="L902" s="79">
        <v>-3.894958031E7</v>
      </c>
      <c r="M902" s="79">
        <v>-2.721821209E7</v>
      </c>
      <c r="N902" s="79">
        <v>-3.012065099E7</v>
      </c>
      <c r="O902" s="79">
        <v>-3.240733062E8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37">
        <v>-3.2452076267E8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2.0" customHeight="1">
      <c r="A905" s="1"/>
      <c r="B905" s="1"/>
      <c r="C905" s="1"/>
      <c r="D905" s="28"/>
      <c r="E905" s="28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2.0" customHeight="1">
      <c r="A908" s="1"/>
      <c r="B908" s="1"/>
      <c r="C908" s="1"/>
      <c r="D908" s="128">
        <v>41821.0</v>
      </c>
      <c r="E908" s="128">
        <v>41852.0</v>
      </c>
      <c r="F908" s="128">
        <v>41883.0</v>
      </c>
      <c r="G908" s="128">
        <v>41913.0</v>
      </c>
      <c r="H908" s="128">
        <v>41944.0</v>
      </c>
      <c r="I908" s="128">
        <v>41974.0</v>
      </c>
      <c r="J908" s="128">
        <v>42005.0</v>
      </c>
      <c r="K908" s="128">
        <v>42036.0</v>
      </c>
      <c r="L908" s="128">
        <v>42064.0</v>
      </c>
      <c r="M908" s="128">
        <v>42095.0</v>
      </c>
      <c r="N908" s="128">
        <v>42125.0</v>
      </c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2.0" customHeight="1">
      <c r="A909" s="126" t="s">
        <v>77</v>
      </c>
      <c r="B909" s="129"/>
      <c r="C909" s="127"/>
      <c r="D909" s="71" t="s">
        <v>65</v>
      </c>
      <c r="E909" s="71" t="s">
        <v>66</v>
      </c>
      <c r="F909" s="71" t="s">
        <v>67</v>
      </c>
      <c r="G909" s="71" t="s">
        <v>68</v>
      </c>
      <c r="H909" s="71" t="s">
        <v>69</v>
      </c>
      <c r="I909" s="71" t="s">
        <v>70</v>
      </c>
      <c r="J909" s="71" t="s">
        <v>71</v>
      </c>
      <c r="K909" s="71" t="s">
        <v>72</v>
      </c>
      <c r="L909" s="71" t="s">
        <v>73</v>
      </c>
      <c r="M909" s="71" t="s">
        <v>74</v>
      </c>
      <c r="N909" s="71" t="s">
        <v>75</v>
      </c>
      <c r="O909" s="78" t="s">
        <v>54</v>
      </c>
      <c r="P909" s="95" t="s">
        <v>76</v>
      </c>
      <c r="Q909" s="130" t="s">
        <v>54</v>
      </c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2.0" customHeight="1">
      <c r="A910" s="72" t="s">
        <v>86</v>
      </c>
      <c r="B910" s="72" t="s">
        <v>86</v>
      </c>
      <c r="C910" s="71" t="s">
        <v>179</v>
      </c>
      <c r="D910" s="73">
        <v>34924.0</v>
      </c>
      <c r="E910" s="73">
        <v>34916.0</v>
      </c>
      <c r="F910" s="73">
        <v>34916.0</v>
      </c>
      <c r="G910" s="73">
        <v>34916.0</v>
      </c>
      <c r="H910" s="73">
        <v>34916.0</v>
      </c>
      <c r="I910" s="73">
        <v>34916.0</v>
      </c>
      <c r="J910" s="73">
        <v>34916.0</v>
      </c>
      <c r="K910" s="73">
        <v>34916.0</v>
      </c>
      <c r="L910" s="73">
        <v>34916.0</v>
      </c>
      <c r="M910" s="73">
        <v>34916.0</v>
      </c>
      <c r="N910" s="73">
        <v>34916.0</v>
      </c>
      <c r="O910" s="79">
        <v>419000.0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2.75" customHeight="1">
      <c r="A911" s="74"/>
      <c r="B911" s="74"/>
      <c r="C911" s="71" t="s">
        <v>92</v>
      </c>
      <c r="D911" s="73">
        <v>161242.53</v>
      </c>
      <c r="E911" s="73">
        <v>161779.96</v>
      </c>
      <c r="F911" s="73">
        <v>165746.63</v>
      </c>
      <c r="G911" s="73">
        <v>167261.36</v>
      </c>
      <c r="H911" s="73">
        <v>160210.31</v>
      </c>
      <c r="I911" s="73">
        <v>158852.2</v>
      </c>
      <c r="J911" s="73">
        <v>161352.2</v>
      </c>
      <c r="K911" s="73">
        <v>146737.49</v>
      </c>
      <c r="L911" s="73">
        <v>158948.34</v>
      </c>
      <c r="M911" s="73">
        <v>157878.06</v>
      </c>
      <c r="N911" s="73">
        <v>158948.34</v>
      </c>
      <c r="O911" s="79">
        <v>1913835.48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2.75" customHeight="1">
      <c r="A912" s="74"/>
      <c r="B912" s="74"/>
      <c r="C912" s="71" t="s">
        <v>63</v>
      </c>
      <c r="D912" s="73">
        <v>89962.67</v>
      </c>
      <c r="E912" s="73">
        <v>9962.67</v>
      </c>
      <c r="F912" s="73">
        <v>9962.67</v>
      </c>
      <c r="G912" s="73">
        <v>9962.67</v>
      </c>
      <c r="H912" s="73">
        <v>14407.11</v>
      </c>
      <c r="I912" s="73">
        <v>9962.67</v>
      </c>
      <c r="J912" s="73">
        <v>4962.67</v>
      </c>
      <c r="K912" s="73">
        <v>4962.67</v>
      </c>
      <c r="L912" s="73">
        <v>4962.67</v>
      </c>
      <c r="M912" s="73">
        <v>2962.67</v>
      </c>
      <c r="N912" s="73">
        <v>2962.67</v>
      </c>
      <c r="O912" s="79">
        <v>168000.03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2.75" customHeight="1">
      <c r="A913" s="74"/>
      <c r="B913" s="74"/>
      <c r="C913" s="71" t="s">
        <v>56</v>
      </c>
      <c r="D913" s="73">
        <v>7450.4</v>
      </c>
      <c r="E913" s="73">
        <v>7450.4</v>
      </c>
      <c r="F913" s="73">
        <v>7390.32</v>
      </c>
      <c r="G913" s="73">
        <v>7636.66</v>
      </c>
      <c r="H913" s="73">
        <v>7390.32</v>
      </c>
      <c r="I913" s="73">
        <v>7636.66</v>
      </c>
      <c r="J913" s="73">
        <v>7636.66</v>
      </c>
      <c r="K913" s="73">
        <v>6897.62</v>
      </c>
      <c r="L913" s="73">
        <v>7636.66</v>
      </c>
      <c r="M913" s="73">
        <v>7390.32</v>
      </c>
      <c r="N913" s="73">
        <v>7636.66</v>
      </c>
      <c r="O913" s="79">
        <v>89543.0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2.75" customHeight="1">
      <c r="A914" s="74"/>
      <c r="B914" s="74"/>
      <c r="C914" s="71" t="s">
        <v>180</v>
      </c>
      <c r="D914" s="73">
        <v>0.0</v>
      </c>
      <c r="E914" s="73">
        <v>0.0</v>
      </c>
      <c r="F914" s="73">
        <v>12000.0</v>
      </c>
      <c r="G914" s="73">
        <v>0.0</v>
      </c>
      <c r="H914" s="73">
        <v>0.0</v>
      </c>
      <c r="I914" s="73">
        <v>12000.0</v>
      </c>
      <c r="J914" s="73">
        <v>0.0</v>
      </c>
      <c r="K914" s="73">
        <v>0.0</v>
      </c>
      <c r="L914" s="73">
        <v>12000.0</v>
      </c>
      <c r="M914" s="73">
        <v>0.0</v>
      </c>
      <c r="N914" s="73">
        <v>0.0</v>
      </c>
      <c r="O914" s="79">
        <v>48000.0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3.5" customHeight="1">
      <c r="A915" s="74"/>
      <c r="B915" s="77"/>
      <c r="C915" s="78" t="s">
        <v>54</v>
      </c>
      <c r="D915" s="79">
        <v>293579.6</v>
      </c>
      <c r="E915" s="79">
        <v>214109.03</v>
      </c>
      <c r="F915" s="79">
        <v>230015.62</v>
      </c>
      <c r="G915" s="79">
        <v>219776.69</v>
      </c>
      <c r="H915" s="79">
        <v>216923.74</v>
      </c>
      <c r="I915" s="79">
        <v>223367.53</v>
      </c>
      <c r="J915" s="79">
        <v>208867.53</v>
      </c>
      <c r="K915" s="79">
        <v>193513.78</v>
      </c>
      <c r="L915" s="79">
        <v>218463.67</v>
      </c>
      <c r="M915" s="79">
        <v>203147.05</v>
      </c>
      <c r="N915" s="79">
        <v>204463.67</v>
      </c>
      <c r="O915" s="79">
        <v>2638378.51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2.75" customHeight="1">
      <c r="A916" s="74"/>
      <c r="B916" s="80" t="s">
        <v>86</v>
      </c>
      <c r="C916" s="78" t="s">
        <v>179</v>
      </c>
      <c r="D916" s="79">
        <v>34924.0</v>
      </c>
      <c r="E916" s="79">
        <v>34916.0</v>
      </c>
      <c r="F916" s="79">
        <v>34916.0</v>
      </c>
      <c r="G916" s="79">
        <v>34916.0</v>
      </c>
      <c r="H916" s="79">
        <v>34916.0</v>
      </c>
      <c r="I916" s="79">
        <v>34916.0</v>
      </c>
      <c r="J916" s="79">
        <v>34916.0</v>
      </c>
      <c r="K916" s="79">
        <v>34916.0</v>
      </c>
      <c r="L916" s="79">
        <v>34916.0</v>
      </c>
      <c r="M916" s="79">
        <v>34916.0</v>
      </c>
      <c r="N916" s="79">
        <v>34916.0</v>
      </c>
      <c r="O916" s="79">
        <v>419000.0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2.75" customHeight="1">
      <c r="A917" s="74"/>
      <c r="B917" s="74"/>
      <c r="C917" s="78" t="s">
        <v>92</v>
      </c>
      <c r="D917" s="79">
        <v>161242.53</v>
      </c>
      <c r="E917" s="79">
        <v>161779.96</v>
      </c>
      <c r="F917" s="79">
        <v>165746.63</v>
      </c>
      <c r="G917" s="79">
        <v>167261.36</v>
      </c>
      <c r="H917" s="79">
        <v>160210.31</v>
      </c>
      <c r="I917" s="79">
        <v>158852.2</v>
      </c>
      <c r="J917" s="79">
        <v>161352.2</v>
      </c>
      <c r="K917" s="79">
        <v>146737.49</v>
      </c>
      <c r="L917" s="79">
        <v>158948.34</v>
      </c>
      <c r="M917" s="79">
        <v>157878.06</v>
      </c>
      <c r="N917" s="79">
        <v>158948.34</v>
      </c>
      <c r="O917" s="79">
        <v>1913835.48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2.75" customHeight="1">
      <c r="A918" s="74"/>
      <c r="B918" s="74"/>
      <c r="C918" s="78" t="s">
        <v>63</v>
      </c>
      <c r="D918" s="79">
        <v>89962.67</v>
      </c>
      <c r="E918" s="79">
        <v>9962.67</v>
      </c>
      <c r="F918" s="79">
        <v>9962.67</v>
      </c>
      <c r="G918" s="79">
        <v>9962.67</v>
      </c>
      <c r="H918" s="79">
        <v>14407.11</v>
      </c>
      <c r="I918" s="79">
        <v>9962.67</v>
      </c>
      <c r="J918" s="79">
        <v>4962.67</v>
      </c>
      <c r="K918" s="79">
        <v>4962.67</v>
      </c>
      <c r="L918" s="79">
        <v>4962.67</v>
      </c>
      <c r="M918" s="79">
        <v>2962.67</v>
      </c>
      <c r="N918" s="79">
        <v>2962.67</v>
      </c>
      <c r="O918" s="79">
        <v>168000.03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2.75" customHeight="1">
      <c r="A919" s="74"/>
      <c r="B919" s="74"/>
      <c r="C919" s="78" t="s">
        <v>56</v>
      </c>
      <c r="D919" s="79">
        <v>7450.4</v>
      </c>
      <c r="E919" s="79">
        <v>7450.4</v>
      </c>
      <c r="F919" s="79">
        <v>7390.32</v>
      </c>
      <c r="G919" s="79">
        <v>7636.66</v>
      </c>
      <c r="H919" s="79">
        <v>7390.32</v>
      </c>
      <c r="I919" s="79">
        <v>7636.66</v>
      </c>
      <c r="J919" s="79">
        <v>7636.66</v>
      </c>
      <c r="K919" s="79">
        <v>6897.62</v>
      </c>
      <c r="L919" s="79">
        <v>7636.66</v>
      </c>
      <c r="M919" s="79">
        <v>7390.32</v>
      </c>
      <c r="N919" s="79">
        <v>7636.66</v>
      </c>
      <c r="O919" s="79">
        <v>89543.0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2.75" customHeight="1">
      <c r="A920" s="74"/>
      <c r="B920" s="74"/>
      <c r="C920" s="78" t="s">
        <v>180</v>
      </c>
      <c r="D920" s="79">
        <v>0.0</v>
      </c>
      <c r="E920" s="79">
        <v>0.0</v>
      </c>
      <c r="F920" s="79">
        <v>12000.0</v>
      </c>
      <c r="G920" s="79">
        <v>0.0</v>
      </c>
      <c r="H920" s="79">
        <v>0.0</v>
      </c>
      <c r="I920" s="79">
        <v>12000.0</v>
      </c>
      <c r="J920" s="79">
        <v>0.0</v>
      </c>
      <c r="K920" s="79">
        <v>0.0</v>
      </c>
      <c r="L920" s="79">
        <v>12000.0</v>
      </c>
      <c r="M920" s="79">
        <v>0.0</v>
      </c>
      <c r="N920" s="79">
        <v>0.0</v>
      </c>
      <c r="O920" s="79">
        <v>48000.0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3.5" customHeight="1">
      <c r="A921" s="77"/>
      <c r="B921" s="77"/>
      <c r="C921" s="78" t="s">
        <v>54</v>
      </c>
      <c r="D921" s="79">
        <v>293579.6</v>
      </c>
      <c r="E921" s="79">
        <v>214109.03</v>
      </c>
      <c r="F921" s="79">
        <v>230015.62</v>
      </c>
      <c r="G921" s="79">
        <v>219776.69</v>
      </c>
      <c r="H921" s="79">
        <v>216923.74</v>
      </c>
      <c r="I921" s="79">
        <v>223367.53</v>
      </c>
      <c r="J921" s="79">
        <v>208867.53</v>
      </c>
      <c r="K921" s="79">
        <v>193513.78</v>
      </c>
      <c r="L921" s="79">
        <v>218463.67</v>
      </c>
      <c r="M921" s="79">
        <v>203147.05</v>
      </c>
      <c r="N921" s="79">
        <v>204463.67</v>
      </c>
      <c r="O921" s="79">
        <v>2638378.51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2.0" customHeight="1">
      <c r="A922" s="72" t="s">
        <v>87</v>
      </c>
      <c r="B922" s="72" t="s">
        <v>162</v>
      </c>
      <c r="C922" s="71" t="s">
        <v>53</v>
      </c>
      <c r="D922" s="73">
        <v>25599.24</v>
      </c>
      <c r="E922" s="73">
        <v>25599.24</v>
      </c>
      <c r="F922" s="73">
        <v>25392.81</v>
      </c>
      <c r="G922" s="73">
        <v>26239.23</v>
      </c>
      <c r="H922" s="73">
        <v>25392.81</v>
      </c>
      <c r="I922" s="73">
        <v>26239.23</v>
      </c>
      <c r="J922" s="73">
        <v>26239.23</v>
      </c>
      <c r="K922" s="73">
        <v>23699.94</v>
      </c>
      <c r="L922" s="73">
        <v>26239.23</v>
      </c>
      <c r="M922" s="73">
        <v>25392.81</v>
      </c>
      <c r="N922" s="73">
        <v>26239.23</v>
      </c>
      <c r="O922" s="79">
        <v>307665.81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2.75" customHeight="1">
      <c r="A923" s="74"/>
      <c r="B923" s="74"/>
      <c r="C923" s="71" t="s">
        <v>63</v>
      </c>
      <c r="D923" s="73">
        <v>10000.0</v>
      </c>
      <c r="E923" s="73">
        <v>15000.0</v>
      </c>
      <c r="F923" s="73">
        <v>15000.0</v>
      </c>
      <c r="G923" s="73">
        <v>15000.0</v>
      </c>
      <c r="H923" s="73">
        <v>15000.0</v>
      </c>
      <c r="I923" s="73">
        <v>15000.0</v>
      </c>
      <c r="J923" s="73">
        <v>15000.0</v>
      </c>
      <c r="K923" s="73">
        <v>15000.0</v>
      </c>
      <c r="L923" s="73">
        <v>15000.0</v>
      </c>
      <c r="M923" s="73">
        <v>15000.0</v>
      </c>
      <c r="N923" s="73">
        <v>15000.0</v>
      </c>
      <c r="O923" s="79">
        <v>165000.0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2.75" customHeight="1">
      <c r="A924" s="74"/>
      <c r="B924" s="74"/>
      <c r="C924" s="71" t="s">
        <v>56</v>
      </c>
      <c r="D924" s="73">
        <v>409288.6</v>
      </c>
      <c r="E924" s="73">
        <v>437352.86</v>
      </c>
      <c r="F924" s="73">
        <v>166334.5</v>
      </c>
      <c r="G924" s="73">
        <v>357048.47</v>
      </c>
      <c r="H924" s="73">
        <v>160494.39</v>
      </c>
      <c r="I924" s="73">
        <v>398728.13</v>
      </c>
      <c r="J924" s="73">
        <v>5912487.1</v>
      </c>
      <c r="K924" s="73">
        <v>365073.33</v>
      </c>
      <c r="L924" s="73">
        <v>380470.34</v>
      </c>
      <c r="M924" s="73">
        <v>174679.5</v>
      </c>
      <c r="N924" s="73">
        <v>328295.05</v>
      </c>
      <c r="O924" s="79">
        <v>9873495.94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2.75" customHeight="1">
      <c r="A925" s="74"/>
      <c r="B925" s="74"/>
      <c r="C925" s="71" t="s">
        <v>93</v>
      </c>
      <c r="D925" s="73">
        <v>-472562.51</v>
      </c>
      <c r="E925" s="73">
        <v>-477812.51</v>
      </c>
      <c r="F925" s="73">
        <v>-448903.29</v>
      </c>
      <c r="G925" s="73">
        <v>-535703.58</v>
      </c>
      <c r="H925" s="73">
        <v>-479508.94</v>
      </c>
      <c r="I925" s="73">
        <v>-554803.58</v>
      </c>
      <c r="J925" s="73">
        <v>-1444283.58</v>
      </c>
      <c r="K925" s="73">
        <v>-1446699.64</v>
      </c>
      <c r="L925" s="73">
        <v>-1444283.58</v>
      </c>
      <c r="M925" s="73">
        <v>534750.44</v>
      </c>
      <c r="N925" s="73">
        <v>-1749249.56</v>
      </c>
      <c r="O925" s="79">
        <v>-1.026830989E7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3.5" customHeight="1">
      <c r="A926" s="74"/>
      <c r="B926" s="77"/>
      <c r="C926" s="78" t="s">
        <v>54</v>
      </c>
      <c r="D926" s="79">
        <v>-27674.67</v>
      </c>
      <c r="E926" s="79">
        <v>139.59</v>
      </c>
      <c r="F926" s="79">
        <v>-242175.98</v>
      </c>
      <c r="G926" s="79">
        <v>-137415.88</v>
      </c>
      <c r="H926" s="79">
        <v>-278621.74</v>
      </c>
      <c r="I926" s="79">
        <v>-114836.22</v>
      </c>
      <c r="J926" s="79">
        <v>4509442.75</v>
      </c>
      <c r="K926" s="79">
        <v>-1042926.37</v>
      </c>
      <c r="L926" s="79">
        <v>-1022574.01</v>
      </c>
      <c r="M926" s="79">
        <v>749822.75</v>
      </c>
      <c r="N926" s="79">
        <v>-1379715.28</v>
      </c>
      <c r="O926" s="79">
        <v>77851.8600000003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2.75" customHeight="1">
      <c r="A927" s="74"/>
      <c r="B927" s="80" t="s">
        <v>87</v>
      </c>
      <c r="C927" s="78" t="s">
        <v>53</v>
      </c>
      <c r="D927" s="79">
        <v>25599.24</v>
      </c>
      <c r="E927" s="79">
        <v>25599.24</v>
      </c>
      <c r="F927" s="79">
        <v>25392.81</v>
      </c>
      <c r="G927" s="79">
        <v>26239.23</v>
      </c>
      <c r="H927" s="79">
        <v>25392.81</v>
      </c>
      <c r="I927" s="79">
        <v>26239.23</v>
      </c>
      <c r="J927" s="79">
        <v>26239.23</v>
      </c>
      <c r="K927" s="79">
        <v>23699.94</v>
      </c>
      <c r="L927" s="79">
        <v>26239.23</v>
      </c>
      <c r="M927" s="79">
        <v>25392.81</v>
      </c>
      <c r="N927" s="79">
        <v>26239.23</v>
      </c>
      <c r="O927" s="79">
        <v>307665.81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2.75" customHeight="1">
      <c r="A928" s="74"/>
      <c r="B928" s="74"/>
      <c r="C928" s="78" t="s">
        <v>63</v>
      </c>
      <c r="D928" s="79">
        <v>10000.0</v>
      </c>
      <c r="E928" s="79">
        <v>15000.0</v>
      </c>
      <c r="F928" s="79">
        <v>15000.0</v>
      </c>
      <c r="G928" s="79">
        <v>15000.0</v>
      </c>
      <c r="H928" s="79">
        <v>15000.0</v>
      </c>
      <c r="I928" s="79">
        <v>15000.0</v>
      </c>
      <c r="J928" s="79">
        <v>15000.0</v>
      </c>
      <c r="K928" s="79">
        <v>15000.0</v>
      </c>
      <c r="L928" s="79">
        <v>15000.0</v>
      </c>
      <c r="M928" s="79">
        <v>15000.0</v>
      </c>
      <c r="N928" s="79">
        <v>15000.0</v>
      </c>
      <c r="O928" s="79">
        <v>165000.0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2.75" customHeight="1">
      <c r="A929" s="74"/>
      <c r="B929" s="74"/>
      <c r="C929" s="78" t="s">
        <v>56</v>
      </c>
      <c r="D929" s="79">
        <v>409288.6</v>
      </c>
      <c r="E929" s="79">
        <v>437352.86</v>
      </c>
      <c r="F929" s="79">
        <v>166334.5</v>
      </c>
      <c r="G929" s="79">
        <v>357048.47</v>
      </c>
      <c r="H929" s="79">
        <v>160494.39</v>
      </c>
      <c r="I929" s="79">
        <v>398728.13</v>
      </c>
      <c r="J929" s="79">
        <v>5912487.1</v>
      </c>
      <c r="K929" s="79">
        <v>365073.33</v>
      </c>
      <c r="L929" s="79">
        <v>380470.34</v>
      </c>
      <c r="M929" s="79">
        <v>174679.5</v>
      </c>
      <c r="N929" s="79">
        <v>328295.05</v>
      </c>
      <c r="O929" s="79">
        <v>9873495.94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2.75" customHeight="1">
      <c r="A930" s="74"/>
      <c r="B930" s="74"/>
      <c r="C930" s="78" t="s">
        <v>93</v>
      </c>
      <c r="D930" s="79">
        <v>-472562.51</v>
      </c>
      <c r="E930" s="79">
        <v>-477812.51</v>
      </c>
      <c r="F930" s="79">
        <v>-448903.29</v>
      </c>
      <c r="G930" s="79">
        <v>-535703.58</v>
      </c>
      <c r="H930" s="79">
        <v>-479508.94</v>
      </c>
      <c r="I930" s="79">
        <v>-554803.58</v>
      </c>
      <c r="J930" s="79">
        <v>-1444283.58</v>
      </c>
      <c r="K930" s="79">
        <v>-1446699.64</v>
      </c>
      <c r="L930" s="79">
        <v>-1444283.58</v>
      </c>
      <c r="M930" s="79">
        <v>534750.44</v>
      </c>
      <c r="N930" s="79">
        <v>-1749249.56</v>
      </c>
      <c r="O930" s="79">
        <v>-1.026830989E7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3.5" customHeight="1">
      <c r="A931" s="77"/>
      <c r="B931" s="77"/>
      <c r="C931" s="78" t="s">
        <v>54</v>
      </c>
      <c r="D931" s="79">
        <v>-27674.67</v>
      </c>
      <c r="E931" s="79">
        <v>139.59</v>
      </c>
      <c r="F931" s="79">
        <v>-242175.98</v>
      </c>
      <c r="G931" s="79">
        <v>-137415.88</v>
      </c>
      <c r="H931" s="79">
        <v>-278621.74</v>
      </c>
      <c r="I931" s="79">
        <v>-114836.22</v>
      </c>
      <c r="J931" s="79">
        <v>4509442.75</v>
      </c>
      <c r="K931" s="79">
        <v>-1042926.37</v>
      </c>
      <c r="L931" s="79">
        <v>-1022574.01</v>
      </c>
      <c r="M931" s="79">
        <v>749822.75</v>
      </c>
      <c r="N931" s="79">
        <v>-1379715.28</v>
      </c>
      <c r="O931" s="79">
        <v>77851.8600000003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2.0" customHeight="1">
      <c r="A932" s="72" t="s">
        <v>88</v>
      </c>
      <c r="B932" s="72" t="s">
        <v>163</v>
      </c>
      <c r="C932" s="71" t="s">
        <v>53</v>
      </c>
      <c r="D932" s="73">
        <v>320654.23</v>
      </c>
      <c r="E932" s="73">
        <v>167125.14</v>
      </c>
      <c r="F932" s="73">
        <v>163921.46</v>
      </c>
      <c r="G932" s="73">
        <v>169260.51</v>
      </c>
      <c r="H932" s="73">
        <v>163921.46</v>
      </c>
      <c r="I932" s="73">
        <v>169260.51</v>
      </c>
      <c r="J932" s="73">
        <v>169260.51</v>
      </c>
      <c r="K932" s="73">
        <v>155003.77</v>
      </c>
      <c r="L932" s="73">
        <v>171209.52</v>
      </c>
      <c r="M932" s="73">
        <v>165807.6</v>
      </c>
      <c r="N932" s="73">
        <v>171209.52</v>
      </c>
      <c r="O932" s="79">
        <v>2152441.83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2.75" customHeight="1">
      <c r="A933" s="74"/>
      <c r="B933" s="74"/>
      <c r="C933" s="71" t="s">
        <v>63</v>
      </c>
      <c r="D933" s="73">
        <v>50000.0</v>
      </c>
      <c r="E933" s="73">
        <v>50000.0</v>
      </c>
      <c r="F933" s="73">
        <v>50000.0</v>
      </c>
      <c r="G933" s="73">
        <v>50000.0</v>
      </c>
      <c r="H933" s="73">
        <v>50000.0</v>
      </c>
      <c r="I933" s="73">
        <v>0.0</v>
      </c>
      <c r="J933" s="73">
        <v>0.0</v>
      </c>
      <c r="K933" s="73">
        <v>550000.0</v>
      </c>
      <c r="L933" s="73">
        <v>0.0</v>
      </c>
      <c r="M933" s="73">
        <v>0.0</v>
      </c>
      <c r="N933" s="73">
        <v>0.0</v>
      </c>
      <c r="O933" s="79">
        <v>800000.0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2.75" customHeight="1">
      <c r="A934" s="74"/>
      <c r="B934" s="74"/>
      <c r="C934" s="71" t="s">
        <v>56</v>
      </c>
      <c r="D934" s="73">
        <v>36935.0</v>
      </c>
      <c r="E934" s="73">
        <v>42473.0</v>
      </c>
      <c r="F934" s="73">
        <v>45615.0</v>
      </c>
      <c r="G934" s="73">
        <v>35615.0</v>
      </c>
      <c r="H934" s="73">
        <v>63728.0</v>
      </c>
      <c r="I934" s="73">
        <v>35365.0</v>
      </c>
      <c r="J934" s="73">
        <v>66314.0</v>
      </c>
      <c r="K934" s="73">
        <v>35365.0</v>
      </c>
      <c r="L934" s="73">
        <v>58865.0</v>
      </c>
      <c r="M934" s="73">
        <v>35365.0</v>
      </c>
      <c r="N934" s="73">
        <v>35365.0</v>
      </c>
      <c r="O934" s="79">
        <v>537370.0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2.75" customHeight="1">
      <c r="A935" s="74"/>
      <c r="B935" s="74"/>
      <c r="C935" s="71" t="s">
        <v>180</v>
      </c>
      <c r="D935" s="73">
        <v>0.0</v>
      </c>
      <c r="E935" s="73">
        <v>0.0</v>
      </c>
      <c r="F935" s="73">
        <v>0.0</v>
      </c>
      <c r="G935" s="73">
        <v>0.0</v>
      </c>
      <c r="H935" s="73">
        <v>6000.0</v>
      </c>
      <c r="I935" s="73">
        <v>0.0</v>
      </c>
      <c r="J935" s="73">
        <v>0.0</v>
      </c>
      <c r="K935" s="73">
        <v>0.0</v>
      </c>
      <c r="L935" s="73">
        <v>0.0</v>
      </c>
      <c r="M935" s="73">
        <v>0.0</v>
      </c>
      <c r="N935" s="73">
        <v>0.0</v>
      </c>
      <c r="O935" s="79">
        <v>6000.0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3.5" customHeight="1">
      <c r="A936" s="74"/>
      <c r="B936" s="77"/>
      <c r="C936" s="78" t="s">
        <v>54</v>
      </c>
      <c r="D936" s="79">
        <v>407589.23</v>
      </c>
      <c r="E936" s="79">
        <v>259598.14</v>
      </c>
      <c r="F936" s="79">
        <v>259536.46</v>
      </c>
      <c r="G936" s="79">
        <v>254875.51</v>
      </c>
      <c r="H936" s="79">
        <v>283649.46</v>
      </c>
      <c r="I936" s="79">
        <v>204625.51</v>
      </c>
      <c r="J936" s="79">
        <v>235574.51</v>
      </c>
      <c r="K936" s="79">
        <v>740368.77</v>
      </c>
      <c r="L936" s="79">
        <v>230074.52</v>
      </c>
      <c r="M936" s="79">
        <v>201172.6</v>
      </c>
      <c r="N936" s="79">
        <v>206574.52</v>
      </c>
      <c r="O936" s="79">
        <v>3495811.83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2.75" customHeight="1">
      <c r="A937" s="74"/>
      <c r="B937" s="72" t="s">
        <v>164</v>
      </c>
      <c r="C937" s="71" t="s">
        <v>53</v>
      </c>
      <c r="D937" s="73">
        <v>28457.67</v>
      </c>
      <c r="E937" s="73">
        <v>28457.67</v>
      </c>
      <c r="F937" s="73">
        <v>55226.84</v>
      </c>
      <c r="G937" s="73">
        <v>31583.09</v>
      </c>
      <c r="H937" s="73">
        <v>30564.29</v>
      </c>
      <c r="I937" s="73">
        <v>31583.09</v>
      </c>
      <c r="J937" s="73">
        <v>31583.09</v>
      </c>
      <c r="K937" s="73">
        <v>28526.67</v>
      </c>
      <c r="L937" s="73">
        <v>31583.09</v>
      </c>
      <c r="M937" s="73">
        <v>30564.29</v>
      </c>
      <c r="N937" s="73">
        <v>31583.09</v>
      </c>
      <c r="O937" s="79">
        <v>390277.17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2.75" customHeight="1">
      <c r="A938" s="74"/>
      <c r="B938" s="74"/>
      <c r="C938" s="71" t="s">
        <v>56</v>
      </c>
      <c r="D938" s="73">
        <v>6783.0</v>
      </c>
      <c r="E938" s="73">
        <v>6783.0</v>
      </c>
      <c r="F938" s="73">
        <v>6783.0</v>
      </c>
      <c r="G938" s="73">
        <v>6783.0</v>
      </c>
      <c r="H938" s="73">
        <v>6658.0</v>
      </c>
      <c r="I938" s="73">
        <v>6658.0</v>
      </c>
      <c r="J938" s="73">
        <v>66658.0</v>
      </c>
      <c r="K938" s="73">
        <v>6658.0</v>
      </c>
      <c r="L938" s="73">
        <v>6658.0</v>
      </c>
      <c r="M938" s="73">
        <v>6658.0</v>
      </c>
      <c r="N938" s="73">
        <v>6658.0</v>
      </c>
      <c r="O938" s="79">
        <v>140396.0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3.5" customHeight="1">
      <c r="A939" s="74"/>
      <c r="B939" s="77"/>
      <c r="C939" s="78" t="s">
        <v>54</v>
      </c>
      <c r="D939" s="79">
        <v>35240.67</v>
      </c>
      <c r="E939" s="79">
        <v>35240.67</v>
      </c>
      <c r="F939" s="79">
        <v>62009.84</v>
      </c>
      <c r="G939" s="79">
        <v>38366.09</v>
      </c>
      <c r="H939" s="79">
        <v>37222.29</v>
      </c>
      <c r="I939" s="79">
        <v>38241.09</v>
      </c>
      <c r="J939" s="79">
        <v>98241.09</v>
      </c>
      <c r="K939" s="79">
        <v>35184.67</v>
      </c>
      <c r="L939" s="79">
        <v>38241.09</v>
      </c>
      <c r="M939" s="79">
        <v>37222.29</v>
      </c>
      <c r="N939" s="79">
        <v>38241.09</v>
      </c>
      <c r="O939" s="79">
        <v>530673.17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2.75" customHeight="1">
      <c r="A940" s="74"/>
      <c r="B940" s="72" t="s">
        <v>165</v>
      </c>
      <c r="C940" s="71" t="s">
        <v>53</v>
      </c>
      <c r="D940" s="73">
        <v>31308.02</v>
      </c>
      <c r="E940" s="73">
        <v>72365.41</v>
      </c>
      <c r="F940" s="73">
        <v>70529.83</v>
      </c>
      <c r="G940" s="73">
        <v>72880.84</v>
      </c>
      <c r="H940" s="73">
        <v>70529.83</v>
      </c>
      <c r="I940" s="73">
        <v>72880.84</v>
      </c>
      <c r="J940" s="73">
        <v>72880.84</v>
      </c>
      <c r="K940" s="73">
        <v>66996.36</v>
      </c>
      <c r="L940" s="73">
        <v>74174.56</v>
      </c>
      <c r="M940" s="73">
        <v>63248.96</v>
      </c>
      <c r="N940" s="73">
        <v>65357.27</v>
      </c>
      <c r="O940" s="79">
        <v>796401.72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2.75" customHeight="1">
      <c r="A941" s="74"/>
      <c r="B941" s="74"/>
      <c r="C941" s="71" t="s">
        <v>63</v>
      </c>
      <c r="D941" s="73">
        <v>0.0</v>
      </c>
      <c r="E941" s="73">
        <v>0.0</v>
      </c>
      <c r="F941" s="73">
        <v>32000.0</v>
      </c>
      <c r="G941" s="73">
        <v>32000.0</v>
      </c>
      <c r="H941" s="73">
        <v>32000.0</v>
      </c>
      <c r="I941" s="73">
        <v>22000.0</v>
      </c>
      <c r="J941" s="73">
        <v>22000.0</v>
      </c>
      <c r="K941" s="73">
        <v>22000.0</v>
      </c>
      <c r="L941" s="73">
        <v>32000.0</v>
      </c>
      <c r="M941" s="73">
        <v>32000.0</v>
      </c>
      <c r="N941" s="73">
        <v>22000.0</v>
      </c>
      <c r="O941" s="79">
        <v>270000.0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2.75" customHeight="1">
      <c r="A942" s="74"/>
      <c r="B942" s="74"/>
      <c r="C942" s="71" t="s">
        <v>56</v>
      </c>
      <c r="D942" s="73">
        <v>-571.17</v>
      </c>
      <c r="E942" s="73">
        <v>-571.17</v>
      </c>
      <c r="F942" s="73">
        <v>19428.83</v>
      </c>
      <c r="G942" s="73">
        <v>-571.17</v>
      </c>
      <c r="H942" s="73">
        <v>-821.17</v>
      </c>
      <c r="I942" s="73">
        <v>-821.17</v>
      </c>
      <c r="J942" s="73">
        <v>-821.17</v>
      </c>
      <c r="K942" s="73">
        <v>-821.17</v>
      </c>
      <c r="L942" s="73">
        <v>-821.17</v>
      </c>
      <c r="M942" s="73">
        <v>-821.17</v>
      </c>
      <c r="N942" s="73">
        <v>-821.17</v>
      </c>
      <c r="O942" s="79">
        <v>11145.96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3.5" customHeight="1">
      <c r="A943" s="74"/>
      <c r="B943" s="77"/>
      <c r="C943" s="78" t="s">
        <v>54</v>
      </c>
      <c r="D943" s="79">
        <v>30736.85</v>
      </c>
      <c r="E943" s="79">
        <v>71794.24</v>
      </c>
      <c r="F943" s="79">
        <v>121958.66</v>
      </c>
      <c r="G943" s="79">
        <v>104309.67</v>
      </c>
      <c r="H943" s="79">
        <v>101708.66</v>
      </c>
      <c r="I943" s="79">
        <v>94059.67</v>
      </c>
      <c r="J943" s="79">
        <v>94059.67</v>
      </c>
      <c r="K943" s="79">
        <v>88175.19</v>
      </c>
      <c r="L943" s="79">
        <v>105353.39</v>
      </c>
      <c r="M943" s="79">
        <v>94427.79</v>
      </c>
      <c r="N943" s="79">
        <v>86536.1</v>
      </c>
      <c r="O943" s="79">
        <v>1077547.68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2.75" customHeight="1">
      <c r="A944" s="74"/>
      <c r="B944" s="72" t="s">
        <v>166</v>
      </c>
      <c r="C944" s="71" t="s">
        <v>53</v>
      </c>
      <c r="D944" s="73">
        <v>44803.6</v>
      </c>
      <c r="E944" s="73">
        <v>81414.36</v>
      </c>
      <c r="F944" s="73">
        <v>109823.62</v>
      </c>
      <c r="G944" s="73">
        <v>82534.44</v>
      </c>
      <c r="H944" s="73">
        <v>79872.06</v>
      </c>
      <c r="I944" s="73">
        <v>82534.44</v>
      </c>
      <c r="J944" s="73">
        <v>82534.44</v>
      </c>
      <c r="K944" s="73">
        <v>75373.96</v>
      </c>
      <c r="L944" s="73">
        <v>83449.71</v>
      </c>
      <c r="M944" s="73">
        <v>80757.82</v>
      </c>
      <c r="N944" s="73">
        <v>83449.71</v>
      </c>
      <c r="O944" s="79">
        <v>967305.98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2.75" customHeight="1">
      <c r="A945" s="74"/>
      <c r="B945" s="74"/>
      <c r="C945" s="71" t="s">
        <v>63</v>
      </c>
      <c r="D945" s="73">
        <v>0.0</v>
      </c>
      <c r="E945" s="73">
        <v>15000.0</v>
      </c>
      <c r="F945" s="73">
        <v>50000.0</v>
      </c>
      <c r="G945" s="73">
        <v>50000.0</v>
      </c>
      <c r="H945" s="73">
        <v>50000.0</v>
      </c>
      <c r="I945" s="73">
        <v>50000.0</v>
      </c>
      <c r="J945" s="73">
        <v>10000.0</v>
      </c>
      <c r="K945" s="73">
        <v>0.0</v>
      </c>
      <c r="L945" s="73">
        <v>0.0</v>
      </c>
      <c r="M945" s="73">
        <v>0.0</v>
      </c>
      <c r="N945" s="73">
        <v>0.0</v>
      </c>
      <c r="O945" s="79">
        <v>225000.0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2.75" customHeight="1">
      <c r="A946" s="74"/>
      <c r="B946" s="74"/>
      <c r="C946" s="71" t="s">
        <v>56</v>
      </c>
      <c r="D946" s="73">
        <v>5257.5</v>
      </c>
      <c r="E946" s="73">
        <v>5257.5</v>
      </c>
      <c r="F946" s="73">
        <v>5257.5</v>
      </c>
      <c r="G946" s="73">
        <v>5257.5</v>
      </c>
      <c r="H946" s="73">
        <v>5257.5</v>
      </c>
      <c r="I946" s="73">
        <v>5257.5</v>
      </c>
      <c r="J946" s="73">
        <v>5257.5</v>
      </c>
      <c r="K946" s="73">
        <v>5257.5</v>
      </c>
      <c r="L946" s="73">
        <v>5257.5</v>
      </c>
      <c r="M946" s="73">
        <v>5257.5</v>
      </c>
      <c r="N946" s="73">
        <v>5257.5</v>
      </c>
      <c r="O946" s="79">
        <v>63090.0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3.5" customHeight="1">
      <c r="A947" s="74"/>
      <c r="B947" s="77"/>
      <c r="C947" s="78" t="s">
        <v>54</v>
      </c>
      <c r="D947" s="79">
        <v>50061.1</v>
      </c>
      <c r="E947" s="79">
        <v>101671.86</v>
      </c>
      <c r="F947" s="79">
        <v>165081.12</v>
      </c>
      <c r="G947" s="79">
        <v>137791.94</v>
      </c>
      <c r="H947" s="79">
        <v>135129.56</v>
      </c>
      <c r="I947" s="79">
        <v>137791.94</v>
      </c>
      <c r="J947" s="79">
        <v>97791.94</v>
      </c>
      <c r="K947" s="79">
        <v>80631.46</v>
      </c>
      <c r="L947" s="79">
        <v>88707.21</v>
      </c>
      <c r="M947" s="79">
        <v>86015.32</v>
      </c>
      <c r="N947" s="79">
        <v>88707.21</v>
      </c>
      <c r="O947" s="79">
        <v>1255395.98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2.75" customHeight="1">
      <c r="A948" s="74"/>
      <c r="B948" s="72" t="s">
        <v>167</v>
      </c>
      <c r="C948" s="71" t="s">
        <v>63</v>
      </c>
      <c r="D948" s="73">
        <v>526908.0</v>
      </c>
      <c r="E948" s="73">
        <v>97828.0</v>
      </c>
      <c r="F948" s="73">
        <v>97828.0</v>
      </c>
      <c r="G948" s="73">
        <v>97828.0</v>
      </c>
      <c r="H948" s="73">
        <v>97828.0</v>
      </c>
      <c r="I948" s="73">
        <v>97828.0</v>
      </c>
      <c r="J948" s="73">
        <v>97828.0</v>
      </c>
      <c r="K948" s="73">
        <v>97828.0</v>
      </c>
      <c r="L948" s="73">
        <v>97828.0</v>
      </c>
      <c r="M948" s="73">
        <v>97828.0</v>
      </c>
      <c r="N948" s="73">
        <v>97828.0</v>
      </c>
      <c r="O948" s="79">
        <v>1603016.0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3.5" customHeight="1">
      <c r="A949" s="74"/>
      <c r="B949" s="77"/>
      <c r="C949" s="78" t="s">
        <v>54</v>
      </c>
      <c r="D949" s="79">
        <v>526908.0</v>
      </c>
      <c r="E949" s="79">
        <v>97828.0</v>
      </c>
      <c r="F949" s="79">
        <v>97828.0</v>
      </c>
      <c r="G949" s="79">
        <v>97828.0</v>
      </c>
      <c r="H949" s="79">
        <v>97828.0</v>
      </c>
      <c r="I949" s="79">
        <v>97828.0</v>
      </c>
      <c r="J949" s="79">
        <v>97828.0</v>
      </c>
      <c r="K949" s="79">
        <v>97828.0</v>
      </c>
      <c r="L949" s="79">
        <v>97828.0</v>
      </c>
      <c r="M949" s="79">
        <v>97828.0</v>
      </c>
      <c r="N949" s="79">
        <v>97828.0</v>
      </c>
      <c r="O949" s="79">
        <v>1603016.0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2.75" customHeight="1">
      <c r="A950" s="74"/>
      <c r="B950" s="72" t="s">
        <v>168</v>
      </c>
      <c r="C950" s="71" t="s">
        <v>53</v>
      </c>
      <c r="D950" s="73">
        <v>20463.06</v>
      </c>
      <c r="E950" s="73">
        <v>20463.06</v>
      </c>
      <c r="F950" s="73">
        <v>38343.03</v>
      </c>
      <c r="G950" s="73">
        <v>20974.64</v>
      </c>
      <c r="H950" s="73">
        <v>20298.03</v>
      </c>
      <c r="I950" s="73">
        <v>20974.64</v>
      </c>
      <c r="J950" s="73">
        <v>20974.64</v>
      </c>
      <c r="K950" s="73">
        <v>18944.84</v>
      </c>
      <c r="L950" s="73">
        <v>20974.64</v>
      </c>
      <c r="M950" s="73">
        <v>20298.03</v>
      </c>
      <c r="N950" s="73">
        <v>20974.64</v>
      </c>
      <c r="O950" s="79">
        <v>263981.28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2.75" customHeight="1">
      <c r="A951" s="74"/>
      <c r="B951" s="74"/>
      <c r="C951" s="71" t="s">
        <v>63</v>
      </c>
      <c r="D951" s="73">
        <v>53545.0</v>
      </c>
      <c r="E951" s="73">
        <v>154794.55</v>
      </c>
      <c r="F951" s="73">
        <v>167294.55</v>
      </c>
      <c r="G951" s="73">
        <v>167294.55</v>
      </c>
      <c r="H951" s="73">
        <v>162894.55</v>
      </c>
      <c r="I951" s="73">
        <v>25090.0</v>
      </c>
      <c r="J951" s="73">
        <v>42944.55</v>
      </c>
      <c r="K951" s="73">
        <v>175577.88</v>
      </c>
      <c r="L951" s="73">
        <v>175577.88</v>
      </c>
      <c r="M951" s="73">
        <v>175577.88</v>
      </c>
      <c r="N951" s="73">
        <v>45444.55</v>
      </c>
      <c r="O951" s="79">
        <v>1394580.49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3.5" customHeight="1">
      <c r="A952" s="74"/>
      <c r="B952" s="77"/>
      <c r="C952" s="78" t="s">
        <v>54</v>
      </c>
      <c r="D952" s="79">
        <v>74008.06</v>
      </c>
      <c r="E952" s="79">
        <v>175257.61</v>
      </c>
      <c r="F952" s="79">
        <v>205637.58</v>
      </c>
      <c r="G952" s="79">
        <v>188269.19</v>
      </c>
      <c r="H952" s="79">
        <v>183192.58</v>
      </c>
      <c r="I952" s="79">
        <v>46064.64</v>
      </c>
      <c r="J952" s="79">
        <v>63919.19</v>
      </c>
      <c r="K952" s="79">
        <v>194522.72</v>
      </c>
      <c r="L952" s="79">
        <v>196552.52</v>
      </c>
      <c r="M952" s="79">
        <v>195875.91</v>
      </c>
      <c r="N952" s="79">
        <v>66419.19</v>
      </c>
      <c r="O952" s="79">
        <v>1658561.77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2.75" customHeight="1">
      <c r="A953" s="74"/>
      <c r="B953" s="80" t="s">
        <v>88</v>
      </c>
      <c r="C953" s="78" t="s">
        <v>53</v>
      </c>
      <c r="D953" s="79">
        <v>445686.58</v>
      </c>
      <c r="E953" s="79">
        <v>369825.64</v>
      </c>
      <c r="F953" s="79">
        <v>437844.78</v>
      </c>
      <c r="G953" s="79">
        <v>377233.52</v>
      </c>
      <c r="H953" s="79">
        <v>365185.67</v>
      </c>
      <c r="I953" s="79">
        <v>377233.52</v>
      </c>
      <c r="J953" s="79">
        <v>377233.52</v>
      </c>
      <c r="K953" s="79">
        <v>344845.6</v>
      </c>
      <c r="L953" s="79">
        <v>381391.52</v>
      </c>
      <c r="M953" s="79">
        <v>360676.7</v>
      </c>
      <c r="N953" s="79">
        <v>372574.23</v>
      </c>
      <c r="O953" s="79">
        <v>4570407.98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2.75" customHeight="1">
      <c r="A954" s="74"/>
      <c r="B954" s="74"/>
      <c r="C954" s="78" t="s">
        <v>63</v>
      </c>
      <c r="D954" s="79">
        <v>630453.0</v>
      </c>
      <c r="E954" s="79">
        <v>317622.55</v>
      </c>
      <c r="F954" s="79">
        <v>397122.55</v>
      </c>
      <c r="G954" s="79">
        <v>397122.55</v>
      </c>
      <c r="H954" s="79">
        <v>392722.55</v>
      </c>
      <c r="I954" s="79">
        <v>194918.0</v>
      </c>
      <c r="J954" s="79">
        <v>172772.55</v>
      </c>
      <c r="K954" s="79">
        <v>845405.88</v>
      </c>
      <c r="L954" s="79">
        <v>305405.88</v>
      </c>
      <c r="M954" s="79">
        <v>305405.88</v>
      </c>
      <c r="N954" s="79">
        <v>165272.55</v>
      </c>
      <c r="O954" s="79">
        <v>4292596.49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2.75" customHeight="1">
      <c r="A955" s="74"/>
      <c r="B955" s="74"/>
      <c r="C955" s="78" t="s">
        <v>56</v>
      </c>
      <c r="D955" s="79">
        <v>48404.33</v>
      </c>
      <c r="E955" s="79">
        <v>53942.33</v>
      </c>
      <c r="F955" s="79">
        <v>77084.33</v>
      </c>
      <c r="G955" s="79">
        <v>47084.33</v>
      </c>
      <c r="H955" s="79">
        <v>74822.33</v>
      </c>
      <c r="I955" s="79">
        <v>46459.33</v>
      </c>
      <c r="J955" s="79">
        <v>137408.33</v>
      </c>
      <c r="K955" s="79">
        <v>46459.33</v>
      </c>
      <c r="L955" s="79">
        <v>69959.33</v>
      </c>
      <c r="M955" s="79">
        <v>46459.33</v>
      </c>
      <c r="N955" s="79">
        <v>46459.33</v>
      </c>
      <c r="O955" s="79">
        <v>752001.96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2.75" customHeight="1">
      <c r="A956" s="74"/>
      <c r="B956" s="74"/>
      <c r="C956" s="78" t="s">
        <v>180</v>
      </c>
      <c r="D956" s="79">
        <v>0.0</v>
      </c>
      <c r="E956" s="79">
        <v>0.0</v>
      </c>
      <c r="F956" s="79">
        <v>0.0</v>
      </c>
      <c r="G956" s="79">
        <v>0.0</v>
      </c>
      <c r="H956" s="79">
        <v>6000.0</v>
      </c>
      <c r="I956" s="79">
        <v>0.0</v>
      </c>
      <c r="J956" s="79">
        <v>0.0</v>
      </c>
      <c r="K956" s="79">
        <v>0.0</v>
      </c>
      <c r="L956" s="79">
        <v>0.0</v>
      </c>
      <c r="M956" s="79">
        <v>0.0</v>
      </c>
      <c r="N956" s="79">
        <v>0.0</v>
      </c>
      <c r="O956" s="79">
        <v>6000.0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3.5" customHeight="1">
      <c r="A957" s="77"/>
      <c r="B957" s="77"/>
      <c r="C957" s="78" t="s">
        <v>54</v>
      </c>
      <c r="D957" s="79">
        <v>1124543.91</v>
      </c>
      <c r="E957" s="79">
        <v>741390.52</v>
      </c>
      <c r="F957" s="79">
        <v>912051.66</v>
      </c>
      <c r="G957" s="79">
        <v>821440.4</v>
      </c>
      <c r="H957" s="79">
        <v>838730.55</v>
      </c>
      <c r="I957" s="79">
        <v>618610.85</v>
      </c>
      <c r="J957" s="79">
        <v>687414.4</v>
      </c>
      <c r="K957" s="79">
        <v>1236710.81</v>
      </c>
      <c r="L957" s="79">
        <v>756756.73</v>
      </c>
      <c r="M957" s="79">
        <v>712541.91</v>
      </c>
      <c r="N957" s="79">
        <v>584306.11</v>
      </c>
      <c r="O957" s="79">
        <v>9621006.43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2.0" customHeight="1">
      <c r="A958" s="72" t="s">
        <v>85</v>
      </c>
      <c r="B958" s="72" t="s">
        <v>23</v>
      </c>
      <c r="C958" s="71" t="s">
        <v>53</v>
      </c>
      <c r="D958" s="73">
        <v>1163751.79</v>
      </c>
      <c r="E958" s="73">
        <v>1205052.53</v>
      </c>
      <c r="F958" s="73">
        <v>1201863.63</v>
      </c>
      <c r="G958" s="73">
        <v>944765.86</v>
      </c>
      <c r="H958" s="73">
        <v>867560.16</v>
      </c>
      <c r="I958" s="73">
        <v>777808.55</v>
      </c>
      <c r="J958" s="73">
        <v>853528.05</v>
      </c>
      <c r="K958" s="73">
        <v>664132.31</v>
      </c>
      <c r="L958" s="73">
        <v>871749.69</v>
      </c>
      <c r="M958" s="73">
        <v>959368.68</v>
      </c>
      <c r="N958" s="73">
        <v>844414.11</v>
      </c>
      <c r="O958" s="79">
        <v>1.128853931E7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2.75" customHeight="1">
      <c r="A959" s="74"/>
      <c r="B959" s="74"/>
      <c r="C959" s="71" t="s">
        <v>60</v>
      </c>
      <c r="D959" s="73">
        <v>0.0</v>
      </c>
      <c r="E959" s="73">
        <v>0.0</v>
      </c>
      <c r="F959" s="73">
        <v>2000000.0</v>
      </c>
      <c r="G959" s="73">
        <v>0.0</v>
      </c>
      <c r="H959" s="73">
        <v>0.0</v>
      </c>
      <c r="I959" s="73">
        <v>0.0</v>
      </c>
      <c r="J959" s="73">
        <v>0.0</v>
      </c>
      <c r="K959" s="73">
        <v>0.0</v>
      </c>
      <c r="L959" s="73">
        <v>0.0</v>
      </c>
      <c r="M959" s="73">
        <v>0.0</v>
      </c>
      <c r="N959" s="73">
        <v>0.0</v>
      </c>
      <c r="O959" s="79">
        <v>2000000.0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2.75" customHeight="1">
      <c r="A960" s="74"/>
      <c r="B960" s="74"/>
      <c r="C960" s="71" t="s">
        <v>46</v>
      </c>
      <c r="D960" s="73">
        <v>702274.92</v>
      </c>
      <c r="E960" s="73">
        <v>683992.33</v>
      </c>
      <c r="F960" s="73">
        <v>739769.62</v>
      </c>
      <c r="G960" s="73">
        <v>700166.42</v>
      </c>
      <c r="H960" s="73">
        <v>517831.22</v>
      </c>
      <c r="I960" s="73">
        <v>513406.8</v>
      </c>
      <c r="J960" s="73">
        <v>513230.89</v>
      </c>
      <c r="K960" s="73">
        <v>497036.87</v>
      </c>
      <c r="L960" s="73">
        <v>544204.74</v>
      </c>
      <c r="M960" s="73">
        <v>518397.84</v>
      </c>
      <c r="N960" s="73">
        <v>510242.96</v>
      </c>
      <c r="O960" s="79">
        <v>8382807.39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2.75" customHeight="1">
      <c r="A961" s="74"/>
      <c r="B961" s="74"/>
      <c r="C961" s="71" t="s">
        <v>63</v>
      </c>
      <c r="D961" s="73">
        <v>0.0</v>
      </c>
      <c r="E961" s="73">
        <v>0.0</v>
      </c>
      <c r="F961" s="73">
        <v>0.0</v>
      </c>
      <c r="G961" s="73">
        <v>0.0</v>
      </c>
      <c r="H961" s="73">
        <v>0.0</v>
      </c>
      <c r="I961" s="73">
        <v>150000.0</v>
      </c>
      <c r="J961" s="73">
        <v>150000.0</v>
      </c>
      <c r="K961" s="73">
        <v>7000.0</v>
      </c>
      <c r="L961" s="73">
        <v>7000.0</v>
      </c>
      <c r="M961" s="73">
        <v>2000.0</v>
      </c>
      <c r="N961" s="73">
        <v>290000.0</v>
      </c>
      <c r="O961" s="79">
        <v>610000.0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2.75" customHeight="1">
      <c r="A962" s="74"/>
      <c r="B962" s="74"/>
      <c r="C962" s="71" t="s">
        <v>56</v>
      </c>
      <c r="D962" s="73">
        <v>4920.0</v>
      </c>
      <c r="E962" s="73">
        <v>4920.0</v>
      </c>
      <c r="F962" s="73">
        <v>4920.0</v>
      </c>
      <c r="G962" s="73">
        <v>4920.0</v>
      </c>
      <c r="H962" s="73">
        <v>4920.0</v>
      </c>
      <c r="I962" s="73">
        <v>4920.0</v>
      </c>
      <c r="J962" s="73">
        <v>4920.0</v>
      </c>
      <c r="K962" s="73">
        <v>324920.0</v>
      </c>
      <c r="L962" s="73">
        <v>4920.0</v>
      </c>
      <c r="M962" s="73">
        <v>4920.0</v>
      </c>
      <c r="N962" s="73">
        <v>4920.0</v>
      </c>
      <c r="O962" s="79">
        <v>379040.0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3.5" customHeight="1">
      <c r="A963" s="74"/>
      <c r="B963" s="77"/>
      <c r="C963" s="78" t="s">
        <v>54</v>
      </c>
      <c r="D963" s="79">
        <v>1870946.71</v>
      </c>
      <c r="E963" s="79">
        <v>1893964.86</v>
      </c>
      <c r="F963" s="79">
        <v>3946553.25</v>
      </c>
      <c r="G963" s="79">
        <v>1649852.28</v>
      </c>
      <c r="H963" s="79">
        <v>1390311.38</v>
      </c>
      <c r="I963" s="79">
        <v>1446135.35</v>
      </c>
      <c r="J963" s="79">
        <v>1521678.94</v>
      </c>
      <c r="K963" s="79">
        <v>1493089.18</v>
      </c>
      <c r="L963" s="79">
        <v>1427874.43</v>
      </c>
      <c r="M963" s="79">
        <v>1484686.52</v>
      </c>
      <c r="N963" s="79">
        <v>1649577.07</v>
      </c>
      <c r="O963" s="79">
        <v>2.26603867E7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2.75" customHeight="1">
      <c r="A964" s="74"/>
      <c r="B964" s="72" t="s">
        <v>164</v>
      </c>
      <c r="C964" s="71" t="s">
        <v>56</v>
      </c>
      <c r="D964" s="73">
        <v>62932.75</v>
      </c>
      <c r="E964" s="73">
        <v>62932.75</v>
      </c>
      <c r="F964" s="73">
        <v>95681.34</v>
      </c>
      <c r="G964" s="73">
        <v>64279.41</v>
      </c>
      <c r="H964" s="73">
        <v>62498.35</v>
      </c>
      <c r="I964" s="73">
        <v>64279.41</v>
      </c>
      <c r="J964" s="73">
        <v>64279.41</v>
      </c>
      <c r="K964" s="73">
        <v>58936.26</v>
      </c>
      <c r="L964" s="73">
        <v>64279.41</v>
      </c>
      <c r="M964" s="73">
        <v>62498.35</v>
      </c>
      <c r="N964" s="73">
        <v>64279.41</v>
      </c>
      <c r="O964" s="79">
        <v>789375.2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3.5" customHeight="1">
      <c r="A965" s="74"/>
      <c r="B965" s="77"/>
      <c r="C965" s="78" t="s">
        <v>54</v>
      </c>
      <c r="D965" s="79">
        <v>62932.75</v>
      </c>
      <c r="E965" s="79">
        <v>62932.75</v>
      </c>
      <c r="F965" s="79">
        <v>95681.34</v>
      </c>
      <c r="G965" s="79">
        <v>64279.41</v>
      </c>
      <c r="H965" s="79">
        <v>62498.35</v>
      </c>
      <c r="I965" s="79">
        <v>64279.41</v>
      </c>
      <c r="J965" s="79">
        <v>64279.41</v>
      </c>
      <c r="K965" s="79">
        <v>58936.26</v>
      </c>
      <c r="L965" s="79">
        <v>64279.41</v>
      </c>
      <c r="M965" s="79">
        <v>62498.35</v>
      </c>
      <c r="N965" s="79">
        <v>64279.41</v>
      </c>
      <c r="O965" s="79">
        <v>789375.2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2.75" customHeight="1">
      <c r="A966" s="74"/>
      <c r="B966" s="72" t="s">
        <v>169</v>
      </c>
      <c r="C966" s="71" t="s">
        <v>46</v>
      </c>
      <c r="D966" s="73">
        <v>2429296.78</v>
      </c>
      <c r="E966" s="73">
        <v>2552180.83</v>
      </c>
      <c r="F966" s="73">
        <v>2543279.36</v>
      </c>
      <c r="G966" s="73">
        <v>2555466.68</v>
      </c>
      <c r="H966" s="73">
        <v>2500779.36</v>
      </c>
      <c r="I966" s="73">
        <v>2575466.68</v>
      </c>
      <c r="J966" s="73">
        <v>2605466.68</v>
      </c>
      <c r="K966" s="73">
        <v>2386393.77</v>
      </c>
      <c r="L966" s="73">
        <v>2689043.86</v>
      </c>
      <c r="M966" s="73">
        <v>2534160.49</v>
      </c>
      <c r="N966" s="73">
        <v>2608043.86</v>
      </c>
      <c r="O966" s="79">
        <v>3.053373884E7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2.75" customHeight="1">
      <c r="A967" s="74"/>
      <c r="B967" s="74"/>
      <c r="C967" s="71" t="s">
        <v>56</v>
      </c>
      <c r="D967" s="73">
        <v>30008.33</v>
      </c>
      <c r="E967" s="73">
        <v>30008.33</v>
      </c>
      <c r="F967" s="73">
        <v>30258.33</v>
      </c>
      <c r="G967" s="73">
        <v>30008.33</v>
      </c>
      <c r="H967" s="73">
        <v>30008.33</v>
      </c>
      <c r="I967" s="73">
        <v>30258.33</v>
      </c>
      <c r="J967" s="73">
        <v>30008.33</v>
      </c>
      <c r="K967" s="73">
        <v>30008.33</v>
      </c>
      <c r="L967" s="73">
        <v>30258.33</v>
      </c>
      <c r="M967" s="73">
        <v>30008.33</v>
      </c>
      <c r="N967" s="73">
        <v>30008.33</v>
      </c>
      <c r="O967" s="79">
        <v>361099.96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2.75" customHeight="1">
      <c r="A968" s="74"/>
      <c r="B968" s="74"/>
      <c r="C968" s="71" t="s">
        <v>180</v>
      </c>
      <c r="D968" s="73">
        <v>0.0</v>
      </c>
      <c r="E968" s="73">
        <v>56000.0</v>
      </c>
      <c r="F968" s="73">
        <v>0.0</v>
      </c>
      <c r="G968" s="73">
        <v>0.0</v>
      </c>
      <c r="H968" s="73">
        <v>25000.0</v>
      </c>
      <c r="I968" s="73">
        <v>0.0</v>
      </c>
      <c r="J968" s="73">
        <v>0.0</v>
      </c>
      <c r="K968" s="73">
        <v>0.0</v>
      </c>
      <c r="L968" s="73">
        <v>0.0</v>
      </c>
      <c r="M968" s="73">
        <v>0.0</v>
      </c>
      <c r="N968" s="73">
        <v>11000.0</v>
      </c>
      <c r="O968" s="79">
        <v>98000.0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3.5" customHeight="1">
      <c r="A969" s="74"/>
      <c r="B969" s="77"/>
      <c r="C969" s="78" t="s">
        <v>54</v>
      </c>
      <c r="D969" s="79">
        <v>2459305.11</v>
      </c>
      <c r="E969" s="79">
        <v>2638189.16</v>
      </c>
      <c r="F969" s="79">
        <v>2573537.69</v>
      </c>
      <c r="G969" s="79">
        <v>2585475.01</v>
      </c>
      <c r="H969" s="79">
        <v>2555787.69</v>
      </c>
      <c r="I969" s="79">
        <v>2605725.01</v>
      </c>
      <c r="J969" s="79">
        <v>2635475.01</v>
      </c>
      <c r="K969" s="79">
        <v>2416402.1</v>
      </c>
      <c r="L969" s="79">
        <v>2719302.19</v>
      </c>
      <c r="M969" s="79">
        <v>2564168.82</v>
      </c>
      <c r="N969" s="79">
        <v>2649052.19</v>
      </c>
      <c r="O969" s="79">
        <v>3.09928388E7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2.75" customHeight="1">
      <c r="A970" s="74"/>
      <c r="B970" s="72" t="s">
        <v>170</v>
      </c>
      <c r="C970" s="71" t="s">
        <v>53</v>
      </c>
      <c r="D970" s="73">
        <v>3664147.5</v>
      </c>
      <c r="E970" s="73">
        <v>3902636.38</v>
      </c>
      <c r="F970" s="73">
        <v>2823114.6</v>
      </c>
      <c r="G970" s="73">
        <v>2430305.06</v>
      </c>
      <c r="H970" s="73">
        <v>2282143.81</v>
      </c>
      <c r="I970" s="73">
        <v>3743215.29</v>
      </c>
      <c r="J970" s="73">
        <v>3842126.86</v>
      </c>
      <c r="K970" s="73">
        <v>4112540.46</v>
      </c>
      <c r="L970" s="73">
        <v>4570254.9</v>
      </c>
      <c r="M970" s="73">
        <v>4408179.17</v>
      </c>
      <c r="N970" s="73">
        <v>4525259.28</v>
      </c>
      <c r="O970" s="79">
        <v>4.421872246E7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2.75" customHeight="1">
      <c r="A971" s="74"/>
      <c r="B971" s="74"/>
      <c r="C971" s="71" t="s">
        <v>60</v>
      </c>
      <c r="D971" s="73">
        <v>775958.73</v>
      </c>
      <c r="E971" s="73">
        <v>773964.63</v>
      </c>
      <c r="F971" s="73">
        <v>6182094.2</v>
      </c>
      <c r="G971" s="73">
        <v>8644420.92</v>
      </c>
      <c r="H971" s="73">
        <v>8539649.32</v>
      </c>
      <c r="I971" s="73">
        <v>1057461.83</v>
      </c>
      <c r="J971" s="73">
        <v>0.0</v>
      </c>
      <c r="K971" s="73">
        <v>0.0</v>
      </c>
      <c r="L971" s="73">
        <v>0.0</v>
      </c>
      <c r="M971" s="73">
        <v>0.0</v>
      </c>
      <c r="N971" s="73">
        <v>186344.09</v>
      </c>
      <c r="O971" s="79">
        <v>2.762046218E7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2.75" customHeight="1">
      <c r="A972" s="74"/>
      <c r="B972" s="74"/>
      <c r="C972" s="71" t="s">
        <v>63</v>
      </c>
      <c r="D972" s="73">
        <v>710000.0</v>
      </c>
      <c r="E972" s="73">
        <v>155000.0</v>
      </c>
      <c r="F972" s="73">
        <v>606000.0</v>
      </c>
      <c r="G972" s="73">
        <v>930000.0</v>
      </c>
      <c r="H972" s="73">
        <v>530000.0</v>
      </c>
      <c r="I972" s="73">
        <v>1251000.0</v>
      </c>
      <c r="J972" s="73">
        <v>1441000.0</v>
      </c>
      <c r="K972" s="73">
        <v>1301000.0</v>
      </c>
      <c r="L972" s="73">
        <v>654000.0</v>
      </c>
      <c r="M972" s="73">
        <v>561000.0</v>
      </c>
      <c r="N972" s="73">
        <v>771000.0</v>
      </c>
      <c r="O972" s="79">
        <v>1.4734E7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2.75" customHeight="1">
      <c r="A973" s="74"/>
      <c r="B973" s="74"/>
      <c r="C973" s="71" t="s">
        <v>56</v>
      </c>
      <c r="D973" s="73">
        <v>87995.76</v>
      </c>
      <c r="E973" s="73">
        <v>87995.76</v>
      </c>
      <c r="F973" s="73">
        <v>104299.04</v>
      </c>
      <c r="G973" s="73">
        <v>90452.05</v>
      </c>
      <c r="H973" s="73">
        <v>89523.11</v>
      </c>
      <c r="I973" s="73">
        <v>104902.5</v>
      </c>
      <c r="J973" s="73">
        <v>96777.5</v>
      </c>
      <c r="K973" s="73">
        <v>86641.65</v>
      </c>
      <c r="L973" s="73">
        <v>111926.15</v>
      </c>
      <c r="M973" s="73">
        <v>89523.11</v>
      </c>
      <c r="N973" s="73">
        <v>95150.22</v>
      </c>
      <c r="O973" s="79">
        <v>1154509.54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2.75" customHeight="1">
      <c r="A974" s="74"/>
      <c r="B974" s="74"/>
      <c r="C974" s="71" t="s">
        <v>180</v>
      </c>
      <c r="D974" s="73">
        <v>0.0</v>
      </c>
      <c r="E974" s="73">
        <v>0.0</v>
      </c>
      <c r="F974" s="73">
        <v>2810.0</v>
      </c>
      <c r="G974" s="73">
        <v>0.0</v>
      </c>
      <c r="H974" s="73">
        <v>0.0</v>
      </c>
      <c r="I974" s="73">
        <v>0.0</v>
      </c>
      <c r="J974" s="73">
        <v>0.0</v>
      </c>
      <c r="K974" s="73">
        <v>3000.0</v>
      </c>
      <c r="L974" s="73">
        <v>0.0</v>
      </c>
      <c r="M974" s="73">
        <v>0.0</v>
      </c>
      <c r="N974" s="73">
        <v>0.0</v>
      </c>
      <c r="O974" s="79">
        <v>5810.0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3.5" customHeight="1">
      <c r="A975" s="74"/>
      <c r="B975" s="77"/>
      <c r="C975" s="78" t="s">
        <v>54</v>
      </c>
      <c r="D975" s="79">
        <v>5238101.99</v>
      </c>
      <c r="E975" s="79">
        <v>4919596.77</v>
      </c>
      <c r="F975" s="79">
        <v>9718317.84</v>
      </c>
      <c r="G975" s="79">
        <v>1.209517803E7</v>
      </c>
      <c r="H975" s="79">
        <v>1.144131624E7</v>
      </c>
      <c r="I975" s="79">
        <v>6156579.62</v>
      </c>
      <c r="J975" s="79">
        <v>5379904.36</v>
      </c>
      <c r="K975" s="79">
        <v>5503182.11</v>
      </c>
      <c r="L975" s="79">
        <v>5336181.05</v>
      </c>
      <c r="M975" s="79">
        <v>5058702.28</v>
      </c>
      <c r="N975" s="79">
        <v>5577753.59</v>
      </c>
      <c r="O975" s="79">
        <v>8.773350418E7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2.75" customHeight="1">
      <c r="A976" s="74"/>
      <c r="B976" s="72" t="s">
        <v>171</v>
      </c>
      <c r="C976" s="71" t="s">
        <v>56</v>
      </c>
      <c r="D976" s="73">
        <v>105702.9</v>
      </c>
      <c r="E976" s="73">
        <v>98213.08</v>
      </c>
      <c r="F976" s="73">
        <v>97726.39</v>
      </c>
      <c r="G976" s="73">
        <v>99003.87</v>
      </c>
      <c r="H976" s="73">
        <v>97726.39</v>
      </c>
      <c r="I976" s="73">
        <v>141003.87</v>
      </c>
      <c r="J976" s="73">
        <v>99003.87</v>
      </c>
      <c r="K976" s="73">
        <v>95333.54</v>
      </c>
      <c r="L976" s="73">
        <v>99183.36</v>
      </c>
      <c r="M976" s="73">
        <v>97900.08</v>
      </c>
      <c r="N976" s="73">
        <v>99183.36</v>
      </c>
      <c r="O976" s="79">
        <v>1227880.79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3.5" customHeight="1">
      <c r="A977" s="74"/>
      <c r="B977" s="77"/>
      <c r="C977" s="78" t="s">
        <v>54</v>
      </c>
      <c r="D977" s="79">
        <v>105702.9</v>
      </c>
      <c r="E977" s="79">
        <v>98213.08</v>
      </c>
      <c r="F977" s="79">
        <v>97726.39</v>
      </c>
      <c r="G977" s="79">
        <v>99003.87</v>
      </c>
      <c r="H977" s="79">
        <v>97726.39</v>
      </c>
      <c r="I977" s="79">
        <v>141003.87</v>
      </c>
      <c r="J977" s="79">
        <v>99003.87</v>
      </c>
      <c r="K977" s="79">
        <v>95333.54</v>
      </c>
      <c r="L977" s="79">
        <v>99183.36</v>
      </c>
      <c r="M977" s="79">
        <v>97900.08</v>
      </c>
      <c r="N977" s="79">
        <v>99183.36</v>
      </c>
      <c r="O977" s="79">
        <v>1227880.79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2.75" customHeight="1">
      <c r="A978" s="74"/>
      <c r="B978" s="80" t="s">
        <v>85</v>
      </c>
      <c r="C978" s="78" t="s">
        <v>53</v>
      </c>
      <c r="D978" s="79">
        <v>4827899.29</v>
      </c>
      <c r="E978" s="79">
        <v>5107688.91</v>
      </c>
      <c r="F978" s="79">
        <v>4024978.23</v>
      </c>
      <c r="G978" s="79">
        <v>3375070.92</v>
      </c>
      <c r="H978" s="79">
        <v>3149703.97</v>
      </c>
      <c r="I978" s="79">
        <v>4521023.84</v>
      </c>
      <c r="J978" s="79">
        <v>4695654.91</v>
      </c>
      <c r="K978" s="79">
        <v>4776672.77</v>
      </c>
      <c r="L978" s="79">
        <v>5442004.59</v>
      </c>
      <c r="M978" s="79">
        <v>5367547.85</v>
      </c>
      <c r="N978" s="79">
        <v>5369673.39</v>
      </c>
      <c r="O978" s="79">
        <v>5.550726177E7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2.75" customHeight="1">
      <c r="A979" s="74"/>
      <c r="B979" s="74"/>
      <c r="C979" s="78" t="s">
        <v>60</v>
      </c>
      <c r="D979" s="79">
        <v>775958.73</v>
      </c>
      <c r="E979" s="79">
        <v>773964.63</v>
      </c>
      <c r="F979" s="79">
        <v>8182094.2</v>
      </c>
      <c r="G979" s="79">
        <v>8644420.92</v>
      </c>
      <c r="H979" s="79">
        <v>8539649.32</v>
      </c>
      <c r="I979" s="79">
        <v>1057461.83</v>
      </c>
      <c r="J979" s="79">
        <v>0.0</v>
      </c>
      <c r="K979" s="79">
        <v>0.0</v>
      </c>
      <c r="L979" s="79">
        <v>0.0</v>
      </c>
      <c r="M979" s="79">
        <v>0.0</v>
      </c>
      <c r="N979" s="79">
        <v>186344.09</v>
      </c>
      <c r="O979" s="79">
        <v>2.962046218E7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2.75" customHeight="1">
      <c r="A980" s="74"/>
      <c r="B980" s="74"/>
      <c r="C980" s="78" t="s">
        <v>46</v>
      </c>
      <c r="D980" s="79">
        <v>3131571.7</v>
      </c>
      <c r="E980" s="79">
        <v>3236173.16</v>
      </c>
      <c r="F980" s="79">
        <v>3283048.98</v>
      </c>
      <c r="G980" s="79">
        <v>3255633.1</v>
      </c>
      <c r="H980" s="79">
        <v>3018610.58</v>
      </c>
      <c r="I980" s="79">
        <v>3088873.48</v>
      </c>
      <c r="J980" s="79">
        <v>3118697.57</v>
      </c>
      <c r="K980" s="79">
        <v>2883430.64</v>
      </c>
      <c r="L980" s="79">
        <v>3233248.6</v>
      </c>
      <c r="M980" s="79">
        <v>3052558.33</v>
      </c>
      <c r="N980" s="79">
        <v>3118286.82</v>
      </c>
      <c r="O980" s="79">
        <v>3.891654623E7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2.75" customHeight="1">
      <c r="A981" s="74"/>
      <c r="B981" s="74"/>
      <c r="C981" s="78" t="s">
        <v>63</v>
      </c>
      <c r="D981" s="79">
        <v>710000.0</v>
      </c>
      <c r="E981" s="79">
        <v>155000.0</v>
      </c>
      <c r="F981" s="79">
        <v>606000.0</v>
      </c>
      <c r="G981" s="79">
        <v>930000.0</v>
      </c>
      <c r="H981" s="79">
        <v>530000.0</v>
      </c>
      <c r="I981" s="79">
        <v>1401000.0</v>
      </c>
      <c r="J981" s="79">
        <v>1591000.0</v>
      </c>
      <c r="K981" s="79">
        <v>1308000.0</v>
      </c>
      <c r="L981" s="79">
        <v>661000.0</v>
      </c>
      <c r="M981" s="79">
        <v>563000.0</v>
      </c>
      <c r="N981" s="79">
        <v>1061000.0</v>
      </c>
      <c r="O981" s="79">
        <v>1.5344E7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2.75" customHeight="1">
      <c r="A982" s="74"/>
      <c r="B982" s="74"/>
      <c r="C982" s="78" t="s">
        <v>56</v>
      </c>
      <c r="D982" s="79">
        <v>291559.74</v>
      </c>
      <c r="E982" s="79">
        <v>284069.92</v>
      </c>
      <c r="F982" s="79">
        <v>332885.1</v>
      </c>
      <c r="G982" s="79">
        <v>288663.66</v>
      </c>
      <c r="H982" s="79">
        <v>284676.18</v>
      </c>
      <c r="I982" s="79">
        <v>345364.11</v>
      </c>
      <c r="J982" s="79">
        <v>294989.11</v>
      </c>
      <c r="K982" s="79">
        <v>595839.78</v>
      </c>
      <c r="L982" s="79">
        <v>310567.25</v>
      </c>
      <c r="M982" s="79">
        <v>284849.87</v>
      </c>
      <c r="N982" s="79">
        <v>293541.32</v>
      </c>
      <c r="O982" s="79">
        <v>3911905.49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2.75" customHeight="1">
      <c r="A983" s="74"/>
      <c r="B983" s="74"/>
      <c r="C983" s="78" t="s">
        <v>180</v>
      </c>
      <c r="D983" s="79">
        <v>0.0</v>
      </c>
      <c r="E983" s="79">
        <v>56000.0</v>
      </c>
      <c r="F983" s="79">
        <v>2810.0</v>
      </c>
      <c r="G983" s="79">
        <v>0.0</v>
      </c>
      <c r="H983" s="79">
        <v>25000.0</v>
      </c>
      <c r="I983" s="79">
        <v>0.0</v>
      </c>
      <c r="J983" s="79">
        <v>0.0</v>
      </c>
      <c r="K983" s="79">
        <v>3000.0</v>
      </c>
      <c r="L983" s="79">
        <v>0.0</v>
      </c>
      <c r="M983" s="79">
        <v>0.0</v>
      </c>
      <c r="N983" s="79">
        <v>11000.0</v>
      </c>
      <c r="O983" s="79">
        <v>103810.0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3.5" customHeight="1">
      <c r="A984" s="77"/>
      <c r="B984" s="77"/>
      <c r="C984" s="78" t="s">
        <v>54</v>
      </c>
      <c r="D984" s="79">
        <v>9736989.46</v>
      </c>
      <c r="E984" s="79">
        <v>9612896.62</v>
      </c>
      <c r="F984" s="79">
        <v>1.643181651E7</v>
      </c>
      <c r="G984" s="79">
        <v>1.64937886E7</v>
      </c>
      <c r="H984" s="79">
        <v>1.554764005E7</v>
      </c>
      <c r="I984" s="79">
        <v>1.041372326E7</v>
      </c>
      <c r="J984" s="79">
        <v>9700341.59</v>
      </c>
      <c r="K984" s="79">
        <v>9566943.19</v>
      </c>
      <c r="L984" s="79">
        <v>9646820.44</v>
      </c>
      <c r="M984" s="79">
        <v>9267956.05</v>
      </c>
      <c r="N984" s="79">
        <v>1.003984562E7</v>
      </c>
      <c r="O984" s="79">
        <v>1.4340398567E8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2.0" customHeight="1">
      <c r="A985" s="72" t="s">
        <v>55</v>
      </c>
      <c r="B985" s="72" t="s">
        <v>172</v>
      </c>
      <c r="C985" s="71" t="s">
        <v>53</v>
      </c>
      <c r="D985" s="73">
        <v>263236.75</v>
      </c>
      <c r="E985" s="73">
        <v>302636.75</v>
      </c>
      <c r="F985" s="73">
        <v>284786.75</v>
      </c>
      <c r="G985" s="73">
        <v>307636.75</v>
      </c>
      <c r="H985" s="73">
        <v>231636.75</v>
      </c>
      <c r="I985" s="73">
        <v>261986.75</v>
      </c>
      <c r="J985" s="73">
        <v>207186.75</v>
      </c>
      <c r="K985" s="73">
        <v>240836.75</v>
      </c>
      <c r="L985" s="73">
        <v>254036.76</v>
      </c>
      <c r="M985" s="73">
        <v>232025.64</v>
      </c>
      <c r="N985" s="73">
        <v>217675.64</v>
      </c>
      <c r="O985" s="79">
        <v>3075344.04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2.75" customHeight="1">
      <c r="A986" s="74"/>
      <c r="B986" s="74"/>
      <c r="C986" s="71" t="s">
        <v>60</v>
      </c>
      <c r="D986" s="73">
        <v>0.0</v>
      </c>
      <c r="E986" s="73">
        <v>520000.0</v>
      </c>
      <c r="F986" s="73">
        <v>10000.0</v>
      </c>
      <c r="G986" s="73">
        <v>10000.0</v>
      </c>
      <c r="H986" s="73">
        <v>10000.0</v>
      </c>
      <c r="I986" s="73">
        <v>10000.0</v>
      </c>
      <c r="J986" s="73">
        <v>80000.0</v>
      </c>
      <c r="K986" s="73">
        <v>80000.0</v>
      </c>
      <c r="L986" s="73">
        <v>80000.0</v>
      </c>
      <c r="M986" s="73">
        <v>70000.0</v>
      </c>
      <c r="N986" s="73">
        <v>200000.0</v>
      </c>
      <c r="O986" s="79">
        <v>2390000.0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2.75" customHeight="1">
      <c r="A987" s="74"/>
      <c r="B987" s="74"/>
      <c r="C987" s="71" t="s">
        <v>46</v>
      </c>
      <c r="D987" s="73">
        <v>535901.13</v>
      </c>
      <c r="E987" s="73">
        <v>468051.13</v>
      </c>
      <c r="F987" s="73">
        <v>456912.8</v>
      </c>
      <c r="G987" s="73">
        <v>469364.66</v>
      </c>
      <c r="H987" s="73">
        <v>463612.8</v>
      </c>
      <c r="I987" s="73">
        <v>472214.66</v>
      </c>
      <c r="J987" s="73">
        <v>469364.66</v>
      </c>
      <c r="K987" s="73">
        <v>439704.29</v>
      </c>
      <c r="L987" s="73">
        <v>482902.21</v>
      </c>
      <c r="M987" s="73">
        <v>464986.24</v>
      </c>
      <c r="N987" s="73">
        <v>480302.21</v>
      </c>
      <c r="O987" s="79">
        <v>5668986.36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2.75" customHeight="1">
      <c r="A988" s="74"/>
      <c r="B988" s="74"/>
      <c r="C988" s="71" t="s">
        <v>56</v>
      </c>
      <c r="D988" s="73">
        <v>62383.13</v>
      </c>
      <c r="E988" s="73">
        <v>62383.13</v>
      </c>
      <c r="F988" s="73">
        <v>62127.68</v>
      </c>
      <c r="G988" s="73">
        <v>63237.23</v>
      </c>
      <c r="H988" s="73">
        <v>62127.68</v>
      </c>
      <c r="I988" s="73">
        <v>62607.23</v>
      </c>
      <c r="J988" s="73">
        <v>62607.23</v>
      </c>
      <c r="K988" s="73">
        <v>61926.79</v>
      </c>
      <c r="L988" s="73">
        <v>62749.19</v>
      </c>
      <c r="M988" s="73">
        <v>62265.05</v>
      </c>
      <c r="N988" s="73">
        <v>62749.19</v>
      </c>
      <c r="O988" s="79">
        <v>750058.58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3.5" customHeight="1">
      <c r="A989" s="74"/>
      <c r="B989" s="77"/>
      <c r="C989" s="78" t="s">
        <v>54</v>
      </c>
      <c r="D989" s="79">
        <v>861521.01</v>
      </c>
      <c r="E989" s="79">
        <v>1353071.01</v>
      </c>
      <c r="F989" s="79">
        <v>813827.23</v>
      </c>
      <c r="G989" s="79">
        <v>850238.64</v>
      </c>
      <c r="H989" s="79">
        <v>767377.23</v>
      </c>
      <c r="I989" s="79">
        <v>806808.64</v>
      </c>
      <c r="J989" s="79">
        <v>819158.64</v>
      </c>
      <c r="K989" s="79">
        <v>822467.83</v>
      </c>
      <c r="L989" s="79">
        <v>879688.16</v>
      </c>
      <c r="M989" s="79">
        <v>829276.93</v>
      </c>
      <c r="N989" s="79">
        <v>960727.04</v>
      </c>
      <c r="O989" s="79">
        <v>1.188438898E7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2.75" customHeight="1">
      <c r="A990" s="74"/>
      <c r="B990" s="72" t="s">
        <v>173</v>
      </c>
      <c r="C990" s="71" t="s">
        <v>46</v>
      </c>
      <c r="D990" s="73">
        <v>241321.68</v>
      </c>
      <c r="E990" s="73">
        <v>264185.35</v>
      </c>
      <c r="F990" s="73">
        <v>267104.28</v>
      </c>
      <c r="G990" s="73">
        <v>256386.99</v>
      </c>
      <c r="H990" s="73">
        <v>250670.22</v>
      </c>
      <c r="I990" s="73">
        <v>256386.99</v>
      </c>
      <c r="J990" s="73">
        <v>256386.99</v>
      </c>
      <c r="K990" s="73">
        <v>239848.56</v>
      </c>
      <c r="L990" s="73">
        <v>257064.47</v>
      </c>
      <c r="M990" s="73">
        <v>251325.82</v>
      </c>
      <c r="N990" s="73">
        <v>257064.47</v>
      </c>
      <c r="O990" s="79">
        <v>3049071.64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2.75" customHeight="1">
      <c r="A991" s="74"/>
      <c r="B991" s="74"/>
      <c r="C991" s="71" t="s">
        <v>63</v>
      </c>
      <c r="D991" s="73">
        <v>30000.0</v>
      </c>
      <c r="E991" s="73">
        <v>77500.0</v>
      </c>
      <c r="F991" s="73">
        <v>505000.0</v>
      </c>
      <c r="G991" s="73">
        <v>264000.0</v>
      </c>
      <c r="H991" s="73">
        <v>89000.0</v>
      </c>
      <c r="I991" s="73">
        <v>50000.0</v>
      </c>
      <c r="J991" s="73">
        <v>88000.0</v>
      </c>
      <c r="K991" s="73">
        <v>114000.0</v>
      </c>
      <c r="L991" s="73">
        <v>153000.0</v>
      </c>
      <c r="M991" s="73">
        <v>30000.0</v>
      </c>
      <c r="N991" s="73">
        <v>30000.0</v>
      </c>
      <c r="O991" s="79">
        <v>1894500.0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3.5" customHeight="1">
      <c r="A992" s="74"/>
      <c r="B992" s="77"/>
      <c r="C992" s="78" t="s">
        <v>54</v>
      </c>
      <c r="D992" s="79">
        <v>271321.68</v>
      </c>
      <c r="E992" s="79">
        <v>341685.35</v>
      </c>
      <c r="F992" s="79">
        <v>772104.28</v>
      </c>
      <c r="G992" s="79">
        <v>520386.99</v>
      </c>
      <c r="H992" s="79">
        <v>339670.22</v>
      </c>
      <c r="I992" s="79">
        <v>306386.99</v>
      </c>
      <c r="J992" s="79">
        <v>344386.99</v>
      </c>
      <c r="K992" s="79">
        <v>353848.56</v>
      </c>
      <c r="L992" s="79">
        <v>410064.47</v>
      </c>
      <c r="M992" s="79">
        <v>281325.82</v>
      </c>
      <c r="N992" s="79">
        <v>287064.47</v>
      </c>
      <c r="O992" s="79">
        <v>4943571.64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2.75" customHeight="1">
      <c r="A993" s="74"/>
      <c r="B993" s="72" t="s">
        <v>174</v>
      </c>
      <c r="C993" s="71" t="s">
        <v>46</v>
      </c>
      <c r="D993" s="73">
        <v>97565.26</v>
      </c>
      <c r="E993" s="73">
        <v>81757.35</v>
      </c>
      <c r="F993" s="73">
        <v>81380.95</v>
      </c>
      <c r="G993" s="73">
        <v>82068.67</v>
      </c>
      <c r="H993" s="73">
        <v>81380.95</v>
      </c>
      <c r="I993" s="73">
        <v>82068.67</v>
      </c>
      <c r="J993" s="73">
        <v>80402.0</v>
      </c>
      <c r="K993" s="73">
        <v>78532.03</v>
      </c>
      <c r="L993" s="73">
        <v>80615.88</v>
      </c>
      <c r="M993" s="73">
        <v>79921.26</v>
      </c>
      <c r="N993" s="73">
        <v>80615.88</v>
      </c>
      <c r="O993" s="79">
        <v>986230.16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2.75" customHeight="1">
      <c r="A994" s="74"/>
      <c r="B994" s="74"/>
      <c r="C994" s="71" t="s">
        <v>56</v>
      </c>
      <c r="D994" s="73">
        <v>32840.63</v>
      </c>
      <c r="E994" s="73">
        <v>32840.63</v>
      </c>
      <c r="F994" s="73">
        <v>32682.04</v>
      </c>
      <c r="G994" s="73">
        <v>33332.27</v>
      </c>
      <c r="H994" s="73">
        <v>32682.04</v>
      </c>
      <c r="I994" s="73">
        <v>33332.27</v>
      </c>
      <c r="J994" s="73">
        <v>33332.27</v>
      </c>
      <c r="K994" s="73">
        <v>31381.57</v>
      </c>
      <c r="L994" s="73">
        <v>33332.27</v>
      </c>
      <c r="M994" s="73">
        <v>32682.04</v>
      </c>
      <c r="N994" s="73">
        <v>33332.27</v>
      </c>
      <c r="O994" s="79">
        <v>394452.34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2.75" customHeight="1">
      <c r="A995" s="74"/>
      <c r="B995" s="74"/>
      <c r="C995" s="71" t="s">
        <v>91</v>
      </c>
      <c r="D995" s="73">
        <v>81297.72</v>
      </c>
      <c r="E995" s="73">
        <v>647733.66</v>
      </c>
      <c r="F995" s="73">
        <v>293244.04</v>
      </c>
      <c r="G995" s="73">
        <v>169442.1</v>
      </c>
      <c r="H995" s="73">
        <v>53155.29</v>
      </c>
      <c r="I995" s="73">
        <v>112269.98</v>
      </c>
      <c r="J995" s="73">
        <v>43739.24</v>
      </c>
      <c r="K995" s="73">
        <v>61987.4</v>
      </c>
      <c r="L995" s="73">
        <v>88827.99</v>
      </c>
      <c r="M995" s="73">
        <v>312658.15</v>
      </c>
      <c r="N995" s="73">
        <v>41739.24</v>
      </c>
      <c r="O995" s="79">
        <v>1985988.85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3.5" customHeight="1">
      <c r="A996" s="74"/>
      <c r="B996" s="77"/>
      <c r="C996" s="78" t="s">
        <v>54</v>
      </c>
      <c r="D996" s="79">
        <v>211703.61</v>
      </c>
      <c r="E996" s="79">
        <v>762331.64</v>
      </c>
      <c r="F996" s="79">
        <v>407307.03</v>
      </c>
      <c r="G996" s="79">
        <v>284843.04</v>
      </c>
      <c r="H996" s="79">
        <v>167218.28</v>
      </c>
      <c r="I996" s="79">
        <v>227670.92</v>
      </c>
      <c r="J996" s="79">
        <v>157473.51</v>
      </c>
      <c r="K996" s="79">
        <v>171901.0</v>
      </c>
      <c r="L996" s="79">
        <v>202776.14</v>
      </c>
      <c r="M996" s="79">
        <v>425261.45</v>
      </c>
      <c r="N996" s="79">
        <v>155687.39</v>
      </c>
      <c r="O996" s="79">
        <v>3366671.35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2.75" customHeight="1">
      <c r="A997" s="74"/>
      <c r="B997" s="72" t="s">
        <v>164</v>
      </c>
      <c r="C997" s="71" t="s">
        <v>46</v>
      </c>
      <c r="D997" s="73">
        <v>3333.33</v>
      </c>
      <c r="E997" s="73">
        <v>3333.33</v>
      </c>
      <c r="F997" s="73">
        <v>3333.33</v>
      </c>
      <c r="G997" s="73">
        <v>3333.33</v>
      </c>
      <c r="H997" s="73">
        <v>3333.33</v>
      </c>
      <c r="I997" s="73">
        <v>3333.33</v>
      </c>
      <c r="J997" s="73">
        <v>3333.33</v>
      </c>
      <c r="K997" s="73">
        <v>3333.33</v>
      </c>
      <c r="L997" s="73">
        <v>3333.33</v>
      </c>
      <c r="M997" s="73">
        <v>3333.33</v>
      </c>
      <c r="N997" s="73">
        <v>3333.33</v>
      </c>
      <c r="O997" s="79">
        <v>39999.96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2.75" customHeight="1">
      <c r="A998" s="74"/>
      <c r="B998" s="74"/>
      <c r="C998" s="71" t="s">
        <v>56</v>
      </c>
      <c r="D998" s="73">
        <v>74067.54</v>
      </c>
      <c r="E998" s="73">
        <v>74067.54</v>
      </c>
      <c r="F998" s="73">
        <v>101848.54</v>
      </c>
      <c r="G998" s="73">
        <v>74812.34</v>
      </c>
      <c r="H998" s="73">
        <v>73827.27</v>
      </c>
      <c r="I998" s="73">
        <v>147612.34</v>
      </c>
      <c r="J998" s="73">
        <v>74812.34</v>
      </c>
      <c r="K998" s="73">
        <v>33285.7</v>
      </c>
      <c r="L998" s="73">
        <v>36240.91</v>
      </c>
      <c r="M998" s="73">
        <v>35255.84</v>
      </c>
      <c r="N998" s="73">
        <v>36240.91</v>
      </c>
      <c r="O998" s="79">
        <v>867327.11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2.75" customHeight="1">
      <c r="A999" s="74"/>
      <c r="B999" s="74"/>
      <c r="C999" s="71" t="s">
        <v>180</v>
      </c>
      <c r="D999" s="73">
        <v>10000.0</v>
      </c>
      <c r="E999" s="73">
        <v>10000.0</v>
      </c>
      <c r="F999" s="73">
        <v>10000.0</v>
      </c>
      <c r="G999" s="73">
        <v>10000.0</v>
      </c>
      <c r="H999" s="73">
        <v>10000.0</v>
      </c>
      <c r="I999" s="73">
        <v>10000.0</v>
      </c>
      <c r="J999" s="73">
        <v>10000.0</v>
      </c>
      <c r="K999" s="73">
        <v>10000.0</v>
      </c>
      <c r="L999" s="73">
        <v>10000.0</v>
      </c>
      <c r="M999" s="73">
        <v>10000.0</v>
      </c>
      <c r="N999" s="73">
        <v>10000.0</v>
      </c>
      <c r="O999" s="79">
        <v>120000.0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3.5" customHeight="1">
      <c r="A1000" s="74"/>
      <c r="B1000" s="77"/>
      <c r="C1000" s="78" t="s">
        <v>54</v>
      </c>
      <c r="D1000" s="79">
        <v>87400.87</v>
      </c>
      <c r="E1000" s="79">
        <v>87400.87</v>
      </c>
      <c r="F1000" s="79">
        <v>115181.87</v>
      </c>
      <c r="G1000" s="79">
        <v>88145.67</v>
      </c>
      <c r="H1000" s="79">
        <v>87160.6</v>
      </c>
      <c r="I1000" s="79">
        <v>160945.67</v>
      </c>
      <c r="J1000" s="79">
        <v>88145.67</v>
      </c>
      <c r="K1000" s="79">
        <v>46619.03</v>
      </c>
      <c r="L1000" s="79">
        <v>49574.24</v>
      </c>
      <c r="M1000" s="79">
        <v>48589.17</v>
      </c>
      <c r="N1000" s="79">
        <v>49574.24</v>
      </c>
      <c r="O1000" s="79">
        <v>1027327.07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2.75" customHeight="1">
      <c r="A1001" s="74"/>
      <c r="B1001" s="72" t="s">
        <v>175</v>
      </c>
      <c r="C1001" s="71" t="s">
        <v>53</v>
      </c>
      <c r="D1001" s="73">
        <v>192882.99</v>
      </c>
      <c r="E1001" s="73">
        <v>479557.27</v>
      </c>
      <c r="F1001" s="73">
        <v>197882.99</v>
      </c>
      <c r="G1001" s="73">
        <v>204882.99</v>
      </c>
      <c r="H1001" s="73">
        <v>509557.27</v>
      </c>
      <c r="I1001" s="73">
        <v>217882.99</v>
      </c>
      <c r="J1001" s="73">
        <v>192882.99</v>
      </c>
      <c r="K1001" s="73">
        <v>209132.99</v>
      </c>
      <c r="L1001" s="73">
        <v>468307.27</v>
      </c>
      <c r="M1001" s="73">
        <v>246882.99</v>
      </c>
      <c r="N1001" s="73">
        <v>221132.99</v>
      </c>
      <c r="O1001" s="79">
        <v>3609293.0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2.75" customHeight="1">
      <c r="A1002" s="74"/>
      <c r="B1002" s="74"/>
      <c r="C1002" s="71" t="s">
        <v>60</v>
      </c>
      <c r="D1002" s="73">
        <v>352393.2</v>
      </c>
      <c r="E1002" s="73">
        <v>0.0</v>
      </c>
      <c r="F1002" s="73">
        <v>1448448.41</v>
      </c>
      <c r="G1002" s="73">
        <v>0.0</v>
      </c>
      <c r="H1002" s="73">
        <v>1308549.4</v>
      </c>
      <c r="I1002" s="73">
        <v>0.0</v>
      </c>
      <c r="J1002" s="73">
        <v>462440.0</v>
      </c>
      <c r="K1002" s="73">
        <v>0.0</v>
      </c>
      <c r="L1002" s="73">
        <v>0.0</v>
      </c>
      <c r="M1002" s="73">
        <v>794767.76</v>
      </c>
      <c r="N1002" s="73">
        <v>545022.79</v>
      </c>
      <c r="O1002" s="79">
        <v>4911621.56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2.75" customHeight="1">
      <c r="A1003" s="74"/>
      <c r="B1003" s="74"/>
      <c r="C1003" s="71" t="s">
        <v>46</v>
      </c>
      <c r="D1003" s="73">
        <v>196400.25</v>
      </c>
      <c r="E1003" s="73">
        <v>228931.09</v>
      </c>
      <c r="F1003" s="73">
        <v>32561.74</v>
      </c>
      <c r="G1003" s="73">
        <v>231277.37</v>
      </c>
      <c r="H1003" s="73">
        <v>28631.76</v>
      </c>
      <c r="I1003" s="73">
        <v>231693.83</v>
      </c>
      <c r="J1003" s="73">
        <v>231693.83</v>
      </c>
      <c r="K1003" s="73">
        <v>211945.89</v>
      </c>
      <c r="L1003" s="73">
        <v>234654.38</v>
      </c>
      <c r="M1003" s="73">
        <v>25582.71</v>
      </c>
      <c r="N1003" s="73">
        <v>154428.79</v>
      </c>
      <c r="O1003" s="79">
        <v>2034886.52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ht="13.5" customHeight="1">
      <c r="A1004" s="74"/>
      <c r="B1004" s="77"/>
      <c r="C1004" s="78" t="s">
        <v>54</v>
      </c>
      <c r="D1004" s="79">
        <v>741676.44</v>
      </c>
      <c r="E1004" s="79">
        <v>708488.36</v>
      </c>
      <c r="F1004" s="79">
        <v>1678893.14</v>
      </c>
      <c r="G1004" s="79">
        <v>436160.36</v>
      </c>
      <c r="H1004" s="79">
        <v>1846738.43</v>
      </c>
      <c r="I1004" s="79">
        <v>449576.82</v>
      </c>
      <c r="J1004" s="79">
        <v>887016.82</v>
      </c>
      <c r="K1004" s="79">
        <v>421078.88</v>
      </c>
      <c r="L1004" s="79">
        <v>702961.65</v>
      </c>
      <c r="M1004" s="79">
        <v>1067233.46</v>
      </c>
      <c r="N1004" s="79">
        <v>920584.57</v>
      </c>
      <c r="O1004" s="79">
        <v>1.055580108E7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ht="12.75" customHeight="1">
      <c r="A1005" s="74"/>
      <c r="B1005" s="72" t="s">
        <v>176</v>
      </c>
      <c r="C1005" s="71" t="s">
        <v>53</v>
      </c>
      <c r="D1005" s="73">
        <v>235501.54</v>
      </c>
      <c r="E1005" s="73">
        <v>237751.54</v>
      </c>
      <c r="F1005" s="73">
        <v>287501.95</v>
      </c>
      <c r="G1005" s="73">
        <v>237501.95</v>
      </c>
      <c r="H1005" s="73">
        <v>237501.95</v>
      </c>
      <c r="I1005" s="73">
        <v>237501.95</v>
      </c>
      <c r="J1005" s="73">
        <v>284296.12</v>
      </c>
      <c r="K1005" s="73">
        <v>237024.75</v>
      </c>
      <c r="L1005" s="73">
        <v>396396.57</v>
      </c>
      <c r="M1005" s="73">
        <v>237950.62</v>
      </c>
      <c r="N1005" s="73">
        <v>237950.62</v>
      </c>
      <c r="O1005" s="79">
        <v>3104830.18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ht="12.75" customHeight="1">
      <c r="A1006" s="74"/>
      <c r="B1006" s="74"/>
      <c r="C1006" s="71" t="s">
        <v>46</v>
      </c>
      <c r="D1006" s="73">
        <v>18417.71</v>
      </c>
      <c r="E1006" s="73">
        <v>18417.71</v>
      </c>
      <c r="F1006" s="73">
        <v>31262.27</v>
      </c>
      <c r="G1006" s="73">
        <v>18878.15</v>
      </c>
      <c r="H1006" s="73">
        <v>18269.18</v>
      </c>
      <c r="I1006" s="73">
        <v>18878.15</v>
      </c>
      <c r="J1006" s="73">
        <v>18878.15</v>
      </c>
      <c r="K1006" s="73">
        <v>17051.23</v>
      </c>
      <c r="L1006" s="73">
        <v>18878.15</v>
      </c>
      <c r="M1006" s="73">
        <v>18269.18</v>
      </c>
      <c r="N1006" s="73">
        <v>18878.15</v>
      </c>
      <c r="O1006" s="79">
        <v>234347.21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ht="13.5" customHeight="1">
      <c r="A1007" s="74"/>
      <c r="B1007" s="77"/>
      <c r="C1007" s="78" t="s">
        <v>54</v>
      </c>
      <c r="D1007" s="79">
        <v>253919.25</v>
      </c>
      <c r="E1007" s="79">
        <v>256169.25</v>
      </c>
      <c r="F1007" s="79">
        <v>318764.22</v>
      </c>
      <c r="G1007" s="79">
        <v>256380.1</v>
      </c>
      <c r="H1007" s="79">
        <v>255771.13</v>
      </c>
      <c r="I1007" s="79">
        <v>256380.1</v>
      </c>
      <c r="J1007" s="79">
        <v>303174.27</v>
      </c>
      <c r="K1007" s="79">
        <v>254075.98</v>
      </c>
      <c r="L1007" s="79">
        <v>415274.72</v>
      </c>
      <c r="M1007" s="79">
        <v>256219.8</v>
      </c>
      <c r="N1007" s="79">
        <v>256828.77</v>
      </c>
      <c r="O1007" s="79">
        <v>3339177.39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ht="12.75" customHeight="1">
      <c r="A1008" s="74"/>
      <c r="B1008" s="80" t="s">
        <v>55</v>
      </c>
      <c r="C1008" s="78" t="s">
        <v>53</v>
      </c>
      <c r="D1008" s="79">
        <v>691621.28</v>
      </c>
      <c r="E1008" s="79">
        <v>1019945.56</v>
      </c>
      <c r="F1008" s="79">
        <v>770171.69</v>
      </c>
      <c r="G1008" s="79">
        <v>750021.69</v>
      </c>
      <c r="H1008" s="79">
        <v>978695.97</v>
      </c>
      <c r="I1008" s="79">
        <v>717371.69</v>
      </c>
      <c r="J1008" s="79">
        <v>684365.86</v>
      </c>
      <c r="K1008" s="79">
        <v>686994.49</v>
      </c>
      <c r="L1008" s="79">
        <v>1118740.6</v>
      </c>
      <c r="M1008" s="79">
        <v>716859.25</v>
      </c>
      <c r="N1008" s="79">
        <v>676759.25</v>
      </c>
      <c r="O1008" s="79">
        <v>9789467.22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ht="12.75" customHeight="1">
      <c r="A1009" s="74"/>
      <c r="B1009" s="74"/>
      <c r="C1009" s="78" t="s">
        <v>60</v>
      </c>
      <c r="D1009" s="79">
        <v>352393.2</v>
      </c>
      <c r="E1009" s="79">
        <v>520000.0</v>
      </c>
      <c r="F1009" s="79">
        <v>1458448.41</v>
      </c>
      <c r="G1009" s="79">
        <v>10000.0</v>
      </c>
      <c r="H1009" s="79">
        <v>1318549.4</v>
      </c>
      <c r="I1009" s="79">
        <v>10000.0</v>
      </c>
      <c r="J1009" s="79">
        <v>542440.0</v>
      </c>
      <c r="K1009" s="79">
        <v>80000.0</v>
      </c>
      <c r="L1009" s="79">
        <v>80000.0</v>
      </c>
      <c r="M1009" s="79">
        <v>864767.76</v>
      </c>
      <c r="N1009" s="79">
        <v>745022.79</v>
      </c>
      <c r="O1009" s="79">
        <v>7301621.56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ht="12.75" customHeight="1">
      <c r="A1010" s="74"/>
      <c r="B1010" s="74"/>
      <c r="C1010" s="78" t="s">
        <v>46</v>
      </c>
      <c r="D1010" s="79">
        <v>1092939.36</v>
      </c>
      <c r="E1010" s="79">
        <v>1064675.96</v>
      </c>
      <c r="F1010" s="79">
        <v>872555.37</v>
      </c>
      <c r="G1010" s="79">
        <v>1061309.17</v>
      </c>
      <c r="H1010" s="79">
        <v>845898.24</v>
      </c>
      <c r="I1010" s="79">
        <v>1064575.63</v>
      </c>
      <c r="J1010" s="79">
        <v>1060058.96</v>
      </c>
      <c r="K1010" s="79">
        <v>990415.33</v>
      </c>
      <c r="L1010" s="79">
        <v>1077448.42</v>
      </c>
      <c r="M1010" s="79">
        <v>843418.54</v>
      </c>
      <c r="N1010" s="79">
        <v>994622.83</v>
      </c>
      <c r="O1010" s="79">
        <v>1.201352185E7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ht="12.75" customHeight="1">
      <c r="A1011" s="74"/>
      <c r="B1011" s="74"/>
      <c r="C1011" s="78" t="s">
        <v>63</v>
      </c>
      <c r="D1011" s="79">
        <v>30000.0</v>
      </c>
      <c r="E1011" s="79">
        <v>77500.0</v>
      </c>
      <c r="F1011" s="79">
        <v>505000.0</v>
      </c>
      <c r="G1011" s="79">
        <v>264000.0</v>
      </c>
      <c r="H1011" s="79">
        <v>89000.0</v>
      </c>
      <c r="I1011" s="79">
        <v>50000.0</v>
      </c>
      <c r="J1011" s="79">
        <v>88000.0</v>
      </c>
      <c r="K1011" s="79">
        <v>114000.0</v>
      </c>
      <c r="L1011" s="79">
        <v>153000.0</v>
      </c>
      <c r="M1011" s="79">
        <v>30000.0</v>
      </c>
      <c r="N1011" s="79">
        <v>30000.0</v>
      </c>
      <c r="O1011" s="79">
        <v>1894500.0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ht="12.75" customHeight="1">
      <c r="A1012" s="74"/>
      <c r="B1012" s="74"/>
      <c r="C1012" s="78" t="s">
        <v>56</v>
      </c>
      <c r="D1012" s="79">
        <v>169291.3</v>
      </c>
      <c r="E1012" s="79">
        <v>169291.3</v>
      </c>
      <c r="F1012" s="79">
        <v>196658.26</v>
      </c>
      <c r="G1012" s="79">
        <v>171381.84</v>
      </c>
      <c r="H1012" s="79">
        <v>168636.99</v>
      </c>
      <c r="I1012" s="79">
        <v>243551.84</v>
      </c>
      <c r="J1012" s="79">
        <v>170751.84</v>
      </c>
      <c r="K1012" s="79">
        <v>126594.06</v>
      </c>
      <c r="L1012" s="79">
        <v>132322.37</v>
      </c>
      <c r="M1012" s="79">
        <v>130202.93</v>
      </c>
      <c r="N1012" s="79">
        <v>132322.37</v>
      </c>
      <c r="O1012" s="79">
        <v>2011838.03</v>
      </c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ht="12.75" customHeight="1">
      <c r="A1013" s="74"/>
      <c r="B1013" s="74"/>
      <c r="C1013" s="78" t="s">
        <v>180</v>
      </c>
      <c r="D1013" s="79">
        <v>10000.0</v>
      </c>
      <c r="E1013" s="79">
        <v>10000.0</v>
      </c>
      <c r="F1013" s="79">
        <v>10000.0</v>
      </c>
      <c r="G1013" s="79">
        <v>10000.0</v>
      </c>
      <c r="H1013" s="79">
        <v>10000.0</v>
      </c>
      <c r="I1013" s="79">
        <v>10000.0</v>
      </c>
      <c r="J1013" s="79">
        <v>10000.0</v>
      </c>
      <c r="K1013" s="79">
        <v>10000.0</v>
      </c>
      <c r="L1013" s="79">
        <v>10000.0</v>
      </c>
      <c r="M1013" s="79">
        <v>10000.0</v>
      </c>
      <c r="N1013" s="79">
        <v>10000.0</v>
      </c>
      <c r="O1013" s="79">
        <v>120000.0</v>
      </c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ht="12.75" customHeight="1">
      <c r="A1014" s="74"/>
      <c r="B1014" s="74"/>
      <c r="C1014" s="78" t="s">
        <v>91</v>
      </c>
      <c r="D1014" s="79">
        <v>81297.72</v>
      </c>
      <c r="E1014" s="79">
        <v>647733.66</v>
      </c>
      <c r="F1014" s="79">
        <v>293244.04</v>
      </c>
      <c r="G1014" s="79">
        <v>169442.1</v>
      </c>
      <c r="H1014" s="79">
        <v>53155.29</v>
      </c>
      <c r="I1014" s="79">
        <v>112269.98</v>
      </c>
      <c r="J1014" s="79">
        <v>43739.24</v>
      </c>
      <c r="K1014" s="79">
        <v>61987.4</v>
      </c>
      <c r="L1014" s="79">
        <v>88827.99</v>
      </c>
      <c r="M1014" s="79">
        <v>312658.15</v>
      </c>
      <c r="N1014" s="79">
        <v>41739.24</v>
      </c>
      <c r="O1014" s="79">
        <v>1985988.85</v>
      </c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ht="13.5" customHeight="1">
      <c r="A1015" s="77"/>
      <c r="B1015" s="77"/>
      <c r="C1015" s="78" t="s">
        <v>54</v>
      </c>
      <c r="D1015" s="79">
        <v>2427542.86</v>
      </c>
      <c r="E1015" s="79">
        <v>3509146.48</v>
      </c>
      <c r="F1015" s="79">
        <v>4106077.77</v>
      </c>
      <c r="G1015" s="79">
        <v>2436154.8</v>
      </c>
      <c r="H1015" s="79">
        <v>3463935.89</v>
      </c>
      <c r="I1015" s="79">
        <v>2207769.14</v>
      </c>
      <c r="J1015" s="79">
        <v>2599355.9</v>
      </c>
      <c r="K1015" s="79">
        <v>2069991.28</v>
      </c>
      <c r="L1015" s="79">
        <v>2660339.38</v>
      </c>
      <c r="M1015" s="79">
        <v>2907906.63</v>
      </c>
      <c r="N1015" s="79">
        <v>2630466.48</v>
      </c>
      <c r="O1015" s="79">
        <v>3.511693751E7</v>
      </c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ht="12.0" customHeight="1">
      <c r="A1016" s="72" t="s">
        <v>84</v>
      </c>
      <c r="B1016" s="72" t="s">
        <v>177</v>
      </c>
      <c r="C1016" s="71" t="s">
        <v>53</v>
      </c>
      <c r="D1016" s="73">
        <v>53660.2</v>
      </c>
      <c r="E1016" s="73">
        <v>62664.45</v>
      </c>
      <c r="F1016" s="73">
        <v>61062.36</v>
      </c>
      <c r="G1016" s="73">
        <v>62664.45</v>
      </c>
      <c r="H1016" s="73">
        <v>61062.36</v>
      </c>
      <c r="I1016" s="73">
        <v>50664.45</v>
      </c>
      <c r="J1016" s="73">
        <v>65664.45</v>
      </c>
      <c r="K1016" s="73">
        <v>46979.67</v>
      </c>
      <c r="L1016" s="73">
        <v>51906.04</v>
      </c>
      <c r="M1016" s="73">
        <v>50263.93</v>
      </c>
      <c r="N1016" s="73">
        <v>51906.04</v>
      </c>
      <c r="O1016" s="79">
        <v>683762.33</v>
      </c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ht="12.75" customHeight="1">
      <c r="A1017" s="74"/>
      <c r="B1017" s="74"/>
      <c r="C1017" s="71" t="s">
        <v>46</v>
      </c>
      <c r="D1017" s="73">
        <v>0.0</v>
      </c>
      <c r="E1017" s="73">
        <v>18549.97</v>
      </c>
      <c r="F1017" s="73">
        <v>17951.59</v>
      </c>
      <c r="G1017" s="73">
        <v>18549.97</v>
      </c>
      <c r="H1017" s="73">
        <v>17951.59</v>
      </c>
      <c r="I1017" s="73">
        <v>18549.97</v>
      </c>
      <c r="J1017" s="73">
        <v>18549.97</v>
      </c>
      <c r="K1017" s="73">
        <v>17173.68</v>
      </c>
      <c r="L1017" s="73">
        <v>19013.74</v>
      </c>
      <c r="M1017" s="73">
        <v>18400.4</v>
      </c>
      <c r="N1017" s="73">
        <v>19013.74</v>
      </c>
      <c r="O1017" s="79">
        <v>202105.02</v>
      </c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ht="12.75" customHeight="1">
      <c r="A1018" s="74"/>
      <c r="B1018" s="74"/>
      <c r="C1018" s="71" t="s">
        <v>63</v>
      </c>
      <c r="D1018" s="73">
        <v>36833.0</v>
      </c>
      <c r="E1018" s="73">
        <v>36833.0</v>
      </c>
      <c r="F1018" s="73">
        <v>64333.0</v>
      </c>
      <c r="G1018" s="73">
        <v>84333.0</v>
      </c>
      <c r="H1018" s="73">
        <v>111833.0</v>
      </c>
      <c r="I1018" s="73">
        <v>36833.0</v>
      </c>
      <c r="J1018" s="73">
        <v>74000.0</v>
      </c>
      <c r="K1018" s="73">
        <v>74000.0</v>
      </c>
      <c r="L1018" s="73">
        <v>69833.0</v>
      </c>
      <c r="M1018" s="73">
        <v>69833.0</v>
      </c>
      <c r="N1018" s="73">
        <v>69833.0</v>
      </c>
      <c r="O1018" s="79">
        <v>744997.0</v>
      </c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ht="12.75" customHeight="1">
      <c r="A1019" s="74"/>
      <c r="B1019" s="74"/>
      <c r="C1019" s="71" t="s">
        <v>56</v>
      </c>
      <c r="D1019" s="73">
        <v>204714.85</v>
      </c>
      <c r="E1019" s="73">
        <v>153672.39</v>
      </c>
      <c r="F1019" s="73">
        <v>144283.69</v>
      </c>
      <c r="G1019" s="73">
        <v>149921.73</v>
      </c>
      <c r="H1019" s="73">
        <v>132123.69</v>
      </c>
      <c r="I1019" s="73">
        <v>134761.73</v>
      </c>
      <c r="J1019" s="73">
        <v>157261.73</v>
      </c>
      <c r="K1019" s="73">
        <v>133113.43</v>
      </c>
      <c r="L1019" s="73">
        <v>144163.11</v>
      </c>
      <c r="M1019" s="73">
        <v>141421.54</v>
      </c>
      <c r="N1019" s="73">
        <v>135604.77</v>
      </c>
      <c r="O1019" s="79">
        <v>4529964.2</v>
      </c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 ht="13.5" customHeight="1">
      <c r="A1020" s="74"/>
      <c r="B1020" s="77"/>
      <c r="C1020" s="78" t="s">
        <v>54</v>
      </c>
      <c r="D1020" s="79">
        <v>295208.05</v>
      </c>
      <c r="E1020" s="79">
        <v>271719.81</v>
      </c>
      <c r="F1020" s="79">
        <v>287630.64</v>
      </c>
      <c r="G1020" s="79">
        <v>315469.15</v>
      </c>
      <c r="H1020" s="79">
        <v>322970.64</v>
      </c>
      <c r="I1020" s="79">
        <v>240809.15</v>
      </c>
      <c r="J1020" s="79">
        <v>315476.15</v>
      </c>
      <c r="K1020" s="79">
        <v>271266.78</v>
      </c>
      <c r="L1020" s="79">
        <v>284915.89</v>
      </c>
      <c r="M1020" s="79">
        <v>279918.87</v>
      </c>
      <c r="N1020" s="79">
        <v>276357.55</v>
      </c>
      <c r="O1020" s="79">
        <v>6160828.55</v>
      </c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 ht="12.75" customHeight="1">
      <c r="A1021" s="74"/>
      <c r="B1021" s="72" t="s">
        <v>178</v>
      </c>
      <c r="C1021" s="71" t="s">
        <v>53</v>
      </c>
      <c r="D1021" s="73">
        <v>885222.75</v>
      </c>
      <c r="E1021" s="73">
        <v>885222.75</v>
      </c>
      <c r="F1021" s="73">
        <v>885222.75</v>
      </c>
      <c r="G1021" s="73">
        <v>885222.75</v>
      </c>
      <c r="H1021" s="73">
        <v>885222.75</v>
      </c>
      <c r="I1021" s="73">
        <v>885222.75</v>
      </c>
      <c r="J1021" s="73">
        <v>885222.75</v>
      </c>
      <c r="K1021" s="73">
        <v>885222.75</v>
      </c>
      <c r="L1021" s="73">
        <v>885222.75</v>
      </c>
      <c r="M1021" s="73">
        <v>885222.75</v>
      </c>
      <c r="N1021" s="73">
        <v>885222.75</v>
      </c>
      <c r="O1021" s="79">
        <v>1.085792609E7</v>
      </c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 ht="12.75" customHeight="1">
      <c r="A1022" s="74"/>
      <c r="B1022" s="74"/>
      <c r="C1022" s="71" t="s">
        <v>46</v>
      </c>
      <c r="D1022" s="73">
        <v>345001.25</v>
      </c>
      <c r="E1022" s="73">
        <v>345001.25</v>
      </c>
      <c r="F1022" s="73">
        <v>349448.17</v>
      </c>
      <c r="G1022" s="73">
        <v>349448.17</v>
      </c>
      <c r="H1022" s="73">
        <v>349448.17</v>
      </c>
      <c r="I1022" s="73">
        <v>349448.17</v>
      </c>
      <c r="J1022" s="73">
        <v>349448.17</v>
      </c>
      <c r="K1022" s="73">
        <v>349448.17</v>
      </c>
      <c r="L1022" s="73">
        <v>349448.17</v>
      </c>
      <c r="M1022" s="73">
        <v>349448.17</v>
      </c>
      <c r="N1022" s="73">
        <v>349448.17</v>
      </c>
      <c r="O1022" s="79">
        <v>4184484.2</v>
      </c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 ht="12.75" customHeight="1">
      <c r="A1023" s="74"/>
      <c r="B1023" s="74"/>
      <c r="C1023" s="71" t="s">
        <v>56</v>
      </c>
      <c r="D1023" s="73">
        <v>117303.94</v>
      </c>
      <c r="E1023" s="73">
        <v>151917.27</v>
      </c>
      <c r="F1023" s="73">
        <v>154950.91</v>
      </c>
      <c r="G1023" s="73">
        <v>152412.35</v>
      </c>
      <c r="H1023" s="73">
        <v>148700.91</v>
      </c>
      <c r="I1023" s="73">
        <v>152662.35</v>
      </c>
      <c r="J1023" s="73">
        <v>152412.35</v>
      </c>
      <c r="K1023" s="73">
        <v>138745.7</v>
      </c>
      <c r="L1023" s="73">
        <v>149858.68</v>
      </c>
      <c r="M1023" s="73">
        <v>145987.68</v>
      </c>
      <c r="N1023" s="73">
        <v>149608.68</v>
      </c>
      <c r="O1023" s="79">
        <v>1765798.5</v>
      </c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 ht="13.5" customHeight="1">
      <c r="A1024" s="74"/>
      <c r="B1024" s="77"/>
      <c r="C1024" s="78" t="s">
        <v>54</v>
      </c>
      <c r="D1024" s="79">
        <v>1347527.94</v>
      </c>
      <c r="E1024" s="79">
        <v>1382141.27</v>
      </c>
      <c r="F1024" s="79">
        <v>1389621.83</v>
      </c>
      <c r="G1024" s="79">
        <v>1387083.27</v>
      </c>
      <c r="H1024" s="79">
        <v>1383371.83</v>
      </c>
      <c r="I1024" s="79">
        <v>1387333.27</v>
      </c>
      <c r="J1024" s="79">
        <v>1387083.27</v>
      </c>
      <c r="K1024" s="79">
        <v>1373416.62</v>
      </c>
      <c r="L1024" s="79">
        <v>1384529.6</v>
      </c>
      <c r="M1024" s="79">
        <v>1380658.6</v>
      </c>
      <c r="N1024" s="79">
        <v>1384279.6</v>
      </c>
      <c r="O1024" s="79">
        <v>1.680820879E7</v>
      </c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 ht="12.75" customHeight="1">
      <c r="A1025" s="74"/>
      <c r="B1025" s="72" t="s">
        <v>164</v>
      </c>
      <c r="C1025" s="71" t="s">
        <v>56</v>
      </c>
      <c r="D1025" s="73">
        <v>38234.63</v>
      </c>
      <c r="E1025" s="73">
        <v>38234.63</v>
      </c>
      <c r="F1025" s="73">
        <v>37926.3</v>
      </c>
      <c r="G1025" s="73">
        <v>39190.51</v>
      </c>
      <c r="H1025" s="73">
        <v>37926.3</v>
      </c>
      <c r="I1025" s="73">
        <v>39190.51</v>
      </c>
      <c r="J1025" s="73">
        <v>39190.51</v>
      </c>
      <c r="K1025" s="73">
        <v>35397.88</v>
      </c>
      <c r="L1025" s="73">
        <v>39190.51</v>
      </c>
      <c r="M1025" s="73">
        <v>37926.3</v>
      </c>
      <c r="N1025" s="73">
        <v>39190.51</v>
      </c>
      <c r="O1025" s="79">
        <v>459524.89</v>
      </c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 ht="13.5" customHeight="1">
      <c r="A1026" s="74"/>
      <c r="B1026" s="77"/>
      <c r="C1026" s="78" t="s">
        <v>54</v>
      </c>
      <c r="D1026" s="79">
        <v>38234.63</v>
      </c>
      <c r="E1026" s="79">
        <v>38234.63</v>
      </c>
      <c r="F1026" s="79">
        <v>37926.3</v>
      </c>
      <c r="G1026" s="79">
        <v>39190.51</v>
      </c>
      <c r="H1026" s="79">
        <v>37926.3</v>
      </c>
      <c r="I1026" s="79">
        <v>39190.51</v>
      </c>
      <c r="J1026" s="79">
        <v>39190.51</v>
      </c>
      <c r="K1026" s="79">
        <v>35397.88</v>
      </c>
      <c r="L1026" s="79">
        <v>39190.51</v>
      </c>
      <c r="M1026" s="79">
        <v>37926.3</v>
      </c>
      <c r="N1026" s="79">
        <v>39190.51</v>
      </c>
      <c r="O1026" s="79">
        <v>459524.89</v>
      </c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 ht="12.75" customHeight="1">
      <c r="A1027" s="74"/>
      <c r="B1027" s="80" t="s">
        <v>84</v>
      </c>
      <c r="C1027" s="78" t="s">
        <v>53</v>
      </c>
      <c r="D1027" s="79">
        <v>938882.95</v>
      </c>
      <c r="E1027" s="79">
        <v>947887.2</v>
      </c>
      <c r="F1027" s="79">
        <v>946285.11</v>
      </c>
      <c r="G1027" s="79">
        <v>947887.2</v>
      </c>
      <c r="H1027" s="79">
        <v>946285.11</v>
      </c>
      <c r="I1027" s="79">
        <v>935887.2</v>
      </c>
      <c r="J1027" s="79">
        <v>950887.2</v>
      </c>
      <c r="K1027" s="79">
        <v>932202.42</v>
      </c>
      <c r="L1027" s="79">
        <v>937128.79</v>
      </c>
      <c r="M1027" s="79">
        <v>935486.68</v>
      </c>
      <c r="N1027" s="79">
        <v>937128.79</v>
      </c>
      <c r="O1027" s="79">
        <v>1.154168842E7</v>
      </c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 ht="12.75" customHeight="1">
      <c r="A1028" s="74"/>
      <c r="B1028" s="74"/>
      <c r="C1028" s="78" t="s">
        <v>46</v>
      </c>
      <c r="D1028" s="79">
        <v>345001.25</v>
      </c>
      <c r="E1028" s="79">
        <v>363551.22</v>
      </c>
      <c r="F1028" s="79">
        <v>367399.76</v>
      </c>
      <c r="G1028" s="79">
        <v>367998.14</v>
      </c>
      <c r="H1028" s="79">
        <v>367399.76</v>
      </c>
      <c r="I1028" s="79">
        <v>367998.14</v>
      </c>
      <c r="J1028" s="79">
        <v>367998.14</v>
      </c>
      <c r="K1028" s="79">
        <v>366621.85</v>
      </c>
      <c r="L1028" s="79">
        <v>368461.91</v>
      </c>
      <c r="M1028" s="79">
        <v>367848.57</v>
      </c>
      <c r="N1028" s="79">
        <v>368461.91</v>
      </c>
      <c r="O1028" s="79">
        <v>4386589.22</v>
      </c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 ht="12.75" customHeight="1">
      <c r="A1029" s="74"/>
      <c r="B1029" s="74"/>
      <c r="C1029" s="78" t="s">
        <v>63</v>
      </c>
      <c r="D1029" s="79">
        <v>36833.0</v>
      </c>
      <c r="E1029" s="79">
        <v>36833.0</v>
      </c>
      <c r="F1029" s="79">
        <v>64333.0</v>
      </c>
      <c r="G1029" s="79">
        <v>84333.0</v>
      </c>
      <c r="H1029" s="79">
        <v>111833.0</v>
      </c>
      <c r="I1029" s="79">
        <v>36833.0</v>
      </c>
      <c r="J1029" s="79">
        <v>74000.0</v>
      </c>
      <c r="K1029" s="79">
        <v>74000.0</v>
      </c>
      <c r="L1029" s="79">
        <v>69833.0</v>
      </c>
      <c r="M1029" s="79">
        <v>69833.0</v>
      </c>
      <c r="N1029" s="79">
        <v>69833.0</v>
      </c>
      <c r="O1029" s="79">
        <v>744997.0</v>
      </c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 ht="12.75" customHeight="1">
      <c r="A1030" s="74"/>
      <c r="B1030" s="74"/>
      <c r="C1030" s="78" t="s">
        <v>56</v>
      </c>
      <c r="D1030" s="79">
        <v>360253.42</v>
      </c>
      <c r="E1030" s="79">
        <v>343824.29</v>
      </c>
      <c r="F1030" s="79">
        <v>337160.9</v>
      </c>
      <c r="G1030" s="79">
        <v>341524.59</v>
      </c>
      <c r="H1030" s="79">
        <v>318750.9</v>
      </c>
      <c r="I1030" s="79">
        <v>326614.59</v>
      </c>
      <c r="J1030" s="79">
        <v>348864.59</v>
      </c>
      <c r="K1030" s="79">
        <v>307257.01</v>
      </c>
      <c r="L1030" s="79">
        <v>333212.3</v>
      </c>
      <c r="M1030" s="79">
        <v>325335.52</v>
      </c>
      <c r="N1030" s="79">
        <v>324403.96</v>
      </c>
      <c r="O1030" s="79">
        <v>6755287.59</v>
      </c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 ht="13.5" customHeight="1">
      <c r="A1031" s="77"/>
      <c r="B1031" s="77"/>
      <c r="C1031" s="78" t="s">
        <v>54</v>
      </c>
      <c r="D1031" s="79">
        <v>1680970.62</v>
      </c>
      <c r="E1031" s="79">
        <v>1692095.71</v>
      </c>
      <c r="F1031" s="79">
        <v>1715178.77</v>
      </c>
      <c r="G1031" s="79">
        <v>1741742.93</v>
      </c>
      <c r="H1031" s="79">
        <v>1744268.77</v>
      </c>
      <c r="I1031" s="79">
        <v>1667332.93</v>
      </c>
      <c r="J1031" s="79">
        <v>1741749.93</v>
      </c>
      <c r="K1031" s="79">
        <v>1680081.28</v>
      </c>
      <c r="L1031" s="79">
        <v>1708636.0</v>
      </c>
      <c r="M1031" s="79">
        <v>1698503.77</v>
      </c>
      <c r="N1031" s="79">
        <v>1699827.66</v>
      </c>
      <c r="O1031" s="79">
        <v>2.342856223E7</v>
      </c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 ht="13.5" customHeight="1">
      <c r="A1032" s="131" t="s">
        <v>169</v>
      </c>
      <c r="B1032" s="132"/>
      <c r="C1032" s="78" t="s">
        <v>53</v>
      </c>
      <c r="D1032" s="79">
        <v>6929689.34</v>
      </c>
      <c r="E1032" s="79">
        <v>7470946.55</v>
      </c>
      <c r="F1032" s="79">
        <v>6204672.62</v>
      </c>
      <c r="G1032" s="79">
        <v>5476452.56</v>
      </c>
      <c r="H1032" s="79">
        <v>5465263.53</v>
      </c>
      <c r="I1032" s="79">
        <v>6577755.48</v>
      </c>
      <c r="J1032" s="79">
        <v>6734380.72</v>
      </c>
      <c r="K1032" s="79">
        <v>6764415.22</v>
      </c>
      <c r="L1032" s="79">
        <v>7905504.73</v>
      </c>
      <c r="M1032" s="79">
        <v>7405963.29</v>
      </c>
      <c r="N1032" s="79">
        <v>7382374.89</v>
      </c>
      <c r="O1032" s="79">
        <v>8.17164912E7</v>
      </c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 ht="13.5" customHeight="1">
      <c r="A1033" s="133"/>
      <c r="B1033" s="134"/>
      <c r="C1033" s="78" t="s">
        <v>60</v>
      </c>
      <c r="D1033" s="79">
        <v>1128351.93</v>
      </c>
      <c r="E1033" s="79">
        <v>1293964.63</v>
      </c>
      <c r="F1033" s="79">
        <v>9640542.61</v>
      </c>
      <c r="G1033" s="79">
        <v>8654420.92</v>
      </c>
      <c r="H1033" s="79">
        <v>9858198.72</v>
      </c>
      <c r="I1033" s="79">
        <v>1067461.83</v>
      </c>
      <c r="J1033" s="79">
        <v>542440.0</v>
      </c>
      <c r="K1033" s="79">
        <v>80000.0</v>
      </c>
      <c r="L1033" s="79">
        <v>80000.0</v>
      </c>
      <c r="M1033" s="79">
        <v>864767.76</v>
      </c>
      <c r="N1033" s="79">
        <v>931366.88</v>
      </c>
      <c r="O1033" s="79">
        <v>3.692208374E7</v>
      </c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 ht="13.5" customHeight="1">
      <c r="A1034" s="133"/>
      <c r="B1034" s="134"/>
      <c r="C1034" s="78" t="s">
        <v>179</v>
      </c>
      <c r="D1034" s="79">
        <v>34924.0</v>
      </c>
      <c r="E1034" s="79">
        <v>34916.0</v>
      </c>
      <c r="F1034" s="79">
        <v>34916.0</v>
      </c>
      <c r="G1034" s="79">
        <v>34916.0</v>
      </c>
      <c r="H1034" s="79">
        <v>34916.0</v>
      </c>
      <c r="I1034" s="79">
        <v>34916.0</v>
      </c>
      <c r="J1034" s="79">
        <v>34916.0</v>
      </c>
      <c r="K1034" s="79">
        <v>34916.0</v>
      </c>
      <c r="L1034" s="79">
        <v>34916.0</v>
      </c>
      <c r="M1034" s="79">
        <v>34916.0</v>
      </c>
      <c r="N1034" s="79">
        <v>34916.0</v>
      </c>
      <c r="O1034" s="79">
        <v>419000.0</v>
      </c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 ht="13.5" customHeight="1">
      <c r="A1035" s="133"/>
      <c r="B1035" s="134"/>
      <c r="C1035" s="78" t="s">
        <v>92</v>
      </c>
      <c r="D1035" s="79">
        <v>161242.53</v>
      </c>
      <c r="E1035" s="79">
        <v>161779.96</v>
      </c>
      <c r="F1035" s="79">
        <v>165746.63</v>
      </c>
      <c r="G1035" s="79">
        <v>167261.36</v>
      </c>
      <c r="H1035" s="79">
        <v>160210.31</v>
      </c>
      <c r="I1035" s="79">
        <v>158852.2</v>
      </c>
      <c r="J1035" s="79">
        <v>161352.2</v>
      </c>
      <c r="K1035" s="79">
        <v>146737.49</v>
      </c>
      <c r="L1035" s="79">
        <v>158948.34</v>
      </c>
      <c r="M1035" s="79">
        <v>157878.06</v>
      </c>
      <c r="N1035" s="79">
        <v>158948.34</v>
      </c>
      <c r="O1035" s="79">
        <v>1913835.48</v>
      </c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 ht="13.5" customHeight="1">
      <c r="A1036" s="133"/>
      <c r="B1036" s="134"/>
      <c r="C1036" s="78" t="s">
        <v>46</v>
      </c>
      <c r="D1036" s="79">
        <v>4569512.31</v>
      </c>
      <c r="E1036" s="79">
        <v>4664400.34</v>
      </c>
      <c r="F1036" s="79">
        <v>4523004.11</v>
      </c>
      <c r="G1036" s="79">
        <v>4684940.41</v>
      </c>
      <c r="H1036" s="79">
        <v>4231908.58</v>
      </c>
      <c r="I1036" s="79">
        <v>4521447.25</v>
      </c>
      <c r="J1036" s="79">
        <v>4546754.67</v>
      </c>
      <c r="K1036" s="79">
        <v>4240467.82</v>
      </c>
      <c r="L1036" s="79">
        <v>4679158.93</v>
      </c>
      <c r="M1036" s="79">
        <v>4263825.44</v>
      </c>
      <c r="N1036" s="79">
        <v>4481371.56</v>
      </c>
      <c r="O1036" s="79">
        <v>5.53166573E7</v>
      </c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 ht="13.5" customHeight="1">
      <c r="A1037" s="133"/>
      <c r="B1037" s="134"/>
      <c r="C1037" s="78" t="s">
        <v>63</v>
      </c>
      <c r="D1037" s="79">
        <v>1507248.67</v>
      </c>
      <c r="E1037" s="79">
        <v>611918.22</v>
      </c>
      <c r="F1037" s="79">
        <v>1597418.22</v>
      </c>
      <c r="G1037" s="79">
        <v>1700418.22</v>
      </c>
      <c r="H1037" s="79">
        <v>1152962.66</v>
      </c>
      <c r="I1037" s="79">
        <v>1707713.67</v>
      </c>
      <c r="J1037" s="79">
        <v>1945735.22</v>
      </c>
      <c r="K1037" s="79">
        <v>2361368.55</v>
      </c>
      <c r="L1037" s="79">
        <v>1209201.55</v>
      </c>
      <c r="M1037" s="79">
        <v>986201.55</v>
      </c>
      <c r="N1037" s="79">
        <v>1344068.22</v>
      </c>
      <c r="O1037" s="79">
        <v>2.260909352E7</v>
      </c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 ht="13.5" customHeight="1">
      <c r="A1038" s="133"/>
      <c r="B1038" s="134"/>
      <c r="C1038" s="78" t="s">
        <v>56</v>
      </c>
      <c r="D1038" s="79">
        <v>1286247.79</v>
      </c>
      <c r="E1038" s="79">
        <v>1295931.1</v>
      </c>
      <c r="F1038" s="79">
        <v>1117513.41</v>
      </c>
      <c r="G1038" s="79">
        <v>1213339.55</v>
      </c>
      <c r="H1038" s="79">
        <v>1014771.11</v>
      </c>
      <c r="I1038" s="79">
        <v>1368354.66</v>
      </c>
      <c r="J1038" s="79">
        <v>6872137.63</v>
      </c>
      <c r="K1038" s="79">
        <v>1448121.13</v>
      </c>
      <c r="L1038" s="79">
        <v>1234168.25</v>
      </c>
      <c r="M1038" s="79">
        <v>968917.47</v>
      </c>
      <c r="N1038" s="79">
        <v>1132658.69</v>
      </c>
      <c r="O1038" s="79">
        <v>2.339407201E7</v>
      </c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 ht="13.5" customHeight="1">
      <c r="A1039" s="133"/>
      <c r="B1039" s="134"/>
      <c r="C1039" s="78" t="s">
        <v>180</v>
      </c>
      <c r="D1039" s="79">
        <v>10000.0</v>
      </c>
      <c r="E1039" s="79">
        <v>66000.0</v>
      </c>
      <c r="F1039" s="79">
        <v>24810.0</v>
      </c>
      <c r="G1039" s="79">
        <v>10000.0</v>
      </c>
      <c r="H1039" s="79">
        <v>41000.0</v>
      </c>
      <c r="I1039" s="79">
        <v>22000.0</v>
      </c>
      <c r="J1039" s="79">
        <v>10000.0</v>
      </c>
      <c r="K1039" s="79">
        <v>13000.0</v>
      </c>
      <c r="L1039" s="79">
        <v>22000.0</v>
      </c>
      <c r="M1039" s="79">
        <v>10000.0</v>
      </c>
      <c r="N1039" s="79">
        <v>21000.0</v>
      </c>
      <c r="O1039" s="79">
        <v>277810.0</v>
      </c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 ht="13.5" customHeight="1">
      <c r="A1040" s="133"/>
      <c r="B1040" s="134"/>
      <c r="C1040" s="78" t="s">
        <v>91</v>
      </c>
      <c r="D1040" s="79">
        <v>81297.72</v>
      </c>
      <c r="E1040" s="79">
        <v>647733.66</v>
      </c>
      <c r="F1040" s="79">
        <v>293244.04</v>
      </c>
      <c r="G1040" s="79">
        <v>169442.1</v>
      </c>
      <c r="H1040" s="79">
        <v>53155.29</v>
      </c>
      <c r="I1040" s="79">
        <v>112269.98</v>
      </c>
      <c r="J1040" s="79">
        <v>43739.24</v>
      </c>
      <c r="K1040" s="79">
        <v>61987.4</v>
      </c>
      <c r="L1040" s="79">
        <v>88827.99</v>
      </c>
      <c r="M1040" s="79">
        <v>312658.15</v>
      </c>
      <c r="N1040" s="79">
        <v>41739.24</v>
      </c>
      <c r="O1040" s="79">
        <v>1985988.85</v>
      </c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 ht="13.5" customHeight="1">
      <c r="A1041" s="133"/>
      <c r="B1041" s="134"/>
      <c r="C1041" s="78" t="s">
        <v>93</v>
      </c>
      <c r="D1041" s="79">
        <v>-472562.51</v>
      </c>
      <c r="E1041" s="79">
        <v>-477812.51</v>
      </c>
      <c r="F1041" s="79">
        <v>-448903.29</v>
      </c>
      <c r="G1041" s="79">
        <v>-535703.58</v>
      </c>
      <c r="H1041" s="79">
        <v>-479508.94</v>
      </c>
      <c r="I1041" s="79">
        <v>-554803.58</v>
      </c>
      <c r="J1041" s="79">
        <v>-1444283.58</v>
      </c>
      <c r="K1041" s="79">
        <v>-1446699.64</v>
      </c>
      <c r="L1041" s="79">
        <v>-1444283.58</v>
      </c>
      <c r="M1041" s="79">
        <v>534750.44</v>
      </c>
      <c r="N1041" s="79">
        <v>-1749249.56</v>
      </c>
      <c r="O1041" s="79">
        <v>-1.026830989E7</v>
      </c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 ht="13.5" customHeight="1">
      <c r="A1042" s="135"/>
      <c r="B1042" s="136"/>
      <c r="C1042" s="78" t="s">
        <v>54</v>
      </c>
      <c r="D1042" s="79">
        <v>1.523595178E7</v>
      </c>
      <c r="E1042" s="79">
        <v>1.576977795E7</v>
      </c>
      <c r="F1042" s="79">
        <v>2.315296435E7</v>
      </c>
      <c r="G1042" s="79">
        <v>2.157548754E7</v>
      </c>
      <c r="H1042" s="79">
        <v>2.153287726E7</v>
      </c>
      <c r="I1042" s="79">
        <v>1.501596749E7</v>
      </c>
      <c r="J1042" s="79">
        <v>1.94471721E7</v>
      </c>
      <c r="K1042" s="79">
        <v>1.370431397E7</v>
      </c>
      <c r="L1042" s="79">
        <v>1.396844221E7</v>
      </c>
      <c r="M1042" s="79">
        <v>1.553987816E7</v>
      </c>
      <c r="N1042" s="79">
        <v>1.377919426E7</v>
      </c>
      <c r="O1042" s="79">
        <v>2.1428672221E8</v>
      </c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 ht="12.0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37">
        <v>2.1383926574E8</v>
      </c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 ht="12.0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 ht="12.0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 ht="12.0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 ht="12.0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 ht="12.0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 ht="12.0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 ht="12.0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 ht="12.0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 ht="12.0" customHeight="1">
      <c r="A1052" s="1"/>
      <c r="B1052" s="138" t="s">
        <v>77</v>
      </c>
      <c r="C1052" s="71" t="s">
        <v>65</v>
      </c>
      <c r="D1052" s="71" t="s">
        <v>66</v>
      </c>
      <c r="E1052" s="71" t="s">
        <v>67</v>
      </c>
      <c r="F1052" s="71" t="s">
        <v>68</v>
      </c>
      <c r="G1052" s="71" t="s">
        <v>69</v>
      </c>
      <c r="H1052" s="71" t="s">
        <v>70</v>
      </c>
      <c r="I1052" s="71" t="s">
        <v>71</v>
      </c>
      <c r="J1052" s="71" t="s">
        <v>72</v>
      </c>
      <c r="K1052" s="71" t="s">
        <v>73</v>
      </c>
      <c r="L1052" s="71" t="s">
        <v>74</v>
      </c>
      <c r="M1052" s="71" t="s">
        <v>75</v>
      </c>
      <c r="N1052" s="71" t="s">
        <v>76</v>
      </c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 ht="12.0" customHeight="1">
      <c r="A1053" s="1" t="e">
        <v>#REF!</v>
      </c>
      <c r="B1053" s="71" t="s">
        <v>181</v>
      </c>
      <c r="C1053" s="73">
        <v>1359465.97</v>
      </c>
      <c r="D1053" s="73">
        <v>890247.27</v>
      </c>
      <c r="E1053" s="73">
        <v>733441.29</v>
      </c>
      <c r="F1053" s="73">
        <v>801705.36</v>
      </c>
      <c r="G1053" s="73">
        <v>685417.23</v>
      </c>
      <c r="H1053" s="73">
        <v>698500.86</v>
      </c>
      <c r="I1053" s="73">
        <v>5469645.83</v>
      </c>
      <c r="J1053" s="73">
        <v>300198.84</v>
      </c>
      <c r="K1053" s="73">
        <v>-186244.13</v>
      </c>
      <c r="L1053" s="73">
        <v>1525826.57</v>
      </c>
      <c r="M1053" s="73">
        <v>-608011.03</v>
      </c>
      <c r="N1053" s="73">
        <v>107644.29</v>
      </c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 ht="12.0" customHeight="1">
      <c r="A1054" s="1" t="e">
        <v>#REF!</v>
      </c>
      <c r="B1054" s="71" t="s">
        <v>182</v>
      </c>
      <c r="C1054" s="73">
        <v>5288076.27</v>
      </c>
      <c r="D1054" s="73">
        <v>5272588.06</v>
      </c>
      <c r="E1054" s="73">
        <v>4197458.7</v>
      </c>
      <c r="F1054" s="73">
        <v>3906721.71</v>
      </c>
      <c r="G1054" s="73">
        <v>3755827.76</v>
      </c>
      <c r="H1054" s="73">
        <v>5355333.05</v>
      </c>
      <c r="I1054" s="73">
        <v>5792767.39</v>
      </c>
      <c r="J1054" s="73">
        <v>5281907.25</v>
      </c>
      <c r="K1054" s="73">
        <v>5734018.16</v>
      </c>
      <c r="L1054" s="73">
        <v>5543479.7</v>
      </c>
      <c r="M1054" s="73">
        <v>5752458.41</v>
      </c>
      <c r="N1054" s="73">
        <v>8310269.8</v>
      </c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 ht="12.0" customHeight="1">
      <c r="A1055" s="1" t="e">
        <v>#REF!</v>
      </c>
      <c r="B1055" s="71" t="s">
        <v>121</v>
      </c>
      <c r="C1055" s="73">
        <v>1184642.89</v>
      </c>
      <c r="D1055" s="73">
        <v>1021176.69</v>
      </c>
      <c r="E1055" s="73">
        <v>985151.4</v>
      </c>
      <c r="F1055" s="73">
        <v>972991.21</v>
      </c>
      <c r="G1055" s="73">
        <v>977841.01</v>
      </c>
      <c r="H1055" s="73">
        <v>1020590.26</v>
      </c>
      <c r="I1055" s="73">
        <v>1029636.73</v>
      </c>
      <c r="J1055" s="73">
        <v>1007690.53</v>
      </c>
      <c r="K1055" s="73">
        <v>1042153.97</v>
      </c>
      <c r="L1055" s="73">
        <v>1035358.05</v>
      </c>
      <c r="M1055" s="73">
        <v>1054288.49</v>
      </c>
      <c r="N1055" s="73">
        <v>3124522.05</v>
      </c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 ht="12.0" customHeight="1">
      <c r="A1056" s="1" t="e">
        <v>#REF!</v>
      </c>
      <c r="B1056" s="71" t="s">
        <v>183</v>
      </c>
      <c r="C1056" s="73">
        <v>75004.15</v>
      </c>
      <c r="D1056" s="73">
        <v>69339.68</v>
      </c>
      <c r="E1056" s="73">
        <v>103533.5</v>
      </c>
      <c r="F1056" s="73">
        <v>83367.15</v>
      </c>
      <c r="G1056" s="73">
        <v>84189.25</v>
      </c>
      <c r="H1056" s="73">
        <v>86157.03</v>
      </c>
      <c r="I1056" s="73">
        <v>79678.29</v>
      </c>
      <c r="J1056" s="73">
        <v>103257.99</v>
      </c>
      <c r="K1056" s="73">
        <v>126978.39</v>
      </c>
      <c r="L1056" s="73">
        <v>107783.01</v>
      </c>
      <c r="M1056" s="73">
        <v>103233.96</v>
      </c>
      <c r="N1056" s="73">
        <v>-10668.51</v>
      </c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 ht="12.0" customHeight="1">
      <c r="A1057" s="1" t="e">
        <v>#REF!</v>
      </c>
      <c r="B1057" s="71" t="s">
        <v>184</v>
      </c>
      <c r="C1057" s="73">
        <v>44595.26</v>
      </c>
      <c r="D1057" s="73">
        <v>62115.03</v>
      </c>
      <c r="E1057" s="73">
        <v>49562.88</v>
      </c>
      <c r="F1057" s="73">
        <v>52874.96</v>
      </c>
      <c r="G1057" s="73">
        <v>77189.47</v>
      </c>
      <c r="H1057" s="73">
        <v>31541.55</v>
      </c>
      <c r="I1057" s="73">
        <v>48840.85</v>
      </c>
      <c r="J1057" s="73">
        <v>99820.57</v>
      </c>
      <c r="K1057" s="73">
        <v>78045.11</v>
      </c>
      <c r="L1057" s="73">
        <v>82380.5</v>
      </c>
      <c r="M1057" s="73">
        <v>101318.67</v>
      </c>
      <c r="N1057" s="73">
        <v>267886.89</v>
      </c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 ht="12.0" customHeight="1">
      <c r="A1058" s="1" t="e">
        <v>#REF!</v>
      </c>
      <c r="B1058" s="71" t="s">
        <v>185</v>
      </c>
      <c r="C1058" s="73">
        <v>14721.93</v>
      </c>
      <c r="D1058" s="73">
        <v>-20019.91</v>
      </c>
      <c r="E1058" s="73">
        <v>-17990.79</v>
      </c>
      <c r="F1058" s="73">
        <v>7394.86</v>
      </c>
      <c r="G1058" s="73">
        <v>-14651.0</v>
      </c>
      <c r="H1058" s="73">
        <v>303556.62</v>
      </c>
      <c r="I1058" s="73">
        <v>4961.5</v>
      </c>
      <c r="J1058" s="73">
        <v>7732.56</v>
      </c>
      <c r="K1058" s="73">
        <v>10163.11</v>
      </c>
      <c r="L1058" s="73">
        <v>36800.79</v>
      </c>
      <c r="M1058" s="73">
        <v>12325.53</v>
      </c>
      <c r="N1058" s="73">
        <v>-34159.88</v>
      </c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 ht="12.0" customHeight="1">
      <c r="A1059" s="1" t="e">
        <v>#REF!</v>
      </c>
      <c r="B1059" s="71" t="s">
        <v>186</v>
      </c>
      <c r="C1059" s="73">
        <v>-20198.33</v>
      </c>
      <c r="D1059" s="73">
        <v>308286.41</v>
      </c>
      <c r="E1059" s="73">
        <v>3213.66</v>
      </c>
      <c r="F1059" s="73">
        <v>-17668.21</v>
      </c>
      <c r="G1059" s="73">
        <v>-16582.61</v>
      </c>
      <c r="H1059" s="73">
        <v>-5014.96</v>
      </c>
      <c r="I1059" s="73">
        <v>-20070.06</v>
      </c>
      <c r="J1059" s="73">
        <v>5884.14</v>
      </c>
      <c r="K1059" s="73">
        <v>31485.73</v>
      </c>
      <c r="L1059" s="73">
        <v>11862.96</v>
      </c>
      <c r="M1059" s="73">
        <v>115344.12</v>
      </c>
      <c r="N1059" s="73">
        <v>1218295.07</v>
      </c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 ht="12.0" customHeight="1">
      <c r="A1060" s="1" t="e">
        <v>#REF!</v>
      </c>
      <c r="B1060" s="71" t="s">
        <v>187</v>
      </c>
      <c r="C1060" s="73">
        <v>304165.0</v>
      </c>
      <c r="D1060" s="73">
        <v>180545.77</v>
      </c>
      <c r="E1060" s="73">
        <v>158657.54</v>
      </c>
      <c r="F1060" s="73">
        <v>327857.18</v>
      </c>
      <c r="G1060" s="73">
        <v>150410.28</v>
      </c>
      <c r="H1060" s="73">
        <v>127771.04</v>
      </c>
      <c r="I1060" s="73">
        <v>168307.51</v>
      </c>
      <c r="J1060" s="73">
        <v>181350.8</v>
      </c>
      <c r="K1060" s="73">
        <v>390597.78</v>
      </c>
      <c r="L1060" s="73">
        <v>233362.56</v>
      </c>
      <c r="M1060" s="73">
        <v>295020.96</v>
      </c>
      <c r="N1060" s="73">
        <v>359237.45</v>
      </c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 ht="12.0" customHeight="1">
      <c r="A1061" s="1" t="e">
        <v>#REF!</v>
      </c>
      <c r="B1061" s="71" t="s">
        <v>188</v>
      </c>
      <c r="C1061" s="73">
        <v>123669.4</v>
      </c>
      <c r="D1061" s="73">
        <v>34913.52</v>
      </c>
      <c r="E1061" s="73">
        <v>41147.12</v>
      </c>
      <c r="F1061" s="73">
        <v>54856.45</v>
      </c>
      <c r="G1061" s="73">
        <v>34376.66</v>
      </c>
      <c r="H1061" s="73">
        <v>37239.29</v>
      </c>
      <c r="I1061" s="73">
        <v>170522.12</v>
      </c>
      <c r="J1061" s="73">
        <v>41089.29</v>
      </c>
      <c r="K1061" s="73">
        <v>56496.46</v>
      </c>
      <c r="L1061" s="73">
        <v>54160.17</v>
      </c>
      <c r="M1061" s="73">
        <v>60481.39</v>
      </c>
      <c r="N1061" s="73">
        <v>73608.03</v>
      </c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 ht="12.0" customHeight="1">
      <c r="A1062" s="1" t="e">
        <v>#REF!</v>
      </c>
      <c r="B1062" s="71" t="s">
        <v>122</v>
      </c>
      <c r="C1062" s="73">
        <v>198695.17</v>
      </c>
      <c r="D1062" s="73">
        <v>155239.03</v>
      </c>
      <c r="E1062" s="73">
        <v>908610.03</v>
      </c>
      <c r="F1062" s="73">
        <v>3221694.9</v>
      </c>
      <c r="G1062" s="73">
        <v>3033838.4</v>
      </c>
      <c r="H1062" s="73">
        <v>364258.71</v>
      </c>
      <c r="I1062" s="73">
        <v>169524.5</v>
      </c>
      <c r="J1062" s="73">
        <v>183046.49</v>
      </c>
      <c r="K1062" s="73">
        <v>226674.69</v>
      </c>
      <c r="L1062" s="73">
        <v>236290.22</v>
      </c>
      <c r="M1062" s="73">
        <v>233573.88</v>
      </c>
      <c r="N1062" s="73">
        <v>530117.21</v>
      </c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 ht="12.0" customHeight="1">
      <c r="A1063" s="1" t="e">
        <v>#REF!</v>
      </c>
      <c r="B1063" s="71" t="s">
        <v>123</v>
      </c>
      <c r="C1063" s="73">
        <v>926210.05</v>
      </c>
      <c r="D1063" s="73">
        <v>975319.85</v>
      </c>
      <c r="E1063" s="73">
        <v>6288754.8</v>
      </c>
      <c r="F1063" s="73">
        <v>6312481.21</v>
      </c>
      <c r="G1063" s="73">
        <v>6320547.97</v>
      </c>
      <c r="H1063" s="73">
        <v>1453141.84</v>
      </c>
      <c r="I1063" s="73">
        <v>572650.64</v>
      </c>
      <c r="J1063" s="73">
        <v>905363.86</v>
      </c>
      <c r="K1063" s="73">
        <v>326378.31</v>
      </c>
      <c r="L1063" s="73">
        <v>246104.84</v>
      </c>
      <c r="M1063" s="73">
        <v>263696.46</v>
      </c>
      <c r="N1063" s="73">
        <v>183057.54</v>
      </c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 ht="12.0" customHeight="1">
      <c r="A1064" s="1" t="e">
        <v>#REF!</v>
      </c>
      <c r="B1064" s="71" t="s">
        <v>189</v>
      </c>
      <c r="C1064" s="73">
        <v>117619.8</v>
      </c>
      <c r="D1064" s="73">
        <v>42330.84</v>
      </c>
      <c r="E1064" s="73">
        <v>38632.28</v>
      </c>
      <c r="F1064" s="73">
        <v>36579.64</v>
      </c>
      <c r="G1064" s="73">
        <v>43258.64</v>
      </c>
      <c r="H1064" s="73">
        <v>42396.79</v>
      </c>
      <c r="I1064" s="73">
        <v>31262.94</v>
      </c>
      <c r="J1064" s="73">
        <v>40338.1</v>
      </c>
      <c r="K1064" s="73">
        <v>50278.87</v>
      </c>
      <c r="L1064" s="73">
        <v>40597.92</v>
      </c>
      <c r="M1064" s="73">
        <v>153181.07</v>
      </c>
      <c r="N1064" s="73">
        <v>332146.41</v>
      </c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 ht="12.0" customHeight="1">
      <c r="A1065" s="1" t="e">
        <v>#REF!</v>
      </c>
      <c r="B1065" s="71" t="s">
        <v>124</v>
      </c>
      <c r="C1065" s="73">
        <v>187842.89</v>
      </c>
      <c r="D1065" s="73">
        <v>160485.54</v>
      </c>
      <c r="E1065" s="73">
        <v>172340.39</v>
      </c>
      <c r="F1065" s="73">
        <v>190165.74</v>
      </c>
      <c r="G1065" s="73">
        <v>181420.72</v>
      </c>
      <c r="H1065" s="73">
        <v>141340.11</v>
      </c>
      <c r="I1065" s="73">
        <v>199781.37</v>
      </c>
      <c r="J1065" s="73">
        <v>191390.74</v>
      </c>
      <c r="K1065" s="73">
        <v>235118.94</v>
      </c>
      <c r="L1065" s="73">
        <v>253460.56</v>
      </c>
      <c r="M1065" s="73">
        <v>238631.87</v>
      </c>
      <c r="N1065" s="73">
        <v>2183378.21</v>
      </c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 ht="12.0" customHeight="1">
      <c r="A1066" s="1" t="e">
        <v>#REF!</v>
      </c>
      <c r="B1066" s="71" t="s">
        <v>125</v>
      </c>
      <c r="C1066" s="73">
        <v>154783.74</v>
      </c>
      <c r="D1066" s="73">
        <v>160181.26</v>
      </c>
      <c r="E1066" s="73">
        <v>178971.57</v>
      </c>
      <c r="F1066" s="73">
        <v>419528.68</v>
      </c>
      <c r="G1066" s="73">
        <v>161642.25</v>
      </c>
      <c r="H1066" s="73">
        <v>582525.74</v>
      </c>
      <c r="I1066" s="73">
        <v>630048.03</v>
      </c>
      <c r="J1066" s="73">
        <v>692356.37</v>
      </c>
      <c r="K1066" s="73">
        <v>631870.06</v>
      </c>
      <c r="L1066" s="73">
        <v>638229.87</v>
      </c>
      <c r="M1066" s="73">
        <v>721027.31</v>
      </c>
      <c r="N1066" s="73">
        <v>781328.99</v>
      </c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 ht="12.0" customHeight="1">
      <c r="A1067" s="1" t="e">
        <v>#REF!</v>
      </c>
      <c r="B1067" s="71" t="s">
        <v>190</v>
      </c>
      <c r="C1067" s="73">
        <v>16666.67</v>
      </c>
      <c r="D1067" s="73">
        <v>16666.67</v>
      </c>
      <c r="E1067" s="73">
        <v>16666.67</v>
      </c>
      <c r="F1067" s="73">
        <v>16666.67</v>
      </c>
      <c r="G1067" s="73">
        <v>16666.67</v>
      </c>
      <c r="H1067" s="73">
        <v>16666.67</v>
      </c>
      <c r="I1067" s="73">
        <v>16666.67</v>
      </c>
      <c r="J1067" s="73">
        <v>16666.67</v>
      </c>
      <c r="K1067" s="73">
        <v>16666.67</v>
      </c>
      <c r="L1067" s="73">
        <v>16666.67</v>
      </c>
      <c r="M1067" s="73">
        <v>16666.67</v>
      </c>
      <c r="N1067" s="73">
        <v>16666.67</v>
      </c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 ht="12.0" customHeight="1">
      <c r="A1068" s="1" t="e">
        <v>#REF!</v>
      </c>
      <c r="B1068" s="71" t="s">
        <v>191</v>
      </c>
      <c r="C1068" s="73">
        <v>10000.0</v>
      </c>
      <c r="D1068" s="73">
        <v>10000.0</v>
      </c>
      <c r="E1068" s="73">
        <v>30000.0</v>
      </c>
      <c r="F1068" s="73">
        <v>10000.0</v>
      </c>
      <c r="G1068" s="73">
        <v>25000.0</v>
      </c>
      <c r="H1068" s="73">
        <v>30000.0</v>
      </c>
      <c r="I1068" s="73">
        <v>10000.0</v>
      </c>
      <c r="J1068" s="73">
        <v>10000.0</v>
      </c>
      <c r="K1068" s="73">
        <v>30000.0</v>
      </c>
      <c r="L1068" s="73">
        <v>10000.0</v>
      </c>
      <c r="M1068" s="73">
        <v>10000.0</v>
      </c>
      <c r="N1068" s="73">
        <v>30000.0</v>
      </c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 ht="12.0" customHeight="1">
      <c r="A1069" s="1" t="e">
        <v>#REF!</v>
      </c>
      <c r="B1069" s="71" t="s">
        <v>192</v>
      </c>
      <c r="C1069" s="73">
        <v>11250.0</v>
      </c>
      <c r="D1069" s="73">
        <v>11250.0</v>
      </c>
      <c r="E1069" s="73">
        <v>11250.0</v>
      </c>
      <c r="F1069" s="73">
        <v>11250.0</v>
      </c>
      <c r="G1069" s="73">
        <v>11250.0</v>
      </c>
      <c r="H1069" s="73">
        <v>11250.0</v>
      </c>
      <c r="I1069" s="73">
        <v>11250.0</v>
      </c>
      <c r="J1069" s="73">
        <v>11250.0</v>
      </c>
      <c r="K1069" s="73">
        <v>11250.0</v>
      </c>
      <c r="L1069" s="73">
        <v>11250.0</v>
      </c>
      <c r="M1069" s="73">
        <v>11250.0</v>
      </c>
      <c r="N1069" s="73">
        <v>11250.0</v>
      </c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 ht="12.0" customHeight="1">
      <c r="A1070" s="1" t="e">
        <v>#REF!</v>
      </c>
      <c r="B1070" s="71" t="s">
        <v>193</v>
      </c>
      <c r="C1070" s="73">
        <v>6083.33</v>
      </c>
      <c r="D1070" s="73">
        <v>6083.33</v>
      </c>
      <c r="E1070" s="73">
        <v>6083.33</v>
      </c>
      <c r="F1070" s="73">
        <v>6083.33</v>
      </c>
      <c r="G1070" s="73">
        <v>6083.33</v>
      </c>
      <c r="H1070" s="73">
        <v>6083.33</v>
      </c>
      <c r="I1070" s="73">
        <v>6083.33</v>
      </c>
      <c r="J1070" s="73">
        <v>6083.33</v>
      </c>
      <c r="K1070" s="73">
        <v>6083.33</v>
      </c>
      <c r="L1070" s="73">
        <v>6083.33</v>
      </c>
      <c r="M1070" s="73">
        <v>6083.33</v>
      </c>
      <c r="N1070" s="73">
        <v>6083.33</v>
      </c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 ht="12.0" customHeight="1">
      <c r="A1071" s="1" t="e">
        <v>#REF!</v>
      </c>
      <c r="B1071" s="71" t="s">
        <v>194</v>
      </c>
      <c r="C1071" s="73">
        <v>28166.66</v>
      </c>
      <c r="D1071" s="73">
        <v>28166.66</v>
      </c>
      <c r="E1071" s="73">
        <v>28166.66</v>
      </c>
      <c r="F1071" s="73">
        <v>28166.66</v>
      </c>
      <c r="G1071" s="73">
        <v>28166.66</v>
      </c>
      <c r="H1071" s="73">
        <v>28166.66</v>
      </c>
      <c r="I1071" s="73">
        <v>28166.66</v>
      </c>
      <c r="J1071" s="73">
        <v>28166.66</v>
      </c>
      <c r="K1071" s="73">
        <v>28166.66</v>
      </c>
      <c r="L1071" s="73">
        <v>28166.66</v>
      </c>
      <c r="M1071" s="73">
        <v>28166.66</v>
      </c>
      <c r="N1071" s="73">
        <v>28166.66</v>
      </c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 ht="12.0" customHeight="1">
      <c r="A1072" s="1" t="e">
        <v>#REF!</v>
      </c>
      <c r="B1072" s="71" t="s">
        <v>195</v>
      </c>
      <c r="C1072" s="73">
        <v>4200.0</v>
      </c>
      <c r="D1072" s="73">
        <v>3700.0</v>
      </c>
      <c r="E1072" s="73">
        <v>6200.0</v>
      </c>
      <c r="F1072" s="73">
        <v>7200.0</v>
      </c>
      <c r="G1072" s="73">
        <v>3700.0</v>
      </c>
      <c r="H1072" s="73">
        <v>3700.0</v>
      </c>
      <c r="I1072" s="73">
        <v>12200.0</v>
      </c>
      <c r="J1072" s="73">
        <v>4170.0</v>
      </c>
      <c r="K1072" s="73">
        <v>7200.0</v>
      </c>
      <c r="L1072" s="73">
        <v>3700.0</v>
      </c>
      <c r="M1072" s="73">
        <v>13700.0</v>
      </c>
      <c r="N1072" s="73">
        <v>8210.0</v>
      </c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 ht="12.0" customHeight="1">
      <c r="A1073" s="1" t="e">
        <v>#REF!</v>
      </c>
      <c r="B1073" s="71" t="s">
        <v>196</v>
      </c>
      <c r="C1073" s="73">
        <v>60125.0</v>
      </c>
      <c r="D1073" s="73">
        <v>60125.0</v>
      </c>
      <c r="E1073" s="73">
        <v>60125.0</v>
      </c>
      <c r="F1073" s="73">
        <v>60125.0</v>
      </c>
      <c r="G1073" s="73">
        <v>60125.0</v>
      </c>
      <c r="H1073" s="73">
        <v>60125.0</v>
      </c>
      <c r="I1073" s="73">
        <v>60125.0</v>
      </c>
      <c r="J1073" s="73">
        <v>60125.0</v>
      </c>
      <c r="K1073" s="73">
        <v>60125.0</v>
      </c>
      <c r="L1073" s="73">
        <v>60125.0</v>
      </c>
      <c r="M1073" s="73">
        <v>60125.0</v>
      </c>
      <c r="N1073" s="73">
        <v>60125.0</v>
      </c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 ht="12.0" customHeight="1">
      <c r="A1074" s="1" t="e">
        <v>#REF!</v>
      </c>
      <c r="B1074" s="71" t="s">
        <v>126</v>
      </c>
      <c r="C1074" s="73">
        <v>1870946.71</v>
      </c>
      <c r="D1074" s="73">
        <v>1893964.86</v>
      </c>
      <c r="E1074" s="73">
        <v>3946553.25</v>
      </c>
      <c r="F1074" s="73">
        <v>1649852.28</v>
      </c>
      <c r="G1074" s="73">
        <v>1390311.38</v>
      </c>
      <c r="H1074" s="73">
        <v>1446135.35</v>
      </c>
      <c r="I1074" s="73">
        <v>1521678.94</v>
      </c>
      <c r="J1074" s="73">
        <v>1493089.18</v>
      </c>
      <c r="K1074" s="73">
        <v>1427874.43</v>
      </c>
      <c r="L1074" s="73">
        <v>1484686.52</v>
      </c>
      <c r="M1074" s="73">
        <v>1649577.07</v>
      </c>
      <c r="N1074" s="73">
        <v>2885716.73</v>
      </c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 ht="12.0" customHeight="1">
      <c r="A1075" s="1" t="e">
        <v>#REF!</v>
      </c>
      <c r="B1075" s="71" t="s">
        <v>197</v>
      </c>
      <c r="C1075" s="73">
        <v>653725.57</v>
      </c>
      <c r="D1075" s="73">
        <v>653725.57</v>
      </c>
      <c r="E1075" s="73">
        <v>753725.57</v>
      </c>
      <c r="F1075" s="73">
        <v>653725.57</v>
      </c>
      <c r="G1075" s="73">
        <v>653725.57</v>
      </c>
      <c r="H1075" s="73">
        <v>753725.57</v>
      </c>
      <c r="I1075" s="73">
        <v>653725.57</v>
      </c>
      <c r="J1075" s="73">
        <v>653725.57</v>
      </c>
      <c r="K1075" s="73">
        <v>653725.57</v>
      </c>
      <c r="L1075" s="73">
        <v>653725.57</v>
      </c>
      <c r="M1075" s="73">
        <v>673725.57</v>
      </c>
      <c r="N1075" s="73">
        <v>808725.57</v>
      </c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 ht="12.0" customHeight="1">
      <c r="A1076" s="1" t="e">
        <v>#REF!</v>
      </c>
      <c r="B1076" s="71" t="s">
        <v>198</v>
      </c>
      <c r="C1076" s="73">
        <v>0.0</v>
      </c>
      <c r="D1076" s="73">
        <v>0.0</v>
      </c>
      <c r="E1076" s="73">
        <v>0.0</v>
      </c>
      <c r="F1076" s="73">
        <v>0.0</v>
      </c>
      <c r="G1076" s="73">
        <v>50000.0</v>
      </c>
      <c r="H1076" s="73">
        <v>0.0</v>
      </c>
      <c r="I1076" s="73">
        <v>0.0</v>
      </c>
      <c r="J1076" s="73">
        <v>0.0</v>
      </c>
      <c r="K1076" s="73">
        <v>0.0</v>
      </c>
      <c r="L1076" s="73">
        <v>0.0</v>
      </c>
      <c r="M1076" s="73">
        <v>0.0</v>
      </c>
      <c r="N1076" s="73">
        <v>0.0</v>
      </c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 ht="12.0" customHeight="1">
      <c r="A1077" s="1" t="e">
        <v>#REF!</v>
      </c>
      <c r="B1077" s="71" t="s">
        <v>127</v>
      </c>
      <c r="C1077" s="73">
        <v>466820.58</v>
      </c>
      <c r="D1077" s="73">
        <v>1173906.07</v>
      </c>
      <c r="E1077" s="73">
        <v>922130.16</v>
      </c>
      <c r="F1077" s="73">
        <v>912194.63</v>
      </c>
      <c r="G1077" s="73">
        <v>510785.16</v>
      </c>
      <c r="H1077" s="73">
        <v>383329.21</v>
      </c>
      <c r="I1077" s="73">
        <v>382061.77</v>
      </c>
      <c r="J1077" s="73">
        <v>580445.3</v>
      </c>
      <c r="K1077" s="73">
        <v>548795.1</v>
      </c>
      <c r="L1077" s="73">
        <v>656671.35</v>
      </c>
      <c r="M1077" s="73">
        <v>386161.77</v>
      </c>
      <c r="N1077" s="73">
        <v>738815.16</v>
      </c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  <row r="1078" ht="12.0" customHeight="1">
      <c r="A1078" s="1" t="e">
        <v>#REF!</v>
      </c>
      <c r="B1078" s="71" t="s">
        <v>128</v>
      </c>
      <c r="C1078" s="73">
        <v>732208.16</v>
      </c>
      <c r="D1078" s="73">
        <v>775544.76</v>
      </c>
      <c r="E1078" s="73">
        <v>618182.95</v>
      </c>
      <c r="F1078" s="73">
        <v>781131.92</v>
      </c>
      <c r="G1078" s="73">
        <v>560554.55</v>
      </c>
      <c r="H1078" s="73">
        <v>842848.38</v>
      </c>
      <c r="I1078" s="73">
        <v>767881.71</v>
      </c>
      <c r="J1078" s="73">
        <v>685072.1</v>
      </c>
      <c r="K1078" s="73">
        <v>733162.19</v>
      </c>
      <c r="L1078" s="73">
        <v>538379.98</v>
      </c>
      <c r="M1078" s="73">
        <v>668686.6</v>
      </c>
      <c r="N1078" s="73">
        <v>785882.15</v>
      </c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</row>
    <row r="1079" ht="12.0" customHeight="1">
      <c r="A1079" s="1" t="e">
        <v>#REF!</v>
      </c>
      <c r="B1079" s="71" t="s">
        <v>199</v>
      </c>
      <c r="C1079" s="73">
        <v>95365.51</v>
      </c>
      <c r="D1079" s="73">
        <v>130365.51</v>
      </c>
      <c r="E1079" s="73">
        <v>431885.15</v>
      </c>
      <c r="F1079" s="73">
        <v>66146.4</v>
      </c>
      <c r="G1079" s="73">
        <v>138646.4</v>
      </c>
      <c r="H1079" s="73">
        <v>139885.15</v>
      </c>
      <c r="I1079" s="73">
        <v>96146.4</v>
      </c>
      <c r="J1079" s="73">
        <v>138646.4</v>
      </c>
      <c r="K1079" s="73">
        <v>109885.15</v>
      </c>
      <c r="L1079" s="73">
        <v>88646.4</v>
      </c>
      <c r="M1079" s="73">
        <v>78646.4</v>
      </c>
      <c r="N1079" s="73">
        <v>159885.15</v>
      </c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</row>
    <row r="1080" ht="12.0" customHeight="1">
      <c r="A1080" s="1" t="e">
        <v>#REF!</v>
      </c>
      <c r="B1080" s="71" t="s">
        <v>200</v>
      </c>
      <c r="C1080" s="73">
        <v>1781.25</v>
      </c>
      <c r="D1080" s="73">
        <v>1781.25</v>
      </c>
      <c r="E1080" s="73">
        <v>1781.25</v>
      </c>
      <c r="F1080" s="73">
        <v>1781.25</v>
      </c>
      <c r="G1080" s="73">
        <v>1781.25</v>
      </c>
      <c r="H1080" s="73">
        <v>1781.25</v>
      </c>
      <c r="I1080" s="73">
        <v>1781.25</v>
      </c>
      <c r="J1080" s="73">
        <v>1781.25</v>
      </c>
      <c r="K1080" s="73">
        <v>1781.25</v>
      </c>
      <c r="L1080" s="73">
        <v>1781.25</v>
      </c>
      <c r="M1080" s="73">
        <v>1781.25</v>
      </c>
      <c r="N1080" s="73">
        <v>1781.25</v>
      </c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</row>
    <row r="1081" ht="12.0" customHeight="1">
      <c r="A1081" s="1" t="e">
        <v>#REF!</v>
      </c>
      <c r="B1081" s="71" t="s">
        <v>129</v>
      </c>
      <c r="C1081" s="73">
        <v>26426.53</v>
      </c>
      <c r="D1081" s="73">
        <v>26426.53</v>
      </c>
      <c r="E1081" s="73">
        <v>118889.0</v>
      </c>
      <c r="F1081" s="73">
        <v>26426.53</v>
      </c>
      <c r="G1081" s="73">
        <v>26426.53</v>
      </c>
      <c r="H1081" s="73">
        <v>26426.53</v>
      </c>
      <c r="I1081" s="73">
        <v>26426.53</v>
      </c>
      <c r="J1081" s="73">
        <v>26426.53</v>
      </c>
      <c r="K1081" s="73">
        <v>26426.53</v>
      </c>
      <c r="L1081" s="73">
        <v>26426.53</v>
      </c>
      <c r="M1081" s="73">
        <v>26426.53</v>
      </c>
      <c r="N1081" s="73">
        <v>26426.53</v>
      </c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</row>
    <row r="1082" ht="12.0" customHeight="1">
      <c r="A1082" s="1" t="e">
        <v>#REF!</v>
      </c>
      <c r="B1082" s="71" t="s">
        <v>130</v>
      </c>
      <c r="C1082" s="73">
        <v>3341.53</v>
      </c>
      <c r="D1082" s="73">
        <v>3341.53</v>
      </c>
      <c r="E1082" s="73">
        <v>264404.0</v>
      </c>
      <c r="F1082" s="73">
        <v>3341.53</v>
      </c>
      <c r="G1082" s="73">
        <v>3341.53</v>
      </c>
      <c r="H1082" s="73">
        <v>3341.53</v>
      </c>
      <c r="I1082" s="73">
        <v>3341.53</v>
      </c>
      <c r="J1082" s="73">
        <v>3341.53</v>
      </c>
      <c r="K1082" s="73">
        <v>3341.53</v>
      </c>
      <c r="L1082" s="73">
        <v>3341.53</v>
      </c>
      <c r="M1082" s="73">
        <v>3341.53</v>
      </c>
      <c r="N1082" s="73">
        <v>3341.53</v>
      </c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</row>
    <row r="1083" ht="12.0" customHeight="1">
      <c r="A1083" s="1" t="e">
        <v>#REF!</v>
      </c>
      <c r="B1083" s="71" t="s">
        <v>201</v>
      </c>
      <c r="C1083" s="73">
        <v>1781.25</v>
      </c>
      <c r="D1083" s="73">
        <v>1781.25</v>
      </c>
      <c r="E1083" s="73">
        <v>1781.25</v>
      </c>
      <c r="F1083" s="73">
        <v>1781.25</v>
      </c>
      <c r="G1083" s="73">
        <v>1781.25</v>
      </c>
      <c r="H1083" s="73">
        <v>1781.25</v>
      </c>
      <c r="I1083" s="73">
        <v>1781.25</v>
      </c>
      <c r="J1083" s="73">
        <v>1781.25</v>
      </c>
      <c r="K1083" s="73">
        <v>1781.25</v>
      </c>
      <c r="L1083" s="73">
        <v>1781.25</v>
      </c>
      <c r="M1083" s="73">
        <v>1781.25</v>
      </c>
      <c r="N1083" s="73">
        <v>1781.25</v>
      </c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</row>
    <row r="1084" ht="12.0" customHeight="1">
      <c r="A1084" s="1" t="e">
        <v>#REF!</v>
      </c>
      <c r="B1084" s="71" t="s">
        <v>131</v>
      </c>
      <c r="C1084" s="73">
        <v>3341.53</v>
      </c>
      <c r="D1084" s="73">
        <v>3341.53</v>
      </c>
      <c r="E1084" s="73">
        <v>3341.53</v>
      </c>
      <c r="F1084" s="73">
        <v>3341.53</v>
      </c>
      <c r="G1084" s="73">
        <v>3341.53</v>
      </c>
      <c r="H1084" s="73">
        <v>3341.53</v>
      </c>
      <c r="I1084" s="73">
        <v>3341.53</v>
      </c>
      <c r="J1084" s="73">
        <v>3341.53</v>
      </c>
      <c r="K1084" s="73">
        <v>3341.53</v>
      </c>
      <c r="L1084" s="73">
        <v>90904.0</v>
      </c>
      <c r="M1084" s="73">
        <v>3341.53</v>
      </c>
      <c r="N1084" s="73">
        <v>3341.53</v>
      </c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</row>
    <row r="1085" ht="12.0" customHeight="1">
      <c r="A1085" s="1" t="e">
        <v>#REF!</v>
      </c>
      <c r="B1085" s="71" t="s">
        <v>132</v>
      </c>
      <c r="C1085" s="73">
        <v>3341.53</v>
      </c>
      <c r="D1085" s="73">
        <v>3341.53</v>
      </c>
      <c r="E1085" s="73">
        <v>3341.53</v>
      </c>
      <c r="F1085" s="73">
        <v>3341.53</v>
      </c>
      <c r="G1085" s="73">
        <v>3341.53</v>
      </c>
      <c r="H1085" s="73">
        <v>3341.53</v>
      </c>
      <c r="I1085" s="73">
        <v>3341.53</v>
      </c>
      <c r="J1085" s="73">
        <v>3341.53</v>
      </c>
      <c r="K1085" s="73">
        <v>3341.53</v>
      </c>
      <c r="L1085" s="73">
        <v>90904.0</v>
      </c>
      <c r="M1085" s="73">
        <v>3341.53</v>
      </c>
      <c r="N1085" s="73">
        <v>3341.53</v>
      </c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</row>
    <row r="1086" ht="12.0" customHeight="1">
      <c r="A1086" s="1" t="e">
        <v>#REF!</v>
      </c>
      <c r="B1086" s="71" t="s">
        <v>133</v>
      </c>
      <c r="C1086" s="73">
        <v>3341.53</v>
      </c>
      <c r="D1086" s="73">
        <v>3341.53</v>
      </c>
      <c r="E1086" s="73">
        <v>3341.53</v>
      </c>
      <c r="F1086" s="73">
        <v>3341.53</v>
      </c>
      <c r="G1086" s="73">
        <v>3341.53</v>
      </c>
      <c r="H1086" s="73">
        <v>3341.53</v>
      </c>
      <c r="I1086" s="73">
        <v>3341.53</v>
      </c>
      <c r="J1086" s="73">
        <v>3341.53</v>
      </c>
      <c r="K1086" s="73">
        <v>3341.53</v>
      </c>
      <c r="L1086" s="73">
        <v>3341.53</v>
      </c>
      <c r="M1086" s="73">
        <v>259304.0</v>
      </c>
      <c r="N1086" s="73">
        <v>3341.53</v>
      </c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</row>
    <row r="1087" ht="12.0" customHeight="1">
      <c r="A1087" s="1" t="e">
        <v>#REF!</v>
      </c>
      <c r="B1087" s="71" t="s">
        <v>134</v>
      </c>
      <c r="C1087" s="73">
        <v>3341.53</v>
      </c>
      <c r="D1087" s="73">
        <v>3341.53</v>
      </c>
      <c r="E1087" s="73">
        <v>3341.53</v>
      </c>
      <c r="F1087" s="73">
        <v>3341.53</v>
      </c>
      <c r="G1087" s="73">
        <v>3341.53</v>
      </c>
      <c r="H1087" s="73">
        <v>3341.53</v>
      </c>
      <c r="I1087" s="73">
        <v>3341.53</v>
      </c>
      <c r="J1087" s="73">
        <v>3341.53</v>
      </c>
      <c r="K1087" s="73">
        <v>3341.53</v>
      </c>
      <c r="L1087" s="73">
        <v>3341.53</v>
      </c>
      <c r="M1087" s="73">
        <v>3341.53</v>
      </c>
      <c r="N1087" s="73">
        <v>3341.53</v>
      </c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</row>
    <row r="1088" ht="12.0" customHeight="1">
      <c r="A1088" s="1" t="e">
        <v>#REF!</v>
      </c>
      <c r="B1088" s="71" t="s">
        <v>202</v>
      </c>
      <c r="C1088" s="73">
        <v>2850.0</v>
      </c>
      <c r="D1088" s="73">
        <v>2850.0</v>
      </c>
      <c r="E1088" s="73">
        <v>2850.0</v>
      </c>
      <c r="F1088" s="73">
        <v>2850.0</v>
      </c>
      <c r="G1088" s="73">
        <v>2850.0</v>
      </c>
      <c r="H1088" s="73">
        <v>2850.0</v>
      </c>
      <c r="I1088" s="73">
        <v>2850.0</v>
      </c>
      <c r="J1088" s="73">
        <v>2850.0</v>
      </c>
      <c r="K1088" s="73">
        <v>32850.0</v>
      </c>
      <c r="L1088" s="73">
        <v>32850.0</v>
      </c>
      <c r="M1088" s="73">
        <v>32850.0</v>
      </c>
      <c r="N1088" s="73">
        <v>2850.0</v>
      </c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</row>
    <row r="1089" ht="12.0" customHeight="1">
      <c r="A1089" s="1" t="e">
        <v>#REF!</v>
      </c>
      <c r="B1089" s="71" t="s">
        <v>135</v>
      </c>
      <c r="C1089" s="73">
        <v>11542.5</v>
      </c>
      <c r="D1089" s="73">
        <v>11542.5</v>
      </c>
      <c r="E1089" s="73">
        <v>11542.5</v>
      </c>
      <c r="F1089" s="73">
        <v>11542.5</v>
      </c>
      <c r="G1089" s="73">
        <v>11542.5</v>
      </c>
      <c r="H1089" s="73">
        <v>11542.5</v>
      </c>
      <c r="I1089" s="73">
        <v>11542.5</v>
      </c>
      <c r="J1089" s="73">
        <v>11542.5</v>
      </c>
      <c r="K1089" s="73">
        <v>11542.5</v>
      </c>
      <c r="L1089" s="73">
        <v>11542.5</v>
      </c>
      <c r="M1089" s="73">
        <v>11542.5</v>
      </c>
      <c r="N1089" s="73">
        <v>11542.5</v>
      </c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</row>
    <row r="1090" ht="12.0" customHeight="1">
      <c r="A1090" s="1" t="e">
        <v>#REF!</v>
      </c>
      <c r="B1090" s="71" t="s">
        <v>136</v>
      </c>
      <c r="C1090" s="73">
        <v>0.0</v>
      </c>
      <c r="D1090" s="73">
        <v>0.0</v>
      </c>
      <c r="E1090" s="73">
        <v>1094923.47</v>
      </c>
      <c r="F1090" s="73">
        <v>0.0</v>
      </c>
      <c r="G1090" s="73">
        <v>0.0</v>
      </c>
      <c r="H1090" s="73">
        <v>0.0</v>
      </c>
      <c r="I1090" s="73">
        <v>462440.0</v>
      </c>
      <c r="J1090" s="73">
        <v>0.0</v>
      </c>
      <c r="K1090" s="73">
        <v>0.0</v>
      </c>
      <c r="L1090" s="73">
        <v>0.0</v>
      </c>
      <c r="M1090" s="73">
        <v>0.0</v>
      </c>
      <c r="N1090" s="73">
        <v>0.0</v>
      </c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</row>
    <row r="1091" ht="12.0" customHeight="1">
      <c r="A1091" s="1" t="e">
        <v>#REF!</v>
      </c>
      <c r="B1091" s="71" t="s">
        <v>203</v>
      </c>
      <c r="C1091" s="73">
        <v>2850.0</v>
      </c>
      <c r="D1091" s="73">
        <v>2850.0</v>
      </c>
      <c r="E1091" s="73">
        <v>2850.0</v>
      </c>
      <c r="F1091" s="73">
        <v>2850.0</v>
      </c>
      <c r="G1091" s="73">
        <v>2850.0</v>
      </c>
      <c r="H1091" s="73">
        <v>2850.0</v>
      </c>
      <c r="I1091" s="73">
        <v>2850.0</v>
      </c>
      <c r="J1091" s="73">
        <v>2850.0</v>
      </c>
      <c r="K1091" s="73">
        <v>2850.0</v>
      </c>
      <c r="L1091" s="73">
        <v>2850.0</v>
      </c>
      <c r="M1091" s="73">
        <v>2850.0</v>
      </c>
      <c r="N1091" s="73">
        <v>2850.0</v>
      </c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</row>
    <row r="1092" ht="12.0" customHeight="1">
      <c r="A1092" s="1" t="e">
        <v>#REF!</v>
      </c>
      <c r="B1092" s="71" t="s">
        <v>137</v>
      </c>
      <c r="C1092" s="73">
        <v>352393.2</v>
      </c>
      <c r="D1092" s="73">
        <v>0.0</v>
      </c>
      <c r="E1092" s="73">
        <v>0.0</v>
      </c>
      <c r="F1092" s="73">
        <v>0.0</v>
      </c>
      <c r="G1092" s="73">
        <v>176240.0</v>
      </c>
      <c r="H1092" s="73">
        <v>0.0</v>
      </c>
      <c r="I1092" s="73">
        <v>0.0</v>
      </c>
      <c r="J1092" s="73">
        <v>0.0</v>
      </c>
      <c r="K1092" s="73">
        <v>0.0</v>
      </c>
      <c r="L1092" s="73">
        <v>0.0</v>
      </c>
      <c r="M1092" s="73">
        <v>0.0</v>
      </c>
      <c r="N1092" s="73">
        <v>0.0</v>
      </c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</row>
    <row r="1093" ht="12.0" customHeight="1">
      <c r="A1093" s="1" t="e">
        <v>#REF!</v>
      </c>
      <c r="B1093" s="71" t="s">
        <v>204</v>
      </c>
      <c r="C1093" s="73">
        <v>7474.41</v>
      </c>
      <c r="D1093" s="73">
        <v>7474.41</v>
      </c>
      <c r="E1093" s="73">
        <v>7474.41</v>
      </c>
      <c r="F1093" s="73">
        <v>7474.41</v>
      </c>
      <c r="G1093" s="73">
        <v>7474.41</v>
      </c>
      <c r="H1093" s="73">
        <v>17474.41</v>
      </c>
      <c r="I1093" s="73">
        <v>7474.41</v>
      </c>
      <c r="J1093" s="73">
        <v>7474.41</v>
      </c>
      <c r="K1093" s="73">
        <v>7474.41</v>
      </c>
      <c r="L1093" s="73">
        <v>10774.41</v>
      </c>
      <c r="M1093" s="73">
        <v>7474.41</v>
      </c>
      <c r="N1093" s="73">
        <v>7474.41</v>
      </c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</row>
    <row r="1094" ht="12.0" customHeight="1">
      <c r="A1094" s="1" t="e">
        <v>#REF!</v>
      </c>
      <c r="B1094" s="71" t="s">
        <v>138</v>
      </c>
      <c r="C1094" s="73">
        <v>4695.28</v>
      </c>
      <c r="D1094" s="73">
        <v>4695.28</v>
      </c>
      <c r="E1094" s="73">
        <v>4695.28</v>
      </c>
      <c r="F1094" s="73">
        <v>4695.28</v>
      </c>
      <c r="G1094" s="73">
        <v>4695.28</v>
      </c>
      <c r="H1094" s="73">
        <v>4695.28</v>
      </c>
      <c r="I1094" s="73">
        <v>4695.28</v>
      </c>
      <c r="J1094" s="73">
        <v>4695.28</v>
      </c>
      <c r="K1094" s="73">
        <v>4695.28</v>
      </c>
      <c r="L1094" s="73">
        <v>4695.28</v>
      </c>
      <c r="M1094" s="73">
        <v>4695.28</v>
      </c>
      <c r="N1094" s="73">
        <v>4695.28</v>
      </c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</row>
    <row r="1095" ht="12.0" customHeight="1">
      <c r="A1095" s="1" t="e">
        <v>#REF!</v>
      </c>
      <c r="B1095" s="71" t="s">
        <v>139</v>
      </c>
      <c r="C1095" s="73">
        <v>4695.28</v>
      </c>
      <c r="D1095" s="73">
        <v>4695.28</v>
      </c>
      <c r="E1095" s="73">
        <v>4695.28</v>
      </c>
      <c r="F1095" s="73">
        <v>4695.28</v>
      </c>
      <c r="G1095" s="73">
        <v>4695.28</v>
      </c>
      <c r="H1095" s="73">
        <v>4695.28</v>
      </c>
      <c r="I1095" s="73">
        <v>4695.28</v>
      </c>
      <c r="J1095" s="73">
        <v>4695.28</v>
      </c>
      <c r="K1095" s="73">
        <v>4695.28</v>
      </c>
      <c r="L1095" s="73">
        <v>4695.28</v>
      </c>
      <c r="M1095" s="73">
        <v>4695.28</v>
      </c>
      <c r="N1095" s="73">
        <v>4695.28</v>
      </c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</row>
    <row r="1096" ht="12.0" customHeight="1">
      <c r="A1096" s="1" t="e">
        <v>#REF!</v>
      </c>
      <c r="B1096" s="71" t="s">
        <v>140</v>
      </c>
      <c r="C1096" s="73">
        <v>4695.28</v>
      </c>
      <c r="D1096" s="73">
        <v>4695.28</v>
      </c>
      <c r="E1096" s="73">
        <v>4695.28</v>
      </c>
      <c r="F1096" s="73">
        <v>4695.28</v>
      </c>
      <c r="G1096" s="73">
        <v>4695.28</v>
      </c>
      <c r="H1096" s="73">
        <v>4695.28</v>
      </c>
      <c r="I1096" s="73">
        <v>4695.28</v>
      </c>
      <c r="J1096" s="73">
        <v>4695.28</v>
      </c>
      <c r="K1096" s="73">
        <v>4695.28</v>
      </c>
      <c r="L1096" s="73">
        <v>4695.28</v>
      </c>
      <c r="M1096" s="73">
        <v>4695.28</v>
      </c>
      <c r="N1096" s="73">
        <v>4695.28</v>
      </c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</row>
    <row r="1097" ht="12.0" customHeight="1">
      <c r="A1097" s="1" t="e">
        <v>#REF!</v>
      </c>
      <c r="B1097" s="71" t="s">
        <v>205</v>
      </c>
      <c r="C1097" s="73">
        <v>5574.65</v>
      </c>
      <c r="D1097" s="73">
        <v>5574.65</v>
      </c>
      <c r="E1097" s="73">
        <v>5574.65</v>
      </c>
      <c r="F1097" s="73">
        <v>8574.65</v>
      </c>
      <c r="G1097" s="73">
        <v>5574.65</v>
      </c>
      <c r="H1097" s="73">
        <v>9074.65</v>
      </c>
      <c r="I1097" s="73">
        <v>5574.65</v>
      </c>
      <c r="J1097" s="73">
        <v>5574.65</v>
      </c>
      <c r="K1097" s="73">
        <v>5574.65</v>
      </c>
      <c r="L1097" s="73">
        <v>5574.65</v>
      </c>
      <c r="M1097" s="73">
        <v>5574.65</v>
      </c>
      <c r="N1097" s="73">
        <v>5574.65</v>
      </c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</row>
    <row r="1098" ht="12.0" customHeight="1">
      <c r="A1098" s="1" t="e">
        <v>#REF!</v>
      </c>
      <c r="B1098" s="71" t="s">
        <v>141</v>
      </c>
      <c r="C1098" s="73">
        <v>4054.03</v>
      </c>
      <c r="D1098" s="73">
        <v>4054.03</v>
      </c>
      <c r="E1098" s="73">
        <v>4054.03</v>
      </c>
      <c r="F1098" s="73">
        <v>4054.03</v>
      </c>
      <c r="G1098" s="73">
        <v>4054.03</v>
      </c>
      <c r="H1098" s="73">
        <v>4054.03</v>
      </c>
      <c r="I1098" s="73">
        <v>4054.03</v>
      </c>
      <c r="J1098" s="73">
        <v>4054.03</v>
      </c>
      <c r="K1098" s="73">
        <v>4054.03</v>
      </c>
      <c r="L1098" s="73">
        <v>4054.03</v>
      </c>
      <c r="M1098" s="73">
        <v>4054.03</v>
      </c>
      <c r="N1098" s="73">
        <v>4054.03</v>
      </c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</row>
    <row r="1099" ht="12.0" customHeight="1">
      <c r="A1099" s="1" t="e">
        <v>#REF!</v>
      </c>
      <c r="B1099" s="71" t="s">
        <v>142</v>
      </c>
      <c r="C1099" s="73">
        <v>3776.25</v>
      </c>
      <c r="D1099" s="73">
        <v>3776.25</v>
      </c>
      <c r="E1099" s="73">
        <v>3776.25</v>
      </c>
      <c r="F1099" s="73">
        <v>3776.25</v>
      </c>
      <c r="G1099" s="73">
        <v>3776.25</v>
      </c>
      <c r="H1099" s="73">
        <v>3776.25</v>
      </c>
      <c r="I1099" s="73">
        <v>3776.25</v>
      </c>
      <c r="J1099" s="73">
        <v>3776.25</v>
      </c>
      <c r="K1099" s="73">
        <v>3776.25</v>
      </c>
      <c r="L1099" s="73">
        <v>3776.25</v>
      </c>
      <c r="M1099" s="73">
        <v>3776.25</v>
      </c>
      <c r="N1099" s="73">
        <v>3776.25</v>
      </c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</row>
    <row r="1100" ht="12.0" customHeight="1">
      <c r="A1100" s="1" t="e">
        <v>#REF!</v>
      </c>
      <c r="B1100" s="71" t="s">
        <v>143</v>
      </c>
      <c r="C1100" s="73">
        <v>4132.5</v>
      </c>
      <c r="D1100" s="73">
        <v>4132.5</v>
      </c>
      <c r="E1100" s="73">
        <v>4132.5</v>
      </c>
      <c r="F1100" s="73">
        <v>4132.5</v>
      </c>
      <c r="G1100" s="73">
        <v>4132.5</v>
      </c>
      <c r="H1100" s="73">
        <v>4132.5</v>
      </c>
      <c r="I1100" s="73">
        <v>4132.5</v>
      </c>
      <c r="J1100" s="73">
        <v>4132.5</v>
      </c>
      <c r="K1100" s="73">
        <v>4132.5</v>
      </c>
      <c r="L1100" s="73">
        <v>293192.82</v>
      </c>
      <c r="M1100" s="73">
        <v>293192.82</v>
      </c>
      <c r="N1100" s="73">
        <v>19132.5</v>
      </c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</row>
    <row r="1101" ht="12.0" customHeight="1">
      <c r="A1101" s="1" t="e">
        <v>#REF!</v>
      </c>
      <c r="B1101" s="71" t="s">
        <v>206</v>
      </c>
      <c r="C1101" s="73">
        <v>5201.25</v>
      </c>
      <c r="D1101" s="73">
        <v>5201.25</v>
      </c>
      <c r="E1101" s="73">
        <v>55201.25</v>
      </c>
      <c r="F1101" s="73">
        <v>55201.25</v>
      </c>
      <c r="G1101" s="73">
        <v>55201.25</v>
      </c>
      <c r="H1101" s="73">
        <v>58421.25</v>
      </c>
      <c r="I1101" s="73">
        <v>5201.25</v>
      </c>
      <c r="J1101" s="73">
        <v>5201.25</v>
      </c>
      <c r="K1101" s="73">
        <v>5201.25</v>
      </c>
      <c r="L1101" s="73">
        <v>5201.25</v>
      </c>
      <c r="M1101" s="73">
        <v>5201.25</v>
      </c>
      <c r="N1101" s="73">
        <v>5201.25</v>
      </c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</row>
    <row r="1102" ht="12.0" customHeight="1">
      <c r="A1102" s="1" t="e">
        <v>#REF!</v>
      </c>
      <c r="B1102" s="71" t="s">
        <v>207</v>
      </c>
      <c r="C1102" s="73">
        <v>4304.18</v>
      </c>
      <c r="D1102" s="73">
        <v>4304.18</v>
      </c>
      <c r="E1102" s="73">
        <v>4304.18</v>
      </c>
      <c r="F1102" s="73">
        <v>4304.18</v>
      </c>
      <c r="G1102" s="73">
        <v>34304.18</v>
      </c>
      <c r="H1102" s="73">
        <v>4304.18</v>
      </c>
      <c r="I1102" s="73">
        <v>4304.18</v>
      </c>
      <c r="J1102" s="73">
        <v>4304.18</v>
      </c>
      <c r="K1102" s="73">
        <v>4304.18</v>
      </c>
      <c r="L1102" s="73">
        <v>34304.18</v>
      </c>
      <c r="M1102" s="73">
        <v>4304.18</v>
      </c>
      <c r="N1102" s="73">
        <v>4304.18</v>
      </c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</row>
    <row r="1103" ht="12.0" customHeight="1">
      <c r="A1103" s="1" t="e">
        <v>#REF!</v>
      </c>
      <c r="B1103" s="71" t="s">
        <v>144</v>
      </c>
      <c r="C1103" s="73">
        <v>17547.92</v>
      </c>
      <c r="D1103" s="73">
        <v>152760.06</v>
      </c>
      <c r="E1103" s="73">
        <v>17547.92</v>
      </c>
      <c r="F1103" s="73">
        <v>17547.92</v>
      </c>
      <c r="G1103" s="73">
        <v>718914.76</v>
      </c>
      <c r="H1103" s="73">
        <v>17547.92</v>
      </c>
      <c r="I1103" s="73">
        <v>17547.92</v>
      </c>
      <c r="J1103" s="73">
        <v>17547.92</v>
      </c>
      <c r="K1103" s="73">
        <v>152760.06</v>
      </c>
      <c r="L1103" s="73">
        <v>182839.17</v>
      </c>
      <c r="M1103" s="73">
        <v>17547.92</v>
      </c>
      <c r="N1103" s="73">
        <v>152760.06</v>
      </c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</row>
    <row r="1104" ht="12.0" customHeight="1">
      <c r="A1104" s="1" t="e">
        <v>#REF!</v>
      </c>
      <c r="B1104" s="71" t="s">
        <v>145</v>
      </c>
      <c r="C1104" s="73">
        <v>17547.92</v>
      </c>
      <c r="D1104" s="73">
        <v>152760.06</v>
      </c>
      <c r="E1104" s="73">
        <v>17547.92</v>
      </c>
      <c r="F1104" s="73">
        <v>17547.92</v>
      </c>
      <c r="G1104" s="73">
        <v>718914.76</v>
      </c>
      <c r="H1104" s="73">
        <v>17547.92</v>
      </c>
      <c r="I1104" s="73">
        <v>17547.92</v>
      </c>
      <c r="J1104" s="73">
        <v>17547.92</v>
      </c>
      <c r="K1104" s="73">
        <v>152760.06</v>
      </c>
      <c r="L1104" s="73">
        <v>182839.17</v>
      </c>
      <c r="M1104" s="73">
        <v>17547.92</v>
      </c>
      <c r="N1104" s="73">
        <v>152760.06</v>
      </c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</row>
    <row r="1105" ht="12.0" customHeight="1">
      <c r="A1105" s="1" t="e">
        <v>#REF!</v>
      </c>
      <c r="B1105" s="71" t="s">
        <v>146</v>
      </c>
      <c r="C1105" s="73">
        <v>582377.69</v>
      </c>
      <c r="D1105" s="73">
        <v>1034527.69</v>
      </c>
      <c r="E1105" s="73">
        <v>537383.91</v>
      </c>
      <c r="F1105" s="73">
        <v>551065.32</v>
      </c>
      <c r="G1105" s="73">
        <v>525833.91</v>
      </c>
      <c r="H1105" s="73">
        <v>559665.32</v>
      </c>
      <c r="I1105" s="73">
        <v>596065.32</v>
      </c>
      <c r="J1105" s="73">
        <v>567594.51</v>
      </c>
      <c r="K1105" s="73">
        <v>637494.84</v>
      </c>
      <c r="L1105" s="73">
        <v>689233.61</v>
      </c>
      <c r="M1105" s="73">
        <v>716033.72</v>
      </c>
      <c r="N1105" s="73">
        <v>1864303.3</v>
      </c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</row>
    <row r="1106" ht="12.0" customHeight="1">
      <c r="A1106" s="1" t="e">
        <v>#REF!</v>
      </c>
      <c r="B1106" s="71" t="s">
        <v>147</v>
      </c>
      <c r="C1106" s="73">
        <v>0.0</v>
      </c>
      <c r="D1106" s="73">
        <v>0.0</v>
      </c>
      <c r="E1106" s="73">
        <v>0.0</v>
      </c>
      <c r="F1106" s="73">
        <v>0.0</v>
      </c>
      <c r="G1106" s="73">
        <v>20000.0</v>
      </c>
      <c r="H1106" s="73">
        <v>0.0</v>
      </c>
      <c r="I1106" s="73">
        <v>40000.0</v>
      </c>
      <c r="J1106" s="73">
        <v>0.0</v>
      </c>
      <c r="K1106" s="73">
        <v>0.0</v>
      </c>
      <c r="L1106" s="73">
        <v>0.0</v>
      </c>
      <c r="M1106" s="73">
        <v>0.0</v>
      </c>
      <c r="N1106" s="73">
        <v>60000.0</v>
      </c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</row>
    <row r="1107" ht="12.0" customHeight="1">
      <c r="A1107" s="1" t="e">
        <v>#REF!</v>
      </c>
      <c r="B1107" s="71" t="s">
        <v>148</v>
      </c>
      <c r="C1107" s="73">
        <v>546.36</v>
      </c>
      <c r="D1107" s="73">
        <v>546.36</v>
      </c>
      <c r="E1107" s="73">
        <v>546.36</v>
      </c>
      <c r="F1107" s="73">
        <v>546.36</v>
      </c>
      <c r="G1107" s="73">
        <v>546.36</v>
      </c>
      <c r="H1107" s="73">
        <v>546.36</v>
      </c>
      <c r="I1107" s="73">
        <v>546.36</v>
      </c>
      <c r="J1107" s="73">
        <v>546.36</v>
      </c>
      <c r="K1107" s="73">
        <v>159918.18</v>
      </c>
      <c r="L1107" s="73">
        <v>546.36</v>
      </c>
      <c r="M1107" s="73">
        <v>546.36</v>
      </c>
      <c r="N1107" s="73">
        <v>546.36</v>
      </c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</row>
    <row r="1108" ht="12.0" customHeight="1">
      <c r="A1108" s="1" t="e">
        <v>#REF!</v>
      </c>
      <c r="B1108" s="71" t="s">
        <v>208</v>
      </c>
      <c r="C1108" s="73">
        <v>2583.09</v>
      </c>
      <c r="D1108" s="73">
        <v>2583.09</v>
      </c>
      <c r="E1108" s="73">
        <v>2583.09</v>
      </c>
      <c r="F1108" s="73">
        <v>2583.09</v>
      </c>
      <c r="G1108" s="73">
        <v>12583.09</v>
      </c>
      <c r="H1108" s="73">
        <v>22583.09</v>
      </c>
      <c r="I1108" s="73">
        <v>2583.09</v>
      </c>
      <c r="J1108" s="73">
        <v>22583.09</v>
      </c>
      <c r="K1108" s="73">
        <v>2583.09</v>
      </c>
      <c r="L1108" s="73">
        <v>2583.09</v>
      </c>
      <c r="M1108" s="73">
        <v>2583.09</v>
      </c>
      <c r="N1108" s="73">
        <v>2583.09</v>
      </c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</row>
    <row r="1109" ht="12.0" customHeight="1">
      <c r="A1109" s="1" t="e">
        <v>#REF!</v>
      </c>
      <c r="B1109" s="71" t="s">
        <v>149</v>
      </c>
      <c r="C1109" s="73">
        <v>45459.95</v>
      </c>
      <c r="D1109" s="73">
        <v>45459.95</v>
      </c>
      <c r="E1109" s="73">
        <v>46428.58</v>
      </c>
      <c r="F1109" s="73">
        <v>46428.58</v>
      </c>
      <c r="G1109" s="73">
        <v>46428.58</v>
      </c>
      <c r="H1109" s="73">
        <v>46428.58</v>
      </c>
      <c r="I1109" s="73">
        <v>46428.58</v>
      </c>
      <c r="J1109" s="73">
        <v>46428.58</v>
      </c>
      <c r="K1109" s="73">
        <v>46428.58</v>
      </c>
      <c r="L1109" s="73">
        <v>46428.58</v>
      </c>
      <c r="M1109" s="73">
        <v>46428.58</v>
      </c>
      <c r="N1109" s="73">
        <v>46428.58</v>
      </c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</row>
    <row r="1110" ht="12.0" customHeight="1">
      <c r="A1110" s="1" t="e">
        <v>#REF!</v>
      </c>
      <c r="B1110" s="71" t="s">
        <v>152</v>
      </c>
      <c r="C1110" s="73">
        <v>5966.66</v>
      </c>
      <c r="D1110" s="73">
        <v>5966.66</v>
      </c>
      <c r="E1110" s="73">
        <v>6041.66</v>
      </c>
      <c r="F1110" s="73">
        <v>6041.66</v>
      </c>
      <c r="G1110" s="73">
        <v>6041.66</v>
      </c>
      <c r="H1110" s="73">
        <v>6041.66</v>
      </c>
      <c r="I1110" s="73">
        <v>6041.66</v>
      </c>
      <c r="J1110" s="73">
        <v>6041.66</v>
      </c>
      <c r="K1110" s="73">
        <v>6041.66</v>
      </c>
      <c r="L1110" s="73">
        <v>6100.91</v>
      </c>
      <c r="M1110" s="73">
        <v>6100.91</v>
      </c>
      <c r="N1110" s="73">
        <v>6100.91</v>
      </c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</row>
    <row r="1111" ht="12.0" customHeight="1">
      <c r="A1111" s="1" t="e">
        <v>#REF!</v>
      </c>
      <c r="B1111" s="71" t="s">
        <v>153</v>
      </c>
      <c r="C1111" s="73">
        <v>17248.7</v>
      </c>
      <c r="D1111" s="73">
        <v>19498.7</v>
      </c>
      <c r="E1111" s="73">
        <v>17248.7</v>
      </c>
      <c r="F1111" s="73">
        <v>17248.7</v>
      </c>
      <c r="G1111" s="73">
        <v>17248.7</v>
      </c>
      <c r="H1111" s="73">
        <v>17248.7</v>
      </c>
      <c r="I1111" s="73">
        <v>17248.7</v>
      </c>
      <c r="J1111" s="73">
        <v>17248.7</v>
      </c>
      <c r="K1111" s="73">
        <v>17248.7</v>
      </c>
      <c r="L1111" s="73">
        <v>17248.7</v>
      </c>
      <c r="M1111" s="73">
        <v>17248.7</v>
      </c>
      <c r="N1111" s="73">
        <v>17248.7</v>
      </c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</row>
    <row r="1112" ht="12.0" customHeight="1">
      <c r="A1112" s="1" t="e">
        <v>#REF!</v>
      </c>
      <c r="B1112" s="71" t="s">
        <v>154</v>
      </c>
      <c r="C1112" s="73">
        <v>12916.67</v>
      </c>
      <c r="D1112" s="73">
        <v>12916.67</v>
      </c>
      <c r="E1112" s="73">
        <v>13197.92</v>
      </c>
      <c r="F1112" s="73">
        <v>13197.92</v>
      </c>
      <c r="G1112" s="73">
        <v>13197.92</v>
      </c>
      <c r="H1112" s="73">
        <v>13197.92</v>
      </c>
      <c r="I1112" s="73">
        <v>13197.92</v>
      </c>
      <c r="J1112" s="73">
        <v>13197.92</v>
      </c>
      <c r="K1112" s="73">
        <v>13197.92</v>
      </c>
      <c r="L1112" s="73">
        <v>13197.92</v>
      </c>
      <c r="M1112" s="73">
        <v>13197.92</v>
      </c>
      <c r="N1112" s="73">
        <v>13197.92</v>
      </c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</row>
    <row r="1113" ht="12.0" customHeight="1">
      <c r="A1113" s="1" t="e">
        <v>#REF!</v>
      </c>
      <c r="B1113" s="71" t="s">
        <v>155</v>
      </c>
      <c r="C1113" s="73">
        <v>24190.0</v>
      </c>
      <c r="D1113" s="73">
        <v>24190.0</v>
      </c>
      <c r="E1113" s="73">
        <v>24734.28</v>
      </c>
      <c r="F1113" s="73">
        <v>24734.28</v>
      </c>
      <c r="G1113" s="73">
        <v>24734.28</v>
      </c>
      <c r="H1113" s="73">
        <v>24734.28</v>
      </c>
      <c r="I1113" s="73">
        <v>24734.28</v>
      </c>
      <c r="J1113" s="73">
        <v>24734.28</v>
      </c>
      <c r="K1113" s="73">
        <v>24734.28</v>
      </c>
      <c r="L1113" s="73">
        <v>24734.28</v>
      </c>
      <c r="M1113" s="73">
        <v>24734.28</v>
      </c>
      <c r="N1113" s="73">
        <v>24734.28</v>
      </c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</row>
    <row r="1114" ht="12.0" customHeight="1">
      <c r="A1114" s="1" t="e">
        <v>#REF!</v>
      </c>
      <c r="B1114" s="71" t="s">
        <v>156</v>
      </c>
      <c r="C1114" s="73">
        <v>4594.18</v>
      </c>
      <c r="D1114" s="73">
        <v>4594.18</v>
      </c>
      <c r="E1114" s="73">
        <v>4697.3</v>
      </c>
      <c r="F1114" s="73">
        <v>4697.3</v>
      </c>
      <c r="G1114" s="73">
        <v>4697.3</v>
      </c>
      <c r="H1114" s="73">
        <v>24697.3</v>
      </c>
      <c r="I1114" s="73">
        <v>3197.3</v>
      </c>
      <c r="J1114" s="73">
        <v>3197.3</v>
      </c>
      <c r="K1114" s="73">
        <v>3197.3</v>
      </c>
      <c r="L1114" s="73">
        <v>3197.3</v>
      </c>
      <c r="M1114" s="73">
        <v>3197.3</v>
      </c>
      <c r="N1114" s="73">
        <v>3197.3</v>
      </c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</row>
    <row r="1115" ht="12.0" customHeight="1">
      <c r="A1115" s="1" t="e">
        <v>#REF!</v>
      </c>
      <c r="B1115" s="71" t="s">
        <v>157</v>
      </c>
      <c r="C1115" s="73">
        <v>50508.33</v>
      </c>
      <c r="D1115" s="73">
        <v>50508.33</v>
      </c>
      <c r="E1115" s="73">
        <v>50508.33</v>
      </c>
      <c r="F1115" s="73">
        <v>50508.33</v>
      </c>
      <c r="G1115" s="73">
        <v>50508.33</v>
      </c>
      <c r="H1115" s="73">
        <v>50508.33</v>
      </c>
      <c r="I1115" s="73">
        <v>84320.4</v>
      </c>
      <c r="J1115" s="73">
        <v>51117.89</v>
      </c>
      <c r="K1115" s="73">
        <v>51117.89</v>
      </c>
      <c r="L1115" s="73">
        <v>51117.89</v>
      </c>
      <c r="M1115" s="73">
        <v>51117.89</v>
      </c>
      <c r="N1115" s="73">
        <v>51117.89</v>
      </c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</row>
    <row r="1116" ht="12.0" customHeight="1">
      <c r="A1116" s="1" t="e">
        <v>#REF!</v>
      </c>
      <c r="B1116" s="71" t="s">
        <v>158</v>
      </c>
      <c r="C1116" s="73">
        <v>20326.68</v>
      </c>
      <c r="D1116" s="73">
        <v>20326.68</v>
      </c>
      <c r="E1116" s="73">
        <v>20354.81</v>
      </c>
      <c r="F1116" s="73">
        <v>30354.81</v>
      </c>
      <c r="G1116" s="73">
        <v>20354.81</v>
      </c>
      <c r="H1116" s="73">
        <v>20354.81</v>
      </c>
      <c r="I1116" s="73">
        <v>34836.91</v>
      </c>
      <c r="J1116" s="73">
        <v>20768.05</v>
      </c>
      <c r="K1116" s="73">
        <v>110768.05</v>
      </c>
      <c r="L1116" s="73">
        <v>20768.05</v>
      </c>
      <c r="M1116" s="73">
        <v>20768.05</v>
      </c>
      <c r="N1116" s="73">
        <v>20768.05</v>
      </c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</row>
    <row r="1117" ht="12.0" customHeight="1">
      <c r="A1117" s="1" t="e">
        <v>#REF!</v>
      </c>
      <c r="B1117" s="71" t="s">
        <v>159</v>
      </c>
      <c r="C1117" s="73">
        <v>54349.76</v>
      </c>
      <c r="D1117" s="73">
        <v>54349.76</v>
      </c>
      <c r="E1117" s="73">
        <v>110699.76</v>
      </c>
      <c r="F1117" s="73">
        <v>54349.76</v>
      </c>
      <c r="G1117" s="73">
        <v>54349.76</v>
      </c>
      <c r="H1117" s="73">
        <v>54349.76</v>
      </c>
      <c r="I1117" s="73">
        <v>54349.76</v>
      </c>
      <c r="J1117" s="73">
        <v>54349.76</v>
      </c>
      <c r="K1117" s="73">
        <v>60699.76</v>
      </c>
      <c r="L1117" s="73">
        <v>55216.38</v>
      </c>
      <c r="M1117" s="73">
        <v>55216.38</v>
      </c>
      <c r="N1117" s="73">
        <v>55216.38</v>
      </c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</row>
    <row r="1118" ht="12.0" customHeight="1">
      <c r="A1118" s="1" t="e">
        <v>#REF!</v>
      </c>
      <c r="B1118" s="78" t="s">
        <v>54</v>
      </c>
      <c r="C1118" s="79">
        <v>1.523595178E7</v>
      </c>
      <c r="D1118" s="79">
        <v>1.576977795E7</v>
      </c>
      <c r="E1118" s="79">
        <v>2.315296435E7</v>
      </c>
      <c r="F1118" s="79">
        <v>2.157548754E7</v>
      </c>
      <c r="G1118" s="79">
        <v>2.153287726E7</v>
      </c>
      <c r="H1118" s="79">
        <v>1.501596749E7</v>
      </c>
      <c r="I1118" s="79">
        <v>1.94471721E7</v>
      </c>
      <c r="J1118" s="79">
        <v>1.370431397E7</v>
      </c>
      <c r="K1118" s="79">
        <v>1.396844221E7</v>
      </c>
      <c r="L1118" s="79">
        <v>1.553987816E7</v>
      </c>
      <c r="M1118" s="79">
        <v>1.377919426E7</v>
      </c>
      <c r="N1118" s="79">
        <v>2.556469514E7</v>
      </c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</row>
    <row r="1119" ht="12.0" customHeight="1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</row>
    <row r="1120" ht="12.0" customHeight="1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</row>
    <row r="1121" ht="12.0" customHeight="1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</row>
    <row r="1122" ht="12.0" customHeight="1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</row>
    <row r="1123" ht="12.0" customHeight="1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</row>
    <row r="1124" ht="12.0" customHeight="1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</row>
    <row r="1125" ht="12.0" customHeight="1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</row>
    <row r="1126" ht="12.0" customHeight="1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</row>
    <row r="1127" ht="12.0" customHeight="1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</row>
    <row r="1128" ht="12.0" customHeight="1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</row>
    <row r="1129" ht="12.0" customHeight="1">
      <c r="A1129" s="1"/>
      <c r="B1129" s="3" t="s">
        <v>209</v>
      </c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</row>
    <row r="1130" ht="12.0" customHeight="1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</row>
    <row r="1131" ht="12.0" customHeight="1">
      <c r="A1131" s="1"/>
      <c r="B1131" s="139" t="s">
        <v>77</v>
      </c>
      <c r="C1131" s="140" t="s">
        <v>65</v>
      </c>
      <c r="D1131" s="85" t="s">
        <v>66</v>
      </c>
      <c r="E1131" s="85" t="s">
        <v>67</v>
      </c>
      <c r="F1131" s="85" t="s">
        <v>68</v>
      </c>
      <c r="G1131" s="85" t="s">
        <v>69</v>
      </c>
      <c r="H1131" s="85" t="s">
        <v>70</v>
      </c>
      <c r="I1131" s="85" t="s">
        <v>71</v>
      </c>
      <c r="J1131" s="85" t="s">
        <v>72</v>
      </c>
      <c r="K1131" s="85" t="s">
        <v>73</v>
      </c>
      <c r="L1131" s="85" t="s">
        <v>74</v>
      </c>
      <c r="M1131" s="85" t="s">
        <v>75</v>
      </c>
      <c r="N1131" s="85" t="s">
        <v>76</v>
      </c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</row>
    <row r="1132" ht="12.0" customHeight="1">
      <c r="A1132" s="1" t="e">
        <v>#REF!</v>
      </c>
      <c r="B1132" s="141" t="s">
        <v>210</v>
      </c>
      <c r="C1132" s="142">
        <v>317869.73</v>
      </c>
      <c r="D1132" s="143">
        <v>326595.13</v>
      </c>
      <c r="E1132" s="143">
        <v>316059.8</v>
      </c>
      <c r="F1132" s="143">
        <v>326595.13</v>
      </c>
      <c r="G1132" s="143">
        <v>316059.8</v>
      </c>
      <c r="H1132" s="143">
        <v>326595.13</v>
      </c>
      <c r="I1132" s="143">
        <v>326595.13</v>
      </c>
      <c r="J1132" s="143">
        <v>302363.88</v>
      </c>
      <c r="K1132" s="143">
        <v>334760.01</v>
      </c>
      <c r="L1132" s="143">
        <v>323961.3</v>
      </c>
      <c r="M1132" s="143">
        <v>334760.01</v>
      </c>
      <c r="N1132" s="143">
        <v>323961.3</v>
      </c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</row>
    <row r="1133" ht="12.0" customHeight="1">
      <c r="A1133" s="1" t="e">
        <v>#REF!</v>
      </c>
      <c r="B1133" s="95" t="s">
        <v>211</v>
      </c>
      <c r="C1133" s="144">
        <v>74355.51</v>
      </c>
      <c r="D1133" s="145">
        <v>67792.07</v>
      </c>
      <c r="E1133" s="145">
        <v>65605.23</v>
      </c>
      <c r="F1133" s="145">
        <v>67792.07</v>
      </c>
      <c r="G1133" s="145">
        <v>65605.23</v>
      </c>
      <c r="H1133" s="145">
        <v>69448.71</v>
      </c>
      <c r="I1133" s="145">
        <v>69448.71</v>
      </c>
      <c r="J1133" s="145">
        <v>62762.33</v>
      </c>
      <c r="K1133" s="145">
        <v>69486.87</v>
      </c>
      <c r="L1133" s="145">
        <v>67245.36</v>
      </c>
      <c r="M1133" s="145">
        <v>69486.87</v>
      </c>
      <c r="N1133" s="145">
        <v>67245.36</v>
      </c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</row>
    <row r="1134" ht="12.0" customHeight="1">
      <c r="A1134" s="1" t="e">
        <v>#REF!</v>
      </c>
      <c r="B1134" s="95" t="s">
        <v>212</v>
      </c>
      <c r="C1134" s="144">
        <v>24046.13</v>
      </c>
      <c r="D1134" s="145">
        <v>22997.2</v>
      </c>
      <c r="E1134" s="145">
        <v>22255.35</v>
      </c>
      <c r="F1134" s="145">
        <v>22997.2</v>
      </c>
      <c r="G1134" s="145">
        <v>22255.35</v>
      </c>
      <c r="H1134" s="145">
        <v>23502.91</v>
      </c>
      <c r="I1134" s="145">
        <v>23502.91</v>
      </c>
      <c r="J1134" s="145">
        <v>21290.96</v>
      </c>
      <c r="K1134" s="145">
        <v>23572.13</v>
      </c>
      <c r="L1134" s="145">
        <v>22811.74</v>
      </c>
      <c r="M1134" s="145">
        <v>23572.13</v>
      </c>
      <c r="N1134" s="145">
        <v>22811.74</v>
      </c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</row>
    <row r="1135" ht="12.0" customHeight="1">
      <c r="A1135" s="1" t="e">
        <v>#REF!</v>
      </c>
      <c r="B1135" s="95" t="s">
        <v>213</v>
      </c>
      <c r="C1135" s="144">
        <v>47454.78</v>
      </c>
      <c r="D1135" s="145">
        <v>47454.78</v>
      </c>
      <c r="E1135" s="145">
        <v>45923.98</v>
      </c>
      <c r="F1135" s="145">
        <v>47454.78</v>
      </c>
      <c r="G1135" s="145">
        <v>45923.98</v>
      </c>
      <c r="H1135" s="145">
        <v>48451.21</v>
      </c>
      <c r="I1135" s="145">
        <v>48451.21</v>
      </c>
      <c r="J1135" s="145">
        <v>43933.94</v>
      </c>
      <c r="K1135" s="145">
        <v>48641.15</v>
      </c>
      <c r="L1135" s="145">
        <v>47072.08</v>
      </c>
      <c r="M1135" s="145">
        <v>48641.15</v>
      </c>
      <c r="N1135" s="145">
        <v>47072.08</v>
      </c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</row>
    <row r="1136" ht="12.0" customHeight="1">
      <c r="A1136" s="1" t="e">
        <v>#REF!</v>
      </c>
      <c r="B1136" s="95" t="s">
        <v>214</v>
      </c>
      <c r="C1136" s="144">
        <v>34424.35</v>
      </c>
      <c r="D1136" s="145">
        <v>33154.39</v>
      </c>
      <c r="E1136" s="145">
        <v>32084.89</v>
      </c>
      <c r="F1136" s="145">
        <v>33154.39</v>
      </c>
      <c r="G1136" s="145">
        <v>32084.89</v>
      </c>
      <c r="H1136" s="145">
        <v>33879.42</v>
      </c>
      <c r="I1136" s="145">
        <v>33879.42</v>
      </c>
      <c r="J1136" s="145">
        <v>30694.54</v>
      </c>
      <c r="K1136" s="145">
        <v>33983.25</v>
      </c>
      <c r="L1136" s="145">
        <v>32887.01</v>
      </c>
      <c r="M1136" s="145">
        <v>33983.25</v>
      </c>
      <c r="N1136" s="145">
        <v>32887.01</v>
      </c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</row>
    <row r="1137" ht="12.0" customHeight="1">
      <c r="A1137" s="1" t="e">
        <v>#REF!</v>
      </c>
      <c r="B1137" s="95" t="s">
        <v>215</v>
      </c>
      <c r="C1137" s="144">
        <v>3288.44</v>
      </c>
      <c r="D1137" s="145">
        <v>3288.44</v>
      </c>
      <c r="E1137" s="145">
        <v>3182.36</v>
      </c>
      <c r="F1137" s="145">
        <v>3288.44</v>
      </c>
      <c r="G1137" s="145">
        <v>3182.36</v>
      </c>
      <c r="H1137" s="145">
        <v>3370.65</v>
      </c>
      <c r="I1137" s="145">
        <v>3370.65</v>
      </c>
      <c r="J1137" s="145">
        <v>3044.46</v>
      </c>
      <c r="K1137" s="145">
        <v>3370.65</v>
      </c>
      <c r="L1137" s="145">
        <v>3261.92</v>
      </c>
      <c r="M1137" s="145">
        <v>3370.65</v>
      </c>
      <c r="N1137" s="145">
        <v>3261.92</v>
      </c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</row>
    <row r="1138" ht="12.0" customHeight="1">
      <c r="A1138" s="1" t="e">
        <v>#REF!</v>
      </c>
      <c r="B1138" s="95" t="s">
        <v>216</v>
      </c>
      <c r="C1138" s="144">
        <v>48966.07</v>
      </c>
      <c r="D1138" s="145">
        <v>48966.07</v>
      </c>
      <c r="E1138" s="145">
        <v>47386.52</v>
      </c>
      <c r="F1138" s="145">
        <v>48966.07</v>
      </c>
      <c r="G1138" s="145">
        <v>47386.52</v>
      </c>
      <c r="H1138" s="145">
        <v>48966.07</v>
      </c>
      <c r="I1138" s="145">
        <v>48966.07</v>
      </c>
      <c r="J1138" s="145">
        <v>45333.1</v>
      </c>
      <c r="K1138" s="145">
        <v>50190.22</v>
      </c>
      <c r="L1138" s="145">
        <v>48571.18</v>
      </c>
      <c r="M1138" s="145">
        <v>50190.22</v>
      </c>
      <c r="N1138" s="145">
        <v>48571.18</v>
      </c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</row>
    <row r="1139" ht="12.0" customHeight="1">
      <c r="A1139" s="1" t="e">
        <v>#REF!</v>
      </c>
      <c r="B1139" s="95" t="s">
        <v>217</v>
      </c>
      <c r="C1139" s="144">
        <v>2379.31</v>
      </c>
      <c r="D1139" s="145">
        <v>2379.31</v>
      </c>
      <c r="E1139" s="145">
        <v>2302.56</v>
      </c>
      <c r="F1139" s="145">
        <v>2379.31</v>
      </c>
      <c r="G1139" s="145">
        <v>2302.56</v>
      </c>
      <c r="H1139" s="145">
        <v>2379.31</v>
      </c>
      <c r="I1139" s="145">
        <v>2379.31</v>
      </c>
      <c r="J1139" s="145">
        <v>2202.78</v>
      </c>
      <c r="K1139" s="145">
        <v>2438.79</v>
      </c>
      <c r="L1139" s="145">
        <v>2360.12</v>
      </c>
      <c r="M1139" s="145">
        <v>2438.79</v>
      </c>
      <c r="N1139" s="145">
        <v>2360.12</v>
      </c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</row>
    <row r="1140" ht="12.0" customHeight="1">
      <c r="A1140" s="1" t="e">
        <v>#REF!</v>
      </c>
      <c r="B1140" s="95" t="s">
        <v>218</v>
      </c>
      <c r="C1140" s="144">
        <v>1305.12</v>
      </c>
      <c r="D1140" s="145">
        <v>1305.12</v>
      </c>
      <c r="E1140" s="145">
        <v>1263.02</v>
      </c>
      <c r="F1140" s="145">
        <v>1305.12</v>
      </c>
      <c r="G1140" s="145">
        <v>1263.02</v>
      </c>
      <c r="H1140" s="145">
        <v>1305.12</v>
      </c>
      <c r="I1140" s="145">
        <v>1305.12</v>
      </c>
      <c r="J1140" s="145">
        <v>1208.29</v>
      </c>
      <c r="K1140" s="145">
        <v>1337.75</v>
      </c>
      <c r="L1140" s="145">
        <v>1294.6</v>
      </c>
      <c r="M1140" s="145">
        <v>1337.75</v>
      </c>
      <c r="N1140" s="145">
        <v>1294.6</v>
      </c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</row>
    <row r="1141" ht="12.0" customHeight="1">
      <c r="A1141" s="1" t="e">
        <v>#REF!</v>
      </c>
      <c r="B1141" s="95" t="s">
        <v>219</v>
      </c>
      <c r="C1141" s="144">
        <v>20319.23</v>
      </c>
      <c r="D1141" s="145">
        <v>20319.23</v>
      </c>
      <c r="E1141" s="145">
        <v>19663.77</v>
      </c>
      <c r="F1141" s="145">
        <v>20319.23</v>
      </c>
      <c r="G1141" s="145">
        <v>19663.77</v>
      </c>
      <c r="H1141" s="145">
        <v>20382.78</v>
      </c>
      <c r="I1141" s="145">
        <v>20382.78</v>
      </c>
      <c r="J1141" s="145">
        <v>18811.67</v>
      </c>
      <c r="K1141" s="145">
        <v>20827.21</v>
      </c>
      <c r="L1141" s="145">
        <v>20135.36</v>
      </c>
      <c r="M1141" s="145">
        <v>20827.21</v>
      </c>
      <c r="N1141" s="145">
        <v>20135.36</v>
      </c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</row>
    <row r="1142" ht="12.0" customHeight="1">
      <c r="A1142" s="1" t="e">
        <v>#REF!</v>
      </c>
      <c r="B1142" s="95" t="s">
        <v>220</v>
      </c>
      <c r="C1142" s="144">
        <v>781.63</v>
      </c>
      <c r="D1142" s="145">
        <v>781.63</v>
      </c>
      <c r="E1142" s="145">
        <v>756.42</v>
      </c>
      <c r="F1142" s="145">
        <v>781.63</v>
      </c>
      <c r="G1142" s="145">
        <v>756.42</v>
      </c>
      <c r="H1142" s="145">
        <v>781.63</v>
      </c>
      <c r="I1142" s="145">
        <v>781.63</v>
      </c>
      <c r="J1142" s="145">
        <v>723.64</v>
      </c>
      <c r="K1142" s="145">
        <v>801.17</v>
      </c>
      <c r="L1142" s="145">
        <v>775.33</v>
      </c>
      <c r="M1142" s="145">
        <v>801.17</v>
      </c>
      <c r="N1142" s="145">
        <v>775.33</v>
      </c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</row>
    <row r="1143" ht="12.0" customHeight="1">
      <c r="A1143" s="1" t="e">
        <v>#REF!</v>
      </c>
      <c r="B1143" s="85" t="s">
        <v>221</v>
      </c>
      <c r="C1143" s="146">
        <v>118.65</v>
      </c>
      <c r="D1143" s="147">
        <v>118.65</v>
      </c>
      <c r="E1143" s="147">
        <v>114.82</v>
      </c>
      <c r="F1143" s="147">
        <v>118.65</v>
      </c>
      <c r="G1143" s="147">
        <v>114.82</v>
      </c>
      <c r="H1143" s="147">
        <v>118.65</v>
      </c>
      <c r="I1143" s="147">
        <v>118.65</v>
      </c>
      <c r="J1143" s="147">
        <v>109.84</v>
      </c>
      <c r="K1143" s="147">
        <v>121.61</v>
      </c>
      <c r="L1143" s="147">
        <v>117.69</v>
      </c>
      <c r="M1143" s="147">
        <v>121.61</v>
      </c>
      <c r="N1143" s="147">
        <v>117.69</v>
      </c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</row>
    <row r="1144" ht="12.0" customHeight="1">
      <c r="A1144" s="1"/>
      <c r="B1144" s="98" t="s">
        <v>54</v>
      </c>
      <c r="C1144" s="148">
        <v>575308.95</v>
      </c>
      <c r="D1144" s="149">
        <v>575152.02</v>
      </c>
      <c r="E1144" s="149">
        <v>556598.72</v>
      </c>
      <c r="F1144" s="149">
        <v>575152.02</v>
      </c>
      <c r="G1144" s="149">
        <v>556598.72</v>
      </c>
      <c r="H1144" s="149">
        <v>579181.59</v>
      </c>
      <c r="I1144" s="149">
        <v>579181.59</v>
      </c>
      <c r="J1144" s="149">
        <v>532479.43</v>
      </c>
      <c r="K1144" s="149">
        <v>589530.81</v>
      </c>
      <c r="L1144" s="149">
        <v>570513.69</v>
      </c>
      <c r="M1144" s="149">
        <v>589530.81</v>
      </c>
      <c r="N1144" s="150">
        <v>570513.69</v>
      </c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</row>
    <row r="1145" ht="12.0" customHeight="1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</row>
    <row r="1146" ht="12.0" customHeight="1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</row>
    <row r="1147" ht="12.0" customHeight="1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</row>
    <row r="1148" ht="12.0" customHeight="1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</row>
    <row r="1149" ht="12.0" customHeight="1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</row>
    <row r="1150" ht="12.0" customHeight="1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</row>
    <row r="1151" ht="12.0" customHeight="1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</row>
    <row r="1152" ht="12.0" customHeight="1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</row>
    <row r="1153" ht="12.0" customHeight="1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</row>
    <row r="1154" ht="12.0" customHeight="1">
      <c r="A1154" s="1"/>
      <c r="B1154" s="3" t="s">
        <v>222</v>
      </c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</row>
    <row r="1155" ht="12.0" customHeight="1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</row>
    <row r="1156" ht="12.0" customHeight="1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</row>
    <row r="1157" ht="12.0" customHeight="1">
      <c r="A1157" s="1"/>
      <c r="B1157" s="139" t="s">
        <v>77</v>
      </c>
      <c r="C1157" s="140" t="s">
        <v>65</v>
      </c>
      <c r="D1157" s="85" t="s">
        <v>66</v>
      </c>
      <c r="E1157" s="85" t="s">
        <v>67</v>
      </c>
      <c r="F1157" s="85" t="s">
        <v>68</v>
      </c>
      <c r="G1157" s="85" t="s">
        <v>69</v>
      </c>
      <c r="H1157" s="85" t="s">
        <v>70</v>
      </c>
      <c r="I1157" s="85" t="s">
        <v>71</v>
      </c>
      <c r="J1157" s="85" t="s">
        <v>72</v>
      </c>
      <c r="K1157" s="85" t="s">
        <v>73</v>
      </c>
      <c r="L1157" s="85" t="s">
        <v>74</v>
      </c>
      <c r="M1157" s="85" t="s">
        <v>75</v>
      </c>
      <c r="N1157" s="85" t="s">
        <v>76</v>
      </c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</row>
    <row r="1158" ht="12.0" customHeight="1">
      <c r="A1158" s="1" t="e">
        <v>#REF!</v>
      </c>
      <c r="B1158" s="141" t="s">
        <v>122</v>
      </c>
      <c r="C1158" s="89">
        <v>44390.0</v>
      </c>
      <c r="D1158" s="90">
        <v>44390.0</v>
      </c>
      <c r="E1158" s="90">
        <v>44390.0</v>
      </c>
      <c r="F1158" s="90">
        <v>43582.0</v>
      </c>
      <c r="G1158" s="90">
        <v>43582.0</v>
      </c>
      <c r="H1158" s="90">
        <v>102545.0</v>
      </c>
      <c r="I1158" s="90">
        <v>102545.0</v>
      </c>
      <c r="J1158" s="90">
        <v>158945.0</v>
      </c>
      <c r="K1158" s="90">
        <v>158945.0</v>
      </c>
      <c r="L1158" s="90">
        <v>43582.0</v>
      </c>
      <c r="M1158" s="90">
        <v>43582.0</v>
      </c>
      <c r="N1158" s="90">
        <v>43582.0</v>
      </c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</row>
    <row r="1159" ht="12.0" customHeight="1">
      <c r="A1159" s="1" t="e">
        <v>#REF!</v>
      </c>
      <c r="B1159" s="95" t="s">
        <v>123</v>
      </c>
      <c r="C1159" s="97">
        <v>43251.0</v>
      </c>
      <c r="D1159" s="114">
        <v>43251.0</v>
      </c>
      <c r="E1159" s="114">
        <v>43251.0</v>
      </c>
      <c r="F1159" s="114">
        <v>42464.0</v>
      </c>
      <c r="G1159" s="114">
        <v>42464.0</v>
      </c>
      <c r="H1159" s="114">
        <v>99916.0</v>
      </c>
      <c r="I1159" s="114">
        <v>99916.0</v>
      </c>
      <c r="J1159" s="114">
        <v>154869.0</v>
      </c>
      <c r="K1159" s="114">
        <v>154869.0</v>
      </c>
      <c r="L1159" s="114">
        <v>42464.0</v>
      </c>
      <c r="M1159" s="114">
        <v>42464.0</v>
      </c>
      <c r="N1159" s="114">
        <v>42464.0</v>
      </c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</row>
    <row r="1160" ht="12.0" customHeight="1">
      <c r="A1160" s="1" t="e">
        <v>#REF!</v>
      </c>
      <c r="B1160" s="95" t="s">
        <v>124</v>
      </c>
      <c r="C1160" s="97">
        <v>41170.0</v>
      </c>
      <c r="D1160" s="114">
        <v>41170.0</v>
      </c>
      <c r="E1160" s="114">
        <v>41170.0</v>
      </c>
      <c r="F1160" s="114">
        <v>40421.0</v>
      </c>
      <c r="G1160" s="114">
        <v>40421.0</v>
      </c>
      <c r="H1160" s="114">
        <v>95108.0</v>
      </c>
      <c r="I1160" s="114">
        <v>95108.0</v>
      </c>
      <c r="J1160" s="114">
        <v>147417.0</v>
      </c>
      <c r="K1160" s="114">
        <v>147417.0</v>
      </c>
      <c r="L1160" s="114">
        <v>40421.0</v>
      </c>
      <c r="M1160" s="114">
        <v>40421.0</v>
      </c>
      <c r="N1160" s="114">
        <v>40421.0</v>
      </c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</row>
    <row r="1161" ht="12.0" customHeight="1">
      <c r="A1161" s="1" t="e">
        <v>#REF!</v>
      </c>
      <c r="B1161" s="95" t="s">
        <v>125</v>
      </c>
      <c r="C1161" s="97">
        <v>41170.0</v>
      </c>
      <c r="D1161" s="114">
        <v>41170.0</v>
      </c>
      <c r="E1161" s="114">
        <v>41170.0</v>
      </c>
      <c r="F1161" s="114">
        <v>40421.0</v>
      </c>
      <c r="G1161" s="114">
        <v>40421.0</v>
      </c>
      <c r="H1161" s="114">
        <v>95108.0</v>
      </c>
      <c r="I1161" s="114">
        <v>95108.0</v>
      </c>
      <c r="J1161" s="114">
        <v>147417.0</v>
      </c>
      <c r="K1161" s="114">
        <v>147417.0</v>
      </c>
      <c r="L1161" s="114">
        <v>40421.0</v>
      </c>
      <c r="M1161" s="114">
        <v>40421.0</v>
      </c>
      <c r="N1161" s="114">
        <v>40421.0</v>
      </c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</row>
    <row r="1162" ht="12.0" customHeight="1">
      <c r="A1162" s="1" t="e">
        <v>#REF!</v>
      </c>
      <c r="B1162" s="95" t="s">
        <v>126</v>
      </c>
      <c r="C1162" s="97">
        <v>51577.0</v>
      </c>
      <c r="D1162" s="114">
        <v>51577.0</v>
      </c>
      <c r="E1162" s="114">
        <v>51577.0</v>
      </c>
      <c r="F1162" s="114">
        <v>50638.0</v>
      </c>
      <c r="G1162" s="114">
        <v>50638.0</v>
      </c>
      <c r="H1162" s="114">
        <v>119148.0</v>
      </c>
      <c r="I1162" s="114">
        <v>119148.0</v>
      </c>
      <c r="J1162" s="114">
        <v>184679.0</v>
      </c>
      <c r="K1162" s="114">
        <v>184679.0</v>
      </c>
      <c r="L1162" s="114">
        <v>50638.0</v>
      </c>
      <c r="M1162" s="114">
        <v>50638.0</v>
      </c>
      <c r="N1162" s="114">
        <v>50638.0</v>
      </c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</row>
    <row r="1163" ht="12.0" customHeight="1">
      <c r="A1163" s="1" t="e">
        <v>#REF!</v>
      </c>
      <c r="B1163" s="95" t="s">
        <v>129</v>
      </c>
      <c r="C1163" s="97">
        <v>4137.0</v>
      </c>
      <c r="D1163" s="114">
        <v>4137.0</v>
      </c>
      <c r="E1163" s="114">
        <v>4137.0</v>
      </c>
      <c r="F1163" s="114">
        <v>4106.0</v>
      </c>
      <c r="G1163" s="114">
        <v>4106.0</v>
      </c>
      <c r="H1163" s="114">
        <v>9661.0</v>
      </c>
      <c r="I1163" s="114">
        <v>9661.0</v>
      </c>
      <c r="J1163" s="114">
        <v>14975.0</v>
      </c>
      <c r="K1163" s="114">
        <v>14975.0</v>
      </c>
      <c r="L1163" s="114">
        <v>4106.0</v>
      </c>
      <c r="M1163" s="114">
        <v>4106.0</v>
      </c>
      <c r="N1163" s="114">
        <v>4106.0</v>
      </c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</row>
    <row r="1164" ht="12.0" customHeight="1">
      <c r="A1164" s="1" t="e">
        <v>#REF!</v>
      </c>
      <c r="B1164" s="95" t="s">
        <v>130</v>
      </c>
      <c r="C1164" s="97">
        <v>3954.0</v>
      </c>
      <c r="D1164" s="114">
        <v>3954.0</v>
      </c>
      <c r="E1164" s="114">
        <v>3954.0</v>
      </c>
      <c r="F1164" s="114">
        <v>4023.0</v>
      </c>
      <c r="G1164" s="114">
        <v>4023.0</v>
      </c>
      <c r="H1164" s="114">
        <v>9466.0</v>
      </c>
      <c r="I1164" s="114">
        <v>9466.0</v>
      </c>
      <c r="J1164" s="114">
        <v>14672.0</v>
      </c>
      <c r="K1164" s="114">
        <v>14672.0</v>
      </c>
      <c r="L1164" s="114">
        <v>4023.0</v>
      </c>
      <c r="M1164" s="114">
        <v>4023.0</v>
      </c>
      <c r="N1164" s="114">
        <v>4023.0</v>
      </c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</row>
    <row r="1165" ht="12.0" customHeight="1">
      <c r="A1165" s="1" t="e">
        <v>#REF!</v>
      </c>
      <c r="B1165" s="95" t="s">
        <v>131</v>
      </c>
      <c r="C1165" s="97">
        <v>4813.0</v>
      </c>
      <c r="D1165" s="114">
        <v>4813.0</v>
      </c>
      <c r="E1165" s="114">
        <v>4813.0</v>
      </c>
      <c r="F1165" s="114">
        <v>4725.0</v>
      </c>
      <c r="G1165" s="114">
        <v>4725.0</v>
      </c>
      <c r="H1165" s="114">
        <v>11118.0</v>
      </c>
      <c r="I1165" s="114">
        <v>11118.0</v>
      </c>
      <c r="J1165" s="114">
        <v>17234.0</v>
      </c>
      <c r="K1165" s="114">
        <v>17234.0</v>
      </c>
      <c r="L1165" s="114">
        <v>4725.0</v>
      </c>
      <c r="M1165" s="114">
        <v>4725.0</v>
      </c>
      <c r="N1165" s="114">
        <v>4725.0</v>
      </c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</row>
    <row r="1166" ht="12.0" customHeight="1">
      <c r="A1166" s="1" t="e">
        <v>#REF!</v>
      </c>
      <c r="B1166" s="95" t="s">
        <v>132</v>
      </c>
      <c r="C1166" s="97">
        <v>4813.0</v>
      </c>
      <c r="D1166" s="114">
        <v>4813.0</v>
      </c>
      <c r="E1166" s="114">
        <v>4813.0</v>
      </c>
      <c r="F1166" s="114">
        <v>4725.0</v>
      </c>
      <c r="G1166" s="114">
        <v>4725.0</v>
      </c>
      <c r="H1166" s="114">
        <v>11118.0</v>
      </c>
      <c r="I1166" s="114">
        <v>11118.0</v>
      </c>
      <c r="J1166" s="114">
        <v>17234.0</v>
      </c>
      <c r="K1166" s="114">
        <v>17234.0</v>
      </c>
      <c r="L1166" s="114">
        <v>4725.0</v>
      </c>
      <c r="M1166" s="114">
        <v>4725.0</v>
      </c>
      <c r="N1166" s="114">
        <v>4725.0</v>
      </c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</row>
    <row r="1167" ht="12.0" customHeight="1">
      <c r="A1167" s="1" t="e">
        <v>#REF!</v>
      </c>
      <c r="B1167" s="95" t="s">
        <v>133</v>
      </c>
      <c r="C1167" s="97">
        <v>4722.0</v>
      </c>
      <c r="D1167" s="114">
        <v>4722.0</v>
      </c>
      <c r="E1167" s="114">
        <v>4722.0</v>
      </c>
      <c r="F1167" s="114">
        <v>4725.0</v>
      </c>
      <c r="G1167" s="114">
        <v>4725.0</v>
      </c>
      <c r="H1167" s="114">
        <v>11118.0</v>
      </c>
      <c r="I1167" s="114">
        <v>11118.0</v>
      </c>
      <c r="J1167" s="114">
        <v>17234.0</v>
      </c>
      <c r="K1167" s="114">
        <v>17234.0</v>
      </c>
      <c r="L1167" s="114">
        <v>4725.0</v>
      </c>
      <c r="M1167" s="114">
        <v>4725.0</v>
      </c>
      <c r="N1167" s="114">
        <v>4725.0</v>
      </c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</row>
    <row r="1168" ht="12.0" customHeight="1">
      <c r="A1168" s="1" t="e">
        <v>#REF!</v>
      </c>
      <c r="B1168" s="95" t="s">
        <v>134</v>
      </c>
      <c r="C1168" s="97">
        <v>4683.0</v>
      </c>
      <c r="D1168" s="114">
        <v>4683.0</v>
      </c>
      <c r="E1168" s="114">
        <v>4683.0</v>
      </c>
      <c r="F1168" s="114">
        <v>4725.0</v>
      </c>
      <c r="G1168" s="114">
        <v>4725.0</v>
      </c>
      <c r="H1168" s="114">
        <v>11118.0</v>
      </c>
      <c r="I1168" s="114">
        <v>11118.0</v>
      </c>
      <c r="J1168" s="114">
        <v>17234.0</v>
      </c>
      <c r="K1168" s="114">
        <v>17234.0</v>
      </c>
      <c r="L1168" s="114">
        <v>4725.0</v>
      </c>
      <c r="M1168" s="114">
        <v>4725.0</v>
      </c>
      <c r="N1168" s="114">
        <v>4725.0</v>
      </c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</row>
    <row r="1169" ht="12.0" customHeight="1">
      <c r="A1169" s="1" t="e">
        <v>#REF!</v>
      </c>
      <c r="B1169" s="95" t="s">
        <v>135</v>
      </c>
      <c r="C1169" s="97">
        <v>14140.0</v>
      </c>
      <c r="D1169" s="114">
        <v>14140.0</v>
      </c>
      <c r="E1169" s="114">
        <v>14140.0</v>
      </c>
      <c r="F1169" s="114">
        <v>13882.0</v>
      </c>
      <c r="G1169" s="114">
        <v>13882.0</v>
      </c>
      <c r="H1169" s="114">
        <v>32664.0</v>
      </c>
      <c r="I1169" s="114">
        <v>32664.0</v>
      </c>
      <c r="J1169" s="114">
        <v>50629.0</v>
      </c>
      <c r="K1169" s="114">
        <v>50629.0</v>
      </c>
      <c r="L1169" s="114">
        <v>13882.0</v>
      </c>
      <c r="M1169" s="114">
        <v>13882.0</v>
      </c>
      <c r="N1169" s="114">
        <v>13882.0</v>
      </c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</row>
    <row r="1170" ht="12.0" customHeight="1">
      <c r="A1170" s="1" t="e">
        <v>#REF!</v>
      </c>
      <c r="B1170" s="95" t="s">
        <v>136</v>
      </c>
      <c r="C1170" s="97">
        <v>14140.0</v>
      </c>
      <c r="D1170" s="114">
        <v>14140.0</v>
      </c>
      <c r="E1170" s="114">
        <v>14140.0</v>
      </c>
      <c r="F1170" s="114">
        <v>13882.0</v>
      </c>
      <c r="G1170" s="114">
        <v>13882.0</v>
      </c>
      <c r="H1170" s="114">
        <v>32664.0</v>
      </c>
      <c r="I1170" s="114">
        <v>32664.0</v>
      </c>
      <c r="J1170" s="114">
        <v>50629.0</v>
      </c>
      <c r="K1170" s="114">
        <v>50629.0</v>
      </c>
      <c r="L1170" s="114">
        <v>13882.0</v>
      </c>
      <c r="M1170" s="114">
        <v>13882.0</v>
      </c>
      <c r="N1170" s="114">
        <v>13882.0</v>
      </c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</row>
    <row r="1171" ht="12.0" customHeight="1">
      <c r="A1171" s="1" t="e">
        <v>#REF!</v>
      </c>
      <c r="B1171" s="95" t="s">
        <v>137</v>
      </c>
      <c r="C1171" s="97">
        <v>15610.0</v>
      </c>
      <c r="D1171" s="114">
        <v>15610.0</v>
      </c>
      <c r="E1171" s="114">
        <v>15610.0</v>
      </c>
      <c r="F1171" s="114">
        <v>15325.0</v>
      </c>
      <c r="G1171" s="114">
        <v>15325.0</v>
      </c>
      <c r="H1171" s="114">
        <v>36060.0</v>
      </c>
      <c r="I1171" s="114">
        <v>36060.0</v>
      </c>
      <c r="J1171" s="114">
        <v>55893.0</v>
      </c>
      <c r="K1171" s="114">
        <v>55893.0</v>
      </c>
      <c r="L1171" s="114">
        <v>15325.0</v>
      </c>
      <c r="M1171" s="114">
        <v>15325.0</v>
      </c>
      <c r="N1171" s="114">
        <v>15325.0</v>
      </c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</row>
    <row r="1172" ht="12.0" customHeight="1">
      <c r="A1172" s="1" t="e">
        <v>#REF!</v>
      </c>
      <c r="B1172" s="95" t="s">
        <v>138</v>
      </c>
      <c r="C1172" s="97">
        <v>4293.0</v>
      </c>
      <c r="D1172" s="114">
        <v>4293.0</v>
      </c>
      <c r="E1172" s="114">
        <v>4293.0</v>
      </c>
      <c r="F1172" s="114">
        <v>4151.0</v>
      </c>
      <c r="G1172" s="114">
        <v>4151.0</v>
      </c>
      <c r="H1172" s="114">
        <v>9766.0</v>
      </c>
      <c r="I1172" s="114">
        <v>9766.0</v>
      </c>
      <c r="J1172" s="114">
        <v>15138.0</v>
      </c>
      <c r="K1172" s="114">
        <v>15138.0</v>
      </c>
      <c r="L1172" s="114">
        <v>4151.0</v>
      </c>
      <c r="M1172" s="114">
        <v>4151.0</v>
      </c>
      <c r="N1172" s="114">
        <v>4151.0</v>
      </c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</row>
    <row r="1173" ht="12.0" customHeight="1">
      <c r="A1173" s="1" t="e">
        <v>#REF!</v>
      </c>
      <c r="B1173" s="95" t="s">
        <v>139</v>
      </c>
      <c r="C1173" s="97">
        <v>4098.0</v>
      </c>
      <c r="D1173" s="114">
        <v>4098.0</v>
      </c>
      <c r="E1173" s="114">
        <v>4098.0</v>
      </c>
      <c r="F1173" s="114">
        <v>4023.0</v>
      </c>
      <c r="G1173" s="114">
        <v>4023.0</v>
      </c>
      <c r="H1173" s="114">
        <v>9466.0</v>
      </c>
      <c r="I1173" s="114">
        <v>9466.0</v>
      </c>
      <c r="J1173" s="114">
        <v>14672.0</v>
      </c>
      <c r="K1173" s="114">
        <v>14672.0</v>
      </c>
      <c r="L1173" s="114">
        <v>4023.0</v>
      </c>
      <c r="M1173" s="114">
        <v>4023.0</v>
      </c>
      <c r="N1173" s="114">
        <v>4023.0</v>
      </c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</row>
    <row r="1174" ht="12.0" customHeight="1">
      <c r="A1174" s="1" t="e">
        <v>#REF!</v>
      </c>
      <c r="B1174" s="95" t="s">
        <v>140</v>
      </c>
      <c r="C1174" s="97">
        <v>4084.0</v>
      </c>
      <c r="D1174" s="114">
        <v>4084.0</v>
      </c>
      <c r="E1174" s="114">
        <v>4084.0</v>
      </c>
      <c r="F1174" s="114">
        <v>4023.0</v>
      </c>
      <c r="G1174" s="114">
        <v>4023.0</v>
      </c>
      <c r="H1174" s="114">
        <v>9466.0</v>
      </c>
      <c r="I1174" s="114">
        <v>9466.0</v>
      </c>
      <c r="J1174" s="114">
        <v>14672.0</v>
      </c>
      <c r="K1174" s="114">
        <v>14672.0</v>
      </c>
      <c r="L1174" s="114">
        <v>4023.0</v>
      </c>
      <c r="M1174" s="114">
        <v>4023.0</v>
      </c>
      <c r="N1174" s="114">
        <v>4023.0</v>
      </c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</row>
    <row r="1175" ht="12.0" customHeight="1">
      <c r="A1175" s="1" t="e">
        <v>#REF!</v>
      </c>
      <c r="B1175" s="95" t="s">
        <v>141</v>
      </c>
      <c r="C1175" s="97">
        <v>6683.0</v>
      </c>
      <c r="D1175" s="114">
        <v>6683.0</v>
      </c>
      <c r="E1175" s="114">
        <v>6683.0</v>
      </c>
      <c r="F1175" s="114">
        <v>6561.0</v>
      </c>
      <c r="G1175" s="114">
        <v>6561.0</v>
      </c>
      <c r="H1175" s="114">
        <v>15438.0</v>
      </c>
      <c r="I1175" s="114">
        <v>15438.0</v>
      </c>
      <c r="J1175" s="114">
        <v>23929.0</v>
      </c>
      <c r="K1175" s="114">
        <v>23929.0</v>
      </c>
      <c r="L1175" s="114">
        <v>6561.0</v>
      </c>
      <c r="M1175" s="114">
        <v>6561.0</v>
      </c>
      <c r="N1175" s="114">
        <v>6561.0</v>
      </c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</row>
    <row r="1176" ht="12.0" customHeight="1">
      <c r="A1176" s="1" t="e">
        <v>#REF!</v>
      </c>
      <c r="B1176" s="95" t="s">
        <v>142</v>
      </c>
      <c r="C1176" s="97">
        <v>3707.0</v>
      </c>
      <c r="D1176" s="114">
        <v>3707.0</v>
      </c>
      <c r="E1176" s="114">
        <v>3707.0</v>
      </c>
      <c r="F1176" s="114">
        <v>3640.0</v>
      </c>
      <c r="G1176" s="114">
        <v>3640.0</v>
      </c>
      <c r="H1176" s="114">
        <v>8564.0</v>
      </c>
      <c r="I1176" s="114">
        <v>8564.0</v>
      </c>
      <c r="J1176" s="114">
        <v>13275.0</v>
      </c>
      <c r="K1176" s="114">
        <v>13275.0</v>
      </c>
      <c r="L1176" s="114">
        <v>3640.0</v>
      </c>
      <c r="M1176" s="114">
        <v>3640.0</v>
      </c>
      <c r="N1176" s="114">
        <v>3640.0</v>
      </c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</row>
    <row r="1177" ht="12.0" customHeight="1">
      <c r="A1177" s="1" t="e">
        <v>#REF!</v>
      </c>
      <c r="B1177" s="95" t="s">
        <v>143</v>
      </c>
      <c r="C1177" s="97">
        <v>2907.0</v>
      </c>
      <c r="D1177" s="114">
        <v>2907.0</v>
      </c>
      <c r="E1177" s="114">
        <v>2907.0</v>
      </c>
      <c r="F1177" s="114">
        <v>2854.0</v>
      </c>
      <c r="G1177" s="114">
        <v>2854.0</v>
      </c>
      <c r="H1177" s="114">
        <v>6716.0</v>
      </c>
      <c r="I1177" s="114">
        <v>6716.0</v>
      </c>
      <c r="J1177" s="114">
        <v>10410.0</v>
      </c>
      <c r="K1177" s="114">
        <v>10410.0</v>
      </c>
      <c r="L1177" s="114">
        <v>2854.0</v>
      </c>
      <c r="M1177" s="114">
        <v>2854.0</v>
      </c>
      <c r="N1177" s="114">
        <v>2854.0</v>
      </c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</row>
    <row r="1178" ht="12.0" customHeight="1">
      <c r="A1178" s="1" t="e">
        <v>#REF!</v>
      </c>
      <c r="B1178" s="95" t="s">
        <v>206</v>
      </c>
      <c r="C1178" s="97">
        <v>3005.0</v>
      </c>
      <c r="D1178" s="114">
        <v>3005.0</v>
      </c>
      <c r="E1178" s="114">
        <v>3005.0</v>
      </c>
      <c r="F1178" s="114">
        <v>0.0</v>
      </c>
      <c r="G1178" s="114">
        <v>0.0</v>
      </c>
      <c r="H1178" s="114">
        <v>0.0</v>
      </c>
      <c r="I1178" s="114">
        <v>0.0</v>
      </c>
      <c r="J1178" s="114">
        <v>0.0</v>
      </c>
      <c r="K1178" s="114">
        <v>0.0</v>
      </c>
      <c r="L1178" s="114">
        <v>0.0</v>
      </c>
      <c r="M1178" s="114">
        <v>0.0</v>
      </c>
      <c r="N1178" s="114">
        <v>0.0</v>
      </c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</row>
    <row r="1179" ht="12.0" customHeight="1">
      <c r="A1179" s="1" t="e">
        <v>#REF!</v>
      </c>
      <c r="B1179" s="95" t="s">
        <v>144</v>
      </c>
      <c r="C1179" s="97">
        <v>6192.0</v>
      </c>
      <c r="D1179" s="114">
        <v>6192.0</v>
      </c>
      <c r="E1179" s="114">
        <v>6192.0</v>
      </c>
      <c r="F1179" s="114">
        <v>6079.0</v>
      </c>
      <c r="G1179" s="114">
        <v>6079.0</v>
      </c>
      <c r="H1179" s="114">
        <v>14304.0</v>
      </c>
      <c r="I1179" s="114">
        <v>14304.0</v>
      </c>
      <c r="J1179" s="114">
        <v>22171.0</v>
      </c>
      <c r="K1179" s="114">
        <v>22171.0</v>
      </c>
      <c r="L1179" s="114">
        <v>6079.0</v>
      </c>
      <c r="M1179" s="114">
        <v>6079.0</v>
      </c>
      <c r="N1179" s="114">
        <v>6079.0</v>
      </c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</row>
    <row r="1180" ht="12.0" customHeight="1">
      <c r="A1180" s="1" t="e">
        <v>#REF!</v>
      </c>
      <c r="B1180" s="95" t="s">
        <v>145</v>
      </c>
      <c r="C1180" s="97">
        <v>6192.0</v>
      </c>
      <c r="D1180" s="114">
        <v>6192.0</v>
      </c>
      <c r="E1180" s="114">
        <v>6192.0</v>
      </c>
      <c r="F1180" s="114">
        <v>6079.0</v>
      </c>
      <c r="G1180" s="114">
        <v>6079.0</v>
      </c>
      <c r="H1180" s="114">
        <v>14304.0</v>
      </c>
      <c r="I1180" s="114">
        <v>14304.0</v>
      </c>
      <c r="J1180" s="114">
        <v>22171.0</v>
      </c>
      <c r="K1180" s="114">
        <v>22171.0</v>
      </c>
      <c r="L1180" s="114">
        <v>6079.0</v>
      </c>
      <c r="M1180" s="114">
        <v>6079.0</v>
      </c>
      <c r="N1180" s="114">
        <v>6079.0</v>
      </c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</row>
    <row r="1181" ht="12.0" customHeight="1">
      <c r="A1181" s="1" t="e">
        <v>#REF!</v>
      </c>
      <c r="B1181" s="85" t="s">
        <v>146</v>
      </c>
      <c r="C1181" s="151">
        <v>37691.0</v>
      </c>
      <c r="D1181" s="152">
        <v>37691.0</v>
      </c>
      <c r="E1181" s="152">
        <v>37691.0</v>
      </c>
      <c r="F1181" s="152">
        <v>37004.0</v>
      </c>
      <c r="G1181" s="152">
        <v>37004.0</v>
      </c>
      <c r="H1181" s="152">
        <v>87069.0</v>
      </c>
      <c r="I1181" s="152">
        <v>87069.0</v>
      </c>
      <c r="J1181" s="152">
        <v>134958.0</v>
      </c>
      <c r="K1181" s="152">
        <v>134958.0</v>
      </c>
      <c r="L1181" s="152">
        <v>37004.0</v>
      </c>
      <c r="M1181" s="152">
        <v>37004.0</v>
      </c>
      <c r="N1181" s="152">
        <v>37004.0</v>
      </c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</row>
    <row r="1182" ht="12.0" customHeight="1">
      <c r="A1182" s="1" t="e">
        <v>#REF!</v>
      </c>
      <c r="B1182" s="98" t="s">
        <v>54</v>
      </c>
      <c r="C1182" s="153">
        <v>371422.0</v>
      </c>
      <c r="D1182" s="154">
        <v>371422.0</v>
      </c>
      <c r="E1182" s="154">
        <v>371422.0</v>
      </c>
      <c r="F1182" s="154">
        <v>362058.0</v>
      </c>
      <c r="G1182" s="154">
        <v>362058.0</v>
      </c>
      <c r="H1182" s="154">
        <v>851905.0</v>
      </c>
      <c r="I1182" s="154">
        <v>851905.0</v>
      </c>
      <c r="J1182" s="154">
        <v>1320457.0</v>
      </c>
      <c r="K1182" s="154">
        <v>1320457.0</v>
      </c>
      <c r="L1182" s="154">
        <v>362058.0</v>
      </c>
      <c r="M1182" s="154">
        <v>362058.0</v>
      </c>
      <c r="N1182" s="155">
        <v>362058.0</v>
      </c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</row>
  </sheetData>
  <mergeCells count="143">
    <mergeCell ref="A576:A584"/>
    <mergeCell ref="A567:A575"/>
    <mergeCell ref="A536:A546"/>
    <mergeCell ref="A547:A556"/>
    <mergeCell ref="A557:A566"/>
    <mergeCell ref="A585:A597"/>
    <mergeCell ref="A662:A667"/>
    <mergeCell ref="A668:A673"/>
    <mergeCell ref="A656:A661"/>
    <mergeCell ref="A654:A655"/>
    <mergeCell ref="A691:A692"/>
    <mergeCell ref="A680:A687"/>
    <mergeCell ref="A653:B653"/>
    <mergeCell ref="A674:A679"/>
    <mergeCell ref="A688:A690"/>
    <mergeCell ref="A693:A696"/>
    <mergeCell ref="A705:A708"/>
    <mergeCell ref="A709:A712"/>
    <mergeCell ref="A713:A716"/>
    <mergeCell ref="A717:A720"/>
    <mergeCell ref="A721:A724"/>
    <mergeCell ref="A697:A700"/>
    <mergeCell ref="A701:A704"/>
    <mergeCell ref="A2:B2"/>
    <mergeCell ref="A20:B21"/>
    <mergeCell ref="A243:B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374:A378"/>
    <mergeCell ref="A525:A535"/>
    <mergeCell ref="A514:A524"/>
    <mergeCell ref="A401:A405"/>
    <mergeCell ref="A406:A414"/>
    <mergeCell ref="A379:A383"/>
    <mergeCell ref="A384:A386"/>
    <mergeCell ref="A387:A391"/>
    <mergeCell ref="A392:A395"/>
    <mergeCell ref="A372:B373"/>
    <mergeCell ref="A512:B513"/>
    <mergeCell ref="A396:A400"/>
    <mergeCell ref="A745:A747"/>
    <mergeCell ref="A748:A750"/>
    <mergeCell ref="A751:A754"/>
    <mergeCell ref="A755:A760"/>
    <mergeCell ref="A761:A766"/>
    <mergeCell ref="A767:A768"/>
    <mergeCell ref="A735:A738"/>
    <mergeCell ref="A731:A734"/>
    <mergeCell ref="A725:A730"/>
    <mergeCell ref="A776:A778"/>
    <mergeCell ref="A779:A780"/>
    <mergeCell ref="A781:A782"/>
    <mergeCell ref="A783:A785"/>
    <mergeCell ref="A786:A787"/>
    <mergeCell ref="A788:A790"/>
    <mergeCell ref="A739:A744"/>
    <mergeCell ref="A774:A775"/>
    <mergeCell ref="A769:A773"/>
    <mergeCell ref="B846:B847"/>
    <mergeCell ref="B848:B849"/>
    <mergeCell ref="B842:B843"/>
    <mergeCell ref="A795:A796"/>
    <mergeCell ref="A797:A798"/>
    <mergeCell ref="A799:A801"/>
    <mergeCell ref="A802:A803"/>
    <mergeCell ref="A827:C827"/>
    <mergeCell ref="A804:A814"/>
    <mergeCell ref="B844:B845"/>
    <mergeCell ref="A850:A867"/>
    <mergeCell ref="A868:A890"/>
    <mergeCell ref="B897:B898"/>
    <mergeCell ref="B895:B896"/>
    <mergeCell ref="B877:B878"/>
    <mergeCell ref="B879:B882"/>
    <mergeCell ref="B883:B886"/>
    <mergeCell ref="B887:B890"/>
    <mergeCell ref="B891:B892"/>
    <mergeCell ref="B893:B894"/>
    <mergeCell ref="A791:A794"/>
    <mergeCell ref="A836:A849"/>
    <mergeCell ref="A832:A835"/>
    <mergeCell ref="A909:C909"/>
    <mergeCell ref="A899:B902"/>
    <mergeCell ref="B857:B859"/>
    <mergeCell ref="A891:A898"/>
    <mergeCell ref="B940:B943"/>
    <mergeCell ref="B927:B931"/>
    <mergeCell ref="A958:A984"/>
    <mergeCell ref="B966:B969"/>
    <mergeCell ref="B958:B963"/>
    <mergeCell ref="B964:B965"/>
    <mergeCell ref="B978:B984"/>
    <mergeCell ref="B970:B975"/>
    <mergeCell ref="B976:B977"/>
    <mergeCell ref="B985:B989"/>
    <mergeCell ref="B990:B992"/>
    <mergeCell ref="B1021:B1024"/>
    <mergeCell ref="B1025:B1026"/>
    <mergeCell ref="B1016:B1020"/>
    <mergeCell ref="B1005:B1007"/>
    <mergeCell ref="B864:B867"/>
    <mergeCell ref="B874:B876"/>
    <mergeCell ref="B1027:B1031"/>
    <mergeCell ref="B944:B947"/>
    <mergeCell ref="B948:B949"/>
    <mergeCell ref="B950:B952"/>
    <mergeCell ref="B953:B957"/>
    <mergeCell ref="B997:B1000"/>
    <mergeCell ref="B1001:B1004"/>
    <mergeCell ref="B993:B996"/>
    <mergeCell ref="B937:B939"/>
    <mergeCell ref="B922:B926"/>
    <mergeCell ref="B932:B936"/>
    <mergeCell ref="A985:A1015"/>
    <mergeCell ref="A1016:A1031"/>
    <mergeCell ref="A1032:B1042"/>
    <mergeCell ref="B1008:B1015"/>
    <mergeCell ref="B910:B915"/>
    <mergeCell ref="B916:B921"/>
    <mergeCell ref="A910:A921"/>
    <mergeCell ref="B840:B841"/>
    <mergeCell ref="B830:B831"/>
    <mergeCell ref="B832:B833"/>
    <mergeCell ref="B834:B835"/>
    <mergeCell ref="B836:B837"/>
    <mergeCell ref="B838:B839"/>
    <mergeCell ref="A828:A831"/>
    <mergeCell ref="B828:B829"/>
    <mergeCell ref="B868:B871"/>
    <mergeCell ref="B872:B873"/>
    <mergeCell ref="B860:B861"/>
    <mergeCell ref="B862:B863"/>
    <mergeCell ref="B850:B853"/>
    <mergeCell ref="B854:B856"/>
    <mergeCell ref="A922:A931"/>
    <mergeCell ref="A932:A95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2.63" defaultRowHeight="15.0"/>
  <cols>
    <col customWidth="1" min="1" max="1" width="24.75"/>
    <col customWidth="1" min="2" max="2" width="14.13"/>
    <col customWidth="1" min="3" max="7" width="13.75"/>
    <col customWidth="1" min="8" max="12" width="14.13"/>
    <col customWidth="1" min="13" max="14" width="13.75"/>
    <col customWidth="1" min="15" max="15" width="12.13"/>
    <col customWidth="1" min="16" max="26" width="7.63"/>
  </cols>
  <sheetData>
    <row r="1" ht="14.25" customHeight="1">
      <c r="A1" s="181" t="s">
        <v>254</v>
      </c>
    </row>
    <row r="2" ht="14.25" customHeight="1">
      <c r="A2" s="182" t="s">
        <v>255</v>
      </c>
      <c r="B2" s="183"/>
      <c r="C2" s="182" t="s">
        <v>256</v>
      </c>
      <c r="D2" s="182" t="s">
        <v>257</v>
      </c>
      <c r="E2" s="182" t="s">
        <v>258</v>
      </c>
      <c r="F2" s="182" t="s">
        <v>259</v>
      </c>
      <c r="G2" s="182" t="s">
        <v>260</v>
      </c>
      <c r="H2" s="182" t="s">
        <v>261</v>
      </c>
      <c r="I2" s="182" t="s">
        <v>262</v>
      </c>
      <c r="J2" s="182" t="s">
        <v>263</v>
      </c>
      <c r="K2" s="182" t="s">
        <v>264</v>
      </c>
      <c r="L2" s="182" t="s">
        <v>265</v>
      </c>
      <c r="M2" s="182" t="s">
        <v>266</v>
      </c>
      <c r="N2" s="182" t="s">
        <v>267</v>
      </c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</row>
    <row r="3" ht="14.25" customHeight="1">
      <c r="A3" s="3" t="s">
        <v>268</v>
      </c>
      <c r="B3" s="3" t="s">
        <v>242</v>
      </c>
      <c r="C3" s="11" t="s">
        <v>5</v>
      </c>
      <c r="D3" s="11" t="s">
        <v>6</v>
      </c>
      <c r="E3" s="11" t="s">
        <v>7</v>
      </c>
      <c r="F3" s="11" t="s">
        <v>8</v>
      </c>
      <c r="G3" s="11" t="s">
        <v>9</v>
      </c>
      <c r="H3" s="11" t="s">
        <v>10</v>
      </c>
      <c r="I3" s="11" t="s">
        <v>11</v>
      </c>
      <c r="J3" s="11" t="s">
        <v>13</v>
      </c>
      <c r="K3" s="11" t="s">
        <v>15</v>
      </c>
      <c r="L3" s="11" t="s">
        <v>16</v>
      </c>
      <c r="M3" s="11" t="s">
        <v>18</v>
      </c>
      <c r="N3" s="11" t="s">
        <v>19</v>
      </c>
    </row>
    <row r="4" ht="14.25" customHeight="1">
      <c r="A4" s="118" t="s">
        <v>243</v>
      </c>
      <c r="B4" s="118" t="s">
        <v>244</v>
      </c>
      <c r="C4" s="175">
        <f>sum('Forecast Budget FY14'!C42:C46)</f>
        <v>22183213.87</v>
      </c>
      <c r="D4" s="175">
        <f>sum('Forecast Budget FY14'!D42:D46)</f>
        <v>24537342.74</v>
      </c>
      <c r="E4" s="175">
        <f>sum('Forecast Budget FY14'!E42:E46)</f>
        <v>29425008.29</v>
      </c>
      <c r="F4" s="175">
        <f>sum('Forecast Budget FY14'!F42:F46)</f>
        <v>26510221.4</v>
      </c>
      <c r="G4" s="175">
        <f>sum('Forecast Budget FY14'!G42:G46)</f>
        <v>32880525.81</v>
      </c>
      <c r="H4" s="175">
        <f>sum('Forecast Budget FY14'!H42:H46)</f>
        <v>32031858.15</v>
      </c>
      <c r="I4" s="175">
        <f>sum('Forecast Budget FY14'!I42:I46)</f>
        <v>29265881.51</v>
      </c>
      <c r="J4" s="175">
        <f>sum('Forecast Budget FY14'!J42:J46)</f>
        <v>30431293.61</v>
      </c>
      <c r="K4" s="175">
        <f>sum('Forecast Budget FY14'!K42:K46)</f>
        <v>32952606.98</v>
      </c>
      <c r="L4" s="175">
        <f>sum('Forecast Budget FY14'!L42:L46)</f>
        <v>27390306.8</v>
      </c>
      <c r="M4" s="175">
        <f>sum('Forecast Budget FY14'!M42:M46)</f>
        <v>32404002.51</v>
      </c>
      <c r="N4" s="175">
        <f>sum('Forecast Budget FY14'!N42:N46)</f>
        <v>36147267</v>
      </c>
    </row>
    <row r="5" ht="14.25" customHeight="1">
      <c r="A5" s="118" t="s">
        <v>245</v>
      </c>
      <c r="B5" s="118" t="s">
        <v>244</v>
      </c>
      <c r="C5" s="175">
        <f>'Forecast Budget FY14'!C16</f>
        <v>796680.45</v>
      </c>
      <c r="D5" s="175">
        <f>'Forecast Budget FY14'!D16</f>
        <v>708652.05</v>
      </c>
      <c r="E5" s="175">
        <f>'Forecast Budget FY14'!E16</f>
        <v>974073.65</v>
      </c>
      <c r="F5" s="175">
        <f>'Forecast Budget FY14'!F16</f>
        <v>1339443.6</v>
      </c>
      <c r="G5" s="175">
        <f>'Forecast Budget FY14'!G16</f>
        <v>984322.5</v>
      </c>
      <c r="H5" s="175">
        <f>'Forecast Budget FY14'!H16</f>
        <v>2527268.72</v>
      </c>
      <c r="I5" s="175">
        <f>'Forecast Budget FY14'!I16</f>
        <v>2527268.72</v>
      </c>
      <c r="J5" s="175">
        <f>'Forecast Budget FY14'!J16</f>
        <v>4105010.88</v>
      </c>
      <c r="K5" s="175">
        <f>'Forecast Budget FY14'!K16</f>
        <v>4105010.88</v>
      </c>
      <c r="L5" s="175">
        <f>'Forecast Budget FY14'!L16</f>
        <v>730071.9</v>
      </c>
      <c r="M5" s="175">
        <f>'Forecast Budget FY14'!M16</f>
        <v>787817.7</v>
      </c>
      <c r="N5" s="175">
        <f>'Forecast Budget FY14'!N16</f>
        <v>816690.6</v>
      </c>
    </row>
    <row r="6" ht="14.25" customHeight="1">
      <c r="A6" s="118" t="s">
        <v>246</v>
      </c>
      <c r="B6" s="118" t="s">
        <v>244</v>
      </c>
      <c r="C6" s="175">
        <f>'Forecast Budget FY14'!C17</f>
        <v>1092540.443</v>
      </c>
      <c r="D6" s="175">
        <f>'Forecast Budget FY14'!D17</f>
        <v>1152155.947</v>
      </c>
      <c r="E6" s="175">
        <f>'Forecast Budget FY14'!E17</f>
        <v>1194690.19</v>
      </c>
      <c r="F6" s="175">
        <f>'Forecast Budget FY14'!F17</f>
        <v>1201155.575</v>
      </c>
      <c r="G6" s="175">
        <f>'Forecast Budget FY14'!G17</f>
        <v>1118096.945</v>
      </c>
      <c r="H6" s="175">
        <f>'Forecast Budget FY14'!H17</f>
        <v>1891181.118</v>
      </c>
      <c r="I6" s="175">
        <f>'Forecast Budget FY14'!I17</f>
        <v>1891181.118</v>
      </c>
      <c r="J6" s="175">
        <f>'Forecast Budget FY14'!J17</f>
        <v>1905241.118</v>
      </c>
      <c r="K6" s="175">
        <f>'Forecast Budget FY14'!K17</f>
        <v>1891181.118</v>
      </c>
      <c r="L6" s="175">
        <f>'Forecast Budget FY14'!L17</f>
        <v>1130875.196</v>
      </c>
      <c r="M6" s="175">
        <f>'Forecast Budget FY14'!M17</f>
        <v>1220322.951</v>
      </c>
      <c r="N6" s="175">
        <f>'Forecast Budget FY14'!N17</f>
        <v>1265046.829</v>
      </c>
    </row>
    <row r="7" ht="14.25" customHeight="1">
      <c r="A7" s="125" t="s">
        <v>36</v>
      </c>
      <c r="B7" s="125" t="s">
        <v>244</v>
      </c>
      <c r="C7" s="175">
        <f>'Forecast Budget FY14'!C15</f>
        <v>-42241174.58</v>
      </c>
      <c r="D7" s="175">
        <f>'Forecast Budget FY14'!D15</f>
        <v>-37986737.34</v>
      </c>
      <c r="E7" s="175">
        <f>'Forecast Budget FY14'!E15</f>
        <v>-39636490.37</v>
      </c>
      <c r="F7" s="175">
        <f>'Forecast Budget FY14'!F15</f>
        <v>-33613615.19</v>
      </c>
      <c r="G7" s="175">
        <f>'Forecast Budget FY14'!G15</f>
        <v>-39175609.29</v>
      </c>
      <c r="H7" s="175">
        <f>'Forecast Budget FY14'!H15</f>
        <v>-39719460.68</v>
      </c>
      <c r="I7" s="175">
        <f>'Forecast Budget FY14'!I15</f>
        <v>-21155639.61</v>
      </c>
      <c r="J7" s="175">
        <f>'Forecast Budget FY14'!J15</f>
        <v>-20613592.61</v>
      </c>
      <c r="K7" s="175">
        <f>'Forecast Budget FY14'!K15</f>
        <v>-21458206.15</v>
      </c>
      <c r="L7" s="175">
        <f>'Forecast Budget FY14'!L15</f>
        <v>-17841827.61</v>
      </c>
      <c r="M7" s="175">
        <f>'Forecast Budget FY14'!M15</f>
        <v>-43124910.58</v>
      </c>
      <c r="N7" s="175">
        <f>'Forecast Budget FY14'!N15</f>
        <v>-46204211.02</v>
      </c>
    </row>
    <row r="8" ht="14.25" customHeight="1">
      <c r="A8" s="178" t="s">
        <v>31</v>
      </c>
      <c r="B8" s="179" t="s">
        <v>244</v>
      </c>
      <c r="C8" s="184">
        <f t="shared" ref="C8:N8" si="1">ABS(C7)-SUM(C4:C6)</f>
        <v>18168739.82</v>
      </c>
      <c r="D8" s="184">
        <f t="shared" si="1"/>
        <v>11588586.6</v>
      </c>
      <c r="E8" s="184">
        <f t="shared" si="1"/>
        <v>8042718.242</v>
      </c>
      <c r="F8" s="184">
        <f t="shared" si="1"/>
        <v>4562794.611</v>
      </c>
      <c r="G8" s="184">
        <f t="shared" si="1"/>
        <v>4192664.033</v>
      </c>
      <c r="H8" s="184">
        <f t="shared" si="1"/>
        <v>3269152.692</v>
      </c>
      <c r="I8" s="184">
        <f t="shared" si="1"/>
        <v>-12528691.74</v>
      </c>
      <c r="J8" s="184">
        <f t="shared" si="1"/>
        <v>-15827953</v>
      </c>
      <c r="K8" s="184">
        <f t="shared" si="1"/>
        <v>-17490592.83</v>
      </c>
      <c r="L8" s="184">
        <f t="shared" si="1"/>
        <v>-11409426.28</v>
      </c>
      <c r="M8" s="184">
        <f t="shared" si="1"/>
        <v>8712767.424</v>
      </c>
      <c r="N8" s="184">
        <f t="shared" si="1"/>
        <v>7975206.596</v>
      </c>
    </row>
    <row r="9" ht="14.25" customHeight="1">
      <c r="A9" s="3"/>
      <c r="B9" s="1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</row>
    <row r="10" ht="14.25" customHeight="1">
      <c r="A10" s="3" t="s">
        <v>270</v>
      </c>
      <c r="B10" s="3" t="s">
        <v>242</v>
      </c>
      <c r="C10" s="11" t="s">
        <v>5</v>
      </c>
      <c r="D10" s="11" t="s">
        <v>6</v>
      </c>
      <c r="E10" s="11" t="s">
        <v>7</v>
      </c>
      <c r="F10" s="11" t="s">
        <v>8</v>
      </c>
      <c r="G10" s="11" t="s">
        <v>9</v>
      </c>
      <c r="H10" s="11" t="s">
        <v>10</v>
      </c>
      <c r="I10" s="11" t="s">
        <v>11</v>
      </c>
      <c r="J10" s="11" t="s">
        <v>13</v>
      </c>
      <c r="K10" s="11" t="s">
        <v>15</v>
      </c>
      <c r="L10" s="11" t="s">
        <v>16</v>
      </c>
      <c r="M10" s="11" t="s">
        <v>18</v>
      </c>
      <c r="N10" s="11" t="s">
        <v>19</v>
      </c>
    </row>
    <row r="11" ht="14.25" customHeight="1">
      <c r="A11" s="118" t="s">
        <v>251</v>
      </c>
      <c r="B11" s="118" t="s">
        <v>244</v>
      </c>
      <c r="C11" s="175">
        <f>'Forecast Budget FY14'!C26</f>
        <v>3473845.519</v>
      </c>
      <c r="D11" s="175">
        <f>'Forecast Budget FY14'!D26</f>
        <v>3906852.561</v>
      </c>
      <c r="E11" s="175">
        <f>'Forecast Budget FY14'!E26</f>
        <v>5935863.9</v>
      </c>
      <c r="F11" s="175">
        <f>'Forecast Budget FY14'!F26</f>
        <v>3941840.462</v>
      </c>
      <c r="G11" s="175">
        <f>'Forecast Budget FY14'!G26</f>
        <v>4237889.225</v>
      </c>
      <c r="H11" s="175">
        <f>'Forecast Budget FY14'!H26</f>
        <v>6196734.458</v>
      </c>
      <c r="I11" s="175">
        <f>'Forecast Budget FY14'!I26</f>
        <v>6338756.407</v>
      </c>
      <c r="J11" s="175">
        <f>'Forecast Budget FY14'!J26</f>
        <v>7007039.252</v>
      </c>
      <c r="K11" s="175">
        <f>'Forecast Budget FY14'!K26</f>
        <v>6875957.604</v>
      </c>
      <c r="L11" s="175">
        <f>'Forecast Budget FY14'!L26</f>
        <v>5224029.78</v>
      </c>
      <c r="M11" s="175">
        <f>'Forecast Budget FY14'!M26</f>
        <v>5879259.873</v>
      </c>
      <c r="N11" s="175">
        <f>'Forecast Budget FY14'!N26</f>
        <v>6793004.278</v>
      </c>
    </row>
    <row r="12" ht="14.25" customHeight="1">
      <c r="A12" s="118" t="s">
        <v>252</v>
      </c>
      <c r="B12" s="118" t="s">
        <v>244</v>
      </c>
      <c r="C12" s="175">
        <f>'Forecast Budget FY14'!C4</f>
        <v>247950</v>
      </c>
      <c r="D12" s="175">
        <f>'Forecast Budget FY14'!D4</f>
        <v>134250</v>
      </c>
      <c r="E12" s="175">
        <f>'Forecast Budget FY14'!E4</f>
        <v>374000</v>
      </c>
      <c r="F12" s="175">
        <f>'Forecast Budget FY14'!F4</f>
        <v>752000</v>
      </c>
      <c r="G12" s="175">
        <f>'Forecast Budget FY14'!G4</f>
        <v>437500</v>
      </c>
      <c r="H12" s="175">
        <f>'Forecast Budget FY14'!H4</f>
        <v>355200</v>
      </c>
      <c r="I12" s="175">
        <f>'Forecast Budget FY14'!I4</f>
        <v>355200</v>
      </c>
      <c r="J12" s="175">
        <f>'Forecast Budget FY14'!J4</f>
        <v>740000</v>
      </c>
      <c r="K12" s="175">
        <f>'Forecast Budget FY14'!K4</f>
        <v>740000</v>
      </c>
      <c r="L12" s="175">
        <f>'Forecast Budget FY14'!L4</f>
        <v>177000</v>
      </c>
      <c r="M12" s="175">
        <f>'Forecast Budget FY14'!M4</f>
        <v>191000</v>
      </c>
      <c r="N12" s="175">
        <f>'Forecast Budget FY14'!N4</f>
        <v>198000</v>
      </c>
      <c r="O12" s="187"/>
    </row>
    <row r="13" ht="14.25" customHeight="1">
      <c r="A13" s="118" t="s">
        <v>27</v>
      </c>
      <c r="B13" s="118" t="s">
        <v>244</v>
      </c>
      <c r="C13" s="175">
        <f>'Forecast Budget FY14'!C5</f>
        <v>265050</v>
      </c>
      <c r="D13" s="175">
        <f>'Forecast Budget FY14'!D5</f>
        <v>277450</v>
      </c>
      <c r="E13" s="175">
        <f>'Forecast Budget FY14'!E5</f>
        <v>289773.74</v>
      </c>
      <c r="F13" s="175">
        <f>'Forecast Budget FY14'!F5</f>
        <v>291400</v>
      </c>
      <c r="G13" s="175">
        <f>'Forecast Budget FY14'!G5</f>
        <v>271250</v>
      </c>
      <c r="H13" s="175">
        <f>'Forecast Budget FY14'!H5</f>
        <v>458800</v>
      </c>
      <c r="I13" s="175">
        <f>'Forecast Budget FY14'!I5</f>
        <v>458800</v>
      </c>
      <c r="J13" s="175">
        <f>'Forecast Budget FY14'!J5</f>
        <v>458800</v>
      </c>
      <c r="K13" s="175">
        <f>'Forecast Budget FY14'!K5</f>
        <v>458800</v>
      </c>
      <c r="L13" s="175">
        <f>'Forecast Budget FY14'!L5</f>
        <v>274350</v>
      </c>
      <c r="M13" s="175">
        <f>'Forecast Budget FY14'!M5</f>
        <v>296050</v>
      </c>
      <c r="N13" s="175">
        <f>'Forecast Budget FY14'!N5</f>
        <v>306900</v>
      </c>
      <c r="O13" s="187"/>
    </row>
    <row r="14" ht="14.25" customHeight="1">
      <c r="A14" s="118" t="s">
        <v>36</v>
      </c>
      <c r="B14" s="118" t="s">
        <v>244</v>
      </c>
      <c r="C14" s="175">
        <f>'Forecast Budget FY14'!C3</f>
        <v>-8214866.7</v>
      </c>
      <c r="D14" s="175">
        <f>'Forecast Budget FY14'!D3</f>
        <v>-5969938.7</v>
      </c>
      <c r="E14" s="175">
        <f>'Forecast Budget FY14'!E3</f>
        <v>-5945586.7</v>
      </c>
      <c r="F14" s="175">
        <f>'Forecast Budget FY14'!F3</f>
        <v>-4407399.23</v>
      </c>
      <c r="G14" s="175">
        <f>'Forecast Budget FY14'!G3</f>
        <v>-7252231.23</v>
      </c>
      <c r="H14" s="175">
        <f>'Forecast Budget FY14'!H3</f>
        <v>-8005333.23</v>
      </c>
      <c r="I14" s="175">
        <f>'Forecast Budget FY14'!I3</f>
        <v>0</v>
      </c>
      <c r="J14" s="175">
        <f>'Forecast Budget FY14'!J3</f>
        <v>0</v>
      </c>
      <c r="K14" s="175">
        <f>'Forecast Budget FY14'!K3</f>
        <v>0</v>
      </c>
      <c r="L14" s="175">
        <f>'Forecast Budget FY14'!L3</f>
        <v>0</v>
      </c>
      <c r="M14" s="175">
        <f>'Forecast Budget FY14'!M3</f>
        <v>-7469758.23</v>
      </c>
      <c r="N14" s="175">
        <f>'Forecast Budget FY14'!N3</f>
        <v>-8017891.23</v>
      </c>
    </row>
    <row r="15" ht="14.25" customHeight="1">
      <c r="A15" s="178" t="s">
        <v>31</v>
      </c>
      <c r="B15" s="179" t="s">
        <v>244</v>
      </c>
      <c r="C15" s="180">
        <f t="shared" ref="C15:N15" si="2">ABS(C14)-SUM(C11:C13)</f>
        <v>4228021.181</v>
      </c>
      <c r="D15" s="180">
        <f t="shared" si="2"/>
        <v>1651386.139</v>
      </c>
      <c r="E15" s="180">
        <f t="shared" si="2"/>
        <v>-654050.94</v>
      </c>
      <c r="F15" s="180">
        <f t="shared" si="2"/>
        <v>-577841.2324</v>
      </c>
      <c r="G15" s="180">
        <f t="shared" si="2"/>
        <v>2305592.005</v>
      </c>
      <c r="H15" s="180">
        <f t="shared" si="2"/>
        <v>994598.772</v>
      </c>
      <c r="I15" s="180">
        <f t="shared" si="2"/>
        <v>-7152756.407</v>
      </c>
      <c r="J15" s="180">
        <f t="shared" si="2"/>
        <v>-8205839.252</v>
      </c>
      <c r="K15" s="180">
        <f t="shared" si="2"/>
        <v>-8074757.604</v>
      </c>
      <c r="L15" s="180">
        <f t="shared" si="2"/>
        <v>-5675379.78</v>
      </c>
      <c r="M15" s="180">
        <f t="shared" si="2"/>
        <v>1103448.358</v>
      </c>
      <c r="N15" s="180">
        <f t="shared" si="2"/>
        <v>719986.9525</v>
      </c>
    </row>
    <row r="16" ht="14.25" customHeight="1">
      <c r="A16" s="3"/>
      <c r="B16" s="1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</row>
    <row r="17" ht="14.25" customHeight="1">
      <c r="A17" s="3" t="s">
        <v>272</v>
      </c>
      <c r="B17" s="3" t="s">
        <v>242</v>
      </c>
      <c r="C17" s="11" t="s">
        <v>5</v>
      </c>
      <c r="D17" s="11" t="s">
        <v>6</v>
      </c>
      <c r="E17" s="11" t="s">
        <v>7</v>
      </c>
      <c r="F17" s="11" t="s">
        <v>8</v>
      </c>
      <c r="G17" s="11" t="s">
        <v>9</v>
      </c>
      <c r="H17" s="11" t="s">
        <v>10</v>
      </c>
      <c r="I17" s="11" t="s">
        <v>11</v>
      </c>
      <c r="J17" s="11" t="s">
        <v>13</v>
      </c>
      <c r="K17" s="11" t="s">
        <v>15</v>
      </c>
      <c r="L17" s="11" t="s">
        <v>16</v>
      </c>
      <c r="M17" s="11" t="s">
        <v>18</v>
      </c>
      <c r="N17" s="11" t="s">
        <v>19</v>
      </c>
    </row>
    <row r="18" ht="14.25" customHeight="1">
      <c r="A18" s="118" t="s">
        <v>251</v>
      </c>
      <c r="B18" s="118" t="s">
        <v>244</v>
      </c>
      <c r="C18" s="175">
        <f>'Forecast Budget FY14'!C32</f>
        <v>12288811.73</v>
      </c>
      <c r="D18" s="175">
        <f>'Forecast Budget FY14'!D32</f>
        <v>14185707.88</v>
      </c>
      <c r="E18" s="175">
        <f>'Forecast Budget FY14'!E32</f>
        <v>17851743.91</v>
      </c>
      <c r="F18" s="175">
        <f>'Forecast Budget FY14'!F32</f>
        <v>19347051.23</v>
      </c>
      <c r="G18" s="175">
        <f>'Forecast Budget FY14'!G32</f>
        <v>20752910.84</v>
      </c>
      <c r="H18" s="175">
        <f>'Forecast Budget FY14'!H32</f>
        <v>22027185.27</v>
      </c>
      <c r="I18" s="175">
        <f>'Forecast Budget FY14'!I32</f>
        <v>16426805.78</v>
      </c>
      <c r="J18" s="175">
        <f>'Forecast Budget FY14'!J32</f>
        <v>17627406.56</v>
      </c>
      <c r="K18" s="175">
        <f>'Forecast Budget FY14'!K32</f>
        <v>21235541.48</v>
      </c>
      <c r="L18" s="175">
        <f>'Forecast Budget FY14'!L32</f>
        <v>15333404.3</v>
      </c>
      <c r="M18" s="175">
        <f>'Forecast Budget FY14'!M32</f>
        <v>18564469.96</v>
      </c>
      <c r="N18" s="175">
        <f>'Forecast Budget FY14'!N32</f>
        <v>21401638.21</v>
      </c>
    </row>
    <row r="19" ht="14.25" customHeight="1">
      <c r="A19" s="118" t="s">
        <v>252</v>
      </c>
      <c r="B19" s="118" t="s">
        <v>244</v>
      </c>
      <c r="C19" s="175">
        <f>'Forecast Budget FY14'!C8</f>
        <v>290667.51</v>
      </c>
      <c r="D19" s="175">
        <f>'Forecast Budget FY14'!D8</f>
        <v>304265.99</v>
      </c>
      <c r="E19" s="175">
        <f>'Forecast Budget FY14'!E8</f>
        <v>317864.47</v>
      </c>
      <c r="F19" s="175">
        <f>'Forecast Budget FY14'!F8</f>
        <v>313749.44</v>
      </c>
      <c r="G19" s="175">
        <f>'Forecast Budget FY14'!G8</f>
        <v>292054</v>
      </c>
      <c r="H19" s="175">
        <f>'Forecast Budget FY14'!H8</f>
        <v>1162323.92</v>
      </c>
      <c r="I19" s="175">
        <f>'Forecast Budget FY14'!I8</f>
        <v>1162323.92</v>
      </c>
      <c r="J19" s="175">
        <f>'Forecast Budget FY14'!J8</f>
        <v>1801598.08</v>
      </c>
      <c r="K19" s="175">
        <f>'Forecast Budget FY14'!K8</f>
        <v>1801598.08</v>
      </c>
      <c r="L19" s="175">
        <f>'Forecast Budget FY14'!L8</f>
        <v>295391.76</v>
      </c>
      <c r="M19" s="175">
        <f>'Forecast Budget FY14'!M8</f>
        <v>318756.08</v>
      </c>
      <c r="N19" s="175">
        <f>'Forecast Budget FY14'!N8</f>
        <v>330438.24</v>
      </c>
    </row>
    <row r="20" ht="14.25" customHeight="1">
      <c r="A20" s="118" t="s">
        <v>27</v>
      </c>
      <c r="B20" s="118" t="s">
        <v>244</v>
      </c>
      <c r="C20" s="175">
        <f>'Forecast Budget FY14'!C9</f>
        <v>819196.9434</v>
      </c>
      <c r="D20" s="175">
        <f>'Forecast Budget FY14'!D9</f>
        <v>857521.9466</v>
      </c>
      <c r="E20" s="175">
        <f>'Forecast Budget FY14'!E9</f>
        <v>895846.9498</v>
      </c>
      <c r="F20" s="175">
        <f>'Forecast Budget FY14'!F9</f>
        <v>900637.5752</v>
      </c>
      <c r="G20" s="175">
        <f>'Forecast Budget FY14'!G9</f>
        <v>838359.445</v>
      </c>
      <c r="H20" s="175">
        <f>'Forecast Budget FY14'!H9</f>
        <v>1418025.118</v>
      </c>
      <c r="I20" s="175">
        <f>'Forecast Budget FY14'!I9</f>
        <v>1418025.118</v>
      </c>
      <c r="J20" s="175">
        <f>'Forecast Budget FY14'!J9</f>
        <v>1418025.118</v>
      </c>
      <c r="K20" s="175">
        <f>'Forecast Budget FY14'!K9</f>
        <v>1418025.118</v>
      </c>
      <c r="L20" s="175">
        <f>'Forecast Budget FY14'!L9</f>
        <v>847940.6958</v>
      </c>
      <c r="M20" s="175">
        <f>'Forecast Budget FY14'!M9</f>
        <v>915009.4514</v>
      </c>
      <c r="N20" s="175">
        <f>'Forecast Budget FY14'!N9</f>
        <v>948543.8292</v>
      </c>
    </row>
    <row r="21" ht="14.25" customHeight="1">
      <c r="A21" s="118" t="s">
        <v>36</v>
      </c>
      <c r="B21" s="118" t="s">
        <v>244</v>
      </c>
      <c r="C21" s="175">
        <f>'Forecast Budget FY14'!C7</f>
        <v>-16539850.56</v>
      </c>
      <c r="D21" s="175">
        <f>'Forecast Budget FY14'!D7</f>
        <v>-14936115.32</v>
      </c>
      <c r="E21" s="175">
        <f>'Forecast Budget FY14'!E7</f>
        <v>-14911829.35</v>
      </c>
      <c r="F21" s="175">
        <f>'Forecast Budget FY14'!F7</f>
        <v>-12812490.02</v>
      </c>
      <c r="G21" s="175">
        <f>'Forecast Budget FY14'!G7</f>
        <v>-13725254.12</v>
      </c>
      <c r="H21" s="175">
        <f>'Forecast Budget FY14'!H7</f>
        <v>-12969085.51</v>
      </c>
      <c r="I21" s="175">
        <f>'Forecast Budget FY14'!I7</f>
        <v>-716666.67</v>
      </c>
      <c r="J21" s="175">
        <f>'Forecast Budget FY14'!J7</f>
        <v>-716666.67</v>
      </c>
      <c r="K21" s="175">
        <f>'Forecast Budget FY14'!K7</f>
        <v>-716666.67</v>
      </c>
      <c r="L21" s="175">
        <f>'Forecast Budget FY14'!L7</f>
        <v>-716666.67</v>
      </c>
      <c r="M21" s="175">
        <f>'Forecast Budget FY14'!M7</f>
        <v>-17082544.41</v>
      </c>
      <c r="N21" s="175">
        <f>'Forecast Budget FY14'!N7</f>
        <v>-18945397.85</v>
      </c>
    </row>
    <row r="22" ht="14.25" customHeight="1">
      <c r="A22" s="178" t="s">
        <v>31</v>
      </c>
      <c r="B22" s="179" t="s">
        <v>244</v>
      </c>
      <c r="C22" s="180">
        <f t="shared" ref="C22:N22" si="3">ABS(C21)-SUM(C18:C20)</f>
        <v>3141174.379</v>
      </c>
      <c r="D22" s="180">
        <f t="shared" si="3"/>
        <v>-411380.4926</v>
      </c>
      <c r="E22" s="180">
        <f t="shared" si="3"/>
        <v>-4153625.982</v>
      </c>
      <c r="F22" s="180">
        <f t="shared" si="3"/>
        <v>-7748948.221</v>
      </c>
      <c r="G22" s="180">
        <f t="shared" si="3"/>
        <v>-8158070.163</v>
      </c>
      <c r="H22" s="180">
        <f t="shared" si="3"/>
        <v>-11638448.8</v>
      </c>
      <c r="I22" s="180">
        <f t="shared" si="3"/>
        <v>-18290488.15</v>
      </c>
      <c r="J22" s="180">
        <f t="shared" si="3"/>
        <v>-20130363.09</v>
      </c>
      <c r="K22" s="180">
        <f t="shared" si="3"/>
        <v>-23738498.01</v>
      </c>
      <c r="L22" s="180">
        <f t="shared" si="3"/>
        <v>-15760070.08</v>
      </c>
      <c r="M22" s="180">
        <f t="shared" si="3"/>
        <v>-2715691.084</v>
      </c>
      <c r="N22" s="180">
        <f t="shared" si="3"/>
        <v>-3735222.432</v>
      </c>
    </row>
    <row r="23" ht="14.25" customHeight="1">
      <c r="A23" s="3"/>
      <c r="B23" s="1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</row>
    <row r="24" ht="14.25" customHeight="1">
      <c r="A24" s="3" t="s">
        <v>274</v>
      </c>
      <c r="B24" s="3" t="s">
        <v>242</v>
      </c>
      <c r="C24" s="11" t="s">
        <v>5</v>
      </c>
      <c r="D24" s="11" t="s">
        <v>6</v>
      </c>
      <c r="E24" s="11" t="s">
        <v>7</v>
      </c>
      <c r="F24" s="11" t="s">
        <v>8</v>
      </c>
      <c r="G24" s="11" t="s">
        <v>9</v>
      </c>
      <c r="H24" s="11" t="s">
        <v>10</v>
      </c>
      <c r="I24" s="11" t="s">
        <v>11</v>
      </c>
      <c r="J24" s="11" t="s">
        <v>13</v>
      </c>
      <c r="K24" s="11" t="s">
        <v>15</v>
      </c>
      <c r="L24" s="11" t="s">
        <v>16</v>
      </c>
      <c r="M24" s="11" t="s">
        <v>18</v>
      </c>
      <c r="N24" s="11" t="s">
        <v>19</v>
      </c>
    </row>
    <row r="25" ht="14.25" customHeight="1">
      <c r="A25" s="118" t="s">
        <v>251</v>
      </c>
      <c r="B25" s="118" t="s">
        <v>244</v>
      </c>
      <c r="C25" s="175">
        <f>'Forecast Budget FY14'!C38</f>
        <v>6420556.619</v>
      </c>
      <c r="D25" s="175">
        <f>'Forecast Budget FY14'!D38</f>
        <v>6444782.307</v>
      </c>
      <c r="E25" s="175">
        <f>'Forecast Budget FY14'!E38</f>
        <v>5637400.476</v>
      </c>
      <c r="F25" s="175">
        <f>'Forecast Budget FY14'!F38</f>
        <v>3221329.716</v>
      </c>
      <c r="G25" s="175">
        <f>'Forecast Budget FY14'!G38</f>
        <v>7889725.75</v>
      </c>
      <c r="H25" s="175">
        <f>'Forecast Budget FY14'!H38</f>
        <v>3807938.421</v>
      </c>
      <c r="I25" s="175">
        <f>'Forecast Budget FY14'!I38</f>
        <v>6500319.321</v>
      </c>
      <c r="J25" s="175">
        <f>'Forecast Budget FY14'!J38</f>
        <v>5796847.799</v>
      </c>
      <c r="K25" s="175">
        <f>'Forecast Budget FY14'!K38</f>
        <v>4841107.894</v>
      </c>
      <c r="L25" s="175">
        <f>'Forecast Budget FY14'!L38</f>
        <v>6832872.72</v>
      </c>
      <c r="M25" s="175">
        <f>'Forecast Budget FY14'!M38</f>
        <v>7960272.67</v>
      </c>
      <c r="N25" s="175">
        <f>'Forecast Budget FY14'!N38</f>
        <v>7952624.505</v>
      </c>
    </row>
    <row r="26" ht="14.25" customHeight="1">
      <c r="A26" s="118" t="s">
        <v>252</v>
      </c>
      <c r="B26" s="118" t="s">
        <v>244</v>
      </c>
      <c r="C26" s="175">
        <f>'Forecast Budget FY14'!C12</f>
        <v>258062.94</v>
      </c>
      <c r="D26" s="175">
        <f>'Forecast Budget FY14'!D12</f>
        <v>270136.06</v>
      </c>
      <c r="E26" s="175">
        <f>'Forecast Budget FY14'!E12</f>
        <v>282209.18</v>
      </c>
      <c r="F26" s="175">
        <f>'Forecast Budget FY14'!F12</f>
        <v>273694.16</v>
      </c>
      <c r="G26" s="175">
        <f>'Forecast Budget FY14'!G12</f>
        <v>254768.5</v>
      </c>
      <c r="H26" s="175">
        <f>'Forecast Budget FY14'!H12</f>
        <v>1009744.8</v>
      </c>
      <c r="I26" s="175">
        <f>'Forecast Budget FY14'!I12</f>
        <v>1009744.8</v>
      </c>
      <c r="J26" s="175">
        <f>'Forecast Budget FY14'!J12</f>
        <v>1563412.8</v>
      </c>
      <c r="K26" s="175">
        <f>'Forecast Budget FY14'!K12</f>
        <v>1563412.8</v>
      </c>
      <c r="L26" s="175">
        <f>'Forecast Budget FY14'!L12</f>
        <v>257680.14</v>
      </c>
      <c r="M26" s="175">
        <f>'Forecast Budget FY14'!M12</f>
        <v>278061.62</v>
      </c>
      <c r="N26" s="175">
        <f>'Forecast Budget FY14'!N12</f>
        <v>288252.36</v>
      </c>
    </row>
    <row r="27" ht="14.25" customHeight="1">
      <c r="A27" s="118" t="s">
        <v>27</v>
      </c>
      <c r="B27" s="118" t="s">
        <v>244</v>
      </c>
      <c r="C27" s="175">
        <f>'Forecast Budget FY14'!C13</f>
        <v>8293.5</v>
      </c>
      <c r="D27" s="175">
        <f>'Forecast Budget FY14'!D13</f>
        <v>17184</v>
      </c>
      <c r="E27" s="175">
        <f>'Forecast Budget FY14'!E13</f>
        <v>9069.5</v>
      </c>
      <c r="F27" s="175">
        <f>'Forecast Budget FY14'!F13</f>
        <v>9118</v>
      </c>
      <c r="G27" s="175">
        <f>'Forecast Budget FY14'!G13</f>
        <v>8487.5</v>
      </c>
      <c r="H27" s="175">
        <f>'Forecast Budget FY14'!H13</f>
        <v>14356</v>
      </c>
      <c r="I27" s="175">
        <f>'Forecast Budget FY14'!I13</f>
        <v>14356</v>
      </c>
      <c r="J27" s="175">
        <f>'Forecast Budget FY14'!J13</f>
        <v>28416</v>
      </c>
      <c r="K27" s="175">
        <f>'Forecast Budget FY14'!K13</f>
        <v>14356</v>
      </c>
      <c r="L27" s="175">
        <f>'Forecast Budget FY14'!L13</f>
        <v>8584.5</v>
      </c>
      <c r="M27" s="175">
        <f>'Forecast Budget FY14'!M13</f>
        <v>9263.5</v>
      </c>
      <c r="N27" s="175">
        <f>'Forecast Budget FY14'!N13</f>
        <v>9603</v>
      </c>
    </row>
    <row r="28" ht="14.25" customHeight="1">
      <c r="A28" s="118" t="s">
        <v>36</v>
      </c>
      <c r="B28" s="118" t="s">
        <v>244</v>
      </c>
      <c r="C28" s="196">
        <f>'Forecast Budget FY14'!C11</f>
        <v>-17486457.32</v>
      </c>
      <c r="D28" s="196">
        <f>'Forecast Budget FY14'!D11</f>
        <v>-17080683.32</v>
      </c>
      <c r="E28" s="196">
        <f>'Forecast Budget FY14'!E11</f>
        <v>-18779074.32</v>
      </c>
      <c r="F28" s="196">
        <f>'Forecast Budget FY14'!F11</f>
        <v>-16393725.94</v>
      </c>
      <c r="G28" s="196">
        <f>'Forecast Budget FY14'!G11</f>
        <v>-18198123.94</v>
      </c>
      <c r="H28" s="196">
        <f>'Forecast Budget FY14'!H11</f>
        <v>-18745041.94</v>
      </c>
      <c r="I28" s="196">
        <f>'Forecast Budget FY14'!I11</f>
        <v>-20438972.94</v>
      </c>
      <c r="J28" s="196">
        <f>'Forecast Budget FY14'!J11</f>
        <v>-19896925.94</v>
      </c>
      <c r="K28" s="196">
        <f>'Forecast Budget FY14'!K11</f>
        <v>-20741539.48</v>
      </c>
      <c r="L28" s="196">
        <f>'Forecast Budget FY14'!L11</f>
        <v>-17125160.94</v>
      </c>
      <c r="M28" s="196">
        <f>'Forecast Budget FY14'!M11</f>
        <v>-18572607.94</v>
      </c>
      <c r="N28" s="196">
        <f>'Forecast Budget FY14'!N11</f>
        <v>-19240921.94</v>
      </c>
    </row>
    <row r="29" ht="14.25" customHeight="1">
      <c r="A29" s="178" t="s">
        <v>31</v>
      </c>
      <c r="B29" s="179" t="s">
        <v>244</v>
      </c>
      <c r="C29" s="180">
        <f t="shared" ref="C29:N29" si="4">ABS(C28)-SUM(C25:C27)</f>
        <v>10799544.26</v>
      </c>
      <c r="D29" s="180">
        <f t="shared" si="4"/>
        <v>10348580.95</v>
      </c>
      <c r="E29" s="180">
        <f t="shared" si="4"/>
        <v>12850395.16</v>
      </c>
      <c r="F29" s="180">
        <f t="shared" si="4"/>
        <v>12889584.06</v>
      </c>
      <c r="G29" s="180">
        <f t="shared" si="4"/>
        <v>10045142.19</v>
      </c>
      <c r="H29" s="180">
        <f t="shared" si="4"/>
        <v>13913002.72</v>
      </c>
      <c r="I29" s="180">
        <f t="shared" si="4"/>
        <v>12914552.82</v>
      </c>
      <c r="J29" s="180">
        <f t="shared" si="4"/>
        <v>12508249.34</v>
      </c>
      <c r="K29" s="180">
        <f t="shared" si="4"/>
        <v>14322662.79</v>
      </c>
      <c r="L29" s="180">
        <f t="shared" si="4"/>
        <v>10026023.58</v>
      </c>
      <c r="M29" s="180">
        <f t="shared" si="4"/>
        <v>10325010.15</v>
      </c>
      <c r="N29" s="180">
        <f t="shared" si="4"/>
        <v>10990442.08</v>
      </c>
    </row>
    <row r="30" ht="14.25" customHeight="1">
      <c r="A30" s="3"/>
      <c r="B30" s="1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</row>
    <row r="31" ht="14.25" customHeight="1">
      <c r="A31" s="191"/>
      <c r="B31" s="197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</row>
    <row r="32" ht="14.25" customHeight="1">
      <c r="A32" s="156" t="s">
        <v>275</v>
      </c>
      <c r="B32" s="201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</row>
    <row r="33" ht="14.25" customHeight="1"/>
    <row r="34" ht="14.25" customHeight="1">
      <c r="A34" s="3" t="s">
        <v>276</v>
      </c>
      <c r="B34" s="3" t="s">
        <v>242</v>
      </c>
      <c r="C34" s="188" t="s">
        <v>65</v>
      </c>
      <c r="D34" s="188" t="s">
        <v>66</v>
      </c>
      <c r="E34" s="188" t="s">
        <v>67</v>
      </c>
      <c r="F34" s="188" t="s">
        <v>68</v>
      </c>
      <c r="G34" s="188" t="s">
        <v>69</v>
      </c>
      <c r="H34" s="188" t="s">
        <v>70</v>
      </c>
      <c r="I34" s="188" t="s">
        <v>71</v>
      </c>
      <c r="J34" s="188" t="s">
        <v>72</v>
      </c>
      <c r="K34" s="188" t="s">
        <v>73</v>
      </c>
      <c r="L34" s="188" t="s">
        <v>74</v>
      </c>
      <c r="M34" s="188" t="s">
        <v>75</v>
      </c>
      <c r="N34" s="188" t="s">
        <v>76</v>
      </c>
    </row>
    <row r="35" ht="14.25" customHeight="1">
      <c r="A35" s="118" t="s">
        <v>243</v>
      </c>
      <c r="B35" s="118" t="s">
        <v>244</v>
      </c>
      <c r="C35" s="206">
        <v>1.993312278E7</v>
      </c>
      <c r="D35" s="206">
        <v>2.250389637E7</v>
      </c>
      <c r="E35" s="206">
        <v>2.308936301E7</v>
      </c>
      <c r="F35" s="206">
        <v>2.676224857E7</v>
      </c>
      <c r="G35" s="206">
        <v>2.768085315E7</v>
      </c>
      <c r="H35" s="206">
        <v>1.665969223E7</v>
      </c>
      <c r="I35" s="206">
        <v>1.706048877E7</v>
      </c>
      <c r="J35" s="206">
        <v>1.765075779E7</v>
      </c>
      <c r="K35" s="206">
        <v>1.773545625E7</v>
      </c>
      <c r="L35" s="206">
        <v>1.678782126E7</v>
      </c>
      <c r="M35" s="206">
        <v>1.953291723E7</v>
      </c>
      <c r="N35" s="206">
        <v>1.587322078E7</v>
      </c>
    </row>
    <row r="36" ht="14.25" customHeight="1">
      <c r="A36" s="118" t="s">
        <v>245</v>
      </c>
      <c r="B36" s="118" t="s">
        <v>244</v>
      </c>
      <c r="C36" s="206">
        <v>848167.18</v>
      </c>
      <c r="D36" s="206">
        <v>966368.24</v>
      </c>
      <c r="E36" s="206">
        <v>92121.91</v>
      </c>
      <c r="F36" s="206">
        <v>97869.55</v>
      </c>
      <c r="G36" s="206">
        <v>156550.43</v>
      </c>
      <c r="H36" s="206">
        <v>693574.67</v>
      </c>
      <c r="I36" s="206">
        <v>536807.71</v>
      </c>
      <c r="J36" s="206">
        <v>1006975.31</v>
      </c>
      <c r="K36" s="206">
        <v>489816.01</v>
      </c>
      <c r="L36" s="206">
        <v>346881.89</v>
      </c>
      <c r="M36" s="206">
        <v>489605.13</v>
      </c>
      <c r="N36" s="206">
        <v>131234.43</v>
      </c>
    </row>
    <row r="37" ht="14.25" customHeight="1">
      <c r="A37" s="118" t="s">
        <v>246</v>
      </c>
      <c r="B37" s="118" t="s">
        <v>244</v>
      </c>
      <c r="C37" s="206">
        <v>261989.36</v>
      </c>
      <c r="D37" s="206">
        <v>268118.99</v>
      </c>
      <c r="E37" s="206">
        <v>390335.71</v>
      </c>
      <c r="F37" s="206">
        <v>233211.01</v>
      </c>
      <c r="G37" s="206">
        <v>275312.98</v>
      </c>
      <c r="H37" s="206">
        <v>332360.16</v>
      </c>
      <c r="I37" s="206">
        <v>378375.58</v>
      </c>
      <c r="J37" s="206">
        <v>370593.88</v>
      </c>
      <c r="K37" s="206">
        <v>323263.69</v>
      </c>
      <c r="L37" s="206">
        <v>308120.95</v>
      </c>
      <c r="M37" s="206">
        <v>315354.28</v>
      </c>
      <c r="N37" s="206">
        <v>465785.57</v>
      </c>
    </row>
    <row r="38" ht="14.25" customHeight="1">
      <c r="A38" s="125" t="s">
        <v>36</v>
      </c>
      <c r="B38" s="125" t="s">
        <v>244</v>
      </c>
      <c r="C38" s="206">
        <v>-4.317758647E7</v>
      </c>
      <c r="D38" s="206">
        <v>-4.135261292E7</v>
      </c>
      <c r="E38" s="206">
        <v>-4.106130168E7</v>
      </c>
      <c r="F38" s="206">
        <v>-3.770440092E7</v>
      </c>
      <c r="G38" s="206">
        <v>-3.798721809E7</v>
      </c>
      <c r="H38" s="206">
        <v>-3.788454124E7</v>
      </c>
      <c r="I38" s="206">
        <v>-5.469327908E7</v>
      </c>
      <c r="J38" s="206">
        <v>-5.083828393E7</v>
      </c>
      <c r="K38" s="206">
        <v>-5.012848995E7</v>
      </c>
      <c r="L38" s="206">
        <v>-4.375172942E7</v>
      </c>
      <c r="M38" s="206">
        <v>-4.21812487E7</v>
      </c>
      <c r="N38" s="206">
        <v>-4.390672997E7</v>
      </c>
    </row>
    <row r="39" ht="14.25" customHeight="1">
      <c r="A39" s="178" t="s">
        <v>31</v>
      </c>
      <c r="B39" s="179" t="s">
        <v>244</v>
      </c>
      <c r="C39" s="184">
        <f t="shared" ref="C39:N39" si="5">ABS(C38)-SUM(C35:C37)</f>
        <v>22134307.15</v>
      </c>
      <c r="D39" s="184">
        <f t="shared" si="5"/>
        <v>17614229.32</v>
      </c>
      <c r="E39" s="184">
        <f t="shared" si="5"/>
        <v>17489481.05</v>
      </c>
      <c r="F39" s="184">
        <f t="shared" si="5"/>
        <v>10611071.79</v>
      </c>
      <c r="G39" s="184">
        <f t="shared" si="5"/>
        <v>9874501.53</v>
      </c>
      <c r="H39" s="184">
        <f t="shared" si="5"/>
        <v>20198914.18</v>
      </c>
      <c r="I39" s="184">
        <f t="shared" si="5"/>
        <v>36717607.02</v>
      </c>
      <c r="J39" s="184">
        <f t="shared" si="5"/>
        <v>31809956.95</v>
      </c>
      <c r="K39" s="184">
        <f t="shared" si="5"/>
        <v>31579954</v>
      </c>
      <c r="L39" s="184">
        <f t="shared" si="5"/>
        <v>26308905.32</v>
      </c>
      <c r="M39" s="184">
        <f t="shared" si="5"/>
        <v>21843372.06</v>
      </c>
      <c r="N39" s="184">
        <f t="shared" si="5"/>
        <v>27436489.19</v>
      </c>
    </row>
    <row r="40" ht="14.25" customHeight="1"/>
    <row r="41" ht="14.25" customHeight="1">
      <c r="A41" s="59" t="s">
        <v>277</v>
      </c>
      <c r="B41" s="59" t="s">
        <v>242</v>
      </c>
      <c r="C41" s="188" t="s">
        <v>65</v>
      </c>
      <c r="D41" s="188" t="s">
        <v>66</v>
      </c>
      <c r="E41" s="188" t="s">
        <v>67</v>
      </c>
      <c r="F41" s="188" t="s">
        <v>68</v>
      </c>
      <c r="G41" s="188" t="s">
        <v>69</v>
      </c>
      <c r="H41" s="188" t="s">
        <v>70</v>
      </c>
      <c r="I41" s="188" t="s">
        <v>71</v>
      </c>
      <c r="J41" s="188" t="s">
        <v>72</v>
      </c>
      <c r="K41" s="188" t="s">
        <v>73</v>
      </c>
      <c r="L41" s="188" t="s">
        <v>74</v>
      </c>
      <c r="M41" s="188" t="s">
        <v>75</v>
      </c>
      <c r="N41" s="188" t="s">
        <v>76</v>
      </c>
    </row>
    <row r="42" ht="14.25" customHeight="1">
      <c r="A42" s="118" t="s">
        <v>251</v>
      </c>
      <c r="B42" s="118" t="s">
        <v>244</v>
      </c>
      <c r="C42" s="208">
        <v>3355241.03</v>
      </c>
      <c r="D42" s="209">
        <v>4635971.09</v>
      </c>
      <c r="E42" s="209">
        <v>3629534.97</v>
      </c>
      <c r="F42" s="209">
        <v>3445023.51</v>
      </c>
      <c r="G42" s="209">
        <v>3537886.1</v>
      </c>
      <c r="H42" s="209">
        <v>3402717.4</v>
      </c>
      <c r="I42" s="209">
        <v>4274662.88</v>
      </c>
      <c r="J42" s="209">
        <v>3598813.38</v>
      </c>
      <c r="K42" s="209">
        <v>3590616.16</v>
      </c>
      <c r="L42" s="209">
        <v>3598415.73</v>
      </c>
      <c r="M42" s="209">
        <v>3821108.75</v>
      </c>
      <c r="N42" s="209">
        <v>4356345.83</v>
      </c>
    </row>
    <row r="43" ht="14.25" customHeight="1">
      <c r="A43" s="118" t="s">
        <v>252</v>
      </c>
      <c r="B43" s="118" t="s">
        <v>244</v>
      </c>
      <c r="C43" s="210">
        <v>35500.95</v>
      </c>
      <c r="D43" s="211">
        <v>24210.95</v>
      </c>
      <c r="E43" s="211">
        <v>41241.32</v>
      </c>
      <c r="F43" s="211">
        <v>26123.0</v>
      </c>
      <c r="G43" s="211">
        <v>32233.0</v>
      </c>
      <c r="H43" s="211">
        <v>31527.0</v>
      </c>
      <c r="I43" s="211">
        <v>32471.0</v>
      </c>
      <c r="J43" s="211">
        <v>35288.0</v>
      </c>
      <c r="K43" s="211">
        <v>27349.0</v>
      </c>
      <c r="L43" s="211">
        <v>27343.0</v>
      </c>
      <c r="M43" s="211">
        <v>28172.0</v>
      </c>
      <c r="N43" s="211">
        <v>33589.0</v>
      </c>
    </row>
    <row r="44" ht="14.25" customHeight="1">
      <c r="A44" s="118" t="s">
        <v>27</v>
      </c>
      <c r="B44" s="118" t="s">
        <v>244</v>
      </c>
      <c r="C44" s="210">
        <v>19203.26</v>
      </c>
      <c r="D44" s="211">
        <v>31298.22</v>
      </c>
      <c r="E44" s="211">
        <v>21319.0</v>
      </c>
      <c r="F44" s="211">
        <v>25800.0</v>
      </c>
      <c r="G44" s="211">
        <v>28652.0</v>
      </c>
      <c r="H44" s="211">
        <v>31034.0</v>
      </c>
      <c r="I44" s="211">
        <v>29518.0</v>
      </c>
      <c r="J44" s="211">
        <v>28654.0</v>
      </c>
      <c r="K44" s="211">
        <v>21938.0</v>
      </c>
      <c r="L44" s="211">
        <v>30933.0</v>
      </c>
      <c r="M44" s="211">
        <v>27132.0</v>
      </c>
      <c r="N44" s="211">
        <v>29759.0</v>
      </c>
    </row>
    <row r="45" ht="14.25" customHeight="1">
      <c r="A45" s="118" t="s">
        <v>36</v>
      </c>
      <c r="B45" s="118" t="s">
        <v>244</v>
      </c>
      <c r="C45" s="209">
        <v>-8460389.84</v>
      </c>
      <c r="D45" s="209">
        <v>-8149859.7</v>
      </c>
      <c r="E45" s="209">
        <v>-7531701.29</v>
      </c>
      <c r="F45" s="209">
        <v>-7473771.81</v>
      </c>
      <c r="G45" s="209">
        <v>-7892157.04</v>
      </c>
      <c r="H45" s="209">
        <v>-7699347.65</v>
      </c>
      <c r="I45" s="209">
        <v>-1.117815837E7</v>
      </c>
      <c r="J45" s="209">
        <v>-9894599.2</v>
      </c>
      <c r="K45" s="209">
        <v>-1.043405643E7</v>
      </c>
      <c r="L45" s="209">
        <v>-7635103.09</v>
      </c>
      <c r="M45" s="209">
        <v>-7710730.18</v>
      </c>
      <c r="N45" s="209">
        <v>-7415391.34</v>
      </c>
    </row>
    <row r="46" ht="14.25" customHeight="1">
      <c r="A46" s="178" t="s">
        <v>31</v>
      </c>
      <c r="B46" s="179" t="s">
        <v>244</v>
      </c>
      <c r="C46" s="184">
        <f t="shared" ref="C46:N46" si="6">ABS(C45)-SUM(C42:C44)</f>
        <v>5050444.6</v>
      </c>
      <c r="D46" s="184">
        <f t="shared" si="6"/>
        <v>3458379.44</v>
      </c>
      <c r="E46" s="184">
        <f t="shared" si="6"/>
        <v>3839606</v>
      </c>
      <c r="F46" s="184">
        <f t="shared" si="6"/>
        <v>3976825.3</v>
      </c>
      <c r="G46" s="184">
        <f t="shared" si="6"/>
        <v>4293385.94</v>
      </c>
      <c r="H46" s="184">
        <f t="shared" si="6"/>
        <v>4234069.25</v>
      </c>
      <c r="I46" s="184">
        <f t="shared" si="6"/>
        <v>6841506.49</v>
      </c>
      <c r="J46" s="184">
        <f t="shared" si="6"/>
        <v>6231843.82</v>
      </c>
      <c r="K46" s="184">
        <f t="shared" si="6"/>
        <v>6794153.27</v>
      </c>
      <c r="L46" s="184">
        <f t="shared" si="6"/>
        <v>3978411.36</v>
      </c>
      <c r="M46" s="184">
        <f t="shared" si="6"/>
        <v>3834317.43</v>
      </c>
      <c r="N46" s="184">
        <f t="shared" si="6"/>
        <v>2995697.51</v>
      </c>
    </row>
    <row r="47" ht="14.25" customHeight="1">
      <c r="A47" s="200"/>
      <c r="B47" s="202"/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</row>
    <row r="48" ht="14.25" customHeight="1">
      <c r="A48" s="3" t="s">
        <v>278</v>
      </c>
      <c r="B48" s="192" t="s">
        <v>242</v>
      </c>
      <c r="C48" s="188" t="s">
        <v>65</v>
      </c>
      <c r="D48" s="188" t="s">
        <v>66</v>
      </c>
      <c r="E48" s="188" t="s">
        <v>67</v>
      </c>
      <c r="F48" s="188" t="s">
        <v>68</v>
      </c>
      <c r="G48" s="188" t="s">
        <v>69</v>
      </c>
      <c r="H48" s="188" t="s">
        <v>70</v>
      </c>
      <c r="I48" s="188" t="s">
        <v>71</v>
      </c>
      <c r="J48" s="188" t="s">
        <v>72</v>
      </c>
      <c r="K48" s="188" t="s">
        <v>73</v>
      </c>
      <c r="L48" s="188" t="s">
        <v>74</v>
      </c>
      <c r="M48" s="188" t="s">
        <v>75</v>
      </c>
      <c r="N48" s="188" t="s">
        <v>76</v>
      </c>
    </row>
    <row r="49" ht="14.25" customHeight="1">
      <c r="A49" s="118" t="s">
        <v>251</v>
      </c>
      <c r="B49" s="118" t="s">
        <v>244</v>
      </c>
      <c r="C49" s="208">
        <v>1.142241393E7</v>
      </c>
      <c r="D49" s="214">
        <v>1.3760706E7</v>
      </c>
      <c r="E49" s="214">
        <v>1.390784072E7</v>
      </c>
      <c r="F49" s="214">
        <v>1.864719862E7</v>
      </c>
      <c r="G49" s="214">
        <v>2.017169866E7</v>
      </c>
      <c r="H49" s="214">
        <v>1.031237478E7</v>
      </c>
      <c r="I49" s="214">
        <v>9642006.73</v>
      </c>
      <c r="J49" s="214">
        <v>1.135225767E7</v>
      </c>
      <c r="K49" s="214">
        <v>1.034934002E7</v>
      </c>
      <c r="L49" s="214">
        <v>1.112271697E7</v>
      </c>
      <c r="M49" s="214">
        <v>1.30431062E7</v>
      </c>
      <c r="N49" s="214">
        <v>6755372.52</v>
      </c>
    </row>
    <row r="50" ht="14.25" customHeight="1">
      <c r="A50" s="118" t="s">
        <v>252</v>
      </c>
      <c r="B50" s="118" t="s">
        <v>244</v>
      </c>
      <c r="C50" s="214">
        <v>686673.01</v>
      </c>
      <c r="D50" s="214">
        <v>867081.49</v>
      </c>
      <c r="E50" s="214">
        <v>6727.15</v>
      </c>
      <c r="F50" s="214">
        <v>401.53</v>
      </c>
      <c r="G50" s="214">
        <v>144797.4</v>
      </c>
      <c r="H50" s="214">
        <v>652415.08</v>
      </c>
      <c r="I50" s="214">
        <v>27790.66</v>
      </c>
      <c r="J50" s="214">
        <v>507467.89</v>
      </c>
      <c r="K50" s="214">
        <v>241353.12</v>
      </c>
      <c r="L50" s="214">
        <v>95261.1</v>
      </c>
      <c r="M50" s="214">
        <v>197723.18</v>
      </c>
      <c r="N50" s="214">
        <v>175247.34</v>
      </c>
    </row>
    <row r="51" ht="14.25" customHeight="1">
      <c r="A51" s="118" t="s">
        <v>27</v>
      </c>
      <c r="B51" s="118" t="s">
        <v>244</v>
      </c>
      <c r="C51" s="214">
        <v>241931.03</v>
      </c>
      <c r="D51" s="214">
        <v>228177.66</v>
      </c>
      <c r="E51" s="214">
        <v>362088.43</v>
      </c>
      <c r="F51" s="214">
        <v>211688.28</v>
      </c>
      <c r="G51" s="214">
        <v>237346.23</v>
      </c>
      <c r="H51" s="214">
        <v>293131.57</v>
      </c>
      <c r="I51" s="214">
        <v>335872.34</v>
      </c>
      <c r="J51" s="214">
        <v>333612.56</v>
      </c>
      <c r="K51" s="214">
        <v>288580.33</v>
      </c>
      <c r="L51" s="214">
        <v>270114.8</v>
      </c>
      <c r="M51" s="214">
        <v>279543.5</v>
      </c>
      <c r="N51" s="214">
        <v>423607.52</v>
      </c>
    </row>
    <row r="52" ht="14.25" customHeight="1">
      <c r="A52" s="118" t="s">
        <v>36</v>
      </c>
      <c r="B52" s="118" t="s">
        <v>244</v>
      </c>
      <c r="C52" s="214">
        <v>-1.989401274E7</v>
      </c>
      <c r="D52" s="214">
        <v>-1.686330457E7</v>
      </c>
      <c r="E52" s="214">
        <v>-1.863443771E7</v>
      </c>
      <c r="F52" s="214">
        <v>-1.753180576E7</v>
      </c>
      <c r="G52" s="214">
        <v>-1.60864736E7</v>
      </c>
      <c r="H52" s="214">
        <v>-1.799277475E7</v>
      </c>
      <c r="I52" s="214">
        <v>-2.554014041E7</v>
      </c>
      <c r="J52" s="214">
        <v>-2.369539821E7</v>
      </c>
      <c r="K52" s="214">
        <v>-2.253666682E7</v>
      </c>
      <c r="L52" s="214">
        <v>-1.863530631E7</v>
      </c>
      <c r="M52" s="214">
        <v>-1.710464078E7</v>
      </c>
      <c r="N52" s="214">
        <v>-1.848260745E7</v>
      </c>
    </row>
    <row r="53" ht="14.25" customHeight="1">
      <c r="A53" s="178" t="s">
        <v>31</v>
      </c>
      <c r="B53" s="179" t="s">
        <v>244</v>
      </c>
      <c r="C53" s="184">
        <f t="shared" ref="C53:N53" si="7">ABS(C52)-SUM(C49:C51)</f>
        <v>7542994.77</v>
      </c>
      <c r="D53" s="184">
        <f t="shared" si="7"/>
        <v>2007339.42</v>
      </c>
      <c r="E53" s="184">
        <f t="shared" si="7"/>
        <v>4357781.41</v>
      </c>
      <c r="F53" s="184">
        <f t="shared" si="7"/>
        <v>-1327482.67</v>
      </c>
      <c r="G53" s="184">
        <f t="shared" si="7"/>
        <v>-4467368.69</v>
      </c>
      <c r="H53" s="184">
        <f t="shared" si="7"/>
        <v>6734853.32</v>
      </c>
      <c r="I53" s="184">
        <f t="shared" si="7"/>
        <v>15534470.68</v>
      </c>
      <c r="J53" s="184">
        <f t="shared" si="7"/>
        <v>11502060.09</v>
      </c>
      <c r="K53" s="184">
        <f t="shared" si="7"/>
        <v>11657393.35</v>
      </c>
      <c r="L53" s="184">
        <f t="shared" si="7"/>
        <v>7147213.44</v>
      </c>
      <c r="M53" s="184">
        <f t="shared" si="7"/>
        <v>3584267.9</v>
      </c>
      <c r="N53" s="184">
        <f t="shared" si="7"/>
        <v>11128380.07</v>
      </c>
    </row>
    <row r="54" ht="14.25" customHeight="1">
      <c r="A54" s="202"/>
      <c r="B54" s="202"/>
      <c r="C54" s="212"/>
      <c r="D54" s="212"/>
      <c r="E54" s="212"/>
      <c r="F54" s="212"/>
      <c r="G54" s="212"/>
      <c r="H54" s="212"/>
      <c r="I54" s="212"/>
      <c r="J54" s="212"/>
      <c r="K54" s="212"/>
      <c r="L54" s="212"/>
      <c r="M54" s="212"/>
      <c r="N54" s="212"/>
    </row>
    <row r="55" ht="14.25" customHeight="1">
      <c r="A55" s="178" t="s">
        <v>279</v>
      </c>
      <c r="B55" s="118" t="s">
        <v>242</v>
      </c>
      <c r="C55" s="188" t="s">
        <v>65</v>
      </c>
      <c r="D55" s="188" t="s">
        <v>66</v>
      </c>
      <c r="E55" s="188" t="s">
        <v>67</v>
      </c>
      <c r="F55" s="188" t="s">
        <v>68</v>
      </c>
      <c r="G55" s="188" t="s">
        <v>69</v>
      </c>
      <c r="H55" s="188" t="s">
        <v>70</v>
      </c>
      <c r="I55" s="188" t="s">
        <v>71</v>
      </c>
      <c r="J55" s="188" t="s">
        <v>72</v>
      </c>
      <c r="K55" s="188" t="s">
        <v>73</v>
      </c>
      <c r="L55" s="188" t="s">
        <v>74</v>
      </c>
      <c r="M55" s="188" t="s">
        <v>75</v>
      </c>
      <c r="N55" s="188" t="s">
        <v>76</v>
      </c>
    </row>
    <row r="56" ht="14.25" customHeight="1">
      <c r="A56" s="118" t="s">
        <v>251</v>
      </c>
      <c r="B56" s="118" t="s">
        <v>244</v>
      </c>
      <c r="C56" s="208">
        <v>5155467.82</v>
      </c>
      <c r="D56" s="214">
        <v>4107219.28</v>
      </c>
      <c r="E56" s="214">
        <v>5551987.32</v>
      </c>
      <c r="F56" s="214">
        <v>4670026.44</v>
      </c>
      <c r="G56" s="214">
        <v>3971268.39</v>
      </c>
      <c r="H56" s="214">
        <v>2944600.05</v>
      </c>
      <c r="I56" s="214">
        <v>3143819.16</v>
      </c>
      <c r="J56" s="214">
        <v>2699686.74</v>
      </c>
      <c r="K56" s="214">
        <v>3795500.07</v>
      </c>
      <c r="L56" s="214">
        <v>2066688.56</v>
      </c>
      <c r="M56" s="214">
        <v>2668702.28</v>
      </c>
      <c r="N56" s="214">
        <v>4761502.43</v>
      </c>
    </row>
    <row r="57" ht="14.25" customHeight="1">
      <c r="A57" s="118" t="s">
        <v>252</v>
      </c>
      <c r="B57" s="118" t="s">
        <v>244</v>
      </c>
      <c r="C57" s="214">
        <v>125993.22</v>
      </c>
      <c r="D57" s="214">
        <v>75075.8</v>
      </c>
      <c r="E57" s="214">
        <v>44153.44</v>
      </c>
      <c r="F57" s="214">
        <v>71345.02</v>
      </c>
      <c r="G57" s="214">
        <v>-20479.97</v>
      </c>
      <c r="H57" s="214">
        <v>9632.59</v>
      </c>
      <c r="I57" s="214">
        <v>476546.05</v>
      </c>
      <c r="J57" s="214">
        <v>464219.42</v>
      </c>
      <c r="K57" s="214">
        <v>221113.89</v>
      </c>
      <c r="L57" s="214">
        <v>224277.79</v>
      </c>
      <c r="M57" s="214">
        <v>263709.95</v>
      </c>
      <c r="N57" s="214">
        <v>-77601.91</v>
      </c>
    </row>
    <row r="58" ht="14.25" customHeight="1">
      <c r="A58" s="118" t="s">
        <v>27</v>
      </c>
      <c r="B58" s="118" t="s">
        <v>244</v>
      </c>
      <c r="C58" s="214">
        <v>855.07</v>
      </c>
      <c r="D58" s="214">
        <v>8643.11</v>
      </c>
      <c r="E58" s="214">
        <v>7004.54</v>
      </c>
      <c r="F58" s="214">
        <v>-4277.27</v>
      </c>
      <c r="G58" s="214">
        <v>9314.75</v>
      </c>
      <c r="H58" s="214">
        <v>8194.59</v>
      </c>
      <c r="I58" s="214">
        <v>12985.24</v>
      </c>
      <c r="J58" s="214">
        <v>8327.32</v>
      </c>
      <c r="K58" s="214">
        <v>12745.36</v>
      </c>
      <c r="L58" s="214">
        <v>7073.15</v>
      </c>
      <c r="M58" s="214">
        <v>8678.78</v>
      </c>
      <c r="N58" s="214">
        <v>12419.05</v>
      </c>
    </row>
    <row r="59" ht="14.25" customHeight="1">
      <c r="A59" s="118" t="s">
        <v>36</v>
      </c>
      <c r="B59" s="118" t="s">
        <v>244</v>
      </c>
      <c r="C59" s="214">
        <v>-1.482318389E7</v>
      </c>
      <c r="D59" s="214">
        <v>-1.633944865E7</v>
      </c>
      <c r="E59" s="214">
        <v>-1.489516268E7</v>
      </c>
      <c r="F59" s="214">
        <v>-1.269882335E7</v>
      </c>
      <c r="G59" s="214">
        <v>-1.400858745E7</v>
      </c>
      <c r="H59" s="214">
        <v>-1.219241884E7</v>
      </c>
      <c r="I59" s="214">
        <v>-1.79749803E7</v>
      </c>
      <c r="J59" s="214">
        <v>-1.724828652E7</v>
      </c>
      <c r="K59" s="214">
        <v>-1.71577667E7</v>
      </c>
      <c r="L59" s="214">
        <v>-1.748132002E7</v>
      </c>
      <c r="M59" s="214">
        <v>-1.736587774E7</v>
      </c>
      <c r="N59" s="214">
        <v>-1.800873118E7</v>
      </c>
    </row>
    <row r="60" ht="14.25" customHeight="1">
      <c r="A60" s="178" t="s">
        <v>31</v>
      </c>
      <c r="B60" s="179" t="s">
        <v>244</v>
      </c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</row>
    <row r="61" ht="14.25" customHeight="1">
      <c r="A61" s="215" t="s">
        <v>280</v>
      </c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>
      <c r="A79" s="217" t="s">
        <v>277</v>
      </c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  <c r="S79" s="216"/>
      <c r="T79" s="216"/>
      <c r="U79" s="216"/>
      <c r="V79" s="216"/>
      <c r="W79" s="216"/>
      <c r="X79" s="216"/>
      <c r="Y79" s="216"/>
      <c r="Z79" s="216"/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>
      <c r="A95" s="181"/>
    </row>
    <row r="96" ht="14.25" customHeight="1"/>
    <row r="97" ht="14.25" customHeight="1">
      <c r="A97" s="217" t="s">
        <v>278</v>
      </c>
      <c r="B97" s="216"/>
      <c r="C97" s="216"/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6"/>
      <c r="Q97" s="216"/>
      <c r="R97" s="216"/>
      <c r="S97" s="216"/>
      <c r="T97" s="216"/>
      <c r="U97" s="216"/>
      <c r="V97" s="216"/>
      <c r="W97" s="216"/>
      <c r="X97" s="216"/>
      <c r="Y97" s="216"/>
      <c r="Z97" s="216"/>
    </row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>
      <c r="A114" s="181"/>
    </row>
    <row r="115" ht="14.25" customHeight="1">
      <c r="A115" s="217" t="s">
        <v>279</v>
      </c>
      <c r="B115" s="216"/>
      <c r="C115" s="216"/>
      <c r="D115" s="216"/>
      <c r="E115" s="216"/>
      <c r="F115" s="216"/>
      <c r="G115" s="216"/>
      <c r="H115" s="216"/>
      <c r="I115" s="216"/>
      <c r="J115" s="216"/>
      <c r="K115" s="216"/>
      <c r="L115" s="216"/>
      <c r="M115" s="216"/>
      <c r="N115" s="216"/>
      <c r="O115" s="216"/>
      <c r="P115" s="216"/>
      <c r="Q115" s="216"/>
      <c r="R115" s="216"/>
      <c r="S115" s="216"/>
      <c r="T115" s="216"/>
      <c r="U115" s="216"/>
      <c r="V115" s="216"/>
      <c r="W115" s="216"/>
      <c r="X115" s="216"/>
      <c r="Y115" s="216"/>
      <c r="Z115" s="216"/>
    </row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workbookViewId="0"/>
  </sheetViews>
  <sheetFormatPr customHeight="1" defaultColWidth="12.63" defaultRowHeight="15.0"/>
  <cols>
    <col customWidth="1" min="1" max="1" width="45.5"/>
    <col customWidth="1" min="2" max="13" width="14.38"/>
    <col customWidth="1" min="14" max="26" width="7.63"/>
  </cols>
  <sheetData>
    <row r="1" ht="14.25" customHeight="1">
      <c r="A1" s="3" t="s">
        <v>116</v>
      </c>
      <c r="B1" s="11" t="s">
        <v>5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11</v>
      </c>
      <c r="I1" s="11" t="s">
        <v>13</v>
      </c>
      <c r="J1" s="11" t="s">
        <v>15</v>
      </c>
      <c r="K1" s="11" t="s">
        <v>16</v>
      </c>
      <c r="L1" s="11" t="s">
        <v>18</v>
      </c>
      <c r="M1" s="11" t="s">
        <v>19</v>
      </c>
    </row>
    <row r="2" ht="14.25" customHeight="1">
      <c r="A2" s="118" t="s">
        <v>23</v>
      </c>
      <c r="B2" s="119">
        <v>171.933291</v>
      </c>
      <c r="C2" s="120">
        <v>185.443943</v>
      </c>
      <c r="D2" s="120">
        <v>186.773657</v>
      </c>
      <c r="E2" s="120">
        <v>190.541093</v>
      </c>
      <c r="F2" s="120">
        <v>95.096062</v>
      </c>
      <c r="G2" s="120">
        <v>184.306853</v>
      </c>
      <c r="H2" s="120">
        <v>0.0</v>
      </c>
      <c r="I2" s="120">
        <v>0.0</v>
      </c>
      <c r="J2" s="120">
        <v>0.0</v>
      </c>
      <c r="K2" s="120">
        <v>0.0</v>
      </c>
      <c r="L2" s="120">
        <v>165.286999</v>
      </c>
      <c r="M2" s="120">
        <v>149.508717</v>
      </c>
    </row>
    <row r="3" ht="14.25" customHeight="1">
      <c r="A3" s="118" t="s">
        <v>50</v>
      </c>
      <c r="B3" s="119">
        <v>211.968999</v>
      </c>
      <c r="C3" s="119">
        <v>224.199051</v>
      </c>
      <c r="D3" s="119">
        <v>220.536467</v>
      </c>
      <c r="E3" s="119">
        <v>306.760276</v>
      </c>
      <c r="F3" s="119">
        <v>260.052864</v>
      </c>
      <c r="G3" s="119">
        <v>240.21016</v>
      </c>
      <c r="H3" s="120">
        <v>0.0</v>
      </c>
      <c r="I3" s="120">
        <v>0.0</v>
      </c>
      <c r="J3" s="120">
        <v>0.0</v>
      </c>
      <c r="K3" s="120">
        <v>0.0</v>
      </c>
      <c r="L3" s="119">
        <v>301.18512999999996</v>
      </c>
      <c r="M3" s="119">
        <v>299.782893</v>
      </c>
    </row>
    <row r="4" ht="14.25" customHeight="1">
      <c r="A4" s="118" t="s">
        <v>55</v>
      </c>
      <c r="B4" s="121">
        <v>234.241991</v>
      </c>
      <c r="C4" s="122">
        <v>203.740703</v>
      </c>
      <c r="D4" s="122">
        <v>192.235461</v>
      </c>
      <c r="E4" s="122">
        <v>176.369566</v>
      </c>
      <c r="F4" s="122">
        <v>206.09105</v>
      </c>
      <c r="G4" s="122">
        <v>141.3215666</v>
      </c>
      <c r="H4" s="122">
        <v>214.202497</v>
      </c>
      <c r="I4" s="122">
        <v>211.430199</v>
      </c>
      <c r="J4" s="122">
        <v>141.814217</v>
      </c>
      <c r="K4" s="122">
        <v>118.441136</v>
      </c>
      <c r="L4" s="122">
        <v>116.407369</v>
      </c>
      <c r="M4" s="122">
        <v>140.38033399999998</v>
      </c>
    </row>
    <row r="5" ht="14.25" customHeight="1">
      <c r="A5" s="123" t="s">
        <v>21</v>
      </c>
      <c r="B5" s="124">
        <f t="shared" ref="B5:M5" si="1">SUM(B2:B4)</f>
        <v>618.144281</v>
      </c>
      <c r="C5" s="124">
        <f t="shared" si="1"/>
        <v>613.383697</v>
      </c>
      <c r="D5" s="124">
        <f t="shared" si="1"/>
        <v>599.545585</v>
      </c>
      <c r="E5" s="124">
        <f t="shared" si="1"/>
        <v>673.670935</v>
      </c>
      <c r="F5" s="124">
        <f t="shared" si="1"/>
        <v>561.239976</v>
      </c>
      <c r="G5" s="124">
        <f t="shared" si="1"/>
        <v>565.8385796</v>
      </c>
      <c r="H5" s="124">
        <f t="shared" si="1"/>
        <v>214.202497</v>
      </c>
      <c r="I5" s="124">
        <f t="shared" si="1"/>
        <v>211.430199</v>
      </c>
      <c r="J5" s="124">
        <f t="shared" si="1"/>
        <v>141.814217</v>
      </c>
      <c r="K5" s="124">
        <f t="shared" si="1"/>
        <v>118.441136</v>
      </c>
      <c r="L5" s="124">
        <f t="shared" si="1"/>
        <v>582.879498</v>
      </c>
      <c r="M5" s="124">
        <f t="shared" si="1"/>
        <v>589.671944</v>
      </c>
    </row>
    <row r="6" ht="14.25" customHeight="1">
      <c r="A6" s="125" t="s">
        <v>119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2.63" defaultRowHeight="15.0"/>
  <cols>
    <col customWidth="1" min="1" max="1" width="60.25"/>
    <col customWidth="1" min="2" max="2" width="13.5"/>
    <col customWidth="1" min="3" max="3" width="12.75"/>
    <col customWidth="1" min="4" max="4" width="13.75"/>
    <col customWidth="1" min="5" max="8" width="12.75"/>
    <col customWidth="1" min="9" max="9" width="11.88"/>
    <col customWidth="1" min="10" max="13" width="12.75"/>
    <col customWidth="1" min="14" max="14" width="12.25"/>
    <col customWidth="1" min="15" max="15" width="14.5"/>
    <col customWidth="1" min="16" max="16" width="7.63"/>
    <col customWidth="1" min="17" max="17" width="13.88"/>
    <col customWidth="1" min="18" max="26" width="7.63"/>
  </cols>
  <sheetData>
    <row r="1" ht="13.5" customHeight="1">
      <c r="A1" s="3" t="s">
        <v>238</v>
      </c>
      <c r="B1" s="3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3.5" customHeight="1">
      <c r="A2" s="1" t="s">
        <v>239</v>
      </c>
      <c r="B2" s="1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3.5" customHeight="1">
      <c r="A3" s="173" t="s">
        <v>240</v>
      </c>
      <c r="B3" s="173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</row>
    <row r="4" ht="13.5" customHeight="1">
      <c r="A4" s="3" t="s">
        <v>241</v>
      </c>
      <c r="B4" s="3" t="s">
        <v>242</v>
      </c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1" t="s">
        <v>13</v>
      </c>
      <c r="K4" s="11" t="s">
        <v>15</v>
      </c>
      <c r="L4" s="11" t="s">
        <v>16</v>
      </c>
      <c r="M4" s="11" t="s">
        <v>18</v>
      </c>
      <c r="N4" s="11" t="s">
        <v>19</v>
      </c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3.5" customHeight="1">
      <c r="A5" s="118" t="s">
        <v>243</v>
      </c>
      <c r="B5" s="118" t="s">
        <v>244</v>
      </c>
      <c r="C5" s="175">
        <f>EBIT!C4</f>
        <v>22183213.87</v>
      </c>
      <c r="D5" s="175">
        <f>EBIT!D4</f>
        <v>24537342.74</v>
      </c>
      <c r="E5" s="175">
        <f>EBIT!E4</f>
        <v>29425008.29</v>
      </c>
      <c r="F5" s="175">
        <f>EBIT!F4</f>
        <v>26510221.4</v>
      </c>
      <c r="G5" s="175">
        <f>EBIT!G4</f>
        <v>32880525.81</v>
      </c>
      <c r="H5" s="175">
        <f>EBIT!H4</f>
        <v>32031858.15</v>
      </c>
      <c r="I5" s="175">
        <f>EBIT!I4</f>
        <v>29265881.51</v>
      </c>
      <c r="J5" s="175">
        <f>EBIT!J4</f>
        <v>30431293.61</v>
      </c>
      <c r="K5" s="175">
        <f>EBIT!K4</f>
        <v>32952606.98</v>
      </c>
      <c r="L5" s="175">
        <f>EBIT!L4</f>
        <v>27390306.8</v>
      </c>
      <c r="M5" s="175">
        <f>EBIT!M4</f>
        <v>32404002.51</v>
      </c>
      <c r="N5" s="175">
        <f>EBIT!N4</f>
        <v>36147267</v>
      </c>
      <c r="O5" s="176">
        <f t="shared" ref="O5:O10" si="1">SUM(C5:N5)</f>
        <v>356159528.7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3.5" customHeight="1">
      <c r="A6" s="118" t="s">
        <v>245</v>
      </c>
      <c r="B6" s="118" t="s">
        <v>244</v>
      </c>
      <c r="C6" s="175">
        <f>EBIT!C5</f>
        <v>796680.45</v>
      </c>
      <c r="D6" s="175">
        <f>EBIT!D5</f>
        <v>708652.05</v>
      </c>
      <c r="E6" s="175">
        <f>EBIT!E5</f>
        <v>974073.65</v>
      </c>
      <c r="F6" s="175">
        <f>EBIT!F5</f>
        <v>1339443.6</v>
      </c>
      <c r="G6" s="175">
        <f>EBIT!G5</f>
        <v>984322.5</v>
      </c>
      <c r="H6" s="175">
        <f>EBIT!H5</f>
        <v>2527268.72</v>
      </c>
      <c r="I6" s="175">
        <f>EBIT!I5</f>
        <v>2527268.72</v>
      </c>
      <c r="J6" s="175">
        <f>EBIT!J5</f>
        <v>4105010.88</v>
      </c>
      <c r="K6" s="175">
        <f>EBIT!K5</f>
        <v>4105010.88</v>
      </c>
      <c r="L6" s="175">
        <f>EBIT!L5</f>
        <v>730071.9</v>
      </c>
      <c r="M6" s="175">
        <f>EBIT!M5</f>
        <v>787817.7</v>
      </c>
      <c r="N6" s="175">
        <f>EBIT!N5</f>
        <v>816690.6</v>
      </c>
      <c r="O6" s="176">
        <f t="shared" si="1"/>
        <v>20402311.65</v>
      </c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3.5" customHeight="1">
      <c r="A7" s="118" t="s">
        <v>246</v>
      </c>
      <c r="B7" s="118" t="s">
        <v>244</v>
      </c>
      <c r="C7" s="175">
        <f>EBIT!C6</f>
        <v>1092540.443</v>
      </c>
      <c r="D7" s="175">
        <f>EBIT!D6</f>
        <v>1152155.947</v>
      </c>
      <c r="E7" s="175">
        <f>EBIT!E6</f>
        <v>1194690.19</v>
      </c>
      <c r="F7" s="175">
        <f>EBIT!F6</f>
        <v>1201155.575</v>
      </c>
      <c r="G7" s="175">
        <f>EBIT!G6</f>
        <v>1118096.945</v>
      </c>
      <c r="H7" s="175">
        <f>EBIT!H6</f>
        <v>1891181.118</v>
      </c>
      <c r="I7" s="175">
        <f>EBIT!I6</f>
        <v>1891181.118</v>
      </c>
      <c r="J7" s="175">
        <f>EBIT!J6</f>
        <v>1905241.118</v>
      </c>
      <c r="K7" s="175">
        <f>EBIT!K6</f>
        <v>1891181.118</v>
      </c>
      <c r="L7" s="175">
        <f>EBIT!L6</f>
        <v>1130875.196</v>
      </c>
      <c r="M7" s="175">
        <f>EBIT!M6</f>
        <v>1220322.951</v>
      </c>
      <c r="N7" s="175">
        <f>EBIT!N6</f>
        <v>1265046.829</v>
      </c>
      <c r="O7" s="176">
        <f t="shared" si="1"/>
        <v>16953668.55</v>
      </c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3.5" customHeight="1">
      <c r="A8" s="118" t="s">
        <v>23</v>
      </c>
      <c r="B8" s="118" t="s">
        <v>247</v>
      </c>
      <c r="C8" s="119">
        <f>'Water Production Forecast'!B2</f>
        <v>171.933291</v>
      </c>
      <c r="D8" s="119">
        <f>'Water Production Forecast'!C2</f>
        <v>185.443943</v>
      </c>
      <c r="E8" s="119">
        <f>'Water Production Forecast'!D2</f>
        <v>186.773657</v>
      </c>
      <c r="F8" s="119">
        <f>'Water Production Forecast'!E2</f>
        <v>190.541093</v>
      </c>
      <c r="G8" s="119">
        <f>'Water Production Forecast'!F2</f>
        <v>95.096062</v>
      </c>
      <c r="H8" s="119">
        <f>'Water Production Forecast'!G2</f>
        <v>184.306853</v>
      </c>
      <c r="I8" s="119">
        <f>'Water Production Forecast'!H2</f>
        <v>0</v>
      </c>
      <c r="J8" s="119">
        <f>'Water Production Forecast'!I2</f>
        <v>0</v>
      </c>
      <c r="K8" s="119">
        <f>'Water Production Forecast'!J2</f>
        <v>0</v>
      </c>
      <c r="L8" s="119">
        <f>'Water Production Forecast'!K2</f>
        <v>0</v>
      </c>
      <c r="M8" s="119">
        <f>'Water Production Forecast'!L2</f>
        <v>165.286999</v>
      </c>
      <c r="N8" s="119">
        <f>'Water Production Forecast'!M2</f>
        <v>149.508717</v>
      </c>
      <c r="O8" s="177">
        <f t="shared" si="1"/>
        <v>1328.890615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3.5" customHeight="1">
      <c r="A9" s="118" t="s">
        <v>50</v>
      </c>
      <c r="B9" s="118" t="s">
        <v>247</v>
      </c>
      <c r="C9" s="119">
        <f>'Water Production Forecast'!B3</f>
        <v>211.968999</v>
      </c>
      <c r="D9" s="119">
        <f>'Water Production Forecast'!C3</f>
        <v>224.199051</v>
      </c>
      <c r="E9" s="119">
        <f>'Water Production Forecast'!D3</f>
        <v>220.536467</v>
      </c>
      <c r="F9" s="119">
        <f>'Water Production Forecast'!E3</f>
        <v>306.760276</v>
      </c>
      <c r="G9" s="119">
        <f>'Water Production Forecast'!F3</f>
        <v>260.052864</v>
      </c>
      <c r="H9" s="119">
        <f>'Water Production Forecast'!G3</f>
        <v>240.21016</v>
      </c>
      <c r="I9" s="119">
        <f>'Water Production Forecast'!H3</f>
        <v>0</v>
      </c>
      <c r="J9" s="119">
        <f>'Water Production Forecast'!I3</f>
        <v>0</v>
      </c>
      <c r="K9" s="119">
        <f>'Water Production Forecast'!J3</f>
        <v>0</v>
      </c>
      <c r="L9" s="119">
        <f>'Water Production Forecast'!K3</f>
        <v>0</v>
      </c>
      <c r="M9" s="119">
        <f>'Water Production Forecast'!L3</f>
        <v>301.18513</v>
      </c>
      <c r="N9" s="119">
        <f>'Water Production Forecast'!M3</f>
        <v>299.782893</v>
      </c>
      <c r="O9" s="177">
        <f t="shared" si="1"/>
        <v>2064.69584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3.5" customHeight="1">
      <c r="A10" s="118" t="s">
        <v>55</v>
      </c>
      <c r="B10" s="118" t="s">
        <v>247</v>
      </c>
      <c r="C10" s="119">
        <f>'Water Production Forecast'!B4</f>
        <v>234.241991</v>
      </c>
      <c r="D10" s="119">
        <f>'Water Production Forecast'!C4</f>
        <v>203.740703</v>
      </c>
      <c r="E10" s="119">
        <f>'Water Production Forecast'!D4</f>
        <v>192.235461</v>
      </c>
      <c r="F10" s="119">
        <f>'Water Production Forecast'!E4</f>
        <v>176.369566</v>
      </c>
      <c r="G10" s="119">
        <f>'Water Production Forecast'!F4</f>
        <v>206.09105</v>
      </c>
      <c r="H10" s="119">
        <f>'Water Production Forecast'!G4</f>
        <v>141.3215666</v>
      </c>
      <c r="I10" s="119">
        <f>'Water Production Forecast'!H4</f>
        <v>214.202497</v>
      </c>
      <c r="J10" s="119">
        <f>'Water Production Forecast'!I4</f>
        <v>211.430199</v>
      </c>
      <c r="K10" s="119">
        <f>'Water Production Forecast'!J4</f>
        <v>141.814217</v>
      </c>
      <c r="L10" s="119">
        <f>'Water Production Forecast'!K4</f>
        <v>118.441136</v>
      </c>
      <c r="M10" s="119">
        <f>'Water Production Forecast'!L4</f>
        <v>116.407369</v>
      </c>
      <c r="N10" s="119">
        <f>'Water Production Forecast'!M4</f>
        <v>140.380334</v>
      </c>
      <c r="O10" s="177">
        <f t="shared" si="1"/>
        <v>2096.67609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3.5" customHeight="1">
      <c r="A11" s="178" t="s">
        <v>248</v>
      </c>
      <c r="B11" s="179" t="s">
        <v>249</v>
      </c>
      <c r="C11" s="180">
        <f t="shared" ref="C11:N11" si="2">SUM($C$5:C$7)/(SUM($C8:C10)*1000)</f>
        <v>38.94306798</v>
      </c>
      <c r="D11" s="180">
        <f t="shared" si="2"/>
        <v>40.982086</v>
      </c>
      <c r="E11" s="180">
        <f t="shared" si="2"/>
        <v>44.81761917</v>
      </c>
      <c r="F11" s="180">
        <f t="shared" si="2"/>
        <v>44.36188134</v>
      </c>
      <c r="G11" s="180">
        <f t="shared" si="2"/>
        <v>47.65129266</v>
      </c>
      <c r="H11" s="180">
        <f t="shared" si="2"/>
        <v>50.26358079</v>
      </c>
      <c r="I11" s="180">
        <f t="shared" si="2"/>
        <v>56.22239373</v>
      </c>
      <c r="J11" s="180">
        <f t="shared" si="2"/>
        <v>62.27407617</v>
      </c>
      <c r="K11" s="180">
        <f t="shared" si="2"/>
        <v>69.44614414</v>
      </c>
      <c r="L11" s="180">
        <f t="shared" si="2"/>
        <v>74.31584783</v>
      </c>
      <c r="M11" s="180">
        <f t="shared" si="2"/>
        <v>72.49871156</v>
      </c>
      <c r="N11" s="180">
        <f t="shared" si="2"/>
        <v>71.67517139</v>
      </c>
      <c r="O11" s="17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3.5" customHeight="1">
      <c r="A12" s="3"/>
      <c r="B12" s="1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>
        <f t="shared" ref="O12:O17" si="3">SUM(C12:N12)</f>
        <v>0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3.5" customHeight="1">
      <c r="A13" s="3" t="s">
        <v>250</v>
      </c>
      <c r="B13" s="3" t="s">
        <v>242</v>
      </c>
      <c r="C13" s="11" t="s">
        <v>5</v>
      </c>
      <c r="D13" s="11" t="s">
        <v>6</v>
      </c>
      <c r="E13" s="11" t="s">
        <v>7</v>
      </c>
      <c r="F13" s="11" t="s">
        <v>8</v>
      </c>
      <c r="G13" s="11" t="s">
        <v>9</v>
      </c>
      <c r="H13" s="11" t="s">
        <v>10</v>
      </c>
      <c r="I13" s="11" t="s">
        <v>11</v>
      </c>
      <c r="J13" s="11" t="s">
        <v>13</v>
      </c>
      <c r="K13" s="11" t="s">
        <v>15</v>
      </c>
      <c r="L13" s="11" t="s">
        <v>16</v>
      </c>
      <c r="M13" s="11" t="s">
        <v>18</v>
      </c>
      <c r="N13" s="11" t="s">
        <v>19</v>
      </c>
      <c r="O13" s="176">
        <f t="shared" si="3"/>
        <v>0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3.5" customHeight="1">
      <c r="A14" s="118" t="s">
        <v>251</v>
      </c>
      <c r="B14" s="118" t="s">
        <v>244</v>
      </c>
      <c r="C14" s="175">
        <f>EBIT!C11</f>
        <v>3473845.519</v>
      </c>
      <c r="D14" s="175">
        <f>EBIT!D11</f>
        <v>3906852.561</v>
      </c>
      <c r="E14" s="175">
        <f>EBIT!E11</f>
        <v>5935863.9</v>
      </c>
      <c r="F14" s="175">
        <f>EBIT!F11</f>
        <v>3941840.462</v>
      </c>
      <c r="G14" s="175">
        <f>EBIT!G11</f>
        <v>4237889.225</v>
      </c>
      <c r="H14" s="175">
        <f>EBIT!H11</f>
        <v>6196734.458</v>
      </c>
      <c r="I14" s="175">
        <f>EBIT!I11</f>
        <v>6338756.407</v>
      </c>
      <c r="J14" s="175">
        <f>EBIT!J11</f>
        <v>7007039.252</v>
      </c>
      <c r="K14" s="175">
        <f>EBIT!K11</f>
        <v>6875957.604</v>
      </c>
      <c r="L14" s="175">
        <f>EBIT!L11</f>
        <v>5224029.78</v>
      </c>
      <c r="M14" s="175">
        <f>EBIT!M11</f>
        <v>5879259.873</v>
      </c>
      <c r="N14" s="175">
        <f>EBIT!N11</f>
        <v>6793004.278</v>
      </c>
      <c r="O14" s="176">
        <f t="shared" si="3"/>
        <v>65811073.32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3.5" customHeight="1">
      <c r="A15" s="118" t="s">
        <v>252</v>
      </c>
      <c r="B15" s="118" t="s">
        <v>244</v>
      </c>
      <c r="C15" s="175">
        <f>EBIT!C12</f>
        <v>247950</v>
      </c>
      <c r="D15" s="175">
        <f>EBIT!D12</f>
        <v>134250</v>
      </c>
      <c r="E15" s="175">
        <f>EBIT!E12</f>
        <v>374000</v>
      </c>
      <c r="F15" s="175">
        <f>EBIT!F12</f>
        <v>752000</v>
      </c>
      <c r="G15" s="175">
        <f>EBIT!G12</f>
        <v>437500</v>
      </c>
      <c r="H15" s="175">
        <f>EBIT!H12</f>
        <v>355200</v>
      </c>
      <c r="I15" s="175">
        <f>EBIT!I12</f>
        <v>355200</v>
      </c>
      <c r="J15" s="175">
        <f>EBIT!J12</f>
        <v>740000</v>
      </c>
      <c r="K15" s="175">
        <f>EBIT!K12</f>
        <v>740000</v>
      </c>
      <c r="L15" s="175">
        <f>EBIT!L12</f>
        <v>177000</v>
      </c>
      <c r="M15" s="175">
        <f>EBIT!M12</f>
        <v>191000</v>
      </c>
      <c r="N15" s="175">
        <f>EBIT!N12</f>
        <v>198000</v>
      </c>
      <c r="O15" s="176">
        <f t="shared" si="3"/>
        <v>4702100</v>
      </c>
      <c r="P15" s="26"/>
      <c r="Q15" s="176">
        <f>SUM(O15:O16)</f>
        <v>8809523.74</v>
      </c>
      <c r="R15" s="26"/>
      <c r="S15" s="26"/>
      <c r="T15" s="26"/>
      <c r="U15" s="26"/>
      <c r="V15" s="26"/>
      <c r="W15" s="26"/>
      <c r="X15" s="26"/>
      <c r="Y15" s="26"/>
      <c r="Z15" s="26"/>
    </row>
    <row r="16" ht="13.5" customHeight="1">
      <c r="A16" s="118" t="s">
        <v>27</v>
      </c>
      <c r="B16" s="118" t="s">
        <v>244</v>
      </c>
      <c r="C16" s="175">
        <f>EBIT!C13</f>
        <v>265050</v>
      </c>
      <c r="D16" s="175">
        <f>EBIT!D13</f>
        <v>277450</v>
      </c>
      <c r="E16" s="175">
        <f>EBIT!E13</f>
        <v>289773.74</v>
      </c>
      <c r="F16" s="175">
        <f>EBIT!F13</f>
        <v>291400</v>
      </c>
      <c r="G16" s="175">
        <f>EBIT!G13</f>
        <v>271250</v>
      </c>
      <c r="H16" s="175">
        <f>EBIT!H13</f>
        <v>458800</v>
      </c>
      <c r="I16" s="175">
        <f>EBIT!I13</f>
        <v>458800</v>
      </c>
      <c r="J16" s="175">
        <f>EBIT!J13</f>
        <v>458800</v>
      </c>
      <c r="K16" s="175">
        <f>EBIT!K13</f>
        <v>458800</v>
      </c>
      <c r="L16" s="175">
        <f>EBIT!L13</f>
        <v>274350</v>
      </c>
      <c r="M16" s="175">
        <f>EBIT!M13</f>
        <v>296050</v>
      </c>
      <c r="N16" s="175">
        <f>EBIT!N13</f>
        <v>306900</v>
      </c>
      <c r="O16" s="176">
        <f t="shared" si="3"/>
        <v>4107423.74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3.5" customHeight="1">
      <c r="A17" s="118" t="s">
        <v>23</v>
      </c>
      <c r="B17" s="118" t="s">
        <v>247</v>
      </c>
      <c r="C17" s="119">
        <f>'Water Production Forecast'!B2</f>
        <v>171.933291</v>
      </c>
      <c r="D17" s="119">
        <f>'Water Production Forecast'!C2</f>
        <v>185.443943</v>
      </c>
      <c r="E17" s="119">
        <f>'Water Production Forecast'!D2</f>
        <v>186.773657</v>
      </c>
      <c r="F17" s="119">
        <f>'Water Production Forecast'!E2</f>
        <v>190.541093</v>
      </c>
      <c r="G17" s="119">
        <f>'Water Production Forecast'!F2</f>
        <v>95.096062</v>
      </c>
      <c r="H17" s="119">
        <f>'Water Production Forecast'!G2</f>
        <v>184.306853</v>
      </c>
      <c r="I17" s="119">
        <f>'Water Production Forecast'!H2</f>
        <v>0</v>
      </c>
      <c r="J17" s="119">
        <f>'Water Production Forecast'!I2</f>
        <v>0</v>
      </c>
      <c r="K17" s="119">
        <f>'Water Production Forecast'!J2</f>
        <v>0</v>
      </c>
      <c r="L17" s="119">
        <f>'Water Production Forecast'!K2</f>
        <v>0</v>
      </c>
      <c r="M17" s="119">
        <f>'Water Production Forecast'!L2</f>
        <v>165.286999</v>
      </c>
      <c r="N17" s="119">
        <f>'Water Production Forecast'!M2</f>
        <v>149.508717</v>
      </c>
      <c r="O17" s="177">
        <f t="shared" si="3"/>
        <v>1328.890615</v>
      </c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3.5" customHeight="1">
      <c r="A18" s="178" t="s">
        <v>248</v>
      </c>
      <c r="B18" s="179" t="s">
        <v>249</v>
      </c>
      <c r="C18" s="180">
        <f>SUM($C14:C16)/(SUM($C17)*1000)</f>
        <v>23.18832784</v>
      </c>
      <c r="D18" s="180">
        <f t="shared" ref="D18:N18" si="4">SUM($C14:D16)/(SUM($C17:D17)*1000)</f>
        <v>23.23986334</v>
      </c>
      <c r="E18" s="180">
        <f t="shared" si="4"/>
        <v>27.39136509</v>
      </c>
      <c r="F18" s="180">
        <f t="shared" si="4"/>
        <v>27.07294569</v>
      </c>
      <c r="G18" s="180">
        <f t="shared" si="4"/>
        <v>29.931638</v>
      </c>
      <c r="H18" s="180">
        <f t="shared" si="4"/>
        <v>31.40499957</v>
      </c>
      <c r="I18" s="180">
        <f t="shared" si="4"/>
        <v>38.45833986</v>
      </c>
      <c r="J18" s="180">
        <f t="shared" si="4"/>
        <v>46.5501262</v>
      </c>
      <c r="K18" s="180">
        <f t="shared" si="4"/>
        <v>54.51265279</v>
      </c>
      <c r="L18" s="180">
        <f t="shared" si="4"/>
        <v>60.1091505</v>
      </c>
      <c r="M18" s="180">
        <f t="shared" si="4"/>
        <v>57.08303044</v>
      </c>
      <c r="N18" s="180">
        <f t="shared" si="4"/>
        <v>56.15255027</v>
      </c>
      <c r="O18" s="17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3.5" customHeight="1">
      <c r="A19" s="3"/>
      <c r="B19" s="1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3.5" customHeight="1">
      <c r="A20" s="3" t="s">
        <v>253</v>
      </c>
      <c r="B20" s="3" t="s">
        <v>242</v>
      </c>
      <c r="C20" s="11" t="s">
        <v>5</v>
      </c>
      <c r="D20" s="11" t="s">
        <v>6</v>
      </c>
      <c r="E20" s="11" t="s">
        <v>7</v>
      </c>
      <c r="F20" s="11" t="s">
        <v>8</v>
      </c>
      <c r="G20" s="11" t="s">
        <v>9</v>
      </c>
      <c r="H20" s="11" t="s">
        <v>10</v>
      </c>
      <c r="I20" s="11" t="s">
        <v>11</v>
      </c>
      <c r="J20" s="11" t="s">
        <v>13</v>
      </c>
      <c r="K20" s="11" t="s">
        <v>15</v>
      </c>
      <c r="L20" s="11" t="s">
        <v>16</v>
      </c>
      <c r="M20" s="11" t="s">
        <v>18</v>
      </c>
      <c r="N20" s="11" t="s">
        <v>19</v>
      </c>
      <c r="O20" s="17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3.5" customHeight="1">
      <c r="A21" s="118" t="s">
        <v>251</v>
      </c>
      <c r="B21" s="118" t="s">
        <v>244</v>
      </c>
      <c r="C21" s="175">
        <f>EBIT!C18</f>
        <v>12288811.73</v>
      </c>
      <c r="D21" s="175">
        <f>EBIT!D18</f>
        <v>14185707.88</v>
      </c>
      <c r="E21" s="175">
        <f>EBIT!E18</f>
        <v>17851743.91</v>
      </c>
      <c r="F21" s="175">
        <f>EBIT!F18</f>
        <v>19347051.23</v>
      </c>
      <c r="G21" s="175">
        <f>EBIT!G18</f>
        <v>20752910.84</v>
      </c>
      <c r="H21" s="175">
        <f>EBIT!H18</f>
        <v>22027185.27</v>
      </c>
      <c r="I21" s="175">
        <f>EBIT!I18</f>
        <v>16426805.78</v>
      </c>
      <c r="J21" s="175">
        <f>EBIT!J18</f>
        <v>17627406.56</v>
      </c>
      <c r="K21" s="175">
        <f>EBIT!K18</f>
        <v>21235541.48</v>
      </c>
      <c r="L21" s="175">
        <f>EBIT!L18</f>
        <v>15333404.3</v>
      </c>
      <c r="M21" s="175">
        <f>EBIT!M18</f>
        <v>18564469.96</v>
      </c>
      <c r="N21" s="175">
        <f>EBIT!N18</f>
        <v>21401638.21</v>
      </c>
      <c r="O21" s="176">
        <f t="shared" ref="O21:O25" si="5">SUM(C21:N21)</f>
        <v>217042677.1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3.5" customHeight="1">
      <c r="A22" s="118" t="s">
        <v>252</v>
      </c>
      <c r="B22" s="118" t="s">
        <v>244</v>
      </c>
      <c r="C22" s="175">
        <f>EBIT!C19</f>
        <v>290667.51</v>
      </c>
      <c r="D22" s="175">
        <f>EBIT!D19</f>
        <v>304265.99</v>
      </c>
      <c r="E22" s="175">
        <f>EBIT!E19</f>
        <v>317864.47</v>
      </c>
      <c r="F22" s="175">
        <f>EBIT!F19</f>
        <v>313749.44</v>
      </c>
      <c r="G22" s="175">
        <f>EBIT!G19</f>
        <v>292054</v>
      </c>
      <c r="H22" s="175">
        <f>EBIT!H19</f>
        <v>1162323.92</v>
      </c>
      <c r="I22" s="175">
        <f>EBIT!I19</f>
        <v>1162323.92</v>
      </c>
      <c r="J22" s="175">
        <f>EBIT!J19</f>
        <v>1801598.08</v>
      </c>
      <c r="K22" s="175">
        <f>EBIT!K19</f>
        <v>1801598.08</v>
      </c>
      <c r="L22" s="175">
        <f>EBIT!L19</f>
        <v>295391.76</v>
      </c>
      <c r="M22" s="175">
        <f>EBIT!M19</f>
        <v>318756.08</v>
      </c>
      <c r="N22" s="175">
        <f>EBIT!N19</f>
        <v>330438.24</v>
      </c>
      <c r="O22" s="176">
        <f t="shared" si="5"/>
        <v>8391031.49</v>
      </c>
      <c r="P22" s="26"/>
      <c r="Q22" s="176">
        <f>SUM(O22:O23)</f>
        <v>21086188.8</v>
      </c>
      <c r="R22" s="26"/>
      <c r="S22" s="26"/>
      <c r="T22" s="26"/>
      <c r="U22" s="26"/>
      <c r="V22" s="26"/>
      <c r="W22" s="26"/>
      <c r="X22" s="26"/>
      <c r="Y22" s="26"/>
      <c r="Z22" s="26"/>
    </row>
    <row r="23" ht="13.5" customHeight="1">
      <c r="A23" s="118" t="s">
        <v>27</v>
      </c>
      <c r="B23" s="118" t="s">
        <v>244</v>
      </c>
      <c r="C23" s="175">
        <f>EBIT!C20</f>
        <v>819196.9434</v>
      </c>
      <c r="D23" s="175">
        <f>EBIT!D20</f>
        <v>857521.9466</v>
      </c>
      <c r="E23" s="175">
        <f>EBIT!E20</f>
        <v>895846.9498</v>
      </c>
      <c r="F23" s="175">
        <f>EBIT!F20</f>
        <v>900637.5752</v>
      </c>
      <c r="G23" s="175">
        <f>EBIT!G20</f>
        <v>838359.445</v>
      </c>
      <c r="H23" s="175">
        <f>EBIT!H20</f>
        <v>1418025.118</v>
      </c>
      <c r="I23" s="175">
        <f>EBIT!I20</f>
        <v>1418025.118</v>
      </c>
      <c r="J23" s="175">
        <f>EBIT!J20</f>
        <v>1418025.118</v>
      </c>
      <c r="K23" s="175">
        <f>EBIT!K20</f>
        <v>1418025.118</v>
      </c>
      <c r="L23" s="175">
        <f>EBIT!L20</f>
        <v>847940.6958</v>
      </c>
      <c r="M23" s="175">
        <f>EBIT!M20</f>
        <v>915009.4514</v>
      </c>
      <c r="N23" s="175">
        <f>EBIT!N20</f>
        <v>948543.8292</v>
      </c>
      <c r="O23" s="176">
        <f t="shared" si="5"/>
        <v>12695157.31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3.5" customHeight="1">
      <c r="A24" s="118" t="s">
        <v>50</v>
      </c>
      <c r="B24" s="118" t="s">
        <v>247</v>
      </c>
      <c r="C24" s="119">
        <f>'Water Production Forecast'!B3</f>
        <v>211.968999</v>
      </c>
      <c r="D24" s="119">
        <f>'Water Production Forecast'!C3</f>
        <v>224.199051</v>
      </c>
      <c r="E24" s="119">
        <f>'Water Production Forecast'!D3</f>
        <v>220.536467</v>
      </c>
      <c r="F24" s="119">
        <f>'Water Production Forecast'!E3</f>
        <v>306.760276</v>
      </c>
      <c r="G24" s="119">
        <f>'Water Production Forecast'!F3</f>
        <v>260.052864</v>
      </c>
      <c r="H24" s="119">
        <f>'Water Production Forecast'!G3</f>
        <v>240.21016</v>
      </c>
      <c r="I24" s="119">
        <f>'Water Production Forecast'!H3</f>
        <v>0</v>
      </c>
      <c r="J24" s="119">
        <f>'Water Production Forecast'!I3</f>
        <v>0</v>
      </c>
      <c r="K24" s="119">
        <f>'Water Production Forecast'!J3</f>
        <v>0</v>
      </c>
      <c r="L24" s="119">
        <f>'Water Production Forecast'!K3</f>
        <v>0</v>
      </c>
      <c r="M24" s="119">
        <f>'Water Production Forecast'!L3</f>
        <v>301.18513</v>
      </c>
      <c r="N24" s="119">
        <f>'Water Production Forecast'!M3</f>
        <v>299.782893</v>
      </c>
      <c r="O24" s="177">
        <f t="shared" si="5"/>
        <v>2064.69584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3.5" customHeight="1">
      <c r="A25" s="178" t="s">
        <v>248</v>
      </c>
      <c r="B25" s="179" t="s">
        <v>249</v>
      </c>
      <c r="C25" s="180">
        <f>SUM(C21:C23)/(C24*1000)</f>
        <v>63.21054609</v>
      </c>
      <c r="D25" s="180">
        <f t="shared" ref="D25:N25" si="6">SUM($C21:D23)/(SUM($C24:D24)*1000)</f>
        <v>65.90618454</v>
      </c>
      <c r="E25" s="180">
        <f t="shared" si="6"/>
        <v>72.80538825</v>
      </c>
      <c r="F25" s="180">
        <f t="shared" si="6"/>
        <v>70.96581636</v>
      </c>
      <c r="G25" s="180">
        <f t="shared" si="6"/>
        <v>73.76795041</v>
      </c>
      <c r="H25" s="180">
        <f t="shared" si="6"/>
        <v>78.47355418</v>
      </c>
      <c r="I25" s="180">
        <f t="shared" si="6"/>
        <v>91.45899765</v>
      </c>
      <c r="J25" s="180">
        <f t="shared" si="6"/>
        <v>105.70142</v>
      </c>
      <c r="K25" s="180">
        <f t="shared" si="6"/>
        <v>122.4088737</v>
      </c>
      <c r="L25" s="180">
        <f t="shared" si="6"/>
        <v>133.6655681</v>
      </c>
      <c r="M25" s="180">
        <f t="shared" si="6"/>
        <v>122.0730156</v>
      </c>
      <c r="N25" s="180">
        <f t="shared" si="6"/>
        <v>115.3336299</v>
      </c>
      <c r="O25" s="176">
        <f t="shared" si="5"/>
        <v>1115.770945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3.5" customHeight="1">
      <c r="A26" s="3"/>
      <c r="B26" s="1"/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3.5" customHeight="1">
      <c r="A27" s="3" t="s">
        <v>269</v>
      </c>
      <c r="B27" s="3" t="s">
        <v>242</v>
      </c>
      <c r="C27" s="11" t="s">
        <v>5</v>
      </c>
      <c r="D27" s="11" t="s">
        <v>6</v>
      </c>
      <c r="E27" s="11" t="s">
        <v>7</v>
      </c>
      <c r="F27" s="11" t="s">
        <v>8</v>
      </c>
      <c r="G27" s="11" t="s">
        <v>9</v>
      </c>
      <c r="H27" s="11" t="s">
        <v>10</v>
      </c>
      <c r="I27" s="11" t="s">
        <v>11</v>
      </c>
      <c r="J27" s="11" t="s">
        <v>13</v>
      </c>
      <c r="K27" s="11" t="s">
        <v>15</v>
      </c>
      <c r="L27" s="11" t="s">
        <v>16</v>
      </c>
      <c r="M27" s="11" t="s">
        <v>18</v>
      </c>
      <c r="N27" s="11" t="s">
        <v>19</v>
      </c>
      <c r="O27" s="17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3.5" customHeight="1">
      <c r="A28" s="118" t="s">
        <v>251</v>
      </c>
      <c r="B28" s="118" t="s">
        <v>244</v>
      </c>
      <c r="C28" s="175">
        <f>EBIT!C25</f>
        <v>6420556.619</v>
      </c>
      <c r="D28" s="175">
        <f>EBIT!D25</f>
        <v>6444782.307</v>
      </c>
      <c r="E28" s="175">
        <f>EBIT!E25</f>
        <v>5637400.476</v>
      </c>
      <c r="F28" s="175">
        <f>EBIT!F25</f>
        <v>3221329.716</v>
      </c>
      <c r="G28" s="175">
        <f>EBIT!G25</f>
        <v>7889725.75</v>
      </c>
      <c r="H28" s="175">
        <f>EBIT!H25</f>
        <v>3807938.421</v>
      </c>
      <c r="I28" s="175">
        <f>EBIT!I25</f>
        <v>6500319.321</v>
      </c>
      <c r="J28" s="175">
        <f>EBIT!J25</f>
        <v>5796847.799</v>
      </c>
      <c r="K28" s="175">
        <f>EBIT!K25</f>
        <v>4841107.894</v>
      </c>
      <c r="L28" s="175">
        <f>EBIT!L25</f>
        <v>6832872.72</v>
      </c>
      <c r="M28" s="175">
        <f>EBIT!M25</f>
        <v>7960272.67</v>
      </c>
      <c r="N28" s="175">
        <f>EBIT!N25</f>
        <v>7952624.505</v>
      </c>
      <c r="O28" s="176">
        <f t="shared" ref="O28:O31" si="7">SUM(C28:N28)</f>
        <v>73305778.2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3.5" customHeight="1">
      <c r="A29" s="118" t="s">
        <v>252</v>
      </c>
      <c r="B29" s="118" t="s">
        <v>244</v>
      </c>
      <c r="C29" s="175">
        <f>EBIT!C26</f>
        <v>258062.94</v>
      </c>
      <c r="D29" s="175">
        <f>EBIT!D26</f>
        <v>270136.06</v>
      </c>
      <c r="E29" s="175">
        <f>EBIT!E26</f>
        <v>282209.18</v>
      </c>
      <c r="F29" s="175">
        <f>EBIT!F26</f>
        <v>273694.16</v>
      </c>
      <c r="G29" s="175">
        <f>EBIT!G26</f>
        <v>254768.5</v>
      </c>
      <c r="H29" s="175">
        <f>EBIT!H26</f>
        <v>1009744.8</v>
      </c>
      <c r="I29" s="175">
        <f>EBIT!I26</f>
        <v>1009744.8</v>
      </c>
      <c r="J29" s="175">
        <f>EBIT!J26</f>
        <v>1563412.8</v>
      </c>
      <c r="K29" s="175">
        <f>EBIT!K26</f>
        <v>1563412.8</v>
      </c>
      <c r="L29" s="175">
        <f>EBIT!L26</f>
        <v>257680.14</v>
      </c>
      <c r="M29" s="175">
        <f>EBIT!M26</f>
        <v>278061.62</v>
      </c>
      <c r="N29" s="175">
        <f>EBIT!N26</f>
        <v>288252.36</v>
      </c>
      <c r="O29" s="176">
        <f t="shared" si="7"/>
        <v>7309180.16</v>
      </c>
      <c r="P29" s="26"/>
      <c r="Q29" s="176">
        <f>SUM(O29:O30)</f>
        <v>7460267.66</v>
      </c>
      <c r="R29" s="26"/>
      <c r="S29" s="26"/>
      <c r="T29" s="26"/>
      <c r="U29" s="26"/>
      <c r="V29" s="26"/>
      <c r="W29" s="26"/>
      <c r="X29" s="26"/>
      <c r="Y29" s="26"/>
      <c r="Z29" s="26"/>
    </row>
    <row r="30" ht="13.5" customHeight="1">
      <c r="A30" s="118" t="s">
        <v>27</v>
      </c>
      <c r="B30" s="118" t="s">
        <v>244</v>
      </c>
      <c r="C30" s="175">
        <f>EBIT!C27</f>
        <v>8293.5</v>
      </c>
      <c r="D30" s="175">
        <f>EBIT!D27</f>
        <v>17184</v>
      </c>
      <c r="E30" s="175">
        <f>EBIT!E27</f>
        <v>9069.5</v>
      </c>
      <c r="F30" s="175">
        <f>EBIT!F27</f>
        <v>9118</v>
      </c>
      <c r="G30" s="175">
        <f>EBIT!G27</f>
        <v>8487.5</v>
      </c>
      <c r="H30" s="175">
        <f>EBIT!H27</f>
        <v>14356</v>
      </c>
      <c r="I30" s="175">
        <f>EBIT!I27</f>
        <v>14356</v>
      </c>
      <c r="J30" s="175">
        <f>EBIT!J27</f>
        <v>28416</v>
      </c>
      <c r="K30" s="175">
        <f>EBIT!K27</f>
        <v>14356</v>
      </c>
      <c r="L30" s="175">
        <f>EBIT!L27</f>
        <v>8584.5</v>
      </c>
      <c r="M30" s="175">
        <f>EBIT!M27</f>
        <v>9263.5</v>
      </c>
      <c r="N30" s="175">
        <f>EBIT!N27</f>
        <v>9603</v>
      </c>
      <c r="O30" s="176">
        <f t="shared" si="7"/>
        <v>151087.5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3.5" customHeight="1">
      <c r="A31" s="118" t="s">
        <v>55</v>
      </c>
      <c r="B31" s="118" t="s">
        <v>247</v>
      </c>
      <c r="C31" s="121">
        <f>'Water Production Forecast'!B4</f>
        <v>234.241991</v>
      </c>
      <c r="D31" s="121">
        <f>'Water Production Forecast'!C4</f>
        <v>203.740703</v>
      </c>
      <c r="E31" s="121">
        <f>'Water Production Forecast'!D4</f>
        <v>192.235461</v>
      </c>
      <c r="F31" s="121">
        <f>'Water Production Forecast'!E4</f>
        <v>176.369566</v>
      </c>
      <c r="G31" s="121">
        <f>'Water Production Forecast'!F4</f>
        <v>206.09105</v>
      </c>
      <c r="H31" s="121">
        <f>'Water Production Forecast'!G4</f>
        <v>141.3215666</v>
      </c>
      <c r="I31" s="121">
        <f>'Water Production Forecast'!H4</f>
        <v>214.202497</v>
      </c>
      <c r="J31" s="121">
        <f>'Water Production Forecast'!I4</f>
        <v>211.430199</v>
      </c>
      <c r="K31" s="121">
        <f>'Water Production Forecast'!J4</f>
        <v>141.814217</v>
      </c>
      <c r="L31" s="121">
        <f>'Water Production Forecast'!K4</f>
        <v>118.441136</v>
      </c>
      <c r="M31" s="121">
        <f>'Water Production Forecast'!L4</f>
        <v>116.407369</v>
      </c>
      <c r="N31" s="121">
        <f>'Water Production Forecast'!M4</f>
        <v>140.380334</v>
      </c>
      <c r="O31" s="177">
        <f t="shared" si="7"/>
        <v>2096.67609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3.5" customHeight="1">
      <c r="A32" s="178" t="s">
        <v>248</v>
      </c>
      <c r="B32" s="179" t="s">
        <v>249</v>
      </c>
      <c r="C32" s="180">
        <f t="shared" ref="C32:N32" si="8">SUM($C$28:C30)/(SUM($C$31:C31)*1000)</f>
        <v>28.54702964</v>
      </c>
      <c r="D32" s="180">
        <f t="shared" si="8"/>
        <v>30.63823208</v>
      </c>
      <c r="E32" s="180">
        <f t="shared" si="8"/>
        <v>30.6999956</v>
      </c>
      <c r="F32" s="180">
        <f t="shared" si="8"/>
        <v>28.33149559</v>
      </c>
      <c r="G32" s="180">
        <f t="shared" si="8"/>
        <v>30.61663688</v>
      </c>
      <c r="H32" s="180">
        <f t="shared" si="8"/>
        <v>31.05446009</v>
      </c>
      <c r="I32" s="180">
        <f t="shared" si="8"/>
        <v>31.69214129</v>
      </c>
      <c r="J32" s="180">
        <f t="shared" si="8"/>
        <v>32.12768603</v>
      </c>
      <c r="K32" s="180">
        <f t="shared" si="8"/>
        <v>33.20974885</v>
      </c>
      <c r="L32" s="180">
        <f t="shared" si="8"/>
        <v>34.93036245</v>
      </c>
      <c r="M32" s="180">
        <f t="shared" si="8"/>
        <v>37.06779294</v>
      </c>
      <c r="N32" s="180">
        <f t="shared" si="8"/>
        <v>38.52099342</v>
      </c>
      <c r="O32" s="17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3.5" customHeight="1">
      <c r="A33" s="3"/>
      <c r="B33" s="1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>
        <f t="shared" ref="O33:O34" si="9">SUM(C33:N33)</f>
        <v>0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3.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176">
        <f t="shared" si="9"/>
        <v>0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3.5" customHeight="1">
      <c r="A35" s="185" t="s">
        <v>271</v>
      </c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7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</row>
    <row r="36" ht="13.5" customHeight="1">
      <c r="A36" s="3" t="s">
        <v>241</v>
      </c>
      <c r="B36" s="3"/>
      <c r="C36" s="188" t="s">
        <v>65</v>
      </c>
      <c r="D36" s="188" t="s">
        <v>66</v>
      </c>
      <c r="E36" s="188" t="s">
        <v>67</v>
      </c>
      <c r="F36" s="188" t="s">
        <v>68</v>
      </c>
      <c r="G36" s="188" t="s">
        <v>69</v>
      </c>
      <c r="H36" s="188" t="s">
        <v>70</v>
      </c>
      <c r="I36" s="188" t="s">
        <v>71</v>
      </c>
      <c r="J36" s="188" t="s">
        <v>72</v>
      </c>
      <c r="K36" s="188" t="s">
        <v>73</v>
      </c>
      <c r="L36" s="188" t="s">
        <v>74</v>
      </c>
      <c r="M36" s="188" t="s">
        <v>75</v>
      </c>
      <c r="N36" s="188" t="s">
        <v>76</v>
      </c>
      <c r="O36" s="17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3.5" customHeight="1">
      <c r="A37" s="118" t="s">
        <v>243</v>
      </c>
      <c r="B37" s="118" t="s">
        <v>244</v>
      </c>
      <c r="C37" s="189">
        <f>EBIT!C35</f>
        <v>19933122.78</v>
      </c>
      <c r="D37" s="189">
        <f>EBIT!D35</f>
        <v>22503896.37</v>
      </c>
      <c r="E37" s="189">
        <f>EBIT!E35</f>
        <v>23089363.01</v>
      </c>
      <c r="F37" s="189">
        <f>EBIT!F35</f>
        <v>26762248.57</v>
      </c>
      <c r="G37" s="189">
        <f>EBIT!G35</f>
        <v>27680853.15</v>
      </c>
      <c r="H37" s="189">
        <f>EBIT!H35</f>
        <v>16659692.23</v>
      </c>
      <c r="I37" s="189">
        <f>EBIT!I35</f>
        <v>17060488.77</v>
      </c>
      <c r="J37" s="189">
        <f>EBIT!J35</f>
        <v>17650757.79</v>
      </c>
      <c r="K37" s="189">
        <f>EBIT!K35</f>
        <v>17735456.25</v>
      </c>
      <c r="L37" s="189">
        <f>EBIT!L35</f>
        <v>16787821.26</v>
      </c>
      <c r="M37" s="189">
        <f>EBIT!M35</f>
        <v>19532917.23</v>
      </c>
      <c r="N37" s="189">
        <f>EBIT!N35</f>
        <v>15873220.78</v>
      </c>
      <c r="O37" s="17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3.5" customHeight="1">
      <c r="A38" s="118" t="s">
        <v>245</v>
      </c>
      <c r="B38" s="118" t="s">
        <v>244</v>
      </c>
      <c r="C38" s="189">
        <f>EBIT!C36</f>
        <v>848167.18</v>
      </c>
      <c r="D38" s="189">
        <f>EBIT!D36</f>
        <v>966368.24</v>
      </c>
      <c r="E38" s="189">
        <f>EBIT!E36</f>
        <v>92121.91</v>
      </c>
      <c r="F38" s="189">
        <f>EBIT!F36</f>
        <v>97869.55</v>
      </c>
      <c r="G38" s="189">
        <f>EBIT!G36</f>
        <v>156550.43</v>
      </c>
      <c r="H38" s="189">
        <f>EBIT!H36</f>
        <v>693574.67</v>
      </c>
      <c r="I38" s="189">
        <f>EBIT!I36</f>
        <v>536807.71</v>
      </c>
      <c r="J38" s="189">
        <f>EBIT!J36</f>
        <v>1006975.31</v>
      </c>
      <c r="K38" s="189">
        <f>EBIT!K36</f>
        <v>489816.01</v>
      </c>
      <c r="L38" s="189">
        <f>EBIT!L36</f>
        <v>346881.89</v>
      </c>
      <c r="M38" s="189">
        <f>EBIT!M36</f>
        <v>489605.13</v>
      </c>
      <c r="N38" s="189">
        <f>EBIT!N36</f>
        <v>131234.43</v>
      </c>
      <c r="O38" s="17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3.5" customHeight="1">
      <c r="A39" s="118" t="s">
        <v>246</v>
      </c>
      <c r="B39" s="118" t="s">
        <v>244</v>
      </c>
      <c r="C39" s="189">
        <f>EBIT!C37</f>
        <v>261989.36</v>
      </c>
      <c r="D39" s="189">
        <f>EBIT!D37</f>
        <v>268118.99</v>
      </c>
      <c r="E39" s="189">
        <f>EBIT!E37</f>
        <v>390335.71</v>
      </c>
      <c r="F39" s="189">
        <f>EBIT!F37</f>
        <v>233211.01</v>
      </c>
      <c r="G39" s="189">
        <f>EBIT!G37</f>
        <v>275312.98</v>
      </c>
      <c r="H39" s="189">
        <f>EBIT!H37</f>
        <v>332360.16</v>
      </c>
      <c r="I39" s="189">
        <f>EBIT!I37</f>
        <v>378375.58</v>
      </c>
      <c r="J39" s="189">
        <f>EBIT!J37</f>
        <v>370593.88</v>
      </c>
      <c r="K39" s="189">
        <f>EBIT!K37</f>
        <v>323263.69</v>
      </c>
      <c r="L39" s="189">
        <f>EBIT!L37</f>
        <v>308120.95</v>
      </c>
      <c r="M39" s="189">
        <f>EBIT!M37</f>
        <v>315354.28</v>
      </c>
      <c r="N39" s="189">
        <f>EBIT!N37</f>
        <v>465785.57</v>
      </c>
      <c r="O39" s="17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3.5" customHeight="1">
      <c r="A40" s="118" t="s">
        <v>23</v>
      </c>
      <c r="B40" s="118" t="s">
        <v>247</v>
      </c>
      <c r="C40" s="189">
        <v>181.933291</v>
      </c>
      <c r="D40" s="189">
        <v>187.443943</v>
      </c>
      <c r="E40" s="189">
        <v>184.773657</v>
      </c>
      <c r="F40" s="189">
        <v>191.541093</v>
      </c>
      <c r="G40" s="189">
        <v>98.096062</v>
      </c>
      <c r="H40" s="189">
        <v>185.306853</v>
      </c>
      <c r="I40" s="189">
        <v>186.901439</v>
      </c>
      <c r="J40" s="189">
        <v>158.586765</v>
      </c>
      <c r="K40" s="189">
        <v>191.403676</v>
      </c>
      <c r="L40" s="189">
        <v>171.057864</v>
      </c>
      <c r="M40" s="189">
        <v>169.286999</v>
      </c>
      <c r="N40" s="189">
        <v>142.508717</v>
      </c>
      <c r="O40" s="17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3.5" customHeight="1">
      <c r="A41" s="118" t="s">
        <v>50</v>
      </c>
      <c r="B41" s="118" t="s">
        <v>247</v>
      </c>
      <c r="C41" s="189">
        <v>214.968999</v>
      </c>
      <c r="D41" s="189">
        <v>228.199051</v>
      </c>
      <c r="E41" s="189">
        <v>216.53646700000002</v>
      </c>
      <c r="F41" s="189">
        <v>296.760276</v>
      </c>
      <c r="G41" s="189">
        <v>232.052864</v>
      </c>
      <c r="H41" s="189">
        <v>250.21016</v>
      </c>
      <c r="I41" s="189">
        <v>268.160549</v>
      </c>
      <c r="J41" s="189">
        <v>306.884524</v>
      </c>
      <c r="K41" s="189">
        <v>367.65100600000005</v>
      </c>
      <c r="L41" s="189">
        <v>291.99016600000004</v>
      </c>
      <c r="M41" s="189">
        <v>301.18512999999996</v>
      </c>
      <c r="N41" s="189">
        <v>299.782893</v>
      </c>
      <c r="O41" s="17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3.5" customHeight="1">
      <c r="A42" s="118" t="s">
        <v>55</v>
      </c>
      <c r="B42" s="118" t="s">
        <v>247</v>
      </c>
      <c r="C42" s="189">
        <v>250.24199099999998</v>
      </c>
      <c r="D42" s="189">
        <v>206.740703</v>
      </c>
      <c r="E42" s="189">
        <v>201.23546099999996</v>
      </c>
      <c r="F42" s="189">
        <v>174.369566</v>
      </c>
      <c r="G42" s="189">
        <v>204.09105</v>
      </c>
      <c r="H42" s="189">
        <v>146.356666</v>
      </c>
      <c r="I42" s="189">
        <v>204.20249700000002</v>
      </c>
      <c r="J42" s="189">
        <v>217.43019900000002</v>
      </c>
      <c r="K42" s="189">
        <v>161.81421700000007</v>
      </c>
      <c r="L42" s="189">
        <v>113.44113599999997</v>
      </c>
      <c r="M42" s="189">
        <v>115.407369</v>
      </c>
      <c r="N42" s="189">
        <v>140.38033399999998</v>
      </c>
      <c r="O42" s="17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3.5" customHeight="1">
      <c r="A43" s="178" t="s">
        <v>273</v>
      </c>
      <c r="B43" s="118" t="s">
        <v>249</v>
      </c>
      <c r="C43" s="190">
        <f t="shared" ref="C43:N43" si="10">SUM($C$37:C39)/(SUM($C$40:C$42)*1000)</f>
        <v>32.51713712</v>
      </c>
      <c r="D43" s="190">
        <f t="shared" si="10"/>
        <v>35.27426232</v>
      </c>
      <c r="E43" s="190">
        <f t="shared" si="10"/>
        <v>36.51217821</v>
      </c>
      <c r="F43" s="190">
        <f t="shared" si="10"/>
        <v>37.65539791</v>
      </c>
      <c r="G43" s="190">
        <f t="shared" si="10"/>
        <v>40.26072151</v>
      </c>
      <c r="H43" s="190">
        <f t="shared" si="10"/>
        <v>38.6882071</v>
      </c>
      <c r="I43" s="190">
        <f t="shared" si="10"/>
        <v>36.94113642</v>
      </c>
      <c r="J43" s="190">
        <f t="shared" si="10"/>
        <v>35.6996383</v>
      </c>
      <c r="K43" s="190">
        <f t="shared" si="10"/>
        <v>34.44196285</v>
      </c>
      <c r="L43" s="190">
        <f t="shared" si="10"/>
        <v>34.05842585</v>
      </c>
      <c r="M43" s="190">
        <f t="shared" si="10"/>
        <v>34.1142328</v>
      </c>
      <c r="N43" s="190">
        <f t="shared" si="10"/>
        <v>33.65744289</v>
      </c>
      <c r="O43" s="17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3.5" customHeight="1">
      <c r="A44" s="191"/>
      <c r="B44" s="192"/>
      <c r="C44" s="193"/>
      <c r="D44" s="193"/>
      <c r="E44" s="193"/>
      <c r="F44" s="193"/>
      <c r="G44" s="193"/>
      <c r="H44" s="193"/>
      <c r="I44" s="193"/>
      <c r="J44" s="193"/>
      <c r="K44" s="193"/>
      <c r="L44" s="193"/>
      <c r="M44" s="193"/>
      <c r="N44" s="193"/>
      <c r="O44" s="176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</row>
    <row r="45" ht="13.5" customHeight="1">
      <c r="A45" s="59" t="s">
        <v>250</v>
      </c>
      <c r="B45" s="59" t="s">
        <v>242</v>
      </c>
      <c r="C45" s="188" t="s">
        <v>65</v>
      </c>
      <c r="D45" s="188" t="s">
        <v>66</v>
      </c>
      <c r="E45" s="188" t="s">
        <v>67</v>
      </c>
      <c r="F45" s="188" t="s">
        <v>68</v>
      </c>
      <c r="G45" s="188" t="s">
        <v>69</v>
      </c>
      <c r="H45" s="188" t="s">
        <v>70</v>
      </c>
      <c r="I45" s="188" t="s">
        <v>71</v>
      </c>
      <c r="J45" s="188" t="s">
        <v>72</v>
      </c>
      <c r="K45" s="188" t="s">
        <v>73</v>
      </c>
      <c r="L45" s="188" t="s">
        <v>74</v>
      </c>
      <c r="M45" s="188" t="s">
        <v>75</v>
      </c>
      <c r="N45" s="188" t="s">
        <v>76</v>
      </c>
      <c r="O45" s="17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3.5" customHeight="1">
      <c r="A46" s="3" t="s">
        <v>251</v>
      </c>
      <c r="B46" s="3" t="s">
        <v>244</v>
      </c>
      <c r="C46" s="195">
        <f>EBIT!C42</f>
        <v>3355241.03</v>
      </c>
      <c r="D46" s="195">
        <f>EBIT!D42</f>
        <v>4635971.09</v>
      </c>
      <c r="E46" s="195">
        <f>EBIT!E42</f>
        <v>3629534.97</v>
      </c>
      <c r="F46" s="195">
        <f>EBIT!F42</f>
        <v>3445023.51</v>
      </c>
      <c r="G46" s="195">
        <f>EBIT!G42</f>
        <v>3537886.1</v>
      </c>
      <c r="H46" s="195">
        <f>EBIT!H42</f>
        <v>3402717.4</v>
      </c>
      <c r="I46" s="195">
        <f>EBIT!I42</f>
        <v>4274662.88</v>
      </c>
      <c r="J46" s="195">
        <f>EBIT!J42</f>
        <v>3598813.38</v>
      </c>
      <c r="K46" s="195">
        <f>EBIT!K42</f>
        <v>3590616.16</v>
      </c>
      <c r="L46" s="195">
        <f>EBIT!L42</f>
        <v>3598415.73</v>
      </c>
      <c r="M46" s="195">
        <f>EBIT!M42</f>
        <v>3821108.75</v>
      </c>
      <c r="N46" s="195">
        <f>EBIT!N42</f>
        <v>4356345.83</v>
      </c>
      <c r="O46" s="17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3.5" customHeight="1">
      <c r="A47" s="118" t="s">
        <v>252</v>
      </c>
      <c r="B47" s="118" t="s">
        <v>244</v>
      </c>
      <c r="C47" s="195">
        <f>EBIT!C43</f>
        <v>35500.95</v>
      </c>
      <c r="D47" s="195">
        <f>EBIT!D43</f>
        <v>24210.95</v>
      </c>
      <c r="E47" s="195">
        <f>EBIT!E43</f>
        <v>41241.32</v>
      </c>
      <c r="F47" s="195">
        <f>EBIT!F43</f>
        <v>26123</v>
      </c>
      <c r="G47" s="195">
        <f>EBIT!G43</f>
        <v>32233</v>
      </c>
      <c r="H47" s="195">
        <f>EBIT!H43</f>
        <v>31527</v>
      </c>
      <c r="I47" s="195">
        <f>EBIT!I43</f>
        <v>32471</v>
      </c>
      <c r="J47" s="195">
        <f>EBIT!J43</f>
        <v>35288</v>
      </c>
      <c r="K47" s="195">
        <f>EBIT!K43</f>
        <v>27349</v>
      </c>
      <c r="L47" s="195">
        <f>EBIT!L43</f>
        <v>27343</v>
      </c>
      <c r="M47" s="195">
        <f>EBIT!M43</f>
        <v>28172</v>
      </c>
      <c r="N47" s="195">
        <f>EBIT!N43</f>
        <v>33589</v>
      </c>
      <c r="O47" s="17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3.5" customHeight="1">
      <c r="A48" s="118" t="s">
        <v>27</v>
      </c>
      <c r="B48" s="118" t="s">
        <v>244</v>
      </c>
      <c r="C48" s="195">
        <f>EBIT!C44</f>
        <v>19203.26</v>
      </c>
      <c r="D48" s="195">
        <f>EBIT!D44</f>
        <v>31298.22</v>
      </c>
      <c r="E48" s="195">
        <f>EBIT!E44</f>
        <v>21319</v>
      </c>
      <c r="F48" s="195">
        <f>EBIT!F44</f>
        <v>25800</v>
      </c>
      <c r="G48" s="195">
        <f>EBIT!G44</f>
        <v>28652</v>
      </c>
      <c r="H48" s="195">
        <f>EBIT!H44</f>
        <v>31034</v>
      </c>
      <c r="I48" s="195">
        <f>EBIT!I44</f>
        <v>29518</v>
      </c>
      <c r="J48" s="195">
        <f>EBIT!J44</f>
        <v>28654</v>
      </c>
      <c r="K48" s="195">
        <f>EBIT!K44</f>
        <v>21938</v>
      </c>
      <c r="L48" s="195">
        <f>EBIT!L44</f>
        <v>30933</v>
      </c>
      <c r="M48" s="195">
        <f>EBIT!M44</f>
        <v>27132</v>
      </c>
      <c r="N48" s="195">
        <f>EBIT!N44</f>
        <v>29759</v>
      </c>
      <c r="O48" s="17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3.5" customHeight="1">
      <c r="A49" s="118" t="s">
        <v>23</v>
      </c>
      <c r="B49" s="118" t="s">
        <v>247</v>
      </c>
      <c r="C49" s="189">
        <v>181.933291</v>
      </c>
      <c r="D49" s="189">
        <v>187.443943</v>
      </c>
      <c r="E49" s="189">
        <v>184.773657</v>
      </c>
      <c r="F49" s="189">
        <v>191.541093</v>
      </c>
      <c r="G49" s="189">
        <v>98.096062</v>
      </c>
      <c r="H49" s="189">
        <v>185.306853</v>
      </c>
      <c r="I49" s="189">
        <v>186.901439</v>
      </c>
      <c r="J49" s="189">
        <v>158.586765</v>
      </c>
      <c r="K49" s="189">
        <v>191.403676</v>
      </c>
      <c r="L49" s="189">
        <v>171.057864</v>
      </c>
      <c r="M49" s="189">
        <v>169.286999</v>
      </c>
      <c r="N49" s="189">
        <v>142.508717</v>
      </c>
      <c r="O49" s="17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3.5" customHeight="1">
      <c r="A50" s="118" t="s">
        <v>273</v>
      </c>
      <c r="B50" s="118" t="s">
        <v>249</v>
      </c>
      <c r="C50" s="195">
        <f t="shared" ref="C50:N50" si="11">SUM($C$46:C48)/(SUM($C$49:C49)*1000)</f>
        <v>18.74283272</v>
      </c>
      <c r="D50" s="195">
        <f t="shared" si="11"/>
        <v>21.93266058</v>
      </c>
      <c r="E50" s="195">
        <f t="shared" si="11"/>
        <v>21.28214712</v>
      </c>
      <c r="F50" s="195">
        <f t="shared" si="11"/>
        <v>20.5050713</v>
      </c>
      <c r="G50" s="195">
        <f t="shared" si="11"/>
        <v>22.38623608</v>
      </c>
      <c r="H50" s="195">
        <f t="shared" si="11"/>
        <v>21.72250278</v>
      </c>
      <c r="I50" s="195">
        <f t="shared" si="11"/>
        <v>21.95004035</v>
      </c>
      <c r="J50" s="195">
        <f t="shared" si="11"/>
        <v>22.08227643</v>
      </c>
      <c r="K50" s="195">
        <f t="shared" si="11"/>
        <v>21.70760806</v>
      </c>
      <c r="L50" s="195">
        <f t="shared" si="11"/>
        <v>21.67504393</v>
      </c>
      <c r="M50" s="195">
        <f t="shared" si="11"/>
        <v>21.78368694</v>
      </c>
      <c r="N50" s="195">
        <f t="shared" si="11"/>
        <v>22.42567379</v>
      </c>
      <c r="O50" s="17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3.5" customHeight="1">
      <c r="A51" s="200"/>
      <c r="B51" s="202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76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</row>
    <row r="52" ht="13.5" customHeight="1">
      <c r="A52" s="3" t="s">
        <v>253</v>
      </c>
      <c r="B52" s="205" t="s">
        <v>242</v>
      </c>
      <c r="C52" s="188" t="s">
        <v>65</v>
      </c>
      <c r="D52" s="188" t="s">
        <v>66</v>
      </c>
      <c r="E52" s="188" t="s">
        <v>67</v>
      </c>
      <c r="F52" s="188" t="s">
        <v>68</v>
      </c>
      <c r="G52" s="188" t="s">
        <v>69</v>
      </c>
      <c r="H52" s="188" t="s">
        <v>70</v>
      </c>
      <c r="I52" s="188" t="s">
        <v>71</v>
      </c>
      <c r="J52" s="188" t="s">
        <v>72</v>
      </c>
      <c r="K52" s="188" t="s">
        <v>73</v>
      </c>
      <c r="L52" s="188" t="s">
        <v>74</v>
      </c>
      <c r="M52" s="188" t="s">
        <v>75</v>
      </c>
      <c r="N52" s="188" t="s">
        <v>76</v>
      </c>
      <c r="O52" s="17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3.5" customHeight="1">
      <c r="A53" s="118" t="s">
        <v>251</v>
      </c>
      <c r="B53" s="118" t="s">
        <v>244</v>
      </c>
      <c r="C53" s="207">
        <f>EBIT!C49</f>
        <v>11422413.93</v>
      </c>
      <c r="D53" s="207">
        <f>EBIT!D49</f>
        <v>13760706</v>
      </c>
      <c r="E53" s="207">
        <f>EBIT!E49</f>
        <v>13907840.72</v>
      </c>
      <c r="F53" s="207">
        <f>EBIT!F49</f>
        <v>18647198.62</v>
      </c>
      <c r="G53" s="207">
        <f>EBIT!G49</f>
        <v>20171698.66</v>
      </c>
      <c r="H53" s="207">
        <f>EBIT!H49</f>
        <v>10312374.78</v>
      </c>
      <c r="I53" s="207">
        <f>EBIT!I49</f>
        <v>9642006.73</v>
      </c>
      <c r="J53" s="207">
        <f>EBIT!J49</f>
        <v>11352257.67</v>
      </c>
      <c r="K53" s="207">
        <f>EBIT!K49</f>
        <v>10349340.02</v>
      </c>
      <c r="L53" s="207">
        <f>EBIT!L49</f>
        <v>11122716.97</v>
      </c>
      <c r="M53" s="207">
        <f>EBIT!M49</f>
        <v>13043106.2</v>
      </c>
      <c r="N53" s="207">
        <f>EBIT!N49</f>
        <v>6755372.52</v>
      </c>
      <c r="O53" s="17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3.5" customHeight="1">
      <c r="A54" s="118" t="s">
        <v>252</v>
      </c>
      <c r="B54" s="118" t="s">
        <v>244</v>
      </c>
      <c r="C54" s="207">
        <f>EBIT!C50</f>
        <v>686673.01</v>
      </c>
      <c r="D54" s="207">
        <f>EBIT!D50</f>
        <v>867081.49</v>
      </c>
      <c r="E54" s="207">
        <f>EBIT!E50</f>
        <v>6727.15</v>
      </c>
      <c r="F54" s="207">
        <f>EBIT!F50</f>
        <v>401.53</v>
      </c>
      <c r="G54" s="207">
        <f>EBIT!G50</f>
        <v>144797.4</v>
      </c>
      <c r="H54" s="207">
        <f>EBIT!H50</f>
        <v>652415.08</v>
      </c>
      <c r="I54" s="207">
        <f>EBIT!I50</f>
        <v>27790.66</v>
      </c>
      <c r="J54" s="207">
        <f>EBIT!J50</f>
        <v>507467.89</v>
      </c>
      <c r="K54" s="207">
        <f>EBIT!K50</f>
        <v>241353.12</v>
      </c>
      <c r="L54" s="207">
        <f>EBIT!L50</f>
        <v>95261.1</v>
      </c>
      <c r="M54" s="207">
        <f>EBIT!M50</f>
        <v>197723.18</v>
      </c>
      <c r="N54" s="207">
        <f>EBIT!N50</f>
        <v>175247.34</v>
      </c>
      <c r="O54" s="17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3.5" customHeight="1">
      <c r="A55" s="118" t="s">
        <v>27</v>
      </c>
      <c r="B55" s="118" t="s">
        <v>244</v>
      </c>
      <c r="C55" s="207">
        <f>EBIT!C51</f>
        <v>241931.03</v>
      </c>
      <c r="D55" s="207">
        <f>EBIT!D51</f>
        <v>228177.66</v>
      </c>
      <c r="E55" s="207">
        <f>EBIT!E51</f>
        <v>362088.43</v>
      </c>
      <c r="F55" s="207">
        <f>EBIT!F51</f>
        <v>211688.28</v>
      </c>
      <c r="G55" s="207">
        <f>EBIT!G51</f>
        <v>237346.23</v>
      </c>
      <c r="H55" s="207">
        <f>EBIT!H51</f>
        <v>293131.57</v>
      </c>
      <c r="I55" s="207">
        <f>EBIT!I51</f>
        <v>335872.34</v>
      </c>
      <c r="J55" s="207">
        <f>EBIT!J51</f>
        <v>333612.56</v>
      </c>
      <c r="K55" s="207">
        <f>EBIT!K51</f>
        <v>288580.33</v>
      </c>
      <c r="L55" s="207">
        <f>EBIT!L51</f>
        <v>270114.8</v>
      </c>
      <c r="M55" s="207">
        <f>EBIT!M51</f>
        <v>279543.5</v>
      </c>
      <c r="N55" s="207">
        <f>EBIT!N51</f>
        <v>423607.52</v>
      </c>
      <c r="O55" s="17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3.5" customHeight="1">
      <c r="A56" s="118" t="s">
        <v>50</v>
      </c>
      <c r="B56" s="118" t="s">
        <v>247</v>
      </c>
      <c r="C56" s="193">
        <v>214.968999</v>
      </c>
      <c r="D56" s="193">
        <v>228.199051</v>
      </c>
      <c r="E56" s="193">
        <v>216.53646700000002</v>
      </c>
      <c r="F56" s="193">
        <v>296.760276</v>
      </c>
      <c r="G56" s="193">
        <v>232.052864</v>
      </c>
      <c r="H56" s="193">
        <v>250.21016</v>
      </c>
      <c r="I56" s="193">
        <v>268.160549</v>
      </c>
      <c r="J56" s="193">
        <v>306.884524</v>
      </c>
      <c r="K56" s="193">
        <v>367.65100600000005</v>
      </c>
      <c r="L56" s="193">
        <v>291.99016600000004</v>
      </c>
      <c r="M56" s="193">
        <v>301.18512999999996</v>
      </c>
      <c r="N56" s="193">
        <v>299.782893</v>
      </c>
      <c r="O56" s="17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3.5" customHeight="1">
      <c r="A57" s="118" t="s">
        <v>273</v>
      </c>
      <c r="B57" s="118" t="s">
        <v>249</v>
      </c>
      <c r="C57" s="207">
        <f t="shared" ref="C57:N57" si="12">SUM($C$53:C55)/(SUM($C$56:C56)*1000)</f>
        <v>57.45487967</v>
      </c>
      <c r="D57" s="207">
        <f t="shared" si="12"/>
        <v>61.392023</v>
      </c>
      <c r="E57" s="207">
        <f t="shared" si="12"/>
        <v>62.88215156</v>
      </c>
      <c r="F57" s="207">
        <f t="shared" si="12"/>
        <v>63.08954422</v>
      </c>
      <c r="G57" s="207">
        <f t="shared" si="12"/>
        <v>68.06526572</v>
      </c>
      <c r="H57" s="207">
        <f t="shared" si="12"/>
        <v>64.05290179</v>
      </c>
      <c r="I57" s="207">
        <f t="shared" si="12"/>
        <v>59.85181183</v>
      </c>
      <c r="J57" s="207">
        <f t="shared" si="12"/>
        <v>56.78579744</v>
      </c>
      <c r="K57" s="207">
        <f t="shared" si="12"/>
        <v>52.58743439</v>
      </c>
      <c r="L57" s="207">
        <f t="shared" si="12"/>
        <v>51.14099896</v>
      </c>
      <c r="M57" s="207">
        <f t="shared" si="12"/>
        <v>50.50812864</v>
      </c>
      <c r="N57" s="207">
        <f t="shared" si="12"/>
        <v>48.12989502</v>
      </c>
      <c r="O57" s="17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3.5" customHeight="1">
      <c r="A58" s="202"/>
      <c r="B58" s="20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176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</row>
    <row r="59" ht="13.5" customHeight="1">
      <c r="A59" s="178" t="s">
        <v>269</v>
      </c>
      <c r="B59" s="213" t="s">
        <v>242</v>
      </c>
      <c r="C59" s="188" t="s">
        <v>65</v>
      </c>
      <c r="D59" s="188" t="s">
        <v>66</v>
      </c>
      <c r="E59" s="188" t="s">
        <v>67</v>
      </c>
      <c r="F59" s="188" t="s">
        <v>68</v>
      </c>
      <c r="G59" s="188" t="s">
        <v>69</v>
      </c>
      <c r="H59" s="188" t="s">
        <v>70</v>
      </c>
      <c r="I59" s="188" t="s">
        <v>71</v>
      </c>
      <c r="J59" s="188" t="s">
        <v>72</v>
      </c>
      <c r="K59" s="188" t="s">
        <v>73</v>
      </c>
      <c r="L59" s="188" t="s">
        <v>74</v>
      </c>
      <c r="M59" s="188" t="s">
        <v>75</v>
      </c>
      <c r="N59" s="188" t="s">
        <v>76</v>
      </c>
      <c r="O59" s="17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3.5" customHeight="1">
      <c r="A60" s="118" t="s">
        <v>251</v>
      </c>
      <c r="B60" s="118" t="s">
        <v>244</v>
      </c>
      <c r="C60" s="207">
        <f>EBIT!C56</f>
        <v>5155467.82</v>
      </c>
      <c r="D60" s="207">
        <f>EBIT!D56</f>
        <v>4107219.28</v>
      </c>
      <c r="E60" s="207">
        <f>EBIT!E56</f>
        <v>5551987.32</v>
      </c>
      <c r="F60" s="207">
        <f>EBIT!F56</f>
        <v>4670026.44</v>
      </c>
      <c r="G60" s="207">
        <f>EBIT!G56</f>
        <v>3971268.39</v>
      </c>
      <c r="H60" s="207">
        <f>EBIT!H56</f>
        <v>2944600.05</v>
      </c>
      <c r="I60" s="207">
        <f>EBIT!I56</f>
        <v>3143819.16</v>
      </c>
      <c r="J60" s="207">
        <f>EBIT!J56</f>
        <v>2699686.74</v>
      </c>
      <c r="K60" s="207">
        <f>EBIT!K56</f>
        <v>3795500.07</v>
      </c>
      <c r="L60" s="207">
        <f>EBIT!L56</f>
        <v>2066688.56</v>
      </c>
      <c r="M60" s="207">
        <f>EBIT!M56</f>
        <v>2668702.28</v>
      </c>
      <c r="N60" s="207">
        <f>EBIT!N56</f>
        <v>4761502.43</v>
      </c>
      <c r="O60" s="17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3.5" customHeight="1">
      <c r="A61" s="118" t="s">
        <v>252</v>
      </c>
      <c r="B61" s="118" t="s">
        <v>244</v>
      </c>
      <c r="C61" s="207">
        <f>EBIT!C57</f>
        <v>125993.22</v>
      </c>
      <c r="D61" s="207">
        <f>EBIT!D57</f>
        <v>75075.8</v>
      </c>
      <c r="E61" s="207">
        <f>EBIT!E57</f>
        <v>44153.44</v>
      </c>
      <c r="F61" s="207">
        <f>EBIT!F57</f>
        <v>71345.02</v>
      </c>
      <c r="G61" s="207">
        <f>EBIT!G57</f>
        <v>-20479.97</v>
      </c>
      <c r="H61" s="207">
        <f>EBIT!H57</f>
        <v>9632.59</v>
      </c>
      <c r="I61" s="207">
        <f>EBIT!I57</f>
        <v>476546.05</v>
      </c>
      <c r="J61" s="207">
        <f>EBIT!J57</f>
        <v>464219.42</v>
      </c>
      <c r="K61" s="207">
        <f>EBIT!K57</f>
        <v>221113.89</v>
      </c>
      <c r="L61" s="207">
        <f>EBIT!L57</f>
        <v>224277.79</v>
      </c>
      <c r="M61" s="207">
        <f>EBIT!M57</f>
        <v>263709.95</v>
      </c>
      <c r="N61" s="207">
        <f>EBIT!N57</f>
        <v>-77601.91</v>
      </c>
      <c r="O61" s="17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3.5" customHeight="1">
      <c r="A62" s="118" t="s">
        <v>27</v>
      </c>
      <c r="B62" s="118" t="s">
        <v>244</v>
      </c>
      <c r="C62" s="207">
        <f>EBIT!C58</f>
        <v>855.07</v>
      </c>
      <c r="D62" s="207">
        <f>EBIT!D58</f>
        <v>8643.11</v>
      </c>
      <c r="E62" s="207">
        <f>EBIT!E58</f>
        <v>7004.54</v>
      </c>
      <c r="F62" s="207">
        <f>EBIT!F58</f>
        <v>-4277.27</v>
      </c>
      <c r="G62" s="207">
        <f>EBIT!G58</f>
        <v>9314.75</v>
      </c>
      <c r="H62" s="207">
        <f>EBIT!H58</f>
        <v>8194.59</v>
      </c>
      <c r="I62" s="207">
        <f>EBIT!I58</f>
        <v>12985.24</v>
      </c>
      <c r="J62" s="207">
        <f>EBIT!J58</f>
        <v>8327.32</v>
      </c>
      <c r="K62" s="207">
        <f>EBIT!K58</f>
        <v>12745.36</v>
      </c>
      <c r="L62" s="207">
        <f>EBIT!L58</f>
        <v>7073.15</v>
      </c>
      <c r="M62" s="207">
        <f>EBIT!M58</f>
        <v>8678.78</v>
      </c>
      <c r="N62" s="207">
        <f>EBIT!N58</f>
        <v>12419.05</v>
      </c>
      <c r="O62" s="17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3.5" customHeight="1">
      <c r="A63" s="118" t="s">
        <v>55</v>
      </c>
      <c r="B63" s="118" t="s">
        <v>247</v>
      </c>
      <c r="C63" s="193">
        <v>250.24199099999998</v>
      </c>
      <c r="D63" s="193">
        <v>206.740703</v>
      </c>
      <c r="E63" s="193">
        <v>201.23546099999996</v>
      </c>
      <c r="F63" s="193">
        <v>174.369566</v>
      </c>
      <c r="G63" s="193">
        <v>204.09105</v>
      </c>
      <c r="H63" s="193">
        <v>146.356666</v>
      </c>
      <c r="I63" s="193">
        <v>204.20249700000002</v>
      </c>
      <c r="J63" s="193">
        <v>217.43019900000002</v>
      </c>
      <c r="K63" s="193">
        <v>161.81421700000007</v>
      </c>
      <c r="L63" s="193">
        <v>113.44113599999997</v>
      </c>
      <c r="M63" s="193">
        <v>115.407369</v>
      </c>
      <c r="N63" s="193">
        <v>140.38033399999998</v>
      </c>
      <c r="O63" s="17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3.5" customHeight="1">
      <c r="A64" s="178" t="s">
        <v>273</v>
      </c>
      <c r="B64" s="118" t="s">
        <v>249</v>
      </c>
      <c r="C64" s="190">
        <f t="shared" ref="C64:N64" si="13">SUM($C$60:C62)/(SUM($C$63:C63)*1000)</f>
        <v>21.10883185</v>
      </c>
      <c r="D64" s="190">
        <f t="shared" si="13"/>
        <v>20.73000668</v>
      </c>
      <c r="E64" s="190">
        <f t="shared" si="13"/>
        <v>22.90486746</v>
      </c>
      <c r="F64" s="190">
        <f t="shared" si="13"/>
        <v>23.79748499</v>
      </c>
      <c r="G64" s="190">
        <f t="shared" si="13"/>
        <v>22.93246242</v>
      </c>
      <c r="H64" s="190">
        <f t="shared" si="13"/>
        <v>22.59951254</v>
      </c>
      <c r="I64" s="190">
        <f t="shared" si="13"/>
        <v>21.89197246</v>
      </c>
      <c r="J64" s="190">
        <f t="shared" si="13"/>
        <v>20.90252023</v>
      </c>
      <c r="K64" s="190">
        <f t="shared" si="13"/>
        <v>21.26880432</v>
      </c>
      <c r="L64" s="190">
        <f t="shared" si="13"/>
        <v>21.20778172</v>
      </c>
      <c r="M64" s="190">
        <f t="shared" si="13"/>
        <v>21.45513755</v>
      </c>
      <c r="N64" s="190">
        <f t="shared" si="13"/>
        <v>22.24383979</v>
      </c>
      <c r="O64" s="17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3.5" customHeight="1">
      <c r="A65" s="3"/>
      <c r="B65" s="192"/>
      <c r="C65" s="176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3.5" customHeight="1">
      <c r="A66" s="217" t="s">
        <v>281</v>
      </c>
      <c r="B66" s="218"/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ht="13.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3.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3.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3.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3.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3.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3.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3.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3.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3.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3.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3.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3.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3.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3.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3.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3.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3.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3.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3.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3.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3.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3.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3.5" customHeight="1">
      <c r="A90" s="217" t="s">
        <v>282</v>
      </c>
      <c r="B90" s="218"/>
      <c r="C90" s="218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ht="13.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3.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3.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3.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3.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3.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3.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3.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3.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3.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3.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3.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3.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3.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3.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3.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3.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3.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3.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3.5" customHeight="1">
      <c r="A110" s="217" t="s">
        <v>283</v>
      </c>
      <c r="B110" s="218"/>
      <c r="C110" s="218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ht="13.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3.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3.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3.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3.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3.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3.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3.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3.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3.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3.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3.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3.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3.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3.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3.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3.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3.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3.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3.5" customHeight="1">
      <c r="A130" s="217" t="s">
        <v>284</v>
      </c>
      <c r="B130" s="218"/>
      <c r="C130" s="218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ht="13.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3.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3.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3.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3.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3.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3.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3.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3.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3.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3.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3.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3.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3.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3.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3.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3.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3.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3.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3.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3.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3.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3.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3.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3.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3.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3.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3.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3.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3.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3.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3.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3.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3.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3.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3.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3.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3.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3.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3.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3.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3.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3.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3.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3.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3.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3.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3.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3.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3.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3.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3.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3.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3.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3.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3.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3.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3.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3.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3.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3.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3.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3.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3.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3.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3.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3.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3.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3.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3.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3.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3.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3.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3.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3.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3.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3.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3.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3.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3.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3.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3.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3.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3.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3.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3.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3.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3.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3.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3.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3.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3.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3.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3.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3.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3.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3.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3.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3.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3.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3.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3.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3.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3.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3.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3.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3.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3.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3.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3.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3.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3.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3.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3.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3.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3.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3.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3.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3.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3.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3.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3.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3.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3.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3.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3.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3.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3.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3.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3.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3.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3.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3.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3.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3.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3.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3.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3.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3.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3.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3.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3.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3.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3.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3.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3.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3.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3.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3.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3.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3.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3.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3.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3.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3.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3.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3.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3.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3.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3.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3.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3.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3.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3.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3.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3.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3.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3.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3.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3.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3.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3.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3.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3.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3.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3.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3.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3.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3.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3.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3.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3.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3.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3.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3.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3.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3.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3.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3.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3.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3.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3.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3.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3.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3.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3.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3.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3.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3.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3.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3.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3.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3.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3.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3.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3.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3.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3.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3.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3.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3.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3.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3.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3.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3.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3.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3.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3.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3.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3.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3.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3.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3.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3.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3.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3.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3.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3.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3.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3.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3.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3.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3.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3.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3.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3.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3.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3.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3.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3.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3.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3.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3.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3.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3.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3.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3.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3.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3.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3.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3.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3.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3.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3.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3.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3.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3.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3.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3.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3.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3.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3.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3.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3.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3.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3.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3.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3.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3.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3.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3.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3.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3.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3.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3.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3.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3.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3.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3.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3.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3.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3.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3.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3.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3.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3.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3.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3.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3.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3.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3.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3.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3.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3.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3.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3.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3.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3.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3.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3.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3.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3.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3.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3.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3.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3.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3.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3.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3.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3.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3.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3.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3.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3.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3.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3.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3.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3.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3.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3.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3.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3.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3.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3.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3.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3.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3.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3.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3.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3.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3.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3.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3.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3.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3.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3.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3.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3.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3.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3.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3.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3.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3.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3.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3.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3.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3.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3.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3.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3.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3.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3.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3.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3.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3.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3.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3.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3.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3.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3.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3.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3.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3.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3.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3.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3.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3.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3.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3.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3.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3.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3.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3.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3.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3.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3.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3.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3.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3.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3.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3.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3.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3.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3.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3.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3.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3.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3.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3.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3.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3.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3.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3.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3.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3.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3.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3.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3.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3.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3.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3.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3.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3.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3.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3.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3.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3.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3.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3.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3.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3.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3.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3.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3.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3.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3.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3.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3.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3.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3.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3.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3.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3.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3.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3.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3.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3.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3.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3.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3.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3.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3.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3.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3.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3.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3.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3.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3.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3.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3.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3.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3.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3.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3.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3.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3.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3.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3.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3.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3.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3.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3.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3.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3.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3.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3.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3.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3.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3.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3.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3.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3.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3.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3.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3.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3.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3.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3.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3.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3.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3.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3.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3.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3.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3.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3.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3.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3.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3.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3.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3.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3.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3.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3.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3.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3.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3.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3.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3.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3.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3.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3.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3.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3.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3.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3.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3.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3.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3.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3.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3.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3.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3.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3.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3.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3.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3.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3.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3.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3.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3.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3.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3.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3.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3.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3.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3.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3.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3.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3.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3.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3.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3.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3.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3.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3.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3.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3.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3.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3.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3.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3.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3.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3.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3.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3.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3.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3.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3.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3.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3.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3.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3.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3.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3.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3.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3.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3.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3.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3.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3.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3.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3.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3.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3.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3.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3.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3.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3.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3.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3.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3.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3.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3.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3.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3.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3.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3.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3.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3.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3.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3.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3.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3.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3.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3.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3.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3.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3.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3.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3.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3.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3.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3.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3.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3.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3.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3.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3.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3.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3.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3.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3.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3.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3.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3.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3.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3.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3.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3.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3.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3.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3.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3.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3.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3.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3.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3.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3.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3.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3.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3.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3.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3.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3.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3.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3.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3.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3.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3.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3.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3.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3.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3.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3.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3.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3.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3.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3.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3.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3.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3.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3.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3.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3.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3.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3.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3.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3.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3.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3.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3.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3.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3.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3.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3.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3.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3.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3.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3.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3.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3.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3.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3.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3.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3.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3.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3.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3.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3.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3.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3.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3.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3.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3.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3.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3.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3.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3.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3.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3.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3.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3.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3.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3.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3.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3.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3.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3.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3.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3.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3.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3.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3.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3.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3.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3.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3.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3.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3.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3.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3.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3.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3.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3.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3.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3.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3.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3.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3.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3.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3.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3.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3.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3.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3.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3.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3.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3.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3.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3.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3.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3.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3.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3.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3.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3.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3.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3.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3.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3.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3.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3.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3.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3.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3.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3.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3.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3.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3.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3.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3.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3.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3.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3.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3.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3.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3.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3.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3.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3.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3.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3.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3.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3.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3.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3.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3.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3.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3.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3.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3.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3.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3.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3.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3.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3.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3.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3.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3.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3.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3.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3.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3.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3.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3.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3.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3.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3.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3.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3.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3.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3.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3.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3.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3.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3.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3.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3.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3.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3.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3.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3.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3.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3.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3.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3.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3.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3.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3.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3.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3.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3.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3.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3.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3.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3.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3.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3.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3.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3.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3.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3.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3.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3.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3.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3.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3.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3.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3.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3.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3.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3.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3.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3.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3.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3.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3.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3.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3.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3.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3.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3.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3.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3.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3.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3.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3.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3.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3.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3.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3.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3.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3.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3.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3.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3.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3.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3.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3.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3.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3.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3.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3.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3.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3.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3.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3.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3.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3.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3.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3.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3.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3.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3.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3.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3.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3.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3.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3.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3.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3.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3.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3.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3.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3.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3.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3.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3.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3.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2.63" defaultRowHeight="15.0"/>
  <cols>
    <col customWidth="1" min="1" max="1" width="20.38"/>
    <col customWidth="1" min="2" max="3" width="28.13"/>
    <col customWidth="1" min="4" max="4" width="18.75"/>
    <col customWidth="1" min="5" max="5" width="16.0"/>
    <col customWidth="1" min="6" max="6" width="18.88"/>
    <col customWidth="1" min="7" max="7" width="15.88"/>
    <col customWidth="1" min="8" max="8" width="16.38"/>
    <col customWidth="1" min="9" max="26" width="7.63"/>
  </cols>
  <sheetData>
    <row r="1" ht="12.0" customHeight="1">
      <c r="A1" s="156" t="s">
        <v>223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</row>
    <row r="2" ht="12.0" customHeight="1">
      <c r="A2" s="157" t="s">
        <v>224</v>
      </c>
      <c r="B2" s="158" t="s">
        <v>225</v>
      </c>
      <c r="C2" s="158" t="s">
        <v>226</v>
      </c>
      <c r="D2" s="158" t="s">
        <v>227</v>
      </c>
      <c r="E2" s="158" t="s">
        <v>228</v>
      </c>
      <c r="F2" s="159" t="s">
        <v>229</v>
      </c>
      <c r="G2" s="160" t="s">
        <v>230</v>
      </c>
      <c r="H2" s="160" t="s">
        <v>231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57" t="s">
        <v>42</v>
      </c>
      <c r="B3" s="161">
        <f>SUM(EBIT!C12:N13)</f>
        <v>8809523.74</v>
      </c>
      <c r="C3" s="161">
        <f>SUM(EBIT!C11:N11)</f>
        <v>65811073.32</v>
      </c>
      <c r="D3" s="162">
        <f>SUM('Water Production Forecast'!B2:M2)</f>
        <v>1328.890615</v>
      </c>
      <c r="E3" s="161">
        <f t="shared" ref="E3:E6" si="1">SUM(B3:C3)/(D3*1000)</f>
        <v>56.15255027</v>
      </c>
      <c r="F3" s="163">
        <v>230.0</v>
      </c>
      <c r="G3" s="160">
        <v>0.23</v>
      </c>
      <c r="H3" s="164">
        <f t="shared" ref="H3:H6" si="2">sumproduct(G3,E3)</f>
        <v>12.91508656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57" t="s">
        <v>43</v>
      </c>
      <c r="B4" s="161">
        <f>SUM(EBIT!C19:N20)</f>
        <v>21086188.8</v>
      </c>
      <c r="C4" s="161">
        <f>SUM(EBIT!C18:N18)</f>
        <v>217042677.1</v>
      </c>
      <c r="D4" s="162">
        <f>SUM('Water Production Forecast'!B3:M3)</f>
        <v>2064.69584</v>
      </c>
      <c r="E4" s="161">
        <f t="shared" si="1"/>
        <v>115.3336299</v>
      </c>
      <c r="F4" s="163">
        <v>420.0</v>
      </c>
      <c r="G4" s="160">
        <v>0.42</v>
      </c>
      <c r="H4" s="164">
        <f t="shared" si="2"/>
        <v>48.44012457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57" t="s">
        <v>44</v>
      </c>
      <c r="B5" s="161">
        <f>SUM(EBIT!C26:N27)</f>
        <v>7460267.66</v>
      </c>
      <c r="C5" s="161">
        <f>SUM(EBIT!C25:N25)</f>
        <v>73305778.2</v>
      </c>
      <c r="D5" s="162">
        <f>SUM('Water Production Forecast'!B4:M4)</f>
        <v>2096.67609</v>
      </c>
      <c r="E5" s="161">
        <f t="shared" si="1"/>
        <v>38.52099342</v>
      </c>
      <c r="F5" s="163">
        <v>300.0</v>
      </c>
      <c r="G5" s="160">
        <v>0.3</v>
      </c>
      <c r="H5" s="164">
        <f t="shared" si="2"/>
        <v>11.55629803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57" t="s">
        <v>232</v>
      </c>
      <c r="B6" s="161">
        <f t="shared" ref="B6:D6" si="3">SUM(B3:B5)</f>
        <v>37355980.2</v>
      </c>
      <c r="C6" s="161">
        <f t="shared" si="3"/>
        <v>356159528.7</v>
      </c>
      <c r="D6" s="162">
        <f t="shared" si="3"/>
        <v>5490.262545</v>
      </c>
      <c r="E6" s="161">
        <f t="shared" si="1"/>
        <v>71.67517139</v>
      </c>
      <c r="F6" s="163">
        <v>950.0</v>
      </c>
      <c r="G6" s="160">
        <v>0.95</v>
      </c>
      <c r="H6" s="164">
        <f t="shared" si="2"/>
        <v>68.09141282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3" t="s">
        <v>233</v>
      </c>
      <c r="B8" s="3" t="s">
        <v>228</v>
      </c>
      <c r="C8" s="3" t="s">
        <v>229</v>
      </c>
      <c r="D8" s="165" t="s">
        <v>230</v>
      </c>
      <c r="E8" s="160" t="s">
        <v>231</v>
      </c>
      <c r="F8" s="160" t="s">
        <v>234</v>
      </c>
      <c r="G8" s="166" t="s">
        <v>235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 t="s">
        <v>44</v>
      </c>
      <c r="B9" s="167">
        <f t="shared" ref="B9:B12" si="4">VLOOKUP(A9,$A$3:$E$6,5,0)</f>
        <v>38.52099342</v>
      </c>
      <c r="C9" s="163">
        <f t="shared" ref="C9:C12" si="5">VLOOKUP(A9,$A$3:$F$6,6,0)</f>
        <v>300</v>
      </c>
      <c r="D9" s="160">
        <v>0.3</v>
      </c>
      <c r="E9" s="164">
        <f t="shared" ref="E9:E12" si="6">sumproduct(B9,D9)</f>
        <v>11.55629803</v>
      </c>
      <c r="F9" s="168">
        <f t="shared" ref="F9:F12" si="7">D9/$D$13</f>
        <v>0.1578947368</v>
      </c>
      <c r="G9" s="169">
        <f>B9*F9+B10*F10+B11*F11+B12*F12</f>
        <v>74.2120642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 t="s">
        <v>42</v>
      </c>
      <c r="B10" s="167">
        <f t="shared" si="4"/>
        <v>56.15255027</v>
      </c>
      <c r="C10" s="163">
        <f t="shared" si="5"/>
        <v>230</v>
      </c>
      <c r="D10" s="160">
        <v>0.23</v>
      </c>
      <c r="E10" s="164">
        <f t="shared" si="6"/>
        <v>12.91508656</v>
      </c>
      <c r="F10" s="168">
        <f t="shared" si="7"/>
        <v>0.1210526316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 t="s">
        <v>43</v>
      </c>
      <c r="B11" s="167">
        <f t="shared" si="4"/>
        <v>115.3336299</v>
      </c>
      <c r="C11" s="163">
        <f t="shared" si="5"/>
        <v>420</v>
      </c>
      <c r="D11" s="160">
        <v>0.42</v>
      </c>
      <c r="E11" s="164">
        <f t="shared" si="6"/>
        <v>48.44012457</v>
      </c>
      <c r="F11" s="168">
        <f t="shared" si="7"/>
        <v>0.2210526316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 t="s">
        <v>232</v>
      </c>
      <c r="B12" s="167">
        <f t="shared" si="4"/>
        <v>71.67517139</v>
      </c>
      <c r="C12" s="163">
        <f t="shared" si="5"/>
        <v>950</v>
      </c>
      <c r="D12" s="160">
        <v>0.95</v>
      </c>
      <c r="E12" s="164">
        <f t="shared" si="6"/>
        <v>68.09141282</v>
      </c>
      <c r="F12" s="168">
        <f t="shared" si="7"/>
        <v>0.5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>
        <f>sum(D9:D12)</f>
        <v>1.9</v>
      </c>
      <c r="E13" s="1"/>
      <c r="F13" s="1"/>
      <c r="H13" s="16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3" t="s">
        <v>236</v>
      </c>
      <c r="B15" s="158" t="s">
        <v>44</v>
      </c>
      <c r="C15" s="158" t="s">
        <v>42</v>
      </c>
      <c r="D15" s="158" t="s">
        <v>43</v>
      </c>
      <c r="E15" s="158" t="s">
        <v>232</v>
      </c>
      <c r="F15" s="170" t="s">
        <v>237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71">
        <v>0.0</v>
      </c>
      <c r="B16" s="161">
        <f>B9</f>
        <v>38.52099342</v>
      </c>
      <c r="C16" s="157">
        <v>0.0</v>
      </c>
      <c r="D16" s="157">
        <v>0.0</v>
      </c>
      <c r="E16" s="157">
        <v>0.0</v>
      </c>
      <c r="F16" s="172">
        <v>74.21206420094902</v>
      </c>
      <c r="G16" s="15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71">
        <v>300.0</v>
      </c>
      <c r="B17" s="161">
        <f>B9</f>
        <v>38.52099342</v>
      </c>
      <c r="C17" s="157">
        <v>0.0</v>
      </c>
      <c r="D17" s="157">
        <v>0.0</v>
      </c>
      <c r="E17" s="157">
        <v>0.0</v>
      </c>
      <c r="F17" s="172">
        <v>74.21206420094902</v>
      </c>
      <c r="G17" s="15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71">
        <v>300.0</v>
      </c>
      <c r="B18" s="157">
        <v>0.0</v>
      </c>
      <c r="C18" s="157">
        <v>0.0</v>
      </c>
      <c r="D18" s="157">
        <v>0.0</v>
      </c>
      <c r="E18" s="157">
        <v>0.0</v>
      </c>
      <c r="F18" s="172">
        <v>74.21206420094902</v>
      </c>
      <c r="G18" s="15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71">
        <v>300.0</v>
      </c>
      <c r="B19" s="157">
        <v>0.0</v>
      </c>
      <c r="C19" s="161">
        <f>B10</f>
        <v>56.15255027</v>
      </c>
      <c r="D19" s="157">
        <v>0.0</v>
      </c>
      <c r="E19" s="157">
        <v>0.0</v>
      </c>
      <c r="F19" s="172">
        <v>74.21206420094902</v>
      </c>
      <c r="G19" s="15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71">
        <v>530.0</v>
      </c>
      <c r="B20" s="157">
        <v>0.0</v>
      </c>
      <c r="C20" s="161">
        <f>B10</f>
        <v>56.15255027</v>
      </c>
      <c r="D20" s="157">
        <v>0.0</v>
      </c>
      <c r="E20" s="157">
        <v>0.0</v>
      </c>
      <c r="F20" s="172">
        <v>74.21206420094902</v>
      </c>
      <c r="G20" s="15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71">
        <v>530.0</v>
      </c>
      <c r="B21" s="157">
        <v>0.0</v>
      </c>
      <c r="C21" s="157">
        <v>0.0</v>
      </c>
      <c r="D21" s="157">
        <v>0.0</v>
      </c>
      <c r="E21" s="157">
        <v>0.0</v>
      </c>
      <c r="F21" s="172">
        <v>74.21206420094902</v>
      </c>
      <c r="G21" s="15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71">
        <v>530.0</v>
      </c>
      <c r="B22" s="157">
        <v>0.0</v>
      </c>
      <c r="C22" s="157">
        <v>0.0</v>
      </c>
      <c r="D22" s="161">
        <f>B11</f>
        <v>115.3336299</v>
      </c>
      <c r="E22" s="157">
        <v>0.0</v>
      </c>
      <c r="F22" s="172">
        <v>74.21206420094902</v>
      </c>
      <c r="G22" s="15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71">
        <v>950.0</v>
      </c>
      <c r="B23" s="157">
        <v>0.0</v>
      </c>
      <c r="C23" s="157">
        <v>0.0</v>
      </c>
      <c r="D23" s="161">
        <f>B11</f>
        <v>115.3336299</v>
      </c>
      <c r="E23" s="157">
        <v>0.0</v>
      </c>
      <c r="F23" s="172">
        <v>74.21206420094902</v>
      </c>
      <c r="G23" s="15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71">
        <v>950.0</v>
      </c>
      <c r="B24" s="157">
        <v>0.0</v>
      </c>
      <c r="C24" s="157">
        <v>0.0</v>
      </c>
      <c r="D24" s="157">
        <v>0.0</v>
      </c>
      <c r="E24" s="157">
        <v>0.0</v>
      </c>
      <c r="F24" s="172">
        <v>74.21206420094902</v>
      </c>
      <c r="G24" s="15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71">
        <v>950.0</v>
      </c>
      <c r="B25" s="157">
        <v>0.0</v>
      </c>
      <c r="C25" s="157">
        <v>0.0</v>
      </c>
      <c r="D25" s="157">
        <v>0.0</v>
      </c>
      <c r="E25" s="161">
        <f>B12</f>
        <v>71.67517139</v>
      </c>
      <c r="F25" s="172">
        <v>74.21206420094902</v>
      </c>
      <c r="G25" s="15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71">
        <v>1900.0</v>
      </c>
      <c r="B26" s="157">
        <v>0.0</v>
      </c>
      <c r="C26" s="157">
        <v>0.0</v>
      </c>
      <c r="D26" s="157">
        <v>0.0</v>
      </c>
      <c r="E26" s="161">
        <f>B12</f>
        <v>71.67517139</v>
      </c>
      <c r="F26" s="172">
        <v>74.21206420094902</v>
      </c>
      <c r="G26" s="15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