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d1c2c79b9e6a1f0b/Coding Projects/CombatTracker/"/>
    </mc:Choice>
  </mc:AlternateContent>
  <xr:revisionPtr revIDLastSave="1" documentId="11_8FA9EDA9C1979274E02AB96C82DBC2236A8C4D65" xr6:coauthVersionLast="47" xr6:coauthVersionMax="47" xr10:uidLastSave="{12AA975B-FD1F-418C-9332-844AE07A5368}"/>
  <bookViews>
    <workbookView xWindow="-103" yWindow="-103" windowWidth="33120" windowHeight="18000" activeTab="1" xr2:uid="{00000000-000D-0000-FFFF-FFFF00000000}"/>
  </bookViews>
  <sheets>
    <sheet name="Pivot Table" sheetId="5" r:id="rId1"/>
    <sheet name="Spells Data" sheetId="1" r:id="rId2"/>
    <sheet name="Sheet1" sheetId="6" state="hidden" r:id="rId3"/>
    <sheet name="Spells by Class" sheetId="2" r:id="rId4"/>
    <sheet name="Analysis" sheetId="3" r:id="rId5"/>
  </sheets>
  <definedNames>
    <definedName name="_xlnm._FilterDatabase" localSheetId="3" hidden="1">'Spells by Class'!$A$1:$N$846</definedName>
    <definedName name="_xlnm._FilterDatabase" localSheetId="1" hidden="1">'Spells Data'!$A$1:$N$363</definedName>
    <definedName name="CTDump">Sheet1!$K$1</definedName>
    <definedName name="Desc1">Sheet1!$F$11</definedName>
    <definedName name="Desc2">Sheet1!$F$12</definedName>
    <definedName name="Desc3">Sheet1!$F$13</definedName>
    <definedName name="Desc4">Sheet1!$F$14</definedName>
    <definedName name="Desc5">Sheet1!$F$15</definedName>
    <definedName name="DurDump">Sheet1!$K$4</definedName>
    <definedName name="DurDump2">Sheet1!$K$5</definedName>
    <definedName name="DurDump3">Sheet1!$K$6</definedName>
    <definedName name="durdump4">Sheet1!$K$7</definedName>
    <definedName name="MDump">Sheet1!$M$3</definedName>
    <definedName name="RangeDump">Sheet1!$K$2</definedName>
    <definedName name="SDump">Sheet1!$L$3</definedName>
    <definedName name="Slicer_Class">#N/A</definedName>
    <definedName name="Slicer_Greater_effect?">#N/A</definedName>
    <definedName name="Slicer_Level">#N/A</definedName>
    <definedName name="Slicer_M_Consumed?">#N/A</definedName>
    <definedName name="Slicer_Material">#N/A</definedName>
    <definedName name="Slicer_Ritual?">#N/A</definedName>
    <definedName name="Slicer_School">#N/A</definedName>
    <definedName name="Slicer_Somatic">#N/A</definedName>
    <definedName name="Slicer_Verbal">#N/A</definedName>
    <definedName name="VDump">Sheet1!$K$3</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6" l="1"/>
  <c r="K11" i="6" l="1"/>
  <c r="K12" i="6" s="1"/>
  <c r="K13" i="6" s="1"/>
  <c r="K14" i="6" s="1"/>
  <c r="K15" i="6" s="1"/>
  <c r="K4" i="6"/>
  <c r="I26" i="6" s="1"/>
  <c r="K7" i="6"/>
  <c r="K5" i="6"/>
  <c r="K6" i="6"/>
  <c r="K1" i="6"/>
  <c r="K2" i="6"/>
  <c r="K3" i="6"/>
  <c r="E26" i="6" s="1"/>
  <c r="L3" i="6"/>
  <c r="F26" i="6" s="1"/>
  <c r="M3" i="6"/>
  <c r="G26" i="6" s="1"/>
  <c r="D3" i="2" l="1"/>
  <c r="E3" i="2"/>
  <c r="F3" i="2"/>
  <c r="G3" i="2"/>
  <c r="H3" i="2"/>
  <c r="I3" i="2"/>
  <c r="J3" i="2"/>
  <c r="K3" i="2"/>
  <c r="L3" i="2"/>
  <c r="M3" i="2"/>
  <c r="N3" i="2"/>
  <c r="D4" i="2"/>
  <c r="E4" i="2"/>
  <c r="F4" i="2"/>
  <c r="G4" i="2"/>
  <c r="H4" i="2"/>
  <c r="I4" i="2"/>
  <c r="J4" i="2"/>
  <c r="K4" i="2"/>
  <c r="L4" i="2"/>
  <c r="M4" i="2"/>
  <c r="N4" i="2"/>
  <c r="D5" i="2"/>
  <c r="E5" i="2"/>
  <c r="F5" i="2"/>
  <c r="G5" i="2"/>
  <c r="H5" i="2"/>
  <c r="I5" i="2"/>
  <c r="J5" i="2"/>
  <c r="K5" i="2"/>
  <c r="L5" i="2"/>
  <c r="M5" i="2"/>
  <c r="N5" i="2"/>
  <c r="D6" i="2"/>
  <c r="E6" i="2"/>
  <c r="F6" i="2"/>
  <c r="G6" i="2"/>
  <c r="H6" i="2"/>
  <c r="I6" i="2"/>
  <c r="J6" i="2"/>
  <c r="K6" i="2"/>
  <c r="L6" i="2"/>
  <c r="M6" i="2"/>
  <c r="N6" i="2"/>
  <c r="D7" i="2"/>
  <c r="E7" i="2"/>
  <c r="F7" i="2"/>
  <c r="G7" i="2"/>
  <c r="H7" i="2"/>
  <c r="I7" i="2"/>
  <c r="J7" i="2"/>
  <c r="K7" i="2"/>
  <c r="L7" i="2"/>
  <c r="M7" i="2"/>
  <c r="N7" i="2"/>
  <c r="D8" i="2"/>
  <c r="E8" i="2"/>
  <c r="F8" i="2"/>
  <c r="G8" i="2"/>
  <c r="H8" i="2"/>
  <c r="I8" i="2"/>
  <c r="J8" i="2"/>
  <c r="K8" i="2"/>
  <c r="L8" i="2"/>
  <c r="M8" i="2"/>
  <c r="N8" i="2"/>
  <c r="D9" i="2"/>
  <c r="E9" i="2"/>
  <c r="F9" i="2"/>
  <c r="G9" i="2"/>
  <c r="H9" i="2"/>
  <c r="I9" i="2"/>
  <c r="J9" i="2"/>
  <c r="K9" i="2"/>
  <c r="L9" i="2"/>
  <c r="M9" i="2"/>
  <c r="N9" i="2"/>
  <c r="D10" i="2"/>
  <c r="E10" i="2"/>
  <c r="F10" i="2"/>
  <c r="G10" i="2"/>
  <c r="H10" i="2"/>
  <c r="I10" i="2"/>
  <c r="J10" i="2"/>
  <c r="K10" i="2"/>
  <c r="L10" i="2"/>
  <c r="M10" i="2"/>
  <c r="N10" i="2"/>
  <c r="D11" i="2"/>
  <c r="E11" i="2"/>
  <c r="F11" i="2"/>
  <c r="G11" i="2"/>
  <c r="H11" i="2"/>
  <c r="I11" i="2"/>
  <c r="J11" i="2"/>
  <c r="K11" i="2"/>
  <c r="L11" i="2"/>
  <c r="M11" i="2"/>
  <c r="N11" i="2"/>
  <c r="D12" i="2"/>
  <c r="E12" i="2"/>
  <c r="F12" i="2"/>
  <c r="G12" i="2"/>
  <c r="H12" i="2"/>
  <c r="I12" i="2"/>
  <c r="J12" i="2"/>
  <c r="K12" i="2"/>
  <c r="L12" i="2"/>
  <c r="M12" i="2"/>
  <c r="N12" i="2"/>
  <c r="D13" i="2"/>
  <c r="E13" i="2"/>
  <c r="F13" i="2"/>
  <c r="G13" i="2"/>
  <c r="H13" i="2"/>
  <c r="I13" i="2"/>
  <c r="J13" i="2"/>
  <c r="K13" i="2"/>
  <c r="L13" i="2"/>
  <c r="M13" i="2"/>
  <c r="N13" i="2"/>
  <c r="D14" i="2"/>
  <c r="E14" i="2"/>
  <c r="F14" i="2"/>
  <c r="G14" i="2"/>
  <c r="H14" i="2"/>
  <c r="I14" i="2"/>
  <c r="J14" i="2"/>
  <c r="K14" i="2"/>
  <c r="L14" i="2"/>
  <c r="M14" i="2"/>
  <c r="N14" i="2"/>
  <c r="D15" i="2"/>
  <c r="E15" i="2"/>
  <c r="F15" i="2"/>
  <c r="G15" i="2"/>
  <c r="H15" i="2"/>
  <c r="I15" i="2"/>
  <c r="J15" i="2"/>
  <c r="K15" i="2"/>
  <c r="L15" i="2"/>
  <c r="M15" i="2"/>
  <c r="N15" i="2"/>
  <c r="D16" i="2"/>
  <c r="E16" i="2"/>
  <c r="F16" i="2"/>
  <c r="G16" i="2"/>
  <c r="H16" i="2"/>
  <c r="I16" i="2"/>
  <c r="J16" i="2"/>
  <c r="K16" i="2"/>
  <c r="L16" i="2"/>
  <c r="M16" i="2"/>
  <c r="N16" i="2"/>
  <c r="D17" i="2"/>
  <c r="E17" i="2"/>
  <c r="F17" i="2"/>
  <c r="G17" i="2"/>
  <c r="H17" i="2"/>
  <c r="I17" i="2"/>
  <c r="J17" i="2"/>
  <c r="K17" i="2"/>
  <c r="L17" i="2"/>
  <c r="M17" i="2"/>
  <c r="N17" i="2"/>
  <c r="D18" i="2"/>
  <c r="E18" i="2"/>
  <c r="F18" i="2"/>
  <c r="G18" i="2"/>
  <c r="H18" i="2"/>
  <c r="I18" i="2"/>
  <c r="J18" i="2"/>
  <c r="K18" i="2"/>
  <c r="L18" i="2"/>
  <c r="M18" i="2"/>
  <c r="N18" i="2"/>
  <c r="D19" i="2"/>
  <c r="E19" i="2"/>
  <c r="F19" i="2"/>
  <c r="G19" i="2"/>
  <c r="H19" i="2"/>
  <c r="I19" i="2"/>
  <c r="J19" i="2"/>
  <c r="K19" i="2"/>
  <c r="L19" i="2"/>
  <c r="M19" i="2"/>
  <c r="N19" i="2"/>
  <c r="D20" i="2"/>
  <c r="E20" i="2"/>
  <c r="F20" i="2"/>
  <c r="G20" i="2"/>
  <c r="H20" i="2"/>
  <c r="I20" i="2"/>
  <c r="J20" i="2"/>
  <c r="K20" i="2"/>
  <c r="L20" i="2"/>
  <c r="M20" i="2"/>
  <c r="N20" i="2"/>
  <c r="D21" i="2"/>
  <c r="E21" i="2"/>
  <c r="F21" i="2"/>
  <c r="G21" i="2"/>
  <c r="H21" i="2"/>
  <c r="I21" i="2"/>
  <c r="J21" i="2"/>
  <c r="K21" i="2"/>
  <c r="L21" i="2"/>
  <c r="M21" i="2"/>
  <c r="N21" i="2"/>
  <c r="D22" i="2"/>
  <c r="E22" i="2"/>
  <c r="F22" i="2"/>
  <c r="G22" i="2"/>
  <c r="H22" i="2"/>
  <c r="I22" i="2"/>
  <c r="J22" i="2"/>
  <c r="K22" i="2"/>
  <c r="L22" i="2"/>
  <c r="M22" i="2"/>
  <c r="N22" i="2"/>
  <c r="D23" i="2"/>
  <c r="E23" i="2"/>
  <c r="F23" i="2"/>
  <c r="G23" i="2"/>
  <c r="H23" i="2"/>
  <c r="I23" i="2"/>
  <c r="J23" i="2"/>
  <c r="K23" i="2"/>
  <c r="L23" i="2"/>
  <c r="M23" i="2"/>
  <c r="N23" i="2"/>
  <c r="D24" i="2"/>
  <c r="E24" i="2"/>
  <c r="F24" i="2"/>
  <c r="G24" i="2"/>
  <c r="H24" i="2"/>
  <c r="I24" i="2"/>
  <c r="J24" i="2"/>
  <c r="K24" i="2"/>
  <c r="L24" i="2"/>
  <c r="M24" i="2"/>
  <c r="N24" i="2"/>
  <c r="D25" i="2"/>
  <c r="E25" i="2"/>
  <c r="F25" i="2"/>
  <c r="G25" i="2"/>
  <c r="H25" i="2"/>
  <c r="I25" i="2"/>
  <c r="J25" i="2"/>
  <c r="K25" i="2"/>
  <c r="L25" i="2"/>
  <c r="M25" i="2"/>
  <c r="N25" i="2"/>
  <c r="D26" i="2"/>
  <c r="E26" i="2"/>
  <c r="F26" i="2"/>
  <c r="G26" i="2"/>
  <c r="H26" i="2"/>
  <c r="I26" i="2"/>
  <c r="J26" i="2"/>
  <c r="K26" i="2"/>
  <c r="L26" i="2"/>
  <c r="M26" i="2"/>
  <c r="N26" i="2"/>
  <c r="D27" i="2"/>
  <c r="E27" i="2"/>
  <c r="F27" i="2"/>
  <c r="G27" i="2"/>
  <c r="H27" i="2"/>
  <c r="I27" i="2"/>
  <c r="J27" i="2"/>
  <c r="K27" i="2"/>
  <c r="L27" i="2"/>
  <c r="M27" i="2"/>
  <c r="N27" i="2"/>
  <c r="D28" i="2"/>
  <c r="E28" i="2"/>
  <c r="F28" i="2"/>
  <c r="G28" i="2"/>
  <c r="H28" i="2"/>
  <c r="I28" i="2"/>
  <c r="J28" i="2"/>
  <c r="K28" i="2"/>
  <c r="L28" i="2"/>
  <c r="M28" i="2"/>
  <c r="N28" i="2"/>
  <c r="D29" i="2"/>
  <c r="E29" i="2"/>
  <c r="F29" i="2"/>
  <c r="G29" i="2"/>
  <c r="H29" i="2"/>
  <c r="I29" i="2"/>
  <c r="J29" i="2"/>
  <c r="K29" i="2"/>
  <c r="L29" i="2"/>
  <c r="M29" i="2"/>
  <c r="N29" i="2"/>
  <c r="D30" i="2"/>
  <c r="E30" i="2"/>
  <c r="F30" i="2"/>
  <c r="G30" i="2"/>
  <c r="H30" i="2"/>
  <c r="I30" i="2"/>
  <c r="J30" i="2"/>
  <c r="K30" i="2"/>
  <c r="L30" i="2"/>
  <c r="M30" i="2"/>
  <c r="N30" i="2"/>
  <c r="D31" i="2"/>
  <c r="E31" i="2"/>
  <c r="F31" i="2"/>
  <c r="G31" i="2"/>
  <c r="H31" i="2"/>
  <c r="I31" i="2"/>
  <c r="J31" i="2"/>
  <c r="K31" i="2"/>
  <c r="L31" i="2"/>
  <c r="M31" i="2"/>
  <c r="N31" i="2"/>
  <c r="D32" i="2"/>
  <c r="E32" i="2"/>
  <c r="F32" i="2"/>
  <c r="G32" i="2"/>
  <c r="H32" i="2"/>
  <c r="I32" i="2"/>
  <c r="J32" i="2"/>
  <c r="K32" i="2"/>
  <c r="L32" i="2"/>
  <c r="M32" i="2"/>
  <c r="N32" i="2"/>
  <c r="D33" i="2"/>
  <c r="E33" i="2"/>
  <c r="F33" i="2"/>
  <c r="G33" i="2"/>
  <c r="H33" i="2"/>
  <c r="I33" i="2"/>
  <c r="J33" i="2"/>
  <c r="K33" i="2"/>
  <c r="L33" i="2"/>
  <c r="M33" i="2"/>
  <c r="N33" i="2"/>
  <c r="D34" i="2"/>
  <c r="E34" i="2"/>
  <c r="F34" i="2"/>
  <c r="G34" i="2"/>
  <c r="H34" i="2"/>
  <c r="I34" i="2"/>
  <c r="J34" i="2"/>
  <c r="K34" i="2"/>
  <c r="L34" i="2"/>
  <c r="M34" i="2"/>
  <c r="N34" i="2"/>
  <c r="D35" i="2"/>
  <c r="E35" i="2"/>
  <c r="F35" i="2"/>
  <c r="G35" i="2"/>
  <c r="H35" i="2"/>
  <c r="I35" i="2"/>
  <c r="J35" i="2"/>
  <c r="K35" i="2"/>
  <c r="L35" i="2"/>
  <c r="M35" i="2"/>
  <c r="N35" i="2"/>
  <c r="D36" i="2"/>
  <c r="E36" i="2"/>
  <c r="F36" i="2"/>
  <c r="G36" i="2"/>
  <c r="H36" i="2"/>
  <c r="I36" i="2"/>
  <c r="J36" i="2"/>
  <c r="K36" i="2"/>
  <c r="L36" i="2"/>
  <c r="M36" i="2"/>
  <c r="N36" i="2"/>
  <c r="D37" i="2"/>
  <c r="E37" i="2"/>
  <c r="F37" i="2"/>
  <c r="G37" i="2"/>
  <c r="H37" i="2"/>
  <c r="I37" i="2"/>
  <c r="J37" i="2"/>
  <c r="K37" i="2"/>
  <c r="L37" i="2"/>
  <c r="M37" i="2"/>
  <c r="N37" i="2"/>
  <c r="D38" i="2"/>
  <c r="E38" i="2"/>
  <c r="F38" i="2"/>
  <c r="G38" i="2"/>
  <c r="H38" i="2"/>
  <c r="I38" i="2"/>
  <c r="J38" i="2"/>
  <c r="K38" i="2"/>
  <c r="L38" i="2"/>
  <c r="M38" i="2"/>
  <c r="N38" i="2"/>
  <c r="D39" i="2"/>
  <c r="E39" i="2"/>
  <c r="F39" i="2"/>
  <c r="G39" i="2"/>
  <c r="H39" i="2"/>
  <c r="I39" i="2"/>
  <c r="J39" i="2"/>
  <c r="K39" i="2"/>
  <c r="L39" i="2"/>
  <c r="M39" i="2"/>
  <c r="N39" i="2"/>
  <c r="D40" i="2"/>
  <c r="E40" i="2"/>
  <c r="F40" i="2"/>
  <c r="G40" i="2"/>
  <c r="H40" i="2"/>
  <c r="I40" i="2"/>
  <c r="J40" i="2"/>
  <c r="K40" i="2"/>
  <c r="L40" i="2"/>
  <c r="M40" i="2"/>
  <c r="N40" i="2"/>
  <c r="D41" i="2"/>
  <c r="E41" i="2"/>
  <c r="F41" i="2"/>
  <c r="G41" i="2"/>
  <c r="H41" i="2"/>
  <c r="I41" i="2"/>
  <c r="J41" i="2"/>
  <c r="K41" i="2"/>
  <c r="L41" i="2"/>
  <c r="M41" i="2"/>
  <c r="N41" i="2"/>
  <c r="D42" i="2"/>
  <c r="E42" i="2"/>
  <c r="F42" i="2"/>
  <c r="G42" i="2"/>
  <c r="H42" i="2"/>
  <c r="I42" i="2"/>
  <c r="J42" i="2"/>
  <c r="K42" i="2"/>
  <c r="L42" i="2"/>
  <c r="M42" i="2"/>
  <c r="N42" i="2"/>
  <c r="D43" i="2"/>
  <c r="E43" i="2"/>
  <c r="F43" i="2"/>
  <c r="G43" i="2"/>
  <c r="H43" i="2"/>
  <c r="I43" i="2"/>
  <c r="J43" i="2"/>
  <c r="K43" i="2"/>
  <c r="L43" i="2"/>
  <c r="M43" i="2"/>
  <c r="N43" i="2"/>
  <c r="D44" i="2"/>
  <c r="E44" i="2"/>
  <c r="F44" i="2"/>
  <c r="G44" i="2"/>
  <c r="H44" i="2"/>
  <c r="I44" i="2"/>
  <c r="J44" i="2"/>
  <c r="K44" i="2"/>
  <c r="L44" i="2"/>
  <c r="M44" i="2"/>
  <c r="N44" i="2"/>
  <c r="D45" i="2"/>
  <c r="E45" i="2"/>
  <c r="F45" i="2"/>
  <c r="G45" i="2"/>
  <c r="H45" i="2"/>
  <c r="I45" i="2"/>
  <c r="J45" i="2"/>
  <c r="K45" i="2"/>
  <c r="L45" i="2"/>
  <c r="M45" i="2"/>
  <c r="N45" i="2"/>
  <c r="D46" i="2"/>
  <c r="E46" i="2"/>
  <c r="F46" i="2"/>
  <c r="G46" i="2"/>
  <c r="H46" i="2"/>
  <c r="I46" i="2"/>
  <c r="J46" i="2"/>
  <c r="K46" i="2"/>
  <c r="L46" i="2"/>
  <c r="M46" i="2"/>
  <c r="N46" i="2"/>
  <c r="D47" i="2"/>
  <c r="E47" i="2"/>
  <c r="F47" i="2"/>
  <c r="G47" i="2"/>
  <c r="H47" i="2"/>
  <c r="I47" i="2"/>
  <c r="J47" i="2"/>
  <c r="K47" i="2"/>
  <c r="L47" i="2"/>
  <c r="M47" i="2"/>
  <c r="N47" i="2"/>
  <c r="D48" i="2"/>
  <c r="E48" i="2"/>
  <c r="F48" i="2"/>
  <c r="G48" i="2"/>
  <c r="H48" i="2"/>
  <c r="I48" i="2"/>
  <c r="J48" i="2"/>
  <c r="K48" i="2"/>
  <c r="L48" i="2"/>
  <c r="M48" i="2"/>
  <c r="N48" i="2"/>
  <c r="D49" i="2"/>
  <c r="E49" i="2"/>
  <c r="F49" i="2"/>
  <c r="G49" i="2"/>
  <c r="H49" i="2"/>
  <c r="I49" i="2"/>
  <c r="J49" i="2"/>
  <c r="K49" i="2"/>
  <c r="L49" i="2"/>
  <c r="M49" i="2"/>
  <c r="N49" i="2"/>
  <c r="D50" i="2"/>
  <c r="E50" i="2"/>
  <c r="F50" i="2"/>
  <c r="G50" i="2"/>
  <c r="H50" i="2"/>
  <c r="I50" i="2"/>
  <c r="J50" i="2"/>
  <c r="K50" i="2"/>
  <c r="L50" i="2"/>
  <c r="M50" i="2"/>
  <c r="N50" i="2"/>
  <c r="D51" i="2"/>
  <c r="E51" i="2"/>
  <c r="F51" i="2"/>
  <c r="G51" i="2"/>
  <c r="H51" i="2"/>
  <c r="I51" i="2"/>
  <c r="J51" i="2"/>
  <c r="K51" i="2"/>
  <c r="L51" i="2"/>
  <c r="M51" i="2"/>
  <c r="N51" i="2"/>
  <c r="D52" i="2"/>
  <c r="E52" i="2"/>
  <c r="F52" i="2"/>
  <c r="G52" i="2"/>
  <c r="H52" i="2"/>
  <c r="I52" i="2"/>
  <c r="J52" i="2"/>
  <c r="K52" i="2"/>
  <c r="L52" i="2"/>
  <c r="M52" i="2"/>
  <c r="N52" i="2"/>
  <c r="D53" i="2"/>
  <c r="E53" i="2"/>
  <c r="F53" i="2"/>
  <c r="G53" i="2"/>
  <c r="H53" i="2"/>
  <c r="I53" i="2"/>
  <c r="J53" i="2"/>
  <c r="K53" i="2"/>
  <c r="L53" i="2"/>
  <c r="M53" i="2"/>
  <c r="N53" i="2"/>
  <c r="D54" i="2"/>
  <c r="E54" i="2"/>
  <c r="F54" i="2"/>
  <c r="G54" i="2"/>
  <c r="H54" i="2"/>
  <c r="I54" i="2"/>
  <c r="J54" i="2"/>
  <c r="K54" i="2"/>
  <c r="L54" i="2"/>
  <c r="M54" i="2"/>
  <c r="N54" i="2"/>
  <c r="D55" i="2"/>
  <c r="E55" i="2"/>
  <c r="F55" i="2"/>
  <c r="G55" i="2"/>
  <c r="H55" i="2"/>
  <c r="I55" i="2"/>
  <c r="J55" i="2"/>
  <c r="K55" i="2"/>
  <c r="L55" i="2"/>
  <c r="M55" i="2"/>
  <c r="N55" i="2"/>
  <c r="D56" i="2"/>
  <c r="E56" i="2"/>
  <c r="F56" i="2"/>
  <c r="G56" i="2"/>
  <c r="H56" i="2"/>
  <c r="I56" i="2"/>
  <c r="J56" i="2"/>
  <c r="K56" i="2"/>
  <c r="L56" i="2"/>
  <c r="M56" i="2"/>
  <c r="N56" i="2"/>
  <c r="D57" i="2"/>
  <c r="E57" i="2"/>
  <c r="F57" i="2"/>
  <c r="G57" i="2"/>
  <c r="H57" i="2"/>
  <c r="I57" i="2"/>
  <c r="J57" i="2"/>
  <c r="K57" i="2"/>
  <c r="L57" i="2"/>
  <c r="M57" i="2"/>
  <c r="N57" i="2"/>
  <c r="D58" i="2"/>
  <c r="E58" i="2"/>
  <c r="F58" i="2"/>
  <c r="G58" i="2"/>
  <c r="H58" i="2"/>
  <c r="I58" i="2"/>
  <c r="J58" i="2"/>
  <c r="K58" i="2"/>
  <c r="L58" i="2"/>
  <c r="M58" i="2"/>
  <c r="N58" i="2"/>
  <c r="D59" i="2"/>
  <c r="E59" i="2"/>
  <c r="F59" i="2"/>
  <c r="G59" i="2"/>
  <c r="H59" i="2"/>
  <c r="I59" i="2"/>
  <c r="J59" i="2"/>
  <c r="K59" i="2"/>
  <c r="L59" i="2"/>
  <c r="M59" i="2"/>
  <c r="N59" i="2"/>
  <c r="D60" i="2"/>
  <c r="E60" i="2"/>
  <c r="F60" i="2"/>
  <c r="G60" i="2"/>
  <c r="H60" i="2"/>
  <c r="I60" i="2"/>
  <c r="J60" i="2"/>
  <c r="K60" i="2"/>
  <c r="L60" i="2"/>
  <c r="M60" i="2"/>
  <c r="N60" i="2"/>
  <c r="D61" i="2"/>
  <c r="E61" i="2"/>
  <c r="F61" i="2"/>
  <c r="G61" i="2"/>
  <c r="H61" i="2"/>
  <c r="I61" i="2"/>
  <c r="J61" i="2"/>
  <c r="K61" i="2"/>
  <c r="L61" i="2"/>
  <c r="M61" i="2"/>
  <c r="N61" i="2"/>
  <c r="D62" i="2"/>
  <c r="E62" i="2"/>
  <c r="F62" i="2"/>
  <c r="G62" i="2"/>
  <c r="H62" i="2"/>
  <c r="I62" i="2"/>
  <c r="J62" i="2"/>
  <c r="K62" i="2"/>
  <c r="L62" i="2"/>
  <c r="M62" i="2"/>
  <c r="N62" i="2"/>
  <c r="D63" i="2"/>
  <c r="E63" i="2"/>
  <c r="F63" i="2"/>
  <c r="G63" i="2"/>
  <c r="H63" i="2"/>
  <c r="I63" i="2"/>
  <c r="J63" i="2"/>
  <c r="K63" i="2"/>
  <c r="L63" i="2"/>
  <c r="M63" i="2"/>
  <c r="N63" i="2"/>
  <c r="D64" i="2"/>
  <c r="E64" i="2"/>
  <c r="F64" i="2"/>
  <c r="G64" i="2"/>
  <c r="H64" i="2"/>
  <c r="I64" i="2"/>
  <c r="J64" i="2"/>
  <c r="K64" i="2"/>
  <c r="L64" i="2"/>
  <c r="M64" i="2"/>
  <c r="N64" i="2"/>
  <c r="D65" i="2"/>
  <c r="E65" i="2"/>
  <c r="F65" i="2"/>
  <c r="G65" i="2"/>
  <c r="H65" i="2"/>
  <c r="I65" i="2"/>
  <c r="J65" i="2"/>
  <c r="K65" i="2"/>
  <c r="L65" i="2"/>
  <c r="M65" i="2"/>
  <c r="N65" i="2"/>
  <c r="D66" i="2"/>
  <c r="E66" i="2"/>
  <c r="F66" i="2"/>
  <c r="G66" i="2"/>
  <c r="H66" i="2"/>
  <c r="I66" i="2"/>
  <c r="J66" i="2"/>
  <c r="K66" i="2"/>
  <c r="L66" i="2"/>
  <c r="M66" i="2"/>
  <c r="N66" i="2"/>
  <c r="D67" i="2"/>
  <c r="E67" i="2"/>
  <c r="F67" i="2"/>
  <c r="G67" i="2"/>
  <c r="H67" i="2"/>
  <c r="I67" i="2"/>
  <c r="J67" i="2"/>
  <c r="K67" i="2"/>
  <c r="L67" i="2"/>
  <c r="M67" i="2"/>
  <c r="N67" i="2"/>
  <c r="D68" i="2"/>
  <c r="E68" i="2"/>
  <c r="F68" i="2"/>
  <c r="G68" i="2"/>
  <c r="H68" i="2"/>
  <c r="I68" i="2"/>
  <c r="J68" i="2"/>
  <c r="K68" i="2"/>
  <c r="L68" i="2"/>
  <c r="M68" i="2"/>
  <c r="N68" i="2"/>
  <c r="D69" i="2"/>
  <c r="E69" i="2"/>
  <c r="F69" i="2"/>
  <c r="G69" i="2"/>
  <c r="H69" i="2"/>
  <c r="I69" i="2"/>
  <c r="J69" i="2"/>
  <c r="K69" i="2"/>
  <c r="L69" i="2"/>
  <c r="M69" i="2"/>
  <c r="N69" i="2"/>
  <c r="D70" i="2"/>
  <c r="E70" i="2"/>
  <c r="F70" i="2"/>
  <c r="G70" i="2"/>
  <c r="H70" i="2"/>
  <c r="I70" i="2"/>
  <c r="J70" i="2"/>
  <c r="K70" i="2"/>
  <c r="L70" i="2"/>
  <c r="M70" i="2"/>
  <c r="N70" i="2"/>
  <c r="D71" i="2"/>
  <c r="E71" i="2"/>
  <c r="F71" i="2"/>
  <c r="G71" i="2"/>
  <c r="H71" i="2"/>
  <c r="I71" i="2"/>
  <c r="J71" i="2"/>
  <c r="K71" i="2"/>
  <c r="L71" i="2"/>
  <c r="M71" i="2"/>
  <c r="N71" i="2"/>
  <c r="D72" i="2"/>
  <c r="E72" i="2"/>
  <c r="F72" i="2"/>
  <c r="G72" i="2"/>
  <c r="H72" i="2"/>
  <c r="I72" i="2"/>
  <c r="J72" i="2"/>
  <c r="K72" i="2"/>
  <c r="L72" i="2"/>
  <c r="M72" i="2"/>
  <c r="N72" i="2"/>
  <c r="D73" i="2"/>
  <c r="E73" i="2"/>
  <c r="F73" i="2"/>
  <c r="G73" i="2"/>
  <c r="H73" i="2"/>
  <c r="I73" i="2"/>
  <c r="J73" i="2"/>
  <c r="K73" i="2"/>
  <c r="L73" i="2"/>
  <c r="M73" i="2"/>
  <c r="N73" i="2"/>
  <c r="D74" i="2"/>
  <c r="E74" i="2"/>
  <c r="F74" i="2"/>
  <c r="G74" i="2"/>
  <c r="H74" i="2"/>
  <c r="I74" i="2"/>
  <c r="J74" i="2"/>
  <c r="K74" i="2"/>
  <c r="L74" i="2"/>
  <c r="M74" i="2"/>
  <c r="N74" i="2"/>
  <c r="D75" i="2"/>
  <c r="E75" i="2"/>
  <c r="F75" i="2"/>
  <c r="G75" i="2"/>
  <c r="H75" i="2"/>
  <c r="I75" i="2"/>
  <c r="J75" i="2"/>
  <c r="K75" i="2"/>
  <c r="L75" i="2"/>
  <c r="M75" i="2"/>
  <c r="N75" i="2"/>
  <c r="D76" i="2"/>
  <c r="E76" i="2"/>
  <c r="F76" i="2"/>
  <c r="G76" i="2"/>
  <c r="H76" i="2"/>
  <c r="I76" i="2"/>
  <c r="J76" i="2"/>
  <c r="K76" i="2"/>
  <c r="L76" i="2"/>
  <c r="M76" i="2"/>
  <c r="N76" i="2"/>
  <c r="D77" i="2"/>
  <c r="E77" i="2"/>
  <c r="F77" i="2"/>
  <c r="G77" i="2"/>
  <c r="H77" i="2"/>
  <c r="I77" i="2"/>
  <c r="J77" i="2"/>
  <c r="K77" i="2"/>
  <c r="L77" i="2"/>
  <c r="M77" i="2"/>
  <c r="N77" i="2"/>
  <c r="D78" i="2"/>
  <c r="E78" i="2"/>
  <c r="F78" i="2"/>
  <c r="G78" i="2"/>
  <c r="H78" i="2"/>
  <c r="I78" i="2"/>
  <c r="J78" i="2"/>
  <c r="K78" i="2"/>
  <c r="L78" i="2"/>
  <c r="M78" i="2"/>
  <c r="N78" i="2"/>
  <c r="D79" i="2"/>
  <c r="E79" i="2"/>
  <c r="F79" i="2"/>
  <c r="G79" i="2"/>
  <c r="H79" i="2"/>
  <c r="I79" i="2"/>
  <c r="J79" i="2"/>
  <c r="K79" i="2"/>
  <c r="L79" i="2"/>
  <c r="M79" i="2"/>
  <c r="N79" i="2"/>
  <c r="D80" i="2"/>
  <c r="E80" i="2"/>
  <c r="F80" i="2"/>
  <c r="G80" i="2"/>
  <c r="H80" i="2"/>
  <c r="I80" i="2"/>
  <c r="J80" i="2"/>
  <c r="K80" i="2"/>
  <c r="L80" i="2"/>
  <c r="M80" i="2"/>
  <c r="N80" i="2"/>
  <c r="D81" i="2"/>
  <c r="E81" i="2"/>
  <c r="F81" i="2"/>
  <c r="G81" i="2"/>
  <c r="H81" i="2"/>
  <c r="I81" i="2"/>
  <c r="J81" i="2"/>
  <c r="K81" i="2"/>
  <c r="L81" i="2"/>
  <c r="M81" i="2"/>
  <c r="N81" i="2"/>
  <c r="D82" i="2"/>
  <c r="E82" i="2"/>
  <c r="F82" i="2"/>
  <c r="G82" i="2"/>
  <c r="H82" i="2"/>
  <c r="I82" i="2"/>
  <c r="J82" i="2"/>
  <c r="K82" i="2"/>
  <c r="L82" i="2"/>
  <c r="M82" i="2"/>
  <c r="N82" i="2"/>
  <c r="D83" i="2"/>
  <c r="E83" i="2"/>
  <c r="F83" i="2"/>
  <c r="G83" i="2"/>
  <c r="H83" i="2"/>
  <c r="I83" i="2"/>
  <c r="J83" i="2"/>
  <c r="K83" i="2"/>
  <c r="L83" i="2"/>
  <c r="M83" i="2"/>
  <c r="N83" i="2"/>
  <c r="D84" i="2"/>
  <c r="E84" i="2"/>
  <c r="F84" i="2"/>
  <c r="G84" i="2"/>
  <c r="H84" i="2"/>
  <c r="I84" i="2"/>
  <c r="J84" i="2"/>
  <c r="K84" i="2"/>
  <c r="L84" i="2"/>
  <c r="M84" i="2"/>
  <c r="N84" i="2"/>
  <c r="D85" i="2"/>
  <c r="E85" i="2"/>
  <c r="F85" i="2"/>
  <c r="G85" i="2"/>
  <c r="H85" i="2"/>
  <c r="I85" i="2"/>
  <c r="J85" i="2"/>
  <c r="K85" i="2"/>
  <c r="L85" i="2"/>
  <c r="M85" i="2"/>
  <c r="N85" i="2"/>
  <c r="D86" i="2"/>
  <c r="E86" i="2"/>
  <c r="F86" i="2"/>
  <c r="G86" i="2"/>
  <c r="H86" i="2"/>
  <c r="I86" i="2"/>
  <c r="J86" i="2"/>
  <c r="K86" i="2"/>
  <c r="L86" i="2"/>
  <c r="M86" i="2"/>
  <c r="N86" i="2"/>
  <c r="D87" i="2"/>
  <c r="E87" i="2"/>
  <c r="F87" i="2"/>
  <c r="G87" i="2"/>
  <c r="H87" i="2"/>
  <c r="I87" i="2"/>
  <c r="J87" i="2"/>
  <c r="K87" i="2"/>
  <c r="L87" i="2"/>
  <c r="M87" i="2"/>
  <c r="N87" i="2"/>
  <c r="D88" i="2"/>
  <c r="E88" i="2"/>
  <c r="F88" i="2"/>
  <c r="G88" i="2"/>
  <c r="H88" i="2"/>
  <c r="I88" i="2"/>
  <c r="J88" i="2"/>
  <c r="K88" i="2"/>
  <c r="L88" i="2"/>
  <c r="M88" i="2"/>
  <c r="N88" i="2"/>
  <c r="D89" i="2"/>
  <c r="E89" i="2"/>
  <c r="F89" i="2"/>
  <c r="G89" i="2"/>
  <c r="H89" i="2"/>
  <c r="I89" i="2"/>
  <c r="J89" i="2"/>
  <c r="K89" i="2"/>
  <c r="L89" i="2"/>
  <c r="M89" i="2"/>
  <c r="N89" i="2"/>
  <c r="D90" i="2"/>
  <c r="E90" i="2"/>
  <c r="F90" i="2"/>
  <c r="G90" i="2"/>
  <c r="H90" i="2"/>
  <c r="I90" i="2"/>
  <c r="J90" i="2"/>
  <c r="K90" i="2"/>
  <c r="L90" i="2"/>
  <c r="M90" i="2"/>
  <c r="N90" i="2"/>
  <c r="D91" i="2"/>
  <c r="E91" i="2"/>
  <c r="F91" i="2"/>
  <c r="G91" i="2"/>
  <c r="H91" i="2"/>
  <c r="I91" i="2"/>
  <c r="J91" i="2"/>
  <c r="K91" i="2"/>
  <c r="L91" i="2"/>
  <c r="M91" i="2"/>
  <c r="N91" i="2"/>
  <c r="D92" i="2"/>
  <c r="E92" i="2"/>
  <c r="F92" i="2"/>
  <c r="G92" i="2"/>
  <c r="H92" i="2"/>
  <c r="I92" i="2"/>
  <c r="J92" i="2"/>
  <c r="K92" i="2"/>
  <c r="L92" i="2"/>
  <c r="M92" i="2"/>
  <c r="N92" i="2"/>
  <c r="D93" i="2"/>
  <c r="E93" i="2"/>
  <c r="F93" i="2"/>
  <c r="G93" i="2"/>
  <c r="H93" i="2"/>
  <c r="I93" i="2"/>
  <c r="J93" i="2"/>
  <c r="K93" i="2"/>
  <c r="L93" i="2"/>
  <c r="M93" i="2"/>
  <c r="N93" i="2"/>
  <c r="D94" i="2"/>
  <c r="E94" i="2"/>
  <c r="F94" i="2"/>
  <c r="G94" i="2"/>
  <c r="H94" i="2"/>
  <c r="I94" i="2"/>
  <c r="J94" i="2"/>
  <c r="K94" i="2"/>
  <c r="L94" i="2"/>
  <c r="M94" i="2"/>
  <c r="N94" i="2"/>
  <c r="D95" i="2"/>
  <c r="E95" i="2"/>
  <c r="F95" i="2"/>
  <c r="G95" i="2"/>
  <c r="H95" i="2"/>
  <c r="I95" i="2"/>
  <c r="J95" i="2"/>
  <c r="K95" i="2"/>
  <c r="L95" i="2"/>
  <c r="M95" i="2"/>
  <c r="N95" i="2"/>
  <c r="D96" i="2"/>
  <c r="E96" i="2"/>
  <c r="F96" i="2"/>
  <c r="G96" i="2"/>
  <c r="H96" i="2"/>
  <c r="I96" i="2"/>
  <c r="J96" i="2"/>
  <c r="K96" i="2"/>
  <c r="L96" i="2"/>
  <c r="M96" i="2"/>
  <c r="N96" i="2"/>
  <c r="D97" i="2"/>
  <c r="E97" i="2"/>
  <c r="F97" i="2"/>
  <c r="G97" i="2"/>
  <c r="H97" i="2"/>
  <c r="I97" i="2"/>
  <c r="J97" i="2"/>
  <c r="K97" i="2"/>
  <c r="L97" i="2"/>
  <c r="M97" i="2"/>
  <c r="N97" i="2"/>
  <c r="D98" i="2"/>
  <c r="E98" i="2"/>
  <c r="F98" i="2"/>
  <c r="G98" i="2"/>
  <c r="H98" i="2"/>
  <c r="I98" i="2"/>
  <c r="J98" i="2"/>
  <c r="K98" i="2"/>
  <c r="L98" i="2"/>
  <c r="M98" i="2"/>
  <c r="N98" i="2"/>
  <c r="D99" i="2"/>
  <c r="E99" i="2"/>
  <c r="F99" i="2"/>
  <c r="G99" i="2"/>
  <c r="H99" i="2"/>
  <c r="I99" i="2"/>
  <c r="J99" i="2"/>
  <c r="K99" i="2"/>
  <c r="L99" i="2"/>
  <c r="M99" i="2"/>
  <c r="N99" i="2"/>
  <c r="D100" i="2"/>
  <c r="E100" i="2"/>
  <c r="F100" i="2"/>
  <c r="G100" i="2"/>
  <c r="H100" i="2"/>
  <c r="I100" i="2"/>
  <c r="J100" i="2"/>
  <c r="K100" i="2"/>
  <c r="L100" i="2"/>
  <c r="M100" i="2"/>
  <c r="N100" i="2"/>
  <c r="D101" i="2"/>
  <c r="E101" i="2"/>
  <c r="F101" i="2"/>
  <c r="G101" i="2"/>
  <c r="H101" i="2"/>
  <c r="I101" i="2"/>
  <c r="J101" i="2"/>
  <c r="K101" i="2"/>
  <c r="L101" i="2"/>
  <c r="M101" i="2"/>
  <c r="N101" i="2"/>
  <c r="D102" i="2"/>
  <c r="E102" i="2"/>
  <c r="F102" i="2"/>
  <c r="G102" i="2"/>
  <c r="H102" i="2"/>
  <c r="I102" i="2"/>
  <c r="J102" i="2"/>
  <c r="K102" i="2"/>
  <c r="L102" i="2"/>
  <c r="M102" i="2"/>
  <c r="N102" i="2"/>
  <c r="D103" i="2"/>
  <c r="E103" i="2"/>
  <c r="F103" i="2"/>
  <c r="G103" i="2"/>
  <c r="H103" i="2"/>
  <c r="I103" i="2"/>
  <c r="J103" i="2"/>
  <c r="K103" i="2"/>
  <c r="L103" i="2"/>
  <c r="M103" i="2"/>
  <c r="N103" i="2"/>
  <c r="D104" i="2"/>
  <c r="E104" i="2"/>
  <c r="F104" i="2"/>
  <c r="G104" i="2"/>
  <c r="H104" i="2"/>
  <c r="I104" i="2"/>
  <c r="J104" i="2"/>
  <c r="K104" i="2"/>
  <c r="L104" i="2"/>
  <c r="M104" i="2"/>
  <c r="N104" i="2"/>
  <c r="D105" i="2"/>
  <c r="E105" i="2"/>
  <c r="F105" i="2"/>
  <c r="G105" i="2"/>
  <c r="H105" i="2"/>
  <c r="I105" i="2"/>
  <c r="J105" i="2"/>
  <c r="K105" i="2"/>
  <c r="L105" i="2"/>
  <c r="M105" i="2"/>
  <c r="N105" i="2"/>
  <c r="D106" i="2"/>
  <c r="E106" i="2"/>
  <c r="F106" i="2"/>
  <c r="G106" i="2"/>
  <c r="H106" i="2"/>
  <c r="I106" i="2"/>
  <c r="J106" i="2"/>
  <c r="K106" i="2"/>
  <c r="L106" i="2"/>
  <c r="M106" i="2"/>
  <c r="N106" i="2"/>
  <c r="D107" i="2"/>
  <c r="E107" i="2"/>
  <c r="F107" i="2"/>
  <c r="G107" i="2"/>
  <c r="H107" i="2"/>
  <c r="I107" i="2"/>
  <c r="J107" i="2"/>
  <c r="K107" i="2"/>
  <c r="L107" i="2"/>
  <c r="M107" i="2"/>
  <c r="N107" i="2"/>
  <c r="D108" i="2"/>
  <c r="E108" i="2"/>
  <c r="F108" i="2"/>
  <c r="G108" i="2"/>
  <c r="H108" i="2"/>
  <c r="I108" i="2"/>
  <c r="J108" i="2"/>
  <c r="K108" i="2"/>
  <c r="L108" i="2"/>
  <c r="M108" i="2"/>
  <c r="N108" i="2"/>
  <c r="D109" i="2"/>
  <c r="E109" i="2"/>
  <c r="F109" i="2"/>
  <c r="G109" i="2"/>
  <c r="H109" i="2"/>
  <c r="I109" i="2"/>
  <c r="J109" i="2"/>
  <c r="K109" i="2"/>
  <c r="L109" i="2"/>
  <c r="M109" i="2"/>
  <c r="N109" i="2"/>
  <c r="D110" i="2"/>
  <c r="E110" i="2"/>
  <c r="F110" i="2"/>
  <c r="G110" i="2"/>
  <c r="H110" i="2"/>
  <c r="I110" i="2"/>
  <c r="J110" i="2"/>
  <c r="K110" i="2"/>
  <c r="L110" i="2"/>
  <c r="M110" i="2"/>
  <c r="N110" i="2"/>
  <c r="D111" i="2"/>
  <c r="E111" i="2"/>
  <c r="F111" i="2"/>
  <c r="G111" i="2"/>
  <c r="H111" i="2"/>
  <c r="I111" i="2"/>
  <c r="J111" i="2"/>
  <c r="K111" i="2"/>
  <c r="L111" i="2"/>
  <c r="M111" i="2"/>
  <c r="N111" i="2"/>
  <c r="D112" i="2"/>
  <c r="E112" i="2"/>
  <c r="F112" i="2"/>
  <c r="G112" i="2"/>
  <c r="H112" i="2"/>
  <c r="I112" i="2"/>
  <c r="J112" i="2"/>
  <c r="K112" i="2"/>
  <c r="L112" i="2"/>
  <c r="M112" i="2"/>
  <c r="N112" i="2"/>
  <c r="D113" i="2"/>
  <c r="E113" i="2"/>
  <c r="F113" i="2"/>
  <c r="G113" i="2"/>
  <c r="H113" i="2"/>
  <c r="I113" i="2"/>
  <c r="J113" i="2"/>
  <c r="K113" i="2"/>
  <c r="L113" i="2"/>
  <c r="M113" i="2"/>
  <c r="N113" i="2"/>
  <c r="D114" i="2"/>
  <c r="E114" i="2"/>
  <c r="F114" i="2"/>
  <c r="G114" i="2"/>
  <c r="H114" i="2"/>
  <c r="I114" i="2"/>
  <c r="J114" i="2"/>
  <c r="K114" i="2"/>
  <c r="L114" i="2"/>
  <c r="M114" i="2"/>
  <c r="N114" i="2"/>
  <c r="D115" i="2"/>
  <c r="E115" i="2"/>
  <c r="F115" i="2"/>
  <c r="G115" i="2"/>
  <c r="H115" i="2"/>
  <c r="I115" i="2"/>
  <c r="J115" i="2"/>
  <c r="K115" i="2"/>
  <c r="L115" i="2"/>
  <c r="M115" i="2"/>
  <c r="N115" i="2"/>
  <c r="D116" i="2"/>
  <c r="E116" i="2"/>
  <c r="F116" i="2"/>
  <c r="G116" i="2"/>
  <c r="H116" i="2"/>
  <c r="I116" i="2"/>
  <c r="J116" i="2"/>
  <c r="K116" i="2"/>
  <c r="L116" i="2"/>
  <c r="M116" i="2"/>
  <c r="N116" i="2"/>
  <c r="D117" i="2"/>
  <c r="E117" i="2"/>
  <c r="F117" i="2"/>
  <c r="G117" i="2"/>
  <c r="H117" i="2"/>
  <c r="I117" i="2"/>
  <c r="J117" i="2"/>
  <c r="K117" i="2"/>
  <c r="L117" i="2"/>
  <c r="M117" i="2"/>
  <c r="N117" i="2"/>
  <c r="D118" i="2"/>
  <c r="E118" i="2"/>
  <c r="F118" i="2"/>
  <c r="G118" i="2"/>
  <c r="H118" i="2"/>
  <c r="I118" i="2"/>
  <c r="J118" i="2"/>
  <c r="K118" i="2"/>
  <c r="L118" i="2"/>
  <c r="M118" i="2"/>
  <c r="N118" i="2"/>
  <c r="D119" i="2"/>
  <c r="E119" i="2"/>
  <c r="F119" i="2"/>
  <c r="G119" i="2"/>
  <c r="H119" i="2"/>
  <c r="I119" i="2"/>
  <c r="J119" i="2"/>
  <c r="K119" i="2"/>
  <c r="L119" i="2"/>
  <c r="M119" i="2"/>
  <c r="N119" i="2"/>
  <c r="D120" i="2"/>
  <c r="E120" i="2"/>
  <c r="F120" i="2"/>
  <c r="G120" i="2"/>
  <c r="H120" i="2"/>
  <c r="I120" i="2"/>
  <c r="J120" i="2"/>
  <c r="K120" i="2"/>
  <c r="L120" i="2"/>
  <c r="M120" i="2"/>
  <c r="N120" i="2"/>
  <c r="D121" i="2"/>
  <c r="E121" i="2"/>
  <c r="F121" i="2"/>
  <c r="G121" i="2"/>
  <c r="H121" i="2"/>
  <c r="I121" i="2"/>
  <c r="J121" i="2"/>
  <c r="K121" i="2"/>
  <c r="L121" i="2"/>
  <c r="M121" i="2"/>
  <c r="N121" i="2"/>
  <c r="D122" i="2"/>
  <c r="E122" i="2"/>
  <c r="F122" i="2"/>
  <c r="G122" i="2"/>
  <c r="H122" i="2"/>
  <c r="I122" i="2"/>
  <c r="J122" i="2"/>
  <c r="K122" i="2"/>
  <c r="L122" i="2"/>
  <c r="M122" i="2"/>
  <c r="N122" i="2"/>
  <c r="D123" i="2"/>
  <c r="E123" i="2"/>
  <c r="F123" i="2"/>
  <c r="G123" i="2"/>
  <c r="H123" i="2"/>
  <c r="I123" i="2"/>
  <c r="J123" i="2"/>
  <c r="K123" i="2"/>
  <c r="L123" i="2"/>
  <c r="M123" i="2"/>
  <c r="N123" i="2"/>
  <c r="D124" i="2"/>
  <c r="E124" i="2"/>
  <c r="F124" i="2"/>
  <c r="G124" i="2"/>
  <c r="H124" i="2"/>
  <c r="I124" i="2"/>
  <c r="J124" i="2"/>
  <c r="K124" i="2"/>
  <c r="L124" i="2"/>
  <c r="M124" i="2"/>
  <c r="N124" i="2"/>
  <c r="D125" i="2"/>
  <c r="E125" i="2"/>
  <c r="F125" i="2"/>
  <c r="G125" i="2"/>
  <c r="H125" i="2"/>
  <c r="I125" i="2"/>
  <c r="J125" i="2"/>
  <c r="K125" i="2"/>
  <c r="L125" i="2"/>
  <c r="M125" i="2"/>
  <c r="N125" i="2"/>
  <c r="D126" i="2"/>
  <c r="E126" i="2"/>
  <c r="F126" i="2"/>
  <c r="G126" i="2"/>
  <c r="H126" i="2"/>
  <c r="I126" i="2"/>
  <c r="J126" i="2"/>
  <c r="K126" i="2"/>
  <c r="L126" i="2"/>
  <c r="M126" i="2"/>
  <c r="N126" i="2"/>
  <c r="D127" i="2"/>
  <c r="E127" i="2"/>
  <c r="F127" i="2"/>
  <c r="G127" i="2"/>
  <c r="H127" i="2"/>
  <c r="I127" i="2"/>
  <c r="J127" i="2"/>
  <c r="K127" i="2"/>
  <c r="L127" i="2"/>
  <c r="M127" i="2"/>
  <c r="N127" i="2"/>
  <c r="D128" i="2"/>
  <c r="E128" i="2"/>
  <c r="F128" i="2"/>
  <c r="G128" i="2"/>
  <c r="H128" i="2"/>
  <c r="I128" i="2"/>
  <c r="J128" i="2"/>
  <c r="K128" i="2"/>
  <c r="L128" i="2"/>
  <c r="M128" i="2"/>
  <c r="N128" i="2"/>
  <c r="D129" i="2"/>
  <c r="E129" i="2"/>
  <c r="F129" i="2"/>
  <c r="G129" i="2"/>
  <c r="H129" i="2"/>
  <c r="I129" i="2"/>
  <c r="J129" i="2"/>
  <c r="K129" i="2"/>
  <c r="L129" i="2"/>
  <c r="M129" i="2"/>
  <c r="N129" i="2"/>
  <c r="D130" i="2"/>
  <c r="E130" i="2"/>
  <c r="F130" i="2"/>
  <c r="G130" i="2"/>
  <c r="H130" i="2"/>
  <c r="I130" i="2"/>
  <c r="J130" i="2"/>
  <c r="K130" i="2"/>
  <c r="L130" i="2"/>
  <c r="M130" i="2"/>
  <c r="N130" i="2"/>
  <c r="D131" i="2"/>
  <c r="E131" i="2"/>
  <c r="F131" i="2"/>
  <c r="G131" i="2"/>
  <c r="H131" i="2"/>
  <c r="I131" i="2"/>
  <c r="J131" i="2"/>
  <c r="K131" i="2"/>
  <c r="L131" i="2"/>
  <c r="M131" i="2"/>
  <c r="N131" i="2"/>
  <c r="D132" i="2"/>
  <c r="E132" i="2"/>
  <c r="F132" i="2"/>
  <c r="G132" i="2"/>
  <c r="H132" i="2"/>
  <c r="I132" i="2"/>
  <c r="J132" i="2"/>
  <c r="K132" i="2"/>
  <c r="L132" i="2"/>
  <c r="M132" i="2"/>
  <c r="N132" i="2"/>
  <c r="D133" i="2"/>
  <c r="E133" i="2"/>
  <c r="F133" i="2"/>
  <c r="G133" i="2"/>
  <c r="H133" i="2"/>
  <c r="I133" i="2"/>
  <c r="J133" i="2"/>
  <c r="K133" i="2"/>
  <c r="L133" i="2"/>
  <c r="M133" i="2"/>
  <c r="N133" i="2"/>
  <c r="D134" i="2"/>
  <c r="E134" i="2"/>
  <c r="F134" i="2"/>
  <c r="G134" i="2"/>
  <c r="H134" i="2"/>
  <c r="I134" i="2"/>
  <c r="J134" i="2"/>
  <c r="K134" i="2"/>
  <c r="L134" i="2"/>
  <c r="M134" i="2"/>
  <c r="N134" i="2"/>
  <c r="D135" i="2"/>
  <c r="E135" i="2"/>
  <c r="F135" i="2"/>
  <c r="G135" i="2"/>
  <c r="H135" i="2"/>
  <c r="I135" i="2"/>
  <c r="J135" i="2"/>
  <c r="K135" i="2"/>
  <c r="L135" i="2"/>
  <c r="M135" i="2"/>
  <c r="N135" i="2"/>
  <c r="D136" i="2"/>
  <c r="E136" i="2"/>
  <c r="F136" i="2"/>
  <c r="G136" i="2"/>
  <c r="H136" i="2"/>
  <c r="I136" i="2"/>
  <c r="J136" i="2"/>
  <c r="K136" i="2"/>
  <c r="L136" i="2"/>
  <c r="M136" i="2"/>
  <c r="N136" i="2"/>
  <c r="D137" i="2"/>
  <c r="E137" i="2"/>
  <c r="F137" i="2"/>
  <c r="G137" i="2"/>
  <c r="H137" i="2"/>
  <c r="I137" i="2"/>
  <c r="J137" i="2"/>
  <c r="K137" i="2"/>
  <c r="L137" i="2"/>
  <c r="M137" i="2"/>
  <c r="N137" i="2"/>
  <c r="D138" i="2"/>
  <c r="E138" i="2"/>
  <c r="F138" i="2"/>
  <c r="G138" i="2"/>
  <c r="H138" i="2"/>
  <c r="I138" i="2"/>
  <c r="J138" i="2"/>
  <c r="K138" i="2"/>
  <c r="L138" i="2"/>
  <c r="M138" i="2"/>
  <c r="N138" i="2"/>
  <c r="D139" i="2"/>
  <c r="E139" i="2"/>
  <c r="F139" i="2"/>
  <c r="G139" i="2"/>
  <c r="H139" i="2"/>
  <c r="I139" i="2"/>
  <c r="J139" i="2"/>
  <c r="K139" i="2"/>
  <c r="L139" i="2"/>
  <c r="M139" i="2"/>
  <c r="N139" i="2"/>
  <c r="D140" i="2"/>
  <c r="E140" i="2"/>
  <c r="F140" i="2"/>
  <c r="G140" i="2"/>
  <c r="H140" i="2"/>
  <c r="I140" i="2"/>
  <c r="J140" i="2"/>
  <c r="K140" i="2"/>
  <c r="L140" i="2"/>
  <c r="M140" i="2"/>
  <c r="N140" i="2"/>
  <c r="D141" i="2"/>
  <c r="E141" i="2"/>
  <c r="F141" i="2"/>
  <c r="G141" i="2"/>
  <c r="H141" i="2"/>
  <c r="I141" i="2"/>
  <c r="J141" i="2"/>
  <c r="K141" i="2"/>
  <c r="L141" i="2"/>
  <c r="M141" i="2"/>
  <c r="N141" i="2"/>
  <c r="D142" i="2"/>
  <c r="E142" i="2"/>
  <c r="F142" i="2"/>
  <c r="G142" i="2"/>
  <c r="H142" i="2"/>
  <c r="I142" i="2"/>
  <c r="J142" i="2"/>
  <c r="K142" i="2"/>
  <c r="L142" i="2"/>
  <c r="M142" i="2"/>
  <c r="N142" i="2"/>
  <c r="D143" i="2"/>
  <c r="E143" i="2"/>
  <c r="F143" i="2"/>
  <c r="G143" i="2"/>
  <c r="H143" i="2"/>
  <c r="I143" i="2"/>
  <c r="J143" i="2"/>
  <c r="K143" i="2"/>
  <c r="L143" i="2"/>
  <c r="M143" i="2"/>
  <c r="N143" i="2"/>
  <c r="D144" i="2"/>
  <c r="E144" i="2"/>
  <c r="F144" i="2"/>
  <c r="G144" i="2"/>
  <c r="H144" i="2"/>
  <c r="I144" i="2"/>
  <c r="J144" i="2"/>
  <c r="K144" i="2"/>
  <c r="L144" i="2"/>
  <c r="M144" i="2"/>
  <c r="N144" i="2"/>
  <c r="D145" i="2"/>
  <c r="E145" i="2"/>
  <c r="F145" i="2"/>
  <c r="G145" i="2"/>
  <c r="H145" i="2"/>
  <c r="I145" i="2"/>
  <c r="J145" i="2"/>
  <c r="K145" i="2"/>
  <c r="L145" i="2"/>
  <c r="M145" i="2"/>
  <c r="N145" i="2"/>
  <c r="D146" i="2"/>
  <c r="E146" i="2"/>
  <c r="F146" i="2"/>
  <c r="G146" i="2"/>
  <c r="H146" i="2"/>
  <c r="I146" i="2"/>
  <c r="J146" i="2"/>
  <c r="K146" i="2"/>
  <c r="L146" i="2"/>
  <c r="M146" i="2"/>
  <c r="N146" i="2"/>
  <c r="D147" i="2"/>
  <c r="E147" i="2"/>
  <c r="F147" i="2"/>
  <c r="G147" i="2"/>
  <c r="H147" i="2"/>
  <c r="I147" i="2"/>
  <c r="J147" i="2"/>
  <c r="K147" i="2"/>
  <c r="L147" i="2"/>
  <c r="M147" i="2"/>
  <c r="N147" i="2"/>
  <c r="D148" i="2"/>
  <c r="E148" i="2"/>
  <c r="F148" i="2"/>
  <c r="G148" i="2"/>
  <c r="H148" i="2"/>
  <c r="I148" i="2"/>
  <c r="J148" i="2"/>
  <c r="K148" i="2"/>
  <c r="L148" i="2"/>
  <c r="M148" i="2"/>
  <c r="N148" i="2"/>
  <c r="D149" i="2"/>
  <c r="E149" i="2"/>
  <c r="F149" i="2"/>
  <c r="G149" i="2"/>
  <c r="H149" i="2"/>
  <c r="I149" i="2"/>
  <c r="J149" i="2"/>
  <c r="K149" i="2"/>
  <c r="L149" i="2"/>
  <c r="M149" i="2"/>
  <c r="N149" i="2"/>
  <c r="D150" i="2"/>
  <c r="E150" i="2"/>
  <c r="F150" i="2"/>
  <c r="G150" i="2"/>
  <c r="H150" i="2"/>
  <c r="I150" i="2"/>
  <c r="J150" i="2"/>
  <c r="K150" i="2"/>
  <c r="L150" i="2"/>
  <c r="M150" i="2"/>
  <c r="N150" i="2"/>
  <c r="D151" i="2"/>
  <c r="E151" i="2"/>
  <c r="F151" i="2"/>
  <c r="G151" i="2"/>
  <c r="H151" i="2"/>
  <c r="I151" i="2"/>
  <c r="J151" i="2"/>
  <c r="K151" i="2"/>
  <c r="L151" i="2"/>
  <c r="M151" i="2"/>
  <c r="N151" i="2"/>
  <c r="D152" i="2"/>
  <c r="E152" i="2"/>
  <c r="F152" i="2"/>
  <c r="G152" i="2"/>
  <c r="H152" i="2"/>
  <c r="I152" i="2"/>
  <c r="J152" i="2"/>
  <c r="K152" i="2"/>
  <c r="L152" i="2"/>
  <c r="M152" i="2"/>
  <c r="N152" i="2"/>
  <c r="D153" i="2"/>
  <c r="E153" i="2"/>
  <c r="F153" i="2"/>
  <c r="G153" i="2"/>
  <c r="H153" i="2"/>
  <c r="I153" i="2"/>
  <c r="J153" i="2"/>
  <c r="K153" i="2"/>
  <c r="L153" i="2"/>
  <c r="M153" i="2"/>
  <c r="N153" i="2"/>
  <c r="D154" i="2"/>
  <c r="E154" i="2"/>
  <c r="F154" i="2"/>
  <c r="G154" i="2"/>
  <c r="H154" i="2"/>
  <c r="I154" i="2"/>
  <c r="J154" i="2"/>
  <c r="K154" i="2"/>
  <c r="L154" i="2"/>
  <c r="M154" i="2"/>
  <c r="N154" i="2"/>
  <c r="D155" i="2"/>
  <c r="E155" i="2"/>
  <c r="F155" i="2"/>
  <c r="G155" i="2"/>
  <c r="H155" i="2"/>
  <c r="I155" i="2"/>
  <c r="J155" i="2"/>
  <c r="K155" i="2"/>
  <c r="L155" i="2"/>
  <c r="M155" i="2"/>
  <c r="N155" i="2"/>
  <c r="D156" i="2"/>
  <c r="E156" i="2"/>
  <c r="F156" i="2"/>
  <c r="G156" i="2"/>
  <c r="H156" i="2"/>
  <c r="I156" i="2"/>
  <c r="J156" i="2"/>
  <c r="K156" i="2"/>
  <c r="L156" i="2"/>
  <c r="M156" i="2"/>
  <c r="N156" i="2"/>
  <c r="D157" i="2"/>
  <c r="E157" i="2"/>
  <c r="F157" i="2"/>
  <c r="G157" i="2"/>
  <c r="H157" i="2"/>
  <c r="I157" i="2"/>
  <c r="J157" i="2"/>
  <c r="K157" i="2"/>
  <c r="L157" i="2"/>
  <c r="M157" i="2"/>
  <c r="N157" i="2"/>
  <c r="D158" i="2"/>
  <c r="E158" i="2"/>
  <c r="F158" i="2"/>
  <c r="G158" i="2"/>
  <c r="H158" i="2"/>
  <c r="I158" i="2"/>
  <c r="J158" i="2"/>
  <c r="K158" i="2"/>
  <c r="L158" i="2"/>
  <c r="M158" i="2"/>
  <c r="N158" i="2"/>
  <c r="D159" i="2"/>
  <c r="E159" i="2"/>
  <c r="F159" i="2"/>
  <c r="G159" i="2"/>
  <c r="H159" i="2"/>
  <c r="I159" i="2"/>
  <c r="J159" i="2"/>
  <c r="K159" i="2"/>
  <c r="L159" i="2"/>
  <c r="M159" i="2"/>
  <c r="N159" i="2"/>
  <c r="D160" i="2"/>
  <c r="E160" i="2"/>
  <c r="F160" i="2"/>
  <c r="G160" i="2"/>
  <c r="H160" i="2"/>
  <c r="I160" i="2"/>
  <c r="J160" i="2"/>
  <c r="K160" i="2"/>
  <c r="L160" i="2"/>
  <c r="M160" i="2"/>
  <c r="N160" i="2"/>
  <c r="D161" i="2"/>
  <c r="E161" i="2"/>
  <c r="F161" i="2"/>
  <c r="G161" i="2"/>
  <c r="H161" i="2"/>
  <c r="I161" i="2"/>
  <c r="J161" i="2"/>
  <c r="K161" i="2"/>
  <c r="L161" i="2"/>
  <c r="M161" i="2"/>
  <c r="N161" i="2"/>
  <c r="D162" i="2"/>
  <c r="E162" i="2"/>
  <c r="F162" i="2"/>
  <c r="G162" i="2"/>
  <c r="H162" i="2"/>
  <c r="I162" i="2"/>
  <c r="J162" i="2"/>
  <c r="K162" i="2"/>
  <c r="L162" i="2"/>
  <c r="M162" i="2"/>
  <c r="N162" i="2"/>
  <c r="D163" i="2"/>
  <c r="E163" i="2"/>
  <c r="F163" i="2"/>
  <c r="G163" i="2"/>
  <c r="H163" i="2"/>
  <c r="I163" i="2"/>
  <c r="J163" i="2"/>
  <c r="K163" i="2"/>
  <c r="L163" i="2"/>
  <c r="M163" i="2"/>
  <c r="N163" i="2"/>
  <c r="D164" i="2"/>
  <c r="E164" i="2"/>
  <c r="F164" i="2"/>
  <c r="G164" i="2"/>
  <c r="H164" i="2"/>
  <c r="I164" i="2"/>
  <c r="J164" i="2"/>
  <c r="K164" i="2"/>
  <c r="L164" i="2"/>
  <c r="M164" i="2"/>
  <c r="N164" i="2"/>
  <c r="D165" i="2"/>
  <c r="E165" i="2"/>
  <c r="F165" i="2"/>
  <c r="G165" i="2"/>
  <c r="H165" i="2"/>
  <c r="I165" i="2"/>
  <c r="J165" i="2"/>
  <c r="K165" i="2"/>
  <c r="L165" i="2"/>
  <c r="M165" i="2"/>
  <c r="N165" i="2"/>
  <c r="D166" i="2"/>
  <c r="E166" i="2"/>
  <c r="F166" i="2"/>
  <c r="G166" i="2"/>
  <c r="H166" i="2"/>
  <c r="I166" i="2"/>
  <c r="J166" i="2"/>
  <c r="K166" i="2"/>
  <c r="L166" i="2"/>
  <c r="M166" i="2"/>
  <c r="N166" i="2"/>
  <c r="D167" i="2"/>
  <c r="E167" i="2"/>
  <c r="F167" i="2"/>
  <c r="G167" i="2"/>
  <c r="H167" i="2"/>
  <c r="I167" i="2"/>
  <c r="J167" i="2"/>
  <c r="K167" i="2"/>
  <c r="L167" i="2"/>
  <c r="M167" i="2"/>
  <c r="N167" i="2"/>
  <c r="D168" i="2"/>
  <c r="E168" i="2"/>
  <c r="F168" i="2"/>
  <c r="G168" i="2"/>
  <c r="H168" i="2"/>
  <c r="I168" i="2"/>
  <c r="J168" i="2"/>
  <c r="K168" i="2"/>
  <c r="L168" i="2"/>
  <c r="M168" i="2"/>
  <c r="N168" i="2"/>
  <c r="D169" i="2"/>
  <c r="E169" i="2"/>
  <c r="F169" i="2"/>
  <c r="G169" i="2"/>
  <c r="H169" i="2"/>
  <c r="I169" i="2"/>
  <c r="J169" i="2"/>
  <c r="K169" i="2"/>
  <c r="L169" i="2"/>
  <c r="M169" i="2"/>
  <c r="N169" i="2"/>
  <c r="D170" i="2"/>
  <c r="E170" i="2"/>
  <c r="F170" i="2"/>
  <c r="G170" i="2"/>
  <c r="H170" i="2"/>
  <c r="I170" i="2"/>
  <c r="J170" i="2"/>
  <c r="K170" i="2"/>
  <c r="L170" i="2"/>
  <c r="M170" i="2"/>
  <c r="N170" i="2"/>
  <c r="D171" i="2"/>
  <c r="E171" i="2"/>
  <c r="F171" i="2"/>
  <c r="G171" i="2"/>
  <c r="H171" i="2"/>
  <c r="I171" i="2"/>
  <c r="J171" i="2"/>
  <c r="K171" i="2"/>
  <c r="L171" i="2"/>
  <c r="M171" i="2"/>
  <c r="N171" i="2"/>
  <c r="D172" i="2"/>
  <c r="E172" i="2"/>
  <c r="F172" i="2"/>
  <c r="G172" i="2"/>
  <c r="H172" i="2"/>
  <c r="I172" i="2"/>
  <c r="J172" i="2"/>
  <c r="K172" i="2"/>
  <c r="L172" i="2"/>
  <c r="M172" i="2"/>
  <c r="N172" i="2"/>
  <c r="D173" i="2"/>
  <c r="E173" i="2"/>
  <c r="F173" i="2"/>
  <c r="G173" i="2"/>
  <c r="H173" i="2"/>
  <c r="I173" i="2"/>
  <c r="J173" i="2"/>
  <c r="K173" i="2"/>
  <c r="L173" i="2"/>
  <c r="M173" i="2"/>
  <c r="N173" i="2"/>
  <c r="D174" i="2"/>
  <c r="E174" i="2"/>
  <c r="F174" i="2"/>
  <c r="G174" i="2"/>
  <c r="H174" i="2"/>
  <c r="I174" i="2"/>
  <c r="J174" i="2"/>
  <c r="K174" i="2"/>
  <c r="L174" i="2"/>
  <c r="M174" i="2"/>
  <c r="N174" i="2"/>
  <c r="D175" i="2"/>
  <c r="E175" i="2"/>
  <c r="F175" i="2"/>
  <c r="G175" i="2"/>
  <c r="H175" i="2"/>
  <c r="I175" i="2"/>
  <c r="J175" i="2"/>
  <c r="K175" i="2"/>
  <c r="L175" i="2"/>
  <c r="M175" i="2"/>
  <c r="N175" i="2"/>
  <c r="D176" i="2"/>
  <c r="E176" i="2"/>
  <c r="F176" i="2"/>
  <c r="G176" i="2"/>
  <c r="H176" i="2"/>
  <c r="I176" i="2"/>
  <c r="J176" i="2"/>
  <c r="K176" i="2"/>
  <c r="L176" i="2"/>
  <c r="M176" i="2"/>
  <c r="N176" i="2"/>
  <c r="D177" i="2"/>
  <c r="E177" i="2"/>
  <c r="F177" i="2"/>
  <c r="G177" i="2"/>
  <c r="H177" i="2"/>
  <c r="I177" i="2"/>
  <c r="J177" i="2"/>
  <c r="K177" i="2"/>
  <c r="L177" i="2"/>
  <c r="M177" i="2"/>
  <c r="N177" i="2"/>
  <c r="D178" i="2"/>
  <c r="E178" i="2"/>
  <c r="F178" i="2"/>
  <c r="G178" i="2"/>
  <c r="H178" i="2"/>
  <c r="I178" i="2"/>
  <c r="J178" i="2"/>
  <c r="K178" i="2"/>
  <c r="L178" i="2"/>
  <c r="M178" i="2"/>
  <c r="N178" i="2"/>
  <c r="D179" i="2"/>
  <c r="E179" i="2"/>
  <c r="F179" i="2"/>
  <c r="G179" i="2"/>
  <c r="H179" i="2"/>
  <c r="I179" i="2"/>
  <c r="J179" i="2"/>
  <c r="K179" i="2"/>
  <c r="L179" i="2"/>
  <c r="M179" i="2"/>
  <c r="N179" i="2"/>
  <c r="D180" i="2"/>
  <c r="E180" i="2"/>
  <c r="F180" i="2"/>
  <c r="G180" i="2"/>
  <c r="H180" i="2"/>
  <c r="I180" i="2"/>
  <c r="J180" i="2"/>
  <c r="K180" i="2"/>
  <c r="L180" i="2"/>
  <c r="M180" i="2"/>
  <c r="N180" i="2"/>
  <c r="D181" i="2"/>
  <c r="E181" i="2"/>
  <c r="F181" i="2"/>
  <c r="G181" i="2"/>
  <c r="H181" i="2"/>
  <c r="I181" i="2"/>
  <c r="J181" i="2"/>
  <c r="K181" i="2"/>
  <c r="L181" i="2"/>
  <c r="M181" i="2"/>
  <c r="N181" i="2"/>
  <c r="D182" i="2"/>
  <c r="E182" i="2"/>
  <c r="F182" i="2"/>
  <c r="G182" i="2"/>
  <c r="H182" i="2"/>
  <c r="I182" i="2"/>
  <c r="J182" i="2"/>
  <c r="K182" i="2"/>
  <c r="L182" i="2"/>
  <c r="M182" i="2"/>
  <c r="N182" i="2"/>
  <c r="D183" i="2"/>
  <c r="E183" i="2"/>
  <c r="F183" i="2"/>
  <c r="G183" i="2"/>
  <c r="H183" i="2"/>
  <c r="I183" i="2"/>
  <c r="J183" i="2"/>
  <c r="K183" i="2"/>
  <c r="L183" i="2"/>
  <c r="M183" i="2"/>
  <c r="N183" i="2"/>
  <c r="D184" i="2"/>
  <c r="E184" i="2"/>
  <c r="F184" i="2"/>
  <c r="G184" i="2"/>
  <c r="H184" i="2"/>
  <c r="I184" i="2"/>
  <c r="J184" i="2"/>
  <c r="K184" i="2"/>
  <c r="L184" i="2"/>
  <c r="M184" i="2"/>
  <c r="N184" i="2"/>
  <c r="D185" i="2"/>
  <c r="E185" i="2"/>
  <c r="F185" i="2"/>
  <c r="G185" i="2"/>
  <c r="H185" i="2"/>
  <c r="I185" i="2"/>
  <c r="J185" i="2"/>
  <c r="K185" i="2"/>
  <c r="L185" i="2"/>
  <c r="M185" i="2"/>
  <c r="N185" i="2"/>
  <c r="D186" i="2"/>
  <c r="E186" i="2"/>
  <c r="F186" i="2"/>
  <c r="G186" i="2"/>
  <c r="H186" i="2"/>
  <c r="I186" i="2"/>
  <c r="J186" i="2"/>
  <c r="K186" i="2"/>
  <c r="L186" i="2"/>
  <c r="M186" i="2"/>
  <c r="N186" i="2"/>
  <c r="D187" i="2"/>
  <c r="E187" i="2"/>
  <c r="F187" i="2"/>
  <c r="G187" i="2"/>
  <c r="H187" i="2"/>
  <c r="I187" i="2"/>
  <c r="J187" i="2"/>
  <c r="K187" i="2"/>
  <c r="L187" i="2"/>
  <c r="M187" i="2"/>
  <c r="N187" i="2"/>
  <c r="D188" i="2"/>
  <c r="E188" i="2"/>
  <c r="F188" i="2"/>
  <c r="G188" i="2"/>
  <c r="H188" i="2"/>
  <c r="I188" i="2"/>
  <c r="J188" i="2"/>
  <c r="K188" i="2"/>
  <c r="L188" i="2"/>
  <c r="M188" i="2"/>
  <c r="N188" i="2"/>
  <c r="D189" i="2"/>
  <c r="E189" i="2"/>
  <c r="F189" i="2"/>
  <c r="G189" i="2"/>
  <c r="H189" i="2"/>
  <c r="I189" i="2"/>
  <c r="J189" i="2"/>
  <c r="K189" i="2"/>
  <c r="L189" i="2"/>
  <c r="M189" i="2"/>
  <c r="N189" i="2"/>
  <c r="D190" i="2"/>
  <c r="E190" i="2"/>
  <c r="F190" i="2"/>
  <c r="G190" i="2"/>
  <c r="H190" i="2"/>
  <c r="I190" i="2"/>
  <c r="J190" i="2"/>
  <c r="K190" i="2"/>
  <c r="L190" i="2"/>
  <c r="M190" i="2"/>
  <c r="N190" i="2"/>
  <c r="D191" i="2"/>
  <c r="E191" i="2"/>
  <c r="F191" i="2"/>
  <c r="G191" i="2"/>
  <c r="H191" i="2"/>
  <c r="I191" i="2"/>
  <c r="J191" i="2"/>
  <c r="K191" i="2"/>
  <c r="L191" i="2"/>
  <c r="M191" i="2"/>
  <c r="N191" i="2"/>
  <c r="D192" i="2"/>
  <c r="E192" i="2"/>
  <c r="F192" i="2"/>
  <c r="G192" i="2"/>
  <c r="H192" i="2"/>
  <c r="I192" i="2"/>
  <c r="J192" i="2"/>
  <c r="K192" i="2"/>
  <c r="L192" i="2"/>
  <c r="M192" i="2"/>
  <c r="N192" i="2"/>
  <c r="D193" i="2"/>
  <c r="E193" i="2"/>
  <c r="F193" i="2"/>
  <c r="G193" i="2"/>
  <c r="H193" i="2"/>
  <c r="I193" i="2"/>
  <c r="J193" i="2"/>
  <c r="K193" i="2"/>
  <c r="L193" i="2"/>
  <c r="M193" i="2"/>
  <c r="N193" i="2"/>
  <c r="D194" i="2"/>
  <c r="E194" i="2"/>
  <c r="F194" i="2"/>
  <c r="G194" i="2"/>
  <c r="H194" i="2"/>
  <c r="I194" i="2"/>
  <c r="J194" i="2"/>
  <c r="K194" i="2"/>
  <c r="L194" i="2"/>
  <c r="M194" i="2"/>
  <c r="N194" i="2"/>
  <c r="D195" i="2"/>
  <c r="E195" i="2"/>
  <c r="F195" i="2"/>
  <c r="G195" i="2"/>
  <c r="H195" i="2"/>
  <c r="I195" i="2"/>
  <c r="J195" i="2"/>
  <c r="K195" i="2"/>
  <c r="L195" i="2"/>
  <c r="M195" i="2"/>
  <c r="N195" i="2"/>
  <c r="D196" i="2"/>
  <c r="E196" i="2"/>
  <c r="F196" i="2"/>
  <c r="G196" i="2"/>
  <c r="H196" i="2"/>
  <c r="I196" i="2"/>
  <c r="J196" i="2"/>
  <c r="K196" i="2"/>
  <c r="L196" i="2"/>
  <c r="M196" i="2"/>
  <c r="N196" i="2"/>
  <c r="D197" i="2"/>
  <c r="E197" i="2"/>
  <c r="F197" i="2"/>
  <c r="G197" i="2"/>
  <c r="H197" i="2"/>
  <c r="I197" i="2"/>
  <c r="J197" i="2"/>
  <c r="K197" i="2"/>
  <c r="L197" i="2"/>
  <c r="M197" i="2"/>
  <c r="N197" i="2"/>
  <c r="D198" i="2"/>
  <c r="E198" i="2"/>
  <c r="F198" i="2"/>
  <c r="G198" i="2"/>
  <c r="H198" i="2"/>
  <c r="I198" i="2"/>
  <c r="J198" i="2"/>
  <c r="K198" i="2"/>
  <c r="L198" i="2"/>
  <c r="M198" i="2"/>
  <c r="N198" i="2"/>
  <c r="D199" i="2"/>
  <c r="E199" i="2"/>
  <c r="F199" i="2"/>
  <c r="G199" i="2"/>
  <c r="H199" i="2"/>
  <c r="I199" i="2"/>
  <c r="J199" i="2"/>
  <c r="K199" i="2"/>
  <c r="L199" i="2"/>
  <c r="M199" i="2"/>
  <c r="N199" i="2"/>
  <c r="D200" i="2"/>
  <c r="E200" i="2"/>
  <c r="F200" i="2"/>
  <c r="G200" i="2"/>
  <c r="H200" i="2"/>
  <c r="I200" i="2"/>
  <c r="J200" i="2"/>
  <c r="K200" i="2"/>
  <c r="L200" i="2"/>
  <c r="M200" i="2"/>
  <c r="N200" i="2"/>
  <c r="D201" i="2"/>
  <c r="E201" i="2"/>
  <c r="F201" i="2"/>
  <c r="G201" i="2"/>
  <c r="H201" i="2"/>
  <c r="I201" i="2"/>
  <c r="J201" i="2"/>
  <c r="K201" i="2"/>
  <c r="L201" i="2"/>
  <c r="M201" i="2"/>
  <c r="N201" i="2"/>
  <c r="D202" i="2"/>
  <c r="E202" i="2"/>
  <c r="F202" i="2"/>
  <c r="G202" i="2"/>
  <c r="H202" i="2"/>
  <c r="I202" i="2"/>
  <c r="J202" i="2"/>
  <c r="K202" i="2"/>
  <c r="L202" i="2"/>
  <c r="M202" i="2"/>
  <c r="N202" i="2"/>
  <c r="D203" i="2"/>
  <c r="E203" i="2"/>
  <c r="F203" i="2"/>
  <c r="G203" i="2"/>
  <c r="H203" i="2"/>
  <c r="I203" i="2"/>
  <c r="J203" i="2"/>
  <c r="K203" i="2"/>
  <c r="L203" i="2"/>
  <c r="M203" i="2"/>
  <c r="N203" i="2"/>
  <c r="D204" i="2"/>
  <c r="E204" i="2"/>
  <c r="F204" i="2"/>
  <c r="G204" i="2"/>
  <c r="H204" i="2"/>
  <c r="I204" i="2"/>
  <c r="J204" i="2"/>
  <c r="K204" i="2"/>
  <c r="L204" i="2"/>
  <c r="M204" i="2"/>
  <c r="N204" i="2"/>
  <c r="D205" i="2"/>
  <c r="E205" i="2"/>
  <c r="F205" i="2"/>
  <c r="G205" i="2"/>
  <c r="H205" i="2"/>
  <c r="I205" i="2"/>
  <c r="J205" i="2"/>
  <c r="K205" i="2"/>
  <c r="L205" i="2"/>
  <c r="M205" i="2"/>
  <c r="N205" i="2"/>
  <c r="D206" i="2"/>
  <c r="E206" i="2"/>
  <c r="F206" i="2"/>
  <c r="G206" i="2"/>
  <c r="H206" i="2"/>
  <c r="I206" i="2"/>
  <c r="J206" i="2"/>
  <c r="K206" i="2"/>
  <c r="L206" i="2"/>
  <c r="M206" i="2"/>
  <c r="N206" i="2"/>
  <c r="D207" i="2"/>
  <c r="E207" i="2"/>
  <c r="F207" i="2"/>
  <c r="G207" i="2"/>
  <c r="H207" i="2"/>
  <c r="I207" i="2"/>
  <c r="J207" i="2"/>
  <c r="K207" i="2"/>
  <c r="L207" i="2"/>
  <c r="M207" i="2"/>
  <c r="N207" i="2"/>
  <c r="D208" i="2"/>
  <c r="E208" i="2"/>
  <c r="F208" i="2"/>
  <c r="G208" i="2"/>
  <c r="H208" i="2"/>
  <c r="I208" i="2"/>
  <c r="J208" i="2"/>
  <c r="K208" i="2"/>
  <c r="L208" i="2"/>
  <c r="M208" i="2"/>
  <c r="N208" i="2"/>
  <c r="D209" i="2"/>
  <c r="E209" i="2"/>
  <c r="F209" i="2"/>
  <c r="G209" i="2"/>
  <c r="H209" i="2"/>
  <c r="I209" i="2"/>
  <c r="J209" i="2"/>
  <c r="K209" i="2"/>
  <c r="L209" i="2"/>
  <c r="M209" i="2"/>
  <c r="N209" i="2"/>
  <c r="D210" i="2"/>
  <c r="E210" i="2"/>
  <c r="F210" i="2"/>
  <c r="G210" i="2"/>
  <c r="H210" i="2"/>
  <c r="I210" i="2"/>
  <c r="J210" i="2"/>
  <c r="K210" i="2"/>
  <c r="L210" i="2"/>
  <c r="M210" i="2"/>
  <c r="N210" i="2"/>
  <c r="D211" i="2"/>
  <c r="E211" i="2"/>
  <c r="F211" i="2"/>
  <c r="G211" i="2"/>
  <c r="H211" i="2"/>
  <c r="I211" i="2"/>
  <c r="J211" i="2"/>
  <c r="K211" i="2"/>
  <c r="L211" i="2"/>
  <c r="M211" i="2"/>
  <c r="N211" i="2"/>
  <c r="D212" i="2"/>
  <c r="E212" i="2"/>
  <c r="F212" i="2"/>
  <c r="G212" i="2"/>
  <c r="H212" i="2"/>
  <c r="I212" i="2"/>
  <c r="J212" i="2"/>
  <c r="K212" i="2"/>
  <c r="L212" i="2"/>
  <c r="M212" i="2"/>
  <c r="N212" i="2"/>
  <c r="D213" i="2"/>
  <c r="E213" i="2"/>
  <c r="F213" i="2"/>
  <c r="G213" i="2"/>
  <c r="H213" i="2"/>
  <c r="I213" i="2"/>
  <c r="J213" i="2"/>
  <c r="K213" i="2"/>
  <c r="L213" i="2"/>
  <c r="M213" i="2"/>
  <c r="N213" i="2"/>
  <c r="D214" i="2"/>
  <c r="E214" i="2"/>
  <c r="F214" i="2"/>
  <c r="G214" i="2"/>
  <c r="H214" i="2"/>
  <c r="I214" i="2"/>
  <c r="J214" i="2"/>
  <c r="K214" i="2"/>
  <c r="L214" i="2"/>
  <c r="M214" i="2"/>
  <c r="N214" i="2"/>
  <c r="D215" i="2"/>
  <c r="E215" i="2"/>
  <c r="F215" i="2"/>
  <c r="G215" i="2"/>
  <c r="H215" i="2"/>
  <c r="I215" i="2"/>
  <c r="J215" i="2"/>
  <c r="K215" i="2"/>
  <c r="L215" i="2"/>
  <c r="M215" i="2"/>
  <c r="N215" i="2"/>
  <c r="D216" i="2"/>
  <c r="E216" i="2"/>
  <c r="F216" i="2"/>
  <c r="G216" i="2"/>
  <c r="H216" i="2"/>
  <c r="I216" i="2"/>
  <c r="J216" i="2"/>
  <c r="K216" i="2"/>
  <c r="L216" i="2"/>
  <c r="M216" i="2"/>
  <c r="N216" i="2"/>
  <c r="D217" i="2"/>
  <c r="E217" i="2"/>
  <c r="F217" i="2"/>
  <c r="G217" i="2"/>
  <c r="H217" i="2"/>
  <c r="I217" i="2"/>
  <c r="J217" i="2"/>
  <c r="K217" i="2"/>
  <c r="L217" i="2"/>
  <c r="M217" i="2"/>
  <c r="N217" i="2"/>
  <c r="D218" i="2"/>
  <c r="E218" i="2"/>
  <c r="F218" i="2"/>
  <c r="G218" i="2"/>
  <c r="H218" i="2"/>
  <c r="I218" i="2"/>
  <c r="J218" i="2"/>
  <c r="K218" i="2"/>
  <c r="L218" i="2"/>
  <c r="M218" i="2"/>
  <c r="N218" i="2"/>
  <c r="D219" i="2"/>
  <c r="E219" i="2"/>
  <c r="F219" i="2"/>
  <c r="G219" i="2"/>
  <c r="H219" i="2"/>
  <c r="I219" i="2"/>
  <c r="J219" i="2"/>
  <c r="K219" i="2"/>
  <c r="L219" i="2"/>
  <c r="M219" i="2"/>
  <c r="N219" i="2"/>
  <c r="D220" i="2"/>
  <c r="E220" i="2"/>
  <c r="F220" i="2"/>
  <c r="G220" i="2"/>
  <c r="H220" i="2"/>
  <c r="I220" i="2"/>
  <c r="J220" i="2"/>
  <c r="K220" i="2"/>
  <c r="L220" i="2"/>
  <c r="M220" i="2"/>
  <c r="N220" i="2"/>
  <c r="D221" i="2"/>
  <c r="E221" i="2"/>
  <c r="F221" i="2"/>
  <c r="G221" i="2"/>
  <c r="H221" i="2"/>
  <c r="I221" i="2"/>
  <c r="J221" i="2"/>
  <c r="K221" i="2"/>
  <c r="L221" i="2"/>
  <c r="M221" i="2"/>
  <c r="N221" i="2"/>
  <c r="D222" i="2"/>
  <c r="E222" i="2"/>
  <c r="F222" i="2"/>
  <c r="G222" i="2"/>
  <c r="H222" i="2"/>
  <c r="I222" i="2"/>
  <c r="J222" i="2"/>
  <c r="K222" i="2"/>
  <c r="L222" i="2"/>
  <c r="M222" i="2"/>
  <c r="N222" i="2"/>
  <c r="D223" i="2"/>
  <c r="E223" i="2"/>
  <c r="F223" i="2"/>
  <c r="G223" i="2"/>
  <c r="H223" i="2"/>
  <c r="I223" i="2"/>
  <c r="J223" i="2"/>
  <c r="K223" i="2"/>
  <c r="L223" i="2"/>
  <c r="M223" i="2"/>
  <c r="N223" i="2"/>
  <c r="D224" i="2"/>
  <c r="E224" i="2"/>
  <c r="F224" i="2"/>
  <c r="G224" i="2"/>
  <c r="H224" i="2"/>
  <c r="I224" i="2"/>
  <c r="J224" i="2"/>
  <c r="K224" i="2"/>
  <c r="L224" i="2"/>
  <c r="M224" i="2"/>
  <c r="N224" i="2"/>
  <c r="D225" i="2"/>
  <c r="E225" i="2"/>
  <c r="F225" i="2"/>
  <c r="G225" i="2"/>
  <c r="H225" i="2"/>
  <c r="I225" i="2"/>
  <c r="J225" i="2"/>
  <c r="K225" i="2"/>
  <c r="L225" i="2"/>
  <c r="M225" i="2"/>
  <c r="N225" i="2"/>
  <c r="D226" i="2"/>
  <c r="E226" i="2"/>
  <c r="F226" i="2"/>
  <c r="G226" i="2"/>
  <c r="H226" i="2"/>
  <c r="I226" i="2"/>
  <c r="J226" i="2"/>
  <c r="K226" i="2"/>
  <c r="L226" i="2"/>
  <c r="M226" i="2"/>
  <c r="N226" i="2"/>
  <c r="D227" i="2"/>
  <c r="E227" i="2"/>
  <c r="F227" i="2"/>
  <c r="G227" i="2"/>
  <c r="H227" i="2"/>
  <c r="I227" i="2"/>
  <c r="J227" i="2"/>
  <c r="K227" i="2"/>
  <c r="L227" i="2"/>
  <c r="M227" i="2"/>
  <c r="N227" i="2"/>
  <c r="D228" i="2"/>
  <c r="E228" i="2"/>
  <c r="F228" i="2"/>
  <c r="G228" i="2"/>
  <c r="H228" i="2"/>
  <c r="I228" i="2"/>
  <c r="J228" i="2"/>
  <c r="K228" i="2"/>
  <c r="L228" i="2"/>
  <c r="M228" i="2"/>
  <c r="N228" i="2"/>
  <c r="D229" i="2"/>
  <c r="E229" i="2"/>
  <c r="F229" i="2"/>
  <c r="G229" i="2"/>
  <c r="H229" i="2"/>
  <c r="I229" i="2"/>
  <c r="J229" i="2"/>
  <c r="K229" i="2"/>
  <c r="L229" i="2"/>
  <c r="M229" i="2"/>
  <c r="N229" i="2"/>
  <c r="D230" i="2"/>
  <c r="E230" i="2"/>
  <c r="F230" i="2"/>
  <c r="G230" i="2"/>
  <c r="H230" i="2"/>
  <c r="I230" i="2"/>
  <c r="J230" i="2"/>
  <c r="K230" i="2"/>
  <c r="L230" i="2"/>
  <c r="M230" i="2"/>
  <c r="N230" i="2"/>
  <c r="D231" i="2"/>
  <c r="E231" i="2"/>
  <c r="F231" i="2"/>
  <c r="G231" i="2"/>
  <c r="H231" i="2"/>
  <c r="I231" i="2"/>
  <c r="J231" i="2"/>
  <c r="K231" i="2"/>
  <c r="L231" i="2"/>
  <c r="M231" i="2"/>
  <c r="N231" i="2"/>
  <c r="D232" i="2"/>
  <c r="E232" i="2"/>
  <c r="F232" i="2"/>
  <c r="G232" i="2"/>
  <c r="H232" i="2"/>
  <c r="I232" i="2"/>
  <c r="J232" i="2"/>
  <c r="K232" i="2"/>
  <c r="L232" i="2"/>
  <c r="M232" i="2"/>
  <c r="N232" i="2"/>
  <c r="D233" i="2"/>
  <c r="E233" i="2"/>
  <c r="F233" i="2"/>
  <c r="G233" i="2"/>
  <c r="H233" i="2"/>
  <c r="I233" i="2"/>
  <c r="J233" i="2"/>
  <c r="K233" i="2"/>
  <c r="L233" i="2"/>
  <c r="M233" i="2"/>
  <c r="N233" i="2"/>
  <c r="D234" i="2"/>
  <c r="E234" i="2"/>
  <c r="F234" i="2"/>
  <c r="G234" i="2"/>
  <c r="H234" i="2"/>
  <c r="I234" i="2"/>
  <c r="J234" i="2"/>
  <c r="K234" i="2"/>
  <c r="L234" i="2"/>
  <c r="M234" i="2"/>
  <c r="N234" i="2"/>
  <c r="D235" i="2"/>
  <c r="E235" i="2"/>
  <c r="F235" i="2"/>
  <c r="G235" i="2"/>
  <c r="H235" i="2"/>
  <c r="I235" i="2"/>
  <c r="J235" i="2"/>
  <c r="K235" i="2"/>
  <c r="L235" i="2"/>
  <c r="M235" i="2"/>
  <c r="N235" i="2"/>
  <c r="D236" i="2"/>
  <c r="E236" i="2"/>
  <c r="F236" i="2"/>
  <c r="G236" i="2"/>
  <c r="H236" i="2"/>
  <c r="I236" i="2"/>
  <c r="J236" i="2"/>
  <c r="K236" i="2"/>
  <c r="L236" i="2"/>
  <c r="M236" i="2"/>
  <c r="N236" i="2"/>
  <c r="D237" i="2"/>
  <c r="E237" i="2"/>
  <c r="F237" i="2"/>
  <c r="G237" i="2"/>
  <c r="H237" i="2"/>
  <c r="I237" i="2"/>
  <c r="J237" i="2"/>
  <c r="K237" i="2"/>
  <c r="L237" i="2"/>
  <c r="M237" i="2"/>
  <c r="N237" i="2"/>
  <c r="D238" i="2"/>
  <c r="E238" i="2"/>
  <c r="F238" i="2"/>
  <c r="G238" i="2"/>
  <c r="H238" i="2"/>
  <c r="I238" i="2"/>
  <c r="J238" i="2"/>
  <c r="K238" i="2"/>
  <c r="L238" i="2"/>
  <c r="M238" i="2"/>
  <c r="N238" i="2"/>
  <c r="D239" i="2"/>
  <c r="E239" i="2"/>
  <c r="F239" i="2"/>
  <c r="G239" i="2"/>
  <c r="H239" i="2"/>
  <c r="I239" i="2"/>
  <c r="J239" i="2"/>
  <c r="K239" i="2"/>
  <c r="L239" i="2"/>
  <c r="M239" i="2"/>
  <c r="N239" i="2"/>
  <c r="D240" i="2"/>
  <c r="E240" i="2"/>
  <c r="F240" i="2"/>
  <c r="G240" i="2"/>
  <c r="H240" i="2"/>
  <c r="I240" i="2"/>
  <c r="J240" i="2"/>
  <c r="K240" i="2"/>
  <c r="L240" i="2"/>
  <c r="M240" i="2"/>
  <c r="N240" i="2"/>
  <c r="D241" i="2"/>
  <c r="E241" i="2"/>
  <c r="F241" i="2"/>
  <c r="G241" i="2"/>
  <c r="H241" i="2"/>
  <c r="I241" i="2"/>
  <c r="J241" i="2"/>
  <c r="K241" i="2"/>
  <c r="L241" i="2"/>
  <c r="M241" i="2"/>
  <c r="N241" i="2"/>
  <c r="D242" i="2"/>
  <c r="E242" i="2"/>
  <c r="F242" i="2"/>
  <c r="G242" i="2"/>
  <c r="H242" i="2"/>
  <c r="I242" i="2"/>
  <c r="J242" i="2"/>
  <c r="K242" i="2"/>
  <c r="L242" i="2"/>
  <c r="M242" i="2"/>
  <c r="N242" i="2"/>
  <c r="D243" i="2"/>
  <c r="E243" i="2"/>
  <c r="F243" i="2"/>
  <c r="G243" i="2"/>
  <c r="H243" i="2"/>
  <c r="I243" i="2"/>
  <c r="J243" i="2"/>
  <c r="K243" i="2"/>
  <c r="L243" i="2"/>
  <c r="M243" i="2"/>
  <c r="N243" i="2"/>
  <c r="D244" i="2"/>
  <c r="E244" i="2"/>
  <c r="F244" i="2"/>
  <c r="G244" i="2"/>
  <c r="H244" i="2"/>
  <c r="I244" i="2"/>
  <c r="J244" i="2"/>
  <c r="K244" i="2"/>
  <c r="L244" i="2"/>
  <c r="M244" i="2"/>
  <c r="N244" i="2"/>
  <c r="D245" i="2"/>
  <c r="E245" i="2"/>
  <c r="F245" i="2"/>
  <c r="G245" i="2"/>
  <c r="H245" i="2"/>
  <c r="I245" i="2"/>
  <c r="J245" i="2"/>
  <c r="K245" i="2"/>
  <c r="L245" i="2"/>
  <c r="M245" i="2"/>
  <c r="N245" i="2"/>
  <c r="D246" i="2"/>
  <c r="E246" i="2"/>
  <c r="F246" i="2"/>
  <c r="G246" i="2"/>
  <c r="H246" i="2"/>
  <c r="I246" i="2"/>
  <c r="J246" i="2"/>
  <c r="K246" i="2"/>
  <c r="L246" i="2"/>
  <c r="M246" i="2"/>
  <c r="N246" i="2"/>
  <c r="D247" i="2"/>
  <c r="E247" i="2"/>
  <c r="F247" i="2"/>
  <c r="G247" i="2"/>
  <c r="H247" i="2"/>
  <c r="I247" i="2"/>
  <c r="J247" i="2"/>
  <c r="K247" i="2"/>
  <c r="L247" i="2"/>
  <c r="M247" i="2"/>
  <c r="N247" i="2"/>
  <c r="D248" i="2"/>
  <c r="E248" i="2"/>
  <c r="F248" i="2"/>
  <c r="G248" i="2"/>
  <c r="H248" i="2"/>
  <c r="I248" i="2"/>
  <c r="J248" i="2"/>
  <c r="K248" i="2"/>
  <c r="L248" i="2"/>
  <c r="M248" i="2"/>
  <c r="N248" i="2"/>
  <c r="D249" i="2"/>
  <c r="E249" i="2"/>
  <c r="F249" i="2"/>
  <c r="G249" i="2"/>
  <c r="H249" i="2"/>
  <c r="I249" i="2"/>
  <c r="J249" i="2"/>
  <c r="K249" i="2"/>
  <c r="L249" i="2"/>
  <c r="M249" i="2"/>
  <c r="N249" i="2"/>
  <c r="D250" i="2"/>
  <c r="E250" i="2"/>
  <c r="F250" i="2"/>
  <c r="G250" i="2"/>
  <c r="H250" i="2"/>
  <c r="I250" i="2"/>
  <c r="J250" i="2"/>
  <c r="K250" i="2"/>
  <c r="L250" i="2"/>
  <c r="M250" i="2"/>
  <c r="N250" i="2"/>
  <c r="D251" i="2"/>
  <c r="E251" i="2"/>
  <c r="F251" i="2"/>
  <c r="G251" i="2"/>
  <c r="H251" i="2"/>
  <c r="I251" i="2"/>
  <c r="J251" i="2"/>
  <c r="K251" i="2"/>
  <c r="L251" i="2"/>
  <c r="M251" i="2"/>
  <c r="N251" i="2"/>
  <c r="D252" i="2"/>
  <c r="E252" i="2"/>
  <c r="F252" i="2"/>
  <c r="G252" i="2"/>
  <c r="H252" i="2"/>
  <c r="I252" i="2"/>
  <c r="J252" i="2"/>
  <c r="K252" i="2"/>
  <c r="L252" i="2"/>
  <c r="M252" i="2"/>
  <c r="N252" i="2"/>
  <c r="D253" i="2"/>
  <c r="E253" i="2"/>
  <c r="F253" i="2"/>
  <c r="G253" i="2"/>
  <c r="H253" i="2"/>
  <c r="I253" i="2"/>
  <c r="J253" i="2"/>
  <c r="K253" i="2"/>
  <c r="L253" i="2"/>
  <c r="M253" i="2"/>
  <c r="N253" i="2"/>
  <c r="D254" i="2"/>
  <c r="E254" i="2"/>
  <c r="F254" i="2"/>
  <c r="G254" i="2"/>
  <c r="H254" i="2"/>
  <c r="I254" i="2"/>
  <c r="J254" i="2"/>
  <c r="K254" i="2"/>
  <c r="L254" i="2"/>
  <c r="M254" i="2"/>
  <c r="N254" i="2"/>
  <c r="D255" i="2"/>
  <c r="E255" i="2"/>
  <c r="F255" i="2"/>
  <c r="G255" i="2"/>
  <c r="H255" i="2"/>
  <c r="I255" i="2"/>
  <c r="J255" i="2"/>
  <c r="K255" i="2"/>
  <c r="L255" i="2"/>
  <c r="M255" i="2"/>
  <c r="N255" i="2"/>
  <c r="D256" i="2"/>
  <c r="E256" i="2"/>
  <c r="F256" i="2"/>
  <c r="G256" i="2"/>
  <c r="H256" i="2"/>
  <c r="I256" i="2"/>
  <c r="J256" i="2"/>
  <c r="K256" i="2"/>
  <c r="L256" i="2"/>
  <c r="M256" i="2"/>
  <c r="N256" i="2"/>
  <c r="D257" i="2"/>
  <c r="E257" i="2"/>
  <c r="F257" i="2"/>
  <c r="G257" i="2"/>
  <c r="H257" i="2"/>
  <c r="I257" i="2"/>
  <c r="J257" i="2"/>
  <c r="K257" i="2"/>
  <c r="L257" i="2"/>
  <c r="M257" i="2"/>
  <c r="N257" i="2"/>
  <c r="D258" i="2"/>
  <c r="E258" i="2"/>
  <c r="F258" i="2"/>
  <c r="G258" i="2"/>
  <c r="H258" i="2"/>
  <c r="I258" i="2"/>
  <c r="J258" i="2"/>
  <c r="K258" i="2"/>
  <c r="L258" i="2"/>
  <c r="M258" i="2"/>
  <c r="N258" i="2"/>
  <c r="D259" i="2"/>
  <c r="E259" i="2"/>
  <c r="F259" i="2"/>
  <c r="G259" i="2"/>
  <c r="H259" i="2"/>
  <c r="I259" i="2"/>
  <c r="J259" i="2"/>
  <c r="K259" i="2"/>
  <c r="L259" i="2"/>
  <c r="M259" i="2"/>
  <c r="N259" i="2"/>
  <c r="D260" i="2"/>
  <c r="E260" i="2"/>
  <c r="F260" i="2"/>
  <c r="G260" i="2"/>
  <c r="H260" i="2"/>
  <c r="I260" i="2"/>
  <c r="J260" i="2"/>
  <c r="K260" i="2"/>
  <c r="L260" i="2"/>
  <c r="M260" i="2"/>
  <c r="N260" i="2"/>
  <c r="D261" i="2"/>
  <c r="E261" i="2"/>
  <c r="F261" i="2"/>
  <c r="G261" i="2"/>
  <c r="H261" i="2"/>
  <c r="I261" i="2"/>
  <c r="J261" i="2"/>
  <c r="K261" i="2"/>
  <c r="L261" i="2"/>
  <c r="M261" i="2"/>
  <c r="N261" i="2"/>
  <c r="D262" i="2"/>
  <c r="E262" i="2"/>
  <c r="F262" i="2"/>
  <c r="G262" i="2"/>
  <c r="H262" i="2"/>
  <c r="I262" i="2"/>
  <c r="J262" i="2"/>
  <c r="K262" i="2"/>
  <c r="L262" i="2"/>
  <c r="M262" i="2"/>
  <c r="N262" i="2"/>
  <c r="D263" i="2"/>
  <c r="E263" i="2"/>
  <c r="F263" i="2"/>
  <c r="G263" i="2"/>
  <c r="H263" i="2"/>
  <c r="I263" i="2"/>
  <c r="J263" i="2"/>
  <c r="K263" i="2"/>
  <c r="L263" i="2"/>
  <c r="M263" i="2"/>
  <c r="N263" i="2"/>
  <c r="D264" i="2"/>
  <c r="E264" i="2"/>
  <c r="F264" i="2"/>
  <c r="G264" i="2"/>
  <c r="H264" i="2"/>
  <c r="I264" i="2"/>
  <c r="J264" i="2"/>
  <c r="K264" i="2"/>
  <c r="L264" i="2"/>
  <c r="M264" i="2"/>
  <c r="N264" i="2"/>
  <c r="D265" i="2"/>
  <c r="E265" i="2"/>
  <c r="F265" i="2"/>
  <c r="G265" i="2"/>
  <c r="H265" i="2"/>
  <c r="I265" i="2"/>
  <c r="J265" i="2"/>
  <c r="K265" i="2"/>
  <c r="L265" i="2"/>
  <c r="M265" i="2"/>
  <c r="N265" i="2"/>
  <c r="D266" i="2"/>
  <c r="E266" i="2"/>
  <c r="F266" i="2"/>
  <c r="G266" i="2"/>
  <c r="H266" i="2"/>
  <c r="I266" i="2"/>
  <c r="J266" i="2"/>
  <c r="K266" i="2"/>
  <c r="L266" i="2"/>
  <c r="M266" i="2"/>
  <c r="N266" i="2"/>
  <c r="D267" i="2"/>
  <c r="E267" i="2"/>
  <c r="F267" i="2"/>
  <c r="G267" i="2"/>
  <c r="H267" i="2"/>
  <c r="I267" i="2"/>
  <c r="J267" i="2"/>
  <c r="K267" i="2"/>
  <c r="L267" i="2"/>
  <c r="M267" i="2"/>
  <c r="N267" i="2"/>
  <c r="D268" i="2"/>
  <c r="E268" i="2"/>
  <c r="F268" i="2"/>
  <c r="G268" i="2"/>
  <c r="H268" i="2"/>
  <c r="I268" i="2"/>
  <c r="J268" i="2"/>
  <c r="K268" i="2"/>
  <c r="L268" i="2"/>
  <c r="M268" i="2"/>
  <c r="N268" i="2"/>
  <c r="D269" i="2"/>
  <c r="E269" i="2"/>
  <c r="F269" i="2"/>
  <c r="G269" i="2"/>
  <c r="H269" i="2"/>
  <c r="I269" i="2"/>
  <c r="J269" i="2"/>
  <c r="K269" i="2"/>
  <c r="L269" i="2"/>
  <c r="M269" i="2"/>
  <c r="N269" i="2"/>
  <c r="D270" i="2"/>
  <c r="E270" i="2"/>
  <c r="F270" i="2"/>
  <c r="G270" i="2"/>
  <c r="H270" i="2"/>
  <c r="I270" i="2"/>
  <c r="J270" i="2"/>
  <c r="K270" i="2"/>
  <c r="L270" i="2"/>
  <c r="M270" i="2"/>
  <c r="N270" i="2"/>
  <c r="D271" i="2"/>
  <c r="E271" i="2"/>
  <c r="F271" i="2"/>
  <c r="G271" i="2"/>
  <c r="H271" i="2"/>
  <c r="I271" i="2"/>
  <c r="J271" i="2"/>
  <c r="K271" i="2"/>
  <c r="L271" i="2"/>
  <c r="M271" i="2"/>
  <c r="N271" i="2"/>
  <c r="D272" i="2"/>
  <c r="E272" i="2"/>
  <c r="F272" i="2"/>
  <c r="G272" i="2"/>
  <c r="H272" i="2"/>
  <c r="I272" i="2"/>
  <c r="J272" i="2"/>
  <c r="K272" i="2"/>
  <c r="L272" i="2"/>
  <c r="M272" i="2"/>
  <c r="N272" i="2"/>
  <c r="D273" i="2"/>
  <c r="E273" i="2"/>
  <c r="F273" i="2"/>
  <c r="G273" i="2"/>
  <c r="H273" i="2"/>
  <c r="I273" i="2"/>
  <c r="J273" i="2"/>
  <c r="K273" i="2"/>
  <c r="L273" i="2"/>
  <c r="M273" i="2"/>
  <c r="N273" i="2"/>
  <c r="D274" i="2"/>
  <c r="E274" i="2"/>
  <c r="F274" i="2"/>
  <c r="G274" i="2"/>
  <c r="H274" i="2"/>
  <c r="I274" i="2"/>
  <c r="J274" i="2"/>
  <c r="K274" i="2"/>
  <c r="L274" i="2"/>
  <c r="M274" i="2"/>
  <c r="N274" i="2"/>
  <c r="D275" i="2"/>
  <c r="E275" i="2"/>
  <c r="F275" i="2"/>
  <c r="G275" i="2"/>
  <c r="H275" i="2"/>
  <c r="I275" i="2"/>
  <c r="J275" i="2"/>
  <c r="K275" i="2"/>
  <c r="L275" i="2"/>
  <c r="M275" i="2"/>
  <c r="N275" i="2"/>
  <c r="D276" i="2"/>
  <c r="E276" i="2"/>
  <c r="F276" i="2"/>
  <c r="G276" i="2"/>
  <c r="H276" i="2"/>
  <c r="I276" i="2"/>
  <c r="J276" i="2"/>
  <c r="K276" i="2"/>
  <c r="L276" i="2"/>
  <c r="M276" i="2"/>
  <c r="N276" i="2"/>
  <c r="D277" i="2"/>
  <c r="E277" i="2"/>
  <c r="F277" i="2"/>
  <c r="G277" i="2"/>
  <c r="H277" i="2"/>
  <c r="I277" i="2"/>
  <c r="J277" i="2"/>
  <c r="K277" i="2"/>
  <c r="L277" i="2"/>
  <c r="M277" i="2"/>
  <c r="N277" i="2"/>
  <c r="D278" i="2"/>
  <c r="E278" i="2"/>
  <c r="F278" i="2"/>
  <c r="G278" i="2"/>
  <c r="H278" i="2"/>
  <c r="I278" i="2"/>
  <c r="J278" i="2"/>
  <c r="K278" i="2"/>
  <c r="L278" i="2"/>
  <c r="M278" i="2"/>
  <c r="N278" i="2"/>
  <c r="D279" i="2"/>
  <c r="E279" i="2"/>
  <c r="F279" i="2"/>
  <c r="G279" i="2"/>
  <c r="H279" i="2"/>
  <c r="I279" i="2"/>
  <c r="J279" i="2"/>
  <c r="K279" i="2"/>
  <c r="L279" i="2"/>
  <c r="M279" i="2"/>
  <c r="N279" i="2"/>
  <c r="D280" i="2"/>
  <c r="E280" i="2"/>
  <c r="F280" i="2"/>
  <c r="G280" i="2"/>
  <c r="H280" i="2"/>
  <c r="I280" i="2"/>
  <c r="J280" i="2"/>
  <c r="K280" i="2"/>
  <c r="L280" i="2"/>
  <c r="M280" i="2"/>
  <c r="N280" i="2"/>
  <c r="D281" i="2"/>
  <c r="E281" i="2"/>
  <c r="F281" i="2"/>
  <c r="G281" i="2"/>
  <c r="H281" i="2"/>
  <c r="I281" i="2"/>
  <c r="J281" i="2"/>
  <c r="K281" i="2"/>
  <c r="L281" i="2"/>
  <c r="M281" i="2"/>
  <c r="N281" i="2"/>
  <c r="D282" i="2"/>
  <c r="E282" i="2"/>
  <c r="F282" i="2"/>
  <c r="G282" i="2"/>
  <c r="H282" i="2"/>
  <c r="I282" i="2"/>
  <c r="J282" i="2"/>
  <c r="K282" i="2"/>
  <c r="L282" i="2"/>
  <c r="M282" i="2"/>
  <c r="N282" i="2"/>
  <c r="D283" i="2"/>
  <c r="E283" i="2"/>
  <c r="F283" i="2"/>
  <c r="G283" i="2"/>
  <c r="H283" i="2"/>
  <c r="I283" i="2"/>
  <c r="J283" i="2"/>
  <c r="K283" i="2"/>
  <c r="L283" i="2"/>
  <c r="M283" i="2"/>
  <c r="N283" i="2"/>
  <c r="D284" i="2"/>
  <c r="E284" i="2"/>
  <c r="F284" i="2"/>
  <c r="G284" i="2"/>
  <c r="H284" i="2"/>
  <c r="I284" i="2"/>
  <c r="J284" i="2"/>
  <c r="K284" i="2"/>
  <c r="L284" i="2"/>
  <c r="M284" i="2"/>
  <c r="N284" i="2"/>
  <c r="D285" i="2"/>
  <c r="E285" i="2"/>
  <c r="F285" i="2"/>
  <c r="G285" i="2"/>
  <c r="H285" i="2"/>
  <c r="I285" i="2"/>
  <c r="J285" i="2"/>
  <c r="K285" i="2"/>
  <c r="L285" i="2"/>
  <c r="M285" i="2"/>
  <c r="N285" i="2"/>
  <c r="D286" i="2"/>
  <c r="E286" i="2"/>
  <c r="F286" i="2"/>
  <c r="G286" i="2"/>
  <c r="H286" i="2"/>
  <c r="I286" i="2"/>
  <c r="J286" i="2"/>
  <c r="K286" i="2"/>
  <c r="L286" i="2"/>
  <c r="M286" i="2"/>
  <c r="N286" i="2"/>
  <c r="D287" i="2"/>
  <c r="E287" i="2"/>
  <c r="F287" i="2"/>
  <c r="G287" i="2"/>
  <c r="H287" i="2"/>
  <c r="I287" i="2"/>
  <c r="J287" i="2"/>
  <c r="K287" i="2"/>
  <c r="L287" i="2"/>
  <c r="M287" i="2"/>
  <c r="N287" i="2"/>
  <c r="D288" i="2"/>
  <c r="E288" i="2"/>
  <c r="F288" i="2"/>
  <c r="G288" i="2"/>
  <c r="H288" i="2"/>
  <c r="I288" i="2"/>
  <c r="J288" i="2"/>
  <c r="K288" i="2"/>
  <c r="L288" i="2"/>
  <c r="M288" i="2"/>
  <c r="N288" i="2"/>
  <c r="D289" i="2"/>
  <c r="E289" i="2"/>
  <c r="F289" i="2"/>
  <c r="G289" i="2"/>
  <c r="H289" i="2"/>
  <c r="I289" i="2"/>
  <c r="J289" i="2"/>
  <c r="K289" i="2"/>
  <c r="L289" i="2"/>
  <c r="M289" i="2"/>
  <c r="N289" i="2"/>
  <c r="D290" i="2"/>
  <c r="E290" i="2"/>
  <c r="F290" i="2"/>
  <c r="G290" i="2"/>
  <c r="H290" i="2"/>
  <c r="I290" i="2"/>
  <c r="J290" i="2"/>
  <c r="K290" i="2"/>
  <c r="L290" i="2"/>
  <c r="M290" i="2"/>
  <c r="N290" i="2"/>
  <c r="D291" i="2"/>
  <c r="E291" i="2"/>
  <c r="F291" i="2"/>
  <c r="G291" i="2"/>
  <c r="H291" i="2"/>
  <c r="I291" i="2"/>
  <c r="J291" i="2"/>
  <c r="K291" i="2"/>
  <c r="L291" i="2"/>
  <c r="M291" i="2"/>
  <c r="N291" i="2"/>
  <c r="D292" i="2"/>
  <c r="E292" i="2"/>
  <c r="F292" i="2"/>
  <c r="G292" i="2"/>
  <c r="H292" i="2"/>
  <c r="I292" i="2"/>
  <c r="J292" i="2"/>
  <c r="K292" i="2"/>
  <c r="L292" i="2"/>
  <c r="M292" i="2"/>
  <c r="N292" i="2"/>
  <c r="D293" i="2"/>
  <c r="E293" i="2"/>
  <c r="F293" i="2"/>
  <c r="G293" i="2"/>
  <c r="H293" i="2"/>
  <c r="I293" i="2"/>
  <c r="J293" i="2"/>
  <c r="K293" i="2"/>
  <c r="L293" i="2"/>
  <c r="M293" i="2"/>
  <c r="N293" i="2"/>
  <c r="D294" i="2"/>
  <c r="E294" i="2"/>
  <c r="F294" i="2"/>
  <c r="G294" i="2"/>
  <c r="H294" i="2"/>
  <c r="I294" i="2"/>
  <c r="J294" i="2"/>
  <c r="K294" i="2"/>
  <c r="L294" i="2"/>
  <c r="M294" i="2"/>
  <c r="N294" i="2"/>
  <c r="D295" i="2"/>
  <c r="E295" i="2"/>
  <c r="F295" i="2"/>
  <c r="G295" i="2"/>
  <c r="H295" i="2"/>
  <c r="I295" i="2"/>
  <c r="J295" i="2"/>
  <c r="K295" i="2"/>
  <c r="L295" i="2"/>
  <c r="M295" i="2"/>
  <c r="N295" i="2"/>
  <c r="D296" i="2"/>
  <c r="E296" i="2"/>
  <c r="F296" i="2"/>
  <c r="G296" i="2"/>
  <c r="H296" i="2"/>
  <c r="I296" i="2"/>
  <c r="J296" i="2"/>
  <c r="K296" i="2"/>
  <c r="L296" i="2"/>
  <c r="M296" i="2"/>
  <c r="N296" i="2"/>
  <c r="D297" i="2"/>
  <c r="E297" i="2"/>
  <c r="F297" i="2"/>
  <c r="G297" i="2"/>
  <c r="H297" i="2"/>
  <c r="I297" i="2"/>
  <c r="J297" i="2"/>
  <c r="K297" i="2"/>
  <c r="L297" i="2"/>
  <c r="M297" i="2"/>
  <c r="N297" i="2"/>
  <c r="D298" i="2"/>
  <c r="E298" i="2"/>
  <c r="F298" i="2"/>
  <c r="G298" i="2"/>
  <c r="H298" i="2"/>
  <c r="I298" i="2"/>
  <c r="J298" i="2"/>
  <c r="K298" i="2"/>
  <c r="L298" i="2"/>
  <c r="M298" i="2"/>
  <c r="N298" i="2"/>
  <c r="D299" i="2"/>
  <c r="E299" i="2"/>
  <c r="F299" i="2"/>
  <c r="G299" i="2"/>
  <c r="H299" i="2"/>
  <c r="I299" i="2"/>
  <c r="J299" i="2"/>
  <c r="K299" i="2"/>
  <c r="L299" i="2"/>
  <c r="M299" i="2"/>
  <c r="N299" i="2"/>
  <c r="D300" i="2"/>
  <c r="E300" i="2"/>
  <c r="F300" i="2"/>
  <c r="G300" i="2"/>
  <c r="H300" i="2"/>
  <c r="I300" i="2"/>
  <c r="J300" i="2"/>
  <c r="K300" i="2"/>
  <c r="L300" i="2"/>
  <c r="M300" i="2"/>
  <c r="N300" i="2"/>
  <c r="D301" i="2"/>
  <c r="E301" i="2"/>
  <c r="F301" i="2"/>
  <c r="G301" i="2"/>
  <c r="H301" i="2"/>
  <c r="I301" i="2"/>
  <c r="J301" i="2"/>
  <c r="K301" i="2"/>
  <c r="L301" i="2"/>
  <c r="M301" i="2"/>
  <c r="N301" i="2"/>
  <c r="D302" i="2"/>
  <c r="E302" i="2"/>
  <c r="F302" i="2"/>
  <c r="G302" i="2"/>
  <c r="H302" i="2"/>
  <c r="I302" i="2"/>
  <c r="J302" i="2"/>
  <c r="K302" i="2"/>
  <c r="L302" i="2"/>
  <c r="M302" i="2"/>
  <c r="N302" i="2"/>
  <c r="D303" i="2"/>
  <c r="E303" i="2"/>
  <c r="F303" i="2"/>
  <c r="G303" i="2"/>
  <c r="H303" i="2"/>
  <c r="I303" i="2"/>
  <c r="J303" i="2"/>
  <c r="K303" i="2"/>
  <c r="L303" i="2"/>
  <c r="M303" i="2"/>
  <c r="N303" i="2"/>
  <c r="D304" i="2"/>
  <c r="E304" i="2"/>
  <c r="F304" i="2"/>
  <c r="G304" i="2"/>
  <c r="H304" i="2"/>
  <c r="I304" i="2"/>
  <c r="J304" i="2"/>
  <c r="K304" i="2"/>
  <c r="L304" i="2"/>
  <c r="M304" i="2"/>
  <c r="N304" i="2"/>
  <c r="D305" i="2"/>
  <c r="E305" i="2"/>
  <c r="F305" i="2"/>
  <c r="G305" i="2"/>
  <c r="H305" i="2"/>
  <c r="I305" i="2"/>
  <c r="J305" i="2"/>
  <c r="K305" i="2"/>
  <c r="L305" i="2"/>
  <c r="M305" i="2"/>
  <c r="N305" i="2"/>
  <c r="D306" i="2"/>
  <c r="E306" i="2"/>
  <c r="F306" i="2"/>
  <c r="G306" i="2"/>
  <c r="H306" i="2"/>
  <c r="I306" i="2"/>
  <c r="J306" i="2"/>
  <c r="K306" i="2"/>
  <c r="L306" i="2"/>
  <c r="M306" i="2"/>
  <c r="N306" i="2"/>
  <c r="D307" i="2"/>
  <c r="E307" i="2"/>
  <c r="F307" i="2"/>
  <c r="G307" i="2"/>
  <c r="H307" i="2"/>
  <c r="I307" i="2"/>
  <c r="J307" i="2"/>
  <c r="K307" i="2"/>
  <c r="L307" i="2"/>
  <c r="M307" i="2"/>
  <c r="N307" i="2"/>
  <c r="D308" i="2"/>
  <c r="E308" i="2"/>
  <c r="F308" i="2"/>
  <c r="G308" i="2"/>
  <c r="H308" i="2"/>
  <c r="I308" i="2"/>
  <c r="J308" i="2"/>
  <c r="K308" i="2"/>
  <c r="L308" i="2"/>
  <c r="M308" i="2"/>
  <c r="N308" i="2"/>
  <c r="D309" i="2"/>
  <c r="E309" i="2"/>
  <c r="F309" i="2"/>
  <c r="G309" i="2"/>
  <c r="H309" i="2"/>
  <c r="I309" i="2"/>
  <c r="J309" i="2"/>
  <c r="K309" i="2"/>
  <c r="L309" i="2"/>
  <c r="M309" i="2"/>
  <c r="N309" i="2"/>
  <c r="D310" i="2"/>
  <c r="E310" i="2"/>
  <c r="F310" i="2"/>
  <c r="G310" i="2"/>
  <c r="H310" i="2"/>
  <c r="I310" i="2"/>
  <c r="J310" i="2"/>
  <c r="K310" i="2"/>
  <c r="L310" i="2"/>
  <c r="M310" i="2"/>
  <c r="N310" i="2"/>
  <c r="D311" i="2"/>
  <c r="E311" i="2"/>
  <c r="F311" i="2"/>
  <c r="G311" i="2"/>
  <c r="H311" i="2"/>
  <c r="I311" i="2"/>
  <c r="J311" i="2"/>
  <c r="K311" i="2"/>
  <c r="L311" i="2"/>
  <c r="M311" i="2"/>
  <c r="N311" i="2"/>
  <c r="D312" i="2"/>
  <c r="E312" i="2"/>
  <c r="F312" i="2"/>
  <c r="G312" i="2"/>
  <c r="H312" i="2"/>
  <c r="I312" i="2"/>
  <c r="J312" i="2"/>
  <c r="K312" i="2"/>
  <c r="L312" i="2"/>
  <c r="M312" i="2"/>
  <c r="N312" i="2"/>
  <c r="D313" i="2"/>
  <c r="E313" i="2"/>
  <c r="F313" i="2"/>
  <c r="G313" i="2"/>
  <c r="H313" i="2"/>
  <c r="I313" i="2"/>
  <c r="J313" i="2"/>
  <c r="K313" i="2"/>
  <c r="L313" i="2"/>
  <c r="M313" i="2"/>
  <c r="N313" i="2"/>
  <c r="D314" i="2"/>
  <c r="E314" i="2"/>
  <c r="F314" i="2"/>
  <c r="G314" i="2"/>
  <c r="H314" i="2"/>
  <c r="I314" i="2"/>
  <c r="J314" i="2"/>
  <c r="K314" i="2"/>
  <c r="L314" i="2"/>
  <c r="M314" i="2"/>
  <c r="N314" i="2"/>
  <c r="D315" i="2"/>
  <c r="E315" i="2"/>
  <c r="F315" i="2"/>
  <c r="G315" i="2"/>
  <c r="H315" i="2"/>
  <c r="I315" i="2"/>
  <c r="J315" i="2"/>
  <c r="K315" i="2"/>
  <c r="L315" i="2"/>
  <c r="M315" i="2"/>
  <c r="N315" i="2"/>
  <c r="D316" i="2"/>
  <c r="E316" i="2"/>
  <c r="F316" i="2"/>
  <c r="G316" i="2"/>
  <c r="H316" i="2"/>
  <c r="I316" i="2"/>
  <c r="J316" i="2"/>
  <c r="K316" i="2"/>
  <c r="L316" i="2"/>
  <c r="M316" i="2"/>
  <c r="N316" i="2"/>
  <c r="D317" i="2"/>
  <c r="E317" i="2"/>
  <c r="F317" i="2"/>
  <c r="G317" i="2"/>
  <c r="H317" i="2"/>
  <c r="I317" i="2"/>
  <c r="J317" i="2"/>
  <c r="K317" i="2"/>
  <c r="L317" i="2"/>
  <c r="M317" i="2"/>
  <c r="N317" i="2"/>
  <c r="D318" i="2"/>
  <c r="E318" i="2"/>
  <c r="F318" i="2"/>
  <c r="G318" i="2"/>
  <c r="H318" i="2"/>
  <c r="I318" i="2"/>
  <c r="J318" i="2"/>
  <c r="K318" i="2"/>
  <c r="L318" i="2"/>
  <c r="M318" i="2"/>
  <c r="N318" i="2"/>
  <c r="D319" i="2"/>
  <c r="E319" i="2"/>
  <c r="F319" i="2"/>
  <c r="G319" i="2"/>
  <c r="H319" i="2"/>
  <c r="I319" i="2"/>
  <c r="J319" i="2"/>
  <c r="K319" i="2"/>
  <c r="L319" i="2"/>
  <c r="M319" i="2"/>
  <c r="N319" i="2"/>
  <c r="D320" i="2"/>
  <c r="E320" i="2"/>
  <c r="F320" i="2"/>
  <c r="G320" i="2"/>
  <c r="H320" i="2"/>
  <c r="I320" i="2"/>
  <c r="J320" i="2"/>
  <c r="K320" i="2"/>
  <c r="L320" i="2"/>
  <c r="M320" i="2"/>
  <c r="N320" i="2"/>
  <c r="D321" i="2"/>
  <c r="E321" i="2"/>
  <c r="F321" i="2"/>
  <c r="G321" i="2"/>
  <c r="H321" i="2"/>
  <c r="I321" i="2"/>
  <c r="J321" i="2"/>
  <c r="K321" i="2"/>
  <c r="L321" i="2"/>
  <c r="M321" i="2"/>
  <c r="N321" i="2"/>
  <c r="D322" i="2"/>
  <c r="E322" i="2"/>
  <c r="F322" i="2"/>
  <c r="G322" i="2"/>
  <c r="H322" i="2"/>
  <c r="I322" i="2"/>
  <c r="J322" i="2"/>
  <c r="K322" i="2"/>
  <c r="L322" i="2"/>
  <c r="M322" i="2"/>
  <c r="N322" i="2"/>
  <c r="D323" i="2"/>
  <c r="E323" i="2"/>
  <c r="F323" i="2"/>
  <c r="G323" i="2"/>
  <c r="H323" i="2"/>
  <c r="I323" i="2"/>
  <c r="J323" i="2"/>
  <c r="K323" i="2"/>
  <c r="L323" i="2"/>
  <c r="M323" i="2"/>
  <c r="N323" i="2"/>
  <c r="D324" i="2"/>
  <c r="E324" i="2"/>
  <c r="F324" i="2"/>
  <c r="G324" i="2"/>
  <c r="H324" i="2"/>
  <c r="I324" i="2"/>
  <c r="J324" i="2"/>
  <c r="K324" i="2"/>
  <c r="L324" i="2"/>
  <c r="M324" i="2"/>
  <c r="N324" i="2"/>
  <c r="D325" i="2"/>
  <c r="E325" i="2"/>
  <c r="F325" i="2"/>
  <c r="G325" i="2"/>
  <c r="H325" i="2"/>
  <c r="I325" i="2"/>
  <c r="J325" i="2"/>
  <c r="K325" i="2"/>
  <c r="L325" i="2"/>
  <c r="M325" i="2"/>
  <c r="N325" i="2"/>
  <c r="D326" i="2"/>
  <c r="E326" i="2"/>
  <c r="F326" i="2"/>
  <c r="G326" i="2"/>
  <c r="H326" i="2"/>
  <c r="I326" i="2"/>
  <c r="J326" i="2"/>
  <c r="K326" i="2"/>
  <c r="L326" i="2"/>
  <c r="M326" i="2"/>
  <c r="N326" i="2"/>
  <c r="D327" i="2"/>
  <c r="E327" i="2"/>
  <c r="F327" i="2"/>
  <c r="G327" i="2"/>
  <c r="H327" i="2"/>
  <c r="I327" i="2"/>
  <c r="J327" i="2"/>
  <c r="K327" i="2"/>
  <c r="L327" i="2"/>
  <c r="M327" i="2"/>
  <c r="N327" i="2"/>
  <c r="D328" i="2"/>
  <c r="E328" i="2"/>
  <c r="F328" i="2"/>
  <c r="G328" i="2"/>
  <c r="H328" i="2"/>
  <c r="I328" i="2"/>
  <c r="J328" i="2"/>
  <c r="K328" i="2"/>
  <c r="L328" i="2"/>
  <c r="M328" i="2"/>
  <c r="N328" i="2"/>
  <c r="D329" i="2"/>
  <c r="E329" i="2"/>
  <c r="F329" i="2"/>
  <c r="G329" i="2"/>
  <c r="H329" i="2"/>
  <c r="I329" i="2"/>
  <c r="J329" i="2"/>
  <c r="K329" i="2"/>
  <c r="L329" i="2"/>
  <c r="M329" i="2"/>
  <c r="N329" i="2"/>
  <c r="D330" i="2"/>
  <c r="E330" i="2"/>
  <c r="F330" i="2"/>
  <c r="G330" i="2"/>
  <c r="H330" i="2"/>
  <c r="I330" i="2"/>
  <c r="J330" i="2"/>
  <c r="K330" i="2"/>
  <c r="L330" i="2"/>
  <c r="M330" i="2"/>
  <c r="N330" i="2"/>
  <c r="D331" i="2"/>
  <c r="E331" i="2"/>
  <c r="F331" i="2"/>
  <c r="G331" i="2"/>
  <c r="H331" i="2"/>
  <c r="I331" i="2"/>
  <c r="J331" i="2"/>
  <c r="K331" i="2"/>
  <c r="L331" i="2"/>
  <c r="M331" i="2"/>
  <c r="N331" i="2"/>
  <c r="D332" i="2"/>
  <c r="E332" i="2"/>
  <c r="F332" i="2"/>
  <c r="G332" i="2"/>
  <c r="H332" i="2"/>
  <c r="I332" i="2"/>
  <c r="J332" i="2"/>
  <c r="K332" i="2"/>
  <c r="L332" i="2"/>
  <c r="M332" i="2"/>
  <c r="N332" i="2"/>
  <c r="D333" i="2"/>
  <c r="E333" i="2"/>
  <c r="F333" i="2"/>
  <c r="G333" i="2"/>
  <c r="H333" i="2"/>
  <c r="I333" i="2"/>
  <c r="J333" i="2"/>
  <c r="K333" i="2"/>
  <c r="L333" i="2"/>
  <c r="M333" i="2"/>
  <c r="N333" i="2"/>
  <c r="D334" i="2"/>
  <c r="E334" i="2"/>
  <c r="F334" i="2"/>
  <c r="G334" i="2"/>
  <c r="H334" i="2"/>
  <c r="I334" i="2"/>
  <c r="J334" i="2"/>
  <c r="K334" i="2"/>
  <c r="L334" i="2"/>
  <c r="M334" i="2"/>
  <c r="N334" i="2"/>
  <c r="D335" i="2"/>
  <c r="E335" i="2"/>
  <c r="F335" i="2"/>
  <c r="G335" i="2"/>
  <c r="H335" i="2"/>
  <c r="I335" i="2"/>
  <c r="J335" i="2"/>
  <c r="K335" i="2"/>
  <c r="L335" i="2"/>
  <c r="M335" i="2"/>
  <c r="N335" i="2"/>
  <c r="D336" i="2"/>
  <c r="E336" i="2"/>
  <c r="F336" i="2"/>
  <c r="G336" i="2"/>
  <c r="H336" i="2"/>
  <c r="I336" i="2"/>
  <c r="J336" i="2"/>
  <c r="K336" i="2"/>
  <c r="L336" i="2"/>
  <c r="M336" i="2"/>
  <c r="N336" i="2"/>
  <c r="D337" i="2"/>
  <c r="E337" i="2"/>
  <c r="F337" i="2"/>
  <c r="G337" i="2"/>
  <c r="H337" i="2"/>
  <c r="I337" i="2"/>
  <c r="J337" i="2"/>
  <c r="K337" i="2"/>
  <c r="L337" i="2"/>
  <c r="M337" i="2"/>
  <c r="N337" i="2"/>
  <c r="D338" i="2"/>
  <c r="E338" i="2"/>
  <c r="F338" i="2"/>
  <c r="G338" i="2"/>
  <c r="H338" i="2"/>
  <c r="I338" i="2"/>
  <c r="J338" i="2"/>
  <c r="K338" i="2"/>
  <c r="L338" i="2"/>
  <c r="M338" i="2"/>
  <c r="N338" i="2"/>
  <c r="D339" i="2"/>
  <c r="E339" i="2"/>
  <c r="F339" i="2"/>
  <c r="G339" i="2"/>
  <c r="H339" i="2"/>
  <c r="I339" i="2"/>
  <c r="J339" i="2"/>
  <c r="K339" i="2"/>
  <c r="L339" i="2"/>
  <c r="M339" i="2"/>
  <c r="N339" i="2"/>
  <c r="D340" i="2"/>
  <c r="E340" i="2"/>
  <c r="F340" i="2"/>
  <c r="G340" i="2"/>
  <c r="H340" i="2"/>
  <c r="I340" i="2"/>
  <c r="J340" i="2"/>
  <c r="K340" i="2"/>
  <c r="L340" i="2"/>
  <c r="M340" i="2"/>
  <c r="N340" i="2"/>
  <c r="D341" i="2"/>
  <c r="E341" i="2"/>
  <c r="F341" i="2"/>
  <c r="G341" i="2"/>
  <c r="H341" i="2"/>
  <c r="I341" i="2"/>
  <c r="J341" i="2"/>
  <c r="K341" i="2"/>
  <c r="L341" i="2"/>
  <c r="M341" i="2"/>
  <c r="N341" i="2"/>
  <c r="D342" i="2"/>
  <c r="E342" i="2"/>
  <c r="F342" i="2"/>
  <c r="G342" i="2"/>
  <c r="H342" i="2"/>
  <c r="I342" i="2"/>
  <c r="J342" i="2"/>
  <c r="K342" i="2"/>
  <c r="L342" i="2"/>
  <c r="M342" i="2"/>
  <c r="N342" i="2"/>
  <c r="D343" i="2"/>
  <c r="E343" i="2"/>
  <c r="F343" i="2"/>
  <c r="G343" i="2"/>
  <c r="H343" i="2"/>
  <c r="I343" i="2"/>
  <c r="J343" i="2"/>
  <c r="K343" i="2"/>
  <c r="L343" i="2"/>
  <c r="M343" i="2"/>
  <c r="N343" i="2"/>
  <c r="D344" i="2"/>
  <c r="E344" i="2"/>
  <c r="F344" i="2"/>
  <c r="G344" i="2"/>
  <c r="H344" i="2"/>
  <c r="I344" i="2"/>
  <c r="J344" i="2"/>
  <c r="K344" i="2"/>
  <c r="L344" i="2"/>
  <c r="M344" i="2"/>
  <c r="N344" i="2"/>
  <c r="D345" i="2"/>
  <c r="E345" i="2"/>
  <c r="F345" i="2"/>
  <c r="G345" i="2"/>
  <c r="H345" i="2"/>
  <c r="I345" i="2"/>
  <c r="J345" i="2"/>
  <c r="K345" i="2"/>
  <c r="L345" i="2"/>
  <c r="M345" i="2"/>
  <c r="N345" i="2"/>
  <c r="D346" i="2"/>
  <c r="E346" i="2"/>
  <c r="F346" i="2"/>
  <c r="G346" i="2"/>
  <c r="H346" i="2"/>
  <c r="I346" i="2"/>
  <c r="J346" i="2"/>
  <c r="K346" i="2"/>
  <c r="L346" i="2"/>
  <c r="M346" i="2"/>
  <c r="N346" i="2"/>
  <c r="D347" i="2"/>
  <c r="E347" i="2"/>
  <c r="F347" i="2"/>
  <c r="G347" i="2"/>
  <c r="H347" i="2"/>
  <c r="I347" i="2"/>
  <c r="J347" i="2"/>
  <c r="K347" i="2"/>
  <c r="L347" i="2"/>
  <c r="M347" i="2"/>
  <c r="N347" i="2"/>
  <c r="D348" i="2"/>
  <c r="E348" i="2"/>
  <c r="F348" i="2"/>
  <c r="G348" i="2"/>
  <c r="H348" i="2"/>
  <c r="I348" i="2"/>
  <c r="J348" i="2"/>
  <c r="K348" i="2"/>
  <c r="L348" i="2"/>
  <c r="M348" i="2"/>
  <c r="N348" i="2"/>
  <c r="D349" i="2"/>
  <c r="E349" i="2"/>
  <c r="F349" i="2"/>
  <c r="G349" i="2"/>
  <c r="H349" i="2"/>
  <c r="I349" i="2"/>
  <c r="J349" i="2"/>
  <c r="K349" i="2"/>
  <c r="L349" i="2"/>
  <c r="M349" i="2"/>
  <c r="N349" i="2"/>
  <c r="D350" i="2"/>
  <c r="E350" i="2"/>
  <c r="F350" i="2"/>
  <c r="G350" i="2"/>
  <c r="H350" i="2"/>
  <c r="I350" i="2"/>
  <c r="J350" i="2"/>
  <c r="K350" i="2"/>
  <c r="L350" i="2"/>
  <c r="M350" i="2"/>
  <c r="N350" i="2"/>
  <c r="D351" i="2"/>
  <c r="E351" i="2"/>
  <c r="F351" i="2"/>
  <c r="G351" i="2"/>
  <c r="H351" i="2"/>
  <c r="I351" i="2"/>
  <c r="J351" i="2"/>
  <c r="K351" i="2"/>
  <c r="L351" i="2"/>
  <c r="M351" i="2"/>
  <c r="N351" i="2"/>
  <c r="D352" i="2"/>
  <c r="E352" i="2"/>
  <c r="F352" i="2"/>
  <c r="G352" i="2"/>
  <c r="H352" i="2"/>
  <c r="I352" i="2"/>
  <c r="J352" i="2"/>
  <c r="K352" i="2"/>
  <c r="L352" i="2"/>
  <c r="M352" i="2"/>
  <c r="N352" i="2"/>
  <c r="D353" i="2"/>
  <c r="E353" i="2"/>
  <c r="F353" i="2"/>
  <c r="G353" i="2"/>
  <c r="H353" i="2"/>
  <c r="I353" i="2"/>
  <c r="J353" i="2"/>
  <c r="K353" i="2"/>
  <c r="L353" i="2"/>
  <c r="M353" i="2"/>
  <c r="N353" i="2"/>
  <c r="D354" i="2"/>
  <c r="E354" i="2"/>
  <c r="F354" i="2"/>
  <c r="G354" i="2"/>
  <c r="H354" i="2"/>
  <c r="I354" i="2"/>
  <c r="J354" i="2"/>
  <c r="K354" i="2"/>
  <c r="L354" i="2"/>
  <c r="M354" i="2"/>
  <c r="N354" i="2"/>
  <c r="D355" i="2"/>
  <c r="E355" i="2"/>
  <c r="F355" i="2"/>
  <c r="G355" i="2"/>
  <c r="H355" i="2"/>
  <c r="I355" i="2"/>
  <c r="J355" i="2"/>
  <c r="K355" i="2"/>
  <c r="L355" i="2"/>
  <c r="M355" i="2"/>
  <c r="N355" i="2"/>
  <c r="D356" i="2"/>
  <c r="E356" i="2"/>
  <c r="F356" i="2"/>
  <c r="G356" i="2"/>
  <c r="H356" i="2"/>
  <c r="I356" i="2"/>
  <c r="J356" i="2"/>
  <c r="K356" i="2"/>
  <c r="L356" i="2"/>
  <c r="M356" i="2"/>
  <c r="N356" i="2"/>
  <c r="D357" i="2"/>
  <c r="E357" i="2"/>
  <c r="F357" i="2"/>
  <c r="G357" i="2"/>
  <c r="H357" i="2"/>
  <c r="I357" i="2"/>
  <c r="J357" i="2"/>
  <c r="K357" i="2"/>
  <c r="L357" i="2"/>
  <c r="M357" i="2"/>
  <c r="N357" i="2"/>
  <c r="D358" i="2"/>
  <c r="E358" i="2"/>
  <c r="F358" i="2"/>
  <c r="G358" i="2"/>
  <c r="H358" i="2"/>
  <c r="I358" i="2"/>
  <c r="J358" i="2"/>
  <c r="K358" i="2"/>
  <c r="L358" i="2"/>
  <c r="M358" i="2"/>
  <c r="N358" i="2"/>
  <c r="D359" i="2"/>
  <c r="E359" i="2"/>
  <c r="F359" i="2"/>
  <c r="G359" i="2"/>
  <c r="H359" i="2"/>
  <c r="I359" i="2"/>
  <c r="J359" i="2"/>
  <c r="K359" i="2"/>
  <c r="L359" i="2"/>
  <c r="M359" i="2"/>
  <c r="N359" i="2"/>
  <c r="D360" i="2"/>
  <c r="E360" i="2"/>
  <c r="F360" i="2"/>
  <c r="G360" i="2"/>
  <c r="H360" i="2"/>
  <c r="I360" i="2"/>
  <c r="J360" i="2"/>
  <c r="K360" i="2"/>
  <c r="L360" i="2"/>
  <c r="M360" i="2"/>
  <c r="N360" i="2"/>
  <c r="D361" i="2"/>
  <c r="E361" i="2"/>
  <c r="F361" i="2"/>
  <c r="G361" i="2"/>
  <c r="H361" i="2"/>
  <c r="I361" i="2"/>
  <c r="J361" i="2"/>
  <c r="K361" i="2"/>
  <c r="L361" i="2"/>
  <c r="M361" i="2"/>
  <c r="N361" i="2"/>
  <c r="D362" i="2"/>
  <c r="E362" i="2"/>
  <c r="F362" i="2"/>
  <c r="G362" i="2"/>
  <c r="H362" i="2"/>
  <c r="I362" i="2"/>
  <c r="J362" i="2"/>
  <c r="K362" i="2"/>
  <c r="L362" i="2"/>
  <c r="M362" i="2"/>
  <c r="N362" i="2"/>
  <c r="D363" i="2"/>
  <c r="E363" i="2"/>
  <c r="F363" i="2"/>
  <c r="G363" i="2"/>
  <c r="H363" i="2"/>
  <c r="I363" i="2"/>
  <c r="J363" i="2"/>
  <c r="K363" i="2"/>
  <c r="L363" i="2"/>
  <c r="M363" i="2"/>
  <c r="N363" i="2"/>
  <c r="D364" i="2"/>
  <c r="E364" i="2"/>
  <c r="F364" i="2"/>
  <c r="G364" i="2"/>
  <c r="H364" i="2"/>
  <c r="I364" i="2"/>
  <c r="J364" i="2"/>
  <c r="K364" i="2"/>
  <c r="L364" i="2"/>
  <c r="M364" i="2"/>
  <c r="N364" i="2"/>
  <c r="D365" i="2"/>
  <c r="E365" i="2"/>
  <c r="F365" i="2"/>
  <c r="G365" i="2"/>
  <c r="H365" i="2"/>
  <c r="I365" i="2"/>
  <c r="J365" i="2"/>
  <c r="K365" i="2"/>
  <c r="L365" i="2"/>
  <c r="M365" i="2"/>
  <c r="N365" i="2"/>
  <c r="D366" i="2"/>
  <c r="E366" i="2"/>
  <c r="F366" i="2"/>
  <c r="G366" i="2"/>
  <c r="H366" i="2"/>
  <c r="I366" i="2"/>
  <c r="J366" i="2"/>
  <c r="K366" i="2"/>
  <c r="L366" i="2"/>
  <c r="M366" i="2"/>
  <c r="N366" i="2"/>
  <c r="D367" i="2"/>
  <c r="E367" i="2"/>
  <c r="F367" i="2"/>
  <c r="G367" i="2"/>
  <c r="H367" i="2"/>
  <c r="I367" i="2"/>
  <c r="J367" i="2"/>
  <c r="K367" i="2"/>
  <c r="L367" i="2"/>
  <c r="M367" i="2"/>
  <c r="N367" i="2"/>
  <c r="D368" i="2"/>
  <c r="E368" i="2"/>
  <c r="F368" i="2"/>
  <c r="G368" i="2"/>
  <c r="H368" i="2"/>
  <c r="I368" i="2"/>
  <c r="J368" i="2"/>
  <c r="K368" i="2"/>
  <c r="L368" i="2"/>
  <c r="M368" i="2"/>
  <c r="N368" i="2"/>
  <c r="D369" i="2"/>
  <c r="E369" i="2"/>
  <c r="F369" i="2"/>
  <c r="G369" i="2"/>
  <c r="H369" i="2"/>
  <c r="I369" i="2"/>
  <c r="J369" i="2"/>
  <c r="K369" i="2"/>
  <c r="L369" i="2"/>
  <c r="M369" i="2"/>
  <c r="N369" i="2"/>
  <c r="D370" i="2"/>
  <c r="E370" i="2"/>
  <c r="F370" i="2"/>
  <c r="G370" i="2"/>
  <c r="H370" i="2"/>
  <c r="I370" i="2"/>
  <c r="J370" i="2"/>
  <c r="K370" i="2"/>
  <c r="L370" i="2"/>
  <c r="M370" i="2"/>
  <c r="N370" i="2"/>
  <c r="D371" i="2"/>
  <c r="E371" i="2"/>
  <c r="F371" i="2"/>
  <c r="G371" i="2"/>
  <c r="H371" i="2"/>
  <c r="I371" i="2"/>
  <c r="J371" i="2"/>
  <c r="K371" i="2"/>
  <c r="L371" i="2"/>
  <c r="M371" i="2"/>
  <c r="N371" i="2"/>
  <c r="D372" i="2"/>
  <c r="E372" i="2"/>
  <c r="F372" i="2"/>
  <c r="G372" i="2"/>
  <c r="H372" i="2"/>
  <c r="I372" i="2"/>
  <c r="J372" i="2"/>
  <c r="K372" i="2"/>
  <c r="L372" i="2"/>
  <c r="M372" i="2"/>
  <c r="N372" i="2"/>
  <c r="D373" i="2"/>
  <c r="E373" i="2"/>
  <c r="F373" i="2"/>
  <c r="G373" i="2"/>
  <c r="H373" i="2"/>
  <c r="I373" i="2"/>
  <c r="J373" i="2"/>
  <c r="K373" i="2"/>
  <c r="L373" i="2"/>
  <c r="M373" i="2"/>
  <c r="N373" i="2"/>
  <c r="D374" i="2"/>
  <c r="E374" i="2"/>
  <c r="F374" i="2"/>
  <c r="G374" i="2"/>
  <c r="H374" i="2"/>
  <c r="I374" i="2"/>
  <c r="J374" i="2"/>
  <c r="K374" i="2"/>
  <c r="L374" i="2"/>
  <c r="M374" i="2"/>
  <c r="N374" i="2"/>
  <c r="D375" i="2"/>
  <c r="E375" i="2"/>
  <c r="F375" i="2"/>
  <c r="G375" i="2"/>
  <c r="H375" i="2"/>
  <c r="I375" i="2"/>
  <c r="J375" i="2"/>
  <c r="K375" i="2"/>
  <c r="L375" i="2"/>
  <c r="M375" i="2"/>
  <c r="N375" i="2"/>
  <c r="D376" i="2"/>
  <c r="E376" i="2"/>
  <c r="F376" i="2"/>
  <c r="G376" i="2"/>
  <c r="H376" i="2"/>
  <c r="I376" i="2"/>
  <c r="J376" i="2"/>
  <c r="K376" i="2"/>
  <c r="L376" i="2"/>
  <c r="M376" i="2"/>
  <c r="N376" i="2"/>
  <c r="D377" i="2"/>
  <c r="E377" i="2"/>
  <c r="F377" i="2"/>
  <c r="G377" i="2"/>
  <c r="H377" i="2"/>
  <c r="I377" i="2"/>
  <c r="J377" i="2"/>
  <c r="K377" i="2"/>
  <c r="L377" i="2"/>
  <c r="M377" i="2"/>
  <c r="N377" i="2"/>
  <c r="D378" i="2"/>
  <c r="E378" i="2"/>
  <c r="F378" i="2"/>
  <c r="G378" i="2"/>
  <c r="H378" i="2"/>
  <c r="I378" i="2"/>
  <c r="J378" i="2"/>
  <c r="K378" i="2"/>
  <c r="L378" i="2"/>
  <c r="M378" i="2"/>
  <c r="N378" i="2"/>
  <c r="D379" i="2"/>
  <c r="E379" i="2"/>
  <c r="F379" i="2"/>
  <c r="G379" i="2"/>
  <c r="H379" i="2"/>
  <c r="I379" i="2"/>
  <c r="J379" i="2"/>
  <c r="K379" i="2"/>
  <c r="L379" i="2"/>
  <c r="M379" i="2"/>
  <c r="N379" i="2"/>
  <c r="D380" i="2"/>
  <c r="E380" i="2"/>
  <c r="F380" i="2"/>
  <c r="G380" i="2"/>
  <c r="H380" i="2"/>
  <c r="I380" i="2"/>
  <c r="J380" i="2"/>
  <c r="K380" i="2"/>
  <c r="L380" i="2"/>
  <c r="M380" i="2"/>
  <c r="N380" i="2"/>
  <c r="D381" i="2"/>
  <c r="E381" i="2"/>
  <c r="F381" i="2"/>
  <c r="G381" i="2"/>
  <c r="H381" i="2"/>
  <c r="I381" i="2"/>
  <c r="J381" i="2"/>
  <c r="K381" i="2"/>
  <c r="L381" i="2"/>
  <c r="M381" i="2"/>
  <c r="N381" i="2"/>
  <c r="D382" i="2"/>
  <c r="E382" i="2"/>
  <c r="F382" i="2"/>
  <c r="G382" i="2"/>
  <c r="H382" i="2"/>
  <c r="I382" i="2"/>
  <c r="J382" i="2"/>
  <c r="K382" i="2"/>
  <c r="L382" i="2"/>
  <c r="M382" i="2"/>
  <c r="N382" i="2"/>
  <c r="D383" i="2"/>
  <c r="E383" i="2"/>
  <c r="F383" i="2"/>
  <c r="G383" i="2"/>
  <c r="H383" i="2"/>
  <c r="I383" i="2"/>
  <c r="J383" i="2"/>
  <c r="K383" i="2"/>
  <c r="L383" i="2"/>
  <c r="M383" i="2"/>
  <c r="N383" i="2"/>
  <c r="D384" i="2"/>
  <c r="E384" i="2"/>
  <c r="F384" i="2"/>
  <c r="G384" i="2"/>
  <c r="H384" i="2"/>
  <c r="I384" i="2"/>
  <c r="J384" i="2"/>
  <c r="K384" i="2"/>
  <c r="L384" i="2"/>
  <c r="M384" i="2"/>
  <c r="N384" i="2"/>
  <c r="D385" i="2"/>
  <c r="E385" i="2"/>
  <c r="F385" i="2"/>
  <c r="G385" i="2"/>
  <c r="H385" i="2"/>
  <c r="I385" i="2"/>
  <c r="J385" i="2"/>
  <c r="K385" i="2"/>
  <c r="L385" i="2"/>
  <c r="M385" i="2"/>
  <c r="N385" i="2"/>
  <c r="D386" i="2"/>
  <c r="E386" i="2"/>
  <c r="F386" i="2"/>
  <c r="G386" i="2"/>
  <c r="H386" i="2"/>
  <c r="I386" i="2"/>
  <c r="J386" i="2"/>
  <c r="K386" i="2"/>
  <c r="L386" i="2"/>
  <c r="M386" i="2"/>
  <c r="N386" i="2"/>
  <c r="D387" i="2"/>
  <c r="E387" i="2"/>
  <c r="F387" i="2"/>
  <c r="G387" i="2"/>
  <c r="H387" i="2"/>
  <c r="I387" i="2"/>
  <c r="J387" i="2"/>
  <c r="K387" i="2"/>
  <c r="L387" i="2"/>
  <c r="M387" i="2"/>
  <c r="N387" i="2"/>
  <c r="D388" i="2"/>
  <c r="E388" i="2"/>
  <c r="F388" i="2"/>
  <c r="G388" i="2"/>
  <c r="H388" i="2"/>
  <c r="I388" i="2"/>
  <c r="J388" i="2"/>
  <c r="K388" i="2"/>
  <c r="L388" i="2"/>
  <c r="M388" i="2"/>
  <c r="N388" i="2"/>
  <c r="D389" i="2"/>
  <c r="E389" i="2"/>
  <c r="F389" i="2"/>
  <c r="G389" i="2"/>
  <c r="H389" i="2"/>
  <c r="I389" i="2"/>
  <c r="J389" i="2"/>
  <c r="K389" i="2"/>
  <c r="L389" i="2"/>
  <c r="M389" i="2"/>
  <c r="N389" i="2"/>
  <c r="D390" i="2"/>
  <c r="E390" i="2"/>
  <c r="F390" i="2"/>
  <c r="G390" i="2"/>
  <c r="H390" i="2"/>
  <c r="I390" i="2"/>
  <c r="J390" i="2"/>
  <c r="K390" i="2"/>
  <c r="L390" i="2"/>
  <c r="M390" i="2"/>
  <c r="N390" i="2"/>
  <c r="D391" i="2"/>
  <c r="E391" i="2"/>
  <c r="F391" i="2"/>
  <c r="G391" i="2"/>
  <c r="H391" i="2"/>
  <c r="I391" i="2"/>
  <c r="J391" i="2"/>
  <c r="K391" i="2"/>
  <c r="L391" i="2"/>
  <c r="M391" i="2"/>
  <c r="N391" i="2"/>
  <c r="D392" i="2"/>
  <c r="E392" i="2"/>
  <c r="F392" i="2"/>
  <c r="G392" i="2"/>
  <c r="H392" i="2"/>
  <c r="I392" i="2"/>
  <c r="J392" i="2"/>
  <c r="K392" i="2"/>
  <c r="L392" i="2"/>
  <c r="M392" i="2"/>
  <c r="N392" i="2"/>
  <c r="D393" i="2"/>
  <c r="E393" i="2"/>
  <c r="F393" i="2"/>
  <c r="G393" i="2"/>
  <c r="H393" i="2"/>
  <c r="I393" i="2"/>
  <c r="J393" i="2"/>
  <c r="K393" i="2"/>
  <c r="L393" i="2"/>
  <c r="M393" i="2"/>
  <c r="N393" i="2"/>
  <c r="D394" i="2"/>
  <c r="E394" i="2"/>
  <c r="F394" i="2"/>
  <c r="G394" i="2"/>
  <c r="H394" i="2"/>
  <c r="I394" i="2"/>
  <c r="J394" i="2"/>
  <c r="K394" i="2"/>
  <c r="L394" i="2"/>
  <c r="M394" i="2"/>
  <c r="N394" i="2"/>
  <c r="D395" i="2"/>
  <c r="E395" i="2"/>
  <c r="F395" i="2"/>
  <c r="G395" i="2"/>
  <c r="H395" i="2"/>
  <c r="I395" i="2"/>
  <c r="J395" i="2"/>
  <c r="K395" i="2"/>
  <c r="L395" i="2"/>
  <c r="M395" i="2"/>
  <c r="N395" i="2"/>
  <c r="D396" i="2"/>
  <c r="E396" i="2"/>
  <c r="F396" i="2"/>
  <c r="G396" i="2"/>
  <c r="H396" i="2"/>
  <c r="I396" i="2"/>
  <c r="J396" i="2"/>
  <c r="K396" i="2"/>
  <c r="L396" i="2"/>
  <c r="M396" i="2"/>
  <c r="N396" i="2"/>
  <c r="D397" i="2"/>
  <c r="E397" i="2"/>
  <c r="F397" i="2"/>
  <c r="G397" i="2"/>
  <c r="H397" i="2"/>
  <c r="I397" i="2"/>
  <c r="J397" i="2"/>
  <c r="K397" i="2"/>
  <c r="L397" i="2"/>
  <c r="M397" i="2"/>
  <c r="N397" i="2"/>
  <c r="D398" i="2"/>
  <c r="E398" i="2"/>
  <c r="F398" i="2"/>
  <c r="G398" i="2"/>
  <c r="H398" i="2"/>
  <c r="I398" i="2"/>
  <c r="J398" i="2"/>
  <c r="K398" i="2"/>
  <c r="L398" i="2"/>
  <c r="M398" i="2"/>
  <c r="N398" i="2"/>
  <c r="D399" i="2"/>
  <c r="E399" i="2"/>
  <c r="F399" i="2"/>
  <c r="G399" i="2"/>
  <c r="H399" i="2"/>
  <c r="I399" i="2"/>
  <c r="J399" i="2"/>
  <c r="K399" i="2"/>
  <c r="L399" i="2"/>
  <c r="M399" i="2"/>
  <c r="N399" i="2"/>
  <c r="D400" i="2"/>
  <c r="E400" i="2"/>
  <c r="F400" i="2"/>
  <c r="G400" i="2"/>
  <c r="H400" i="2"/>
  <c r="I400" i="2"/>
  <c r="J400" i="2"/>
  <c r="K400" i="2"/>
  <c r="L400" i="2"/>
  <c r="M400" i="2"/>
  <c r="N400" i="2"/>
  <c r="D401" i="2"/>
  <c r="E401" i="2"/>
  <c r="F401" i="2"/>
  <c r="G401" i="2"/>
  <c r="H401" i="2"/>
  <c r="I401" i="2"/>
  <c r="J401" i="2"/>
  <c r="K401" i="2"/>
  <c r="L401" i="2"/>
  <c r="M401" i="2"/>
  <c r="N401" i="2"/>
  <c r="D402" i="2"/>
  <c r="E402" i="2"/>
  <c r="F402" i="2"/>
  <c r="G402" i="2"/>
  <c r="H402" i="2"/>
  <c r="I402" i="2"/>
  <c r="J402" i="2"/>
  <c r="K402" i="2"/>
  <c r="L402" i="2"/>
  <c r="M402" i="2"/>
  <c r="N402" i="2"/>
  <c r="D403" i="2"/>
  <c r="E403" i="2"/>
  <c r="F403" i="2"/>
  <c r="G403" i="2"/>
  <c r="H403" i="2"/>
  <c r="I403" i="2"/>
  <c r="J403" i="2"/>
  <c r="K403" i="2"/>
  <c r="L403" i="2"/>
  <c r="M403" i="2"/>
  <c r="N403" i="2"/>
  <c r="D404" i="2"/>
  <c r="E404" i="2"/>
  <c r="F404" i="2"/>
  <c r="G404" i="2"/>
  <c r="H404" i="2"/>
  <c r="I404" i="2"/>
  <c r="J404" i="2"/>
  <c r="K404" i="2"/>
  <c r="L404" i="2"/>
  <c r="M404" i="2"/>
  <c r="N404" i="2"/>
  <c r="D405" i="2"/>
  <c r="E405" i="2"/>
  <c r="F405" i="2"/>
  <c r="G405" i="2"/>
  <c r="H405" i="2"/>
  <c r="I405" i="2"/>
  <c r="J405" i="2"/>
  <c r="K405" i="2"/>
  <c r="L405" i="2"/>
  <c r="M405" i="2"/>
  <c r="N405" i="2"/>
  <c r="D406" i="2"/>
  <c r="E406" i="2"/>
  <c r="F406" i="2"/>
  <c r="G406" i="2"/>
  <c r="H406" i="2"/>
  <c r="I406" i="2"/>
  <c r="J406" i="2"/>
  <c r="K406" i="2"/>
  <c r="L406" i="2"/>
  <c r="M406" i="2"/>
  <c r="N406" i="2"/>
  <c r="D407" i="2"/>
  <c r="E407" i="2"/>
  <c r="F407" i="2"/>
  <c r="G407" i="2"/>
  <c r="H407" i="2"/>
  <c r="I407" i="2"/>
  <c r="J407" i="2"/>
  <c r="K407" i="2"/>
  <c r="L407" i="2"/>
  <c r="M407" i="2"/>
  <c r="N407" i="2"/>
  <c r="D408" i="2"/>
  <c r="E408" i="2"/>
  <c r="F408" i="2"/>
  <c r="G408" i="2"/>
  <c r="H408" i="2"/>
  <c r="I408" i="2"/>
  <c r="J408" i="2"/>
  <c r="K408" i="2"/>
  <c r="L408" i="2"/>
  <c r="M408" i="2"/>
  <c r="N408" i="2"/>
  <c r="D409" i="2"/>
  <c r="E409" i="2"/>
  <c r="F409" i="2"/>
  <c r="G409" i="2"/>
  <c r="H409" i="2"/>
  <c r="I409" i="2"/>
  <c r="J409" i="2"/>
  <c r="K409" i="2"/>
  <c r="L409" i="2"/>
  <c r="M409" i="2"/>
  <c r="N409" i="2"/>
  <c r="D410" i="2"/>
  <c r="E410" i="2"/>
  <c r="F410" i="2"/>
  <c r="G410" i="2"/>
  <c r="H410" i="2"/>
  <c r="I410" i="2"/>
  <c r="J410" i="2"/>
  <c r="K410" i="2"/>
  <c r="L410" i="2"/>
  <c r="M410" i="2"/>
  <c r="N410" i="2"/>
  <c r="D411" i="2"/>
  <c r="E411" i="2"/>
  <c r="F411" i="2"/>
  <c r="G411" i="2"/>
  <c r="H411" i="2"/>
  <c r="I411" i="2"/>
  <c r="J411" i="2"/>
  <c r="K411" i="2"/>
  <c r="L411" i="2"/>
  <c r="M411" i="2"/>
  <c r="N411" i="2"/>
  <c r="D412" i="2"/>
  <c r="E412" i="2"/>
  <c r="F412" i="2"/>
  <c r="G412" i="2"/>
  <c r="H412" i="2"/>
  <c r="I412" i="2"/>
  <c r="J412" i="2"/>
  <c r="K412" i="2"/>
  <c r="L412" i="2"/>
  <c r="M412" i="2"/>
  <c r="N412" i="2"/>
  <c r="D413" i="2"/>
  <c r="E413" i="2"/>
  <c r="F413" i="2"/>
  <c r="G413" i="2"/>
  <c r="H413" i="2"/>
  <c r="I413" i="2"/>
  <c r="J413" i="2"/>
  <c r="K413" i="2"/>
  <c r="L413" i="2"/>
  <c r="M413" i="2"/>
  <c r="N413" i="2"/>
  <c r="D414" i="2"/>
  <c r="E414" i="2"/>
  <c r="F414" i="2"/>
  <c r="G414" i="2"/>
  <c r="H414" i="2"/>
  <c r="I414" i="2"/>
  <c r="J414" i="2"/>
  <c r="K414" i="2"/>
  <c r="L414" i="2"/>
  <c r="M414" i="2"/>
  <c r="N414" i="2"/>
  <c r="D415" i="2"/>
  <c r="E415" i="2"/>
  <c r="F415" i="2"/>
  <c r="G415" i="2"/>
  <c r="H415" i="2"/>
  <c r="I415" i="2"/>
  <c r="J415" i="2"/>
  <c r="K415" i="2"/>
  <c r="L415" i="2"/>
  <c r="M415" i="2"/>
  <c r="N415" i="2"/>
  <c r="D416" i="2"/>
  <c r="E416" i="2"/>
  <c r="F416" i="2"/>
  <c r="G416" i="2"/>
  <c r="H416" i="2"/>
  <c r="I416" i="2"/>
  <c r="J416" i="2"/>
  <c r="K416" i="2"/>
  <c r="L416" i="2"/>
  <c r="M416" i="2"/>
  <c r="N416" i="2"/>
  <c r="D417" i="2"/>
  <c r="E417" i="2"/>
  <c r="F417" i="2"/>
  <c r="G417" i="2"/>
  <c r="H417" i="2"/>
  <c r="I417" i="2"/>
  <c r="J417" i="2"/>
  <c r="K417" i="2"/>
  <c r="L417" i="2"/>
  <c r="M417" i="2"/>
  <c r="N417" i="2"/>
  <c r="D418" i="2"/>
  <c r="E418" i="2"/>
  <c r="F418" i="2"/>
  <c r="G418" i="2"/>
  <c r="H418" i="2"/>
  <c r="I418" i="2"/>
  <c r="J418" i="2"/>
  <c r="K418" i="2"/>
  <c r="L418" i="2"/>
  <c r="M418" i="2"/>
  <c r="N418" i="2"/>
  <c r="D419" i="2"/>
  <c r="E419" i="2"/>
  <c r="F419" i="2"/>
  <c r="G419" i="2"/>
  <c r="H419" i="2"/>
  <c r="I419" i="2"/>
  <c r="J419" i="2"/>
  <c r="K419" i="2"/>
  <c r="L419" i="2"/>
  <c r="M419" i="2"/>
  <c r="N419" i="2"/>
  <c r="D420" i="2"/>
  <c r="E420" i="2"/>
  <c r="F420" i="2"/>
  <c r="G420" i="2"/>
  <c r="H420" i="2"/>
  <c r="I420" i="2"/>
  <c r="J420" i="2"/>
  <c r="K420" i="2"/>
  <c r="L420" i="2"/>
  <c r="M420" i="2"/>
  <c r="N420" i="2"/>
  <c r="D421" i="2"/>
  <c r="E421" i="2"/>
  <c r="F421" i="2"/>
  <c r="G421" i="2"/>
  <c r="H421" i="2"/>
  <c r="I421" i="2"/>
  <c r="J421" i="2"/>
  <c r="K421" i="2"/>
  <c r="L421" i="2"/>
  <c r="M421" i="2"/>
  <c r="N421" i="2"/>
  <c r="D422" i="2"/>
  <c r="E422" i="2"/>
  <c r="F422" i="2"/>
  <c r="G422" i="2"/>
  <c r="H422" i="2"/>
  <c r="I422" i="2"/>
  <c r="J422" i="2"/>
  <c r="K422" i="2"/>
  <c r="L422" i="2"/>
  <c r="M422" i="2"/>
  <c r="N422" i="2"/>
  <c r="D423" i="2"/>
  <c r="E423" i="2"/>
  <c r="F423" i="2"/>
  <c r="G423" i="2"/>
  <c r="H423" i="2"/>
  <c r="I423" i="2"/>
  <c r="J423" i="2"/>
  <c r="K423" i="2"/>
  <c r="L423" i="2"/>
  <c r="M423" i="2"/>
  <c r="N423" i="2"/>
  <c r="D424" i="2"/>
  <c r="E424" i="2"/>
  <c r="F424" i="2"/>
  <c r="G424" i="2"/>
  <c r="H424" i="2"/>
  <c r="I424" i="2"/>
  <c r="J424" i="2"/>
  <c r="K424" i="2"/>
  <c r="L424" i="2"/>
  <c r="M424" i="2"/>
  <c r="N424" i="2"/>
  <c r="D425" i="2"/>
  <c r="E425" i="2"/>
  <c r="F425" i="2"/>
  <c r="G425" i="2"/>
  <c r="H425" i="2"/>
  <c r="I425" i="2"/>
  <c r="J425" i="2"/>
  <c r="K425" i="2"/>
  <c r="L425" i="2"/>
  <c r="M425" i="2"/>
  <c r="N425" i="2"/>
  <c r="D426" i="2"/>
  <c r="E426" i="2"/>
  <c r="F426" i="2"/>
  <c r="G426" i="2"/>
  <c r="H426" i="2"/>
  <c r="I426" i="2"/>
  <c r="J426" i="2"/>
  <c r="K426" i="2"/>
  <c r="L426" i="2"/>
  <c r="M426" i="2"/>
  <c r="N426" i="2"/>
  <c r="D427" i="2"/>
  <c r="E427" i="2"/>
  <c r="F427" i="2"/>
  <c r="G427" i="2"/>
  <c r="H427" i="2"/>
  <c r="I427" i="2"/>
  <c r="J427" i="2"/>
  <c r="K427" i="2"/>
  <c r="L427" i="2"/>
  <c r="M427" i="2"/>
  <c r="N427" i="2"/>
  <c r="D428" i="2"/>
  <c r="E428" i="2"/>
  <c r="F428" i="2"/>
  <c r="G428" i="2"/>
  <c r="H428" i="2"/>
  <c r="I428" i="2"/>
  <c r="J428" i="2"/>
  <c r="K428" i="2"/>
  <c r="L428" i="2"/>
  <c r="M428" i="2"/>
  <c r="N428" i="2"/>
  <c r="D429" i="2"/>
  <c r="E429" i="2"/>
  <c r="F429" i="2"/>
  <c r="G429" i="2"/>
  <c r="H429" i="2"/>
  <c r="I429" i="2"/>
  <c r="J429" i="2"/>
  <c r="K429" i="2"/>
  <c r="L429" i="2"/>
  <c r="M429" i="2"/>
  <c r="N429" i="2"/>
  <c r="D430" i="2"/>
  <c r="E430" i="2"/>
  <c r="F430" i="2"/>
  <c r="G430" i="2"/>
  <c r="H430" i="2"/>
  <c r="I430" i="2"/>
  <c r="J430" i="2"/>
  <c r="K430" i="2"/>
  <c r="L430" i="2"/>
  <c r="M430" i="2"/>
  <c r="N430" i="2"/>
  <c r="D431" i="2"/>
  <c r="E431" i="2"/>
  <c r="F431" i="2"/>
  <c r="G431" i="2"/>
  <c r="H431" i="2"/>
  <c r="I431" i="2"/>
  <c r="J431" i="2"/>
  <c r="K431" i="2"/>
  <c r="L431" i="2"/>
  <c r="M431" i="2"/>
  <c r="N431" i="2"/>
  <c r="D432" i="2"/>
  <c r="E432" i="2"/>
  <c r="F432" i="2"/>
  <c r="G432" i="2"/>
  <c r="H432" i="2"/>
  <c r="I432" i="2"/>
  <c r="J432" i="2"/>
  <c r="K432" i="2"/>
  <c r="L432" i="2"/>
  <c r="M432" i="2"/>
  <c r="N432" i="2"/>
  <c r="D433" i="2"/>
  <c r="E433" i="2"/>
  <c r="F433" i="2"/>
  <c r="G433" i="2"/>
  <c r="H433" i="2"/>
  <c r="I433" i="2"/>
  <c r="J433" i="2"/>
  <c r="K433" i="2"/>
  <c r="L433" i="2"/>
  <c r="M433" i="2"/>
  <c r="N433" i="2"/>
  <c r="D434" i="2"/>
  <c r="E434" i="2"/>
  <c r="F434" i="2"/>
  <c r="G434" i="2"/>
  <c r="H434" i="2"/>
  <c r="I434" i="2"/>
  <c r="J434" i="2"/>
  <c r="K434" i="2"/>
  <c r="L434" i="2"/>
  <c r="M434" i="2"/>
  <c r="N434" i="2"/>
  <c r="D435" i="2"/>
  <c r="E435" i="2"/>
  <c r="F435" i="2"/>
  <c r="G435" i="2"/>
  <c r="H435" i="2"/>
  <c r="I435" i="2"/>
  <c r="J435" i="2"/>
  <c r="K435" i="2"/>
  <c r="L435" i="2"/>
  <c r="M435" i="2"/>
  <c r="N435" i="2"/>
  <c r="D436" i="2"/>
  <c r="E436" i="2"/>
  <c r="F436" i="2"/>
  <c r="G436" i="2"/>
  <c r="H436" i="2"/>
  <c r="I436" i="2"/>
  <c r="J436" i="2"/>
  <c r="K436" i="2"/>
  <c r="L436" i="2"/>
  <c r="M436" i="2"/>
  <c r="N436" i="2"/>
  <c r="D437" i="2"/>
  <c r="E437" i="2"/>
  <c r="F437" i="2"/>
  <c r="G437" i="2"/>
  <c r="H437" i="2"/>
  <c r="I437" i="2"/>
  <c r="J437" i="2"/>
  <c r="K437" i="2"/>
  <c r="L437" i="2"/>
  <c r="M437" i="2"/>
  <c r="N437" i="2"/>
  <c r="D438" i="2"/>
  <c r="E438" i="2"/>
  <c r="F438" i="2"/>
  <c r="G438" i="2"/>
  <c r="H438" i="2"/>
  <c r="I438" i="2"/>
  <c r="J438" i="2"/>
  <c r="K438" i="2"/>
  <c r="L438" i="2"/>
  <c r="M438" i="2"/>
  <c r="N438" i="2"/>
  <c r="D439" i="2"/>
  <c r="E439" i="2"/>
  <c r="F439" i="2"/>
  <c r="G439" i="2"/>
  <c r="H439" i="2"/>
  <c r="I439" i="2"/>
  <c r="J439" i="2"/>
  <c r="K439" i="2"/>
  <c r="L439" i="2"/>
  <c r="M439" i="2"/>
  <c r="N439" i="2"/>
  <c r="D440" i="2"/>
  <c r="E440" i="2"/>
  <c r="F440" i="2"/>
  <c r="G440" i="2"/>
  <c r="H440" i="2"/>
  <c r="I440" i="2"/>
  <c r="J440" i="2"/>
  <c r="K440" i="2"/>
  <c r="L440" i="2"/>
  <c r="M440" i="2"/>
  <c r="N440" i="2"/>
  <c r="D441" i="2"/>
  <c r="E441" i="2"/>
  <c r="F441" i="2"/>
  <c r="G441" i="2"/>
  <c r="H441" i="2"/>
  <c r="I441" i="2"/>
  <c r="J441" i="2"/>
  <c r="K441" i="2"/>
  <c r="L441" i="2"/>
  <c r="M441" i="2"/>
  <c r="N441" i="2"/>
  <c r="D442" i="2"/>
  <c r="E442" i="2"/>
  <c r="F442" i="2"/>
  <c r="G442" i="2"/>
  <c r="H442" i="2"/>
  <c r="I442" i="2"/>
  <c r="J442" i="2"/>
  <c r="K442" i="2"/>
  <c r="L442" i="2"/>
  <c r="M442" i="2"/>
  <c r="N442" i="2"/>
  <c r="D443" i="2"/>
  <c r="E443" i="2"/>
  <c r="F443" i="2"/>
  <c r="G443" i="2"/>
  <c r="H443" i="2"/>
  <c r="I443" i="2"/>
  <c r="J443" i="2"/>
  <c r="K443" i="2"/>
  <c r="L443" i="2"/>
  <c r="M443" i="2"/>
  <c r="N443" i="2"/>
  <c r="D444" i="2"/>
  <c r="E444" i="2"/>
  <c r="F444" i="2"/>
  <c r="G444" i="2"/>
  <c r="H444" i="2"/>
  <c r="I444" i="2"/>
  <c r="J444" i="2"/>
  <c r="K444" i="2"/>
  <c r="L444" i="2"/>
  <c r="M444" i="2"/>
  <c r="N444" i="2"/>
  <c r="D445" i="2"/>
  <c r="E445" i="2"/>
  <c r="F445" i="2"/>
  <c r="G445" i="2"/>
  <c r="H445" i="2"/>
  <c r="I445" i="2"/>
  <c r="J445" i="2"/>
  <c r="K445" i="2"/>
  <c r="L445" i="2"/>
  <c r="M445" i="2"/>
  <c r="N445" i="2"/>
  <c r="D446" i="2"/>
  <c r="E446" i="2"/>
  <c r="F446" i="2"/>
  <c r="G446" i="2"/>
  <c r="H446" i="2"/>
  <c r="I446" i="2"/>
  <c r="J446" i="2"/>
  <c r="K446" i="2"/>
  <c r="L446" i="2"/>
  <c r="M446" i="2"/>
  <c r="N446" i="2"/>
  <c r="D447" i="2"/>
  <c r="E447" i="2"/>
  <c r="F447" i="2"/>
  <c r="G447" i="2"/>
  <c r="H447" i="2"/>
  <c r="I447" i="2"/>
  <c r="J447" i="2"/>
  <c r="K447" i="2"/>
  <c r="L447" i="2"/>
  <c r="M447" i="2"/>
  <c r="N447" i="2"/>
  <c r="D448" i="2"/>
  <c r="E448" i="2"/>
  <c r="F448" i="2"/>
  <c r="G448" i="2"/>
  <c r="H448" i="2"/>
  <c r="I448" i="2"/>
  <c r="J448" i="2"/>
  <c r="K448" i="2"/>
  <c r="L448" i="2"/>
  <c r="M448" i="2"/>
  <c r="N448" i="2"/>
  <c r="D449" i="2"/>
  <c r="E449" i="2"/>
  <c r="F449" i="2"/>
  <c r="G449" i="2"/>
  <c r="H449" i="2"/>
  <c r="I449" i="2"/>
  <c r="J449" i="2"/>
  <c r="K449" i="2"/>
  <c r="L449" i="2"/>
  <c r="M449" i="2"/>
  <c r="N449" i="2"/>
  <c r="D450" i="2"/>
  <c r="E450" i="2"/>
  <c r="F450" i="2"/>
  <c r="G450" i="2"/>
  <c r="H450" i="2"/>
  <c r="I450" i="2"/>
  <c r="J450" i="2"/>
  <c r="K450" i="2"/>
  <c r="L450" i="2"/>
  <c r="M450" i="2"/>
  <c r="N450" i="2"/>
  <c r="D451" i="2"/>
  <c r="E451" i="2"/>
  <c r="F451" i="2"/>
  <c r="G451" i="2"/>
  <c r="H451" i="2"/>
  <c r="I451" i="2"/>
  <c r="J451" i="2"/>
  <c r="K451" i="2"/>
  <c r="L451" i="2"/>
  <c r="M451" i="2"/>
  <c r="N451" i="2"/>
  <c r="D452" i="2"/>
  <c r="E452" i="2"/>
  <c r="F452" i="2"/>
  <c r="G452" i="2"/>
  <c r="H452" i="2"/>
  <c r="I452" i="2"/>
  <c r="J452" i="2"/>
  <c r="K452" i="2"/>
  <c r="L452" i="2"/>
  <c r="M452" i="2"/>
  <c r="N452" i="2"/>
  <c r="D453" i="2"/>
  <c r="E453" i="2"/>
  <c r="F453" i="2"/>
  <c r="G453" i="2"/>
  <c r="H453" i="2"/>
  <c r="I453" i="2"/>
  <c r="J453" i="2"/>
  <c r="K453" i="2"/>
  <c r="L453" i="2"/>
  <c r="M453" i="2"/>
  <c r="N453" i="2"/>
  <c r="D454" i="2"/>
  <c r="E454" i="2"/>
  <c r="F454" i="2"/>
  <c r="G454" i="2"/>
  <c r="H454" i="2"/>
  <c r="I454" i="2"/>
  <c r="J454" i="2"/>
  <c r="K454" i="2"/>
  <c r="L454" i="2"/>
  <c r="M454" i="2"/>
  <c r="N454" i="2"/>
  <c r="D455" i="2"/>
  <c r="E455" i="2"/>
  <c r="F455" i="2"/>
  <c r="G455" i="2"/>
  <c r="H455" i="2"/>
  <c r="I455" i="2"/>
  <c r="J455" i="2"/>
  <c r="K455" i="2"/>
  <c r="L455" i="2"/>
  <c r="M455" i="2"/>
  <c r="N455" i="2"/>
  <c r="D456" i="2"/>
  <c r="E456" i="2"/>
  <c r="F456" i="2"/>
  <c r="G456" i="2"/>
  <c r="H456" i="2"/>
  <c r="I456" i="2"/>
  <c r="J456" i="2"/>
  <c r="K456" i="2"/>
  <c r="L456" i="2"/>
  <c r="M456" i="2"/>
  <c r="N456" i="2"/>
  <c r="D457" i="2"/>
  <c r="E457" i="2"/>
  <c r="F457" i="2"/>
  <c r="G457" i="2"/>
  <c r="H457" i="2"/>
  <c r="I457" i="2"/>
  <c r="J457" i="2"/>
  <c r="K457" i="2"/>
  <c r="L457" i="2"/>
  <c r="M457" i="2"/>
  <c r="N457" i="2"/>
  <c r="D458" i="2"/>
  <c r="E458" i="2"/>
  <c r="F458" i="2"/>
  <c r="G458" i="2"/>
  <c r="H458" i="2"/>
  <c r="I458" i="2"/>
  <c r="J458" i="2"/>
  <c r="K458" i="2"/>
  <c r="L458" i="2"/>
  <c r="M458" i="2"/>
  <c r="N458" i="2"/>
  <c r="D459" i="2"/>
  <c r="E459" i="2"/>
  <c r="F459" i="2"/>
  <c r="G459" i="2"/>
  <c r="H459" i="2"/>
  <c r="I459" i="2"/>
  <c r="J459" i="2"/>
  <c r="K459" i="2"/>
  <c r="L459" i="2"/>
  <c r="M459" i="2"/>
  <c r="N459" i="2"/>
  <c r="D460" i="2"/>
  <c r="E460" i="2"/>
  <c r="F460" i="2"/>
  <c r="G460" i="2"/>
  <c r="H460" i="2"/>
  <c r="I460" i="2"/>
  <c r="J460" i="2"/>
  <c r="K460" i="2"/>
  <c r="L460" i="2"/>
  <c r="M460" i="2"/>
  <c r="N460" i="2"/>
  <c r="D461" i="2"/>
  <c r="E461" i="2"/>
  <c r="F461" i="2"/>
  <c r="G461" i="2"/>
  <c r="H461" i="2"/>
  <c r="I461" i="2"/>
  <c r="J461" i="2"/>
  <c r="K461" i="2"/>
  <c r="L461" i="2"/>
  <c r="M461" i="2"/>
  <c r="N461" i="2"/>
  <c r="D462" i="2"/>
  <c r="E462" i="2"/>
  <c r="F462" i="2"/>
  <c r="G462" i="2"/>
  <c r="H462" i="2"/>
  <c r="I462" i="2"/>
  <c r="J462" i="2"/>
  <c r="K462" i="2"/>
  <c r="L462" i="2"/>
  <c r="M462" i="2"/>
  <c r="N462" i="2"/>
  <c r="D463" i="2"/>
  <c r="E463" i="2"/>
  <c r="F463" i="2"/>
  <c r="G463" i="2"/>
  <c r="H463" i="2"/>
  <c r="I463" i="2"/>
  <c r="J463" i="2"/>
  <c r="K463" i="2"/>
  <c r="L463" i="2"/>
  <c r="M463" i="2"/>
  <c r="N463" i="2"/>
  <c r="D464" i="2"/>
  <c r="E464" i="2"/>
  <c r="F464" i="2"/>
  <c r="G464" i="2"/>
  <c r="H464" i="2"/>
  <c r="I464" i="2"/>
  <c r="J464" i="2"/>
  <c r="K464" i="2"/>
  <c r="L464" i="2"/>
  <c r="M464" i="2"/>
  <c r="N464" i="2"/>
  <c r="D465" i="2"/>
  <c r="E465" i="2"/>
  <c r="F465" i="2"/>
  <c r="G465" i="2"/>
  <c r="H465" i="2"/>
  <c r="I465" i="2"/>
  <c r="J465" i="2"/>
  <c r="K465" i="2"/>
  <c r="L465" i="2"/>
  <c r="M465" i="2"/>
  <c r="N465" i="2"/>
  <c r="D466" i="2"/>
  <c r="E466" i="2"/>
  <c r="F466" i="2"/>
  <c r="G466" i="2"/>
  <c r="H466" i="2"/>
  <c r="I466" i="2"/>
  <c r="J466" i="2"/>
  <c r="K466" i="2"/>
  <c r="L466" i="2"/>
  <c r="M466" i="2"/>
  <c r="N466" i="2"/>
  <c r="D467" i="2"/>
  <c r="E467" i="2"/>
  <c r="F467" i="2"/>
  <c r="G467" i="2"/>
  <c r="H467" i="2"/>
  <c r="I467" i="2"/>
  <c r="J467" i="2"/>
  <c r="K467" i="2"/>
  <c r="L467" i="2"/>
  <c r="M467" i="2"/>
  <c r="N467" i="2"/>
  <c r="D468" i="2"/>
  <c r="E468" i="2"/>
  <c r="F468" i="2"/>
  <c r="G468" i="2"/>
  <c r="H468" i="2"/>
  <c r="I468" i="2"/>
  <c r="J468" i="2"/>
  <c r="K468" i="2"/>
  <c r="L468" i="2"/>
  <c r="M468" i="2"/>
  <c r="N468" i="2"/>
  <c r="D469" i="2"/>
  <c r="E469" i="2"/>
  <c r="F469" i="2"/>
  <c r="G469" i="2"/>
  <c r="H469" i="2"/>
  <c r="I469" i="2"/>
  <c r="J469" i="2"/>
  <c r="K469" i="2"/>
  <c r="L469" i="2"/>
  <c r="M469" i="2"/>
  <c r="N469" i="2"/>
  <c r="D470" i="2"/>
  <c r="E470" i="2"/>
  <c r="F470" i="2"/>
  <c r="G470" i="2"/>
  <c r="H470" i="2"/>
  <c r="I470" i="2"/>
  <c r="J470" i="2"/>
  <c r="K470" i="2"/>
  <c r="L470" i="2"/>
  <c r="M470" i="2"/>
  <c r="N470" i="2"/>
  <c r="D471" i="2"/>
  <c r="E471" i="2"/>
  <c r="F471" i="2"/>
  <c r="G471" i="2"/>
  <c r="H471" i="2"/>
  <c r="I471" i="2"/>
  <c r="J471" i="2"/>
  <c r="K471" i="2"/>
  <c r="L471" i="2"/>
  <c r="M471" i="2"/>
  <c r="N471" i="2"/>
  <c r="D472" i="2"/>
  <c r="E472" i="2"/>
  <c r="F472" i="2"/>
  <c r="G472" i="2"/>
  <c r="H472" i="2"/>
  <c r="I472" i="2"/>
  <c r="J472" i="2"/>
  <c r="K472" i="2"/>
  <c r="L472" i="2"/>
  <c r="M472" i="2"/>
  <c r="N472" i="2"/>
  <c r="D473" i="2"/>
  <c r="E473" i="2"/>
  <c r="F473" i="2"/>
  <c r="G473" i="2"/>
  <c r="H473" i="2"/>
  <c r="I473" i="2"/>
  <c r="J473" i="2"/>
  <c r="K473" i="2"/>
  <c r="L473" i="2"/>
  <c r="M473" i="2"/>
  <c r="N473" i="2"/>
  <c r="D474" i="2"/>
  <c r="E474" i="2"/>
  <c r="F474" i="2"/>
  <c r="G474" i="2"/>
  <c r="H474" i="2"/>
  <c r="I474" i="2"/>
  <c r="J474" i="2"/>
  <c r="K474" i="2"/>
  <c r="L474" i="2"/>
  <c r="M474" i="2"/>
  <c r="N474" i="2"/>
  <c r="D475" i="2"/>
  <c r="E475" i="2"/>
  <c r="F475" i="2"/>
  <c r="G475" i="2"/>
  <c r="H475" i="2"/>
  <c r="I475" i="2"/>
  <c r="J475" i="2"/>
  <c r="K475" i="2"/>
  <c r="L475" i="2"/>
  <c r="M475" i="2"/>
  <c r="N475" i="2"/>
  <c r="D476" i="2"/>
  <c r="E476" i="2"/>
  <c r="F476" i="2"/>
  <c r="G476" i="2"/>
  <c r="H476" i="2"/>
  <c r="I476" i="2"/>
  <c r="J476" i="2"/>
  <c r="K476" i="2"/>
  <c r="L476" i="2"/>
  <c r="M476" i="2"/>
  <c r="N476" i="2"/>
  <c r="D477" i="2"/>
  <c r="E477" i="2"/>
  <c r="F477" i="2"/>
  <c r="G477" i="2"/>
  <c r="H477" i="2"/>
  <c r="I477" i="2"/>
  <c r="J477" i="2"/>
  <c r="K477" i="2"/>
  <c r="L477" i="2"/>
  <c r="M477" i="2"/>
  <c r="N477" i="2"/>
  <c r="D478" i="2"/>
  <c r="E478" i="2"/>
  <c r="F478" i="2"/>
  <c r="G478" i="2"/>
  <c r="H478" i="2"/>
  <c r="I478" i="2"/>
  <c r="J478" i="2"/>
  <c r="K478" i="2"/>
  <c r="L478" i="2"/>
  <c r="M478" i="2"/>
  <c r="N478" i="2"/>
  <c r="D479" i="2"/>
  <c r="E479" i="2"/>
  <c r="F479" i="2"/>
  <c r="G479" i="2"/>
  <c r="H479" i="2"/>
  <c r="I479" i="2"/>
  <c r="J479" i="2"/>
  <c r="K479" i="2"/>
  <c r="L479" i="2"/>
  <c r="M479" i="2"/>
  <c r="N479" i="2"/>
  <c r="D480" i="2"/>
  <c r="E480" i="2"/>
  <c r="F480" i="2"/>
  <c r="G480" i="2"/>
  <c r="H480" i="2"/>
  <c r="I480" i="2"/>
  <c r="J480" i="2"/>
  <c r="K480" i="2"/>
  <c r="L480" i="2"/>
  <c r="M480" i="2"/>
  <c r="N480" i="2"/>
  <c r="D481" i="2"/>
  <c r="E481" i="2"/>
  <c r="F481" i="2"/>
  <c r="G481" i="2"/>
  <c r="H481" i="2"/>
  <c r="I481" i="2"/>
  <c r="J481" i="2"/>
  <c r="K481" i="2"/>
  <c r="L481" i="2"/>
  <c r="M481" i="2"/>
  <c r="N481" i="2"/>
  <c r="D482" i="2"/>
  <c r="E482" i="2"/>
  <c r="F482" i="2"/>
  <c r="G482" i="2"/>
  <c r="H482" i="2"/>
  <c r="I482" i="2"/>
  <c r="J482" i="2"/>
  <c r="K482" i="2"/>
  <c r="L482" i="2"/>
  <c r="M482" i="2"/>
  <c r="N482" i="2"/>
  <c r="D483" i="2"/>
  <c r="E483" i="2"/>
  <c r="F483" i="2"/>
  <c r="G483" i="2"/>
  <c r="H483" i="2"/>
  <c r="I483" i="2"/>
  <c r="J483" i="2"/>
  <c r="K483" i="2"/>
  <c r="L483" i="2"/>
  <c r="M483" i="2"/>
  <c r="N483" i="2"/>
  <c r="D484" i="2"/>
  <c r="E484" i="2"/>
  <c r="F484" i="2"/>
  <c r="G484" i="2"/>
  <c r="H484" i="2"/>
  <c r="I484" i="2"/>
  <c r="J484" i="2"/>
  <c r="K484" i="2"/>
  <c r="L484" i="2"/>
  <c r="M484" i="2"/>
  <c r="N484" i="2"/>
  <c r="D485" i="2"/>
  <c r="E485" i="2"/>
  <c r="F485" i="2"/>
  <c r="G485" i="2"/>
  <c r="H485" i="2"/>
  <c r="I485" i="2"/>
  <c r="J485" i="2"/>
  <c r="K485" i="2"/>
  <c r="L485" i="2"/>
  <c r="M485" i="2"/>
  <c r="N485" i="2"/>
  <c r="D486" i="2"/>
  <c r="E486" i="2"/>
  <c r="F486" i="2"/>
  <c r="G486" i="2"/>
  <c r="H486" i="2"/>
  <c r="I486" i="2"/>
  <c r="J486" i="2"/>
  <c r="K486" i="2"/>
  <c r="L486" i="2"/>
  <c r="M486" i="2"/>
  <c r="N486" i="2"/>
  <c r="D487" i="2"/>
  <c r="E487" i="2"/>
  <c r="F487" i="2"/>
  <c r="G487" i="2"/>
  <c r="H487" i="2"/>
  <c r="I487" i="2"/>
  <c r="J487" i="2"/>
  <c r="K487" i="2"/>
  <c r="L487" i="2"/>
  <c r="M487" i="2"/>
  <c r="N487" i="2"/>
  <c r="D488" i="2"/>
  <c r="E488" i="2"/>
  <c r="F488" i="2"/>
  <c r="G488" i="2"/>
  <c r="H488" i="2"/>
  <c r="I488" i="2"/>
  <c r="J488" i="2"/>
  <c r="K488" i="2"/>
  <c r="L488" i="2"/>
  <c r="M488" i="2"/>
  <c r="N488" i="2"/>
  <c r="D489" i="2"/>
  <c r="E489" i="2"/>
  <c r="F489" i="2"/>
  <c r="G489" i="2"/>
  <c r="H489" i="2"/>
  <c r="I489" i="2"/>
  <c r="J489" i="2"/>
  <c r="K489" i="2"/>
  <c r="L489" i="2"/>
  <c r="M489" i="2"/>
  <c r="N489" i="2"/>
  <c r="D490" i="2"/>
  <c r="E490" i="2"/>
  <c r="F490" i="2"/>
  <c r="G490" i="2"/>
  <c r="H490" i="2"/>
  <c r="I490" i="2"/>
  <c r="J490" i="2"/>
  <c r="K490" i="2"/>
  <c r="L490" i="2"/>
  <c r="M490" i="2"/>
  <c r="N490" i="2"/>
  <c r="D491" i="2"/>
  <c r="E491" i="2"/>
  <c r="F491" i="2"/>
  <c r="G491" i="2"/>
  <c r="H491" i="2"/>
  <c r="I491" i="2"/>
  <c r="J491" i="2"/>
  <c r="K491" i="2"/>
  <c r="L491" i="2"/>
  <c r="M491" i="2"/>
  <c r="N491" i="2"/>
  <c r="D492" i="2"/>
  <c r="E492" i="2"/>
  <c r="F492" i="2"/>
  <c r="G492" i="2"/>
  <c r="H492" i="2"/>
  <c r="I492" i="2"/>
  <c r="J492" i="2"/>
  <c r="K492" i="2"/>
  <c r="L492" i="2"/>
  <c r="M492" i="2"/>
  <c r="N492" i="2"/>
  <c r="D493" i="2"/>
  <c r="E493" i="2"/>
  <c r="F493" i="2"/>
  <c r="G493" i="2"/>
  <c r="H493" i="2"/>
  <c r="I493" i="2"/>
  <c r="J493" i="2"/>
  <c r="K493" i="2"/>
  <c r="L493" i="2"/>
  <c r="M493" i="2"/>
  <c r="N493" i="2"/>
  <c r="D494" i="2"/>
  <c r="E494" i="2"/>
  <c r="F494" i="2"/>
  <c r="G494" i="2"/>
  <c r="H494" i="2"/>
  <c r="I494" i="2"/>
  <c r="J494" i="2"/>
  <c r="K494" i="2"/>
  <c r="L494" i="2"/>
  <c r="M494" i="2"/>
  <c r="N494" i="2"/>
  <c r="D495" i="2"/>
  <c r="E495" i="2"/>
  <c r="F495" i="2"/>
  <c r="G495" i="2"/>
  <c r="H495" i="2"/>
  <c r="I495" i="2"/>
  <c r="J495" i="2"/>
  <c r="K495" i="2"/>
  <c r="L495" i="2"/>
  <c r="M495" i="2"/>
  <c r="N495" i="2"/>
  <c r="D496" i="2"/>
  <c r="E496" i="2"/>
  <c r="F496" i="2"/>
  <c r="G496" i="2"/>
  <c r="H496" i="2"/>
  <c r="I496" i="2"/>
  <c r="J496" i="2"/>
  <c r="K496" i="2"/>
  <c r="L496" i="2"/>
  <c r="M496" i="2"/>
  <c r="N496" i="2"/>
  <c r="D497" i="2"/>
  <c r="E497" i="2"/>
  <c r="F497" i="2"/>
  <c r="G497" i="2"/>
  <c r="H497" i="2"/>
  <c r="I497" i="2"/>
  <c r="J497" i="2"/>
  <c r="K497" i="2"/>
  <c r="L497" i="2"/>
  <c r="M497" i="2"/>
  <c r="N497" i="2"/>
  <c r="D498" i="2"/>
  <c r="E498" i="2"/>
  <c r="F498" i="2"/>
  <c r="G498" i="2"/>
  <c r="H498" i="2"/>
  <c r="I498" i="2"/>
  <c r="J498" i="2"/>
  <c r="K498" i="2"/>
  <c r="L498" i="2"/>
  <c r="M498" i="2"/>
  <c r="N498" i="2"/>
  <c r="D499" i="2"/>
  <c r="E499" i="2"/>
  <c r="F499" i="2"/>
  <c r="G499" i="2"/>
  <c r="H499" i="2"/>
  <c r="I499" i="2"/>
  <c r="J499" i="2"/>
  <c r="K499" i="2"/>
  <c r="L499" i="2"/>
  <c r="M499" i="2"/>
  <c r="N499" i="2"/>
  <c r="D500" i="2"/>
  <c r="E500" i="2"/>
  <c r="F500" i="2"/>
  <c r="G500" i="2"/>
  <c r="H500" i="2"/>
  <c r="I500" i="2"/>
  <c r="J500" i="2"/>
  <c r="K500" i="2"/>
  <c r="L500" i="2"/>
  <c r="M500" i="2"/>
  <c r="N500" i="2"/>
  <c r="D501" i="2"/>
  <c r="E501" i="2"/>
  <c r="F501" i="2"/>
  <c r="G501" i="2"/>
  <c r="H501" i="2"/>
  <c r="I501" i="2"/>
  <c r="J501" i="2"/>
  <c r="K501" i="2"/>
  <c r="L501" i="2"/>
  <c r="M501" i="2"/>
  <c r="N501" i="2"/>
  <c r="D502" i="2"/>
  <c r="E502" i="2"/>
  <c r="F502" i="2"/>
  <c r="G502" i="2"/>
  <c r="H502" i="2"/>
  <c r="I502" i="2"/>
  <c r="J502" i="2"/>
  <c r="K502" i="2"/>
  <c r="L502" i="2"/>
  <c r="M502" i="2"/>
  <c r="N502" i="2"/>
  <c r="D503" i="2"/>
  <c r="E503" i="2"/>
  <c r="F503" i="2"/>
  <c r="G503" i="2"/>
  <c r="H503" i="2"/>
  <c r="I503" i="2"/>
  <c r="J503" i="2"/>
  <c r="K503" i="2"/>
  <c r="L503" i="2"/>
  <c r="M503" i="2"/>
  <c r="N503" i="2"/>
  <c r="D504" i="2"/>
  <c r="E504" i="2"/>
  <c r="F504" i="2"/>
  <c r="G504" i="2"/>
  <c r="H504" i="2"/>
  <c r="I504" i="2"/>
  <c r="J504" i="2"/>
  <c r="K504" i="2"/>
  <c r="L504" i="2"/>
  <c r="M504" i="2"/>
  <c r="N504" i="2"/>
  <c r="D505" i="2"/>
  <c r="E505" i="2"/>
  <c r="F505" i="2"/>
  <c r="G505" i="2"/>
  <c r="H505" i="2"/>
  <c r="I505" i="2"/>
  <c r="J505" i="2"/>
  <c r="K505" i="2"/>
  <c r="L505" i="2"/>
  <c r="M505" i="2"/>
  <c r="N505" i="2"/>
  <c r="D506" i="2"/>
  <c r="E506" i="2"/>
  <c r="F506" i="2"/>
  <c r="G506" i="2"/>
  <c r="H506" i="2"/>
  <c r="I506" i="2"/>
  <c r="J506" i="2"/>
  <c r="K506" i="2"/>
  <c r="L506" i="2"/>
  <c r="M506" i="2"/>
  <c r="N506" i="2"/>
  <c r="D507" i="2"/>
  <c r="E507" i="2"/>
  <c r="F507" i="2"/>
  <c r="G507" i="2"/>
  <c r="H507" i="2"/>
  <c r="I507" i="2"/>
  <c r="J507" i="2"/>
  <c r="K507" i="2"/>
  <c r="L507" i="2"/>
  <c r="M507" i="2"/>
  <c r="N507" i="2"/>
  <c r="D508" i="2"/>
  <c r="E508" i="2"/>
  <c r="F508" i="2"/>
  <c r="G508" i="2"/>
  <c r="H508" i="2"/>
  <c r="I508" i="2"/>
  <c r="J508" i="2"/>
  <c r="K508" i="2"/>
  <c r="L508" i="2"/>
  <c r="M508" i="2"/>
  <c r="N508" i="2"/>
  <c r="D509" i="2"/>
  <c r="E509" i="2"/>
  <c r="F509" i="2"/>
  <c r="G509" i="2"/>
  <c r="H509" i="2"/>
  <c r="I509" i="2"/>
  <c r="J509" i="2"/>
  <c r="K509" i="2"/>
  <c r="L509" i="2"/>
  <c r="M509" i="2"/>
  <c r="N509" i="2"/>
  <c r="D510" i="2"/>
  <c r="E510" i="2"/>
  <c r="F510" i="2"/>
  <c r="G510" i="2"/>
  <c r="H510" i="2"/>
  <c r="I510" i="2"/>
  <c r="J510" i="2"/>
  <c r="K510" i="2"/>
  <c r="L510" i="2"/>
  <c r="M510" i="2"/>
  <c r="N510" i="2"/>
  <c r="D511" i="2"/>
  <c r="E511" i="2"/>
  <c r="F511" i="2"/>
  <c r="G511" i="2"/>
  <c r="H511" i="2"/>
  <c r="I511" i="2"/>
  <c r="J511" i="2"/>
  <c r="K511" i="2"/>
  <c r="L511" i="2"/>
  <c r="M511" i="2"/>
  <c r="N511" i="2"/>
  <c r="D512" i="2"/>
  <c r="E512" i="2"/>
  <c r="F512" i="2"/>
  <c r="G512" i="2"/>
  <c r="H512" i="2"/>
  <c r="I512" i="2"/>
  <c r="J512" i="2"/>
  <c r="K512" i="2"/>
  <c r="L512" i="2"/>
  <c r="M512" i="2"/>
  <c r="N512" i="2"/>
  <c r="D513" i="2"/>
  <c r="E513" i="2"/>
  <c r="F513" i="2"/>
  <c r="G513" i="2"/>
  <c r="H513" i="2"/>
  <c r="I513" i="2"/>
  <c r="J513" i="2"/>
  <c r="K513" i="2"/>
  <c r="L513" i="2"/>
  <c r="M513" i="2"/>
  <c r="N513" i="2"/>
  <c r="D514" i="2"/>
  <c r="E514" i="2"/>
  <c r="F514" i="2"/>
  <c r="G514" i="2"/>
  <c r="H514" i="2"/>
  <c r="I514" i="2"/>
  <c r="J514" i="2"/>
  <c r="K514" i="2"/>
  <c r="L514" i="2"/>
  <c r="M514" i="2"/>
  <c r="N514" i="2"/>
  <c r="D515" i="2"/>
  <c r="E515" i="2"/>
  <c r="F515" i="2"/>
  <c r="G515" i="2"/>
  <c r="H515" i="2"/>
  <c r="I515" i="2"/>
  <c r="J515" i="2"/>
  <c r="K515" i="2"/>
  <c r="L515" i="2"/>
  <c r="M515" i="2"/>
  <c r="N515" i="2"/>
  <c r="D516" i="2"/>
  <c r="E516" i="2"/>
  <c r="F516" i="2"/>
  <c r="G516" i="2"/>
  <c r="H516" i="2"/>
  <c r="I516" i="2"/>
  <c r="J516" i="2"/>
  <c r="K516" i="2"/>
  <c r="L516" i="2"/>
  <c r="M516" i="2"/>
  <c r="N516" i="2"/>
  <c r="D517" i="2"/>
  <c r="E517" i="2"/>
  <c r="F517" i="2"/>
  <c r="G517" i="2"/>
  <c r="H517" i="2"/>
  <c r="I517" i="2"/>
  <c r="J517" i="2"/>
  <c r="K517" i="2"/>
  <c r="L517" i="2"/>
  <c r="M517" i="2"/>
  <c r="N517" i="2"/>
  <c r="D518" i="2"/>
  <c r="E518" i="2"/>
  <c r="F518" i="2"/>
  <c r="G518" i="2"/>
  <c r="H518" i="2"/>
  <c r="I518" i="2"/>
  <c r="J518" i="2"/>
  <c r="K518" i="2"/>
  <c r="L518" i="2"/>
  <c r="M518" i="2"/>
  <c r="N518" i="2"/>
  <c r="D519" i="2"/>
  <c r="E519" i="2"/>
  <c r="F519" i="2"/>
  <c r="G519" i="2"/>
  <c r="H519" i="2"/>
  <c r="I519" i="2"/>
  <c r="J519" i="2"/>
  <c r="K519" i="2"/>
  <c r="L519" i="2"/>
  <c r="M519" i="2"/>
  <c r="N519" i="2"/>
  <c r="D520" i="2"/>
  <c r="E520" i="2"/>
  <c r="F520" i="2"/>
  <c r="G520" i="2"/>
  <c r="H520" i="2"/>
  <c r="I520" i="2"/>
  <c r="J520" i="2"/>
  <c r="K520" i="2"/>
  <c r="L520" i="2"/>
  <c r="M520" i="2"/>
  <c r="N520" i="2"/>
  <c r="D521" i="2"/>
  <c r="E521" i="2"/>
  <c r="F521" i="2"/>
  <c r="G521" i="2"/>
  <c r="H521" i="2"/>
  <c r="I521" i="2"/>
  <c r="J521" i="2"/>
  <c r="K521" i="2"/>
  <c r="L521" i="2"/>
  <c r="M521" i="2"/>
  <c r="N521" i="2"/>
  <c r="D522" i="2"/>
  <c r="E522" i="2"/>
  <c r="F522" i="2"/>
  <c r="G522" i="2"/>
  <c r="H522" i="2"/>
  <c r="I522" i="2"/>
  <c r="J522" i="2"/>
  <c r="K522" i="2"/>
  <c r="L522" i="2"/>
  <c r="M522" i="2"/>
  <c r="N522" i="2"/>
  <c r="D523" i="2"/>
  <c r="E523" i="2"/>
  <c r="F523" i="2"/>
  <c r="G523" i="2"/>
  <c r="H523" i="2"/>
  <c r="I523" i="2"/>
  <c r="J523" i="2"/>
  <c r="K523" i="2"/>
  <c r="L523" i="2"/>
  <c r="M523" i="2"/>
  <c r="N523" i="2"/>
  <c r="D524" i="2"/>
  <c r="E524" i="2"/>
  <c r="F524" i="2"/>
  <c r="G524" i="2"/>
  <c r="H524" i="2"/>
  <c r="I524" i="2"/>
  <c r="J524" i="2"/>
  <c r="K524" i="2"/>
  <c r="L524" i="2"/>
  <c r="M524" i="2"/>
  <c r="N524" i="2"/>
  <c r="D525" i="2"/>
  <c r="E525" i="2"/>
  <c r="F525" i="2"/>
  <c r="G525" i="2"/>
  <c r="H525" i="2"/>
  <c r="I525" i="2"/>
  <c r="J525" i="2"/>
  <c r="K525" i="2"/>
  <c r="L525" i="2"/>
  <c r="M525" i="2"/>
  <c r="N525" i="2"/>
  <c r="D526" i="2"/>
  <c r="E526" i="2"/>
  <c r="F526" i="2"/>
  <c r="G526" i="2"/>
  <c r="H526" i="2"/>
  <c r="I526" i="2"/>
  <c r="J526" i="2"/>
  <c r="K526" i="2"/>
  <c r="L526" i="2"/>
  <c r="M526" i="2"/>
  <c r="N526" i="2"/>
  <c r="D527" i="2"/>
  <c r="E527" i="2"/>
  <c r="F527" i="2"/>
  <c r="G527" i="2"/>
  <c r="H527" i="2"/>
  <c r="I527" i="2"/>
  <c r="J527" i="2"/>
  <c r="K527" i="2"/>
  <c r="L527" i="2"/>
  <c r="M527" i="2"/>
  <c r="N527" i="2"/>
  <c r="D528" i="2"/>
  <c r="E528" i="2"/>
  <c r="F528" i="2"/>
  <c r="G528" i="2"/>
  <c r="H528" i="2"/>
  <c r="I528" i="2"/>
  <c r="J528" i="2"/>
  <c r="K528" i="2"/>
  <c r="L528" i="2"/>
  <c r="M528" i="2"/>
  <c r="N528" i="2"/>
  <c r="D529" i="2"/>
  <c r="E529" i="2"/>
  <c r="F529" i="2"/>
  <c r="G529" i="2"/>
  <c r="H529" i="2"/>
  <c r="I529" i="2"/>
  <c r="J529" i="2"/>
  <c r="K529" i="2"/>
  <c r="L529" i="2"/>
  <c r="M529" i="2"/>
  <c r="N529" i="2"/>
  <c r="D530" i="2"/>
  <c r="E530" i="2"/>
  <c r="F530" i="2"/>
  <c r="G530" i="2"/>
  <c r="H530" i="2"/>
  <c r="I530" i="2"/>
  <c r="J530" i="2"/>
  <c r="K530" i="2"/>
  <c r="L530" i="2"/>
  <c r="M530" i="2"/>
  <c r="N530" i="2"/>
  <c r="D531" i="2"/>
  <c r="E531" i="2"/>
  <c r="F531" i="2"/>
  <c r="G531" i="2"/>
  <c r="H531" i="2"/>
  <c r="I531" i="2"/>
  <c r="J531" i="2"/>
  <c r="K531" i="2"/>
  <c r="L531" i="2"/>
  <c r="M531" i="2"/>
  <c r="N531" i="2"/>
  <c r="D532" i="2"/>
  <c r="E532" i="2"/>
  <c r="F532" i="2"/>
  <c r="G532" i="2"/>
  <c r="H532" i="2"/>
  <c r="I532" i="2"/>
  <c r="J532" i="2"/>
  <c r="K532" i="2"/>
  <c r="L532" i="2"/>
  <c r="M532" i="2"/>
  <c r="N532" i="2"/>
  <c r="D533" i="2"/>
  <c r="E533" i="2"/>
  <c r="F533" i="2"/>
  <c r="G533" i="2"/>
  <c r="H533" i="2"/>
  <c r="I533" i="2"/>
  <c r="J533" i="2"/>
  <c r="K533" i="2"/>
  <c r="L533" i="2"/>
  <c r="M533" i="2"/>
  <c r="N533" i="2"/>
  <c r="D534" i="2"/>
  <c r="E534" i="2"/>
  <c r="F534" i="2"/>
  <c r="G534" i="2"/>
  <c r="H534" i="2"/>
  <c r="I534" i="2"/>
  <c r="J534" i="2"/>
  <c r="K534" i="2"/>
  <c r="L534" i="2"/>
  <c r="M534" i="2"/>
  <c r="N534" i="2"/>
  <c r="D535" i="2"/>
  <c r="E535" i="2"/>
  <c r="F535" i="2"/>
  <c r="G535" i="2"/>
  <c r="H535" i="2"/>
  <c r="I535" i="2"/>
  <c r="J535" i="2"/>
  <c r="K535" i="2"/>
  <c r="L535" i="2"/>
  <c r="M535" i="2"/>
  <c r="N535" i="2"/>
  <c r="D536" i="2"/>
  <c r="E536" i="2"/>
  <c r="F536" i="2"/>
  <c r="G536" i="2"/>
  <c r="H536" i="2"/>
  <c r="I536" i="2"/>
  <c r="J536" i="2"/>
  <c r="K536" i="2"/>
  <c r="L536" i="2"/>
  <c r="M536" i="2"/>
  <c r="N536" i="2"/>
  <c r="D537" i="2"/>
  <c r="E537" i="2"/>
  <c r="F537" i="2"/>
  <c r="G537" i="2"/>
  <c r="H537" i="2"/>
  <c r="I537" i="2"/>
  <c r="J537" i="2"/>
  <c r="K537" i="2"/>
  <c r="L537" i="2"/>
  <c r="M537" i="2"/>
  <c r="N537" i="2"/>
  <c r="D538" i="2"/>
  <c r="E538" i="2"/>
  <c r="F538" i="2"/>
  <c r="G538" i="2"/>
  <c r="H538" i="2"/>
  <c r="I538" i="2"/>
  <c r="J538" i="2"/>
  <c r="K538" i="2"/>
  <c r="L538" i="2"/>
  <c r="M538" i="2"/>
  <c r="N538" i="2"/>
  <c r="D539" i="2"/>
  <c r="E539" i="2"/>
  <c r="F539" i="2"/>
  <c r="G539" i="2"/>
  <c r="H539" i="2"/>
  <c r="I539" i="2"/>
  <c r="J539" i="2"/>
  <c r="K539" i="2"/>
  <c r="L539" i="2"/>
  <c r="M539" i="2"/>
  <c r="N539" i="2"/>
  <c r="D540" i="2"/>
  <c r="E540" i="2"/>
  <c r="F540" i="2"/>
  <c r="G540" i="2"/>
  <c r="H540" i="2"/>
  <c r="I540" i="2"/>
  <c r="J540" i="2"/>
  <c r="K540" i="2"/>
  <c r="L540" i="2"/>
  <c r="M540" i="2"/>
  <c r="N540" i="2"/>
  <c r="D541" i="2"/>
  <c r="E541" i="2"/>
  <c r="F541" i="2"/>
  <c r="G541" i="2"/>
  <c r="H541" i="2"/>
  <c r="I541" i="2"/>
  <c r="J541" i="2"/>
  <c r="K541" i="2"/>
  <c r="L541" i="2"/>
  <c r="M541" i="2"/>
  <c r="N541" i="2"/>
  <c r="D542" i="2"/>
  <c r="E542" i="2"/>
  <c r="F542" i="2"/>
  <c r="G542" i="2"/>
  <c r="H542" i="2"/>
  <c r="I542" i="2"/>
  <c r="J542" i="2"/>
  <c r="K542" i="2"/>
  <c r="L542" i="2"/>
  <c r="M542" i="2"/>
  <c r="N542" i="2"/>
  <c r="D543" i="2"/>
  <c r="E543" i="2"/>
  <c r="F543" i="2"/>
  <c r="G543" i="2"/>
  <c r="H543" i="2"/>
  <c r="I543" i="2"/>
  <c r="J543" i="2"/>
  <c r="K543" i="2"/>
  <c r="L543" i="2"/>
  <c r="M543" i="2"/>
  <c r="N543" i="2"/>
  <c r="D544" i="2"/>
  <c r="E544" i="2"/>
  <c r="F544" i="2"/>
  <c r="G544" i="2"/>
  <c r="H544" i="2"/>
  <c r="I544" i="2"/>
  <c r="J544" i="2"/>
  <c r="K544" i="2"/>
  <c r="L544" i="2"/>
  <c r="M544" i="2"/>
  <c r="N544" i="2"/>
  <c r="D545" i="2"/>
  <c r="E545" i="2"/>
  <c r="F545" i="2"/>
  <c r="G545" i="2"/>
  <c r="H545" i="2"/>
  <c r="I545" i="2"/>
  <c r="J545" i="2"/>
  <c r="K545" i="2"/>
  <c r="L545" i="2"/>
  <c r="M545" i="2"/>
  <c r="N545" i="2"/>
  <c r="D546" i="2"/>
  <c r="E546" i="2"/>
  <c r="F546" i="2"/>
  <c r="G546" i="2"/>
  <c r="H546" i="2"/>
  <c r="I546" i="2"/>
  <c r="J546" i="2"/>
  <c r="K546" i="2"/>
  <c r="L546" i="2"/>
  <c r="M546" i="2"/>
  <c r="N546" i="2"/>
  <c r="D547" i="2"/>
  <c r="E547" i="2"/>
  <c r="F547" i="2"/>
  <c r="G547" i="2"/>
  <c r="H547" i="2"/>
  <c r="I547" i="2"/>
  <c r="J547" i="2"/>
  <c r="K547" i="2"/>
  <c r="L547" i="2"/>
  <c r="M547" i="2"/>
  <c r="N547" i="2"/>
  <c r="D548" i="2"/>
  <c r="E548" i="2"/>
  <c r="F548" i="2"/>
  <c r="G548" i="2"/>
  <c r="H548" i="2"/>
  <c r="I548" i="2"/>
  <c r="J548" i="2"/>
  <c r="K548" i="2"/>
  <c r="L548" i="2"/>
  <c r="M548" i="2"/>
  <c r="N548" i="2"/>
  <c r="D549" i="2"/>
  <c r="E549" i="2"/>
  <c r="F549" i="2"/>
  <c r="G549" i="2"/>
  <c r="H549" i="2"/>
  <c r="I549" i="2"/>
  <c r="J549" i="2"/>
  <c r="K549" i="2"/>
  <c r="L549" i="2"/>
  <c r="M549" i="2"/>
  <c r="N549" i="2"/>
  <c r="D550" i="2"/>
  <c r="E550" i="2"/>
  <c r="F550" i="2"/>
  <c r="G550" i="2"/>
  <c r="H550" i="2"/>
  <c r="I550" i="2"/>
  <c r="J550" i="2"/>
  <c r="K550" i="2"/>
  <c r="L550" i="2"/>
  <c r="M550" i="2"/>
  <c r="N550" i="2"/>
  <c r="D551" i="2"/>
  <c r="E551" i="2"/>
  <c r="F551" i="2"/>
  <c r="G551" i="2"/>
  <c r="H551" i="2"/>
  <c r="I551" i="2"/>
  <c r="J551" i="2"/>
  <c r="K551" i="2"/>
  <c r="L551" i="2"/>
  <c r="M551" i="2"/>
  <c r="N551" i="2"/>
  <c r="D552" i="2"/>
  <c r="E552" i="2"/>
  <c r="F552" i="2"/>
  <c r="G552" i="2"/>
  <c r="H552" i="2"/>
  <c r="I552" i="2"/>
  <c r="J552" i="2"/>
  <c r="K552" i="2"/>
  <c r="L552" i="2"/>
  <c r="M552" i="2"/>
  <c r="N552" i="2"/>
  <c r="D553" i="2"/>
  <c r="E553" i="2"/>
  <c r="F553" i="2"/>
  <c r="G553" i="2"/>
  <c r="H553" i="2"/>
  <c r="I553" i="2"/>
  <c r="J553" i="2"/>
  <c r="K553" i="2"/>
  <c r="L553" i="2"/>
  <c r="M553" i="2"/>
  <c r="N553" i="2"/>
  <c r="D554" i="2"/>
  <c r="E554" i="2"/>
  <c r="F554" i="2"/>
  <c r="G554" i="2"/>
  <c r="H554" i="2"/>
  <c r="I554" i="2"/>
  <c r="J554" i="2"/>
  <c r="K554" i="2"/>
  <c r="L554" i="2"/>
  <c r="M554" i="2"/>
  <c r="N554" i="2"/>
  <c r="D555" i="2"/>
  <c r="E555" i="2"/>
  <c r="F555" i="2"/>
  <c r="G555" i="2"/>
  <c r="H555" i="2"/>
  <c r="I555" i="2"/>
  <c r="J555" i="2"/>
  <c r="K555" i="2"/>
  <c r="L555" i="2"/>
  <c r="M555" i="2"/>
  <c r="N555" i="2"/>
  <c r="D556" i="2"/>
  <c r="E556" i="2"/>
  <c r="F556" i="2"/>
  <c r="G556" i="2"/>
  <c r="H556" i="2"/>
  <c r="I556" i="2"/>
  <c r="J556" i="2"/>
  <c r="K556" i="2"/>
  <c r="L556" i="2"/>
  <c r="M556" i="2"/>
  <c r="N556" i="2"/>
  <c r="D557" i="2"/>
  <c r="E557" i="2"/>
  <c r="F557" i="2"/>
  <c r="G557" i="2"/>
  <c r="H557" i="2"/>
  <c r="I557" i="2"/>
  <c r="J557" i="2"/>
  <c r="K557" i="2"/>
  <c r="L557" i="2"/>
  <c r="M557" i="2"/>
  <c r="N557" i="2"/>
  <c r="D558" i="2"/>
  <c r="E558" i="2"/>
  <c r="F558" i="2"/>
  <c r="G558" i="2"/>
  <c r="H558" i="2"/>
  <c r="I558" i="2"/>
  <c r="J558" i="2"/>
  <c r="K558" i="2"/>
  <c r="L558" i="2"/>
  <c r="M558" i="2"/>
  <c r="N558" i="2"/>
  <c r="D559" i="2"/>
  <c r="E559" i="2"/>
  <c r="F559" i="2"/>
  <c r="G559" i="2"/>
  <c r="H559" i="2"/>
  <c r="I559" i="2"/>
  <c r="J559" i="2"/>
  <c r="K559" i="2"/>
  <c r="L559" i="2"/>
  <c r="M559" i="2"/>
  <c r="N559" i="2"/>
  <c r="D560" i="2"/>
  <c r="E560" i="2"/>
  <c r="F560" i="2"/>
  <c r="G560" i="2"/>
  <c r="H560" i="2"/>
  <c r="I560" i="2"/>
  <c r="J560" i="2"/>
  <c r="K560" i="2"/>
  <c r="L560" i="2"/>
  <c r="M560" i="2"/>
  <c r="N560" i="2"/>
  <c r="D561" i="2"/>
  <c r="E561" i="2"/>
  <c r="F561" i="2"/>
  <c r="G561" i="2"/>
  <c r="H561" i="2"/>
  <c r="I561" i="2"/>
  <c r="J561" i="2"/>
  <c r="K561" i="2"/>
  <c r="L561" i="2"/>
  <c r="M561" i="2"/>
  <c r="N561" i="2"/>
  <c r="D562" i="2"/>
  <c r="E562" i="2"/>
  <c r="F562" i="2"/>
  <c r="G562" i="2"/>
  <c r="H562" i="2"/>
  <c r="I562" i="2"/>
  <c r="J562" i="2"/>
  <c r="K562" i="2"/>
  <c r="L562" i="2"/>
  <c r="M562" i="2"/>
  <c r="N562" i="2"/>
  <c r="D563" i="2"/>
  <c r="E563" i="2"/>
  <c r="F563" i="2"/>
  <c r="G563" i="2"/>
  <c r="H563" i="2"/>
  <c r="I563" i="2"/>
  <c r="J563" i="2"/>
  <c r="K563" i="2"/>
  <c r="L563" i="2"/>
  <c r="M563" i="2"/>
  <c r="N563" i="2"/>
  <c r="D564" i="2"/>
  <c r="E564" i="2"/>
  <c r="F564" i="2"/>
  <c r="G564" i="2"/>
  <c r="H564" i="2"/>
  <c r="I564" i="2"/>
  <c r="J564" i="2"/>
  <c r="K564" i="2"/>
  <c r="L564" i="2"/>
  <c r="M564" i="2"/>
  <c r="N564" i="2"/>
  <c r="D565" i="2"/>
  <c r="E565" i="2"/>
  <c r="F565" i="2"/>
  <c r="G565" i="2"/>
  <c r="H565" i="2"/>
  <c r="I565" i="2"/>
  <c r="J565" i="2"/>
  <c r="K565" i="2"/>
  <c r="L565" i="2"/>
  <c r="M565" i="2"/>
  <c r="N565" i="2"/>
  <c r="D566" i="2"/>
  <c r="E566" i="2"/>
  <c r="F566" i="2"/>
  <c r="G566" i="2"/>
  <c r="H566" i="2"/>
  <c r="I566" i="2"/>
  <c r="J566" i="2"/>
  <c r="K566" i="2"/>
  <c r="L566" i="2"/>
  <c r="M566" i="2"/>
  <c r="N566" i="2"/>
  <c r="D567" i="2"/>
  <c r="E567" i="2"/>
  <c r="F567" i="2"/>
  <c r="G567" i="2"/>
  <c r="H567" i="2"/>
  <c r="I567" i="2"/>
  <c r="J567" i="2"/>
  <c r="K567" i="2"/>
  <c r="L567" i="2"/>
  <c r="M567" i="2"/>
  <c r="N567" i="2"/>
  <c r="D568" i="2"/>
  <c r="E568" i="2"/>
  <c r="F568" i="2"/>
  <c r="G568" i="2"/>
  <c r="H568" i="2"/>
  <c r="I568" i="2"/>
  <c r="J568" i="2"/>
  <c r="K568" i="2"/>
  <c r="L568" i="2"/>
  <c r="M568" i="2"/>
  <c r="N568" i="2"/>
  <c r="D569" i="2"/>
  <c r="E569" i="2"/>
  <c r="F569" i="2"/>
  <c r="G569" i="2"/>
  <c r="H569" i="2"/>
  <c r="I569" i="2"/>
  <c r="J569" i="2"/>
  <c r="K569" i="2"/>
  <c r="L569" i="2"/>
  <c r="M569" i="2"/>
  <c r="N569" i="2"/>
  <c r="D570" i="2"/>
  <c r="E570" i="2"/>
  <c r="F570" i="2"/>
  <c r="G570" i="2"/>
  <c r="H570" i="2"/>
  <c r="I570" i="2"/>
  <c r="J570" i="2"/>
  <c r="K570" i="2"/>
  <c r="L570" i="2"/>
  <c r="M570" i="2"/>
  <c r="N570" i="2"/>
  <c r="D571" i="2"/>
  <c r="E571" i="2"/>
  <c r="F571" i="2"/>
  <c r="G571" i="2"/>
  <c r="H571" i="2"/>
  <c r="I571" i="2"/>
  <c r="J571" i="2"/>
  <c r="K571" i="2"/>
  <c r="L571" i="2"/>
  <c r="M571" i="2"/>
  <c r="N571" i="2"/>
  <c r="D572" i="2"/>
  <c r="E572" i="2"/>
  <c r="F572" i="2"/>
  <c r="G572" i="2"/>
  <c r="H572" i="2"/>
  <c r="I572" i="2"/>
  <c r="J572" i="2"/>
  <c r="K572" i="2"/>
  <c r="L572" i="2"/>
  <c r="M572" i="2"/>
  <c r="N572" i="2"/>
  <c r="D573" i="2"/>
  <c r="E573" i="2"/>
  <c r="F573" i="2"/>
  <c r="G573" i="2"/>
  <c r="H573" i="2"/>
  <c r="I573" i="2"/>
  <c r="J573" i="2"/>
  <c r="K573" i="2"/>
  <c r="L573" i="2"/>
  <c r="M573" i="2"/>
  <c r="N573" i="2"/>
  <c r="D574" i="2"/>
  <c r="E574" i="2"/>
  <c r="F574" i="2"/>
  <c r="G574" i="2"/>
  <c r="H574" i="2"/>
  <c r="I574" i="2"/>
  <c r="J574" i="2"/>
  <c r="K574" i="2"/>
  <c r="L574" i="2"/>
  <c r="M574" i="2"/>
  <c r="N574" i="2"/>
  <c r="D575" i="2"/>
  <c r="E575" i="2"/>
  <c r="F575" i="2"/>
  <c r="G575" i="2"/>
  <c r="H575" i="2"/>
  <c r="I575" i="2"/>
  <c r="J575" i="2"/>
  <c r="K575" i="2"/>
  <c r="L575" i="2"/>
  <c r="M575" i="2"/>
  <c r="N575" i="2"/>
  <c r="D576" i="2"/>
  <c r="E576" i="2"/>
  <c r="F576" i="2"/>
  <c r="G576" i="2"/>
  <c r="H576" i="2"/>
  <c r="I576" i="2"/>
  <c r="J576" i="2"/>
  <c r="K576" i="2"/>
  <c r="L576" i="2"/>
  <c r="M576" i="2"/>
  <c r="N576" i="2"/>
  <c r="D577" i="2"/>
  <c r="E577" i="2"/>
  <c r="F577" i="2"/>
  <c r="G577" i="2"/>
  <c r="H577" i="2"/>
  <c r="I577" i="2"/>
  <c r="J577" i="2"/>
  <c r="K577" i="2"/>
  <c r="L577" i="2"/>
  <c r="M577" i="2"/>
  <c r="N577" i="2"/>
  <c r="D578" i="2"/>
  <c r="E578" i="2"/>
  <c r="F578" i="2"/>
  <c r="G578" i="2"/>
  <c r="H578" i="2"/>
  <c r="I578" i="2"/>
  <c r="J578" i="2"/>
  <c r="K578" i="2"/>
  <c r="L578" i="2"/>
  <c r="M578" i="2"/>
  <c r="N578" i="2"/>
  <c r="D579" i="2"/>
  <c r="E579" i="2"/>
  <c r="F579" i="2"/>
  <c r="G579" i="2"/>
  <c r="H579" i="2"/>
  <c r="I579" i="2"/>
  <c r="J579" i="2"/>
  <c r="K579" i="2"/>
  <c r="L579" i="2"/>
  <c r="M579" i="2"/>
  <c r="N579" i="2"/>
  <c r="D580" i="2"/>
  <c r="E580" i="2"/>
  <c r="F580" i="2"/>
  <c r="G580" i="2"/>
  <c r="H580" i="2"/>
  <c r="I580" i="2"/>
  <c r="J580" i="2"/>
  <c r="K580" i="2"/>
  <c r="L580" i="2"/>
  <c r="M580" i="2"/>
  <c r="N580" i="2"/>
  <c r="D581" i="2"/>
  <c r="E581" i="2"/>
  <c r="F581" i="2"/>
  <c r="G581" i="2"/>
  <c r="H581" i="2"/>
  <c r="I581" i="2"/>
  <c r="J581" i="2"/>
  <c r="K581" i="2"/>
  <c r="L581" i="2"/>
  <c r="M581" i="2"/>
  <c r="N581" i="2"/>
  <c r="D582" i="2"/>
  <c r="E582" i="2"/>
  <c r="F582" i="2"/>
  <c r="G582" i="2"/>
  <c r="H582" i="2"/>
  <c r="I582" i="2"/>
  <c r="J582" i="2"/>
  <c r="K582" i="2"/>
  <c r="L582" i="2"/>
  <c r="M582" i="2"/>
  <c r="N582" i="2"/>
  <c r="D583" i="2"/>
  <c r="E583" i="2"/>
  <c r="F583" i="2"/>
  <c r="G583" i="2"/>
  <c r="H583" i="2"/>
  <c r="I583" i="2"/>
  <c r="J583" i="2"/>
  <c r="K583" i="2"/>
  <c r="L583" i="2"/>
  <c r="M583" i="2"/>
  <c r="N583" i="2"/>
  <c r="D584" i="2"/>
  <c r="E584" i="2"/>
  <c r="F584" i="2"/>
  <c r="G584" i="2"/>
  <c r="H584" i="2"/>
  <c r="I584" i="2"/>
  <c r="J584" i="2"/>
  <c r="K584" i="2"/>
  <c r="L584" i="2"/>
  <c r="M584" i="2"/>
  <c r="N584" i="2"/>
  <c r="D585" i="2"/>
  <c r="E585" i="2"/>
  <c r="F585" i="2"/>
  <c r="G585" i="2"/>
  <c r="H585" i="2"/>
  <c r="I585" i="2"/>
  <c r="J585" i="2"/>
  <c r="K585" i="2"/>
  <c r="L585" i="2"/>
  <c r="M585" i="2"/>
  <c r="N585" i="2"/>
  <c r="D586" i="2"/>
  <c r="E586" i="2"/>
  <c r="F586" i="2"/>
  <c r="G586" i="2"/>
  <c r="H586" i="2"/>
  <c r="I586" i="2"/>
  <c r="J586" i="2"/>
  <c r="K586" i="2"/>
  <c r="L586" i="2"/>
  <c r="M586" i="2"/>
  <c r="N586" i="2"/>
  <c r="D587" i="2"/>
  <c r="E587" i="2"/>
  <c r="F587" i="2"/>
  <c r="G587" i="2"/>
  <c r="H587" i="2"/>
  <c r="I587" i="2"/>
  <c r="J587" i="2"/>
  <c r="K587" i="2"/>
  <c r="L587" i="2"/>
  <c r="M587" i="2"/>
  <c r="N587" i="2"/>
  <c r="D588" i="2"/>
  <c r="E588" i="2"/>
  <c r="F588" i="2"/>
  <c r="G588" i="2"/>
  <c r="H588" i="2"/>
  <c r="I588" i="2"/>
  <c r="J588" i="2"/>
  <c r="K588" i="2"/>
  <c r="L588" i="2"/>
  <c r="M588" i="2"/>
  <c r="N588" i="2"/>
  <c r="D589" i="2"/>
  <c r="E589" i="2"/>
  <c r="F589" i="2"/>
  <c r="G589" i="2"/>
  <c r="H589" i="2"/>
  <c r="I589" i="2"/>
  <c r="J589" i="2"/>
  <c r="K589" i="2"/>
  <c r="L589" i="2"/>
  <c r="M589" i="2"/>
  <c r="N589" i="2"/>
  <c r="D590" i="2"/>
  <c r="E590" i="2"/>
  <c r="F590" i="2"/>
  <c r="G590" i="2"/>
  <c r="H590" i="2"/>
  <c r="I590" i="2"/>
  <c r="J590" i="2"/>
  <c r="K590" i="2"/>
  <c r="L590" i="2"/>
  <c r="M590" i="2"/>
  <c r="N590" i="2"/>
  <c r="D591" i="2"/>
  <c r="E591" i="2"/>
  <c r="F591" i="2"/>
  <c r="G591" i="2"/>
  <c r="H591" i="2"/>
  <c r="I591" i="2"/>
  <c r="J591" i="2"/>
  <c r="K591" i="2"/>
  <c r="L591" i="2"/>
  <c r="M591" i="2"/>
  <c r="N591" i="2"/>
  <c r="D592" i="2"/>
  <c r="E592" i="2"/>
  <c r="F592" i="2"/>
  <c r="G592" i="2"/>
  <c r="H592" i="2"/>
  <c r="I592" i="2"/>
  <c r="J592" i="2"/>
  <c r="K592" i="2"/>
  <c r="L592" i="2"/>
  <c r="M592" i="2"/>
  <c r="N592" i="2"/>
  <c r="D593" i="2"/>
  <c r="E593" i="2"/>
  <c r="F593" i="2"/>
  <c r="G593" i="2"/>
  <c r="H593" i="2"/>
  <c r="I593" i="2"/>
  <c r="J593" i="2"/>
  <c r="K593" i="2"/>
  <c r="L593" i="2"/>
  <c r="M593" i="2"/>
  <c r="N593" i="2"/>
  <c r="D594" i="2"/>
  <c r="E594" i="2"/>
  <c r="F594" i="2"/>
  <c r="G594" i="2"/>
  <c r="H594" i="2"/>
  <c r="I594" i="2"/>
  <c r="J594" i="2"/>
  <c r="K594" i="2"/>
  <c r="L594" i="2"/>
  <c r="M594" i="2"/>
  <c r="N594" i="2"/>
  <c r="D595" i="2"/>
  <c r="E595" i="2"/>
  <c r="F595" i="2"/>
  <c r="G595" i="2"/>
  <c r="H595" i="2"/>
  <c r="I595" i="2"/>
  <c r="J595" i="2"/>
  <c r="K595" i="2"/>
  <c r="L595" i="2"/>
  <c r="M595" i="2"/>
  <c r="N595" i="2"/>
  <c r="D596" i="2"/>
  <c r="E596" i="2"/>
  <c r="F596" i="2"/>
  <c r="G596" i="2"/>
  <c r="H596" i="2"/>
  <c r="I596" i="2"/>
  <c r="J596" i="2"/>
  <c r="K596" i="2"/>
  <c r="L596" i="2"/>
  <c r="M596" i="2"/>
  <c r="N596" i="2"/>
  <c r="D597" i="2"/>
  <c r="E597" i="2"/>
  <c r="F597" i="2"/>
  <c r="G597" i="2"/>
  <c r="H597" i="2"/>
  <c r="I597" i="2"/>
  <c r="J597" i="2"/>
  <c r="K597" i="2"/>
  <c r="L597" i="2"/>
  <c r="M597" i="2"/>
  <c r="N597" i="2"/>
  <c r="D598" i="2"/>
  <c r="E598" i="2"/>
  <c r="F598" i="2"/>
  <c r="G598" i="2"/>
  <c r="H598" i="2"/>
  <c r="I598" i="2"/>
  <c r="J598" i="2"/>
  <c r="K598" i="2"/>
  <c r="L598" i="2"/>
  <c r="M598" i="2"/>
  <c r="N598" i="2"/>
  <c r="D599" i="2"/>
  <c r="E599" i="2"/>
  <c r="F599" i="2"/>
  <c r="G599" i="2"/>
  <c r="H599" i="2"/>
  <c r="I599" i="2"/>
  <c r="J599" i="2"/>
  <c r="K599" i="2"/>
  <c r="L599" i="2"/>
  <c r="M599" i="2"/>
  <c r="N599" i="2"/>
  <c r="D600" i="2"/>
  <c r="E600" i="2"/>
  <c r="F600" i="2"/>
  <c r="G600" i="2"/>
  <c r="H600" i="2"/>
  <c r="I600" i="2"/>
  <c r="J600" i="2"/>
  <c r="K600" i="2"/>
  <c r="L600" i="2"/>
  <c r="M600" i="2"/>
  <c r="N600" i="2"/>
  <c r="D601" i="2"/>
  <c r="E601" i="2"/>
  <c r="F601" i="2"/>
  <c r="G601" i="2"/>
  <c r="H601" i="2"/>
  <c r="I601" i="2"/>
  <c r="J601" i="2"/>
  <c r="K601" i="2"/>
  <c r="L601" i="2"/>
  <c r="M601" i="2"/>
  <c r="N601" i="2"/>
  <c r="D602" i="2"/>
  <c r="E602" i="2"/>
  <c r="F602" i="2"/>
  <c r="G602" i="2"/>
  <c r="H602" i="2"/>
  <c r="I602" i="2"/>
  <c r="J602" i="2"/>
  <c r="K602" i="2"/>
  <c r="L602" i="2"/>
  <c r="M602" i="2"/>
  <c r="N602" i="2"/>
  <c r="D603" i="2"/>
  <c r="E603" i="2"/>
  <c r="F603" i="2"/>
  <c r="G603" i="2"/>
  <c r="H603" i="2"/>
  <c r="I603" i="2"/>
  <c r="J603" i="2"/>
  <c r="K603" i="2"/>
  <c r="L603" i="2"/>
  <c r="M603" i="2"/>
  <c r="N603" i="2"/>
  <c r="D604" i="2"/>
  <c r="E604" i="2"/>
  <c r="F604" i="2"/>
  <c r="G604" i="2"/>
  <c r="H604" i="2"/>
  <c r="I604" i="2"/>
  <c r="J604" i="2"/>
  <c r="K604" i="2"/>
  <c r="L604" i="2"/>
  <c r="M604" i="2"/>
  <c r="N604" i="2"/>
  <c r="D605" i="2"/>
  <c r="E605" i="2"/>
  <c r="F605" i="2"/>
  <c r="G605" i="2"/>
  <c r="H605" i="2"/>
  <c r="I605" i="2"/>
  <c r="J605" i="2"/>
  <c r="K605" i="2"/>
  <c r="L605" i="2"/>
  <c r="M605" i="2"/>
  <c r="N605" i="2"/>
  <c r="D606" i="2"/>
  <c r="E606" i="2"/>
  <c r="F606" i="2"/>
  <c r="G606" i="2"/>
  <c r="H606" i="2"/>
  <c r="I606" i="2"/>
  <c r="J606" i="2"/>
  <c r="K606" i="2"/>
  <c r="L606" i="2"/>
  <c r="M606" i="2"/>
  <c r="N606" i="2"/>
  <c r="D607" i="2"/>
  <c r="E607" i="2"/>
  <c r="F607" i="2"/>
  <c r="G607" i="2"/>
  <c r="H607" i="2"/>
  <c r="I607" i="2"/>
  <c r="J607" i="2"/>
  <c r="K607" i="2"/>
  <c r="L607" i="2"/>
  <c r="M607" i="2"/>
  <c r="N607" i="2"/>
  <c r="D608" i="2"/>
  <c r="E608" i="2"/>
  <c r="F608" i="2"/>
  <c r="G608" i="2"/>
  <c r="H608" i="2"/>
  <c r="I608" i="2"/>
  <c r="J608" i="2"/>
  <c r="K608" i="2"/>
  <c r="L608" i="2"/>
  <c r="M608" i="2"/>
  <c r="N608" i="2"/>
  <c r="D609" i="2"/>
  <c r="E609" i="2"/>
  <c r="F609" i="2"/>
  <c r="G609" i="2"/>
  <c r="H609" i="2"/>
  <c r="I609" i="2"/>
  <c r="J609" i="2"/>
  <c r="K609" i="2"/>
  <c r="L609" i="2"/>
  <c r="M609" i="2"/>
  <c r="N609" i="2"/>
  <c r="D610" i="2"/>
  <c r="E610" i="2"/>
  <c r="F610" i="2"/>
  <c r="G610" i="2"/>
  <c r="H610" i="2"/>
  <c r="I610" i="2"/>
  <c r="J610" i="2"/>
  <c r="K610" i="2"/>
  <c r="L610" i="2"/>
  <c r="M610" i="2"/>
  <c r="N610" i="2"/>
  <c r="D611" i="2"/>
  <c r="E611" i="2"/>
  <c r="F611" i="2"/>
  <c r="G611" i="2"/>
  <c r="H611" i="2"/>
  <c r="I611" i="2"/>
  <c r="J611" i="2"/>
  <c r="K611" i="2"/>
  <c r="L611" i="2"/>
  <c r="M611" i="2"/>
  <c r="N611" i="2"/>
  <c r="D612" i="2"/>
  <c r="E612" i="2"/>
  <c r="F612" i="2"/>
  <c r="G612" i="2"/>
  <c r="H612" i="2"/>
  <c r="I612" i="2"/>
  <c r="J612" i="2"/>
  <c r="K612" i="2"/>
  <c r="L612" i="2"/>
  <c r="M612" i="2"/>
  <c r="N612" i="2"/>
  <c r="D613" i="2"/>
  <c r="E613" i="2"/>
  <c r="F613" i="2"/>
  <c r="G613" i="2"/>
  <c r="H613" i="2"/>
  <c r="I613" i="2"/>
  <c r="J613" i="2"/>
  <c r="K613" i="2"/>
  <c r="L613" i="2"/>
  <c r="M613" i="2"/>
  <c r="N613" i="2"/>
  <c r="D614" i="2"/>
  <c r="E614" i="2"/>
  <c r="F614" i="2"/>
  <c r="G614" i="2"/>
  <c r="H614" i="2"/>
  <c r="I614" i="2"/>
  <c r="J614" i="2"/>
  <c r="K614" i="2"/>
  <c r="L614" i="2"/>
  <c r="M614" i="2"/>
  <c r="N614" i="2"/>
  <c r="D615" i="2"/>
  <c r="E615" i="2"/>
  <c r="F615" i="2"/>
  <c r="G615" i="2"/>
  <c r="H615" i="2"/>
  <c r="I615" i="2"/>
  <c r="J615" i="2"/>
  <c r="K615" i="2"/>
  <c r="L615" i="2"/>
  <c r="M615" i="2"/>
  <c r="N615" i="2"/>
  <c r="D616" i="2"/>
  <c r="E616" i="2"/>
  <c r="F616" i="2"/>
  <c r="G616" i="2"/>
  <c r="H616" i="2"/>
  <c r="I616" i="2"/>
  <c r="J616" i="2"/>
  <c r="K616" i="2"/>
  <c r="L616" i="2"/>
  <c r="M616" i="2"/>
  <c r="N616" i="2"/>
  <c r="D617" i="2"/>
  <c r="E617" i="2"/>
  <c r="F617" i="2"/>
  <c r="G617" i="2"/>
  <c r="H617" i="2"/>
  <c r="I617" i="2"/>
  <c r="J617" i="2"/>
  <c r="K617" i="2"/>
  <c r="L617" i="2"/>
  <c r="M617" i="2"/>
  <c r="N617" i="2"/>
  <c r="D618" i="2"/>
  <c r="E618" i="2"/>
  <c r="F618" i="2"/>
  <c r="G618" i="2"/>
  <c r="H618" i="2"/>
  <c r="I618" i="2"/>
  <c r="J618" i="2"/>
  <c r="K618" i="2"/>
  <c r="L618" i="2"/>
  <c r="M618" i="2"/>
  <c r="N618" i="2"/>
  <c r="D619" i="2"/>
  <c r="E619" i="2"/>
  <c r="F619" i="2"/>
  <c r="G619" i="2"/>
  <c r="H619" i="2"/>
  <c r="I619" i="2"/>
  <c r="J619" i="2"/>
  <c r="K619" i="2"/>
  <c r="L619" i="2"/>
  <c r="M619" i="2"/>
  <c r="N619" i="2"/>
  <c r="D620" i="2"/>
  <c r="E620" i="2"/>
  <c r="F620" i="2"/>
  <c r="G620" i="2"/>
  <c r="H620" i="2"/>
  <c r="I620" i="2"/>
  <c r="J620" i="2"/>
  <c r="K620" i="2"/>
  <c r="L620" i="2"/>
  <c r="M620" i="2"/>
  <c r="N620" i="2"/>
  <c r="D621" i="2"/>
  <c r="E621" i="2"/>
  <c r="F621" i="2"/>
  <c r="G621" i="2"/>
  <c r="H621" i="2"/>
  <c r="I621" i="2"/>
  <c r="J621" i="2"/>
  <c r="K621" i="2"/>
  <c r="L621" i="2"/>
  <c r="M621" i="2"/>
  <c r="N621" i="2"/>
  <c r="D622" i="2"/>
  <c r="E622" i="2"/>
  <c r="F622" i="2"/>
  <c r="G622" i="2"/>
  <c r="H622" i="2"/>
  <c r="I622" i="2"/>
  <c r="J622" i="2"/>
  <c r="K622" i="2"/>
  <c r="L622" i="2"/>
  <c r="M622" i="2"/>
  <c r="N622" i="2"/>
  <c r="D623" i="2"/>
  <c r="E623" i="2"/>
  <c r="F623" i="2"/>
  <c r="G623" i="2"/>
  <c r="H623" i="2"/>
  <c r="I623" i="2"/>
  <c r="J623" i="2"/>
  <c r="K623" i="2"/>
  <c r="L623" i="2"/>
  <c r="M623" i="2"/>
  <c r="N623" i="2"/>
  <c r="D624" i="2"/>
  <c r="E624" i="2"/>
  <c r="F624" i="2"/>
  <c r="G624" i="2"/>
  <c r="H624" i="2"/>
  <c r="I624" i="2"/>
  <c r="J624" i="2"/>
  <c r="K624" i="2"/>
  <c r="L624" i="2"/>
  <c r="M624" i="2"/>
  <c r="N624" i="2"/>
  <c r="D625" i="2"/>
  <c r="E625" i="2"/>
  <c r="F625" i="2"/>
  <c r="G625" i="2"/>
  <c r="H625" i="2"/>
  <c r="I625" i="2"/>
  <c r="J625" i="2"/>
  <c r="K625" i="2"/>
  <c r="L625" i="2"/>
  <c r="M625" i="2"/>
  <c r="N625" i="2"/>
  <c r="D626" i="2"/>
  <c r="E626" i="2"/>
  <c r="F626" i="2"/>
  <c r="G626" i="2"/>
  <c r="H626" i="2"/>
  <c r="I626" i="2"/>
  <c r="J626" i="2"/>
  <c r="K626" i="2"/>
  <c r="L626" i="2"/>
  <c r="M626" i="2"/>
  <c r="N626" i="2"/>
  <c r="D627" i="2"/>
  <c r="E627" i="2"/>
  <c r="F627" i="2"/>
  <c r="G627" i="2"/>
  <c r="H627" i="2"/>
  <c r="I627" i="2"/>
  <c r="J627" i="2"/>
  <c r="K627" i="2"/>
  <c r="L627" i="2"/>
  <c r="M627" i="2"/>
  <c r="N627" i="2"/>
  <c r="D628" i="2"/>
  <c r="E628" i="2"/>
  <c r="F628" i="2"/>
  <c r="G628" i="2"/>
  <c r="H628" i="2"/>
  <c r="I628" i="2"/>
  <c r="J628" i="2"/>
  <c r="K628" i="2"/>
  <c r="L628" i="2"/>
  <c r="M628" i="2"/>
  <c r="N628" i="2"/>
  <c r="D629" i="2"/>
  <c r="E629" i="2"/>
  <c r="F629" i="2"/>
  <c r="G629" i="2"/>
  <c r="H629" i="2"/>
  <c r="I629" i="2"/>
  <c r="J629" i="2"/>
  <c r="K629" i="2"/>
  <c r="L629" i="2"/>
  <c r="M629" i="2"/>
  <c r="N629" i="2"/>
  <c r="D630" i="2"/>
  <c r="E630" i="2"/>
  <c r="F630" i="2"/>
  <c r="G630" i="2"/>
  <c r="H630" i="2"/>
  <c r="I630" i="2"/>
  <c r="J630" i="2"/>
  <c r="K630" i="2"/>
  <c r="L630" i="2"/>
  <c r="M630" i="2"/>
  <c r="N630" i="2"/>
  <c r="D631" i="2"/>
  <c r="E631" i="2"/>
  <c r="F631" i="2"/>
  <c r="G631" i="2"/>
  <c r="H631" i="2"/>
  <c r="I631" i="2"/>
  <c r="J631" i="2"/>
  <c r="K631" i="2"/>
  <c r="L631" i="2"/>
  <c r="M631" i="2"/>
  <c r="N631" i="2"/>
  <c r="D632" i="2"/>
  <c r="E632" i="2"/>
  <c r="F632" i="2"/>
  <c r="G632" i="2"/>
  <c r="H632" i="2"/>
  <c r="I632" i="2"/>
  <c r="J632" i="2"/>
  <c r="K632" i="2"/>
  <c r="L632" i="2"/>
  <c r="M632" i="2"/>
  <c r="N632" i="2"/>
  <c r="D633" i="2"/>
  <c r="E633" i="2"/>
  <c r="F633" i="2"/>
  <c r="G633" i="2"/>
  <c r="H633" i="2"/>
  <c r="I633" i="2"/>
  <c r="J633" i="2"/>
  <c r="K633" i="2"/>
  <c r="L633" i="2"/>
  <c r="M633" i="2"/>
  <c r="N633" i="2"/>
  <c r="D634" i="2"/>
  <c r="E634" i="2"/>
  <c r="F634" i="2"/>
  <c r="G634" i="2"/>
  <c r="H634" i="2"/>
  <c r="I634" i="2"/>
  <c r="J634" i="2"/>
  <c r="K634" i="2"/>
  <c r="L634" i="2"/>
  <c r="M634" i="2"/>
  <c r="N634" i="2"/>
  <c r="D635" i="2"/>
  <c r="E635" i="2"/>
  <c r="F635" i="2"/>
  <c r="G635" i="2"/>
  <c r="H635" i="2"/>
  <c r="I635" i="2"/>
  <c r="J635" i="2"/>
  <c r="K635" i="2"/>
  <c r="L635" i="2"/>
  <c r="M635" i="2"/>
  <c r="N635" i="2"/>
  <c r="D636" i="2"/>
  <c r="E636" i="2"/>
  <c r="F636" i="2"/>
  <c r="G636" i="2"/>
  <c r="H636" i="2"/>
  <c r="I636" i="2"/>
  <c r="J636" i="2"/>
  <c r="K636" i="2"/>
  <c r="L636" i="2"/>
  <c r="M636" i="2"/>
  <c r="N636" i="2"/>
  <c r="D637" i="2"/>
  <c r="E637" i="2"/>
  <c r="F637" i="2"/>
  <c r="G637" i="2"/>
  <c r="H637" i="2"/>
  <c r="I637" i="2"/>
  <c r="J637" i="2"/>
  <c r="K637" i="2"/>
  <c r="L637" i="2"/>
  <c r="M637" i="2"/>
  <c r="N637" i="2"/>
  <c r="D638" i="2"/>
  <c r="E638" i="2"/>
  <c r="F638" i="2"/>
  <c r="G638" i="2"/>
  <c r="H638" i="2"/>
  <c r="I638" i="2"/>
  <c r="J638" i="2"/>
  <c r="K638" i="2"/>
  <c r="L638" i="2"/>
  <c r="M638" i="2"/>
  <c r="N638" i="2"/>
  <c r="D639" i="2"/>
  <c r="E639" i="2"/>
  <c r="F639" i="2"/>
  <c r="G639" i="2"/>
  <c r="H639" i="2"/>
  <c r="I639" i="2"/>
  <c r="J639" i="2"/>
  <c r="K639" i="2"/>
  <c r="L639" i="2"/>
  <c r="M639" i="2"/>
  <c r="N639" i="2"/>
  <c r="D640" i="2"/>
  <c r="E640" i="2"/>
  <c r="F640" i="2"/>
  <c r="G640" i="2"/>
  <c r="H640" i="2"/>
  <c r="I640" i="2"/>
  <c r="J640" i="2"/>
  <c r="K640" i="2"/>
  <c r="L640" i="2"/>
  <c r="M640" i="2"/>
  <c r="N640" i="2"/>
  <c r="D641" i="2"/>
  <c r="E641" i="2"/>
  <c r="F641" i="2"/>
  <c r="G641" i="2"/>
  <c r="H641" i="2"/>
  <c r="I641" i="2"/>
  <c r="J641" i="2"/>
  <c r="K641" i="2"/>
  <c r="L641" i="2"/>
  <c r="M641" i="2"/>
  <c r="N641" i="2"/>
  <c r="D642" i="2"/>
  <c r="E642" i="2"/>
  <c r="F642" i="2"/>
  <c r="G642" i="2"/>
  <c r="H642" i="2"/>
  <c r="I642" i="2"/>
  <c r="J642" i="2"/>
  <c r="K642" i="2"/>
  <c r="L642" i="2"/>
  <c r="M642" i="2"/>
  <c r="N642" i="2"/>
  <c r="D643" i="2"/>
  <c r="E643" i="2"/>
  <c r="F643" i="2"/>
  <c r="G643" i="2"/>
  <c r="H643" i="2"/>
  <c r="I643" i="2"/>
  <c r="J643" i="2"/>
  <c r="K643" i="2"/>
  <c r="L643" i="2"/>
  <c r="M643" i="2"/>
  <c r="N643" i="2"/>
  <c r="D644" i="2"/>
  <c r="E644" i="2"/>
  <c r="F644" i="2"/>
  <c r="G644" i="2"/>
  <c r="H644" i="2"/>
  <c r="I644" i="2"/>
  <c r="J644" i="2"/>
  <c r="K644" i="2"/>
  <c r="L644" i="2"/>
  <c r="M644" i="2"/>
  <c r="N644" i="2"/>
  <c r="D645" i="2"/>
  <c r="E645" i="2"/>
  <c r="F645" i="2"/>
  <c r="G645" i="2"/>
  <c r="H645" i="2"/>
  <c r="I645" i="2"/>
  <c r="J645" i="2"/>
  <c r="K645" i="2"/>
  <c r="L645" i="2"/>
  <c r="M645" i="2"/>
  <c r="N645" i="2"/>
  <c r="D646" i="2"/>
  <c r="E646" i="2"/>
  <c r="F646" i="2"/>
  <c r="G646" i="2"/>
  <c r="H646" i="2"/>
  <c r="I646" i="2"/>
  <c r="J646" i="2"/>
  <c r="K646" i="2"/>
  <c r="L646" i="2"/>
  <c r="M646" i="2"/>
  <c r="N646" i="2"/>
  <c r="D647" i="2"/>
  <c r="E647" i="2"/>
  <c r="F647" i="2"/>
  <c r="G647" i="2"/>
  <c r="H647" i="2"/>
  <c r="I647" i="2"/>
  <c r="J647" i="2"/>
  <c r="K647" i="2"/>
  <c r="L647" i="2"/>
  <c r="M647" i="2"/>
  <c r="N647" i="2"/>
  <c r="D648" i="2"/>
  <c r="E648" i="2"/>
  <c r="F648" i="2"/>
  <c r="G648" i="2"/>
  <c r="H648" i="2"/>
  <c r="I648" i="2"/>
  <c r="J648" i="2"/>
  <c r="K648" i="2"/>
  <c r="L648" i="2"/>
  <c r="M648" i="2"/>
  <c r="N648" i="2"/>
  <c r="D649" i="2"/>
  <c r="E649" i="2"/>
  <c r="F649" i="2"/>
  <c r="G649" i="2"/>
  <c r="H649" i="2"/>
  <c r="I649" i="2"/>
  <c r="J649" i="2"/>
  <c r="K649" i="2"/>
  <c r="L649" i="2"/>
  <c r="M649" i="2"/>
  <c r="N649" i="2"/>
  <c r="D650" i="2"/>
  <c r="E650" i="2"/>
  <c r="F650" i="2"/>
  <c r="G650" i="2"/>
  <c r="H650" i="2"/>
  <c r="I650" i="2"/>
  <c r="J650" i="2"/>
  <c r="K650" i="2"/>
  <c r="L650" i="2"/>
  <c r="M650" i="2"/>
  <c r="N650" i="2"/>
  <c r="D651" i="2"/>
  <c r="E651" i="2"/>
  <c r="F651" i="2"/>
  <c r="G651" i="2"/>
  <c r="H651" i="2"/>
  <c r="I651" i="2"/>
  <c r="J651" i="2"/>
  <c r="K651" i="2"/>
  <c r="L651" i="2"/>
  <c r="M651" i="2"/>
  <c r="N651" i="2"/>
  <c r="D652" i="2"/>
  <c r="E652" i="2"/>
  <c r="F652" i="2"/>
  <c r="G652" i="2"/>
  <c r="H652" i="2"/>
  <c r="I652" i="2"/>
  <c r="J652" i="2"/>
  <c r="K652" i="2"/>
  <c r="L652" i="2"/>
  <c r="M652" i="2"/>
  <c r="N652" i="2"/>
  <c r="D653" i="2"/>
  <c r="E653" i="2"/>
  <c r="F653" i="2"/>
  <c r="G653" i="2"/>
  <c r="H653" i="2"/>
  <c r="I653" i="2"/>
  <c r="J653" i="2"/>
  <c r="K653" i="2"/>
  <c r="L653" i="2"/>
  <c r="M653" i="2"/>
  <c r="N653" i="2"/>
  <c r="D654" i="2"/>
  <c r="E654" i="2"/>
  <c r="F654" i="2"/>
  <c r="G654" i="2"/>
  <c r="H654" i="2"/>
  <c r="I654" i="2"/>
  <c r="J654" i="2"/>
  <c r="K654" i="2"/>
  <c r="L654" i="2"/>
  <c r="M654" i="2"/>
  <c r="N654" i="2"/>
  <c r="D655" i="2"/>
  <c r="E655" i="2"/>
  <c r="F655" i="2"/>
  <c r="G655" i="2"/>
  <c r="H655" i="2"/>
  <c r="I655" i="2"/>
  <c r="J655" i="2"/>
  <c r="K655" i="2"/>
  <c r="L655" i="2"/>
  <c r="M655" i="2"/>
  <c r="N655" i="2"/>
  <c r="D656" i="2"/>
  <c r="E656" i="2"/>
  <c r="F656" i="2"/>
  <c r="G656" i="2"/>
  <c r="H656" i="2"/>
  <c r="I656" i="2"/>
  <c r="J656" i="2"/>
  <c r="K656" i="2"/>
  <c r="L656" i="2"/>
  <c r="M656" i="2"/>
  <c r="N656" i="2"/>
  <c r="D657" i="2"/>
  <c r="E657" i="2"/>
  <c r="F657" i="2"/>
  <c r="G657" i="2"/>
  <c r="H657" i="2"/>
  <c r="I657" i="2"/>
  <c r="J657" i="2"/>
  <c r="K657" i="2"/>
  <c r="L657" i="2"/>
  <c r="M657" i="2"/>
  <c r="N657" i="2"/>
  <c r="D658" i="2"/>
  <c r="E658" i="2"/>
  <c r="F658" i="2"/>
  <c r="G658" i="2"/>
  <c r="H658" i="2"/>
  <c r="I658" i="2"/>
  <c r="J658" i="2"/>
  <c r="K658" i="2"/>
  <c r="L658" i="2"/>
  <c r="M658" i="2"/>
  <c r="N658" i="2"/>
  <c r="D659" i="2"/>
  <c r="E659" i="2"/>
  <c r="F659" i="2"/>
  <c r="G659" i="2"/>
  <c r="H659" i="2"/>
  <c r="I659" i="2"/>
  <c r="J659" i="2"/>
  <c r="K659" i="2"/>
  <c r="L659" i="2"/>
  <c r="M659" i="2"/>
  <c r="N659" i="2"/>
  <c r="D660" i="2"/>
  <c r="E660" i="2"/>
  <c r="F660" i="2"/>
  <c r="G660" i="2"/>
  <c r="H660" i="2"/>
  <c r="I660" i="2"/>
  <c r="J660" i="2"/>
  <c r="K660" i="2"/>
  <c r="L660" i="2"/>
  <c r="M660" i="2"/>
  <c r="N660" i="2"/>
  <c r="D661" i="2"/>
  <c r="E661" i="2"/>
  <c r="F661" i="2"/>
  <c r="G661" i="2"/>
  <c r="H661" i="2"/>
  <c r="I661" i="2"/>
  <c r="J661" i="2"/>
  <c r="K661" i="2"/>
  <c r="L661" i="2"/>
  <c r="M661" i="2"/>
  <c r="N661" i="2"/>
  <c r="D662" i="2"/>
  <c r="E662" i="2"/>
  <c r="F662" i="2"/>
  <c r="G662" i="2"/>
  <c r="H662" i="2"/>
  <c r="I662" i="2"/>
  <c r="J662" i="2"/>
  <c r="K662" i="2"/>
  <c r="L662" i="2"/>
  <c r="M662" i="2"/>
  <c r="N662" i="2"/>
  <c r="D663" i="2"/>
  <c r="E663" i="2"/>
  <c r="F663" i="2"/>
  <c r="G663" i="2"/>
  <c r="H663" i="2"/>
  <c r="I663" i="2"/>
  <c r="J663" i="2"/>
  <c r="K663" i="2"/>
  <c r="L663" i="2"/>
  <c r="M663" i="2"/>
  <c r="N663" i="2"/>
  <c r="D664" i="2"/>
  <c r="E664" i="2"/>
  <c r="F664" i="2"/>
  <c r="G664" i="2"/>
  <c r="H664" i="2"/>
  <c r="I664" i="2"/>
  <c r="J664" i="2"/>
  <c r="K664" i="2"/>
  <c r="L664" i="2"/>
  <c r="M664" i="2"/>
  <c r="N664" i="2"/>
  <c r="D665" i="2"/>
  <c r="E665" i="2"/>
  <c r="F665" i="2"/>
  <c r="G665" i="2"/>
  <c r="H665" i="2"/>
  <c r="I665" i="2"/>
  <c r="J665" i="2"/>
  <c r="K665" i="2"/>
  <c r="L665" i="2"/>
  <c r="M665" i="2"/>
  <c r="N665" i="2"/>
  <c r="D666" i="2"/>
  <c r="E666" i="2"/>
  <c r="F666" i="2"/>
  <c r="G666" i="2"/>
  <c r="H666" i="2"/>
  <c r="I666" i="2"/>
  <c r="J666" i="2"/>
  <c r="K666" i="2"/>
  <c r="L666" i="2"/>
  <c r="M666" i="2"/>
  <c r="N666" i="2"/>
  <c r="D667" i="2"/>
  <c r="E667" i="2"/>
  <c r="F667" i="2"/>
  <c r="G667" i="2"/>
  <c r="H667" i="2"/>
  <c r="I667" i="2"/>
  <c r="J667" i="2"/>
  <c r="K667" i="2"/>
  <c r="L667" i="2"/>
  <c r="M667" i="2"/>
  <c r="N667" i="2"/>
  <c r="D668" i="2"/>
  <c r="E668" i="2"/>
  <c r="F668" i="2"/>
  <c r="G668" i="2"/>
  <c r="H668" i="2"/>
  <c r="I668" i="2"/>
  <c r="J668" i="2"/>
  <c r="K668" i="2"/>
  <c r="L668" i="2"/>
  <c r="M668" i="2"/>
  <c r="N668" i="2"/>
  <c r="D669" i="2"/>
  <c r="E669" i="2"/>
  <c r="F669" i="2"/>
  <c r="G669" i="2"/>
  <c r="H669" i="2"/>
  <c r="I669" i="2"/>
  <c r="J669" i="2"/>
  <c r="K669" i="2"/>
  <c r="L669" i="2"/>
  <c r="M669" i="2"/>
  <c r="N669" i="2"/>
  <c r="D670" i="2"/>
  <c r="E670" i="2"/>
  <c r="F670" i="2"/>
  <c r="G670" i="2"/>
  <c r="H670" i="2"/>
  <c r="I670" i="2"/>
  <c r="J670" i="2"/>
  <c r="K670" i="2"/>
  <c r="L670" i="2"/>
  <c r="M670" i="2"/>
  <c r="N670" i="2"/>
  <c r="D671" i="2"/>
  <c r="E671" i="2"/>
  <c r="F671" i="2"/>
  <c r="G671" i="2"/>
  <c r="H671" i="2"/>
  <c r="I671" i="2"/>
  <c r="J671" i="2"/>
  <c r="K671" i="2"/>
  <c r="L671" i="2"/>
  <c r="M671" i="2"/>
  <c r="N671" i="2"/>
  <c r="D672" i="2"/>
  <c r="E672" i="2"/>
  <c r="F672" i="2"/>
  <c r="G672" i="2"/>
  <c r="H672" i="2"/>
  <c r="I672" i="2"/>
  <c r="J672" i="2"/>
  <c r="K672" i="2"/>
  <c r="L672" i="2"/>
  <c r="M672" i="2"/>
  <c r="N672" i="2"/>
  <c r="D673" i="2"/>
  <c r="E673" i="2"/>
  <c r="F673" i="2"/>
  <c r="G673" i="2"/>
  <c r="H673" i="2"/>
  <c r="I673" i="2"/>
  <c r="J673" i="2"/>
  <c r="K673" i="2"/>
  <c r="L673" i="2"/>
  <c r="M673" i="2"/>
  <c r="N673" i="2"/>
  <c r="D674" i="2"/>
  <c r="E674" i="2"/>
  <c r="F674" i="2"/>
  <c r="G674" i="2"/>
  <c r="H674" i="2"/>
  <c r="I674" i="2"/>
  <c r="J674" i="2"/>
  <c r="K674" i="2"/>
  <c r="L674" i="2"/>
  <c r="M674" i="2"/>
  <c r="N674" i="2"/>
  <c r="D675" i="2"/>
  <c r="E675" i="2"/>
  <c r="F675" i="2"/>
  <c r="G675" i="2"/>
  <c r="H675" i="2"/>
  <c r="I675" i="2"/>
  <c r="J675" i="2"/>
  <c r="K675" i="2"/>
  <c r="L675" i="2"/>
  <c r="M675" i="2"/>
  <c r="N675" i="2"/>
  <c r="D676" i="2"/>
  <c r="E676" i="2"/>
  <c r="F676" i="2"/>
  <c r="G676" i="2"/>
  <c r="H676" i="2"/>
  <c r="I676" i="2"/>
  <c r="J676" i="2"/>
  <c r="K676" i="2"/>
  <c r="L676" i="2"/>
  <c r="M676" i="2"/>
  <c r="N676" i="2"/>
  <c r="D677" i="2"/>
  <c r="E677" i="2"/>
  <c r="F677" i="2"/>
  <c r="G677" i="2"/>
  <c r="H677" i="2"/>
  <c r="I677" i="2"/>
  <c r="J677" i="2"/>
  <c r="K677" i="2"/>
  <c r="L677" i="2"/>
  <c r="M677" i="2"/>
  <c r="N677" i="2"/>
  <c r="D678" i="2"/>
  <c r="E678" i="2"/>
  <c r="F678" i="2"/>
  <c r="G678" i="2"/>
  <c r="H678" i="2"/>
  <c r="I678" i="2"/>
  <c r="J678" i="2"/>
  <c r="K678" i="2"/>
  <c r="L678" i="2"/>
  <c r="M678" i="2"/>
  <c r="N678" i="2"/>
  <c r="D679" i="2"/>
  <c r="E679" i="2"/>
  <c r="F679" i="2"/>
  <c r="G679" i="2"/>
  <c r="H679" i="2"/>
  <c r="I679" i="2"/>
  <c r="J679" i="2"/>
  <c r="K679" i="2"/>
  <c r="L679" i="2"/>
  <c r="M679" i="2"/>
  <c r="N679" i="2"/>
  <c r="D680" i="2"/>
  <c r="E680" i="2"/>
  <c r="F680" i="2"/>
  <c r="G680" i="2"/>
  <c r="H680" i="2"/>
  <c r="I680" i="2"/>
  <c r="J680" i="2"/>
  <c r="K680" i="2"/>
  <c r="L680" i="2"/>
  <c r="M680" i="2"/>
  <c r="N680" i="2"/>
  <c r="D681" i="2"/>
  <c r="E681" i="2"/>
  <c r="F681" i="2"/>
  <c r="G681" i="2"/>
  <c r="H681" i="2"/>
  <c r="I681" i="2"/>
  <c r="J681" i="2"/>
  <c r="K681" i="2"/>
  <c r="L681" i="2"/>
  <c r="M681" i="2"/>
  <c r="N681" i="2"/>
  <c r="D682" i="2"/>
  <c r="E682" i="2"/>
  <c r="F682" i="2"/>
  <c r="G682" i="2"/>
  <c r="H682" i="2"/>
  <c r="I682" i="2"/>
  <c r="J682" i="2"/>
  <c r="K682" i="2"/>
  <c r="L682" i="2"/>
  <c r="M682" i="2"/>
  <c r="N682" i="2"/>
  <c r="D683" i="2"/>
  <c r="E683" i="2"/>
  <c r="F683" i="2"/>
  <c r="G683" i="2"/>
  <c r="H683" i="2"/>
  <c r="I683" i="2"/>
  <c r="J683" i="2"/>
  <c r="K683" i="2"/>
  <c r="L683" i="2"/>
  <c r="M683" i="2"/>
  <c r="N683" i="2"/>
  <c r="D684" i="2"/>
  <c r="E684" i="2"/>
  <c r="F684" i="2"/>
  <c r="G684" i="2"/>
  <c r="H684" i="2"/>
  <c r="I684" i="2"/>
  <c r="J684" i="2"/>
  <c r="K684" i="2"/>
  <c r="L684" i="2"/>
  <c r="M684" i="2"/>
  <c r="N684" i="2"/>
  <c r="D685" i="2"/>
  <c r="E685" i="2"/>
  <c r="F685" i="2"/>
  <c r="G685" i="2"/>
  <c r="H685" i="2"/>
  <c r="I685" i="2"/>
  <c r="J685" i="2"/>
  <c r="K685" i="2"/>
  <c r="L685" i="2"/>
  <c r="M685" i="2"/>
  <c r="N685" i="2"/>
  <c r="D686" i="2"/>
  <c r="E686" i="2"/>
  <c r="F686" i="2"/>
  <c r="G686" i="2"/>
  <c r="H686" i="2"/>
  <c r="I686" i="2"/>
  <c r="J686" i="2"/>
  <c r="K686" i="2"/>
  <c r="L686" i="2"/>
  <c r="M686" i="2"/>
  <c r="N686" i="2"/>
  <c r="D687" i="2"/>
  <c r="E687" i="2"/>
  <c r="F687" i="2"/>
  <c r="G687" i="2"/>
  <c r="H687" i="2"/>
  <c r="I687" i="2"/>
  <c r="J687" i="2"/>
  <c r="K687" i="2"/>
  <c r="L687" i="2"/>
  <c r="M687" i="2"/>
  <c r="N687" i="2"/>
  <c r="D688" i="2"/>
  <c r="E688" i="2"/>
  <c r="F688" i="2"/>
  <c r="G688" i="2"/>
  <c r="H688" i="2"/>
  <c r="I688" i="2"/>
  <c r="J688" i="2"/>
  <c r="K688" i="2"/>
  <c r="L688" i="2"/>
  <c r="M688" i="2"/>
  <c r="N688" i="2"/>
  <c r="D689" i="2"/>
  <c r="E689" i="2"/>
  <c r="F689" i="2"/>
  <c r="G689" i="2"/>
  <c r="H689" i="2"/>
  <c r="I689" i="2"/>
  <c r="J689" i="2"/>
  <c r="K689" i="2"/>
  <c r="L689" i="2"/>
  <c r="M689" i="2"/>
  <c r="N689" i="2"/>
  <c r="D690" i="2"/>
  <c r="E690" i="2"/>
  <c r="F690" i="2"/>
  <c r="G690" i="2"/>
  <c r="H690" i="2"/>
  <c r="I690" i="2"/>
  <c r="J690" i="2"/>
  <c r="K690" i="2"/>
  <c r="L690" i="2"/>
  <c r="M690" i="2"/>
  <c r="N690" i="2"/>
  <c r="D691" i="2"/>
  <c r="E691" i="2"/>
  <c r="F691" i="2"/>
  <c r="G691" i="2"/>
  <c r="H691" i="2"/>
  <c r="I691" i="2"/>
  <c r="J691" i="2"/>
  <c r="K691" i="2"/>
  <c r="L691" i="2"/>
  <c r="M691" i="2"/>
  <c r="N691" i="2"/>
  <c r="D692" i="2"/>
  <c r="E692" i="2"/>
  <c r="F692" i="2"/>
  <c r="G692" i="2"/>
  <c r="H692" i="2"/>
  <c r="I692" i="2"/>
  <c r="J692" i="2"/>
  <c r="K692" i="2"/>
  <c r="L692" i="2"/>
  <c r="M692" i="2"/>
  <c r="N692" i="2"/>
  <c r="D693" i="2"/>
  <c r="E693" i="2"/>
  <c r="F693" i="2"/>
  <c r="G693" i="2"/>
  <c r="H693" i="2"/>
  <c r="I693" i="2"/>
  <c r="J693" i="2"/>
  <c r="K693" i="2"/>
  <c r="L693" i="2"/>
  <c r="M693" i="2"/>
  <c r="N693" i="2"/>
  <c r="D694" i="2"/>
  <c r="E694" i="2"/>
  <c r="F694" i="2"/>
  <c r="G694" i="2"/>
  <c r="H694" i="2"/>
  <c r="I694" i="2"/>
  <c r="J694" i="2"/>
  <c r="K694" i="2"/>
  <c r="L694" i="2"/>
  <c r="M694" i="2"/>
  <c r="N694" i="2"/>
  <c r="D695" i="2"/>
  <c r="E695" i="2"/>
  <c r="F695" i="2"/>
  <c r="G695" i="2"/>
  <c r="H695" i="2"/>
  <c r="I695" i="2"/>
  <c r="J695" i="2"/>
  <c r="K695" i="2"/>
  <c r="L695" i="2"/>
  <c r="M695" i="2"/>
  <c r="N695" i="2"/>
  <c r="D696" i="2"/>
  <c r="E696" i="2"/>
  <c r="F696" i="2"/>
  <c r="G696" i="2"/>
  <c r="H696" i="2"/>
  <c r="I696" i="2"/>
  <c r="J696" i="2"/>
  <c r="K696" i="2"/>
  <c r="L696" i="2"/>
  <c r="M696" i="2"/>
  <c r="N696" i="2"/>
  <c r="D697" i="2"/>
  <c r="E697" i="2"/>
  <c r="F697" i="2"/>
  <c r="G697" i="2"/>
  <c r="H697" i="2"/>
  <c r="I697" i="2"/>
  <c r="J697" i="2"/>
  <c r="K697" i="2"/>
  <c r="L697" i="2"/>
  <c r="M697" i="2"/>
  <c r="N697" i="2"/>
  <c r="D698" i="2"/>
  <c r="E698" i="2"/>
  <c r="F698" i="2"/>
  <c r="G698" i="2"/>
  <c r="H698" i="2"/>
  <c r="I698" i="2"/>
  <c r="J698" i="2"/>
  <c r="K698" i="2"/>
  <c r="L698" i="2"/>
  <c r="M698" i="2"/>
  <c r="N698" i="2"/>
  <c r="D699" i="2"/>
  <c r="E699" i="2"/>
  <c r="F699" i="2"/>
  <c r="G699" i="2"/>
  <c r="H699" i="2"/>
  <c r="I699" i="2"/>
  <c r="J699" i="2"/>
  <c r="K699" i="2"/>
  <c r="L699" i="2"/>
  <c r="M699" i="2"/>
  <c r="N699" i="2"/>
  <c r="D700" i="2"/>
  <c r="E700" i="2"/>
  <c r="F700" i="2"/>
  <c r="G700" i="2"/>
  <c r="H700" i="2"/>
  <c r="I700" i="2"/>
  <c r="J700" i="2"/>
  <c r="K700" i="2"/>
  <c r="L700" i="2"/>
  <c r="M700" i="2"/>
  <c r="N700" i="2"/>
  <c r="D701" i="2"/>
  <c r="E701" i="2"/>
  <c r="F701" i="2"/>
  <c r="G701" i="2"/>
  <c r="H701" i="2"/>
  <c r="I701" i="2"/>
  <c r="J701" i="2"/>
  <c r="K701" i="2"/>
  <c r="L701" i="2"/>
  <c r="M701" i="2"/>
  <c r="N701" i="2"/>
  <c r="D702" i="2"/>
  <c r="E702" i="2"/>
  <c r="F702" i="2"/>
  <c r="G702" i="2"/>
  <c r="H702" i="2"/>
  <c r="I702" i="2"/>
  <c r="J702" i="2"/>
  <c r="K702" i="2"/>
  <c r="L702" i="2"/>
  <c r="M702" i="2"/>
  <c r="N702" i="2"/>
  <c r="D703" i="2"/>
  <c r="E703" i="2"/>
  <c r="F703" i="2"/>
  <c r="G703" i="2"/>
  <c r="H703" i="2"/>
  <c r="I703" i="2"/>
  <c r="J703" i="2"/>
  <c r="K703" i="2"/>
  <c r="L703" i="2"/>
  <c r="M703" i="2"/>
  <c r="N703" i="2"/>
  <c r="D704" i="2"/>
  <c r="E704" i="2"/>
  <c r="F704" i="2"/>
  <c r="G704" i="2"/>
  <c r="H704" i="2"/>
  <c r="I704" i="2"/>
  <c r="J704" i="2"/>
  <c r="K704" i="2"/>
  <c r="L704" i="2"/>
  <c r="M704" i="2"/>
  <c r="N704" i="2"/>
  <c r="D705" i="2"/>
  <c r="E705" i="2"/>
  <c r="F705" i="2"/>
  <c r="G705" i="2"/>
  <c r="H705" i="2"/>
  <c r="I705" i="2"/>
  <c r="J705" i="2"/>
  <c r="K705" i="2"/>
  <c r="L705" i="2"/>
  <c r="M705" i="2"/>
  <c r="N705" i="2"/>
  <c r="D706" i="2"/>
  <c r="E706" i="2"/>
  <c r="F706" i="2"/>
  <c r="G706" i="2"/>
  <c r="H706" i="2"/>
  <c r="I706" i="2"/>
  <c r="J706" i="2"/>
  <c r="K706" i="2"/>
  <c r="L706" i="2"/>
  <c r="M706" i="2"/>
  <c r="N706" i="2"/>
  <c r="D707" i="2"/>
  <c r="E707" i="2"/>
  <c r="F707" i="2"/>
  <c r="G707" i="2"/>
  <c r="H707" i="2"/>
  <c r="I707" i="2"/>
  <c r="J707" i="2"/>
  <c r="K707" i="2"/>
  <c r="L707" i="2"/>
  <c r="M707" i="2"/>
  <c r="N707" i="2"/>
  <c r="D708" i="2"/>
  <c r="E708" i="2"/>
  <c r="F708" i="2"/>
  <c r="G708" i="2"/>
  <c r="H708" i="2"/>
  <c r="I708" i="2"/>
  <c r="J708" i="2"/>
  <c r="K708" i="2"/>
  <c r="L708" i="2"/>
  <c r="M708" i="2"/>
  <c r="N708" i="2"/>
  <c r="D709" i="2"/>
  <c r="E709" i="2"/>
  <c r="F709" i="2"/>
  <c r="G709" i="2"/>
  <c r="H709" i="2"/>
  <c r="I709" i="2"/>
  <c r="J709" i="2"/>
  <c r="K709" i="2"/>
  <c r="L709" i="2"/>
  <c r="M709" i="2"/>
  <c r="N709" i="2"/>
  <c r="D710" i="2"/>
  <c r="E710" i="2"/>
  <c r="F710" i="2"/>
  <c r="G710" i="2"/>
  <c r="H710" i="2"/>
  <c r="I710" i="2"/>
  <c r="J710" i="2"/>
  <c r="K710" i="2"/>
  <c r="L710" i="2"/>
  <c r="M710" i="2"/>
  <c r="N710" i="2"/>
  <c r="D711" i="2"/>
  <c r="E711" i="2"/>
  <c r="F711" i="2"/>
  <c r="G711" i="2"/>
  <c r="H711" i="2"/>
  <c r="I711" i="2"/>
  <c r="J711" i="2"/>
  <c r="K711" i="2"/>
  <c r="L711" i="2"/>
  <c r="M711" i="2"/>
  <c r="N711" i="2"/>
  <c r="D712" i="2"/>
  <c r="E712" i="2"/>
  <c r="F712" i="2"/>
  <c r="G712" i="2"/>
  <c r="H712" i="2"/>
  <c r="I712" i="2"/>
  <c r="J712" i="2"/>
  <c r="K712" i="2"/>
  <c r="L712" i="2"/>
  <c r="M712" i="2"/>
  <c r="N712" i="2"/>
  <c r="D713" i="2"/>
  <c r="E713" i="2"/>
  <c r="F713" i="2"/>
  <c r="G713" i="2"/>
  <c r="H713" i="2"/>
  <c r="I713" i="2"/>
  <c r="J713" i="2"/>
  <c r="K713" i="2"/>
  <c r="L713" i="2"/>
  <c r="M713" i="2"/>
  <c r="N713" i="2"/>
  <c r="D714" i="2"/>
  <c r="E714" i="2"/>
  <c r="F714" i="2"/>
  <c r="G714" i="2"/>
  <c r="H714" i="2"/>
  <c r="I714" i="2"/>
  <c r="J714" i="2"/>
  <c r="K714" i="2"/>
  <c r="L714" i="2"/>
  <c r="M714" i="2"/>
  <c r="N714" i="2"/>
  <c r="D715" i="2"/>
  <c r="E715" i="2"/>
  <c r="F715" i="2"/>
  <c r="G715" i="2"/>
  <c r="H715" i="2"/>
  <c r="I715" i="2"/>
  <c r="J715" i="2"/>
  <c r="K715" i="2"/>
  <c r="L715" i="2"/>
  <c r="M715" i="2"/>
  <c r="N715" i="2"/>
  <c r="D716" i="2"/>
  <c r="E716" i="2"/>
  <c r="F716" i="2"/>
  <c r="G716" i="2"/>
  <c r="H716" i="2"/>
  <c r="I716" i="2"/>
  <c r="J716" i="2"/>
  <c r="K716" i="2"/>
  <c r="L716" i="2"/>
  <c r="M716" i="2"/>
  <c r="N716" i="2"/>
  <c r="D717" i="2"/>
  <c r="E717" i="2"/>
  <c r="F717" i="2"/>
  <c r="G717" i="2"/>
  <c r="H717" i="2"/>
  <c r="I717" i="2"/>
  <c r="J717" i="2"/>
  <c r="K717" i="2"/>
  <c r="L717" i="2"/>
  <c r="M717" i="2"/>
  <c r="N717" i="2"/>
  <c r="D718" i="2"/>
  <c r="E718" i="2"/>
  <c r="F718" i="2"/>
  <c r="G718" i="2"/>
  <c r="H718" i="2"/>
  <c r="I718" i="2"/>
  <c r="J718" i="2"/>
  <c r="K718" i="2"/>
  <c r="L718" i="2"/>
  <c r="M718" i="2"/>
  <c r="N718" i="2"/>
  <c r="D719" i="2"/>
  <c r="E719" i="2"/>
  <c r="F719" i="2"/>
  <c r="G719" i="2"/>
  <c r="H719" i="2"/>
  <c r="I719" i="2"/>
  <c r="J719" i="2"/>
  <c r="K719" i="2"/>
  <c r="L719" i="2"/>
  <c r="M719" i="2"/>
  <c r="N719" i="2"/>
  <c r="D720" i="2"/>
  <c r="E720" i="2"/>
  <c r="F720" i="2"/>
  <c r="G720" i="2"/>
  <c r="H720" i="2"/>
  <c r="I720" i="2"/>
  <c r="J720" i="2"/>
  <c r="K720" i="2"/>
  <c r="L720" i="2"/>
  <c r="M720" i="2"/>
  <c r="N720" i="2"/>
  <c r="D721" i="2"/>
  <c r="E721" i="2"/>
  <c r="F721" i="2"/>
  <c r="G721" i="2"/>
  <c r="H721" i="2"/>
  <c r="I721" i="2"/>
  <c r="J721" i="2"/>
  <c r="K721" i="2"/>
  <c r="L721" i="2"/>
  <c r="M721" i="2"/>
  <c r="N721" i="2"/>
  <c r="D722" i="2"/>
  <c r="E722" i="2"/>
  <c r="F722" i="2"/>
  <c r="G722" i="2"/>
  <c r="H722" i="2"/>
  <c r="I722" i="2"/>
  <c r="J722" i="2"/>
  <c r="K722" i="2"/>
  <c r="L722" i="2"/>
  <c r="M722" i="2"/>
  <c r="N722" i="2"/>
  <c r="D723" i="2"/>
  <c r="E723" i="2"/>
  <c r="F723" i="2"/>
  <c r="G723" i="2"/>
  <c r="H723" i="2"/>
  <c r="I723" i="2"/>
  <c r="J723" i="2"/>
  <c r="K723" i="2"/>
  <c r="L723" i="2"/>
  <c r="M723" i="2"/>
  <c r="N723" i="2"/>
  <c r="D724" i="2"/>
  <c r="E724" i="2"/>
  <c r="F724" i="2"/>
  <c r="G724" i="2"/>
  <c r="H724" i="2"/>
  <c r="I724" i="2"/>
  <c r="J724" i="2"/>
  <c r="K724" i="2"/>
  <c r="L724" i="2"/>
  <c r="M724" i="2"/>
  <c r="N724" i="2"/>
  <c r="D725" i="2"/>
  <c r="E725" i="2"/>
  <c r="F725" i="2"/>
  <c r="G725" i="2"/>
  <c r="H725" i="2"/>
  <c r="I725" i="2"/>
  <c r="J725" i="2"/>
  <c r="K725" i="2"/>
  <c r="L725" i="2"/>
  <c r="M725" i="2"/>
  <c r="N725" i="2"/>
  <c r="D726" i="2"/>
  <c r="E726" i="2"/>
  <c r="F726" i="2"/>
  <c r="G726" i="2"/>
  <c r="H726" i="2"/>
  <c r="I726" i="2"/>
  <c r="J726" i="2"/>
  <c r="K726" i="2"/>
  <c r="L726" i="2"/>
  <c r="M726" i="2"/>
  <c r="N726" i="2"/>
  <c r="D727" i="2"/>
  <c r="E727" i="2"/>
  <c r="F727" i="2"/>
  <c r="G727" i="2"/>
  <c r="H727" i="2"/>
  <c r="I727" i="2"/>
  <c r="J727" i="2"/>
  <c r="K727" i="2"/>
  <c r="L727" i="2"/>
  <c r="M727" i="2"/>
  <c r="N727" i="2"/>
  <c r="D728" i="2"/>
  <c r="E728" i="2"/>
  <c r="F728" i="2"/>
  <c r="G728" i="2"/>
  <c r="H728" i="2"/>
  <c r="I728" i="2"/>
  <c r="J728" i="2"/>
  <c r="K728" i="2"/>
  <c r="L728" i="2"/>
  <c r="M728" i="2"/>
  <c r="N728" i="2"/>
  <c r="D729" i="2"/>
  <c r="E729" i="2"/>
  <c r="F729" i="2"/>
  <c r="G729" i="2"/>
  <c r="H729" i="2"/>
  <c r="I729" i="2"/>
  <c r="J729" i="2"/>
  <c r="K729" i="2"/>
  <c r="L729" i="2"/>
  <c r="M729" i="2"/>
  <c r="N729" i="2"/>
  <c r="D730" i="2"/>
  <c r="E730" i="2"/>
  <c r="F730" i="2"/>
  <c r="G730" i="2"/>
  <c r="H730" i="2"/>
  <c r="I730" i="2"/>
  <c r="J730" i="2"/>
  <c r="K730" i="2"/>
  <c r="L730" i="2"/>
  <c r="M730" i="2"/>
  <c r="N730" i="2"/>
  <c r="D731" i="2"/>
  <c r="E731" i="2"/>
  <c r="F731" i="2"/>
  <c r="G731" i="2"/>
  <c r="H731" i="2"/>
  <c r="I731" i="2"/>
  <c r="J731" i="2"/>
  <c r="K731" i="2"/>
  <c r="L731" i="2"/>
  <c r="M731" i="2"/>
  <c r="N731" i="2"/>
  <c r="D732" i="2"/>
  <c r="E732" i="2"/>
  <c r="F732" i="2"/>
  <c r="G732" i="2"/>
  <c r="H732" i="2"/>
  <c r="I732" i="2"/>
  <c r="J732" i="2"/>
  <c r="K732" i="2"/>
  <c r="L732" i="2"/>
  <c r="M732" i="2"/>
  <c r="N732" i="2"/>
  <c r="D733" i="2"/>
  <c r="E733" i="2"/>
  <c r="F733" i="2"/>
  <c r="G733" i="2"/>
  <c r="H733" i="2"/>
  <c r="I733" i="2"/>
  <c r="J733" i="2"/>
  <c r="K733" i="2"/>
  <c r="L733" i="2"/>
  <c r="M733" i="2"/>
  <c r="N733" i="2"/>
  <c r="D734" i="2"/>
  <c r="E734" i="2"/>
  <c r="F734" i="2"/>
  <c r="G734" i="2"/>
  <c r="H734" i="2"/>
  <c r="I734" i="2"/>
  <c r="J734" i="2"/>
  <c r="K734" i="2"/>
  <c r="L734" i="2"/>
  <c r="M734" i="2"/>
  <c r="N734" i="2"/>
  <c r="D735" i="2"/>
  <c r="E735" i="2"/>
  <c r="F735" i="2"/>
  <c r="G735" i="2"/>
  <c r="H735" i="2"/>
  <c r="I735" i="2"/>
  <c r="J735" i="2"/>
  <c r="K735" i="2"/>
  <c r="L735" i="2"/>
  <c r="M735" i="2"/>
  <c r="N735" i="2"/>
  <c r="D736" i="2"/>
  <c r="E736" i="2"/>
  <c r="F736" i="2"/>
  <c r="G736" i="2"/>
  <c r="H736" i="2"/>
  <c r="I736" i="2"/>
  <c r="J736" i="2"/>
  <c r="K736" i="2"/>
  <c r="L736" i="2"/>
  <c r="M736" i="2"/>
  <c r="N736" i="2"/>
  <c r="D737" i="2"/>
  <c r="E737" i="2"/>
  <c r="F737" i="2"/>
  <c r="G737" i="2"/>
  <c r="H737" i="2"/>
  <c r="I737" i="2"/>
  <c r="J737" i="2"/>
  <c r="K737" i="2"/>
  <c r="L737" i="2"/>
  <c r="M737" i="2"/>
  <c r="N737" i="2"/>
  <c r="D738" i="2"/>
  <c r="E738" i="2"/>
  <c r="F738" i="2"/>
  <c r="G738" i="2"/>
  <c r="H738" i="2"/>
  <c r="I738" i="2"/>
  <c r="J738" i="2"/>
  <c r="K738" i="2"/>
  <c r="L738" i="2"/>
  <c r="M738" i="2"/>
  <c r="N738" i="2"/>
  <c r="D739" i="2"/>
  <c r="E739" i="2"/>
  <c r="F739" i="2"/>
  <c r="G739" i="2"/>
  <c r="H739" i="2"/>
  <c r="I739" i="2"/>
  <c r="J739" i="2"/>
  <c r="K739" i="2"/>
  <c r="L739" i="2"/>
  <c r="M739" i="2"/>
  <c r="N739" i="2"/>
  <c r="D740" i="2"/>
  <c r="E740" i="2"/>
  <c r="F740" i="2"/>
  <c r="G740" i="2"/>
  <c r="H740" i="2"/>
  <c r="I740" i="2"/>
  <c r="J740" i="2"/>
  <c r="K740" i="2"/>
  <c r="L740" i="2"/>
  <c r="M740" i="2"/>
  <c r="N740" i="2"/>
  <c r="D741" i="2"/>
  <c r="E741" i="2"/>
  <c r="F741" i="2"/>
  <c r="G741" i="2"/>
  <c r="H741" i="2"/>
  <c r="I741" i="2"/>
  <c r="J741" i="2"/>
  <c r="K741" i="2"/>
  <c r="L741" i="2"/>
  <c r="M741" i="2"/>
  <c r="N741" i="2"/>
  <c r="D742" i="2"/>
  <c r="E742" i="2"/>
  <c r="F742" i="2"/>
  <c r="G742" i="2"/>
  <c r="H742" i="2"/>
  <c r="I742" i="2"/>
  <c r="J742" i="2"/>
  <c r="K742" i="2"/>
  <c r="L742" i="2"/>
  <c r="M742" i="2"/>
  <c r="N742" i="2"/>
  <c r="D743" i="2"/>
  <c r="E743" i="2"/>
  <c r="F743" i="2"/>
  <c r="G743" i="2"/>
  <c r="H743" i="2"/>
  <c r="I743" i="2"/>
  <c r="J743" i="2"/>
  <c r="K743" i="2"/>
  <c r="L743" i="2"/>
  <c r="M743" i="2"/>
  <c r="N743" i="2"/>
  <c r="D744" i="2"/>
  <c r="E744" i="2"/>
  <c r="F744" i="2"/>
  <c r="G744" i="2"/>
  <c r="H744" i="2"/>
  <c r="I744" i="2"/>
  <c r="J744" i="2"/>
  <c r="K744" i="2"/>
  <c r="L744" i="2"/>
  <c r="M744" i="2"/>
  <c r="N744" i="2"/>
  <c r="D745" i="2"/>
  <c r="E745" i="2"/>
  <c r="F745" i="2"/>
  <c r="G745" i="2"/>
  <c r="H745" i="2"/>
  <c r="I745" i="2"/>
  <c r="J745" i="2"/>
  <c r="K745" i="2"/>
  <c r="L745" i="2"/>
  <c r="M745" i="2"/>
  <c r="N745" i="2"/>
  <c r="D746" i="2"/>
  <c r="E746" i="2"/>
  <c r="F746" i="2"/>
  <c r="G746" i="2"/>
  <c r="H746" i="2"/>
  <c r="I746" i="2"/>
  <c r="J746" i="2"/>
  <c r="K746" i="2"/>
  <c r="L746" i="2"/>
  <c r="M746" i="2"/>
  <c r="N746" i="2"/>
  <c r="D747" i="2"/>
  <c r="E747" i="2"/>
  <c r="F747" i="2"/>
  <c r="G747" i="2"/>
  <c r="H747" i="2"/>
  <c r="I747" i="2"/>
  <c r="J747" i="2"/>
  <c r="K747" i="2"/>
  <c r="L747" i="2"/>
  <c r="M747" i="2"/>
  <c r="N747" i="2"/>
  <c r="D748" i="2"/>
  <c r="E748" i="2"/>
  <c r="F748" i="2"/>
  <c r="G748" i="2"/>
  <c r="H748" i="2"/>
  <c r="I748" i="2"/>
  <c r="J748" i="2"/>
  <c r="K748" i="2"/>
  <c r="L748" i="2"/>
  <c r="M748" i="2"/>
  <c r="N748" i="2"/>
  <c r="D749" i="2"/>
  <c r="E749" i="2"/>
  <c r="F749" i="2"/>
  <c r="G749" i="2"/>
  <c r="H749" i="2"/>
  <c r="I749" i="2"/>
  <c r="J749" i="2"/>
  <c r="K749" i="2"/>
  <c r="L749" i="2"/>
  <c r="M749" i="2"/>
  <c r="N749" i="2"/>
  <c r="D750" i="2"/>
  <c r="E750" i="2"/>
  <c r="F750" i="2"/>
  <c r="G750" i="2"/>
  <c r="H750" i="2"/>
  <c r="I750" i="2"/>
  <c r="J750" i="2"/>
  <c r="K750" i="2"/>
  <c r="L750" i="2"/>
  <c r="M750" i="2"/>
  <c r="N750" i="2"/>
  <c r="D751" i="2"/>
  <c r="E751" i="2"/>
  <c r="F751" i="2"/>
  <c r="G751" i="2"/>
  <c r="H751" i="2"/>
  <c r="I751" i="2"/>
  <c r="J751" i="2"/>
  <c r="K751" i="2"/>
  <c r="L751" i="2"/>
  <c r="M751" i="2"/>
  <c r="N751" i="2"/>
  <c r="D752" i="2"/>
  <c r="E752" i="2"/>
  <c r="F752" i="2"/>
  <c r="G752" i="2"/>
  <c r="H752" i="2"/>
  <c r="I752" i="2"/>
  <c r="J752" i="2"/>
  <c r="K752" i="2"/>
  <c r="L752" i="2"/>
  <c r="M752" i="2"/>
  <c r="N752" i="2"/>
  <c r="D753" i="2"/>
  <c r="E753" i="2"/>
  <c r="F753" i="2"/>
  <c r="G753" i="2"/>
  <c r="H753" i="2"/>
  <c r="I753" i="2"/>
  <c r="J753" i="2"/>
  <c r="K753" i="2"/>
  <c r="L753" i="2"/>
  <c r="M753" i="2"/>
  <c r="N753" i="2"/>
  <c r="D754" i="2"/>
  <c r="E754" i="2"/>
  <c r="F754" i="2"/>
  <c r="G754" i="2"/>
  <c r="H754" i="2"/>
  <c r="I754" i="2"/>
  <c r="J754" i="2"/>
  <c r="K754" i="2"/>
  <c r="L754" i="2"/>
  <c r="M754" i="2"/>
  <c r="N754" i="2"/>
  <c r="D755" i="2"/>
  <c r="E755" i="2"/>
  <c r="F755" i="2"/>
  <c r="G755" i="2"/>
  <c r="H755" i="2"/>
  <c r="I755" i="2"/>
  <c r="J755" i="2"/>
  <c r="K755" i="2"/>
  <c r="L755" i="2"/>
  <c r="M755" i="2"/>
  <c r="N755" i="2"/>
  <c r="D756" i="2"/>
  <c r="E756" i="2"/>
  <c r="F756" i="2"/>
  <c r="G756" i="2"/>
  <c r="H756" i="2"/>
  <c r="I756" i="2"/>
  <c r="J756" i="2"/>
  <c r="K756" i="2"/>
  <c r="L756" i="2"/>
  <c r="M756" i="2"/>
  <c r="N756" i="2"/>
  <c r="D757" i="2"/>
  <c r="E757" i="2"/>
  <c r="F757" i="2"/>
  <c r="G757" i="2"/>
  <c r="H757" i="2"/>
  <c r="I757" i="2"/>
  <c r="J757" i="2"/>
  <c r="K757" i="2"/>
  <c r="L757" i="2"/>
  <c r="M757" i="2"/>
  <c r="N757" i="2"/>
  <c r="D758" i="2"/>
  <c r="E758" i="2"/>
  <c r="F758" i="2"/>
  <c r="G758" i="2"/>
  <c r="H758" i="2"/>
  <c r="I758" i="2"/>
  <c r="J758" i="2"/>
  <c r="K758" i="2"/>
  <c r="L758" i="2"/>
  <c r="M758" i="2"/>
  <c r="N758" i="2"/>
  <c r="D759" i="2"/>
  <c r="E759" i="2"/>
  <c r="F759" i="2"/>
  <c r="G759" i="2"/>
  <c r="H759" i="2"/>
  <c r="I759" i="2"/>
  <c r="J759" i="2"/>
  <c r="K759" i="2"/>
  <c r="L759" i="2"/>
  <c r="M759" i="2"/>
  <c r="N759" i="2"/>
  <c r="D760" i="2"/>
  <c r="E760" i="2"/>
  <c r="F760" i="2"/>
  <c r="G760" i="2"/>
  <c r="H760" i="2"/>
  <c r="I760" i="2"/>
  <c r="J760" i="2"/>
  <c r="K760" i="2"/>
  <c r="L760" i="2"/>
  <c r="M760" i="2"/>
  <c r="N760" i="2"/>
  <c r="D761" i="2"/>
  <c r="E761" i="2"/>
  <c r="F761" i="2"/>
  <c r="G761" i="2"/>
  <c r="H761" i="2"/>
  <c r="I761" i="2"/>
  <c r="J761" i="2"/>
  <c r="K761" i="2"/>
  <c r="L761" i="2"/>
  <c r="M761" i="2"/>
  <c r="N761" i="2"/>
  <c r="D762" i="2"/>
  <c r="E762" i="2"/>
  <c r="F762" i="2"/>
  <c r="G762" i="2"/>
  <c r="H762" i="2"/>
  <c r="I762" i="2"/>
  <c r="J762" i="2"/>
  <c r="K762" i="2"/>
  <c r="L762" i="2"/>
  <c r="M762" i="2"/>
  <c r="N762" i="2"/>
  <c r="D763" i="2"/>
  <c r="E763" i="2"/>
  <c r="F763" i="2"/>
  <c r="G763" i="2"/>
  <c r="H763" i="2"/>
  <c r="I763" i="2"/>
  <c r="J763" i="2"/>
  <c r="K763" i="2"/>
  <c r="L763" i="2"/>
  <c r="M763" i="2"/>
  <c r="N763" i="2"/>
  <c r="D764" i="2"/>
  <c r="E764" i="2"/>
  <c r="F764" i="2"/>
  <c r="G764" i="2"/>
  <c r="H764" i="2"/>
  <c r="I764" i="2"/>
  <c r="J764" i="2"/>
  <c r="K764" i="2"/>
  <c r="L764" i="2"/>
  <c r="M764" i="2"/>
  <c r="N764" i="2"/>
  <c r="D765" i="2"/>
  <c r="E765" i="2"/>
  <c r="F765" i="2"/>
  <c r="G765" i="2"/>
  <c r="H765" i="2"/>
  <c r="I765" i="2"/>
  <c r="J765" i="2"/>
  <c r="K765" i="2"/>
  <c r="L765" i="2"/>
  <c r="M765" i="2"/>
  <c r="N765" i="2"/>
  <c r="D766" i="2"/>
  <c r="E766" i="2"/>
  <c r="F766" i="2"/>
  <c r="G766" i="2"/>
  <c r="H766" i="2"/>
  <c r="I766" i="2"/>
  <c r="J766" i="2"/>
  <c r="K766" i="2"/>
  <c r="L766" i="2"/>
  <c r="M766" i="2"/>
  <c r="N766" i="2"/>
  <c r="D767" i="2"/>
  <c r="E767" i="2"/>
  <c r="F767" i="2"/>
  <c r="G767" i="2"/>
  <c r="H767" i="2"/>
  <c r="I767" i="2"/>
  <c r="J767" i="2"/>
  <c r="K767" i="2"/>
  <c r="L767" i="2"/>
  <c r="M767" i="2"/>
  <c r="N767" i="2"/>
  <c r="D768" i="2"/>
  <c r="E768" i="2"/>
  <c r="F768" i="2"/>
  <c r="G768" i="2"/>
  <c r="H768" i="2"/>
  <c r="I768" i="2"/>
  <c r="J768" i="2"/>
  <c r="K768" i="2"/>
  <c r="L768" i="2"/>
  <c r="M768" i="2"/>
  <c r="N768" i="2"/>
  <c r="D769" i="2"/>
  <c r="E769" i="2"/>
  <c r="F769" i="2"/>
  <c r="G769" i="2"/>
  <c r="H769" i="2"/>
  <c r="I769" i="2"/>
  <c r="J769" i="2"/>
  <c r="K769" i="2"/>
  <c r="L769" i="2"/>
  <c r="M769" i="2"/>
  <c r="N769" i="2"/>
  <c r="D770" i="2"/>
  <c r="E770" i="2"/>
  <c r="F770" i="2"/>
  <c r="G770" i="2"/>
  <c r="H770" i="2"/>
  <c r="I770" i="2"/>
  <c r="J770" i="2"/>
  <c r="K770" i="2"/>
  <c r="L770" i="2"/>
  <c r="M770" i="2"/>
  <c r="N770" i="2"/>
  <c r="D771" i="2"/>
  <c r="E771" i="2"/>
  <c r="F771" i="2"/>
  <c r="G771" i="2"/>
  <c r="H771" i="2"/>
  <c r="I771" i="2"/>
  <c r="J771" i="2"/>
  <c r="K771" i="2"/>
  <c r="L771" i="2"/>
  <c r="M771" i="2"/>
  <c r="N771" i="2"/>
  <c r="D772" i="2"/>
  <c r="E772" i="2"/>
  <c r="F772" i="2"/>
  <c r="G772" i="2"/>
  <c r="H772" i="2"/>
  <c r="I772" i="2"/>
  <c r="J772" i="2"/>
  <c r="K772" i="2"/>
  <c r="L772" i="2"/>
  <c r="M772" i="2"/>
  <c r="N772" i="2"/>
  <c r="D773" i="2"/>
  <c r="E773" i="2"/>
  <c r="F773" i="2"/>
  <c r="G773" i="2"/>
  <c r="H773" i="2"/>
  <c r="I773" i="2"/>
  <c r="J773" i="2"/>
  <c r="K773" i="2"/>
  <c r="L773" i="2"/>
  <c r="M773" i="2"/>
  <c r="N773" i="2"/>
  <c r="D774" i="2"/>
  <c r="E774" i="2"/>
  <c r="F774" i="2"/>
  <c r="G774" i="2"/>
  <c r="H774" i="2"/>
  <c r="I774" i="2"/>
  <c r="J774" i="2"/>
  <c r="K774" i="2"/>
  <c r="L774" i="2"/>
  <c r="M774" i="2"/>
  <c r="N774" i="2"/>
  <c r="D775" i="2"/>
  <c r="E775" i="2"/>
  <c r="F775" i="2"/>
  <c r="G775" i="2"/>
  <c r="H775" i="2"/>
  <c r="I775" i="2"/>
  <c r="J775" i="2"/>
  <c r="K775" i="2"/>
  <c r="L775" i="2"/>
  <c r="M775" i="2"/>
  <c r="N775" i="2"/>
  <c r="D776" i="2"/>
  <c r="E776" i="2"/>
  <c r="F776" i="2"/>
  <c r="G776" i="2"/>
  <c r="H776" i="2"/>
  <c r="I776" i="2"/>
  <c r="J776" i="2"/>
  <c r="K776" i="2"/>
  <c r="L776" i="2"/>
  <c r="M776" i="2"/>
  <c r="N776" i="2"/>
  <c r="D777" i="2"/>
  <c r="E777" i="2"/>
  <c r="F777" i="2"/>
  <c r="G777" i="2"/>
  <c r="H777" i="2"/>
  <c r="I777" i="2"/>
  <c r="J777" i="2"/>
  <c r="K777" i="2"/>
  <c r="L777" i="2"/>
  <c r="M777" i="2"/>
  <c r="N777" i="2"/>
  <c r="D778" i="2"/>
  <c r="E778" i="2"/>
  <c r="F778" i="2"/>
  <c r="G778" i="2"/>
  <c r="H778" i="2"/>
  <c r="I778" i="2"/>
  <c r="J778" i="2"/>
  <c r="K778" i="2"/>
  <c r="L778" i="2"/>
  <c r="M778" i="2"/>
  <c r="N778" i="2"/>
  <c r="D779" i="2"/>
  <c r="E779" i="2"/>
  <c r="F779" i="2"/>
  <c r="G779" i="2"/>
  <c r="H779" i="2"/>
  <c r="I779" i="2"/>
  <c r="J779" i="2"/>
  <c r="K779" i="2"/>
  <c r="L779" i="2"/>
  <c r="M779" i="2"/>
  <c r="N779" i="2"/>
  <c r="D780" i="2"/>
  <c r="E780" i="2"/>
  <c r="F780" i="2"/>
  <c r="G780" i="2"/>
  <c r="H780" i="2"/>
  <c r="I780" i="2"/>
  <c r="J780" i="2"/>
  <c r="K780" i="2"/>
  <c r="L780" i="2"/>
  <c r="M780" i="2"/>
  <c r="N780" i="2"/>
  <c r="D781" i="2"/>
  <c r="E781" i="2"/>
  <c r="F781" i="2"/>
  <c r="G781" i="2"/>
  <c r="H781" i="2"/>
  <c r="I781" i="2"/>
  <c r="J781" i="2"/>
  <c r="K781" i="2"/>
  <c r="L781" i="2"/>
  <c r="M781" i="2"/>
  <c r="N781" i="2"/>
  <c r="D782" i="2"/>
  <c r="E782" i="2"/>
  <c r="F782" i="2"/>
  <c r="G782" i="2"/>
  <c r="H782" i="2"/>
  <c r="I782" i="2"/>
  <c r="J782" i="2"/>
  <c r="K782" i="2"/>
  <c r="L782" i="2"/>
  <c r="M782" i="2"/>
  <c r="N782" i="2"/>
  <c r="D783" i="2"/>
  <c r="E783" i="2"/>
  <c r="F783" i="2"/>
  <c r="G783" i="2"/>
  <c r="H783" i="2"/>
  <c r="I783" i="2"/>
  <c r="J783" i="2"/>
  <c r="K783" i="2"/>
  <c r="L783" i="2"/>
  <c r="M783" i="2"/>
  <c r="N783" i="2"/>
  <c r="D784" i="2"/>
  <c r="E784" i="2"/>
  <c r="F784" i="2"/>
  <c r="G784" i="2"/>
  <c r="H784" i="2"/>
  <c r="I784" i="2"/>
  <c r="J784" i="2"/>
  <c r="K784" i="2"/>
  <c r="L784" i="2"/>
  <c r="M784" i="2"/>
  <c r="N784" i="2"/>
  <c r="D785" i="2"/>
  <c r="E785" i="2"/>
  <c r="F785" i="2"/>
  <c r="G785" i="2"/>
  <c r="H785" i="2"/>
  <c r="I785" i="2"/>
  <c r="J785" i="2"/>
  <c r="K785" i="2"/>
  <c r="L785" i="2"/>
  <c r="M785" i="2"/>
  <c r="N785" i="2"/>
  <c r="D786" i="2"/>
  <c r="E786" i="2"/>
  <c r="F786" i="2"/>
  <c r="G786" i="2"/>
  <c r="H786" i="2"/>
  <c r="I786" i="2"/>
  <c r="J786" i="2"/>
  <c r="K786" i="2"/>
  <c r="L786" i="2"/>
  <c r="M786" i="2"/>
  <c r="N786" i="2"/>
  <c r="D787" i="2"/>
  <c r="E787" i="2"/>
  <c r="F787" i="2"/>
  <c r="G787" i="2"/>
  <c r="H787" i="2"/>
  <c r="I787" i="2"/>
  <c r="J787" i="2"/>
  <c r="K787" i="2"/>
  <c r="L787" i="2"/>
  <c r="M787" i="2"/>
  <c r="N787" i="2"/>
  <c r="D788" i="2"/>
  <c r="E788" i="2"/>
  <c r="F788" i="2"/>
  <c r="G788" i="2"/>
  <c r="H788" i="2"/>
  <c r="I788" i="2"/>
  <c r="J788" i="2"/>
  <c r="K788" i="2"/>
  <c r="L788" i="2"/>
  <c r="M788" i="2"/>
  <c r="N788" i="2"/>
  <c r="D789" i="2"/>
  <c r="E789" i="2"/>
  <c r="F789" i="2"/>
  <c r="G789" i="2"/>
  <c r="H789" i="2"/>
  <c r="I789" i="2"/>
  <c r="J789" i="2"/>
  <c r="K789" i="2"/>
  <c r="L789" i="2"/>
  <c r="M789" i="2"/>
  <c r="N789" i="2"/>
  <c r="D790" i="2"/>
  <c r="E790" i="2"/>
  <c r="F790" i="2"/>
  <c r="G790" i="2"/>
  <c r="H790" i="2"/>
  <c r="I790" i="2"/>
  <c r="J790" i="2"/>
  <c r="K790" i="2"/>
  <c r="L790" i="2"/>
  <c r="M790" i="2"/>
  <c r="N790" i="2"/>
  <c r="D791" i="2"/>
  <c r="E791" i="2"/>
  <c r="F791" i="2"/>
  <c r="G791" i="2"/>
  <c r="H791" i="2"/>
  <c r="I791" i="2"/>
  <c r="J791" i="2"/>
  <c r="K791" i="2"/>
  <c r="L791" i="2"/>
  <c r="M791" i="2"/>
  <c r="N791" i="2"/>
  <c r="D792" i="2"/>
  <c r="E792" i="2"/>
  <c r="F792" i="2"/>
  <c r="G792" i="2"/>
  <c r="H792" i="2"/>
  <c r="I792" i="2"/>
  <c r="J792" i="2"/>
  <c r="K792" i="2"/>
  <c r="L792" i="2"/>
  <c r="M792" i="2"/>
  <c r="N792" i="2"/>
  <c r="D793" i="2"/>
  <c r="E793" i="2"/>
  <c r="F793" i="2"/>
  <c r="G793" i="2"/>
  <c r="H793" i="2"/>
  <c r="I793" i="2"/>
  <c r="J793" i="2"/>
  <c r="K793" i="2"/>
  <c r="L793" i="2"/>
  <c r="M793" i="2"/>
  <c r="N793" i="2"/>
  <c r="D794" i="2"/>
  <c r="E794" i="2"/>
  <c r="F794" i="2"/>
  <c r="G794" i="2"/>
  <c r="H794" i="2"/>
  <c r="I794" i="2"/>
  <c r="J794" i="2"/>
  <c r="K794" i="2"/>
  <c r="L794" i="2"/>
  <c r="M794" i="2"/>
  <c r="N794" i="2"/>
  <c r="D795" i="2"/>
  <c r="E795" i="2"/>
  <c r="F795" i="2"/>
  <c r="G795" i="2"/>
  <c r="H795" i="2"/>
  <c r="I795" i="2"/>
  <c r="J795" i="2"/>
  <c r="K795" i="2"/>
  <c r="L795" i="2"/>
  <c r="M795" i="2"/>
  <c r="N795" i="2"/>
  <c r="D796" i="2"/>
  <c r="E796" i="2"/>
  <c r="F796" i="2"/>
  <c r="G796" i="2"/>
  <c r="H796" i="2"/>
  <c r="I796" i="2"/>
  <c r="J796" i="2"/>
  <c r="K796" i="2"/>
  <c r="L796" i="2"/>
  <c r="M796" i="2"/>
  <c r="N796" i="2"/>
  <c r="D797" i="2"/>
  <c r="E797" i="2"/>
  <c r="F797" i="2"/>
  <c r="G797" i="2"/>
  <c r="H797" i="2"/>
  <c r="I797" i="2"/>
  <c r="J797" i="2"/>
  <c r="K797" i="2"/>
  <c r="L797" i="2"/>
  <c r="M797" i="2"/>
  <c r="N797" i="2"/>
  <c r="D798" i="2"/>
  <c r="E798" i="2"/>
  <c r="F798" i="2"/>
  <c r="G798" i="2"/>
  <c r="H798" i="2"/>
  <c r="I798" i="2"/>
  <c r="J798" i="2"/>
  <c r="K798" i="2"/>
  <c r="L798" i="2"/>
  <c r="M798" i="2"/>
  <c r="N798" i="2"/>
  <c r="D799" i="2"/>
  <c r="E799" i="2"/>
  <c r="F799" i="2"/>
  <c r="G799" i="2"/>
  <c r="H799" i="2"/>
  <c r="I799" i="2"/>
  <c r="J799" i="2"/>
  <c r="K799" i="2"/>
  <c r="L799" i="2"/>
  <c r="M799" i="2"/>
  <c r="N799" i="2"/>
  <c r="D800" i="2"/>
  <c r="E800" i="2"/>
  <c r="F800" i="2"/>
  <c r="G800" i="2"/>
  <c r="H800" i="2"/>
  <c r="I800" i="2"/>
  <c r="J800" i="2"/>
  <c r="K800" i="2"/>
  <c r="L800" i="2"/>
  <c r="M800" i="2"/>
  <c r="N800" i="2"/>
  <c r="D801" i="2"/>
  <c r="E801" i="2"/>
  <c r="F801" i="2"/>
  <c r="G801" i="2"/>
  <c r="H801" i="2"/>
  <c r="I801" i="2"/>
  <c r="J801" i="2"/>
  <c r="K801" i="2"/>
  <c r="L801" i="2"/>
  <c r="M801" i="2"/>
  <c r="N801" i="2"/>
  <c r="D802" i="2"/>
  <c r="E802" i="2"/>
  <c r="F802" i="2"/>
  <c r="G802" i="2"/>
  <c r="H802" i="2"/>
  <c r="I802" i="2"/>
  <c r="J802" i="2"/>
  <c r="K802" i="2"/>
  <c r="L802" i="2"/>
  <c r="M802" i="2"/>
  <c r="N802" i="2"/>
  <c r="D803" i="2"/>
  <c r="E803" i="2"/>
  <c r="F803" i="2"/>
  <c r="G803" i="2"/>
  <c r="H803" i="2"/>
  <c r="I803" i="2"/>
  <c r="J803" i="2"/>
  <c r="K803" i="2"/>
  <c r="L803" i="2"/>
  <c r="M803" i="2"/>
  <c r="N803" i="2"/>
  <c r="D804" i="2"/>
  <c r="E804" i="2"/>
  <c r="F804" i="2"/>
  <c r="G804" i="2"/>
  <c r="H804" i="2"/>
  <c r="I804" i="2"/>
  <c r="J804" i="2"/>
  <c r="K804" i="2"/>
  <c r="L804" i="2"/>
  <c r="M804" i="2"/>
  <c r="N804" i="2"/>
  <c r="D805" i="2"/>
  <c r="E805" i="2"/>
  <c r="F805" i="2"/>
  <c r="G805" i="2"/>
  <c r="H805" i="2"/>
  <c r="I805" i="2"/>
  <c r="J805" i="2"/>
  <c r="K805" i="2"/>
  <c r="L805" i="2"/>
  <c r="M805" i="2"/>
  <c r="N805" i="2"/>
  <c r="D806" i="2"/>
  <c r="E806" i="2"/>
  <c r="F806" i="2"/>
  <c r="G806" i="2"/>
  <c r="H806" i="2"/>
  <c r="I806" i="2"/>
  <c r="J806" i="2"/>
  <c r="K806" i="2"/>
  <c r="L806" i="2"/>
  <c r="M806" i="2"/>
  <c r="N806" i="2"/>
  <c r="D807" i="2"/>
  <c r="E807" i="2"/>
  <c r="F807" i="2"/>
  <c r="G807" i="2"/>
  <c r="H807" i="2"/>
  <c r="I807" i="2"/>
  <c r="J807" i="2"/>
  <c r="K807" i="2"/>
  <c r="L807" i="2"/>
  <c r="M807" i="2"/>
  <c r="N807" i="2"/>
  <c r="D808" i="2"/>
  <c r="E808" i="2"/>
  <c r="F808" i="2"/>
  <c r="G808" i="2"/>
  <c r="H808" i="2"/>
  <c r="I808" i="2"/>
  <c r="J808" i="2"/>
  <c r="K808" i="2"/>
  <c r="L808" i="2"/>
  <c r="M808" i="2"/>
  <c r="N808" i="2"/>
  <c r="D809" i="2"/>
  <c r="E809" i="2"/>
  <c r="F809" i="2"/>
  <c r="G809" i="2"/>
  <c r="H809" i="2"/>
  <c r="I809" i="2"/>
  <c r="J809" i="2"/>
  <c r="K809" i="2"/>
  <c r="L809" i="2"/>
  <c r="M809" i="2"/>
  <c r="N809" i="2"/>
  <c r="D810" i="2"/>
  <c r="E810" i="2"/>
  <c r="F810" i="2"/>
  <c r="G810" i="2"/>
  <c r="H810" i="2"/>
  <c r="I810" i="2"/>
  <c r="J810" i="2"/>
  <c r="K810" i="2"/>
  <c r="L810" i="2"/>
  <c r="M810" i="2"/>
  <c r="N810" i="2"/>
  <c r="D811" i="2"/>
  <c r="E811" i="2"/>
  <c r="F811" i="2"/>
  <c r="G811" i="2"/>
  <c r="H811" i="2"/>
  <c r="I811" i="2"/>
  <c r="J811" i="2"/>
  <c r="K811" i="2"/>
  <c r="L811" i="2"/>
  <c r="M811" i="2"/>
  <c r="N811" i="2"/>
  <c r="D812" i="2"/>
  <c r="E812" i="2"/>
  <c r="F812" i="2"/>
  <c r="G812" i="2"/>
  <c r="H812" i="2"/>
  <c r="I812" i="2"/>
  <c r="J812" i="2"/>
  <c r="K812" i="2"/>
  <c r="L812" i="2"/>
  <c r="M812" i="2"/>
  <c r="N812" i="2"/>
  <c r="D813" i="2"/>
  <c r="E813" i="2"/>
  <c r="F813" i="2"/>
  <c r="G813" i="2"/>
  <c r="H813" i="2"/>
  <c r="I813" i="2"/>
  <c r="J813" i="2"/>
  <c r="K813" i="2"/>
  <c r="L813" i="2"/>
  <c r="M813" i="2"/>
  <c r="N813" i="2"/>
  <c r="D814" i="2"/>
  <c r="E814" i="2"/>
  <c r="F814" i="2"/>
  <c r="G814" i="2"/>
  <c r="H814" i="2"/>
  <c r="I814" i="2"/>
  <c r="J814" i="2"/>
  <c r="K814" i="2"/>
  <c r="L814" i="2"/>
  <c r="M814" i="2"/>
  <c r="N814" i="2"/>
  <c r="D815" i="2"/>
  <c r="E815" i="2"/>
  <c r="F815" i="2"/>
  <c r="G815" i="2"/>
  <c r="H815" i="2"/>
  <c r="I815" i="2"/>
  <c r="J815" i="2"/>
  <c r="K815" i="2"/>
  <c r="L815" i="2"/>
  <c r="M815" i="2"/>
  <c r="N815" i="2"/>
  <c r="D816" i="2"/>
  <c r="E816" i="2"/>
  <c r="F816" i="2"/>
  <c r="G816" i="2"/>
  <c r="H816" i="2"/>
  <c r="I816" i="2"/>
  <c r="J816" i="2"/>
  <c r="K816" i="2"/>
  <c r="L816" i="2"/>
  <c r="M816" i="2"/>
  <c r="N816" i="2"/>
  <c r="D817" i="2"/>
  <c r="E817" i="2"/>
  <c r="F817" i="2"/>
  <c r="G817" i="2"/>
  <c r="H817" i="2"/>
  <c r="I817" i="2"/>
  <c r="J817" i="2"/>
  <c r="K817" i="2"/>
  <c r="L817" i="2"/>
  <c r="M817" i="2"/>
  <c r="N817" i="2"/>
  <c r="D818" i="2"/>
  <c r="E818" i="2"/>
  <c r="F818" i="2"/>
  <c r="G818" i="2"/>
  <c r="H818" i="2"/>
  <c r="I818" i="2"/>
  <c r="J818" i="2"/>
  <c r="K818" i="2"/>
  <c r="L818" i="2"/>
  <c r="M818" i="2"/>
  <c r="N818" i="2"/>
  <c r="D819" i="2"/>
  <c r="E819" i="2"/>
  <c r="F819" i="2"/>
  <c r="G819" i="2"/>
  <c r="H819" i="2"/>
  <c r="I819" i="2"/>
  <c r="J819" i="2"/>
  <c r="K819" i="2"/>
  <c r="L819" i="2"/>
  <c r="M819" i="2"/>
  <c r="N819" i="2"/>
  <c r="D820" i="2"/>
  <c r="E820" i="2"/>
  <c r="F820" i="2"/>
  <c r="G820" i="2"/>
  <c r="H820" i="2"/>
  <c r="I820" i="2"/>
  <c r="J820" i="2"/>
  <c r="K820" i="2"/>
  <c r="L820" i="2"/>
  <c r="M820" i="2"/>
  <c r="N820" i="2"/>
  <c r="D821" i="2"/>
  <c r="E821" i="2"/>
  <c r="F821" i="2"/>
  <c r="G821" i="2"/>
  <c r="H821" i="2"/>
  <c r="I821" i="2"/>
  <c r="J821" i="2"/>
  <c r="K821" i="2"/>
  <c r="L821" i="2"/>
  <c r="M821" i="2"/>
  <c r="N821" i="2"/>
  <c r="D822" i="2"/>
  <c r="E822" i="2"/>
  <c r="F822" i="2"/>
  <c r="G822" i="2"/>
  <c r="H822" i="2"/>
  <c r="I822" i="2"/>
  <c r="J822" i="2"/>
  <c r="K822" i="2"/>
  <c r="L822" i="2"/>
  <c r="M822" i="2"/>
  <c r="N822" i="2"/>
  <c r="D823" i="2"/>
  <c r="E823" i="2"/>
  <c r="F823" i="2"/>
  <c r="G823" i="2"/>
  <c r="H823" i="2"/>
  <c r="I823" i="2"/>
  <c r="J823" i="2"/>
  <c r="K823" i="2"/>
  <c r="L823" i="2"/>
  <c r="M823" i="2"/>
  <c r="N823" i="2"/>
  <c r="D824" i="2"/>
  <c r="E824" i="2"/>
  <c r="F824" i="2"/>
  <c r="G824" i="2"/>
  <c r="H824" i="2"/>
  <c r="I824" i="2"/>
  <c r="J824" i="2"/>
  <c r="K824" i="2"/>
  <c r="L824" i="2"/>
  <c r="M824" i="2"/>
  <c r="N824" i="2"/>
  <c r="D825" i="2"/>
  <c r="E825" i="2"/>
  <c r="F825" i="2"/>
  <c r="G825" i="2"/>
  <c r="H825" i="2"/>
  <c r="I825" i="2"/>
  <c r="J825" i="2"/>
  <c r="K825" i="2"/>
  <c r="L825" i="2"/>
  <c r="M825" i="2"/>
  <c r="N825" i="2"/>
  <c r="D826" i="2"/>
  <c r="E826" i="2"/>
  <c r="F826" i="2"/>
  <c r="G826" i="2"/>
  <c r="H826" i="2"/>
  <c r="I826" i="2"/>
  <c r="J826" i="2"/>
  <c r="K826" i="2"/>
  <c r="L826" i="2"/>
  <c r="M826" i="2"/>
  <c r="N826" i="2"/>
  <c r="D827" i="2"/>
  <c r="E827" i="2"/>
  <c r="F827" i="2"/>
  <c r="G827" i="2"/>
  <c r="H827" i="2"/>
  <c r="I827" i="2"/>
  <c r="J827" i="2"/>
  <c r="K827" i="2"/>
  <c r="L827" i="2"/>
  <c r="M827" i="2"/>
  <c r="N827" i="2"/>
  <c r="D828" i="2"/>
  <c r="E828" i="2"/>
  <c r="F828" i="2"/>
  <c r="G828" i="2"/>
  <c r="H828" i="2"/>
  <c r="I828" i="2"/>
  <c r="J828" i="2"/>
  <c r="K828" i="2"/>
  <c r="L828" i="2"/>
  <c r="M828" i="2"/>
  <c r="N828" i="2"/>
  <c r="D829" i="2"/>
  <c r="E829" i="2"/>
  <c r="F829" i="2"/>
  <c r="G829" i="2"/>
  <c r="H829" i="2"/>
  <c r="I829" i="2"/>
  <c r="J829" i="2"/>
  <c r="K829" i="2"/>
  <c r="L829" i="2"/>
  <c r="M829" i="2"/>
  <c r="N829" i="2"/>
  <c r="D830" i="2"/>
  <c r="E830" i="2"/>
  <c r="F830" i="2"/>
  <c r="G830" i="2"/>
  <c r="H830" i="2"/>
  <c r="I830" i="2"/>
  <c r="J830" i="2"/>
  <c r="K830" i="2"/>
  <c r="L830" i="2"/>
  <c r="M830" i="2"/>
  <c r="N830" i="2"/>
  <c r="D831" i="2"/>
  <c r="E831" i="2"/>
  <c r="F831" i="2"/>
  <c r="G831" i="2"/>
  <c r="H831" i="2"/>
  <c r="I831" i="2"/>
  <c r="J831" i="2"/>
  <c r="K831" i="2"/>
  <c r="L831" i="2"/>
  <c r="M831" i="2"/>
  <c r="N831" i="2"/>
  <c r="D832" i="2"/>
  <c r="E832" i="2"/>
  <c r="F832" i="2"/>
  <c r="G832" i="2"/>
  <c r="H832" i="2"/>
  <c r="I832" i="2"/>
  <c r="J832" i="2"/>
  <c r="K832" i="2"/>
  <c r="L832" i="2"/>
  <c r="M832" i="2"/>
  <c r="N832" i="2"/>
  <c r="D833" i="2"/>
  <c r="E833" i="2"/>
  <c r="F833" i="2"/>
  <c r="G833" i="2"/>
  <c r="H833" i="2"/>
  <c r="I833" i="2"/>
  <c r="J833" i="2"/>
  <c r="K833" i="2"/>
  <c r="L833" i="2"/>
  <c r="M833" i="2"/>
  <c r="N833" i="2"/>
  <c r="D834" i="2"/>
  <c r="E834" i="2"/>
  <c r="F834" i="2"/>
  <c r="G834" i="2"/>
  <c r="H834" i="2"/>
  <c r="I834" i="2"/>
  <c r="J834" i="2"/>
  <c r="K834" i="2"/>
  <c r="L834" i="2"/>
  <c r="M834" i="2"/>
  <c r="N834" i="2"/>
  <c r="D835" i="2"/>
  <c r="E835" i="2"/>
  <c r="F835" i="2"/>
  <c r="G835" i="2"/>
  <c r="H835" i="2"/>
  <c r="I835" i="2"/>
  <c r="J835" i="2"/>
  <c r="K835" i="2"/>
  <c r="L835" i="2"/>
  <c r="M835" i="2"/>
  <c r="N835" i="2"/>
  <c r="D836" i="2"/>
  <c r="E836" i="2"/>
  <c r="F836" i="2"/>
  <c r="G836" i="2"/>
  <c r="H836" i="2"/>
  <c r="I836" i="2"/>
  <c r="J836" i="2"/>
  <c r="K836" i="2"/>
  <c r="L836" i="2"/>
  <c r="M836" i="2"/>
  <c r="N836" i="2"/>
  <c r="D837" i="2"/>
  <c r="E837" i="2"/>
  <c r="F837" i="2"/>
  <c r="G837" i="2"/>
  <c r="H837" i="2"/>
  <c r="I837" i="2"/>
  <c r="J837" i="2"/>
  <c r="K837" i="2"/>
  <c r="L837" i="2"/>
  <c r="M837" i="2"/>
  <c r="N837" i="2"/>
  <c r="D838" i="2"/>
  <c r="E838" i="2"/>
  <c r="F838" i="2"/>
  <c r="G838" i="2"/>
  <c r="H838" i="2"/>
  <c r="I838" i="2"/>
  <c r="J838" i="2"/>
  <c r="K838" i="2"/>
  <c r="L838" i="2"/>
  <c r="M838" i="2"/>
  <c r="N838" i="2"/>
  <c r="D839" i="2"/>
  <c r="E839" i="2"/>
  <c r="F839" i="2"/>
  <c r="G839" i="2"/>
  <c r="H839" i="2"/>
  <c r="I839" i="2"/>
  <c r="J839" i="2"/>
  <c r="K839" i="2"/>
  <c r="L839" i="2"/>
  <c r="M839" i="2"/>
  <c r="N839" i="2"/>
  <c r="D840" i="2"/>
  <c r="E840" i="2"/>
  <c r="F840" i="2"/>
  <c r="G840" i="2"/>
  <c r="H840" i="2"/>
  <c r="I840" i="2"/>
  <c r="J840" i="2"/>
  <c r="K840" i="2"/>
  <c r="L840" i="2"/>
  <c r="M840" i="2"/>
  <c r="N840" i="2"/>
  <c r="D841" i="2"/>
  <c r="E841" i="2"/>
  <c r="F841" i="2"/>
  <c r="G841" i="2"/>
  <c r="H841" i="2"/>
  <c r="I841" i="2"/>
  <c r="J841" i="2"/>
  <c r="K841" i="2"/>
  <c r="L841" i="2"/>
  <c r="M841" i="2"/>
  <c r="N841" i="2"/>
  <c r="D842" i="2"/>
  <c r="E842" i="2"/>
  <c r="F842" i="2"/>
  <c r="G842" i="2"/>
  <c r="H842" i="2"/>
  <c r="I842" i="2"/>
  <c r="J842" i="2"/>
  <c r="K842" i="2"/>
  <c r="L842" i="2"/>
  <c r="M842" i="2"/>
  <c r="N842" i="2"/>
  <c r="D843" i="2"/>
  <c r="E843" i="2"/>
  <c r="F843" i="2"/>
  <c r="G843" i="2"/>
  <c r="H843" i="2"/>
  <c r="I843" i="2"/>
  <c r="J843" i="2"/>
  <c r="K843" i="2"/>
  <c r="L843" i="2"/>
  <c r="M843" i="2"/>
  <c r="N843" i="2"/>
  <c r="D844" i="2"/>
  <c r="E844" i="2"/>
  <c r="F844" i="2"/>
  <c r="G844" i="2"/>
  <c r="H844" i="2"/>
  <c r="I844" i="2"/>
  <c r="J844" i="2"/>
  <c r="K844" i="2"/>
  <c r="L844" i="2"/>
  <c r="M844" i="2"/>
  <c r="N844" i="2"/>
  <c r="D845" i="2"/>
  <c r="E845" i="2"/>
  <c r="F845" i="2"/>
  <c r="G845" i="2"/>
  <c r="H845" i="2"/>
  <c r="I845" i="2"/>
  <c r="J845" i="2"/>
  <c r="K845" i="2"/>
  <c r="L845" i="2"/>
  <c r="M845" i="2"/>
  <c r="N845" i="2"/>
  <c r="D846" i="2"/>
  <c r="E846" i="2"/>
  <c r="F846" i="2"/>
  <c r="G846" i="2"/>
  <c r="H846" i="2"/>
  <c r="I846" i="2"/>
  <c r="J846" i="2"/>
  <c r="K846" i="2"/>
  <c r="L846" i="2"/>
  <c r="M846" i="2"/>
  <c r="N846" i="2"/>
  <c r="E2" i="2"/>
  <c r="F2" i="2"/>
  <c r="G2" i="2"/>
  <c r="H2" i="2"/>
  <c r="I2" i="2"/>
  <c r="J2" i="2"/>
  <c r="K2" i="2"/>
  <c r="L2" i="2"/>
  <c r="M2" i="2"/>
  <c r="N2" i="2"/>
  <c r="D2" i="2"/>
  <c r="C11" i="3" l="1"/>
  <c r="D11" i="3"/>
  <c r="E11" i="3"/>
  <c r="F11" i="3"/>
  <c r="G11" i="3"/>
  <c r="H11" i="3"/>
  <c r="I11" i="3"/>
  <c r="J11" i="3"/>
  <c r="K11" i="3"/>
  <c r="B11" i="3"/>
  <c r="B3" i="3"/>
  <c r="C3" i="3"/>
  <c r="D3" i="3"/>
  <c r="E3" i="3"/>
  <c r="F3" i="3"/>
  <c r="G3" i="3"/>
  <c r="H3" i="3"/>
  <c r="I3" i="3"/>
  <c r="J3" i="3"/>
  <c r="K3" i="3"/>
  <c r="B4" i="3"/>
  <c r="C4" i="3"/>
  <c r="D4" i="3"/>
  <c r="E4" i="3"/>
  <c r="F4" i="3"/>
  <c r="G4" i="3"/>
  <c r="H4" i="3"/>
  <c r="I4" i="3"/>
  <c r="J4" i="3"/>
  <c r="K4" i="3"/>
  <c r="B5" i="3"/>
  <c r="C5" i="3"/>
  <c r="D5" i="3"/>
  <c r="E5" i="3"/>
  <c r="F5" i="3"/>
  <c r="G5" i="3"/>
  <c r="H5" i="3"/>
  <c r="I5" i="3"/>
  <c r="J5" i="3"/>
  <c r="K5" i="3"/>
  <c r="B6" i="3"/>
  <c r="C6" i="3"/>
  <c r="D6" i="3"/>
  <c r="E6" i="3"/>
  <c r="F6" i="3"/>
  <c r="G6" i="3"/>
  <c r="H6" i="3"/>
  <c r="I6" i="3"/>
  <c r="J6" i="3"/>
  <c r="K6" i="3"/>
  <c r="B7" i="3"/>
  <c r="C7" i="3"/>
  <c r="D7" i="3"/>
  <c r="E7" i="3"/>
  <c r="F7" i="3"/>
  <c r="G7" i="3"/>
  <c r="H7" i="3"/>
  <c r="I7" i="3"/>
  <c r="J7" i="3"/>
  <c r="K7" i="3"/>
  <c r="B8" i="3"/>
  <c r="C8" i="3"/>
  <c r="D8" i="3"/>
  <c r="E8" i="3"/>
  <c r="F8" i="3"/>
  <c r="G8" i="3"/>
  <c r="H8" i="3"/>
  <c r="I8" i="3"/>
  <c r="J8" i="3"/>
  <c r="K8" i="3"/>
  <c r="B9" i="3"/>
  <c r="C9" i="3"/>
  <c r="D9" i="3"/>
  <c r="E9" i="3"/>
  <c r="F9" i="3"/>
  <c r="G9" i="3"/>
  <c r="H9" i="3"/>
  <c r="I9" i="3"/>
  <c r="J9" i="3"/>
  <c r="K9" i="3"/>
  <c r="C2" i="3"/>
  <c r="D2" i="3"/>
  <c r="E2" i="3"/>
  <c r="F2" i="3"/>
  <c r="G2" i="3"/>
  <c r="H2" i="3"/>
  <c r="I2" i="3"/>
  <c r="J2" i="3"/>
  <c r="K2" i="3"/>
  <c r="B2" i="3"/>
  <c r="L11" i="3" l="1"/>
  <c r="M9" i="3"/>
  <c r="M7" i="3"/>
  <c r="M5" i="3"/>
  <c r="M3" i="3"/>
  <c r="M8" i="3"/>
  <c r="M6" i="3"/>
  <c r="M4" i="3"/>
  <c r="M2" i="3"/>
</calcChain>
</file>

<file path=xl/sharedStrings.xml><?xml version="1.0" encoding="utf-8"?>
<sst xmlns="http://schemas.openxmlformats.org/spreadsheetml/2006/main" count="5958" uniqueCount="860">
  <si>
    <t>Spell Name</t>
  </si>
  <si>
    <t>School</t>
  </si>
  <si>
    <t>Level</t>
  </si>
  <si>
    <t>Verbal</t>
  </si>
  <si>
    <t>Somatic</t>
  </si>
  <si>
    <t>Material</t>
  </si>
  <si>
    <t xml:space="preserve">M Consumed? </t>
  </si>
  <si>
    <t>Short desc</t>
  </si>
  <si>
    <t>Classes</t>
  </si>
  <si>
    <t>Class</t>
  </si>
  <si>
    <t>Bard</t>
  </si>
  <si>
    <t>Blade Ward</t>
  </si>
  <si>
    <t>Dancing Lights</t>
  </si>
  <si>
    <t>Light</t>
  </si>
  <si>
    <t>Mage Hand</t>
  </si>
  <si>
    <t>Mending</t>
  </si>
  <si>
    <t>Message</t>
  </si>
  <si>
    <t>Minor Illusion</t>
  </si>
  <si>
    <t>Prestidigitation</t>
  </si>
  <si>
    <t>True Strike</t>
  </si>
  <si>
    <t>Vicious Mockery</t>
  </si>
  <si>
    <t>Animal Friendship</t>
  </si>
  <si>
    <t>Bane</t>
  </si>
  <si>
    <t>Charm Person</t>
  </si>
  <si>
    <t>Comprehend Languages</t>
  </si>
  <si>
    <t>Cure Wounds</t>
  </si>
  <si>
    <t>Detect Magic</t>
  </si>
  <si>
    <t>Disguise Self</t>
  </si>
  <si>
    <t>Dissonant Whispers</t>
  </si>
  <si>
    <t>Faerie Fire</t>
  </si>
  <si>
    <t>Feather Fall</t>
  </si>
  <si>
    <t>Healing Word</t>
  </si>
  <si>
    <t>Heroism</t>
  </si>
  <si>
    <t>Identify</t>
  </si>
  <si>
    <t>Illusory Script</t>
  </si>
  <si>
    <t>Longstrider</t>
  </si>
  <si>
    <t>Silent Image</t>
  </si>
  <si>
    <t>Sleep</t>
  </si>
  <si>
    <t>Speak with Animals</t>
  </si>
  <si>
    <t>Thunderwave</t>
  </si>
  <si>
    <t>Unseen Servant</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</si>
  <si>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</si>
  <si>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</si>
  <si>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</si>
  <si>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</si>
  <si>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</si>
  <si>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</si>
  <si>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</si>
  <si>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</si>
  <si>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</si>
  <si>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</si>
  <si>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</si>
  <si>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</si>
  <si>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Object</t>
  </si>
  <si>
    <t>Magic Mouth</t>
  </si>
  <si>
    <t>Phantasmal Force</t>
  </si>
  <si>
    <t>See Invisibility</t>
  </si>
  <si>
    <t>Shatter</t>
  </si>
  <si>
    <t>Silence</t>
  </si>
  <si>
    <t>Suggestion</t>
  </si>
  <si>
    <t>Zone of Truth</t>
  </si>
  <si>
    <t>Bestow Curse</t>
  </si>
  <si>
    <t>Clairvoyance</t>
  </si>
  <si>
    <t>Dispel Magic</t>
  </si>
  <si>
    <t>Fear</t>
  </si>
  <si>
    <t>Feign Death</t>
  </si>
  <si>
    <t>Hypnotic Pattern</t>
  </si>
  <si>
    <t>Major Image</t>
  </si>
  <si>
    <t>Nondetection</t>
  </si>
  <si>
    <t>Plant Growth</t>
  </si>
  <si>
    <t>Sending</t>
  </si>
  <si>
    <t>Speak with Dead</t>
  </si>
  <si>
    <t>Speak with Plants</t>
  </si>
  <si>
    <t>Stinking Cloud</t>
  </si>
  <si>
    <t>Tongues</t>
  </si>
  <si>
    <t>Compulsion</t>
  </si>
  <si>
    <t>Confusion</t>
  </si>
  <si>
    <t>Dimension Door</t>
  </si>
  <si>
    <t>Freedom of Movement</t>
  </si>
  <si>
    <t>Greater Invisibility</t>
  </si>
  <si>
    <t>Hallucinatory Terrain</t>
  </si>
  <si>
    <t>Locate Creature</t>
  </si>
  <si>
    <t>Polymorph</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</si>
  <si>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</si>
  <si>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</si>
  <si>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</si>
  <si>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</si>
  <si>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</si>
  <si>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</si>
  <si>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</si>
  <si>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</si>
  <si>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</si>
  <si>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</si>
  <si>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</si>
  <si>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</si>
  <si>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</si>
  <si>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</si>
  <si>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</si>
  <si>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</si>
  <si>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Eyebite</t>
  </si>
  <si>
    <t>Find the Path</t>
  </si>
  <si>
    <t>Guards and Wards</t>
  </si>
  <si>
    <t>Mass Suggestion</t>
  </si>
  <si>
    <t>Otto’s Irresistible Dance</t>
  </si>
  <si>
    <t>Programmed Illusion</t>
  </si>
  <si>
    <t>True Seeing</t>
  </si>
  <si>
    <t>Etherealness</t>
  </si>
  <si>
    <t>Forcecage</t>
  </si>
  <si>
    <t>Mirage Arcane</t>
  </si>
  <si>
    <t>Mordenkainen’s Sword</t>
  </si>
  <si>
    <t>Project Image</t>
  </si>
  <si>
    <t>Regenerate</t>
  </si>
  <si>
    <t>Resurrection</t>
  </si>
  <si>
    <t>Symbol</t>
  </si>
  <si>
    <t>Teleport</t>
  </si>
  <si>
    <t>Dominate Monster</t>
  </si>
  <si>
    <t>Feeblemind</t>
  </si>
  <si>
    <t>Glibness</t>
  </si>
  <si>
    <t>Mind Blank</t>
  </si>
  <si>
    <t>Power Word Stun</t>
  </si>
  <si>
    <t>Foresight</t>
  </si>
  <si>
    <t>Power Word Heal</t>
  </si>
  <si>
    <t>Power Word Kill</t>
  </si>
  <si>
    <t>True Polymorph</t>
  </si>
  <si>
    <t>Cleric</t>
  </si>
  <si>
    <t>Guidance</t>
  </si>
  <si>
    <t>Resistance</t>
  </si>
  <si>
    <t>Sacred Flame</t>
  </si>
  <si>
    <t>Spare the Dying</t>
  </si>
  <si>
    <t>Thaumaturgy</t>
  </si>
  <si>
    <t>Bless</t>
  </si>
  <si>
    <t>Command</t>
  </si>
  <si>
    <t>Create or Destroy Water</t>
  </si>
  <si>
    <t>Detect Evil and Good</t>
  </si>
  <si>
    <t>Detect Poison and Disease</t>
  </si>
  <si>
    <t>Guiding Bolt</t>
  </si>
  <si>
    <t>Inflict Wounds</t>
  </si>
  <si>
    <t>Purify Food and Drink</t>
  </si>
  <si>
    <t>Sanctuary</t>
  </si>
  <si>
    <t>Shield of Faith</t>
  </si>
  <si>
    <t>Protection from Evil and Good</t>
  </si>
  <si>
    <t>Aid</t>
  </si>
  <si>
    <t>Augury</t>
  </si>
  <si>
    <t>Continual Flame</t>
  </si>
  <si>
    <t>Find Traps</t>
  </si>
  <si>
    <t>Gentle Repose</t>
  </si>
  <si>
    <t>Lesser Restoration</t>
  </si>
  <si>
    <t>Prayer of Healing</t>
  </si>
  <si>
    <t>Protection from Poison</t>
  </si>
  <si>
    <t>Spiritual Weapon</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</si>
  <si>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</si>
  <si>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</si>
  <si>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</si>
  <si>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</si>
  <si>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</si>
  <si>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</si>
  <si>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</si>
  <si>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</si>
  <si>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</si>
  <si>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</si>
  <si>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</si>
  <si>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</si>
  <si>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</si>
  <si>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</si>
  <si>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</si>
  <si>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</si>
  <si>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</si>
  <si>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</si>
  <si>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Stone Shape</t>
  </si>
  <si>
    <t>Commune</t>
  </si>
  <si>
    <t>Contagion</t>
  </si>
  <si>
    <t>Dispel Evil and Good</t>
  </si>
  <si>
    <t>Flame Strike</t>
  </si>
  <si>
    <t>Hallow</t>
  </si>
  <si>
    <t>Insect Plague</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</si>
  <si>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</si>
  <si>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</si>
  <si>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</si>
  <si>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</si>
  <si>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</si>
  <si>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</si>
  <si>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</si>
  <si>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</si>
  <si>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</si>
  <si>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</si>
  <si>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</si>
  <si>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</si>
  <si>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</si>
  <si>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</si>
  <si>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</si>
  <si>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</si>
  <si>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</si>
  <si>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</si>
  <si>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</si>
  <si>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</si>
  <si>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t>
  </si>
  <si>
    <t>Druidcraft</t>
  </si>
  <si>
    <t>Poison Spray</t>
  </si>
  <si>
    <t>Produce Flame</t>
  </si>
  <si>
    <t>Shillelagh</t>
  </si>
  <si>
    <t>Thorn Whip</t>
  </si>
  <si>
    <t>Entangle</t>
  </si>
  <si>
    <t>Fog Cloud</t>
  </si>
  <si>
    <t>Goodberry</t>
  </si>
  <si>
    <t>Jump</t>
  </si>
  <si>
    <t>Animal Messenger</t>
  </si>
  <si>
    <t>Barkskin</t>
  </si>
  <si>
    <t>Beast Sense</t>
  </si>
  <si>
    <t>Darkvision</t>
  </si>
  <si>
    <t>Flame Blade</t>
  </si>
  <si>
    <t>Flaming Sphere</t>
  </si>
  <si>
    <t>Gust of Wind</t>
  </si>
  <si>
    <t>Locate Animals or Plants</t>
  </si>
  <si>
    <t>Moonbeam</t>
  </si>
  <si>
    <t>Pass without Trace</t>
  </si>
  <si>
    <t>Spike Growth</t>
  </si>
  <si>
    <t>Call Lightning</t>
  </si>
  <si>
    <t>Conjure Animals</t>
  </si>
  <si>
    <t>Sleet Storm</t>
  </si>
  <si>
    <t>Water Breathing</t>
  </si>
  <si>
    <t>Wind Wall</t>
  </si>
  <si>
    <t>Blight</t>
  </si>
  <si>
    <t>Conjure Minor Elementals</t>
  </si>
  <si>
    <t>Conjure Woodland Beings</t>
  </si>
  <si>
    <t>Dominate Beast</t>
  </si>
  <si>
    <t>Giant Insect</t>
  </si>
  <si>
    <t>Grasping Vine</t>
  </si>
  <si>
    <t>Ice Storm</t>
  </si>
  <si>
    <t>Stoneskin</t>
  </si>
  <si>
    <t>Wall of Fire</t>
  </si>
  <si>
    <t>Antilife Shell</t>
  </si>
  <si>
    <t>Commune with Nature</t>
  </si>
  <si>
    <t>Conjure Elemental</t>
  </si>
  <si>
    <t>Reincarnate</t>
  </si>
  <si>
    <t>Tree Stride</t>
  </si>
  <si>
    <t>Wall of Stone</t>
  </si>
  <si>
    <t>Conjure Fey</t>
  </si>
  <si>
    <t>Move Earth</t>
  </si>
  <si>
    <t>Sunbeam</t>
  </si>
  <si>
    <t>Transport via Plants</t>
  </si>
  <si>
    <t>Wind Walk</t>
  </si>
  <si>
    <t>Reverse Gravity</t>
  </si>
  <si>
    <t>Animal Shapes</t>
  </si>
  <si>
    <t>Antipathy/Sympathy</t>
  </si>
  <si>
    <t>Sunburst</t>
  </si>
  <si>
    <t>Tsunami</t>
  </si>
  <si>
    <t>Shapechange</t>
  </si>
  <si>
    <t>Paladin</t>
  </si>
  <si>
    <t>Compelled Duel</t>
  </si>
  <si>
    <t>Divine Favor</t>
  </si>
  <si>
    <t>Searing Smite</t>
  </si>
  <si>
    <t>Thunderous Smite</t>
  </si>
  <si>
    <t>Wrathful Smite</t>
  </si>
  <si>
    <t>Branding Smite</t>
  </si>
  <si>
    <t>Find Steed</t>
  </si>
  <si>
    <t>Magic Weapon</t>
  </si>
  <si>
    <t>Aura of Vitality</t>
  </si>
  <si>
    <t>Blinding Smite</t>
  </si>
  <si>
    <t>Crusader's Mantle</t>
  </si>
  <si>
    <t>Elemental Weapon</t>
  </si>
  <si>
    <t>Aura of Life</t>
  </si>
  <si>
    <t>Aura of Purity</t>
  </si>
  <si>
    <t>Staggering Smite</t>
  </si>
  <si>
    <t>Banishing Smite</t>
  </si>
  <si>
    <t>Circle of Power</t>
  </si>
  <si>
    <t>Destructive Smite</t>
  </si>
  <si>
    <t>M</t>
  </si>
  <si>
    <t>S</t>
  </si>
  <si>
    <t>Ranger</t>
  </si>
  <si>
    <t>Alarm</t>
  </si>
  <si>
    <t>Ensnaring Strike</t>
  </si>
  <si>
    <t>Hail o f Thorns</t>
  </si>
  <si>
    <t>Hunter’s Mark</t>
  </si>
  <si>
    <t>Cordon of Arrows</t>
  </si>
  <si>
    <t>Conjure Barrage</t>
  </si>
  <si>
    <t>Lightning Arrow</t>
  </si>
  <si>
    <t>Conjure Volley</t>
  </si>
  <si>
    <t>Swift Quiver</t>
  </si>
  <si>
    <t>Sorcerer</t>
  </si>
  <si>
    <t>Acid Splash</t>
  </si>
  <si>
    <t>Chill Touch</t>
  </si>
  <si>
    <t>Fire Bolt</t>
  </si>
  <si>
    <t>Friends</t>
  </si>
  <si>
    <t>Ray of Frost</t>
  </si>
  <si>
    <t>Shocking Grasp</t>
  </si>
  <si>
    <t>Burning Hands</t>
  </si>
  <si>
    <t>Chromatic Orb</t>
  </si>
  <si>
    <t>Color Spray</t>
  </si>
  <si>
    <t>Expeditious Retreat</t>
  </si>
  <si>
    <t>False Life</t>
  </si>
  <si>
    <t>Mage Armor</t>
  </si>
  <si>
    <t>Magic Missile</t>
  </si>
  <si>
    <t>Ray of Sickness</t>
  </si>
  <si>
    <t>Shield</t>
  </si>
  <si>
    <t>Witch Bolt</t>
  </si>
  <si>
    <t>Alter Self</t>
  </si>
  <si>
    <t>Blur</t>
  </si>
  <si>
    <t>Darkness</t>
  </si>
  <si>
    <t>Enlarge/Reduce</t>
  </si>
  <si>
    <t>Levitate</t>
  </si>
  <si>
    <t>Mirror Image</t>
  </si>
  <si>
    <t>Misty Step</t>
  </si>
  <si>
    <t>Scorching Ray</t>
  </si>
  <si>
    <t>Spider Climb</t>
  </si>
  <si>
    <t>Web</t>
  </si>
  <si>
    <t>Blink</t>
  </si>
  <si>
    <t>Counterspell</t>
  </si>
  <si>
    <t>Fireball</t>
  </si>
  <si>
    <t>Fly</t>
  </si>
  <si>
    <t>Gaseous Form</t>
  </si>
  <si>
    <t>Haste</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</si>
  <si>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</si>
  <si>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</si>
  <si>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</si>
  <si>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</si>
  <si>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</si>
  <si>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</si>
  <si>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</si>
  <si>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</si>
  <si>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</si>
  <si>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</si>
  <si>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</si>
  <si>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</si>
  <si>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</si>
  <si>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</si>
  <si>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</si>
  <si>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</si>
  <si>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</si>
  <si>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</si>
  <si>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Warlock</t>
  </si>
  <si>
    <t>Eldritch Blast</t>
  </si>
  <si>
    <t>Armor of Agathys</t>
  </si>
  <si>
    <t>Arms of Hadar</t>
  </si>
  <si>
    <t>Hellish Rebuke</t>
  </si>
  <si>
    <t>Hex</t>
  </si>
  <si>
    <t>Ray of Enfeeblement</t>
  </si>
  <si>
    <t>Hunger of Hadar</t>
  </si>
  <si>
    <t>Vampiric Touch</t>
  </si>
  <si>
    <t>Contact Other Plane</t>
  </si>
  <si>
    <t>Flesh to Stone</t>
  </si>
  <si>
    <t>Demiplane</t>
  </si>
  <si>
    <t>Imprisonment</t>
  </si>
  <si>
    <t>Wizard</t>
  </si>
  <si>
    <t>Find Familiar</t>
  </si>
  <si>
    <t>Grease</t>
  </si>
  <si>
    <t>Tasha’s Hideous Laughter</t>
  </si>
  <si>
    <t>Tenser’s Floating Disk</t>
  </si>
  <si>
    <t>Arcane Lock</t>
  </si>
  <si>
    <t>Melf’s Acid Arrow</t>
  </si>
  <si>
    <t>Nystul’s Magic Aura</t>
  </si>
  <si>
    <t>Rope Trick</t>
  </si>
  <si>
    <t>Leomund’s Tiny Hut</t>
  </si>
  <si>
    <t>Phantom Steed</t>
  </si>
  <si>
    <t>Arcane Eye</t>
  </si>
  <si>
    <t>Evard's Black Tentacles</t>
  </si>
  <si>
    <t>Fabricate</t>
  </si>
  <si>
    <t>Fire Shield</t>
  </si>
  <si>
    <t>Leomund’s Secret Chest</t>
  </si>
  <si>
    <t>Otiluke’s Resilient Sphere</t>
  </si>
  <si>
    <t>Phantasmal Killer</t>
  </si>
  <si>
    <t>Bigby’s Hand</t>
  </si>
  <si>
    <t>Passwall</t>
  </si>
  <si>
    <t>Rary’s Telepathic Bond</t>
  </si>
  <si>
    <t>Wall of Force</t>
  </si>
  <si>
    <t>Contingency</t>
  </si>
  <si>
    <t>Magic Jar</t>
  </si>
  <si>
    <t>Otiluke’s Freezing Sphere</t>
  </si>
  <si>
    <t>Wall of Ice</t>
  </si>
  <si>
    <t>Sequester</t>
  </si>
  <si>
    <t>Simulacrum</t>
  </si>
  <si>
    <t>Clone</t>
  </si>
  <si>
    <t>Maze</t>
  </si>
  <si>
    <t>Telepathy</t>
  </si>
  <si>
    <t>Trap the Soul</t>
  </si>
  <si>
    <t>Prismatic Wall</t>
  </si>
  <si>
    <t>Weird</t>
  </si>
  <si>
    <t>max #</t>
  </si>
  <si>
    <t>List + Circle</t>
  </si>
  <si>
    <t>List + Domain</t>
  </si>
  <si>
    <t>List</t>
  </si>
  <si>
    <t>Total on List (1-9)</t>
  </si>
  <si>
    <t>Max 0th</t>
  </si>
  <si>
    <t>Notes</t>
  </si>
  <si>
    <t>List larger depending on pact</t>
  </si>
  <si>
    <t>none</t>
  </si>
  <si>
    <t>Domain spells don't count towards daily spells, always prepared</t>
  </si>
  <si>
    <t>Circle Spells always prepared</t>
  </si>
  <si>
    <t>22(24)</t>
  </si>
  <si>
    <t>Duration</t>
  </si>
  <si>
    <t>Range</t>
  </si>
  <si>
    <t>Casting Time</t>
  </si>
  <si>
    <t>Total/Lvl</t>
  </si>
  <si>
    <t>1 action</t>
  </si>
  <si>
    <t>60 feet</t>
  </si>
  <si>
    <t>V</t>
  </si>
  <si>
    <t>Instantaneous</t>
  </si>
  <si>
    <t>20 feet</t>
  </si>
  <si>
    <t>10 feet</t>
  </si>
  <si>
    <t>30 feet</t>
  </si>
  <si>
    <t>8 hours</t>
  </si>
  <si>
    <t>abjuration</t>
  </si>
  <si>
    <t>Ritual?</t>
  </si>
  <si>
    <t>1 minute</t>
  </si>
  <si>
    <t>Audible or mental alarm if undesignated creature enters door, window or area no larger than 20-foot cube</t>
  </si>
  <si>
    <t>transmutation</t>
  </si>
  <si>
    <t>Self</t>
  </si>
  <si>
    <t>Concentration, up to 1 hour</t>
  </si>
  <si>
    <t>You assume a different form. Choose one option between aquatic adaptation, change appearance, natural weapons</t>
  </si>
  <si>
    <t>enchantment</t>
  </si>
  <si>
    <t>24 hours</t>
  </si>
  <si>
    <t>Beast with less than 4 Int make save or be charmed for duration</t>
  </si>
  <si>
    <t xml:space="preserve">Choose a tiny beast within range, give it a general description of recipient and location you have visited, and a message up to 25 words. </t>
  </si>
  <si>
    <t>Concentration, up to 24 hours</t>
  </si>
  <si>
    <t>Your magic turns you into beasts. Any # of willing creatures within range becomes a large or smaller bease with CR 4 or less</t>
  </si>
  <si>
    <t>necromancy</t>
  </si>
  <si>
    <t>yes</t>
  </si>
  <si>
    <t>1 or 2 targets w/n 5', Dex save or 1d6 Acid damage</t>
  </si>
  <si>
    <t>Up to 3 targets in range HP max and current increase by 5</t>
  </si>
  <si>
    <t>Greater effect?</t>
  </si>
  <si>
    <t>Animate 1 pile of bones or corpse of medium or small humanoid that obeys you for 24 hrs.</t>
  </si>
  <si>
    <t>120 feet</t>
  </si>
  <si>
    <t>Concentration, up to 1 minute</t>
  </si>
  <si>
    <t>Bring upto 10 non-attended items to life within range. Per the attached chart.</t>
  </si>
  <si>
    <t>Shimmering barrier extends from and moves with you, hedging out creatures other than undead and constructs</t>
  </si>
  <si>
    <t>Create an area of 10' radius dead magic around you.</t>
  </si>
  <si>
    <t>1 hour</t>
  </si>
  <si>
    <t>10 days</t>
  </si>
  <si>
    <t>Target object/creature in range gains an aura to attract or repel specific creature types</t>
  </si>
  <si>
    <t>500 feet</t>
  </si>
  <si>
    <t>Concentration, up to 10 minutes</t>
  </si>
  <si>
    <t>divination</t>
  </si>
  <si>
    <t>Create a magical sensor that can move 30/round and see in darkness</t>
  </si>
  <si>
    <t>conjuration</t>
  </si>
  <si>
    <t>Create linked portals between 10 and 500 feet from each other</t>
  </si>
  <si>
    <t>Touch</t>
  </si>
  <si>
    <t>Yes</t>
  </si>
  <si>
    <t>Until Dispelled</t>
  </si>
  <si>
    <t>Magically lock object, opens normally for designated creatures</t>
  </si>
  <si>
    <t>Gain 5 temp hit points, creatures take 5 cold damage if they hit you with melee attack while you have these hit points</t>
  </si>
  <si>
    <t>Special</t>
  </si>
  <si>
    <t>You + up to 8 willing creatures travel the Astral plane with Astral bodies</t>
  </si>
  <si>
    <t>Receive a Weal/Woe response to actions that will happen within next 30 minutes</t>
  </si>
  <si>
    <t>Self (30-foot)</t>
  </si>
  <si>
    <t>30' mobile aura centered on caster, for all nonhostile creatures, gives resistance to necrotic damage, can't have hp max reduced, and if start with 0 hp in aura regain 1 hp</t>
  </si>
  <si>
    <t xml:space="preserve">30' mobile aura centered on caster, for all nonhostile creatures, prevents disease, resistance on poison damage, and advantage on saves against effects that cause conditions. </t>
  </si>
  <si>
    <t>evocation</t>
  </si>
  <si>
    <t>30' mobile aura centered on caster, until it ends, caster can use a bonus action to cause one creature in range to regain 2d6 hp</t>
  </si>
  <si>
    <t>Spell Level</t>
  </si>
  <si>
    <t>Class (Level)</t>
  </si>
  <si>
    <t>Up to 3 targets in range must make Cha saves, on fail target subtracts 1d4 from every attack and save for duration</t>
  </si>
  <si>
    <t>1 bonus action</t>
  </si>
  <si>
    <t>Next attack before spell ends deals additional 5d10 force damage and banishes hit creature. See spell for details</t>
  </si>
  <si>
    <t>Send target to another plane, either home or harmless demiplane</t>
  </si>
  <si>
    <t>Touched creature's AC can't be less than 16 regardless of armor</t>
  </si>
  <si>
    <t>For duration use an action to utilize touched beast's senses</t>
  </si>
  <si>
    <t>Create a large hand of Force that moves at your command and mimicks the movements of your own hand</t>
  </si>
  <si>
    <t>90 feet</t>
  </si>
  <si>
    <t>1 round</t>
  </si>
  <si>
    <t>Gain resistance to bludgeoning, piercing, and slashing damage from melee attacks</t>
  </si>
  <si>
    <t>Up to 3 targets within range gain d4 on all attacks and saves for the duration</t>
  </si>
  <si>
    <t>Target takes 8d8 necrotic damage on failed Constitution save; Plant creatures are disadvantaged and take maximum; non-magical plants simply wither and die</t>
  </si>
  <si>
    <t>Next creature hit take additional 3d8 radiant damage and Con save or be blinded for duration</t>
  </si>
  <si>
    <t>Blind or deafen target creature on failed Con save</t>
  </si>
  <si>
    <t>11 or higher on a d20 at the end of every turn sends you to Ethereal plane; if you start a turn there you return to Material</t>
  </si>
  <si>
    <t>illusion</t>
  </si>
  <si>
    <t>All creatures except those that don't rely on sight are disadvantaged on attacks against you for duration</t>
  </si>
  <si>
    <t>Next creature hit takes additional 2d6 radiance damage, becomes visible, and sheds light in a 5-foot radius</t>
  </si>
  <si>
    <t>Self (15-foot cone)</t>
  </si>
  <si>
    <t>Each creature in 15-foot cone takes 3d6 fire damage on failed Dex save</t>
  </si>
  <si>
    <t>A bolt of lightning deals 3d10 lightning damage to all creatures within 5' of a point specified; 1 bolt per round</t>
  </si>
  <si>
    <t>You surpress emotions on all creatures with in a 20-foot radius</t>
  </si>
  <si>
    <t>150 feet</t>
  </si>
  <si>
    <t>Up to 3 targets within range take 10d8 lightning damage on a failed dex save.</t>
  </si>
  <si>
    <t>Charm one creature to act as your friendly aquintance until the spell ends</t>
  </si>
  <si>
    <t>deal 1d8 necrotic damage to target in range and they cannot regain hit points until the end of your next turn</t>
  </si>
  <si>
    <t>Roll to hit and deal 3d8 damage of chosen type (a,c,f,l,poison, or thunder)</t>
  </si>
  <si>
    <t>Sphere of negative energy ripples out 60-foot from chosen point takes 8d6 necrotic damage on a failed save</t>
  </si>
  <si>
    <t>For duration each friendly creature within range gains advantage on saves vs. spells and effects, and take no damage on successful saves for half</t>
  </si>
  <si>
    <t>10 minutes</t>
  </si>
  <si>
    <t>1 mile</t>
  </si>
  <si>
    <t>Create immobile magical sensor in an unfamiliar place, choose seeing or hearing</t>
  </si>
  <si>
    <t>Grow an inert duplicate of your self as a safeguard against death</t>
  </si>
  <si>
    <t>Fill the air with spinning daggers in a 5' cube that deal 4d4 slashing damage</t>
  </si>
  <si>
    <t>20-foot radius sphere fo poisonous fog that deals 5d8 poison damage on failed save.</t>
  </si>
  <si>
    <t>Blind 6d10 hit point of creatures</t>
  </si>
  <si>
    <t>Ask up to 3 yes/no questions of a divine being</t>
  </si>
  <si>
    <t>Learn 3 facts about surroundings in 3 miles; 300-feet underground or caves;</t>
  </si>
  <si>
    <t>For the duration you nderstand any spoek or written language</t>
  </si>
  <si>
    <t>Compell target to move in direction of your choice each round on failed save</t>
  </si>
  <si>
    <t>Self (60-foot cone)</t>
  </si>
  <si>
    <t>Blast of cold air deals 8d8 cold damage on failed save</t>
  </si>
  <si>
    <t xml:space="preserve"> 90 feet</t>
  </si>
  <si>
    <t>Summon fey spirits that take the form of beasts, number depends on CR</t>
  </si>
  <si>
    <t>Thrown nonmagical weapon becomes a cone of 3d8 damage on failed save, of a type of the thrown weapon</t>
  </si>
  <si>
    <t>Summon a celestial of CR 4 or lower</t>
  </si>
  <si>
    <t>Conjure elemental creature CR 5 or lower of chosen type</t>
  </si>
  <si>
    <t>You summon a fey creature of CR 6 or lower or spirit takes form of beast CR 6 or lower</t>
  </si>
  <si>
    <t>Summon elementals, number depends on CR</t>
  </si>
  <si>
    <t>Fire a nonmagical ammunition into the air and hundres of duplicates in a 40' radius, 20' high cylinder takes 8d8 damage on a failed Dex save</t>
  </si>
  <si>
    <t>Summon fey creatures, number depends on CR</t>
  </si>
  <si>
    <t>Mentally contact a demigod or other mysterious entity and ask up to 5 questions on successful Int save</t>
  </si>
  <si>
    <t>7 days</t>
  </si>
  <si>
    <t>Your touch inflicts disease on failed Con save</t>
  </si>
  <si>
    <t>You hang a spell of 5th level or lower that will trigger</t>
  </si>
  <si>
    <t>Create a flame on object touched equivalent to torch</t>
  </si>
  <si>
    <t>300 feet</t>
  </si>
  <si>
    <t>Unti spell ends, you control any freestanding water in a cube up to 100 feet on a side</t>
  </si>
  <si>
    <t>Self (5-mile radius)</t>
  </si>
  <si>
    <t>Concentratin, up to 8 hours</t>
  </si>
  <si>
    <t>Take control of weather within 5 miles of you for the duration</t>
  </si>
  <si>
    <t>5 feet</t>
  </si>
  <si>
    <t>Undesignated creatures are attacked by planted arrows until ammunition is spent</t>
  </si>
  <si>
    <t>1 reaction</t>
  </si>
  <si>
    <t>Counter spells level 3 or less, 4 or higher require spellcasting ability check, DC 10+Spell level</t>
  </si>
  <si>
    <t>You create 45 pounds of food and 30 gallons of water</t>
  </si>
  <si>
    <t>You either create or destory 10 gallons of water in range</t>
  </si>
  <si>
    <t>Up to three corpses become ghouls under your control for 24 hours</t>
  </si>
  <si>
    <t>You creat nonliving objects from Shadow stuff, duration depends on the matter created</t>
  </si>
  <si>
    <t>Concentration, up to 1 mintue</t>
  </si>
  <si>
    <t>One humanoid target becomes charmed and attacks creature you choose for the duration</t>
  </si>
  <si>
    <t>Each non-hostile creature in 30' deals 1d4 extra radiant damage on attacks</t>
  </si>
  <si>
    <t>Creature touched regains 1d8+spellcasting ability hit points</t>
  </si>
  <si>
    <t>Create up to 4 torch-sized lights within range</t>
  </si>
  <si>
    <t>Fill 15-foot radius sphere with darkness</t>
  </si>
  <si>
    <t>Creature touched gains darkvision to 60 feet for duration</t>
  </si>
  <si>
    <t>60' radius sphere of bright light, dim light to another 60'</t>
  </si>
  <si>
    <t>Instant death effect negated once, or drop to 1 hp instead of 0</t>
  </si>
  <si>
    <t>Base damage of 12d6+1d6 per end of round not detonated</t>
  </si>
  <si>
    <t>Create or access 30' cube demiplane</t>
  </si>
  <si>
    <t>Self (30-foot radius)</t>
  </si>
  <si>
    <t>Burst of divine energy deals 5d6 thunder damage + 5d6 radiant or necrotic damage, and knocked prone on failed Con save</t>
  </si>
  <si>
    <t>Detect aberration, celestial, elemental, fey, fiend, or undead or magically concecrated or desecrated place or object within 30 feet</t>
  </si>
  <si>
    <t>Sense presence and location of magic within 30 feet of you</t>
  </si>
  <si>
    <t>Sense presence and locations of poisons, poisonous creatures,a nd diseases within 30 feet</t>
  </si>
  <si>
    <t>Read thoughts of certain creatures within 30 for duration</t>
  </si>
  <si>
    <t>Teleport to any spot within range that you can see or name</t>
  </si>
  <si>
    <t>Make yourself look different until spell ends</t>
  </si>
  <si>
    <t>Failed Dex save deals 10d6+40 force damage, disintigrates if taken to 0</t>
  </si>
  <si>
    <t>Protects from fey, undead, and extraplanar creatures</t>
  </si>
  <si>
    <t>1 creature, object, or effect in range is dispelled if 3rd level or lower, 4th level or higher is dispelled with DC 10+spell level ability check</t>
  </si>
  <si>
    <t>Deal 3d6 psychic damage on a failed Wis save, and target runs from you as a reaction</t>
  </si>
  <si>
    <t>Ask single question of a divine being about event in next 7 days</t>
  </si>
  <si>
    <t xml:space="preserve"> </t>
  </si>
  <si>
    <t>Until the spell ends, your weapon attacks deal an extra 1d4 radiant damage on a hit.</t>
  </si>
  <si>
    <t>Drawmij’s Instant Summons</t>
  </si>
  <si>
    <t>Crush enspelled sapphire to Instantly summon the bonded object</t>
  </si>
  <si>
    <t>Target known creature on same plane, deliver messages in dreams or damaging  nightmares</t>
  </si>
  <si>
    <t>Create minor druidic effect within range</t>
  </si>
  <si>
    <t>Cause earthquake in 100' radius of point chosen in range. Creatures make Con save or lose concentration, Dex save or be knocked prone. Fissures may also open up in ground and Structures may collapse.</t>
  </si>
  <si>
    <t>Ranged spell attack deals 1d10 force damage</t>
  </si>
  <si>
    <t>Choose one of the 5 elemental damage types, for duration, weapon gains +1 to attack and deals +1d4 damage of chosen type</t>
  </si>
  <si>
    <t>Target creature gains benefits based on the chosen ability</t>
  </si>
  <si>
    <t>Double of halve target's size</t>
  </si>
  <si>
    <t>Next hit on creature causes that creature to be ensnared by thorny vines, which deal 1d6 piercing damage at the beginning of their turn</t>
  </si>
  <si>
    <t>Weeds &amp; vines cause 20' square to become difficult terrain that attempts to entangle creatures</t>
  </si>
  <si>
    <t>Up to 8 hours</t>
  </si>
  <si>
    <t>Step into the Ethereal plane for duration or until dismissed</t>
  </si>
  <si>
    <t>Tentacles fill 20' square and cause 3d6 bludgeoning damage on failed Dex save and be restrained. Also take 3d6 damage if already restrained at the beginning of a turn</t>
  </si>
  <si>
    <t>You may Dash as a bonus action each round until the spell ends</t>
  </si>
  <si>
    <t>1 creature per round within 60 must make a Wis save or be Panicked, Sickened, or forced Asleep.</t>
  </si>
  <si>
    <t>Convert raw materials into Large or smaller product of same material. Product cannot require high degree of craftmanship</t>
  </si>
  <si>
    <t>Objects and creatures who fail Dex save in 20' cube are outlined in light. Attack rolls against affected creatures have advantage</t>
  </si>
  <si>
    <t>Mordenkainen’s Faithful Hound</t>
  </si>
  <si>
    <t>Mordenkainen's Magnificent Mansion</t>
  </si>
  <si>
    <t>Mordenkainen’s Private Sanctum</t>
  </si>
  <si>
    <t>Gain 1d4+4 temporary hit points for duration.</t>
  </si>
  <si>
    <t>Self (30-foot cone)</t>
  </si>
  <si>
    <t>Each creature is frightened and drops held items on a failed Wis save.</t>
  </si>
  <si>
    <t>Up to 5 falling creatures within range slow to 60'/round and land with no damage and on their feet</t>
  </si>
  <si>
    <t>Target creature in range takes 4d6 psychic damage and on failed Int save, Int and Cha both drop to 1</t>
  </si>
  <si>
    <t>Target appears dead to all magic and inspection, gains resistance to all damage except psychich, and course of poisons or disease is halted until spell ends</t>
  </si>
  <si>
    <t>Gain the service of a familiar spirit that takes a form you choose</t>
  </si>
  <si>
    <t>Summon a spirit that assumes the form of an unusually intelligent, loyal, and strong steed</t>
  </si>
  <si>
    <t>Concentration, up to 1 day</t>
  </si>
  <si>
    <t>Allows you to find the shortest most direct physical route to a specific fixed physical locaiton with which you are familiar</t>
  </si>
  <si>
    <t>100 feet</t>
  </si>
  <si>
    <t>Sense the presense of any trap within range and line of sight</t>
  </si>
  <si>
    <t>Target takes 7d8+30 necrotic damage on failed save. If killed by spell, they rise as zombie under permanent control</t>
  </si>
  <si>
    <t>Each creature in 20' radius sphere in range takes 8d6 fire damage on failed Dex save</t>
  </si>
  <si>
    <t>Ranged spell attack deals 1d10 fire damage</t>
  </si>
  <si>
    <t>10 mintues</t>
  </si>
  <si>
    <t>Creatures caught in up to ten 10-foot cubes take 7d10 fire damage on failed Dex save</t>
  </si>
  <si>
    <t>Fiery blade deals 3d6 fire damage on melee attack and sheds light bright/dim 10/10</t>
  </si>
  <si>
    <t>Whispy flames shed light bright/dim 10/10. You gain either cold or fire resistance and deal 2d8 damage of same type to any creature in 5' who hits with a melee attack</t>
  </si>
  <si>
    <t>Creatures in 10' radius 40' high cylinder take 4d6 fire and 4d6 radiant damage on failed Dex save.</t>
  </si>
  <si>
    <t>Conjure 5' sphere of fire that deals 2d8 fire damage to creature within 5' on failed dex save</t>
  </si>
  <si>
    <t>Turn target creature to stone with failed Con saves</t>
  </si>
  <si>
    <t>Gain 60 foot fly speed for duration</t>
  </si>
  <si>
    <t>1 day</t>
  </si>
  <si>
    <t>Create a ward against magical travel 30' high by 40,000 ft2</t>
  </si>
  <si>
    <t>Cage or box of force that can't be dispelled, or left via non-magical means. Magic departure requires successful Cha check</t>
  </si>
  <si>
    <t>Target is immune to surprise and has advantage on all d20 rolls for duration. Attacks against target are at disadvantage</t>
  </si>
  <si>
    <t>Target is not hampered by difficult terrain, cannot be magically paralyzed, restrained or slowed for duration. 5' of movement automatically frees target from nonmagical restraint, and target suffers no penalties to movement or attack underwater</t>
  </si>
  <si>
    <t>Gain advantage on all Cha checks against one nonhostile creature for duration</t>
  </si>
  <si>
    <t>Target can only move 10 fly, gains resistance to all nonmagical damage and has advantage on Str, Dex, and Con saves</t>
  </si>
  <si>
    <t>Conjure a portal 5-20' in diameter that lasts for the duration to a different plane. Can be used to call a specific creature</t>
  </si>
  <si>
    <t>30 Days</t>
  </si>
  <si>
    <t>Creature who can understand you is Charmed for duration on failed Will save and must follow command issued in spell or take 5d10 psychic damage once per day</t>
  </si>
  <si>
    <t>Touched corpse or other remains don't decay or become undead for duration</t>
  </si>
  <si>
    <t>Transform a different number of insects into giant versions depending on type. Lasts for duration, until they reach 0 hit points or you dismiss the spell</t>
  </si>
  <si>
    <t/>
  </si>
  <si>
    <t>Replace any Cha check roll with 15 for duration; Truth telling magic shows you are truthful</t>
  </si>
  <si>
    <t>10-foot radius blocks all spells of 5th level or lower</t>
  </si>
  <si>
    <t>inscribe triggered glyph on surface to either explode or release stored spell</t>
  </si>
  <si>
    <t>Until dispelled or triggered</t>
  </si>
  <si>
    <t>Glyph of Warding</t>
  </si>
  <si>
    <t>10 berries appear in hand. Each heals 1 hit point and provides sustenence for one day</t>
  </si>
  <si>
    <t xml:space="preserve">Conjure a vine within range that has a 30' reach. On a failed Dex save target creature is pulled 20' towards vine. </t>
  </si>
  <si>
    <t>Creatures in 10' square must make Dex save or fall prone</t>
  </si>
  <si>
    <t>Creature touched is invisible until spell ends</t>
  </si>
  <si>
    <t>End debilitating effect on creature from: Exhaustion level, charm or petrification, curse, reduction of ability score or hit points</t>
  </si>
  <si>
    <t>Hostile creatures that move within 10' of Guardian take 20 points of radiant damage on failed save. Guardian disappears after dealing 60 points</t>
  </si>
  <si>
    <t>Create a ward that protects 2500 ft2 by 20' with various effects</t>
  </si>
  <si>
    <t>Once before spell ends, target creature can add 1d4 to ability check</t>
  </si>
  <si>
    <t>Spell attack deals 4d6 radiant damage and next attack against creature gains advantage</t>
  </si>
  <si>
    <t>Sel f (60-foot line)</t>
  </si>
  <si>
    <t>Line of strong wing 60' long and 10' wide blasts out from you in direction of your choice</t>
  </si>
  <si>
    <t>Next ranged hit on creature deals additional 1d10 slashing damage to it and all creatures within 5' on failed Dex save</t>
  </si>
  <si>
    <t>Infuse area up to 60' radius with holy (or unholy) power. Non-natural creatures can't charm creatures in area or enter it. You may bind other effects per spell</t>
  </si>
  <si>
    <t>Until dispelled</t>
  </si>
  <si>
    <t>Make natural terrain in 150' cube appear to be another natural setting</t>
  </si>
  <si>
    <t>Target takes 14d6 necrotic damage on failed Con save and has hit point max reduced by same amount for 1 hour</t>
  </si>
  <si>
    <t>Target creature speed is doubled, gains +2 AC, advantage on Dex saves, and 1 additional action per round for attack (one only), dash, disengage, hide, or use object</t>
  </si>
  <si>
    <t>Target creature regains 70 hit points and his healed of blindness/deafness, and any diseases</t>
  </si>
  <si>
    <t>Target creature heals 1d4+Spellcasting Modifier</t>
  </si>
  <si>
    <t>Manufactuered metal object in range deals 2d8 fire damage to those in contact with it</t>
  </si>
  <si>
    <t>Creature that damaged you take 2d10 fire damage on failed Dex save.</t>
  </si>
  <si>
    <t>A feast appears for up to 12 creatures, which heals all disease and poison, grants immunity to poison and being frightened, advantage on Wis saves, 2d10 max hit point increase, as well as gaining the same amount of hit points for 24 hours</t>
  </si>
  <si>
    <t>Willing creature you touch gains temporary hit points each turn = spellcasting modifier and is immune to being frightened</t>
  </si>
  <si>
    <t>You deal +1d6 necrotic damage each time you hit the target creature, and it has disadvantage on chosen abilitiy saves</t>
  </si>
  <si>
    <t>Target creature is paralyzed on failed Wis save for duration</t>
  </si>
  <si>
    <t>Target humanoid is paralyzed on failed Wis save for duration</t>
  </si>
  <si>
    <t>Creatures of your choice in 30' glow with dim light in 5' radius, have advantage on all saves, attackers have disadvantage against them, and fiends or undead must make Con save on successful attack or be blinded</t>
  </si>
  <si>
    <t>20' radius sphere of darkness and cold causes 2d6 cold damage to creatures in at start of their turn, 2d6 acid to creatures who end their turn. No light can illuminate the area magical or otherwise</t>
  </si>
  <si>
    <t>Charm all creatures in 30' cube on failed Wis save, charmed creatures are incapacitated and have speed of 0</t>
  </si>
  <si>
    <t>Hail deals 2d8 bludeoning damage and 4d6 cold damage on failed Dex save to all in 20' radius, 40' high cylinder</t>
  </si>
  <si>
    <t>Learn magical properties of one item or spell effect on item or creature</t>
  </si>
  <si>
    <t>Writing is hidden by illusion except to you and designated creatures</t>
  </si>
  <si>
    <t xml:space="preserve">Target creature in range is imprisoned in one of five options if it fails a Wis save. </t>
  </si>
  <si>
    <t>A cloud 20' in radius that moves 10' away around deals 10d8 fire damage to creatures caught inside it on casting or end of their turn on a failed Dex save</t>
  </si>
  <si>
    <t>Target takes 3d10 necrotic damage on hit</t>
  </si>
  <si>
    <t>Creatures in 20' radius sphere take 4d10 piercing damage on failed Con save</t>
  </si>
  <si>
    <t>You touch a creature. The creature’s jump distance is tripled until the spell ends.</t>
  </si>
  <si>
    <t xml:space="preserve">A target in range that is held shut by a mundane lock or that is stuck or barred becomes unlocked, unstuck, or  </t>
  </si>
  <si>
    <t>You hide a chest, and all its contents, on the Ethereal Plane.</t>
  </si>
  <si>
    <t>You touch a creature and can end either one disease or one condition afflicting it</t>
  </si>
  <si>
    <t>One object no larger than 10' in a dimension, sheds bright light in a 20-foot radius and dim light for an additional 20 feet</t>
  </si>
  <si>
    <t>Next ranged hit deals 4d8 lightning damage to target, or half on a miss and 2d8 to each creature within 10'</t>
  </si>
  <si>
    <t>100' by 5' stroke deals 8d6 lightning damage to each creature in line on failed Dex save</t>
  </si>
  <si>
    <t>Locate specific type of beast or plant within 5 miles</t>
  </si>
  <si>
    <t>Locate and track a familiar creature within 1000 feet</t>
  </si>
  <si>
    <t>Locate and track a familiar object within 1000 feet</t>
  </si>
  <si>
    <t>Touched creature's speed increases by 10 until the speel ends</t>
  </si>
  <si>
    <t>You can use the hand to manipulate an object, open an unlocked door or container, stow or retrieve an item from an open container, or pour the contents out o f a vial weighing 10 lbs. or less</t>
  </si>
  <si>
    <t>Block specific creature types from entering or leaving 10' cylinder</t>
  </si>
  <si>
    <t>Attempt to possess humanoid creature within 100' on failed Cha save</t>
  </si>
  <si>
    <t>Three darts deal 1d4+1 force damage to target you can see</t>
  </si>
  <si>
    <t>Implant a 25 or less word message in object in range</t>
  </si>
  <si>
    <t>Nonmagical weapon becomes +1 for duration</t>
  </si>
  <si>
    <t>Create the image of a creature, object or other phenomenon no larger than 20' cube</t>
  </si>
  <si>
    <t>Up to six creatures within 30' radius of point in range gain 3d8+spellcasting modifier in hit points back</t>
  </si>
  <si>
    <t>Heal 700 hit points divided as you choose among creatures you can see within range. They are also healed of disease and blindness/deafness</t>
  </si>
  <si>
    <t>Up to six creature within range gain back 1d4+spellcasting modifier in hitpoints</t>
  </si>
  <si>
    <t>Influence up to 12 creatures who can hear you to a course of action</t>
  </si>
  <si>
    <t xml:space="preserve">Banish target creature to a maze demiplane where it remains for duration or escapes with DC 20 Int save. </t>
  </si>
  <si>
    <t>You step into a stone object or surface large enough to fully contain your body, melding yourself and all the equipment you carry with the stone for the duration.</t>
  </si>
  <si>
    <t>Ranged spell attack deals 4d4 acid damage and 2d4 next round</t>
  </si>
  <si>
    <t>Repair a single break or trear in an object</t>
  </si>
  <si>
    <t>Casting Time: 1 action</t>
  </si>
  <si>
    <t>You point your finger toward a creature within range and whisper a message. The target (and only the target) hears the message and can reply in a whisper that only you can hear.</t>
  </si>
  <si>
    <t>Wall of Thorns</t>
  </si>
  <si>
    <t>Components: V, S</t>
  </si>
  <si>
    <t>Four orbs each strike a 40' radius dealind 20d6 fire and 20d6 bludeoning damage on a failed Dex save</t>
  </si>
  <si>
    <t>One willing creature touched is immune to psychic damage, divination, and charm conditions for duration</t>
  </si>
  <si>
    <t>Sight</t>
  </si>
  <si>
    <t>You become invisible at the same time that an illusory double of you appears where you are standing</t>
  </si>
  <si>
    <t>Three illusory duplicates of yourself appear in your space. Until the spell ends, the duplicates move with you and mimic your actions</t>
  </si>
  <si>
    <t>You create a 20-foot-radius sphere of fog centered on a point within range</t>
  </si>
  <si>
    <t xml:space="preserve">Name or describe a person, place, or object. The spell brings to your mind a brief summary of the significant </t>
  </si>
  <si>
    <t>A 10-foot-radius immobile dome of force springs into existence around and above you up to nine companions and remains stationary for the duration. All other creatures and objects are barred from passing through it.</t>
  </si>
  <si>
    <t>One willing creature or object of your choice that you can see within range rises vertically, up to 20 feet, and remains suspended there for the duration. Unwilling creatures get a Con save</t>
  </si>
  <si>
    <t>You create a sound or an image of an object within range that lasts for the duration.</t>
  </si>
  <si>
    <t>You make terrain in an area up to 1 mile square look, sound, smell, and even feel like some other sort of terrain.</t>
  </si>
  <si>
    <t>Briefly surrounded by silvery mist, you teleport up to 30 feet to an unoccupied space that you can see</t>
  </si>
  <si>
    <t>You attempt to reshape another creature’s memories on a failed Wis saving throw</t>
  </si>
  <si>
    <t>A silvery beam o f pale light shines down in a 5-footradius, 40-foot-high cylinder centered on a point within range dealing 2d10 radiant damage on failed Con save</t>
  </si>
  <si>
    <t>You conjure a phantom watchdog in an unoccupied space that you can see within range the hound attempts to bite one hostile creature within 5 feet</t>
  </si>
  <si>
    <t>You conjure an extradimensional dwelling in range that lasts for the duration</t>
  </si>
  <si>
    <t>You make an area within range magically secure</t>
  </si>
  <si>
    <t>You create a sword-shaped plane o f force that hovers within range. On a melee spell attack, it deals 3d10 force damage</t>
  </si>
  <si>
    <t>Concentration, up to 2 hours</t>
  </si>
  <si>
    <t>Choose an area o f terrain no larger than 40 feet on a side within range. You can reshape dirt, sand, or clay in the area in any manner you choose for the duration</t>
  </si>
  <si>
    <t>For the duration, you hide a target that you touch from divination magic</t>
  </si>
  <si>
    <t>You place an illusion on a creature or an object you touch so that divination spells reveal false information about it</t>
  </si>
  <si>
    <t>A frigid globe o f cold energy streaks  to a point o f your choice within range and explodes in a 60-foot-radius sphere. Each creature in the area takes 10d6 cold damage on a failed Con save</t>
  </si>
  <si>
    <t>A sphere o f shimmering force encloses a creature or object o f Large size or smaller within range Unwilling creatures get a Dex save</t>
  </si>
  <si>
    <t>Choose one creature that can be charmed you can see within range. The target begins a comic dance in place</t>
  </si>
  <si>
    <t>For the duration, each creature you choose within 30 feet of you (including you) has a +10 to Dex (Stealth) checks and can’t be tracked except by magical means.</t>
  </si>
  <si>
    <t>A passage appears at a point o f your choice that you can see on a w ooden, plaster, or stone surface (such as a wall, a ceiling, or a floor) within range, and lasts for the duration</t>
  </si>
  <si>
    <t>You craft an illusion that takes root in the mind o f a creature that you can see within range on a failed Int save the duration</t>
  </si>
  <si>
    <t>The target within range you can see must make a Wis save or take 4d10 psychic damage per turn for the duration</t>
  </si>
  <si>
    <t>A Large quasi-real, horselike creature appears on the ground in an unoccupied space o f your choice within range</t>
  </si>
  <si>
    <t>You beseech an otherworldly entity for aid. The being must be known to you: a god, a primordial, a demon prince, or some other being o f cosmic power</t>
  </si>
  <si>
    <t>With this spell, you attempt to bind a celestial, an elemental, a fey, or a fiend to your service</t>
  </si>
  <si>
    <t>1 action or 8 hours</t>
  </si>
  <si>
    <t>There are two possible uses for the spell, granting either immediate or long-term benefits Cause difficult terrain or grant enriched yield for 1 year</t>
  </si>
  <si>
    <t>You extend your hand toward a creature you can see within range  The creature must succeed on a Con save or take 1d12 poison damage</t>
  </si>
  <si>
    <t>A wave of healing energy washes over the creature you touch. The target regains all its hit points</t>
  </si>
  <si>
    <t>Range: 60 feet</t>
  </si>
  <si>
    <t>This spell transforms a creature that you can see within range into a new form</t>
  </si>
  <si>
    <t>You utter a word of power that can compel one creature with fewer than 100 hit points you can see within range to die instantly</t>
  </si>
  <si>
    <t>You speak a word of power that can overwhelm the mind of one creature with fewer than 150 hit points you can see within range, leaving it dumbfounded</t>
  </si>
  <si>
    <t>Up to six creatures o f your choice that you can see within range each regain hit points equal to 2d8 + your spellcasting ability modifier</t>
  </si>
  <si>
    <t>Up to 1 hour</t>
  </si>
  <si>
    <t>This spell is a minor m agical trick that novice spellcasters use for practice. You create one of six effects</t>
  </si>
  <si>
    <t>Eight multicolored rays o f light flash from your hand. Each ray is a different color and has a different power and purpose</t>
  </si>
  <si>
    <t>Duration: 10 minutes</t>
  </si>
  <si>
    <t>A shimmering, multicolored plane o f light forms a vertical opaque wall or you can shape the wall into a sphere up to 30 feet in diameter</t>
  </si>
  <si>
    <t>A flickering flame appears in your hand and sheds light bright/dim 10/10 or make a ranged spell attack. On a hit, the target takes 1d8 fire damage</t>
  </si>
  <si>
    <t>500 miles</t>
  </si>
  <si>
    <t>Concentration up to 10 minutes</t>
  </si>
  <si>
    <t>Until the spell ends, one willing creature you touch is protected against certain types of creatures</t>
  </si>
  <si>
    <t>You touch a creature. If it is poisoned, you neutralize the poison For the duration, the target has advantage on saving throws against being poisoned, and it has resistance to poison damage</t>
  </si>
  <si>
    <t>You create an illusion of an object, a creature, or some other visible phenomenon within range that activates when a specific condition occurs</t>
  </si>
  <si>
    <t>You create an illusory copy of yourself that lasts for the duration. The copy can appear at any location within range that you have seen before, regardless of intervening obstacles</t>
  </si>
  <si>
    <t>For the duration, the willing creature you touch has resistance to one damage type of your choice</t>
  </si>
  <si>
    <t>All nonmagical food and drink within a 5-foot-radius sphere centered on a point of your choice within range is purified and rendered free of poison and disease</t>
  </si>
  <si>
    <t>You return a dead creature you touch to life, provided that it has been dead no longer than 10 days</t>
  </si>
  <si>
    <t>You forge a telepathic link among up to eight willing creatures of your choice within range</t>
  </si>
  <si>
    <t>On a ranged spell attack hit against a target, it takes 1d8 cold damage, and its speed is reduced by 10 feet until the start of your next turn</t>
  </si>
  <si>
    <t>On a ranged spell attack hit against a target, it takes 2d8 poison damage, and on a failed Con save, it is poisoned your next turn</t>
  </si>
  <si>
    <t>You touch a creature and stimulate its natural healing ability. The target regains 4d8 + 15 hit points. For the duration of the spell, the target regains 1 hit point at the start of each of its turns</t>
  </si>
  <si>
    <t>You touch a dead humanoid or a piece of a dead humanoid. Provided that the creature has been dead no longer than 10 days, the spell forms a new random adult body for it</t>
  </si>
  <si>
    <t>At your touch, all curses affecting one creature or object end</t>
  </si>
  <si>
    <t>You touch one willing creature. Once before the spell ends, the target can roll a d4 and add the number rolled to one saving throw of its choice</t>
  </si>
  <si>
    <t>You touch a dead creature that has been dead for no more than a century, that didn’t die of old age, and that isn’t undead. If its soul is free and willing, the target returns to life with all its hit points</t>
  </si>
  <si>
    <t>This spell reverses gravity in a 50-foot-radius, 100- foot high cylinder centered on a point within range</t>
  </si>
  <si>
    <t>You touch a creature that has died within the last minute. That creature returns to life with 1 hit point</t>
  </si>
  <si>
    <t>At the upper end of the rope you touch, an invisible entrance opens to an extradimensional space that lasts until the spell ends</t>
  </si>
  <si>
    <t>You ward a creature within range against attack. Until the spell ends, a creature must make a Wis save to target the warded creature</t>
  </si>
  <si>
    <t>You create three rays of fire and hurl them at targets within range.  On a ranged spell attack hit for each ray, the target takes 2d6 fire damage</t>
  </si>
  <si>
    <t>Next melee hit on a creature causes +1d6 fire damage and creature ignites. Every round the creature takes 1d6 fire damage unless it succeeds on a Con save</t>
  </si>
  <si>
    <t>On a failed Wis save, you can see and hear a particular creature you choose that is on the same plane of existence as you</t>
  </si>
  <si>
    <t>For the duration, you see invisible creatures and objects as if they were visible, and you can see into the Ethereal Plane</t>
  </si>
  <si>
    <t>This spell allows you to change the appearance of any number of creatures that you can see within range. You give each target you choose a new, illusory appearance Unwilling targets get a Cha save.</t>
  </si>
  <si>
    <t>Storm of Vengeance</t>
  </si>
  <si>
    <t>Unlimited</t>
  </si>
  <si>
    <t>You send a short message of twenty-five words or less to a creature with which you are familiar</t>
  </si>
  <si>
    <t>By means of this spell, a willing creature or an object can be hidden away, safe from detection for the duration</t>
  </si>
  <si>
    <t>You assume the form of a different creature for the duration During this spell’s duration, you can use your action to assume a different form</t>
  </si>
  <si>
    <t>Each creature in 10' radius sphere takes 3d8 thunder damage on failed Con save.  Inorganic creatures have disadvantage on the save. Nonmagical, nonheld objects also take damage</t>
  </si>
  <si>
    <t>Until the start of your next turn, you have a +5 bonus to AC and you take no damage from magic missile</t>
  </si>
  <si>
    <t>A shimmering field appears and surrounds a creature within range, granting it +2 to AC for the duration</t>
  </si>
  <si>
    <t>A wood club or quarterstaff becomes magical for duration, damage becomes d8 and you can use spellcasting ability instead of Str or Dex for melee attacks.</t>
  </si>
  <si>
    <t>On a melee spell attack hit, target takes 1d8 lightning damage, and can't take reactions until its next turn.  If the target is in metal armor, you have advantage.</t>
  </si>
  <si>
    <t>For the duration, no sound can be created within or pass through a 20-foot-radius sphere centered on a point you choose within range</t>
  </si>
  <si>
    <t>You create the image of an object, a creature, or some other visible phenomenon that is no larger than a 15-foot cube</t>
  </si>
  <si>
    <t>12 hours</t>
  </si>
  <si>
    <t>You shape an illusory duplicate of one beast or humanoid that is within range for the entire casting time of the spell</t>
  </si>
  <si>
    <t>This spell sends 5d8 hit points worth of creatures within 20 feet of a point you choose within range into a magical slumber</t>
  </si>
  <si>
    <t>For the duration freezing rain and sleet fall in a 20-foot-tall cylinder with a 40-foot radius centered on a point you choose within range</t>
  </si>
  <si>
    <t>Up to 6 targets, on a failed Wis save, speeds are halved, take a -2 penalty to AC and Dex saves, and can’t use reactions. They can use either an action or a bonus action, not both</t>
  </si>
  <si>
    <t>You touch a living creature that has 0 hit points. The creature becomes stable</t>
  </si>
  <si>
    <t>You gain the ability to comprehend and verbally communicate with beasts for the duration</t>
  </si>
  <si>
    <t>Self (10-foot radius)</t>
  </si>
  <si>
    <t>Self (60-foot line)</t>
  </si>
  <si>
    <t>Self (10-foot-radius hemisphere)</t>
  </si>
  <si>
    <t>Self (100-foot line)</t>
  </si>
  <si>
    <t>You imbue plants within 30 feet of you with limited sentience and animation, giving them the ability to communicate with you and follow your simple commands</t>
  </si>
  <si>
    <t>For duration, a willing creature you touch gains the ability to move across walls and ceilings leaving its hands free.  It also gains a climb speed equal to its walking speed</t>
  </si>
  <si>
    <t>The ground in a 20-foot radius centered on a point within range twists and sprouts hard spikes and thorns The area becomes difficult terrain and deals 2d4 piercing damage for every 5 feet traveled.</t>
  </si>
  <si>
    <t>Sel f (15-foot radius)</t>
  </si>
  <si>
    <t>On a failed Wis save, undesignated creatures in range  have their speed halved, and take 3d8 radiant or necrotic damage depending on your alignment.</t>
  </si>
  <si>
    <t>You create a floating, spectral weapon within range that lasts for the duration that deals 1d8+Spellcasting modifier force damage.</t>
  </si>
  <si>
    <t>The next time you hit a creature with a melee weapon attack during this spell’s duration it takes 4d6 psychic damage and on a failed Wis save has disadvantage on d20 rolls until end of its next turn.</t>
  </si>
  <si>
    <t>You create a 20-foot-radius sphere o f yellow, nauseating gas centered on a point within range.  Each creature in cloud spends round retching on failed Con save.</t>
  </si>
  <si>
    <t>You touch a stone object of Medium size or smaller or a section of stone no more than 5 feet in any dimension and form it into any shape that suits your purpose</t>
  </si>
  <si>
    <t>Until the spell ends, the target has resistance to nonmagical bludgeoning, piercing, and slashing damage</t>
  </si>
  <si>
    <t>A churning storm cloud forms, centered on a point you can see and spreading to a radius of 360 feet Each round you maintain concentration on this spell, the storm produces additional effects on your turn</t>
  </si>
  <si>
    <t>Concentration, up to 8 hours</t>
  </si>
  <si>
    <t>You suggest a course of activity (limited to a sentence or two) and magically influence a creature you can see within range that can hear and understand you on a failed Wis save.</t>
  </si>
  <si>
    <t>For duration a mote in hand sheds bright/dim light 30/30 and each round you can shoot a beam that on a failed Con save deals 6d8 radiant damage and blinds creatures in a 5-foot-wide, 60-foot-long line</t>
  </si>
  <si>
    <t>Brilliant sunlight flashes in a 60-foot radius centered on a point you choose within range. Each creature takes 12d6 radiant damage and is blinded for 1 min on  failed Con save.</t>
  </si>
  <si>
    <t>You transmute your quiver so it produces an endless supply of nonmagical ammunition, which seems to leap into your hand when you reach for it</t>
  </si>
  <si>
    <t>You gain the ability to move or manipulate creatures or objects by thought</t>
  </si>
  <si>
    <t>When you cast this spell, you inscribe one of 8 harmful glyphs either on a surface (such as a section of floor, a wall, or a table) or within an object that can be closed</t>
  </si>
  <si>
    <t>A creature of your choice that you can see within range fall prone on a failed Wis save, becoming incapacitated and unable to stand up for the duration</t>
  </si>
  <si>
    <t>You create a telepathic link between yourself and a willing creature with which you are familiar. The creature can be anywhere on the same plane of existence as you.</t>
  </si>
  <si>
    <t>This spell instantly transports you and up to eight willing creatures of your choice that you can see within range, or a single object that you can see within range, to a destination you select</t>
  </si>
  <si>
    <t>your location to a permanent teleportation circle of</t>
  </si>
  <si>
    <t>on the same plane of existence as you</t>
  </si>
  <si>
    <t>your choice whose sigil sequence you know and  is</t>
  </si>
  <si>
    <t xml:space="preserve">You draw a 10-foot-diameter circle on the ground </t>
  </si>
  <si>
    <t>You draw a 10-foot-diameter circle on the ground  your location to a permanent teleportation circle of your choice whose sigil sequence you know and  is on the same plane of existence as you</t>
  </si>
  <si>
    <t>This spell creates a circular, horizontal plane of force, 3 feet in diameter and 1 inch thick, that floats 3 feet above the ground and can hold 500 lbs.</t>
  </si>
  <si>
    <t>Up to 1 minute</t>
  </si>
  <si>
    <t>You manifest a minor wonder, a sign of supernatural power, within range. You create one of six magical effects within range.</t>
  </si>
  <si>
    <t>You create a long, vine-like whip covered in thorns that lashes out at your command toward a creature in range A melee spell attack hit deals 1d6 piercing damage and pulls a Large or smaller creature 10' towards you.</t>
  </si>
  <si>
    <t>The first melee hit with a weapon during duration  deals +2d8 thunder damage and pushes creatures 10' away on failed Str save</t>
  </si>
  <si>
    <t>Self (15-foot cube)</t>
  </si>
  <si>
    <t>Each creature in a 15-foot cube originating from you must make a Constitution saving throw. On a failed save, a creature takes 2d8 thunder damage and is pushed 10 feet away from you</t>
  </si>
  <si>
    <t>No time passes for other creatures, while you take 1d4 + 1 turns in a row, during which you can use actions and move as normal</t>
  </si>
  <si>
    <t>This spell grants the creature you touch the ability to understand any spoken language it hears and  be understood by any creature that speaks a language.</t>
  </si>
  <si>
    <t>This spell creates a magical link between a Large or larger inanimate plant within range and another plant, at any distance, on the same plane of existence that can be crossed with 5' of movement</t>
  </si>
  <si>
    <t>unknown, not in PHB</t>
  </si>
  <si>
    <t>You gain the ability to enter a tree and move from inside it to inside another tree o f the same kind within 500 feet, it takes 5' of movement to move in and out each  side.</t>
  </si>
  <si>
    <t>You transform a creature or object in range into a different creature, the creature into an object, or the object into a creature for duration</t>
  </si>
  <si>
    <t>You touch a creature that has been dead for no longer than 200 years and that died for any reason except old age. If the creature’s soul is free and willing, the creature is restored to life with all its hit points</t>
  </si>
  <si>
    <t>This spell gives the willing creature you touch the ability to see things as they actually are out to a range of 120 feet.</t>
  </si>
  <si>
    <t>Concentration, up to 1 round</t>
  </si>
  <si>
    <t>On your next turn, you gain advantage on your first attack roll against a target in range, provided that this spell hasn’t ended</t>
  </si>
  <si>
    <t>Concentration, up to 6 rounds</t>
  </si>
  <si>
    <t>A wall of water up to 300 feet long, 300 feet high, and 50 feet thick for duration Creaturs in area take 6d10 bludeoning damage on failed Str check and are carried.  Wall moves 50' per round and deals 1d10 bludgeoning damage less than the previous round.</t>
  </si>
  <si>
    <t>This spell creates an invisible, mindless, shapeless force that performs simple tasks at your command until the spell ends</t>
  </si>
  <si>
    <t>On a melee spell attack hit, the target takes 3d6 necrotic damage, and you regain hit points equal to half the amount of necrotic damage dealt</t>
  </si>
  <si>
    <t>On a failed Wis save, target in range that can hear you takes 1d4 psychic damage and has disadvantage on next attack roll.</t>
  </si>
  <si>
    <t>You create a wall of fire up to 60' x 20' high x 1' thick, or a ringed up to 20' in diameter, 20' high x 1' thick. Failed Dex saves deal 5d8 fire damage.</t>
  </si>
  <si>
    <t>An invisible wall of force springs into existence at a point you choose within range and at any orientation.</t>
  </si>
  <si>
    <t>A stone  wall is 6 inches thick and is composed o f ten 10-foot-by-10-foot panels surface made up of ten 10-foot-square panels</t>
  </si>
  <si>
    <t>A wall of thorns, either 60' x 10' high x 5' thick or  20' in diameter x 20' high x 5' thick appears in range.  It deals piercing damage to those in area or passing through.</t>
  </si>
  <si>
    <t>You create a wall of ice into a hemispherical dome or a sphere with a radius of up to 10 feet, or you can shape a flat surface made up of ten 10-foot-square panels that deals cold damage in area or near.</t>
  </si>
  <si>
    <t>While the target is within 60 feet of you, it gains a +1 bonus to AC and saving throws, and it has resistance to all damage. Also, each time it takes damage, you take the same amount of damage</t>
  </si>
  <si>
    <t>This spell grants up to ten willing creatures you can see within range the ability to breathe underwater until the spell ends</t>
  </si>
  <si>
    <t>This spell grants the ability to move across any liquid surface—such as water, acid, mud, snow, quicksand, or lava—as if it were harmless solid ground to up to 10 willing creatures in range.</t>
  </si>
  <si>
    <t>A creature you touch becomes invisible until the spell ends. Anything the target is wearing or carrying is invisible as long as it is on the target’s person. The spell ends for a target that attacks or casts a spell</t>
  </si>
  <si>
    <t>Webs fill a 20-foot cube from that point for the duration. The webs are difficult terrain and lightly obscure their area.</t>
  </si>
  <si>
    <t>You and up to eight willing creatures who link hands in a circle are transported to a different plane o f existence</t>
  </si>
  <si>
    <t>Any number of targest within range gain advantage on Wis saves, death saves, and regain maxium hit points from healing</t>
  </si>
  <si>
    <t>Curse target creature on failed Wis save</t>
  </si>
  <si>
    <t>Speak a 1 word command to target creature they follow on failed Wis save</t>
  </si>
  <si>
    <t>On failed Wis save, target creature is drawn to fight you and has disadvantage on attack rolls</t>
  </si>
  <si>
    <t>Each creature in 10-foot  radius makes Wis save or rolls d10 to determine action for the round</t>
  </si>
  <si>
    <t>You attempt to beguile a beast that you can see within range. It must succeed on a Wis saving throw or be charmed by you for the duration.</t>
  </si>
  <si>
    <t>You attempt to beguile a creature that you can see within range. It must succeed on a Wis saving throw or be charmed by you for the duration.</t>
  </si>
  <si>
    <t>You attempt to beguile a humanoid that you can see within range. It must succeed on a Wis saving throw or be charmed by you for the duration.</t>
  </si>
  <si>
    <t>On a failed Wis save, target creature has disadvantage on Wis (Perception) checks to perceive any other creature</t>
  </si>
  <si>
    <t>Deal +1d6 damage to targeted creature on weapon hits for duration and gain advangate on Wis (Perception or Survival) rolls to find creature</t>
  </si>
  <si>
    <t xml:space="preserve">On failed Str save, creatures within 10 feet take 2d6 damage and cant take reactions. </t>
  </si>
  <si>
    <t>On a ranged spell attack hit, the target deals only half damage with weapon attacks that use Str until the spell ends</t>
  </si>
  <si>
    <t xml:space="preserve">Create a vertical wall of whirling razor sharp magical energy; on a failed Dex save creature takes 6d10 </t>
  </si>
  <si>
    <t>The target’s base AC becomes 13 + its Dex modifier for duration</t>
  </si>
  <si>
    <t>A target in range must succeed on a Dex saving throw or take 1d8 radiant damage</t>
  </si>
  <si>
    <t>Grant Int 10 to beast or plant with "-" or less than 3 Int</t>
  </si>
  <si>
    <t>You grant the semblance of life and Int to a corpse of your choice within range, allowing it to answer up to 5 questions you pose</t>
  </si>
  <si>
    <t>Each creature that can hear you must make a Cha saving throw. On a failed save, a creature suffers an effect based on its current hit points.</t>
  </si>
  <si>
    <t>Concentration, up to one minute</t>
  </si>
  <si>
    <t>Each creature in a 30-foot-radius sphere within range becomes frightened for the duration on a failed Wis save. Also take 4d10 psychich damage on failed Wis save at start of each turn.</t>
  </si>
  <si>
    <t>You and up to ten willing creatures you can see within range assume a gaseous form for the duration, appearing as wisps of cloud with a 300' fly speed and resistance to nonmagical attacks.</t>
  </si>
  <si>
    <t xml:space="preserve">A wall of strong wind rises from the ground at a point you choose within range and deals 3d8 bludeoning damage on failed save to creatures in area when cast. </t>
  </si>
  <si>
    <t>By simply speaking aloud, you can alter the very foundations o f reality in accord with your desires</t>
  </si>
  <si>
    <t>Ranged spell attack deals 1d12 lightning damage to target creature. May deal damage again as your action for duration.</t>
  </si>
  <si>
    <t>You and up to five willing creatures within 5 feet o f you instantly teleport to a previously designated sanctuary</t>
  </si>
  <si>
    <t>Your next melee attack hit deals extra 1d6 psychic damage and on a failed Wis save target is frightened of you for duration.</t>
  </si>
  <si>
    <t>You create a magical zone that guards against deception</t>
  </si>
  <si>
    <t>in a 15-foot-radius sphere within range.</t>
  </si>
  <si>
    <t xml:space="preserve">On a failed Cha save, creatures can't speak a deliberate lie. </t>
  </si>
  <si>
    <t>Creatures are aware of the spell and you are aware if they save.</t>
  </si>
  <si>
    <t>You create a magical zone that guards against deception in a 15-foot-radius sphere within range. On a failed Cha save, creatures can't speak a deliberate lie.  Creatures are aware of the spell and you are aware if they save.</t>
  </si>
  <si>
    <t>Formulas</t>
  </si>
  <si>
    <t>Short 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</si>
</sst>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4" tint="0.7999816888943144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0" fillId="0" borderId="0" xfId="0" applyAlignment="1">
      <alignment wrapText="1"/>
    </xf>
    <xf numFmtId="0" fontId="0" fillId="0" borderId="1" xfId="0" applyBorder="1" applyAlignment="1">
      <alignment wrapText="1"/>
    </xf>
    <xf numFmtId="0" fontId="0" fillId="0" borderId="0" xfId="0" pivotButton="1"/>
    <xf numFmtId="0" fontId="1" fillId="0" borderId="1" xfId="0" applyFont="1" applyBorder="1"/>
    <xf numFmtId="0" fontId="2" fillId="0" borderId="0" xfId="0" pivotButton="1" applyFont="1"/>
    <xf numFmtId="0" fontId="1" fillId="0" borderId="0" xfId="0" applyFont="1"/>
    <xf numFmtId="0" fontId="0" fillId="2" borderId="0" xfId="0" applyFill="1"/>
    <xf numFmtId="0" fontId="0" fillId="0" borderId="1" xfId="0" applyNumberFormat="1" applyBorder="1"/>
  </cellXfs>
  <cellStyles count="1">
    <cellStyle name="Normal" xfId="0" builtinId="0"/>
  </cellStyles>
  <dxfs count="4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ont>
        <b/>
      </font>
    </dxf>
    <dxf>
      <font>
        <b/>
      </font>
    </dxf>
    <dxf>
      <font>
        <color theme="4" tint="0.79998168889431442"/>
      </font>
    </dxf>
    <dxf>
      <font>
        <b/>
      </font>
    </dxf>
    <dxf>
      <font>
        <b/>
      </font>
    </dxf>
    <dxf>
      <font>
        <b/>
      </font>
    </dxf>
    <dxf>
      <font>
        <b/>
      </font>
    </dxf>
    <dxf>
      <font>
        <b/>
      </font>
    </dxf>
    <dxf>
      <font>
        <b/>
      </font>
    </dxf>
    <dxf>
      <font>
        <b/>
      </font>
    </dxf>
    <dxf>
      <font>
        <b/>
      </font>
    </dxf>
    <dxf>
      <font>
        <color theme="4" tint="0.79998168889431442"/>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2</xdr:row>
      <xdr:rowOff>0</xdr:rowOff>
    </xdr:from>
    <xdr:to>
      <xdr:col>11</xdr:col>
      <xdr:colOff>104775</xdr:colOff>
      <xdr:row>15</xdr:row>
      <xdr:rowOff>47625</xdr:rowOff>
    </xdr:to>
    <mc:AlternateContent xmlns:mc="http://schemas.openxmlformats.org/markup-compatibility/2006" xmlns:a14="http://schemas.microsoft.com/office/drawing/2010/main">
      <mc:Choice Requires="a14">
        <xdr:graphicFrame macro="">
          <xdr:nvGraphicFramePr>
            <xdr:cNvPr id="2" name="Class">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6715125" y="381000"/>
              <a:ext cx="9144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15</xdr:row>
      <xdr:rowOff>47625</xdr:rowOff>
    </xdr:from>
    <xdr:to>
      <xdr:col>11</xdr:col>
      <xdr:colOff>104775</xdr:colOff>
      <xdr:row>31</xdr:row>
      <xdr:rowOff>57150</xdr:rowOff>
    </xdr:to>
    <mc:AlternateContent xmlns:mc="http://schemas.openxmlformats.org/markup-compatibility/2006" xmlns:a14="http://schemas.microsoft.com/office/drawing/2010/main">
      <mc:Choice Requires="a14">
        <xdr:graphicFrame macro="">
          <xdr:nvGraphicFramePr>
            <xdr:cNvPr id="3" name="Level">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6715125" y="2905125"/>
              <a:ext cx="914400" cy="305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138642</xdr:colOff>
      <xdr:row>2</xdr:row>
      <xdr:rowOff>19050</xdr:rowOff>
    </xdr:from>
    <xdr:to>
      <xdr:col>13</xdr:col>
      <xdr:colOff>319617</xdr:colOff>
      <xdr:row>15</xdr:row>
      <xdr:rowOff>66675</xdr:rowOff>
    </xdr:to>
    <mc:AlternateContent xmlns:mc="http://schemas.openxmlformats.org/markup-compatibility/2006" xmlns:a14="http://schemas.microsoft.com/office/drawing/2010/main">
      <mc:Choice Requires="a14">
        <xdr:graphicFrame macro="">
          <xdr:nvGraphicFramePr>
            <xdr:cNvPr id="4" name="School">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mlns="">
        <xdr:sp macro="" textlink="">
          <xdr:nvSpPr>
            <xdr:cNvPr id="0" name=""/>
            <xdr:cNvSpPr>
              <a:spLocks noTextEdit="1"/>
            </xdr:cNvSpPr>
          </xdr:nvSpPr>
          <xdr:spPr>
            <a:xfrm>
              <a:off x="7663392" y="400050"/>
              <a:ext cx="13716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20</xdr:row>
      <xdr:rowOff>123826</xdr:rowOff>
    </xdr:from>
    <xdr:to>
      <xdr:col>13</xdr:col>
      <xdr:colOff>333375</xdr:colOff>
      <xdr:row>25</xdr:row>
      <xdr:rowOff>85726</xdr:rowOff>
    </xdr:to>
    <mc:AlternateContent xmlns:mc="http://schemas.openxmlformats.org/markup-compatibility/2006" xmlns:a14="http://schemas.microsoft.com/office/drawing/2010/main">
      <mc:Choice Requires="a14">
        <xdr:graphicFrame macro="">
          <xdr:nvGraphicFramePr>
            <xdr:cNvPr id="6" name="Greater effe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Greater effect?"/>
            </a:graphicData>
          </a:graphic>
        </xdr:graphicFrame>
      </mc:Choice>
      <mc:Fallback xmlns="">
        <xdr:sp macro="" textlink="">
          <xdr:nvSpPr>
            <xdr:cNvPr id="0" name=""/>
            <xdr:cNvSpPr>
              <a:spLocks noTextEdit="1"/>
            </xdr:cNvSpPr>
          </xdr:nvSpPr>
          <xdr:spPr>
            <a:xfrm>
              <a:off x="7677150" y="3933826"/>
              <a:ext cx="1371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157690</xdr:colOff>
      <xdr:row>25</xdr:row>
      <xdr:rowOff>154516</xdr:rowOff>
    </xdr:from>
    <xdr:to>
      <xdr:col>13</xdr:col>
      <xdr:colOff>338665</xdr:colOff>
      <xdr:row>30</xdr:row>
      <xdr:rowOff>116416</xdr:rowOff>
    </xdr:to>
    <mc:AlternateContent xmlns:mc="http://schemas.openxmlformats.org/markup-compatibility/2006" xmlns:a14="http://schemas.microsoft.com/office/drawing/2010/main">
      <mc:Choice Requires="a14">
        <xdr:graphicFrame macro="">
          <xdr:nvGraphicFramePr>
            <xdr:cNvPr id="7" name="M Consumed? ">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M Consumed? "/>
            </a:graphicData>
          </a:graphic>
        </xdr:graphicFrame>
      </mc:Choice>
      <mc:Fallback xmlns="">
        <xdr:sp macro="" textlink="">
          <xdr:nvSpPr>
            <xdr:cNvPr id="0" name=""/>
            <xdr:cNvSpPr>
              <a:spLocks noTextEdit="1"/>
            </xdr:cNvSpPr>
          </xdr:nvSpPr>
          <xdr:spPr>
            <a:xfrm>
              <a:off x="7682440" y="4917016"/>
              <a:ext cx="1371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143933</xdr:colOff>
      <xdr:row>15</xdr:row>
      <xdr:rowOff>114300</xdr:rowOff>
    </xdr:from>
    <xdr:to>
      <xdr:col>13</xdr:col>
      <xdr:colOff>324908</xdr:colOff>
      <xdr:row>20</xdr:row>
      <xdr:rowOff>76200</xdr:rowOff>
    </xdr:to>
    <mc:AlternateContent xmlns:mc="http://schemas.openxmlformats.org/markup-compatibility/2006" xmlns:a14="http://schemas.microsoft.com/office/drawing/2010/main">
      <mc:Choice Requires="a14">
        <xdr:graphicFrame macro="">
          <xdr:nvGraphicFramePr>
            <xdr:cNvPr id="8" name="Ritual?">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Ritual?"/>
            </a:graphicData>
          </a:graphic>
        </xdr:graphicFrame>
      </mc:Choice>
      <mc:Fallback xmlns="">
        <xdr:sp macro="" textlink="">
          <xdr:nvSpPr>
            <xdr:cNvPr id="0" name=""/>
            <xdr:cNvSpPr>
              <a:spLocks noTextEdit="1"/>
            </xdr:cNvSpPr>
          </xdr:nvSpPr>
          <xdr:spPr>
            <a:xfrm>
              <a:off x="7668683" y="2971800"/>
              <a:ext cx="1371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376763</xdr:colOff>
      <xdr:row>2</xdr:row>
      <xdr:rowOff>19051</xdr:rowOff>
    </xdr:from>
    <xdr:to>
      <xdr:col>15</xdr:col>
      <xdr:colOff>262464</xdr:colOff>
      <xdr:row>6</xdr:row>
      <xdr:rowOff>171451</xdr:rowOff>
    </xdr:to>
    <mc:AlternateContent xmlns:mc="http://schemas.openxmlformats.org/markup-compatibility/2006" xmlns:a14="http://schemas.microsoft.com/office/drawing/2010/main">
      <mc:Choice Requires="a14">
        <xdr:graphicFrame macro="">
          <xdr:nvGraphicFramePr>
            <xdr:cNvPr id="5" name="Verbal">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Verbal"/>
            </a:graphicData>
          </a:graphic>
        </xdr:graphicFrame>
      </mc:Choice>
      <mc:Fallback xmlns="">
        <xdr:sp macro="" textlink="">
          <xdr:nvSpPr>
            <xdr:cNvPr id="0" name=""/>
            <xdr:cNvSpPr>
              <a:spLocks noTextEdit="1"/>
            </xdr:cNvSpPr>
          </xdr:nvSpPr>
          <xdr:spPr>
            <a:xfrm>
              <a:off x="9092138" y="400051"/>
              <a:ext cx="914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383117</xdr:colOff>
      <xdr:row>7</xdr:row>
      <xdr:rowOff>69849</xdr:rowOff>
    </xdr:from>
    <xdr:to>
      <xdr:col>15</xdr:col>
      <xdr:colOff>268818</xdr:colOff>
      <xdr:row>12</xdr:row>
      <xdr:rowOff>31749</xdr:rowOff>
    </xdr:to>
    <mc:AlternateContent xmlns:mc="http://schemas.openxmlformats.org/markup-compatibility/2006" xmlns:a14="http://schemas.microsoft.com/office/drawing/2010/main">
      <mc:Choice Requires="a14">
        <xdr:graphicFrame macro="">
          <xdr:nvGraphicFramePr>
            <xdr:cNvPr id="9" name="Somatic">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Somatic"/>
            </a:graphicData>
          </a:graphic>
        </xdr:graphicFrame>
      </mc:Choice>
      <mc:Fallback xmlns="">
        <xdr:sp macro="" textlink="">
          <xdr:nvSpPr>
            <xdr:cNvPr id="0" name=""/>
            <xdr:cNvSpPr>
              <a:spLocks noTextEdit="1"/>
            </xdr:cNvSpPr>
          </xdr:nvSpPr>
          <xdr:spPr>
            <a:xfrm>
              <a:off x="9098492" y="1403349"/>
              <a:ext cx="914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382059</xdr:colOff>
      <xdr:row>12</xdr:row>
      <xdr:rowOff>107951</xdr:rowOff>
    </xdr:from>
    <xdr:to>
      <xdr:col>15</xdr:col>
      <xdr:colOff>267760</xdr:colOff>
      <xdr:row>17</xdr:row>
      <xdr:rowOff>69851</xdr:rowOff>
    </xdr:to>
    <mc:AlternateContent xmlns:mc="http://schemas.openxmlformats.org/markup-compatibility/2006" xmlns:a14="http://schemas.microsoft.com/office/drawing/2010/main">
      <mc:Choice Requires="a14">
        <xdr:graphicFrame macro="">
          <xdr:nvGraphicFramePr>
            <xdr:cNvPr id="10" name="Material">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mlns="">
        <xdr:sp macro="" textlink="">
          <xdr:nvSpPr>
            <xdr:cNvPr id="0" name=""/>
            <xdr:cNvSpPr>
              <a:spLocks noTextEdit="1"/>
            </xdr:cNvSpPr>
          </xdr:nvSpPr>
          <xdr:spPr>
            <a:xfrm>
              <a:off x="9097434" y="2393951"/>
              <a:ext cx="914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refreshedDate="41905.44722962963" createdVersion="5" refreshedVersion="5" minRefreshableVersion="3" recordCount="848" xr:uid="{00000000-000A-0000-FFFF-FFFF01000000}">
  <cacheSource type="worksheet">
    <worksheetSource ref="A1:N846" sheet="Spells by Class"/>
  </cacheSource>
  <cacheFields count="14">
    <cacheField name="Class" numFmtId="0">
      <sharedItems count="8">
        <s v="Sorcerer"/>
        <s v="Wizard"/>
        <s v="Cleric"/>
        <s v="Paladin"/>
        <s v="Ranger"/>
        <s v="Bard"/>
        <s v="Druid"/>
        <s v="Warlock"/>
      </sharedItems>
    </cacheField>
    <cacheField name="Level" numFmtId="0">
      <sharedItems containsSemiMixedTypes="0" containsString="0" containsNumber="1" containsInteger="1" minValue="0" maxValue="9" count="10">
        <n v="0"/>
        <n v="2"/>
        <n v="1"/>
        <n v="8"/>
        <n v="3"/>
        <n v="5"/>
        <n v="4"/>
        <n v="6"/>
        <n v="9"/>
        <n v="7"/>
      </sharedItems>
    </cacheField>
    <cacheField name="Spell Name" numFmtId="0">
      <sharedItems count="378">
        <s v="Acid Splash"/>
        <s v="Aid"/>
        <s v="Alarm"/>
        <s v="Alter Self"/>
        <s v="Animal Friendship"/>
        <s v="Animal Messenger"/>
        <s v="Animal Shapes"/>
        <s v="Animate Dead"/>
        <s v="Animate Objects"/>
        <s v="Antilife Shell"/>
        <s v="Antimagic Field"/>
        <s v="Antipathy/Sympathy"/>
        <s v="Arcane Eye"/>
        <s v="Arcane Gate"/>
        <s v="Arcane Lock"/>
        <s v="Armor of Agathys"/>
        <s v="Arms of Hadar"/>
        <s v="Astral Projection"/>
        <s v="Augury"/>
        <s v="Aura of Life"/>
        <s v="Aura of Purity"/>
        <s v="Aura of Vitality"/>
        <s v="Awaken"/>
        <s v="Bane"/>
        <s v="Banishing Smite"/>
        <s v="Banishment"/>
        <s v="Barkskin"/>
        <s v="Beacon of Hope"/>
        <s v="Beast Sense"/>
        <s v="Bestow Curse"/>
        <s v="Bigby’s Hand"/>
        <s v="Blade Barrier"/>
        <s v="Blade Ward"/>
        <s v="Bless"/>
        <s v="Blight"/>
        <s v="Blinding Smite"/>
        <s v="Blindness/Deafness"/>
        <s v="Blink"/>
        <s v="Blur"/>
        <s v="Branding Smite"/>
        <s v="Burning Hands"/>
        <s v="Call Lightning"/>
        <s v="Calm Emotions"/>
        <s v="Chain Lightning"/>
        <s v="Charm Person"/>
        <s v="Chill Touch"/>
        <s v="Chromatic Orb"/>
        <s v="Circle of Death"/>
        <s v="Circle of Power"/>
        <s v="Clairvoyance"/>
        <s v="Clone"/>
        <s v="Cloud of Daggers"/>
        <s v="Cloudkill"/>
        <s v="Color Spray"/>
        <s v="Command"/>
        <s v="Commune"/>
        <s v="Commune with Nature"/>
        <s v="Compelled Duel"/>
        <s v="Comprehend Languages"/>
        <s v="Compulsion"/>
        <s v="Cone of Cold"/>
        <s v="Confusion"/>
        <s v="Conjure Animals"/>
        <s v="Conjure Barrage"/>
        <s v="Conjure Celestial"/>
        <s v="Conjure Elemental"/>
        <s v="Conjure Fey"/>
        <s v="Conjure Minor Elementals"/>
        <s v="Conjure Volley"/>
        <s v="Conjure Woodland Beings"/>
        <s v="Contact Other Plane"/>
        <s v="Contagion"/>
        <s v="Contingency"/>
        <s v="Continual Flame"/>
        <s v="Control Water"/>
        <s v="Control Weather"/>
        <s v="Cordon of Arrows"/>
        <s v="Counterspell"/>
        <s v="Create Food and Water"/>
        <s v="Create or Destroy Water"/>
        <s v="Create Undead"/>
        <s v="Creation"/>
        <s v="Crown of Madness"/>
        <s v="Crusader's Mantle"/>
        <s v="Cure Wounds"/>
        <s v="Dancing Lights"/>
        <s v="Darkness"/>
        <s v="Darkvision"/>
        <s v="Daylight"/>
        <s v="Death Ward"/>
        <s v="Delayed Blast Fireball"/>
        <s v="Demiplane"/>
        <s v="Destructive Smite"/>
        <s v="Detect Evil and Good"/>
        <s v="Detect Magic"/>
        <s v="Detect Poison and Disease"/>
        <s v="Detect Thoughts"/>
        <s v="Dimension Door"/>
        <s v="Disguise Self"/>
        <s v="Disintegrate"/>
        <s v="Dispel Evil and Good"/>
        <s v="Dispel Magic"/>
        <s v="Dissonant Whispers"/>
        <s v="Divination"/>
        <s v="Divine Favor"/>
        <s v="Divine Word"/>
        <s v="Dominate Beast"/>
        <s v="Dominate Monster"/>
        <s v="Dominate Person"/>
        <s v="Drawmij’s Instant Summons"/>
        <s v="Dream"/>
        <s v="Druidcraft"/>
        <s v="Earthquake"/>
        <s v="Eldritch Blast"/>
        <s v="Elemental Weapon"/>
        <s v="Enhance Ability"/>
        <s v="Enlarge/Reduce"/>
        <s v="Ensnaring Strike"/>
        <s v="Entangle"/>
        <s v="Enthrall"/>
        <s v="Etherealness"/>
        <s v="Evard's Black Tentacles"/>
        <s v="Expeditious Retreat"/>
        <s v="Eyebite"/>
        <s v="Fabricate"/>
        <s v="Faerie Fire"/>
        <s v="False Life"/>
        <s v="Fear"/>
        <s v="Feather Fall"/>
        <s v="Feeblemind"/>
        <s v="Feign Death"/>
        <s v="Find Familiar"/>
        <s v="Find Steed"/>
        <s v="Find the Path"/>
        <s v="Find Traps"/>
        <s v="Finger of Death"/>
        <s v="Fire Bolt"/>
        <s v="Fire Shield"/>
        <s v="Fire Storm"/>
        <s v="Fireball"/>
        <s v="Flame Blade"/>
        <s v="Flame Strike"/>
        <s v="Flaming Sphere"/>
        <s v="Flesh to Stone"/>
        <s v="Fly"/>
        <s v="Fog Cloud"/>
        <s v="Forbiddance"/>
        <s v="Forcecage"/>
        <s v="Foresight"/>
        <s v="Freedom of Movement"/>
        <s v="Friends"/>
        <s v="Gaseous Form"/>
        <s v="Gate"/>
        <s v="Geas"/>
        <s v="Gentle Repose"/>
        <s v="Giant Insect"/>
        <s v="Glibness"/>
        <s v="Globe of Invulnerability"/>
        <s v="Glyph of Warding"/>
        <s v="Goodberry"/>
        <s v="Grasping Vine"/>
        <s v="Grease"/>
        <s v="Greater Invisibility"/>
        <s v="Greater Restoration"/>
        <s v="Guardian of Faith"/>
        <s v="Guards and Wards"/>
        <s v="Guidance"/>
        <s v="Guiding Bolt"/>
        <s v="Gust of Wind"/>
        <s v="Hail o f Thorns"/>
        <s v="Hallow"/>
        <s v="Hallucinatory Terrain"/>
        <s v="Harm"/>
        <s v="Haste"/>
        <s v="Heal"/>
        <s v="Healing Word"/>
        <s v="Heat Metal"/>
        <s v="Hellish Rebuke"/>
        <s v="Heroes’ Feast"/>
        <s v="Heroism"/>
        <s v="Hex"/>
        <s v="Hold Monster"/>
        <s v="Hold Person"/>
        <s v="Holy Aura"/>
        <s v="Hunger of Hadar"/>
        <s v="Hunter’s Mark"/>
        <s v="Hypnotic Pattern"/>
        <s v="Ice Storm"/>
        <s v="Identify"/>
        <s v="Illusory Script"/>
        <s v="Imprisonment"/>
        <s v="Incendiary Cloud"/>
        <s v="Inflict Wounds"/>
        <s v="Insect Plague"/>
        <s v="Invisibility"/>
        <s v="Jump"/>
        <s v="Knock"/>
        <s v="Legend Lore"/>
        <s v="Leomund’s Secret Chest"/>
        <s v="Leomund’s Tiny Hut"/>
        <s v="Lesser restoration"/>
        <s v="Levitate"/>
        <s v="Light"/>
        <s v="Lightning Arrow"/>
        <s v="Lightning Bolt"/>
        <s v="Locate Animals or Plants"/>
        <s v="Locate Creature"/>
        <s v="Locate Object"/>
        <s v="Longstrider"/>
        <s v="Mage Armor"/>
        <s v="Mage Hand"/>
        <s v="Magic Circle"/>
        <s v="Magic Jar"/>
        <s v="Magic Missile"/>
        <s v="Magic Mouth"/>
        <s v="Magic Weapon"/>
        <s v="Major Image"/>
        <s v="Mass Cure Wounds"/>
        <s v="Mass Heal"/>
        <s v="Mass Healing Word"/>
        <s v="Mass Suggestion"/>
        <s v="Maze"/>
        <s v="Meld into Stone"/>
        <s v="Melf’s Acid Arrow"/>
        <s v="Mending"/>
        <s v="Message"/>
        <s v="Meteor Swarm"/>
        <s v="Mind Blank"/>
        <s v="Minor Illusion"/>
        <s v="Mirage Arcane"/>
        <s v="Mirror Image"/>
        <s v="Mislead"/>
        <s v="Misty Step"/>
        <s v="Modify Memory"/>
        <s v="Moonbeam"/>
        <s v="Mordenkainen’s Faithful Hound"/>
        <s v="Mordenkainen’s Private Sanctum"/>
        <s v="Mordenkainen’s Sword"/>
        <s v="Mordenkainen's Magnificent Mansion"/>
        <s v="Move Earth"/>
        <s v="Nondetection"/>
        <s v="Nystul’s Magic Aura"/>
        <s v="Otiluke’s Freezing Sphere"/>
        <s v="Otiluke’s Resilient Sphere"/>
        <s v="Otto’s Irresistible Dance"/>
        <s v="Pass without Trace"/>
        <s v="Passwall"/>
        <s v="Phantasmal Force"/>
        <s v="Phantasmal Killer"/>
        <s v="Phantom Steed"/>
        <s v="Planar Ally"/>
        <s v="Planar Binding"/>
        <s v="Plane Shift"/>
        <s v="Plant Growth"/>
        <s v="Poison Spray"/>
        <s v="Polymorph"/>
        <s v="Power Word Heal"/>
        <s v="Power Word Kill"/>
        <s v="Power Word Stun"/>
        <s v="Prayer of Healing"/>
        <s v="Prestidigitation"/>
        <s v="Prismatic Spray"/>
        <s v="Prismatic Wall"/>
        <s v="Produce Flame"/>
        <s v="Programmed Illusion"/>
        <s v="Project Image"/>
        <s v="Protection from"/>
        <s v="Protection from Energy"/>
        <s v="Protection from Evil and Good"/>
        <s v="Protection from Poison"/>
        <s v="Purify Food and Drink"/>
        <s v="Raise Dead"/>
        <s v="Rary’s Telepathic Bond"/>
        <s v="Ray of Enfeeblement"/>
        <s v="Ray of Frost"/>
        <s v="Ray of Sickness"/>
        <s v="Regenerate"/>
        <s v="Reincarnate"/>
        <s v="Remove Curse"/>
        <s v="Resistance"/>
        <s v="Resurrection"/>
        <s v="Reverse Gravity"/>
        <s v="Revivify"/>
        <s v="Rope Trick"/>
        <s v="Sacred Flame"/>
        <s v="Sanctuary"/>
        <s v="Scorching Ray"/>
        <s v="Scrying"/>
        <s v="Searing Smite"/>
        <s v="See Invisibility"/>
        <s v="Seeming"/>
        <s v="Sending"/>
        <s v="Sequester"/>
        <s v="Shapechange"/>
        <s v="Shatter"/>
        <s v="Shield"/>
        <s v="Shield of Faith"/>
        <s v="Shillelagh"/>
        <s v="Shocking Grasp"/>
        <s v="Silence"/>
        <s v="Silent Image"/>
        <s v="Simulacrum"/>
        <s v="Sleep"/>
        <s v="Sleet Storm"/>
        <s v="Slow"/>
        <s v="Spare the Dying"/>
        <s v="Speak with Animals"/>
        <s v="Speak with Dead"/>
        <s v="Speak with Plants"/>
        <s v="Spider Climb"/>
        <s v="Spike Growth"/>
        <s v="Spirit Guardians"/>
        <s v="Spiritual Weapon"/>
        <s v="Staggering Smite"/>
        <s v="Stinking Cloud"/>
        <s v="Stone Shape"/>
        <s v="Stoneskin"/>
        <s v="Storm o f Vengeance"/>
        <s v="Suggestion"/>
        <s v="Sunbeam"/>
        <s v="Sunburst"/>
        <s v="Swift Quiver"/>
        <s v="Symbol"/>
        <s v="Tasha’s Hideous Laughter"/>
        <s v="Telekinesis"/>
        <s v="Telepathy"/>
        <s v="Teleport"/>
        <s v="Teleportation Circle"/>
        <s v="Tenser’s Floating Disk"/>
        <s v="Thaumaturgy"/>
        <s v="Thorn Whip"/>
        <s v="Thunderous Smite"/>
        <s v="Thunderwave"/>
        <s v="Time Stop"/>
        <s v="Tongues"/>
        <s v="Transport via Plants"/>
        <s v="Trap the Soul"/>
        <s v="Tree Stride"/>
        <s v="True Polymorph"/>
        <s v="True Resurrection"/>
        <s v="True Seeing"/>
        <s v="True Strike"/>
        <s v="Tsunami"/>
        <s v="Unseen Servant"/>
        <s v="Vampiric Touch"/>
        <s v="Vicious Mockery"/>
        <s v="Wall of Thorns"/>
        <s v="Wall of Fire"/>
        <s v="Wall of Force"/>
        <s v="Wall of Ice"/>
        <s v="Wall of Stone"/>
        <s v="Warding Bond"/>
        <s v="Water Breathing"/>
        <s v="Water Walk"/>
        <s v="Web"/>
        <s v="Weird"/>
        <s v="Wind Walk"/>
        <s v="Wind Wall"/>
        <s v="Wish"/>
        <s v="Witch Bolt"/>
        <s v="Word of Recall"/>
        <s v="Wrathful Smite"/>
        <s v="Zone of Truth"/>
        <s v="CloudkilI" u="1"/>
        <s v="Evil and Good" u="1"/>
        <s v="Wall o f Thorns" u="1"/>
        <s v="Mordenkainen's" u="1"/>
        <s v="Zone o f Truth" u="1"/>
        <s v="Mordenkainen’s" u="1"/>
        <s v="Tasha's Hideous Laughter" u="1"/>
        <s v="Leomund's Tiny Hut" u="1"/>
        <s v="Locatae animals or Plants" u="1"/>
        <s v="Drawmij’s Instant" u="1"/>
        <s v="Private Sanctum" u="1"/>
        <s v="Glyph o f Warding" u="1"/>
        <s v="Magnificent Mansion" u="1"/>
        <s v="Faithful Hound" u="1"/>
        <s v="Summons" u="1"/>
      </sharedItems>
    </cacheField>
    <cacheField name="School" numFmtId="0">
      <sharedItems count="10">
        <s v="conjuration"/>
        <s v="abjuration"/>
        <s v="transmutation"/>
        <s v="enchantment"/>
        <s v="necromancy"/>
        <s v="divination"/>
        <s v="evocation"/>
        <s v="illusion"/>
        <s v="" u="1"/>
        <e v="#N/A" u="1"/>
      </sharedItems>
    </cacheField>
    <cacheField name="Ritual?" numFmtId="0">
      <sharedItems count="4">
        <s v=""/>
        <s v="yes"/>
        <s v="x" u="1"/>
        <e v="#N/A" u="1"/>
      </sharedItems>
    </cacheField>
    <cacheField name="Casting Time" numFmtId="0">
      <sharedItems/>
    </cacheField>
    <cacheField name="Range" numFmtId="0">
      <sharedItems/>
    </cacheField>
    <cacheField name="Verbal" numFmtId="0">
      <sharedItems count="3">
        <s v="V"/>
        <s v=""/>
        <e v="#N/A" u="1"/>
      </sharedItems>
    </cacheField>
    <cacheField name="Somatic" numFmtId="0">
      <sharedItems count="3">
        <s v="S"/>
        <s v=""/>
        <e v="#N/A" u="1"/>
      </sharedItems>
    </cacheField>
    <cacheField name="Material" numFmtId="0">
      <sharedItems count="3">
        <s v=""/>
        <s v="M"/>
        <e v="#N/A" u="1"/>
      </sharedItems>
    </cacheField>
    <cacheField name="M Consumed? " numFmtId="0">
      <sharedItems count="5">
        <s v=""/>
        <s v="Yes"/>
        <s v="Only on final cast" u="1"/>
        <e v="#N/A" u="1"/>
        <s v="Yes on final cast" u="1"/>
      </sharedItems>
    </cacheField>
    <cacheField name="Duration" numFmtId="0">
      <sharedItems/>
    </cacheField>
    <cacheField name="Short desc" numFmtId="0">
      <sharedItems/>
    </cacheField>
    <cacheField name="Greater effect?" numFmtId="0">
      <sharedItems count="3">
        <s v="yes"/>
        <s v=""/>
        <e v="#N/A"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48">
  <r>
    <x v="0"/>
    <x v="0"/>
    <x v="0"/>
    <x v="0"/>
    <x v="0"/>
    <s v="1 action"/>
    <s v="60 feet"/>
    <x v="0"/>
    <x v="0"/>
    <x v="0"/>
    <x v="0"/>
    <s v="Instantaneous"/>
    <s v="1 or 2 targets w/n 5', Dex save or 1d6 Acid damage"/>
    <x v="0"/>
  </r>
  <r>
    <x v="1"/>
    <x v="0"/>
    <x v="0"/>
    <x v="0"/>
    <x v="0"/>
    <s v="1 action"/>
    <s v="60 feet"/>
    <x v="0"/>
    <x v="0"/>
    <x v="0"/>
    <x v="0"/>
    <s v="Instantaneous"/>
    <s v="1 or 2 targets w/n 5', Dex save or 1d6 Acid damage"/>
    <x v="0"/>
  </r>
  <r>
    <x v="2"/>
    <x v="1"/>
    <x v="1"/>
    <x v="1"/>
    <x v="0"/>
    <s v="1 action"/>
    <s v="20 feet"/>
    <x v="0"/>
    <x v="0"/>
    <x v="1"/>
    <x v="0"/>
    <s v="8 hours"/>
    <s v="Up to 3 targets in range HP max and current increase by 5"/>
    <x v="1"/>
  </r>
  <r>
    <x v="3"/>
    <x v="1"/>
    <x v="1"/>
    <x v="1"/>
    <x v="0"/>
    <s v="1 action"/>
    <s v="20 feet"/>
    <x v="0"/>
    <x v="0"/>
    <x v="1"/>
    <x v="0"/>
    <s v="8 hours"/>
    <s v="Up to 3 targets in range HP max and current increase by 5"/>
    <x v="1"/>
  </r>
  <r>
    <x v="4"/>
    <x v="2"/>
    <x v="2"/>
    <x v="1"/>
    <x v="1"/>
    <s v="1 minute"/>
    <s v="30 feet"/>
    <x v="0"/>
    <x v="0"/>
    <x v="1"/>
    <x v="0"/>
    <s v="8 hours"/>
    <s v="Audible or mental alarm if undesignated creature enters door, window or area no larger than 20-foot cube"/>
    <x v="1"/>
  </r>
  <r>
    <x v="1"/>
    <x v="2"/>
    <x v="2"/>
    <x v="1"/>
    <x v="1"/>
    <s v="1 minute"/>
    <s v="30 feet"/>
    <x v="0"/>
    <x v="0"/>
    <x v="1"/>
    <x v="0"/>
    <s v="8 hours"/>
    <s v="Audible or mental alarm if undesignated creature enters door, window or area no larger than 20-foot cube"/>
    <x v="1"/>
  </r>
  <r>
    <x v="0"/>
    <x v="1"/>
    <x v="3"/>
    <x v="2"/>
    <x v="0"/>
    <s v="1 action"/>
    <s v="Self"/>
    <x v="0"/>
    <x v="0"/>
    <x v="0"/>
    <x v="0"/>
    <s v="Concentration, up to 1 hour"/>
    <s v="You assume a different form. Choose one option between aquatic adaptation, change appearance, natural weapons"/>
    <x v="1"/>
  </r>
  <r>
    <x v="1"/>
    <x v="1"/>
    <x v="3"/>
    <x v="2"/>
    <x v="0"/>
    <s v="1 action"/>
    <s v="Self"/>
    <x v="0"/>
    <x v="0"/>
    <x v="0"/>
    <x v="0"/>
    <s v="Concentration, up to 1 hour"/>
    <s v="You assume a different form. Choose one option between aquatic adaptation, change appearance, natural weapons"/>
    <x v="1"/>
  </r>
  <r>
    <x v="5"/>
    <x v="2"/>
    <x v="4"/>
    <x v="3"/>
    <x v="0"/>
    <s v="1 action"/>
    <s v="30 feet"/>
    <x v="0"/>
    <x v="0"/>
    <x v="1"/>
    <x v="0"/>
    <s v="24 hours"/>
    <s v="Beast with less than 4 Int make save or be charmed for duration"/>
    <x v="1"/>
  </r>
  <r>
    <x v="6"/>
    <x v="2"/>
    <x v="4"/>
    <x v="3"/>
    <x v="0"/>
    <s v="1 action"/>
    <s v="30 feet"/>
    <x v="0"/>
    <x v="0"/>
    <x v="1"/>
    <x v="0"/>
    <s v="24 hours"/>
    <s v="Beast with less than 4 Int make save or be charmed for duration"/>
    <x v="1"/>
  </r>
  <r>
    <x v="4"/>
    <x v="2"/>
    <x v="4"/>
    <x v="3"/>
    <x v="0"/>
    <s v="1 action"/>
    <s v="30 feet"/>
    <x v="0"/>
    <x v="0"/>
    <x v="1"/>
    <x v="0"/>
    <s v="24 hours"/>
    <s v="Beast with less than 4 Int make save or be charmed for duration"/>
    <x v="1"/>
  </r>
  <r>
    <x v="5"/>
    <x v="1"/>
    <x v="5"/>
    <x v="3"/>
    <x v="1"/>
    <s v="1 action"/>
    <s v="30 feet"/>
    <x v="0"/>
    <x v="0"/>
    <x v="1"/>
    <x v="0"/>
    <s v="24 hours"/>
    <s v="Choose a tiny beast within range, give it a general description of recipient and location you have visited, and a message up to 25 words. "/>
    <x v="1"/>
  </r>
  <r>
    <x v="6"/>
    <x v="1"/>
    <x v="5"/>
    <x v="3"/>
    <x v="1"/>
    <s v="1 action"/>
    <s v="30 feet"/>
    <x v="0"/>
    <x v="0"/>
    <x v="1"/>
    <x v="0"/>
    <s v="24 hours"/>
    <s v="Choose a tiny beast within range, give it a general description of recipient and location you have visited, and a message up to 25 words. "/>
    <x v="1"/>
  </r>
  <r>
    <x v="4"/>
    <x v="1"/>
    <x v="5"/>
    <x v="3"/>
    <x v="1"/>
    <s v="1 action"/>
    <s v="30 feet"/>
    <x v="0"/>
    <x v="0"/>
    <x v="1"/>
    <x v="0"/>
    <s v="24 hours"/>
    <s v="Choose a tiny beast within range, give it a general description of recipient and location you have visited, and a message up to 25 words. "/>
    <x v="1"/>
  </r>
  <r>
    <x v="6"/>
    <x v="3"/>
    <x v="6"/>
    <x v="2"/>
    <x v="0"/>
    <s v="1 action"/>
    <s v="30 feet"/>
    <x v="0"/>
    <x v="0"/>
    <x v="0"/>
    <x v="0"/>
    <s v="Concentration, up to 24 hours"/>
    <s v="Your magic turns you into beasts. Any # of willing creatures within range becomes a large or smaller bease with CR 4 or less"/>
    <x v="1"/>
  </r>
  <r>
    <x v="2"/>
    <x v="4"/>
    <x v="7"/>
    <x v="4"/>
    <x v="0"/>
    <s v="1 minute"/>
    <s v="10 feet"/>
    <x v="0"/>
    <x v="0"/>
    <x v="1"/>
    <x v="0"/>
    <s v="Instantaneous"/>
    <s v="Animate 1 pile of bones or corpse of medium or small humanoid that obeys you for 24 hrs."/>
    <x v="0"/>
  </r>
  <r>
    <x v="1"/>
    <x v="4"/>
    <x v="7"/>
    <x v="4"/>
    <x v="0"/>
    <s v="1 minute"/>
    <s v="10 feet"/>
    <x v="0"/>
    <x v="0"/>
    <x v="1"/>
    <x v="0"/>
    <s v="Instantaneous"/>
    <s v="Animate 1 pile of bones or corpse of medium or small humanoid that obeys you for 24 hrs."/>
    <x v="0"/>
  </r>
  <r>
    <x v="5"/>
    <x v="5"/>
    <x v="8"/>
    <x v="2"/>
    <x v="0"/>
    <s v="1 action"/>
    <s v="120 feet"/>
    <x v="0"/>
    <x v="0"/>
    <x v="0"/>
    <x v="0"/>
    <s v="Concentration, up to 1 minute"/>
    <s v="Bring upto 10 non-attended items to life within range. Per the attached chart."/>
    <x v="0"/>
  </r>
  <r>
    <x v="0"/>
    <x v="5"/>
    <x v="8"/>
    <x v="2"/>
    <x v="0"/>
    <s v="1 action"/>
    <s v="120 feet"/>
    <x v="0"/>
    <x v="0"/>
    <x v="0"/>
    <x v="0"/>
    <s v="Concentration, up to 1 minute"/>
    <s v="Bring upto 10 non-attended items to life within range. Per the attached chart."/>
    <x v="0"/>
  </r>
  <r>
    <x v="1"/>
    <x v="5"/>
    <x v="8"/>
    <x v="2"/>
    <x v="0"/>
    <s v="1 action"/>
    <s v="120 feet"/>
    <x v="0"/>
    <x v="0"/>
    <x v="0"/>
    <x v="0"/>
    <s v="Concentration, up to 1 minute"/>
    <s v="Bring upto 10 non-attended items to life within range. Per the attached chart."/>
    <x v="0"/>
  </r>
  <r>
    <x v="6"/>
    <x v="5"/>
    <x v="9"/>
    <x v="1"/>
    <x v="0"/>
    <s v="1 action"/>
    <s v="self (10-foot)"/>
    <x v="0"/>
    <x v="0"/>
    <x v="0"/>
    <x v="0"/>
    <s v="Concentration, up to 1 hour"/>
    <s v="Shimmering barrier extends from and moves with you, hedging out creatures other than undead and constructs"/>
    <x v="1"/>
  </r>
  <r>
    <x v="2"/>
    <x v="3"/>
    <x v="10"/>
    <x v="1"/>
    <x v="0"/>
    <s v="1 action"/>
    <s v="self (10-foot)"/>
    <x v="0"/>
    <x v="0"/>
    <x v="1"/>
    <x v="0"/>
    <s v="Concentration, up to 1 hour"/>
    <s v="Create an area of 10' radius dead magic around you."/>
    <x v="1"/>
  </r>
  <r>
    <x v="1"/>
    <x v="3"/>
    <x v="10"/>
    <x v="1"/>
    <x v="0"/>
    <s v="1 action"/>
    <s v="self (10-foot)"/>
    <x v="0"/>
    <x v="0"/>
    <x v="1"/>
    <x v="0"/>
    <s v="Concentration, up to 1 hour"/>
    <s v="Create an area of 10' radius dead magic around you."/>
    <x v="1"/>
  </r>
  <r>
    <x v="6"/>
    <x v="3"/>
    <x v="11"/>
    <x v="3"/>
    <x v="0"/>
    <s v="1 hour"/>
    <s v="60 feet"/>
    <x v="0"/>
    <x v="0"/>
    <x v="1"/>
    <x v="0"/>
    <s v="10 days"/>
    <s v="Target object/creature in range gains an aura to attract or repel specific creature types"/>
    <x v="1"/>
  </r>
  <r>
    <x v="1"/>
    <x v="3"/>
    <x v="11"/>
    <x v="3"/>
    <x v="0"/>
    <s v="1 hour"/>
    <s v="60 feet"/>
    <x v="0"/>
    <x v="0"/>
    <x v="1"/>
    <x v="0"/>
    <s v="10 days"/>
    <s v="Target object/creature in range gains an aura to attract or repel specific creature types"/>
    <x v="1"/>
  </r>
  <r>
    <x v="1"/>
    <x v="6"/>
    <x v="12"/>
    <x v="5"/>
    <x v="0"/>
    <s v="1 action"/>
    <s v="30 feet"/>
    <x v="0"/>
    <x v="0"/>
    <x v="1"/>
    <x v="0"/>
    <s v="Concentration, up to 1 hour"/>
    <s v="Create a magical sensor that can move 30/round and see in darkness"/>
    <x v="1"/>
  </r>
  <r>
    <x v="0"/>
    <x v="7"/>
    <x v="13"/>
    <x v="0"/>
    <x v="0"/>
    <s v="1 action"/>
    <s v="500 feet"/>
    <x v="0"/>
    <x v="0"/>
    <x v="0"/>
    <x v="0"/>
    <s v="Concentration, up to 10 minutes"/>
    <s v="Create linked portals between 10 and 500 feet from each other"/>
    <x v="1"/>
  </r>
  <r>
    <x v="7"/>
    <x v="7"/>
    <x v="13"/>
    <x v="0"/>
    <x v="0"/>
    <s v="1 action"/>
    <s v="500 feet"/>
    <x v="0"/>
    <x v="0"/>
    <x v="0"/>
    <x v="0"/>
    <s v="Concentration, up to 10 minutes"/>
    <s v="Create linked portals between 10 and 500 feet from each other"/>
    <x v="1"/>
  </r>
  <r>
    <x v="1"/>
    <x v="7"/>
    <x v="13"/>
    <x v="0"/>
    <x v="0"/>
    <s v="1 action"/>
    <s v="500 feet"/>
    <x v="0"/>
    <x v="0"/>
    <x v="0"/>
    <x v="0"/>
    <s v="Concentration, up to 10 minutes"/>
    <s v="Create linked portals between 10 and 500 feet from each other"/>
    <x v="1"/>
  </r>
  <r>
    <x v="1"/>
    <x v="1"/>
    <x v="14"/>
    <x v="1"/>
    <x v="0"/>
    <s v="1 action"/>
    <s v="Touch"/>
    <x v="0"/>
    <x v="0"/>
    <x v="1"/>
    <x v="1"/>
    <s v="Until Dispelled"/>
    <s v="Magically lock object, opens normally for designated creatures"/>
    <x v="1"/>
  </r>
  <r>
    <x v="7"/>
    <x v="2"/>
    <x v="15"/>
    <x v="1"/>
    <x v="0"/>
    <s v="1 action"/>
    <s v="Self"/>
    <x v="0"/>
    <x v="0"/>
    <x v="1"/>
    <x v="0"/>
    <s v="1 hour"/>
    <s v="Gain 5 temp hit points, creatures take 5 cold damage if they hit you with melee attack while you have these hit points"/>
    <x v="0"/>
  </r>
  <r>
    <x v="7"/>
    <x v="2"/>
    <x v="16"/>
    <x v="0"/>
    <x v="0"/>
    <s v="1 action"/>
    <s v="self (10-foot)"/>
    <x v="0"/>
    <x v="0"/>
    <x v="0"/>
    <x v="0"/>
    <s v="Instantaneous"/>
    <s v="On failed Strength save, creatures within 10 feet take 2d6 damage and cant take reactions. "/>
    <x v="0"/>
  </r>
  <r>
    <x v="2"/>
    <x v="8"/>
    <x v="17"/>
    <x v="4"/>
    <x v="0"/>
    <s v="1 hour"/>
    <s v="10 feet"/>
    <x v="0"/>
    <x v="0"/>
    <x v="1"/>
    <x v="1"/>
    <s v="Special"/>
    <s v="You + up to 8 willing creatures travel the Astral plane with Astral bodies"/>
    <x v="1"/>
  </r>
  <r>
    <x v="7"/>
    <x v="8"/>
    <x v="17"/>
    <x v="4"/>
    <x v="0"/>
    <s v="1 hour"/>
    <s v="10 feet"/>
    <x v="0"/>
    <x v="0"/>
    <x v="1"/>
    <x v="1"/>
    <s v="Special"/>
    <s v="You + up to 8 willing creatures travel the Astral plane with Astral bodies"/>
    <x v="1"/>
  </r>
  <r>
    <x v="1"/>
    <x v="8"/>
    <x v="17"/>
    <x v="4"/>
    <x v="0"/>
    <s v="1 hour"/>
    <s v="10 feet"/>
    <x v="0"/>
    <x v="0"/>
    <x v="1"/>
    <x v="1"/>
    <s v="Special"/>
    <s v="You + up to 8 willing creatures travel the Astral plane with Astral bodies"/>
    <x v="1"/>
  </r>
  <r>
    <x v="2"/>
    <x v="1"/>
    <x v="18"/>
    <x v="5"/>
    <x v="1"/>
    <s v="1 minute"/>
    <s v="Self"/>
    <x v="0"/>
    <x v="0"/>
    <x v="1"/>
    <x v="0"/>
    <s v="Instantaneous"/>
    <s v="Receive a Weal/Woe response to actions that will happen within next 30 minutes"/>
    <x v="1"/>
  </r>
  <r>
    <x v="3"/>
    <x v="6"/>
    <x v="19"/>
    <x v="1"/>
    <x v="0"/>
    <s v="1 action"/>
    <s v="Self (30-foot)"/>
    <x v="0"/>
    <x v="1"/>
    <x v="0"/>
    <x v="0"/>
    <s v="Concentration, up to 10 minutes"/>
    <s v="30' mobile aura centered on caster, for all nonhostile creatures, gives resistance to necrotic damage, can't have hp max reduced, and if start with 0 hp in aura regain 1 hp"/>
    <x v="1"/>
  </r>
  <r>
    <x v="3"/>
    <x v="6"/>
    <x v="20"/>
    <x v="1"/>
    <x v="0"/>
    <s v="1 action"/>
    <s v="Self (30-foot)"/>
    <x v="0"/>
    <x v="1"/>
    <x v="0"/>
    <x v="0"/>
    <s v="Concentration, up to 10 minutes"/>
    <s v="30' mobile aura centered on caster, for all nonhostile creatures, prevents disease, resistance on poison damage, and advantage on saves against effects that cause conditions. "/>
    <x v="1"/>
  </r>
  <r>
    <x v="3"/>
    <x v="4"/>
    <x v="21"/>
    <x v="6"/>
    <x v="0"/>
    <s v="1 action"/>
    <s v="Self (30-foot)"/>
    <x v="0"/>
    <x v="1"/>
    <x v="0"/>
    <x v="0"/>
    <s v="Concentration, up to 1 minute"/>
    <s v="30' mobile aura centered on caster, until it ends, caster can use a bonus action to cause one creature in range to regain 2d6 hp"/>
    <x v="1"/>
  </r>
  <r>
    <x v="5"/>
    <x v="5"/>
    <x v="22"/>
    <x v="2"/>
    <x v="0"/>
    <s v="8 hours"/>
    <s v="Touch"/>
    <x v="0"/>
    <x v="0"/>
    <x v="1"/>
    <x v="1"/>
    <s v="Instantaneous"/>
    <s v="Grant Intelligence 10 to beast or plant with &quot;-&quot; or less than 3 Int"/>
    <x v="1"/>
  </r>
  <r>
    <x v="6"/>
    <x v="5"/>
    <x v="22"/>
    <x v="2"/>
    <x v="0"/>
    <s v="8 hours"/>
    <s v="Touch"/>
    <x v="0"/>
    <x v="0"/>
    <x v="1"/>
    <x v="1"/>
    <s v="Instantaneous"/>
    <s v="Grant Intelligence 10 to beast or plant with &quot;-&quot; or less than 3 Int"/>
    <x v="1"/>
  </r>
  <r>
    <x v="5"/>
    <x v="2"/>
    <x v="23"/>
    <x v="3"/>
    <x v="0"/>
    <s v="1 action"/>
    <s v="30 feet"/>
    <x v="0"/>
    <x v="0"/>
    <x v="1"/>
    <x v="0"/>
    <s v="Concentration, up to 1 minute"/>
    <s v="Up to 3 targets in range must make Cha saves, on fail target subtracts 1d4 from every attack and save for duration"/>
    <x v="0"/>
  </r>
  <r>
    <x v="2"/>
    <x v="2"/>
    <x v="23"/>
    <x v="3"/>
    <x v="0"/>
    <s v="1 action"/>
    <s v="30 feet"/>
    <x v="0"/>
    <x v="0"/>
    <x v="1"/>
    <x v="0"/>
    <s v="Concentration, up to 1 minute"/>
    <s v="Up to 3 targets in range must make Cha saves, on fail target subtracts 1d4 from every attack and save for duration"/>
    <x v="0"/>
  </r>
  <r>
    <x v="3"/>
    <x v="5"/>
    <x v="24"/>
    <x v="1"/>
    <x v="0"/>
    <s v="1 bonus action"/>
    <s v="Self"/>
    <x v="0"/>
    <x v="1"/>
    <x v="0"/>
    <x v="0"/>
    <s v="Concentration, up to 1 minute"/>
    <s v="Next attack before spell ends deals additional 5d10 force damage and banishes hit creature. See spell for details"/>
    <x v="1"/>
  </r>
  <r>
    <x v="2"/>
    <x v="6"/>
    <x v="25"/>
    <x v="1"/>
    <x v="0"/>
    <s v="1 action"/>
    <s v="60 feet"/>
    <x v="0"/>
    <x v="0"/>
    <x v="1"/>
    <x v="0"/>
    <s v="Concentration, up to 1 minute"/>
    <s v="Send target to another plane, either home or harmless demiplane"/>
    <x v="0"/>
  </r>
  <r>
    <x v="3"/>
    <x v="6"/>
    <x v="25"/>
    <x v="1"/>
    <x v="0"/>
    <s v="1 action"/>
    <s v="60 feet"/>
    <x v="0"/>
    <x v="0"/>
    <x v="1"/>
    <x v="0"/>
    <s v="Concentration, up to 1 minute"/>
    <s v="Send target to another plane, either home or harmless demiplane"/>
    <x v="0"/>
  </r>
  <r>
    <x v="0"/>
    <x v="6"/>
    <x v="25"/>
    <x v="1"/>
    <x v="0"/>
    <s v="1 action"/>
    <s v="60 feet"/>
    <x v="0"/>
    <x v="0"/>
    <x v="1"/>
    <x v="0"/>
    <s v="Concentration, up to 1 minute"/>
    <s v="Send target to another plane, either home or harmless demiplane"/>
    <x v="0"/>
  </r>
  <r>
    <x v="7"/>
    <x v="6"/>
    <x v="25"/>
    <x v="1"/>
    <x v="0"/>
    <s v="1 action"/>
    <s v="60 feet"/>
    <x v="0"/>
    <x v="0"/>
    <x v="1"/>
    <x v="0"/>
    <s v="Concentration, up to 1 minute"/>
    <s v="Send target to another plane, either home or harmless demiplane"/>
    <x v="0"/>
  </r>
  <r>
    <x v="1"/>
    <x v="6"/>
    <x v="25"/>
    <x v="1"/>
    <x v="0"/>
    <s v="1 action"/>
    <s v="60 feet"/>
    <x v="0"/>
    <x v="0"/>
    <x v="1"/>
    <x v="0"/>
    <s v="Concentration, up to 1 minute"/>
    <s v="Send target to another plane, either home or harmless demiplane"/>
    <x v="0"/>
  </r>
  <r>
    <x v="6"/>
    <x v="1"/>
    <x v="26"/>
    <x v="2"/>
    <x v="0"/>
    <s v="1 action"/>
    <s v="Touch"/>
    <x v="0"/>
    <x v="0"/>
    <x v="1"/>
    <x v="0"/>
    <s v="Concentration, up to 1 hour"/>
    <s v="Touched creature's AC can't be less than 16 regardless of armor"/>
    <x v="1"/>
  </r>
  <r>
    <x v="4"/>
    <x v="1"/>
    <x v="26"/>
    <x v="2"/>
    <x v="0"/>
    <s v="1 action"/>
    <s v="Touch"/>
    <x v="0"/>
    <x v="0"/>
    <x v="1"/>
    <x v="0"/>
    <s v="Concentration, up to 1 hour"/>
    <s v="Touched creature's AC can't be less than 16 regardless of armor"/>
    <x v="1"/>
  </r>
  <r>
    <x v="2"/>
    <x v="4"/>
    <x v="27"/>
    <x v="1"/>
    <x v="0"/>
    <s v="1 action"/>
    <s v="30 feet"/>
    <x v="0"/>
    <x v="0"/>
    <x v="0"/>
    <x v="0"/>
    <s v="Concentration, up to 1 minute"/>
    <s v="Any number of targest within range gain advantage on Wisdom saves, death saves, and regain maxium hit points from healing"/>
    <x v="1"/>
  </r>
  <r>
    <x v="6"/>
    <x v="1"/>
    <x v="28"/>
    <x v="5"/>
    <x v="1"/>
    <s v="1 action"/>
    <s v="Touch"/>
    <x v="1"/>
    <x v="0"/>
    <x v="0"/>
    <x v="0"/>
    <s v="Concentration, up to 1 hour"/>
    <s v="For duration use an action to utilize touched beast's senses"/>
    <x v="1"/>
  </r>
  <r>
    <x v="4"/>
    <x v="1"/>
    <x v="28"/>
    <x v="5"/>
    <x v="1"/>
    <s v="1 action"/>
    <s v="Touch"/>
    <x v="1"/>
    <x v="0"/>
    <x v="0"/>
    <x v="0"/>
    <s v="Concentration, up to 1 hour"/>
    <s v="For duration use an action to utilize touched beast's senses"/>
    <x v="1"/>
  </r>
  <r>
    <x v="5"/>
    <x v="4"/>
    <x v="29"/>
    <x v="4"/>
    <x v="0"/>
    <s v="1 action"/>
    <s v="Touch"/>
    <x v="0"/>
    <x v="0"/>
    <x v="0"/>
    <x v="0"/>
    <s v="Concentration, up to 1 minute"/>
    <s v="Curse target creature on failed Wisdom save"/>
    <x v="0"/>
  </r>
  <r>
    <x v="2"/>
    <x v="4"/>
    <x v="29"/>
    <x v="4"/>
    <x v="0"/>
    <s v="1 action"/>
    <s v="Touch"/>
    <x v="0"/>
    <x v="0"/>
    <x v="0"/>
    <x v="0"/>
    <s v="Concentration, up to 1 minute"/>
    <s v="Curse target creature on failed Wisdom save"/>
    <x v="0"/>
  </r>
  <r>
    <x v="1"/>
    <x v="4"/>
    <x v="29"/>
    <x v="4"/>
    <x v="0"/>
    <s v="1 action"/>
    <s v="Touch"/>
    <x v="0"/>
    <x v="0"/>
    <x v="0"/>
    <x v="0"/>
    <s v="Concentration, up to 1 minute"/>
    <s v="Curse target creature on failed Wisdom save"/>
    <x v="0"/>
  </r>
  <r>
    <x v="1"/>
    <x v="5"/>
    <x v="30"/>
    <x v="6"/>
    <x v="0"/>
    <s v="1 action"/>
    <s v="120 feet"/>
    <x v="0"/>
    <x v="0"/>
    <x v="1"/>
    <x v="0"/>
    <s v="Concentration, up to 1 minute"/>
    <s v="Create a large hand of Force that moves at your command and mimicks the movements of your own hand"/>
    <x v="0"/>
  </r>
  <r>
    <x v="2"/>
    <x v="7"/>
    <x v="31"/>
    <x v="6"/>
    <x v="0"/>
    <s v="1 action"/>
    <s v="90 feet"/>
    <x v="0"/>
    <x v="0"/>
    <x v="0"/>
    <x v="0"/>
    <s v="Concentration, up to 10 minutes"/>
    <s v="Create a vertical wall of whirling razor sharp magical energy; on a failed Dexterity save creature takes 6d10 "/>
    <x v="1"/>
  </r>
  <r>
    <x v="5"/>
    <x v="0"/>
    <x v="32"/>
    <x v="1"/>
    <x v="0"/>
    <s v="1 action"/>
    <s v="Self"/>
    <x v="0"/>
    <x v="0"/>
    <x v="0"/>
    <x v="0"/>
    <s v="1 round"/>
    <s v="Gain resistance to bludgeoning, piercing, and slashing damage from melee attacks"/>
    <x v="1"/>
  </r>
  <r>
    <x v="0"/>
    <x v="0"/>
    <x v="32"/>
    <x v="1"/>
    <x v="0"/>
    <s v="1 action"/>
    <s v="Self"/>
    <x v="0"/>
    <x v="0"/>
    <x v="0"/>
    <x v="0"/>
    <s v="1 round"/>
    <s v="Gain resistance to bludgeoning, piercing, and slashing damage from melee attacks"/>
    <x v="1"/>
  </r>
  <r>
    <x v="7"/>
    <x v="0"/>
    <x v="32"/>
    <x v="1"/>
    <x v="0"/>
    <s v="1 action"/>
    <s v="Self"/>
    <x v="0"/>
    <x v="0"/>
    <x v="0"/>
    <x v="0"/>
    <s v="1 round"/>
    <s v="Gain resistance to bludgeoning, piercing, and slashing damage from melee attacks"/>
    <x v="1"/>
  </r>
  <r>
    <x v="1"/>
    <x v="0"/>
    <x v="32"/>
    <x v="1"/>
    <x v="0"/>
    <s v="1 action"/>
    <s v="Self"/>
    <x v="0"/>
    <x v="0"/>
    <x v="0"/>
    <x v="0"/>
    <s v="1 round"/>
    <s v="Gain resistance to bludgeoning, piercing, and slashing damage from melee attacks"/>
    <x v="1"/>
  </r>
  <r>
    <x v="2"/>
    <x v="2"/>
    <x v="33"/>
    <x v="3"/>
    <x v="0"/>
    <s v="1 action"/>
    <s v="30 feet"/>
    <x v="0"/>
    <x v="0"/>
    <x v="1"/>
    <x v="0"/>
    <s v="Concentration, up to 1 minute"/>
    <s v="Up to 3 targets within range gain d4 on all attacks and saves for the duration"/>
    <x v="0"/>
  </r>
  <r>
    <x v="3"/>
    <x v="2"/>
    <x v="33"/>
    <x v="3"/>
    <x v="0"/>
    <s v="1 action"/>
    <s v="30 feet"/>
    <x v="0"/>
    <x v="0"/>
    <x v="1"/>
    <x v="0"/>
    <s v="Concentration, up to 1 minute"/>
    <s v="Up to 3 targets within range gain d4 on all attacks and saves for the duration"/>
    <x v="0"/>
  </r>
  <r>
    <x v="6"/>
    <x v="6"/>
    <x v="34"/>
    <x v="4"/>
    <x v="0"/>
    <s v="1 action"/>
    <s v="30 feet"/>
    <x v="0"/>
    <x v="0"/>
    <x v="0"/>
    <x v="0"/>
    <s v="Instantaneous"/>
    <s v="Target takes 8d8 necrotic damage on failed Constitution save; Plant creatures are disadvantaged and take maximum; non-magical plants simply wither and die"/>
    <x v="0"/>
  </r>
  <r>
    <x v="0"/>
    <x v="6"/>
    <x v="34"/>
    <x v="4"/>
    <x v="0"/>
    <s v="1 action"/>
    <s v="30 feet"/>
    <x v="0"/>
    <x v="0"/>
    <x v="0"/>
    <x v="0"/>
    <s v="Instantaneous"/>
    <s v="Target takes 8d8 necrotic damage on failed Constitution save; Plant creatures are disadvantaged and take maximum; non-magical plants simply wither and die"/>
    <x v="0"/>
  </r>
  <r>
    <x v="7"/>
    <x v="6"/>
    <x v="34"/>
    <x v="4"/>
    <x v="0"/>
    <s v="1 action"/>
    <s v="30 feet"/>
    <x v="0"/>
    <x v="0"/>
    <x v="0"/>
    <x v="0"/>
    <s v="Instantaneous"/>
    <s v="Target takes 8d8 necrotic damage on failed Constitution save; Plant creatures are disadvantaged and take maximum; non-magical plants simply wither and die"/>
    <x v="0"/>
  </r>
  <r>
    <x v="1"/>
    <x v="6"/>
    <x v="34"/>
    <x v="4"/>
    <x v="0"/>
    <s v="1 action"/>
    <s v="30 feet"/>
    <x v="0"/>
    <x v="0"/>
    <x v="0"/>
    <x v="0"/>
    <s v="Instantaneous"/>
    <s v="Target takes 8d8 necrotic damage on failed Constitution save; Plant creatures are disadvantaged and take maximum; non-magical plants simply wither and die"/>
    <x v="0"/>
  </r>
  <r>
    <x v="3"/>
    <x v="4"/>
    <x v="35"/>
    <x v="6"/>
    <x v="0"/>
    <s v="1 bonus action"/>
    <s v="Self"/>
    <x v="0"/>
    <x v="1"/>
    <x v="0"/>
    <x v="0"/>
    <s v="Concentration, up to 1 minute"/>
    <s v="Next creature hit take additional 3d8 radiant damage and Con save or be blinded for duration"/>
    <x v="1"/>
  </r>
  <r>
    <x v="5"/>
    <x v="1"/>
    <x v="36"/>
    <x v="4"/>
    <x v="0"/>
    <s v="1 action"/>
    <s v="30 feet"/>
    <x v="0"/>
    <x v="1"/>
    <x v="0"/>
    <x v="0"/>
    <s v="1 minute"/>
    <s v="Blind or deafen target creature on failed Con save"/>
    <x v="0"/>
  </r>
  <r>
    <x v="2"/>
    <x v="1"/>
    <x v="36"/>
    <x v="4"/>
    <x v="0"/>
    <s v="1 action"/>
    <s v="30 feet"/>
    <x v="0"/>
    <x v="1"/>
    <x v="0"/>
    <x v="0"/>
    <s v="1 minute"/>
    <s v="Blind or deafen target creature on failed Con save"/>
    <x v="0"/>
  </r>
  <r>
    <x v="0"/>
    <x v="1"/>
    <x v="36"/>
    <x v="4"/>
    <x v="0"/>
    <s v="1 action"/>
    <s v="30 feet"/>
    <x v="0"/>
    <x v="1"/>
    <x v="0"/>
    <x v="0"/>
    <s v="1 minute"/>
    <s v="Blind or deafen target creature on failed Con save"/>
    <x v="0"/>
  </r>
  <r>
    <x v="1"/>
    <x v="1"/>
    <x v="36"/>
    <x v="4"/>
    <x v="0"/>
    <s v="1 action"/>
    <s v="30 feet"/>
    <x v="0"/>
    <x v="1"/>
    <x v="0"/>
    <x v="0"/>
    <s v="1 minute"/>
    <s v="Blind or deafen target creature on failed Con save"/>
    <x v="0"/>
  </r>
  <r>
    <x v="0"/>
    <x v="4"/>
    <x v="37"/>
    <x v="2"/>
    <x v="0"/>
    <s v="1 action"/>
    <s v="Self"/>
    <x v="0"/>
    <x v="0"/>
    <x v="0"/>
    <x v="0"/>
    <s v="1 minute"/>
    <s v="11 or higher on a d20 at the end of every turn sends you to Ethereal plane; if you start a turn there you return to Material"/>
    <x v="1"/>
  </r>
  <r>
    <x v="1"/>
    <x v="4"/>
    <x v="37"/>
    <x v="2"/>
    <x v="0"/>
    <s v="1 action"/>
    <s v="Self"/>
    <x v="0"/>
    <x v="0"/>
    <x v="0"/>
    <x v="0"/>
    <s v="1 minute"/>
    <s v="11 or higher on a d20 at the end of every turn sends you to Ethereal plane; if you start a turn there you return to Material"/>
    <x v="1"/>
  </r>
  <r>
    <x v="0"/>
    <x v="1"/>
    <x v="38"/>
    <x v="7"/>
    <x v="0"/>
    <s v="1 action"/>
    <s v="Self"/>
    <x v="0"/>
    <x v="1"/>
    <x v="0"/>
    <x v="0"/>
    <s v="Concentration, up to 1 minute"/>
    <s v="All creatures except those that don't rely on sight are disadvantaged on attacks against you for duration"/>
    <x v="1"/>
  </r>
  <r>
    <x v="1"/>
    <x v="1"/>
    <x v="38"/>
    <x v="7"/>
    <x v="0"/>
    <s v="1 action"/>
    <s v="Self"/>
    <x v="0"/>
    <x v="1"/>
    <x v="0"/>
    <x v="0"/>
    <s v="Concentration, up to 1 minute"/>
    <s v="All creatures except those that don't rely on sight are disadvantaged on attacks against you for duration"/>
    <x v="1"/>
  </r>
  <r>
    <x v="3"/>
    <x v="1"/>
    <x v="39"/>
    <x v="6"/>
    <x v="0"/>
    <s v="1 bonus action"/>
    <s v="Self"/>
    <x v="0"/>
    <x v="1"/>
    <x v="0"/>
    <x v="0"/>
    <s v="Concentration, up to 1 minute"/>
    <s v="Next creature hit takes additional 2d6 radiance damage, becomes visible, and sheds light in a 5-foot radius"/>
    <x v="0"/>
  </r>
  <r>
    <x v="0"/>
    <x v="2"/>
    <x v="40"/>
    <x v="6"/>
    <x v="0"/>
    <s v="1 action"/>
    <s v="Self (15-foot cone)"/>
    <x v="0"/>
    <x v="0"/>
    <x v="0"/>
    <x v="0"/>
    <s v="Instantaneous"/>
    <s v="Each creature in 15-foot cone takes 3d6 fire damage on failed Dex save"/>
    <x v="0"/>
  </r>
  <r>
    <x v="1"/>
    <x v="2"/>
    <x v="40"/>
    <x v="6"/>
    <x v="0"/>
    <s v="1 action"/>
    <s v="Self (15-foot cone)"/>
    <x v="0"/>
    <x v="0"/>
    <x v="0"/>
    <x v="0"/>
    <s v="Instantaneous"/>
    <s v="Each creature in 15-foot cone takes 3d6 fire damage on failed Dex save"/>
    <x v="0"/>
  </r>
  <r>
    <x v="6"/>
    <x v="4"/>
    <x v="41"/>
    <x v="0"/>
    <x v="0"/>
    <s v="1 action"/>
    <s v="120 feet"/>
    <x v="0"/>
    <x v="0"/>
    <x v="0"/>
    <x v="0"/>
    <s v="Concentration, up to 10 minutes"/>
    <s v="A bolt of lightning deals 3d10 lightning damage to all creatures within 5' of a point specified; 1 bolt per round"/>
    <x v="0"/>
  </r>
  <r>
    <x v="5"/>
    <x v="1"/>
    <x v="42"/>
    <x v="3"/>
    <x v="0"/>
    <s v="1 action"/>
    <s v="60 feet"/>
    <x v="0"/>
    <x v="0"/>
    <x v="0"/>
    <x v="0"/>
    <s v="Concentration, up to 1 minute"/>
    <s v="You surpress emotions on all creatures with in a 20-foot radius"/>
    <x v="1"/>
  </r>
  <r>
    <x v="2"/>
    <x v="1"/>
    <x v="42"/>
    <x v="3"/>
    <x v="0"/>
    <s v="1 action"/>
    <s v="60 feet"/>
    <x v="0"/>
    <x v="0"/>
    <x v="0"/>
    <x v="0"/>
    <s v="Concentration, up to 1 minute"/>
    <s v="You surpress emotions on all creatures with in a 20-foot radius"/>
    <x v="1"/>
  </r>
  <r>
    <x v="0"/>
    <x v="7"/>
    <x v="43"/>
    <x v="6"/>
    <x v="0"/>
    <s v="1 action"/>
    <s v="150 feet"/>
    <x v="0"/>
    <x v="0"/>
    <x v="1"/>
    <x v="0"/>
    <s v="Instantaneous"/>
    <s v="Up to 3 targets within range take 10d8 lightning damage on a failed dex save."/>
    <x v="0"/>
  </r>
  <r>
    <x v="1"/>
    <x v="7"/>
    <x v="43"/>
    <x v="6"/>
    <x v="0"/>
    <s v="1 action"/>
    <s v="150 feet"/>
    <x v="0"/>
    <x v="0"/>
    <x v="1"/>
    <x v="0"/>
    <s v="Instantaneous"/>
    <s v="Up to 3 targets within range take 10d8 lightning damage on a failed dex save."/>
    <x v="0"/>
  </r>
  <r>
    <x v="5"/>
    <x v="2"/>
    <x v="44"/>
    <x v="3"/>
    <x v="0"/>
    <s v="1 action"/>
    <s v="30 feet"/>
    <x v="0"/>
    <x v="0"/>
    <x v="0"/>
    <x v="0"/>
    <s v="1 hour"/>
    <s v="Charm one creature to act as your friendly aquintance until the spell ends"/>
    <x v="0"/>
  </r>
  <r>
    <x v="6"/>
    <x v="2"/>
    <x v="44"/>
    <x v="3"/>
    <x v="0"/>
    <s v="1 action"/>
    <s v="30 feet"/>
    <x v="0"/>
    <x v="0"/>
    <x v="0"/>
    <x v="0"/>
    <s v="1 hour"/>
    <s v="Charm one creature to act as your friendly aquintance until the spell ends"/>
    <x v="0"/>
  </r>
  <r>
    <x v="0"/>
    <x v="2"/>
    <x v="44"/>
    <x v="3"/>
    <x v="0"/>
    <s v="1 action"/>
    <s v="30 feet"/>
    <x v="0"/>
    <x v="0"/>
    <x v="0"/>
    <x v="0"/>
    <s v="1 hour"/>
    <s v="Charm one creature to act as your friendly aquintance until the spell ends"/>
    <x v="0"/>
  </r>
  <r>
    <x v="7"/>
    <x v="2"/>
    <x v="44"/>
    <x v="3"/>
    <x v="0"/>
    <s v="1 action"/>
    <s v="30 feet"/>
    <x v="0"/>
    <x v="0"/>
    <x v="0"/>
    <x v="0"/>
    <s v="1 hour"/>
    <s v="Charm one creature to act as your friendly aquintance until the spell ends"/>
    <x v="0"/>
  </r>
  <r>
    <x v="1"/>
    <x v="2"/>
    <x v="44"/>
    <x v="3"/>
    <x v="0"/>
    <s v="1 action"/>
    <s v="30 feet"/>
    <x v="0"/>
    <x v="0"/>
    <x v="0"/>
    <x v="0"/>
    <s v="1 hour"/>
    <s v="Charm one creature to act as your friendly aquintance until the spell ends"/>
    <x v="0"/>
  </r>
  <r>
    <x v="0"/>
    <x v="0"/>
    <x v="45"/>
    <x v="4"/>
    <x v="0"/>
    <s v="1 action"/>
    <s v="120 feet"/>
    <x v="0"/>
    <x v="0"/>
    <x v="0"/>
    <x v="0"/>
    <s v="1 round"/>
    <s v="deal 1d8 necrotic damage to target in range and they cannot regain hit points until the end of your next turn"/>
    <x v="0"/>
  </r>
  <r>
    <x v="7"/>
    <x v="0"/>
    <x v="45"/>
    <x v="4"/>
    <x v="0"/>
    <s v="1 action"/>
    <s v="120 feet"/>
    <x v="0"/>
    <x v="0"/>
    <x v="0"/>
    <x v="0"/>
    <s v="1 round"/>
    <s v="deal 1d8 necrotic damage to target in range and they cannot regain hit points until the end of your next turn"/>
    <x v="0"/>
  </r>
  <r>
    <x v="1"/>
    <x v="0"/>
    <x v="45"/>
    <x v="4"/>
    <x v="0"/>
    <s v="1 action"/>
    <s v="120 feet"/>
    <x v="0"/>
    <x v="0"/>
    <x v="0"/>
    <x v="0"/>
    <s v="1 round"/>
    <s v="deal 1d8 necrotic damage to target in range and they cannot regain hit points until the end of your next turn"/>
    <x v="0"/>
  </r>
  <r>
    <x v="0"/>
    <x v="2"/>
    <x v="46"/>
    <x v="6"/>
    <x v="0"/>
    <s v="1 action"/>
    <s v="90 feet"/>
    <x v="0"/>
    <x v="0"/>
    <x v="1"/>
    <x v="0"/>
    <s v="Instantaneous"/>
    <s v="Roll to hit and deal 3d8 damage of chosen type (a,c,f,l,poison, or thunder)"/>
    <x v="0"/>
  </r>
  <r>
    <x v="1"/>
    <x v="2"/>
    <x v="46"/>
    <x v="6"/>
    <x v="0"/>
    <s v="1 action"/>
    <s v="90 feet"/>
    <x v="0"/>
    <x v="0"/>
    <x v="1"/>
    <x v="0"/>
    <s v="Instantaneous"/>
    <s v="Roll to hit and deal 3d8 damage of chosen type (a,c,f,l,poison, or thunder)"/>
    <x v="0"/>
  </r>
  <r>
    <x v="0"/>
    <x v="7"/>
    <x v="47"/>
    <x v="4"/>
    <x v="0"/>
    <s v="1 action"/>
    <s v="150 feet"/>
    <x v="0"/>
    <x v="0"/>
    <x v="1"/>
    <x v="0"/>
    <s v="Instantaneous"/>
    <s v="Sphere of negative energy ripples out 60-foot from chosen point takes 8d6 necrotic damage on a failed save"/>
    <x v="0"/>
  </r>
  <r>
    <x v="7"/>
    <x v="7"/>
    <x v="47"/>
    <x v="4"/>
    <x v="0"/>
    <s v="1 action"/>
    <s v="150 feet"/>
    <x v="0"/>
    <x v="0"/>
    <x v="1"/>
    <x v="0"/>
    <s v="Instantaneous"/>
    <s v="Sphere of negative energy ripples out 60-foot from chosen point takes 8d6 necrotic damage on a failed save"/>
    <x v="0"/>
  </r>
  <r>
    <x v="1"/>
    <x v="7"/>
    <x v="47"/>
    <x v="4"/>
    <x v="0"/>
    <s v="1 action"/>
    <s v="150 feet"/>
    <x v="0"/>
    <x v="0"/>
    <x v="1"/>
    <x v="0"/>
    <s v="Instantaneous"/>
    <s v="Sphere of negative energy ripples out 60-foot from chosen point takes 8d6 necrotic damage on a failed save"/>
    <x v="0"/>
  </r>
  <r>
    <x v="3"/>
    <x v="5"/>
    <x v="48"/>
    <x v="1"/>
    <x v="0"/>
    <s v="1 action"/>
    <s v="Self (30-foot)"/>
    <x v="0"/>
    <x v="1"/>
    <x v="0"/>
    <x v="0"/>
    <s v="Concentration, up to 10 minutes"/>
    <s v="For duration each friendly creature within range gains advantage on saves vs. spells and effects, and take no damage on successful saves for half"/>
    <x v="1"/>
  </r>
  <r>
    <x v="5"/>
    <x v="4"/>
    <x v="49"/>
    <x v="5"/>
    <x v="0"/>
    <s v="10 minutes"/>
    <s v="1 mile"/>
    <x v="0"/>
    <x v="0"/>
    <x v="1"/>
    <x v="0"/>
    <s v="Concentration, up to 10 minutes"/>
    <s v="Create immobile magical sensor in an unfamiliar place, choose seeing or hearing"/>
    <x v="1"/>
  </r>
  <r>
    <x v="2"/>
    <x v="4"/>
    <x v="49"/>
    <x v="5"/>
    <x v="0"/>
    <s v="10 minutes"/>
    <s v="1 mile"/>
    <x v="0"/>
    <x v="0"/>
    <x v="1"/>
    <x v="0"/>
    <s v="Concentration, up to 10 minutes"/>
    <s v="Create immobile magical sensor in an unfamiliar place, choose seeing or hearing"/>
    <x v="1"/>
  </r>
  <r>
    <x v="0"/>
    <x v="4"/>
    <x v="49"/>
    <x v="5"/>
    <x v="0"/>
    <s v="10 minutes"/>
    <s v="1 mile"/>
    <x v="0"/>
    <x v="0"/>
    <x v="1"/>
    <x v="0"/>
    <s v="Concentration, up to 10 minutes"/>
    <s v="Create immobile magical sensor in an unfamiliar place, choose seeing or hearing"/>
    <x v="1"/>
  </r>
  <r>
    <x v="1"/>
    <x v="4"/>
    <x v="49"/>
    <x v="5"/>
    <x v="0"/>
    <s v="10 minutes"/>
    <s v="1 mile"/>
    <x v="0"/>
    <x v="0"/>
    <x v="1"/>
    <x v="0"/>
    <s v="Concentration, up to 10 minutes"/>
    <s v="Create immobile magical sensor in an unfamiliar place, choose seeing or hearing"/>
    <x v="1"/>
  </r>
  <r>
    <x v="1"/>
    <x v="3"/>
    <x v="50"/>
    <x v="4"/>
    <x v="0"/>
    <s v="1 hour"/>
    <s v="Touch"/>
    <x v="0"/>
    <x v="0"/>
    <x v="1"/>
    <x v="1"/>
    <s v="Instantaneous"/>
    <s v="Grow an inert duplicate of your self as a safeguard against death"/>
    <x v="1"/>
  </r>
  <r>
    <x v="5"/>
    <x v="1"/>
    <x v="51"/>
    <x v="0"/>
    <x v="0"/>
    <s v="1 action"/>
    <s v="60 feet"/>
    <x v="0"/>
    <x v="0"/>
    <x v="1"/>
    <x v="0"/>
    <s v="Concentration, up to 1 minute"/>
    <s v="Fill the air with spinning daggers in a 5' cube that deal 4d4 slashing damage"/>
    <x v="0"/>
  </r>
  <r>
    <x v="0"/>
    <x v="1"/>
    <x v="51"/>
    <x v="0"/>
    <x v="0"/>
    <s v="1 action"/>
    <s v="60 feet"/>
    <x v="0"/>
    <x v="0"/>
    <x v="1"/>
    <x v="0"/>
    <s v="Concentration, up to 1 minute"/>
    <s v="Fill the air with spinning daggers in a 5' cube that deal 4d4 slashing damage"/>
    <x v="0"/>
  </r>
  <r>
    <x v="7"/>
    <x v="1"/>
    <x v="51"/>
    <x v="0"/>
    <x v="0"/>
    <s v="1 action"/>
    <s v="60 feet"/>
    <x v="0"/>
    <x v="0"/>
    <x v="1"/>
    <x v="0"/>
    <s v="Concentration, up to 1 minute"/>
    <s v="Fill the air with spinning daggers in a 5' cube that deal 4d4 slashing damage"/>
    <x v="0"/>
  </r>
  <r>
    <x v="1"/>
    <x v="1"/>
    <x v="51"/>
    <x v="0"/>
    <x v="0"/>
    <s v="1 action"/>
    <s v="60 feet"/>
    <x v="0"/>
    <x v="0"/>
    <x v="1"/>
    <x v="0"/>
    <s v="Concentration, up to 1 minute"/>
    <s v="Fill the air with spinning daggers in a 5' cube that deal 4d4 slashing damage"/>
    <x v="0"/>
  </r>
  <r>
    <x v="1"/>
    <x v="5"/>
    <x v="52"/>
    <x v="0"/>
    <x v="0"/>
    <s v="1 action"/>
    <s v="120 feet"/>
    <x v="0"/>
    <x v="0"/>
    <x v="0"/>
    <x v="0"/>
    <s v="Concentration, up to 10 minutes"/>
    <s v="20-foot radius sphere fo poisonous fog that deals 5d8 poison damage on failed save."/>
    <x v="0"/>
  </r>
  <r>
    <x v="0"/>
    <x v="5"/>
    <x v="52"/>
    <x v="0"/>
    <x v="0"/>
    <s v="1 action"/>
    <s v="120 feet"/>
    <x v="0"/>
    <x v="0"/>
    <x v="0"/>
    <x v="0"/>
    <s v="Concentration, up to 10 minutes"/>
    <s v="20-foot radius sphere fo poisonous fog that deals 5d8 poison damage on failed save."/>
    <x v="0"/>
  </r>
  <r>
    <x v="0"/>
    <x v="2"/>
    <x v="53"/>
    <x v="7"/>
    <x v="0"/>
    <s v="1 action"/>
    <s v="Self (15-foot cone)"/>
    <x v="0"/>
    <x v="0"/>
    <x v="1"/>
    <x v="0"/>
    <s v="1 round"/>
    <s v="Blind 6d10 hit point of creatures"/>
    <x v="1"/>
  </r>
  <r>
    <x v="1"/>
    <x v="2"/>
    <x v="53"/>
    <x v="7"/>
    <x v="0"/>
    <s v="1 action"/>
    <s v="Self (15-foot cone)"/>
    <x v="0"/>
    <x v="0"/>
    <x v="1"/>
    <x v="0"/>
    <s v="1 round"/>
    <s v="Blind 6d10 hit point of creatures"/>
    <x v="1"/>
  </r>
  <r>
    <x v="2"/>
    <x v="2"/>
    <x v="54"/>
    <x v="3"/>
    <x v="0"/>
    <s v="1 action"/>
    <s v="60 feet"/>
    <x v="0"/>
    <x v="1"/>
    <x v="0"/>
    <x v="0"/>
    <s v="1 round"/>
    <s v="Speak a 1 word command to target creature they follow on failed Wisdom save"/>
    <x v="0"/>
  </r>
  <r>
    <x v="3"/>
    <x v="2"/>
    <x v="54"/>
    <x v="3"/>
    <x v="0"/>
    <s v="1 action"/>
    <s v="60 feet"/>
    <x v="0"/>
    <x v="1"/>
    <x v="0"/>
    <x v="0"/>
    <s v="1 round"/>
    <s v="Speak a 1 word command to target creature they follow on failed Wisdom save"/>
    <x v="0"/>
  </r>
  <r>
    <x v="2"/>
    <x v="5"/>
    <x v="55"/>
    <x v="5"/>
    <x v="1"/>
    <s v="1 minute"/>
    <s v="Self"/>
    <x v="0"/>
    <x v="0"/>
    <x v="1"/>
    <x v="0"/>
    <s v="1 minute"/>
    <s v="Ask up to 3 yes/no questions of a divine being"/>
    <x v="1"/>
  </r>
  <r>
    <x v="6"/>
    <x v="5"/>
    <x v="56"/>
    <x v="5"/>
    <x v="1"/>
    <s v="1 minute"/>
    <s v="Self"/>
    <x v="0"/>
    <x v="0"/>
    <x v="0"/>
    <x v="0"/>
    <s v="Instantaneous"/>
    <s v="Learn 3 facts about surroundings in 3 miles; 300-feet underground or caves;"/>
    <x v="1"/>
  </r>
  <r>
    <x v="4"/>
    <x v="5"/>
    <x v="56"/>
    <x v="5"/>
    <x v="1"/>
    <s v="1 minute"/>
    <s v="Self"/>
    <x v="0"/>
    <x v="0"/>
    <x v="0"/>
    <x v="0"/>
    <s v="Instantaneous"/>
    <s v="Learn 3 facts about surroundings in 3 miles; 300-feet underground or caves;"/>
    <x v="1"/>
  </r>
  <r>
    <x v="3"/>
    <x v="2"/>
    <x v="57"/>
    <x v="3"/>
    <x v="0"/>
    <s v="1 bonus action"/>
    <s v="30 feet"/>
    <x v="0"/>
    <x v="1"/>
    <x v="0"/>
    <x v="0"/>
    <s v="Concentration, up to 1 minute"/>
    <s v="On failed Wisdom save, target creature is drawn to fight you and has disadvantage on attack rolls"/>
    <x v="1"/>
  </r>
  <r>
    <x v="5"/>
    <x v="2"/>
    <x v="58"/>
    <x v="5"/>
    <x v="1"/>
    <s v="1 action"/>
    <s v="Self"/>
    <x v="0"/>
    <x v="0"/>
    <x v="1"/>
    <x v="0"/>
    <s v="1 hour"/>
    <s v="For the duration you nderstand any spoek or written language"/>
    <x v="1"/>
  </r>
  <r>
    <x v="0"/>
    <x v="2"/>
    <x v="58"/>
    <x v="5"/>
    <x v="1"/>
    <s v="1 action"/>
    <s v="Self"/>
    <x v="0"/>
    <x v="0"/>
    <x v="1"/>
    <x v="0"/>
    <s v="1 hour"/>
    <s v="For the duration you nderstand any spoek or written language"/>
    <x v="1"/>
  </r>
  <r>
    <x v="7"/>
    <x v="2"/>
    <x v="58"/>
    <x v="5"/>
    <x v="1"/>
    <s v="1 action"/>
    <s v="Self"/>
    <x v="0"/>
    <x v="0"/>
    <x v="1"/>
    <x v="0"/>
    <s v="1 hour"/>
    <s v="For the duration you nderstand any spoek or written language"/>
    <x v="1"/>
  </r>
  <r>
    <x v="1"/>
    <x v="2"/>
    <x v="58"/>
    <x v="5"/>
    <x v="1"/>
    <s v="1 action"/>
    <s v="Self"/>
    <x v="0"/>
    <x v="0"/>
    <x v="1"/>
    <x v="0"/>
    <s v="1 hour"/>
    <s v="For the duration you nderstand any spoek or written language"/>
    <x v="1"/>
  </r>
  <r>
    <x v="5"/>
    <x v="6"/>
    <x v="59"/>
    <x v="3"/>
    <x v="0"/>
    <s v="1 action"/>
    <s v="30 feet"/>
    <x v="0"/>
    <x v="0"/>
    <x v="0"/>
    <x v="0"/>
    <s v="Concentration, up to 1 minute"/>
    <s v="Compell target to move in direction of your choice each round on failed save"/>
    <x v="1"/>
  </r>
  <r>
    <x v="0"/>
    <x v="5"/>
    <x v="60"/>
    <x v="6"/>
    <x v="0"/>
    <s v="1 action"/>
    <s v="Self (60-foot cone)"/>
    <x v="0"/>
    <x v="0"/>
    <x v="1"/>
    <x v="0"/>
    <s v="Instantaneous"/>
    <s v="Blast of cold air deals 8d8 cold damage on failed save"/>
    <x v="0"/>
  </r>
  <r>
    <x v="1"/>
    <x v="5"/>
    <x v="60"/>
    <x v="6"/>
    <x v="0"/>
    <s v="1 action"/>
    <s v="Self (60-foot cone)"/>
    <x v="0"/>
    <x v="0"/>
    <x v="1"/>
    <x v="0"/>
    <s v="Instantaneous"/>
    <s v="Blast of cold air deals 8d8 cold damage on failed save"/>
    <x v="0"/>
  </r>
  <r>
    <x v="5"/>
    <x v="6"/>
    <x v="61"/>
    <x v="3"/>
    <x v="0"/>
    <s v="1 action"/>
    <s v=" 90 feet"/>
    <x v="0"/>
    <x v="0"/>
    <x v="1"/>
    <x v="0"/>
    <s v="Concentration, up to 1 minute"/>
    <s v="Each creature in 10-foot  radius makes Wisdom save or rolls d10 to determine action for the round"/>
    <x v="0"/>
  </r>
  <r>
    <x v="6"/>
    <x v="6"/>
    <x v="61"/>
    <x v="3"/>
    <x v="0"/>
    <s v="1 action"/>
    <s v=" 90 feet"/>
    <x v="0"/>
    <x v="0"/>
    <x v="1"/>
    <x v="0"/>
    <s v="Concentration, up to 1 minute"/>
    <s v="Each creature in 10-foot  radius makes Wisdom save or rolls d10 to determine action for the round"/>
    <x v="0"/>
  </r>
  <r>
    <x v="0"/>
    <x v="6"/>
    <x v="61"/>
    <x v="3"/>
    <x v="0"/>
    <s v="1 action"/>
    <s v=" 90 feet"/>
    <x v="0"/>
    <x v="0"/>
    <x v="1"/>
    <x v="0"/>
    <s v="Concentration, up to 1 minute"/>
    <s v="Each creature in 10-foot  radius makes Wisdom save or rolls d10 to determine action for the round"/>
    <x v="0"/>
  </r>
  <r>
    <x v="1"/>
    <x v="6"/>
    <x v="61"/>
    <x v="3"/>
    <x v="0"/>
    <s v="1 action"/>
    <s v=" 90 feet"/>
    <x v="0"/>
    <x v="0"/>
    <x v="1"/>
    <x v="0"/>
    <s v="Concentration, up to 1 minute"/>
    <s v="Each creature in 10-foot  radius makes Wisdom save or rolls d10 to determine action for the round"/>
    <x v="0"/>
  </r>
  <r>
    <x v="6"/>
    <x v="4"/>
    <x v="62"/>
    <x v="0"/>
    <x v="0"/>
    <s v="1 action"/>
    <s v="60 feet"/>
    <x v="0"/>
    <x v="0"/>
    <x v="0"/>
    <x v="0"/>
    <s v="Concentration, up to 1 hour"/>
    <s v="Summon fey spirits that take the form of beasts, number depends on CR"/>
    <x v="0"/>
  </r>
  <r>
    <x v="4"/>
    <x v="4"/>
    <x v="62"/>
    <x v="0"/>
    <x v="0"/>
    <s v="1 action"/>
    <s v="60 feet"/>
    <x v="0"/>
    <x v="0"/>
    <x v="0"/>
    <x v="0"/>
    <s v="Concentration, up to 1 hour"/>
    <s v="Summon fey spirits that take the form of beasts, number depends on CR"/>
    <x v="0"/>
  </r>
  <r>
    <x v="4"/>
    <x v="4"/>
    <x v="63"/>
    <x v="0"/>
    <x v="0"/>
    <s v="1 action"/>
    <s v="Self (60-foot cone)"/>
    <x v="0"/>
    <x v="0"/>
    <x v="1"/>
    <x v="0"/>
    <s v="Instantaneous"/>
    <s v="Thrown nonmagical weapon becomes a cone of 3d8 damage on failed save, of a type of the thrown weapon"/>
    <x v="1"/>
  </r>
  <r>
    <x v="2"/>
    <x v="9"/>
    <x v="64"/>
    <x v="0"/>
    <x v="0"/>
    <s v="1 minute"/>
    <s v="90 feet"/>
    <x v="0"/>
    <x v="0"/>
    <x v="0"/>
    <x v="0"/>
    <s v="Concentration, up to 1 hour"/>
    <s v="Summon a celestial of CR 4 or lower"/>
    <x v="0"/>
  </r>
  <r>
    <x v="6"/>
    <x v="5"/>
    <x v="65"/>
    <x v="0"/>
    <x v="0"/>
    <s v="1 minute"/>
    <s v="90 feet"/>
    <x v="0"/>
    <x v="0"/>
    <x v="1"/>
    <x v="0"/>
    <s v="Concentration, up to 1 hour"/>
    <s v="Conjure elemental creature CR 5 or lower of chosen type"/>
    <x v="0"/>
  </r>
  <r>
    <x v="1"/>
    <x v="5"/>
    <x v="65"/>
    <x v="0"/>
    <x v="0"/>
    <s v="1 minute"/>
    <s v="90 feet"/>
    <x v="0"/>
    <x v="0"/>
    <x v="1"/>
    <x v="0"/>
    <s v="Concentration, up to 1 hour"/>
    <s v="Conjure elemental creature CR 5 or lower of chosen type"/>
    <x v="0"/>
  </r>
  <r>
    <x v="6"/>
    <x v="7"/>
    <x v="66"/>
    <x v="0"/>
    <x v="0"/>
    <s v="1 minute"/>
    <s v="90 feet"/>
    <x v="0"/>
    <x v="0"/>
    <x v="0"/>
    <x v="0"/>
    <s v="Concentration, up to 1 hour"/>
    <s v="You summon a fey creature of CR 6 or lower or spirit takes form of beast CR 6 or lower"/>
    <x v="0"/>
  </r>
  <r>
    <x v="7"/>
    <x v="7"/>
    <x v="66"/>
    <x v="0"/>
    <x v="0"/>
    <s v="1 minute"/>
    <s v="90 feet"/>
    <x v="0"/>
    <x v="0"/>
    <x v="0"/>
    <x v="0"/>
    <s v="Concentration, up to 1 hour"/>
    <s v="You summon a fey creature of CR 6 or lower or spirit takes form of beast CR 6 or lower"/>
    <x v="0"/>
  </r>
  <r>
    <x v="6"/>
    <x v="6"/>
    <x v="67"/>
    <x v="0"/>
    <x v="0"/>
    <s v="1 minute"/>
    <s v="90 feet"/>
    <x v="0"/>
    <x v="0"/>
    <x v="0"/>
    <x v="0"/>
    <s v="Concentration, up to 1 hour"/>
    <s v="Summon elementals, number depends on CR"/>
    <x v="0"/>
  </r>
  <r>
    <x v="1"/>
    <x v="6"/>
    <x v="67"/>
    <x v="0"/>
    <x v="0"/>
    <s v="1 minute"/>
    <s v="90 feet"/>
    <x v="0"/>
    <x v="0"/>
    <x v="0"/>
    <x v="0"/>
    <s v="Concentration, up to 1 hour"/>
    <s v="Summon elementals, number depends on CR"/>
    <x v="0"/>
  </r>
  <r>
    <x v="4"/>
    <x v="5"/>
    <x v="68"/>
    <x v="0"/>
    <x v="0"/>
    <s v="1 action"/>
    <s v="150 feet"/>
    <x v="0"/>
    <x v="0"/>
    <x v="1"/>
    <x v="0"/>
    <s v="Instantaneous"/>
    <s v="Fire a nonmagical ammunition into the air and hundres of duplicates in a 40' radius, 20' high cylinder takes 8d8 damage on a failed Dex save"/>
    <x v="1"/>
  </r>
  <r>
    <x v="6"/>
    <x v="6"/>
    <x v="69"/>
    <x v="0"/>
    <x v="0"/>
    <s v="1 action"/>
    <s v="60 feet"/>
    <x v="0"/>
    <x v="0"/>
    <x v="1"/>
    <x v="0"/>
    <s v="Concentration, up to 1 hour"/>
    <s v="Summon fey creatures, number depends on CR"/>
    <x v="0"/>
  </r>
  <r>
    <x v="4"/>
    <x v="6"/>
    <x v="69"/>
    <x v="0"/>
    <x v="0"/>
    <s v="1 action"/>
    <s v="60 feet"/>
    <x v="0"/>
    <x v="0"/>
    <x v="1"/>
    <x v="0"/>
    <s v="Concentration, up to 1 hour"/>
    <s v="Summon fey creatures, number depends on CR"/>
    <x v="0"/>
  </r>
  <r>
    <x v="7"/>
    <x v="5"/>
    <x v="70"/>
    <x v="5"/>
    <x v="1"/>
    <s v="1 minute"/>
    <s v="Self"/>
    <x v="0"/>
    <x v="1"/>
    <x v="0"/>
    <x v="0"/>
    <s v="1 minute"/>
    <s v="Mentally contact a demigod or other mysterious entity and ask up to 5 questions on successful Int save"/>
    <x v="1"/>
  </r>
  <r>
    <x v="1"/>
    <x v="5"/>
    <x v="70"/>
    <x v="5"/>
    <x v="1"/>
    <s v="1 minute"/>
    <s v="Self"/>
    <x v="0"/>
    <x v="1"/>
    <x v="0"/>
    <x v="0"/>
    <s v="1 minute"/>
    <s v="Mentally contact a demigod or other mysterious entity and ask up to 5 questions on successful Int save"/>
    <x v="1"/>
  </r>
  <r>
    <x v="2"/>
    <x v="5"/>
    <x v="71"/>
    <x v="4"/>
    <x v="0"/>
    <s v="1 action"/>
    <s v="Touch"/>
    <x v="0"/>
    <x v="0"/>
    <x v="0"/>
    <x v="0"/>
    <s v="7 days"/>
    <s v="Your touch inflicts disease on failed Con save"/>
    <x v="1"/>
  </r>
  <r>
    <x v="6"/>
    <x v="5"/>
    <x v="71"/>
    <x v="4"/>
    <x v="0"/>
    <s v="1 action"/>
    <s v="Touch"/>
    <x v="0"/>
    <x v="0"/>
    <x v="0"/>
    <x v="0"/>
    <s v="7 days"/>
    <s v="Your touch inflicts disease on failed Con save"/>
    <x v="1"/>
  </r>
  <r>
    <x v="1"/>
    <x v="7"/>
    <x v="72"/>
    <x v="6"/>
    <x v="0"/>
    <s v="10 minutes"/>
    <s v="Self"/>
    <x v="0"/>
    <x v="0"/>
    <x v="1"/>
    <x v="0"/>
    <s v="10 days"/>
    <s v="You hang a spell of 5th level or lower that will trigger"/>
    <x v="1"/>
  </r>
  <r>
    <x v="2"/>
    <x v="1"/>
    <x v="73"/>
    <x v="6"/>
    <x v="0"/>
    <s v="1 action"/>
    <s v="Touch"/>
    <x v="0"/>
    <x v="0"/>
    <x v="1"/>
    <x v="1"/>
    <s v="Until Dispelled"/>
    <s v="Create a flame on object touched equivalent to torch"/>
    <x v="1"/>
  </r>
  <r>
    <x v="1"/>
    <x v="1"/>
    <x v="73"/>
    <x v="6"/>
    <x v="0"/>
    <s v="1 action"/>
    <s v="Touch"/>
    <x v="0"/>
    <x v="0"/>
    <x v="1"/>
    <x v="1"/>
    <s v="Until Dispelled"/>
    <s v="Create a flame on object touched equivalent to torch"/>
    <x v="1"/>
  </r>
  <r>
    <x v="2"/>
    <x v="6"/>
    <x v="74"/>
    <x v="2"/>
    <x v="0"/>
    <s v="1 action"/>
    <s v="300 feet"/>
    <x v="0"/>
    <x v="0"/>
    <x v="1"/>
    <x v="0"/>
    <s v="Concentration, up to 10 minutes"/>
    <s v="Unti spell ends, you control any freestanding water in a cube up to 100 feet on a side"/>
    <x v="1"/>
  </r>
  <r>
    <x v="6"/>
    <x v="6"/>
    <x v="74"/>
    <x v="2"/>
    <x v="0"/>
    <s v="1 action"/>
    <s v="300 feet"/>
    <x v="0"/>
    <x v="0"/>
    <x v="1"/>
    <x v="0"/>
    <s v="Concentration, up to 10 minutes"/>
    <s v="Unti spell ends, you control any freestanding water in a cube up to 100 feet on a side"/>
    <x v="1"/>
  </r>
  <r>
    <x v="1"/>
    <x v="6"/>
    <x v="74"/>
    <x v="2"/>
    <x v="0"/>
    <s v="1 action"/>
    <s v="300 feet"/>
    <x v="0"/>
    <x v="0"/>
    <x v="1"/>
    <x v="0"/>
    <s v="Concentration, up to 10 minutes"/>
    <s v="Unti spell ends, you control any freestanding water in a cube up to 100 feet on a side"/>
    <x v="1"/>
  </r>
  <r>
    <x v="2"/>
    <x v="3"/>
    <x v="75"/>
    <x v="2"/>
    <x v="0"/>
    <s v="10 minutes"/>
    <s v="Self (5-mile radius)"/>
    <x v="0"/>
    <x v="0"/>
    <x v="1"/>
    <x v="0"/>
    <s v="Concentratin, up to 8 hours"/>
    <s v="Take control of weather within 5 miles of you for the duration"/>
    <x v="1"/>
  </r>
  <r>
    <x v="6"/>
    <x v="3"/>
    <x v="75"/>
    <x v="2"/>
    <x v="0"/>
    <s v="10 minutes"/>
    <s v="Self (5-mile radius)"/>
    <x v="0"/>
    <x v="0"/>
    <x v="1"/>
    <x v="0"/>
    <s v="Concentratin, up to 8 hours"/>
    <s v="Take control of weather within 5 miles of you for the duration"/>
    <x v="1"/>
  </r>
  <r>
    <x v="1"/>
    <x v="3"/>
    <x v="75"/>
    <x v="2"/>
    <x v="0"/>
    <s v="10 minutes"/>
    <s v="Self (5-mile radius)"/>
    <x v="0"/>
    <x v="0"/>
    <x v="1"/>
    <x v="0"/>
    <s v="Concentratin, up to 8 hours"/>
    <s v="Take control of weather within 5 miles of you for the duration"/>
    <x v="1"/>
  </r>
  <r>
    <x v="4"/>
    <x v="1"/>
    <x v="76"/>
    <x v="2"/>
    <x v="0"/>
    <s v="1 action"/>
    <s v="5 feet"/>
    <x v="0"/>
    <x v="0"/>
    <x v="1"/>
    <x v="0"/>
    <s v="8 hours"/>
    <s v="Undesignated creatures are attacked by planted arrows until ammunition is spent"/>
    <x v="0"/>
  </r>
  <r>
    <x v="0"/>
    <x v="4"/>
    <x v="77"/>
    <x v="1"/>
    <x v="0"/>
    <s v="1 reaction"/>
    <s v="60 feet"/>
    <x v="1"/>
    <x v="0"/>
    <x v="0"/>
    <x v="0"/>
    <s v="Instantaneous"/>
    <s v="Counter spells level 3 or less, 4 or higher require spellcasting ability check, DC 10+Spell level"/>
    <x v="0"/>
  </r>
  <r>
    <x v="7"/>
    <x v="4"/>
    <x v="77"/>
    <x v="1"/>
    <x v="0"/>
    <s v="1 reaction"/>
    <s v="60 feet"/>
    <x v="1"/>
    <x v="0"/>
    <x v="0"/>
    <x v="0"/>
    <s v="Instantaneous"/>
    <s v="Counter spells level 3 or less, 4 or higher require spellcasting ability check, DC 10+Spell level"/>
    <x v="0"/>
  </r>
  <r>
    <x v="1"/>
    <x v="4"/>
    <x v="77"/>
    <x v="1"/>
    <x v="0"/>
    <s v="1 reaction"/>
    <s v="60 feet"/>
    <x v="1"/>
    <x v="0"/>
    <x v="0"/>
    <x v="0"/>
    <s v="Instantaneous"/>
    <s v="Counter spells level 3 or less, 4 or higher require spellcasting ability check, DC 10+Spell level"/>
    <x v="0"/>
  </r>
  <r>
    <x v="2"/>
    <x v="4"/>
    <x v="78"/>
    <x v="0"/>
    <x v="0"/>
    <s v="1 action"/>
    <s v="30 feet"/>
    <x v="0"/>
    <x v="0"/>
    <x v="0"/>
    <x v="0"/>
    <s v="Instantaneous"/>
    <s v="You create 45 pounds of food and 30 gallons of water"/>
    <x v="1"/>
  </r>
  <r>
    <x v="3"/>
    <x v="4"/>
    <x v="78"/>
    <x v="0"/>
    <x v="0"/>
    <s v="1 action"/>
    <s v="30 feet"/>
    <x v="0"/>
    <x v="0"/>
    <x v="0"/>
    <x v="0"/>
    <s v="Instantaneous"/>
    <s v="You create 45 pounds of food and 30 gallons of water"/>
    <x v="1"/>
  </r>
  <r>
    <x v="2"/>
    <x v="2"/>
    <x v="79"/>
    <x v="2"/>
    <x v="0"/>
    <s v="1 action"/>
    <s v="30 feet"/>
    <x v="0"/>
    <x v="0"/>
    <x v="1"/>
    <x v="0"/>
    <s v="Instantaneous"/>
    <s v="You either create or destory 10 gallons of water in range"/>
    <x v="0"/>
  </r>
  <r>
    <x v="6"/>
    <x v="2"/>
    <x v="79"/>
    <x v="2"/>
    <x v="0"/>
    <s v="1 action"/>
    <s v="30 feet"/>
    <x v="0"/>
    <x v="0"/>
    <x v="1"/>
    <x v="0"/>
    <s v="Instantaneous"/>
    <s v="You either create or destory 10 gallons of water in range"/>
    <x v="0"/>
  </r>
  <r>
    <x v="2"/>
    <x v="7"/>
    <x v="80"/>
    <x v="4"/>
    <x v="0"/>
    <s v="1 minute"/>
    <s v="10 feet"/>
    <x v="0"/>
    <x v="0"/>
    <x v="1"/>
    <x v="0"/>
    <s v="Instantaneous"/>
    <s v="Up to three corpses become ghouls under your control for 24 hours"/>
    <x v="0"/>
  </r>
  <r>
    <x v="7"/>
    <x v="7"/>
    <x v="80"/>
    <x v="4"/>
    <x v="0"/>
    <s v="1 minute"/>
    <s v="10 feet"/>
    <x v="0"/>
    <x v="0"/>
    <x v="1"/>
    <x v="0"/>
    <s v="Instantaneous"/>
    <s v="Up to three corpses become ghouls under your control for 24 hours"/>
    <x v="0"/>
  </r>
  <r>
    <x v="1"/>
    <x v="7"/>
    <x v="80"/>
    <x v="4"/>
    <x v="0"/>
    <s v="1 minute"/>
    <s v="10 feet"/>
    <x v="0"/>
    <x v="0"/>
    <x v="1"/>
    <x v="0"/>
    <s v="Instantaneous"/>
    <s v="Up to three corpses become ghouls under your control for 24 hours"/>
    <x v="0"/>
  </r>
  <r>
    <x v="0"/>
    <x v="5"/>
    <x v="81"/>
    <x v="7"/>
    <x v="0"/>
    <s v="1 minute"/>
    <s v="30 feet"/>
    <x v="0"/>
    <x v="0"/>
    <x v="1"/>
    <x v="0"/>
    <s v="Special"/>
    <s v="You creat nonliving objects from Shadow stuff, duration depends on the matter created"/>
    <x v="0"/>
  </r>
  <r>
    <x v="1"/>
    <x v="5"/>
    <x v="81"/>
    <x v="7"/>
    <x v="0"/>
    <s v="1 minute"/>
    <s v="30 feet"/>
    <x v="0"/>
    <x v="0"/>
    <x v="1"/>
    <x v="0"/>
    <s v="Special"/>
    <s v="You creat nonliving objects from Shadow stuff, duration depends on the matter created"/>
    <x v="0"/>
  </r>
  <r>
    <x v="5"/>
    <x v="1"/>
    <x v="82"/>
    <x v="3"/>
    <x v="0"/>
    <s v="1 action"/>
    <s v="120 feet"/>
    <x v="0"/>
    <x v="0"/>
    <x v="0"/>
    <x v="0"/>
    <s v="Concentration, up to 1 mintue"/>
    <s v="One humanoid target becomes charmed and attacks creature you choose for the duration"/>
    <x v="1"/>
  </r>
  <r>
    <x v="0"/>
    <x v="1"/>
    <x v="82"/>
    <x v="3"/>
    <x v="0"/>
    <s v="1 action"/>
    <s v="120 feet"/>
    <x v="0"/>
    <x v="0"/>
    <x v="0"/>
    <x v="0"/>
    <s v="Concentration, up to 1 mintue"/>
    <s v="One humanoid target becomes charmed and attacks creature you choose for the duration"/>
    <x v="1"/>
  </r>
  <r>
    <x v="7"/>
    <x v="1"/>
    <x v="82"/>
    <x v="3"/>
    <x v="0"/>
    <s v="1 action"/>
    <s v="120 feet"/>
    <x v="0"/>
    <x v="0"/>
    <x v="0"/>
    <x v="0"/>
    <s v="Concentration, up to 1 mintue"/>
    <s v="One humanoid target becomes charmed and attacks creature you choose for the duration"/>
    <x v="1"/>
  </r>
  <r>
    <x v="1"/>
    <x v="1"/>
    <x v="82"/>
    <x v="3"/>
    <x v="0"/>
    <s v="1 action"/>
    <s v="120 feet"/>
    <x v="0"/>
    <x v="0"/>
    <x v="0"/>
    <x v="0"/>
    <s v="Concentration, up to 1 mintue"/>
    <s v="One humanoid target becomes charmed and attacks creature you choose for the duration"/>
    <x v="1"/>
  </r>
  <r>
    <x v="3"/>
    <x v="4"/>
    <x v="83"/>
    <x v="6"/>
    <x v="0"/>
    <s v="1 action"/>
    <s v="Self"/>
    <x v="0"/>
    <x v="1"/>
    <x v="0"/>
    <x v="0"/>
    <s v="Concentration, up to 1 mintue"/>
    <s v="Each non-hostile creature in 30' deals 1d4 extra radiant damage on attacks"/>
    <x v="1"/>
  </r>
  <r>
    <x v="5"/>
    <x v="2"/>
    <x v="84"/>
    <x v="6"/>
    <x v="0"/>
    <s v="1 action"/>
    <s v="Touch"/>
    <x v="0"/>
    <x v="0"/>
    <x v="0"/>
    <x v="0"/>
    <s v="Instantaneous"/>
    <s v="Creature touched regains 1d8+spellcasting ability hit points"/>
    <x v="0"/>
  </r>
  <r>
    <x v="2"/>
    <x v="2"/>
    <x v="84"/>
    <x v="6"/>
    <x v="0"/>
    <s v="1 action"/>
    <s v="Touch"/>
    <x v="0"/>
    <x v="0"/>
    <x v="0"/>
    <x v="0"/>
    <s v="Instantaneous"/>
    <s v="Creature touched regains 1d8+spellcasting ability hit points"/>
    <x v="0"/>
  </r>
  <r>
    <x v="6"/>
    <x v="2"/>
    <x v="84"/>
    <x v="6"/>
    <x v="0"/>
    <s v="1 action"/>
    <s v="Touch"/>
    <x v="0"/>
    <x v="0"/>
    <x v="0"/>
    <x v="0"/>
    <s v="Instantaneous"/>
    <s v="Creature touched regains 1d8+spellcasting ability hit points"/>
    <x v="0"/>
  </r>
  <r>
    <x v="3"/>
    <x v="2"/>
    <x v="84"/>
    <x v="6"/>
    <x v="0"/>
    <s v="1 action"/>
    <s v="Touch"/>
    <x v="0"/>
    <x v="0"/>
    <x v="0"/>
    <x v="0"/>
    <s v="Instantaneous"/>
    <s v="Creature touched regains 1d8+spellcasting ability hit points"/>
    <x v="0"/>
  </r>
  <r>
    <x v="4"/>
    <x v="2"/>
    <x v="84"/>
    <x v="6"/>
    <x v="0"/>
    <s v="1 action"/>
    <s v="Touch"/>
    <x v="0"/>
    <x v="0"/>
    <x v="0"/>
    <x v="0"/>
    <s v="Instantaneous"/>
    <s v="Creature touched regains 1d8+spellcasting ability hit points"/>
    <x v="0"/>
  </r>
  <r>
    <x v="5"/>
    <x v="0"/>
    <x v="85"/>
    <x v="6"/>
    <x v="0"/>
    <s v="1 action"/>
    <s v="120 feeet"/>
    <x v="0"/>
    <x v="0"/>
    <x v="1"/>
    <x v="0"/>
    <s v="Concentration, up to 1 mintue"/>
    <s v="Create up to 4 torch-sized lights within range"/>
    <x v="1"/>
  </r>
  <r>
    <x v="0"/>
    <x v="0"/>
    <x v="85"/>
    <x v="6"/>
    <x v="0"/>
    <s v="1 action"/>
    <s v="120 feeet"/>
    <x v="0"/>
    <x v="0"/>
    <x v="1"/>
    <x v="0"/>
    <s v="Concentration, up to 1 mintue"/>
    <s v="Create up to 4 torch-sized lights within range"/>
    <x v="1"/>
  </r>
  <r>
    <x v="1"/>
    <x v="0"/>
    <x v="85"/>
    <x v="6"/>
    <x v="0"/>
    <s v="1 action"/>
    <s v="120 feeet"/>
    <x v="0"/>
    <x v="0"/>
    <x v="1"/>
    <x v="0"/>
    <s v="Concentration, up to 1 mintue"/>
    <s v="Create up to 4 torch-sized lights within range"/>
    <x v="1"/>
  </r>
  <r>
    <x v="0"/>
    <x v="1"/>
    <x v="86"/>
    <x v="6"/>
    <x v="0"/>
    <s v="1 action"/>
    <s v="60 feet"/>
    <x v="0"/>
    <x v="1"/>
    <x v="1"/>
    <x v="0"/>
    <s v="Concentration, up to 10 minutes"/>
    <s v="Fill 15-foot radius sphere with darkness"/>
    <x v="1"/>
  </r>
  <r>
    <x v="7"/>
    <x v="1"/>
    <x v="86"/>
    <x v="6"/>
    <x v="0"/>
    <s v="1 action"/>
    <s v="60 feet"/>
    <x v="0"/>
    <x v="1"/>
    <x v="1"/>
    <x v="0"/>
    <s v="Concentration, up to 10 minutes"/>
    <s v="Fill 15-foot radius sphere with darkness"/>
    <x v="1"/>
  </r>
  <r>
    <x v="1"/>
    <x v="1"/>
    <x v="86"/>
    <x v="6"/>
    <x v="0"/>
    <s v="1 action"/>
    <s v="60 feet"/>
    <x v="0"/>
    <x v="1"/>
    <x v="1"/>
    <x v="0"/>
    <s v="Concentration, up to 10 minutes"/>
    <s v="Fill 15-foot radius sphere with darkness"/>
    <x v="1"/>
  </r>
  <r>
    <x v="6"/>
    <x v="1"/>
    <x v="87"/>
    <x v="2"/>
    <x v="0"/>
    <s v="1 action"/>
    <s v="Touch"/>
    <x v="0"/>
    <x v="0"/>
    <x v="1"/>
    <x v="0"/>
    <s v="8 hours"/>
    <s v="Creature touched gains darkvision to 60 feet for duration"/>
    <x v="1"/>
  </r>
  <r>
    <x v="4"/>
    <x v="1"/>
    <x v="87"/>
    <x v="2"/>
    <x v="0"/>
    <s v="1 action"/>
    <s v="Touch"/>
    <x v="0"/>
    <x v="0"/>
    <x v="1"/>
    <x v="0"/>
    <s v="8 hours"/>
    <s v="Creature touched gains darkvision to 60 feet for duration"/>
    <x v="1"/>
  </r>
  <r>
    <x v="0"/>
    <x v="1"/>
    <x v="87"/>
    <x v="2"/>
    <x v="0"/>
    <s v="1 action"/>
    <s v="Touch"/>
    <x v="0"/>
    <x v="0"/>
    <x v="1"/>
    <x v="0"/>
    <s v="8 hours"/>
    <s v="Creature touched gains darkvision to 60 feet for duration"/>
    <x v="1"/>
  </r>
  <r>
    <x v="1"/>
    <x v="1"/>
    <x v="87"/>
    <x v="2"/>
    <x v="0"/>
    <s v="1 action"/>
    <s v="Touch"/>
    <x v="0"/>
    <x v="0"/>
    <x v="1"/>
    <x v="0"/>
    <s v="8 hours"/>
    <s v="Creature touched gains darkvision to 60 feet for duration"/>
    <x v="1"/>
  </r>
  <r>
    <x v="2"/>
    <x v="4"/>
    <x v="88"/>
    <x v="6"/>
    <x v="0"/>
    <s v="1 action"/>
    <s v="60 feet"/>
    <x v="0"/>
    <x v="0"/>
    <x v="0"/>
    <x v="0"/>
    <s v="1 hour"/>
    <s v="60' radius sphere of bright light, dim light to another 60'"/>
    <x v="1"/>
  </r>
  <r>
    <x v="6"/>
    <x v="4"/>
    <x v="88"/>
    <x v="6"/>
    <x v="0"/>
    <s v="1 action"/>
    <s v="60 feet"/>
    <x v="0"/>
    <x v="0"/>
    <x v="0"/>
    <x v="0"/>
    <s v="1 hour"/>
    <s v="60' radius sphere of bright light, dim light to another 60'"/>
    <x v="1"/>
  </r>
  <r>
    <x v="3"/>
    <x v="4"/>
    <x v="88"/>
    <x v="6"/>
    <x v="0"/>
    <s v="1 action"/>
    <s v="60 feet"/>
    <x v="0"/>
    <x v="0"/>
    <x v="0"/>
    <x v="0"/>
    <s v="1 hour"/>
    <s v="60' radius sphere of bright light, dim light to another 60'"/>
    <x v="1"/>
  </r>
  <r>
    <x v="4"/>
    <x v="4"/>
    <x v="88"/>
    <x v="6"/>
    <x v="0"/>
    <s v="1 action"/>
    <s v="60 feet"/>
    <x v="0"/>
    <x v="0"/>
    <x v="0"/>
    <x v="0"/>
    <s v="1 hour"/>
    <s v="60' radius sphere of bright light, dim light to another 60'"/>
    <x v="1"/>
  </r>
  <r>
    <x v="0"/>
    <x v="4"/>
    <x v="88"/>
    <x v="6"/>
    <x v="0"/>
    <s v="1 action"/>
    <s v="60 feet"/>
    <x v="0"/>
    <x v="0"/>
    <x v="0"/>
    <x v="0"/>
    <s v="1 hour"/>
    <s v="60' radius sphere of bright light, dim light to another 60'"/>
    <x v="1"/>
  </r>
  <r>
    <x v="2"/>
    <x v="6"/>
    <x v="89"/>
    <x v="1"/>
    <x v="0"/>
    <s v="1 action"/>
    <s v="Touch"/>
    <x v="0"/>
    <x v="0"/>
    <x v="0"/>
    <x v="0"/>
    <s v="8 hours"/>
    <s v="Instant death effect negated once, or drop to 1 hp instead of 0"/>
    <x v="1"/>
  </r>
  <r>
    <x v="3"/>
    <x v="6"/>
    <x v="89"/>
    <x v="1"/>
    <x v="0"/>
    <s v="1 action"/>
    <s v="Touch"/>
    <x v="0"/>
    <x v="0"/>
    <x v="0"/>
    <x v="0"/>
    <s v="8 hours"/>
    <s v="Instant death effect negated once, or drop to 1 hp instead of 0"/>
    <x v="1"/>
  </r>
  <r>
    <x v="0"/>
    <x v="9"/>
    <x v="90"/>
    <x v="6"/>
    <x v="0"/>
    <s v="1 action"/>
    <s v="150 feet"/>
    <x v="0"/>
    <x v="0"/>
    <x v="1"/>
    <x v="0"/>
    <s v="Concentration, up to 1 minute"/>
    <s v="Base damage of 12d6+1d6 per end of round not detonated"/>
    <x v="0"/>
  </r>
  <r>
    <x v="1"/>
    <x v="9"/>
    <x v="90"/>
    <x v="6"/>
    <x v="0"/>
    <s v="1 action"/>
    <s v="150 feet"/>
    <x v="0"/>
    <x v="0"/>
    <x v="1"/>
    <x v="0"/>
    <s v="Concentration, up to 1 minute"/>
    <s v="Base damage of 12d6+1d6 per end of round not detonated"/>
    <x v="0"/>
  </r>
  <r>
    <x v="7"/>
    <x v="3"/>
    <x v="91"/>
    <x v="0"/>
    <x v="0"/>
    <s v="1 action"/>
    <s v="60 feet"/>
    <x v="1"/>
    <x v="0"/>
    <x v="0"/>
    <x v="0"/>
    <s v="1 hour"/>
    <s v="Create or access 30' cube demiplane"/>
    <x v="1"/>
  </r>
  <r>
    <x v="1"/>
    <x v="3"/>
    <x v="91"/>
    <x v="0"/>
    <x v="0"/>
    <s v="1 action"/>
    <s v="60 feet"/>
    <x v="1"/>
    <x v="0"/>
    <x v="0"/>
    <x v="0"/>
    <s v="1 hour"/>
    <s v="Create or access 30' cube demiplane"/>
    <x v="1"/>
  </r>
  <r>
    <x v="3"/>
    <x v="5"/>
    <x v="92"/>
    <x v="6"/>
    <x v="0"/>
    <s v="1 action"/>
    <s v="Self (30-foot radius)"/>
    <x v="0"/>
    <x v="1"/>
    <x v="0"/>
    <x v="0"/>
    <s v="Instantaneous"/>
    <s v="Burst of divine energy deals 5d6 thunder damage + 5d6 radiant or necrotic damage, and knocked prone on failed Con save"/>
    <x v="1"/>
  </r>
  <r>
    <x v="2"/>
    <x v="2"/>
    <x v="93"/>
    <x v="5"/>
    <x v="0"/>
    <s v="1 action"/>
    <s v="Self"/>
    <x v="0"/>
    <x v="0"/>
    <x v="0"/>
    <x v="0"/>
    <s v="Concentration, up to 10 minutes"/>
    <s v="Detect aberration, celestial, elemental, fey, fiend, or undead or magically concecrated or desecrated place or object within 30 feet"/>
    <x v="1"/>
  </r>
  <r>
    <x v="3"/>
    <x v="2"/>
    <x v="93"/>
    <x v="5"/>
    <x v="0"/>
    <s v="1 action"/>
    <s v="Self"/>
    <x v="0"/>
    <x v="0"/>
    <x v="0"/>
    <x v="0"/>
    <s v="Concentration, up to 10 minutes"/>
    <s v="Detect aberration, celestial, elemental, fey, fiend, or undead or magically concecrated or desecrated place or object within 30 feet"/>
    <x v="1"/>
  </r>
  <r>
    <x v="5"/>
    <x v="2"/>
    <x v="94"/>
    <x v="5"/>
    <x v="1"/>
    <s v="1 action"/>
    <s v="Self"/>
    <x v="0"/>
    <x v="0"/>
    <x v="0"/>
    <x v="0"/>
    <s v="Concentration, up to 10 minutes"/>
    <s v="Sense presence and location of magic within 30 feet of you"/>
    <x v="1"/>
  </r>
  <r>
    <x v="2"/>
    <x v="2"/>
    <x v="94"/>
    <x v="5"/>
    <x v="1"/>
    <s v="1 action"/>
    <s v="Self"/>
    <x v="0"/>
    <x v="0"/>
    <x v="0"/>
    <x v="0"/>
    <s v="Concentration, up to 10 minutes"/>
    <s v="Sense presence and location of magic within 30 feet of you"/>
    <x v="1"/>
  </r>
  <r>
    <x v="6"/>
    <x v="2"/>
    <x v="94"/>
    <x v="5"/>
    <x v="1"/>
    <s v="1 action"/>
    <s v="Self"/>
    <x v="0"/>
    <x v="0"/>
    <x v="0"/>
    <x v="0"/>
    <s v="Concentration, up to 10 minutes"/>
    <s v="Sense presence and location of magic within 30 feet of you"/>
    <x v="1"/>
  </r>
  <r>
    <x v="3"/>
    <x v="2"/>
    <x v="94"/>
    <x v="5"/>
    <x v="1"/>
    <s v="1 action"/>
    <s v="Self"/>
    <x v="0"/>
    <x v="0"/>
    <x v="0"/>
    <x v="0"/>
    <s v="Concentration, up to 10 minutes"/>
    <s v="Sense presence and location of magic within 30 feet of you"/>
    <x v="1"/>
  </r>
  <r>
    <x v="4"/>
    <x v="2"/>
    <x v="94"/>
    <x v="5"/>
    <x v="1"/>
    <s v="1 action"/>
    <s v="Self"/>
    <x v="0"/>
    <x v="0"/>
    <x v="0"/>
    <x v="0"/>
    <s v="Concentration, up to 10 minutes"/>
    <s v="Sense presence and location of magic within 30 feet of you"/>
    <x v="1"/>
  </r>
  <r>
    <x v="0"/>
    <x v="2"/>
    <x v="94"/>
    <x v="5"/>
    <x v="1"/>
    <s v="1 action"/>
    <s v="Self"/>
    <x v="0"/>
    <x v="0"/>
    <x v="0"/>
    <x v="0"/>
    <s v="Concentration, up to 10 minutes"/>
    <s v="Sense presence and location of magic within 30 feet of you"/>
    <x v="1"/>
  </r>
  <r>
    <x v="1"/>
    <x v="2"/>
    <x v="94"/>
    <x v="5"/>
    <x v="1"/>
    <s v="1 action"/>
    <s v="Self"/>
    <x v="0"/>
    <x v="0"/>
    <x v="0"/>
    <x v="0"/>
    <s v="Concentration, up to 10 minutes"/>
    <s v="Sense presence and location of magic within 30 feet of you"/>
    <x v="1"/>
  </r>
  <r>
    <x v="2"/>
    <x v="2"/>
    <x v="95"/>
    <x v="5"/>
    <x v="1"/>
    <s v="1 action"/>
    <s v="Self"/>
    <x v="0"/>
    <x v="0"/>
    <x v="1"/>
    <x v="0"/>
    <s v="Concentration, up to 10 minutes"/>
    <s v="Sense presence and locations of poisons, poisonous creatures,a nd diseases within 30 feet"/>
    <x v="1"/>
  </r>
  <r>
    <x v="6"/>
    <x v="2"/>
    <x v="95"/>
    <x v="5"/>
    <x v="1"/>
    <s v="1 action"/>
    <s v="Self"/>
    <x v="0"/>
    <x v="0"/>
    <x v="1"/>
    <x v="0"/>
    <s v="Concentration, up to 10 minutes"/>
    <s v="Sense presence and locations of poisons, poisonous creatures,a nd diseases within 30 feet"/>
    <x v="1"/>
  </r>
  <r>
    <x v="3"/>
    <x v="2"/>
    <x v="95"/>
    <x v="5"/>
    <x v="1"/>
    <s v="1 action"/>
    <s v="Self"/>
    <x v="0"/>
    <x v="0"/>
    <x v="1"/>
    <x v="0"/>
    <s v="Concentration, up to 10 minutes"/>
    <s v="Sense presence and locations of poisons, poisonous creatures,a nd diseases within 30 feet"/>
    <x v="1"/>
  </r>
  <r>
    <x v="4"/>
    <x v="2"/>
    <x v="95"/>
    <x v="5"/>
    <x v="1"/>
    <s v="1 action"/>
    <s v="Self"/>
    <x v="0"/>
    <x v="0"/>
    <x v="1"/>
    <x v="0"/>
    <s v="Concentration, up to 10 minutes"/>
    <s v="Sense presence and locations of poisons, poisonous creatures,a nd diseases within 30 feet"/>
    <x v="1"/>
  </r>
  <r>
    <x v="5"/>
    <x v="1"/>
    <x v="96"/>
    <x v="5"/>
    <x v="0"/>
    <s v="1 action"/>
    <s v="Self"/>
    <x v="0"/>
    <x v="0"/>
    <x v="1"/>
    <x v="0"/>
    <s v="Concentration, up to 1 minute"/>
    <s v="Read thoughts of certain creatures within 30 for duration"/>
    <x v="1"/>
  </r>
  <r>
    <x v="0"/>
    <x v="1"/>
    <x v="96"/>
    <x v="5"/>
    <x v="0"/>
    <s v="1 action"/>
    <s v="Self"/>
    <x v="0"/>
    <x v="0"/>
    <x v="1"/>
    <x v="0"/>
    <s v="Concentration, up to 1 minute"/>
    <s v="Read thoughts of certain creatures within 30 for duration"/>
    <x v="1"/>
  </r>
  <r>
    <x v="1"/>
    <x v="1"/>
    <x v="96"/>
    <x v="5"/>
    <x v="0"/>
    <s v="1 action"/>
    <s v="Self"/>
    <x v="0"/>
    <x v="0"/>
    <x v="1"/>
    <x v="0"/>
    <s v="Concentration, up to 1 minute"/>
    <s v="Read thoughts of certain creatures within 30 for duration"/>
    <x v="1"/>
  </r>
  <r>
    <x v="5"/>
    <x v="6"/>
    <x v="97"/>
    <x v="0"/>
    <x v="0"/>
    <s v="1 action"/>
    <s v="500 feet"/>
    <x v="0"/>
    <x v="1"/>
    <x v="0"/>
    <x v="0"/>
    <s v="Instantaneous"/>
    <s v="Teleport to any spot within range that you can see or name"/>
    <x v="1"/>
  </r>
  <r>
    <x v="0"/>
    <x v="6"/>
    <x v="97"/>
    <x v="0"/>
    <x v="0"/>
    <s v="1 action"/>
    <s v="500 feet"/>
    <x v="0"/>
    <x v="1"/>
    <x v="0"/>
    <x v="0"/>
    <s v="Instantaneous"/>
    <s v="Teleport to any spot within range that you can see or name"/>
    <x v="1"/>
  </r>
  <r>
    <x v="7"/>
    <x v="6"/>
    <x v="97"/>
    <x v="0"/>
    <x v="0"/>
    <s v="1 action"/>
    <s v="500 feet"/>
    <x v="0"/>
    <x v="1"/>
    <x v="0"/>
    <x v="0"/>
    <s v="Instantaneous"/>
    <s v="Teleport to any spot within range that you can see or name"/>
    <x v="1"/>
  </r>
  <r>
    <x v="1"/>
    <x v="6"/>
    <x v="97"/>
    <x v="0"/>
    <x v="0"/>
    <s v="1 action"/>
    <s v="500 feet"/>
    <x v="0"/>
    <x v="1"/>
    <x v="0"/>
    <x v="0"/>
    <s v="Instantaneous"/>
    <s v="Teleport to any spot within range that you can see or name"/>
    <x v="1"/>
  </r>
  <r>
    <x v="5"/>
    <x v="2"/>
    <x v="98"/>
    <x v="7"/>
    <x v="0"/>
    <s v="1 action"/>
    <s v="Self"/>
    <x v="0"/>
    <x v="0"/>
    <x v="0"/>
    <x v="0"/>
    <s v="1 hour"/>
    <s v="Make yourself look different until spell ends"/>
    <x v="1"/>
  </r>
  <r>
    <x v="0"/>
    <x v="2"/>
    <x v="98"/>
    <x v="7"/>
    <x v="0"/>
    <s v="1 action"/>
    <s v="Self"/>
    <x v="0"/>
    <x v="0"/>
    <x v="0"/>
    <x v="0"/>
    <s v="1 hour"/>
    <s v="Make yourself look different until spell ends"/>
    <x v="1"/>
  </r>
  <r>
    <x v="1"/>
    <x v="2"/>
    <x v="98"/>
    <x v="7"/>
    <x v="0"/>
    <s v="1 action"/>
    <s v="Self"/>
    <x v="0"/>
    <x v="0"/>
    <x v="0"/>
    <x v="0"/>
    <s v="1 hour"/>
    <s v="Make yourself look different until spell ends"/>
    <x v="1"/>
  </r>
  <r>
    <x v="0"/>
    <x v="7"/>
    <x v="99"/>
    <x v="2"/>
    <x v="0"/>
    <s v="1 action"/>
    <s v="60 feet"/>
    <x v="0"/>
    <x v="0"/>
    <x v="1"/>
    <x v="0"/>
    <s v="Instantaneous"/>
    <s v="Failed Dex save deals 10d6+40 force damage, disintigrates if taken to 0"/>
    <x v="0"/>
  </r>
  <r>
    <x v="1"/>
    <x v="7"/>
    <x v="99"/>
    <x v="2"/>
    <x v="0"/>
    <s v="1 action"/>
    <s v="60 feet"/>
    <x v="0"/>
    <x v="0"/>
    <x v="1"/>
    <x v="0"/>
    <s v="Instantaneous"/>
    <s v="Failed Dex save deals 10d6+40 force damage, disintigrates if taken to 0"/>
    <x v="0"/>
  </r>
  <r>
    <x v="2"/>
    <x v="5"/>
    <x v="100"/>
    <x v="1"/>
    <x v="0"/>
    <s v="1 action"/>
    <s v="Self"/>
    <x v="0"/>
    <x v="0"/>
    <x v="1"/>
    <x v="0"/>
    <s v="Concentration, up to 1 minute"/>
    <s v="Protects from fey, undead, and extraplanar creatures"/>
    <x v="1"/>
  </r>
  <r>
    <x v="3"/>
    <x v="5"/>
    <x v="100"/>
    <x v="1"/>
    <x v="0"/>
    <s v="1 action"/>
    <s v="Self"/>
    <x v="0"/>
    <x v="0"/>
    <x v="1"/>
    <x v="0"/>
    <s v="Concentration, up to 1 minute"/>
    <s v="Protects from fey, undead, and extraplanar creatures"/>
    <x v="1"/>
  </r>
  <r>
    <x v="5"/>
    <x v="4"/>
    <x v="101"/>
    <x v="1"/>
    <x v="0"/>
    <s v="1 action"/>
    <s v="120 feet"/>
    <x v="0"/>
    <x v="0"/>
    <x v="0"/>
    <x v="0"/>
    <s v="Instantaneous"/>
    <s v="1 creature, object, or effect in range is dispelled if 3rd level or lower, 4th level or higher is dispelled with DC 10+spell level ability check"/>
    <x v="0"/>
  </r>
  <r>
    <x v="2"/>
    <x v="4"/>
    <x v="101"/>
    <x v="1"/>
    <x v="0"/>
    <s v="1 action"/>
    <s v="120 feet"/>
    <x v="0"/>
    <x v="0"/>
    <x v="0"/>
    <x v="0"/>
    <s v="Instantaneous"/>
    <s v="1 creature, object, or effect in range is dispelled if 3rd level or lower, 4th level or higher is dispelled with DC 10+spell level ability check"/>
    <x v="0"/>
  </r>
  <r>
    <x v="6"/>
    <x v="4"/>
    <x v="101"/>
    <x v="1"/>
    <x v="0"/>
    <s v="1 action"/>
    <s v="120 feet"/>
    <x v="0"/>
    <x v="0"/>
    <x v="0"/>
    <x v="0"/>
    <s v="Instantaneous"/>
    <s v="1 creature, object, or effect in range is dispelled if 3rd level or lower, 4th level or higher is dispelled with DC 10+spell level ability check"/>
    <x v="0"/>
  </r>
  <r>
    <x v="3"/>
    <x v="4"/>
    <x v="101"/>
    <x v="1"/>
    <x v="0"/>
    <s v="1 action"/>
    <s v="120 feet"/>
    <x v="0"/>
    <x v="0"/>
    <x v="0"/>
    <x v="0"/>
    <s v="Instantaneous"/>
    <s v="1 creature, object, or effect in range is dispelled if 3rd level or lower, 4th level or higher is dispelled with DC 10+spell level ability check"/>
    <x v="0"/>
  </r>
  <r>
    <x v="0"/>
    <x v="4"/>
    <x v="101"/>
    <x v="1"/>
    <x v="0"/>
    <s v="1 action"/>
    <s v="120 feet"/>
    <x v="0"/>
    <x v="0"/>
    <x v="0"/>
    <x v="0"/>
    <s v="Instantaneous"/>
    <s v="1 creature, object, or effect in range is dispelled if 3rd level or lower, 4th level or higher is dispelled with DC 10+spell level ability check"/>
    <x v="0"/>
  </r>
  <r>
    <x v="7"/>
    <x v="4"/>
    <x v="101"/>
    <x v="1"/>
    <x v="0"/>
    <s v="1 action"/>
    <s v="120 feet"/>
    <x v="0"/>
    <x v="0"/>
    <x v="0"/>
    <x v="0"/>
    <s v="Instantaneous"/>
    <s v="1 creature, object, or effect in range is dispelled if 3rd level or lower, 4th level or higher is dispelled with DC 10+spell level ability check"/>
    <x v="0"/>
  </r>
  <r>
    <x v="1"/>
    <x v="4"/>
    <x v="101"/>
    <x v="1"/>
    <x v="0"/>
    <s v="1 action"/>
    <s v="120 feet"/>
    <x v="0"/>
    <x v="0"/>
    <x v="0"/>
    <x v="0"/>
    <s v="Instantaneous"/>
    <s v="1 creature, object, or effect in range is dispelled if 3rd level or lower, 4th level or higher is dispelled with DC 10+spell level ability check"/>
    <x v="0"/>
  </r>
  <r>
    <x v="5"/>
    <x v="2"/>
    <x v="102"/>
    <x v="3"/>
    <x v="0"/>
    <s v="1 action"/>
    <s v="60 feet"/>
    <x v="0"/>
    <x v="1"/>
    <x v="0"/>
    <x v="0"/>
    <s v="Instantaneous"/>
    <s v="Deal 3d6 psychic damage on a failed Wis save, and target runs from you as a reaction"/>
    <x v="0"/>
  </r>
  <r>
    <x v="2"/>
    <x v="6"/>
    <x v="103"/>
    <x v="5"/>
    <x v="1"/>
    <s v="1 action"/>
    <s v="Self"/>
    <x v="0"/>
    <x v="0"/>
    <x v="1"/>
    <x v="1"/>
    <s v="Instantaneous"/>
    <s v="Ask single question of a divine being about event in next 7 days"/>
    <x v="1"/>
  </r>
  <r>
    <x v="3"/>
    <x v="2"/>
    <x v="104"/>
    <x v="6"/>
    <x v="0"/>
    <s v="1 bonus action"/>
    <s v="Self"/>
    <x v="0"/>
    <x v="0"/>
    <x v="0"/>
    <x v="0"/>
    <s v="Concentration, up to 1 minute"/>
    <s v="Until the spell ends, your weapon attacks deal an extra 1d4 radiant damage on a hit."/>
    <x v="1"/>
  </r>
  <r>
    <x v="2"/>
    <x v="9"/>
    <x v="105"/>
    <x v="6"/>
    <x v="0"/>
    <s v="1 bonus action"/>
    <s v="30 feet"/>
    <x v="0"/>
    <x v="1"/>
    <x v="0"/>
    <x v="0"/>
    <s v="Instantaneous"/>
    <s v="Each creature that can hear you must make a Charisma saving throw. On a failed save, a creature suffers an effect based on its current hit points."/>
    <x v="1"/>
  </r>
  <r>
    <x v="6"/>
    <x v="6"/>
    <x v="106"/>
    <x v="3"/>
    <x v="0"/>
    <s v="1 action"/>
    <s v="60 feet"/>
    <x v="0"/>
    <x v="0"/>
    <x v="0"/>
    <x v="0"/>
    <s v="Concentration, up to 1 minute"/>
    <s v="You attempt to beguile a beast that you can see within range. It must succeed on a W isdom saving throw or be charmed by you for the duration."/>
    <x v="1"/>
  </r>
  <r>
    <x v="0"/>
    <x v="6"/>
    <x v="106"/>
    <x v="3"/>
    <x v="0"/>
    <s v="1 action"/>
    <s v="60 feet"/>
    <x v="0"/>
    <x v="0"/>
    <x v="0"/>
    <x v="0"/>
    <s v="Concentration, up to 1 minute"/>
    <s v="You attempt to beguile a beast that you can see within range. It must succeed on a W isdom saving throw or be charmed by you for the duration."/>
    <x v="1"/>
  </r>
  <r>
    <x v="5"/>
    <x v="3"/>
    <x v="107"/>
    <x v="3"/>
    <x v="0"/>
    <s v="1 action"/>
    <s v="60 feet"/>
    <x v="0"/>
    <x v="0"/>
    <x v="0"/>
    <x v="0"/>
    <s v="Concentration, up to 1 hour"/>
    <s v="You attempt to beguile a creature that you can see within range. It must succeed on a Wisdom saving throw or be charmed by you for the duration."/>
    <x v="1"/>
  </r>
  <r>
    <x v="0"/>
    <x v="3"/>
    <x v="107"/>
    <x v="3"/>
    <x v="0"/>
    <s v="1 action"/>
    <s v="60 feet"/>
    <x v="0"/>
    <x v="0"/>
    <x v="0"/>
    <x v="0"/>
    <s v="Concentration, up to 1 hour"/>
    <s v="You attempt to beguile a creature that you can see within range. It must succeed on a Wisdom saving throw or be charmed by you for the duration."/>
    <x v="1"/>
  </r>
  <r>
    <x v="7"/>
    <x v="3"/>
    <x v="107"/>
    <x v="3"/>
    <x v="0"/>
    <s v="1 action"/>
    <s v="60 feet"/>
    <x v="0"/>
    <x v="0"/>
    <x v="0"/>
    <x v="0"/>
    <s v="Concentration, up to 1 hour"/>
    <s v="You attempt to beguile a creature that you can see within range. It must succeed on a Wisdom saving throw or be charmed by you for the duration."/>
    <x v="1"/>
  </r>
  <r>
    <x v="1"/>
    <x v="3"/>
    <x v="107"/>
    <x v="3"/>
    <x v="0"/>
    <s v="1 action"/>
    <s v="60 feet"/>
    <x v="0"/>
    <x v="0"/>
    <x v="0"/>
    <x v="0"/>
    <s v="Concentration, up to 1 hour"/>
    <s v="You attempt to beguile a creature that you can see within range. It must succeed on a Wisdom saving throw or be charmed by you for the duration."/>
    <x v="1"/>
  </r>
  <r>
    <x v="5"/>
    <x v="5"/>
    <x v="108"/>
    <x v="3"/>
    <x v="0"/>
    <s v="1 action"/>
    <s v="60 feet"/>
    <x v="0"/>
    <x v="0"/>
    <x v="0"/>
    <x v="0"/>
    <s v="Concentration, up to 1 minute"/>
    <s v="You attempt to beguile a humanoid that you can see within range. It must succeed on a W isdom saving throw or be charmed by you for the duration."/>
    <x v="1"/>
  </r>
  <r>
    <x v="0"/>
    <x v="5"/>
    <x v="108"/>
    <x v="3"/>
    <x v="0"/>
    <s v="1 action"/>
    <s v="60 feet"/>
    <x v="0"/>
    <x v="0"/>
    <x v="0"/>
    <x v="0"/>
    <s v="Concentration, up to 1 minute"/>
    <s v="You attempt to beguile a humanoid that you can see within range. It must succeed on a W isdom saving throw or be charmed by you for the duration."/>
    <x v="1"/>
  </r>
  <r>
    <x v="1"/>
    <x v="5"/>
    <x v="108"/>
    <x v="3"/>
    <x v="0"/>
    <s v="1 action"/>
    <s v="60 feet"/>
    <x v="0"/>
    <x v="0"/>
    <x v="0"/>
    <x v="0"/>
    <s v="Concentration, up to 1 minute"/>
    <s v="You attempt to beguile a humanoid that you can see within range. It must succeed on a W isdom saving throw or be charmed by you for the duration."/>
    <x v="1"/>
  </r>
  <r>
    <x v="1"/>
    <x v="7"/>
    <x v="109"/>
    <x v="0"/>
    <x v="1"/>
    <s v="1 minute"/>
    <s v="Touch"/>
    <x v="0"/>
    <x v="0"/>
    <x v="1"/>
    <x v="1"/>
    <s v="Until Dispelled"/>
    <s v="Crush enspelled sapphire to Instantly summon the bonded object"/>
    <x v="1"/>
  </r>
  <r>
    <x v="5"/>
    <x v="5"/>
    <x v="110"/>
    <x v="7"/>
    <x v="0"/>
    <s v="1 minute"/>
    <s v="Special"/>
    <x v="0"/>
    <x v="0"/>
    <x v="1"/>
    <x v="0"/>
    <s v="8 hours"/>
    <s v="Target known creature on same plane, deliver messages in dreams or damaging  nightmares"/>
    <x v="1"/>
  </r>
  <r>
    <x v="7"/>
    <x v="5"/>
    <x v="110"/>
    <x v="7"/>
    <x v="0"/>
    <s v="1 minute"/>
    <s v="Special"/>
    <x v="0"/>
    <x v="0"/>
    <x v="1"/>
    <x v="0"/>
    <s v="8 hours"/>
    <s v="Target known creature on same plane, deliver messages in dreams or damaging  nightmares"/>
    <x v="1"/>
  </r>
  <r>
    <x v="1"/>
    <x v="5"/>
    <x v="110"/>
    <x v="7"/>
    <x v="0"/>
    <s v="1 minute"/>
    <s v="Special"/>
    <x v="0"/>
    <x v="0"/>
    <x v="1"/>
    <x v="0"/>
    <s v="8 hours"/>
    <s v="Target known creature on same plane, deliver messages in dreams or damaging  nightmares"/>
    <x v="1"/>
  </r>
  <r>
    <x v="6"/>
    <x v="0"/>
    <x v="111"/>
    <x v="2"/>
    <x v="0"/>
    <s v="1 action"/>
    <s v="30 feet"/>
    <x v="0"/>
    <x v="0"/>
    <x v="0"/>
    <x v="0"/>
    <s v="Instantaneous"/>
    <s v="Create minor druidic effect within range"/>
    <x v="1"/>
  </r>
  <r>
    <x v="2"/>
    <x v="3"/>
    <x v="112"/>
    <x v="6"/>
    <x v="0"/>
    <s v="1 action"/>
    <s v="500 feet"/>
    <x v="0"/>
    <x v="0"/>
    <x v="1"/>
    <x v="0"/>
    <s v="Concentration, up to 1 minute"/>
    <s v="Cause earthquake in 100' radius of point chosen in range. Creatures make Con save or lose concentration, Dex save or be knocked prone. Fissures may also open up in ground and Structures may collapse."/>
    <x v="1"/>
  </r>
  <r>
    <x v="6"/>
    <x v="3"/>
    <x v="112"/>
    <x v="6"/>
    <x v="0"/>
    <s v="1 action"/>
    <s v="500 feet"/>
    <x v="0"/>
    <x v="0"/>
    <x v="1"/>
    <x v="0"/>
    <s v="Concentration, up to 1 minute"/>
    <s v="Cause earthquake in 100' radius of point chosen in range. Creatures make Con save or lose concentration, Dex save or be knocked prone. Fissures may also open up in ground and Structures may collapse."/>
    <x v="1"/>
  </r>
  <r>
    <x v="0"/>
    <x v="3"/>
    <x v="112"/>
    <x v="6"/>
    <x v="0"/>
    <s v="1 action"/>
    <s v="500 feet"/>
    <x v="0"/>
    <x v="0"/>
    <x v="1"/>
    <x v="0"/>
    <s v="Concentration, up to 1 minute"/>
    <s v="Cause earthquake in 100' radius of point chosen in range. Creatures make Con save or lose concentration, Dex save or be knocked prone. Fissures may also open up in ground and Structures may collapse."/>
    <x v="1"/>
  </r>
  <r>
    <x v="7"/>
    <x v="0"/>
    <x v="113"/>
    <x v="6"/>
    <x v="0"/>
    <s v="1 action"/>
    <s v="120 feet"/>
    <x v="0"/>
    <x v="0"/>
    <x v="0"/>
    <x v="0"/>
    <s v="Instantaneous"/>
    <s v="Ranged spell attack deals 1d10 force damage"/>
    <x v="0"/>
  </r>
  <r>
    <x v="3"/>
    <x v="4"/>
    <x v="114"/>
    <x v="2"/>
    <x v="0"/>
    <s v="1 action"/>
    <s v="Touch"/>
    <x v="0"/>
    <x v="0"/>
    <x v="0"/>
    <x v="0"/>
    <s v="Concentration, up to 1 hour"/>
    <s v="Choose one of the 5 elemental damage types, for duration, weapon gains +1 to attack and deals +1d4 damage of chosen type"/>
    <x v="0"/>
  </r>
  <r>
    <x v="5"/>
    <x v="1"/>
    <x v="115"/>
    <x v="2"/>
    <x v="0"/>
    <s v="1 action"/>
    <s v="Touch"/>
    <x v="0"/>
    <x v="0"/>
    <x v="1"/>
    <x v="0"/>
    <s v="Concentration, up to 1 hour"/>
    <s v="Target creature gains benefits based on the chosen ability"/>
    <x v="0"/>
  </r>
  <r>
    <x v="2"/>
    <x v="1"/>
    <x v="115"/>
    <x v="2"/>
    <x v="0"/>
    <s v="1 action"/>
    <s v="Touch"/>
    <x v="0"/>
    <x v="0"/>
    <x v="1"/>
    <x v="0"/>
    <s v="Concentration, up to 1 hour"/>
    <s v="Target creature gains benefits based on the chosen ability"/>
    <x v="0"/>
  </r>
  <r>
    <x v="6"/>
    <x v="1"/>
    <x v="115"/>
    <x v="2"/>
    <x v="0"/>
    <s v="1 action"/>
    <s v="Touch"/>
    <x v="0"/>
    <x v="0"/>
    <x v="1"/>
    <x v="0"/>
    <s v="Concentration, up to 1 hour"/>
    <s v="Target creature gains benefits based on the chosen ability"/>
    <x v="0"/>
  </r>
  <r>
    <x v="0"/>
    <x v="1"/>
    <x v="115"/>
    <x v="2"/>
    <x v="0"/>
    <s v="1 action"/>
    <s v="Touch"/>
    <x v="0"/>
    <x v="0"/>
    <x v="1"/>
    <x v="0"/>
    <s v="Concentration, up to 1 hour"/>
    <s v="Target creature gains benefits based on the chosen ability"/>
    <x v="0"/>
  </r>
  <r>
    <x v="0"/>
    <x v="1"/>
    <x v="116"/>
    <x v="2"/>
    <x v="0"/>
    <s v="1 action"/>
    <s v="30 feet"/>
    <x v="0"/>
    <x v="0"/>
    <x v="1"/>
    <x v="0"/>
    <s v="Concentration, up to 1 minute"/>
    <s v="Double of halve target's size"/>
    <x v="1"/>
  </r>
  <r>
    <x v="1"/>
    <x v="1"/>
    <x v="116"/>
    <x v="2"/>
    <x v="0"/>
    <s v="1 action"/>
    <s v="30 feet"/>
    <x v="0"/>
    <x v="0"/>
    <x v="1"/>
    <x v="0"/>
    <s v="Concentration, up to 1 minute"/>
    <s v="Double of halve target's size"/>
    <x v="1"/>
  </r>
  <r>
    <x v="4"/>
    <x v="2"/>
    <x v="117"/>
    <x v="0"/>
    <x v="0"/>
    <s v="1 bonus action"/>
    <s v="Self"/>
    <x v="0"/>
    <x v="1"/>
    <x v="0"/>
    <x v="0"/>
    <s v="Concentration, up to 1 minute"/>
    <s v="Next hit on creature causes that creature to be ensnared by thorny vines, which deal 1d6 piercing damage at the beginning of their turn"/>
    <x v="0"/>
  </r>
  <r>
    <x v="6"/>
    <x v="2"/>
    <x v="118"/>
    <x v="0"/>
    <x v="0"/>
    <s v="1 action"/>
    <s v="90 feet"/>
    <x v="0"/>
    <x v="0"/>
    <x v="0"/>
    <x v="0"/>
    <s v="Concentration, up to 1 minute"/>
    <s v="Weeds &amp; vines cause 20' square to become difficult terrain that attempts to entangle creatures"/>
    <x v="1"/>
  </r>
  <r>
    <x v="5"/>
    <x v="1"/>
    <x v="119"/>
    <x v="3"/>
    <x v="0"/>
    <s v="1 action"/>
    <s v="60 feet"/>
    <x v="0"/>
    <x v="0"/>
    <x v="0"/>
    <x v="0"/>
    <s v="1 minute"/>
    <s v="On a failed Wisdom save, target creature has disadvantage on Wisdom (Perception) checks to perceive any other creature"/>
    <x v="1"/>
  </r>
  <r>
    <x v="7"/>
    <x v="1"/>
    <x v="119"/>
    <x v="3"/>
    <x v="0"/>
    <s v="1 action"/>
    <s v="60 feet"/>
    <x v="0"/>
    <x v="0"/>
    <x v="0"/>
    <x v="0"/>
    <s v="1 minute"/>
    <s v="On a failed Wisdom save, target creature has disadvantage on Wisdom (Perception) checks to perceive any other creature"/>
    <x v="1"/>
  </r>
  <r>
    <x v="5"/>
    <x v="9"/>
    <x v="120"/>
    <x v="2"/>
    <x v="0"/>
    <s v="1 action"/>
    <s v="Self"/>
    <x v="0"/>
    <x v="0"/>
    <x v="0"/>
    <x v="0"/>
    <s v="Up to 8 hours"/>
    <s v="Step into the Ethereal plane for duration or until dismissed"/>
    <x v="0"/>
  </r>
  <r>
    <x v="2"/>
    <x v="9"/>
    <x v="120"/>
    <x v="2"/>
    <x v="0"/>
    <s v="1 action"/>
    <s v="Self"/>
    <x v="0"/>
    <x v="0"/>
    <x v="0"/>
    <x v="0"/>
    <s v="Up to 8 hours"/>
    <s v="Step into the Ethereal plane for duration or until dismissed"/>
    <x v="0"/>
  </r>
  <r>
    <x v="0"/>
    <x v="9"/>
    <x v="120"/>
    <x v="2"/>
    <x v="0"/>
    <s v="1 action"/>
    <s v="Self"/>
    <x v="0"/>
    <x v="0"/>
    <x v="0"/>
    <x v="0"/>
    <s v="Up to 8 hours"/>
    <s v="Step into the Ethereal plane for duration or until dismissed"/>
    <x v="0"/>
  </r>
  <r>
    <x v="7"/>
    <x v="9"/>
    <x v="120"/>
    <x v="2"/>
    <x v="0"/>
    <s v="1 action"/>
    <s v="Self"/>
    <x v="0"/>
    <x v="0"/>
    <x v="0"/>
    <x v="0"/>
    <s v="Up to 8 hours"/>
    <s v="Step into the Ethereal plane for duration or until dismissed"/>
    <x v="0"/>
  </r>
  <r>
    <x v="1"/>
    <x v="9"/>
    <x v="120"/>
    <x v="2"/>
    <x v="0"/>
    <s v="1 action"/>
    <s v="Self"/>
    <x v="0"/>
    <x v="0"/>
    <x v="0"/>
    <x v="0"/>
    <s v="Up to 8 hours"/>
    <s v="Step into the Ethereal plane for duration or until dismissed"/>
    <x v="0"/>
  </r>
  <r>
    <x v="1"/>
    <x v="6"/>
    <x v="121"/>
    <x v="0"/>
    <x v="0"/>
    <s v="1 action"/>
    <s v="90 feet"/>
    <x v="0"/>
    <x v="0"/>
    <x v="1"/>
    <x v="0"/>
    <s v="Concentration, up to 1 minute"/>
    <s v="Tentacles fill 20' square and cause 3d6 bludgeoning damage on failed Dex save and be restrained. Also take 3d6 damage if already restrained at the beginning of a turn"/>
    <x v="1"/>
  </r>
  <r>
    <x v="0"/>
    <x v="2"/>
    <x v="122"/>
    <x v="2"/>
    <x v="0"/>
    <s v="1 bonus action"/>
    <s v="Self"/>
    <x v="0"/>
    <x v="0"/>
    <x v="0"/>
    <x v="0"/>
    <s v="Concentration, up to 10 minutes"/>
    <s v="You may Dash as a bonus action each round until the spell ends"/>
    <x v="1"/>
  </r>
  <r>
    <x v="7"/>
    <x v="2"/>
    <x v="122"/>
    <x v="2"/>
    <x v="0"/>
    <s v="1 bonus action"/>
    <s v="Self"/>
    <x v="0"/>
    <x v="0"/>
    <x v="0"/>
    <x v="0"/>
    <s v="Concentration, up to 10 minutes"/>
    <s v="You may Dash as a bonus action each round until the spell ends"/>
    <x v="1"/>
  </r>
  <r>
    <x v="1"/>
    <x v="2"/>
    <x v="122"/>
    <x v="2"/>
    <x v="0"/>
    <s v="1 bonus action"/>
    <s v="Self"/>
    <x v="0"/>
    <x v="0"/>
    <x v="0"/>
    <x v="0"/>
    <s v="Concentration, up to 10 minutes"/>
    <s v="You may Dash as a bonus action each round until the spell ends"/>
    <x v="1"/>
  </r>
  <r>
    <x v="5"/>
    <x v="7"/>
    <x v="123"/>
    <x v="4"/>
    <x v="0"/>
    <s v="1 action"/>
    <s v="Self"/>
    <x v="0"/>
    <x v="0"/>
    <x v="0"/>
    <x v="0"/>
    <s v="Concentration, up to 1 minute"/>
    <s v="1 creature per round within 60 must make a Wis save or be Panicked, Sickened, or forced Asleep."/>
    <x v="1"/>
  </r>
  <r>
    <x v="0"/>
    <x v="7"/>
    <x v="123"/>
    <x v="4"/>
    <x v="0"/>
    <s v="1 action"/>
    <s v="Self"/>
    <x v="0"/>
    <x v="0"/>
    <x v="0"/>
    <x v="0"/>
    <s v="Concentration, up to 1 minute"/>
    <s v="1 creature per round within 60 must make a Wis save or be Panicked, Sickened, or forced Asleep."/>
    <x v="1"/>
  </r>
  <r>
    <x v="7"/>
    <x v="7"/>
    <x v="123"/>
    <x v="4"/>
    <x v="0"/>
    <s v="1 action"/>
    <s v="Self"/>
    <x v="0"/>
    <x v="0"/>
    <x v="0"/>
    <x v="0"/>
    <s v="Concentration, up to 1 minute"/>
    <s v="1 creature per round within 60 must make a Wis save or be Panicked, Sickened, or forced Asleep."/>
    <x v="1"/>
  </r>
  <r>
    <x v="1"/>
    <x v="7"/>
    <x v="123"/>
    <x v="4"/>
    <x v="0"/>
    <s v="1 action"/>
    <s v="Self"/>
    <x v="0"/>
    <x v="0"/>
    <x v="0"/>
    <x v="0"/>
    <s v="Concentration, up to 1 minute"/>
    <s v="1 creature per round within 60 must make a Wis save or be Panicked, Sickened, or forced Asleep."/>
    <x v="1"/>
  </r>
  <r>
    <x v="1"/>
    <x v="6"/>
    <x v="124"/>
    <x v="2"/>
    <x v="0"/>
    <s v="10 minutes"/>
    <s v="120 feet"/>
    <x v="0"/>
    <x v="0"/>
    <x v="0"/>
    <x v="0"/>
    <s v="Instantaneous"/>
    <s v="Convert raw materials into Large or smaller product of same material. Product cannot require high degree of craftmanship"/>
    <x v="1"/>
  </r>
  <r>
    <x v="5"/>
    <x v="2"/>
    <x v="125"/>
    <x v="6"/>
    <x v="0"/>
    <s v="1 action"/>
    <s v="60 feet"/>
    <x v="0"/>
    <x v="1"/>
    <x v="0"/>
    <x v="0"/>
    <s v="Concentration, up to 1 minute"/>
    <s v="Objects and creatures who fail Dex save in 20' cube are outlined in light. Attack rolls against affected creatures have advantage"/>
    <x v="1"/>
  </r>
  <r>
    <x v="6"/>
    <x v="2"/>
    <x v="125"/>
    <x v="6"/>
    <x v="0"/>
    <s v="1 action"/>
    <s v="60 feet"/>
    <x v="0"/>
    <x v="1"/>
    <x v="0"/>
    <x v="0"/>
    <s v="Concentration, up to 1 minute"/>
    <s v="Objects and creatures who fail Dex save in 20' cube are outlined in light. Attack rolls against affected creatures have advantage"/>
    <x v="1"/>
  </r>
  <r>
    <x v="0"/>
    <x v="2"/>
    <x v="126"/>
    <x v="4"/>
    <x v="0"/>
    <s v="1 action"/>
    <s v="Self"/>
    <x v="0"/>
    <x v="0"/>
    <x v="1"/>
    <x v="0"/>
    <s v="1 hour"/>
    <s v="Gain 1d4+4 temporary hit points for duration."/>
    <x v="0"/>
  </r>
  <r>
    <x v="1"/>
    <x v="2"/>
    <x v="126"/>
    <x v="4"/>
    <x v="0"/>
    <s v="1 action"/>
    <s v="Self"/>
    <x v="0"/>
    <x v="0"/>
    <x v="1"/>
    <x v="0"/>
    <s v="1 hour"/>
    <s v="Gain 1d4+4 temporary hit points for duration."/>
    <x v="0"/>
  </r>
  <r>
    <x v="5"/>
    <x v="4"/>
    <x v="127"/>
    <x v="7"/>
    <x v="0"/>
    <s v="1 action"/>
    <s v="Self (30-foot cone)"/>
    <x v="0"/>
    <x v="0"/>
    <x v="1"/>
    <x v="0"/>
    <s v="Concentration, up to 1 minute"/>
    <s v="Each creature is frightened and drops held items on a failed Wis save."/>
    <x v="1"/>
  </r>
  <r>
    <x v="0"/>
    <x v="4"/>
    <x v="127"/>
    <x v="7"/>
    <x v="0"/>
    <s v="1 action"/>
    <s v="Self (30-foot cone)"/>
    <x v="0"/>
    <x v="0"/>
    <x v="1"/>
    <x v="0"/>
    <s v="Concentration, up to 1 minute"/>
    <s v="Each creature is frightened and drops held items on a failed Wis save."/>
    <x v="1"/>
  </r>
  <r>
    <x v="7"/>
    <x v="4"/>
    <x v="127"/>
    <x v="7"/>
    <x v="0"/>
    <s v="1 action"/>
    <s v="Self (30-foot cone)"/>
    <x v="0"/>
    <x v="0"/>
    <x v="1"/>
    <x v="0"/>
    <s v="Concentration, up to 1 minute"/>
    <s v="Each creature is frightened and drops held items on a failed Wis save."/>
    <x v="1"/>
  </r>
  <r>
    <x v="1"/>
    <x v="4"/>
    <x v="127"/>
    <x v="7"/>
    <x v="0"/>
    <s v="1 action"/>
    <s v="Self (30-foot cone)"/>
    <x v="0"/>
    <x v="0"/>
    <x v="1"/>
    <x v="0"/>
    <s v="Concentration, up to 1 minute"/>
    <s v="Each creature is frightened and drops held items on a failed Wis save."/>
    <x v="1"/>
  </r>
  <r>
    <x v="5"/>
    <x v="2"/>
    <x v="128"/>
    <x v="2"/>
    <x v="0"/>
    <s v="1 reaction"/>
    <s v="60 feet"/>
    <x v="0"/>
    <x v="1"/>
    <x v="1"/>
    <x v="0"/>
    <s v="1 minute"/>
    <s v="Up to 5 falling creatures within range slow to 60'/round and land with no damage and on their feet"/>
    <x v="1"/>
  </r>
  <r>
    <x v="0"/>
    <x v="2"/>
    <x v="128"/>
    <x v="2"/>
    <x v="0"/>
    <s v="1 reaction"/>
    <s v="60 feet"/>
    <x v="0"/>
    <x v="1"/>
    <x v="1"/>
    <x v="0"/>
    <s v="1 minute"/>
    <s v="Up to 5 falling creatures within range slow to 60'/round and land with no damage and on their feet"/>
    <x v="1"/>
  </r>
  <r>
    <x v="1"/>
    <x v="2"/>
    <x v="128"/>
    <x v="2"/>
    <x v="0"/>
    <s v="1 reaction"/>
    <s v="60 feet"/>
    <x v="0"/>
    <x v="1"/>
    <x v="1"/>
    <x v="0"/>
    <s v="1 minute"/>
    <s v="Up to 5 falling creatures within range slow to 60'/round and land with no damage and on their feet"/>
    <x v="1"/>
  </r>
  <r>
    <x v="5"/>
    <x v="3"/>
    <x v="129"/>
    <x v="3"/>
    <x v="0"/>
    <s v="1 action"/>
    <s v="150 feet"/>
    <x v="0"/>
    <x v="0"/>
    <x v="1"/>
    <x v="0"/>
    <s v="Instantaneous"/>
    <s v="Target creature in range takes 4d6 psychic damage and on failed Int save, Int and Cha both drop to 1"/>
    <x v="1"/>
  </r>
  <r>
    <x v="6"/>
    <x v="3"/>
    <x v="129"/>
    <x v="3"/>
    <x v="0"/>
    <s v="1 action"/>
    <s v="150 feet"/>
    <x v="0"/>
    <x v="0"/>
    <x v="1"/>
    <x v="0"/>
    <s v="Instantaneous"/>
    <s v="Target creature in range takes 4d6 psychic damage and on failed Int save, Int and Cha both drop to 1"/>
    <x v="1"/>
  </r>
  <r>
    <x v="7"/>
    <x v="3"/>
    <x v="129"/>
    <x v="3"/>
    <x v="0"/>
    <s v="1 action"/>
    <s v="150 feet"/>
    <x v="0"/>
    <x v="0"/>
    <x v="1"/>
    <x v="0"/>
    <s v="Instantaneous"/>
    <s v="Target creature in range takes 4d6 psychic damage and on failed Int save, Int and Cha both drop to 1"/>
    <x v="1"/>
  </r>
  <r>
    <x v="1"/>
    <x v="3"/>
    <x v="129"/>
    <x v="3"/>
    <x v="0"/>
    <s v="1 action"/>
    <s v="150 feet"/>
    <x v="0"/>
    <x v="0"/>
    <x v="1"/>
    <x v="0"/>
    <s v="Instantaneous"/>
    <s v="Target creature in range takes 4d6 psychic damage and on failed Int save, Int and Cha both drop to 1"/>
    <x v="1"/>
  </r>
  <r>
    <x v="5"/>
    <x v="4"/>
    <x v="130"/>
    <x v="4"/>
    <x v="1"/>
    <s v="1 action"/>
    <s v="Touch"/>
    <x v="0"/>
    <x v="0"/>
    <x v="1"/>
    <x v="0"/>
    <s v="1 hour"/>
    <s v="Target appears dead to all magic and inspection, gains resistance to all damage except psychich, and course of poisons or disease is halted until spell ends"/>
    <x v="1"/>
  </r>
  <r>
    <x v="2"/>
    <x v="4"/>
    <x v="130"/>
    <x v="4"/>
    <x v="1"/>
    <s v="1 action"/>
    <s v="Touch"/>
    <x v="0"/>
    <x v="0"/>
    <x v="1"/>
    <x v="0"/>
    <s v="1 hour"/>
    <s v="Target appears dead to all magic and inspection, gains resistance to all damage except psychich, and course of poisons or disease is halted until spell ends"/>
    <x v="1"/>
  </r>
  <r>
    <x v="6"/>
    <x v="4"/>
    <x v="130"/>
    <x v="4"/>
    <x v="1"/>
    <s v="1 action"/>
    <s v="Touch"/>
    <x v="0"/>
    <x v="0"/>
    <x v="1"/>
    <x v="0"/>
    <s v="1 hour"/>
    <s v="Target appears dead to all magic and inspection, gains resistance to all damage except psychich, and course of poisons or disease is halted until spell ends"/>
    <x v="1"/>
  </r>
  <r>
    <x v="1"/>
    <x v="4"/>
    <x v="130"/>
    <x v="4"/>
    <x v="1"/>
    <s v="1 action"/>
    <s v="Touch"/>
    <x v="0"/>
    <x v="0"/>
    <x v="1"/>
    <x v="0"/>
    <s v="1 hour"/>
    <s v="Target appears dead to all magic and inspection, gains resistance to all damage except psychich, and course of poisons or disease is halted until spell ends"/>
    <x v="1"/>
  </r>
  <r>
    <x v="1"/>
    <x v="2"/>
    <x v="131"/>
    <x v="0"/>
    <x v="1"/>
    <s v="1 hour"/>
    <s v="10 feet"/>
    <x v="0"/>
    <x v="0"/>
    <x v="1"/>
    <x v="1"/>
    <s v="Instantaneous"/>
    <s v="Gain the service of a familiar spirit that takes a form you choose"/>
    <x v="1"/>
  </r>
  <r>
    <x v="3"/>
    <x v="1"/>
    <x v="132"/>
    <x v="0"/>
    <x v="0"/>
    <s v="10 minutes"/>
    <s v="30 feet"/>
    <x v="0"/>
    <x v="0"/>
    <x v="0"/>
    <x v="0"/>
    <s v="Instantaneous"/>
    <s v="Summon a spirit that assumes the form of an unusually intelligent, loyal, and strong steed"/>
    <x v="1"/>
  </r>
  <r>
    <x v="5"/>
    <x v="7"/>
    <x v="133"/>
    <x v="5"/>
    <x v="0"/>
    <s v="1 minute"/>
    <s v="Self"/>
    <x v="0"/>
    <x v="0"/>
    <x v="1"/>
    <x v="0"/>
    <s v="Concentration, up to 1 day"/>
    <s v="Allows you to find the shortest most direct physical route to a specific fixed physical locaiton with which you are familiar"/>
    <x v="1"/>
  </r>
  <r>
    <x v="2"/>
    <x v="7"/>
    <x v="133"/>
    <x v="5"/>
    <x v="0"/>
    <s v="1 minute"/>
    <s v="Self"/>
    <x v="0"/>
    <x v="0"/>
    <x v="1"/>
    <x v="0"/>
    <s v="Concentration, up to 1 day"/>
    <s v="Allows you to find the shortest most direct physical route to a specific fixed physical locaiton with which you are familiar"/>
    <x v="1"/>
  </r>
  <r>
    <x v="6"/>
    <x v="7"/>
    <x v="133"/>
    <x v="5"/>
    <x v="0"/>
    <s v="1 minute"/>
    <s v="Self"/>
    <x v="0"/>
    <x v="0"/>
    <x v="1"/>
    <x v="0"/>
    <s v="Concentration, up to 1 day"/>
    <s v="Allows you to find the shortest most direct physical route to a specific fixed physical locaiton with which you are familiar"/>
    <x v="1"/>
  </r>
  <r>
    <x v="2"/>
    <x v="1"/>
    <x v="134"/>
    <x v="5"/>
    <x v="0"/>
    <s v="1 action"/>
    <s v="120 feet"/>
    <x v="0"/>
    <x v="0"/>
    <x v="0"/>
    <x v="0"/>
    <s v="Instantaneous"/>
    <s v="Sense the presense of any trap within range and line of sight"/>
    <x v="1"/>
  </r>
  <r>
    <x v="6"/>
    <x v="1"/>
    <x v="134"/>
    <x v="5"/>
    <x v="0"/>
    <s v="1 action"/>
    <s v="120 feet"/>
    <x v="0"/>
    <x v="0"/>
    <x v="0"/>
    <x v="0"/>
    <s v="Instantaneous"/>
    <s v="Sense the presense of any trap within range and line of sight"/>
    <x v="1"/>
  </r>
  <r>
    <x v="4"/>
    <x v="1"/>
    <x v="134"/>
    <x v="5"/>
    <x v="0"/>
    <s v="1 action"/>
    <s v="120 feet"/>
    <x v="0"/>
    <x v="0"/>
    <x v="0"/>
    <x v="0"/>
    <s v="Instantaneous"/>
    <s v="Sense the presense of any trap within range and line of sight"/>
    <x v="1"/>
  </r>
  <r>
    <x v="0"/>
    <x v="9"/>
    <x v="135"/>
    <x v="4"/>
    <x v="0"/>
    <s v="1 action"/>
    <s v="60 feet"/>
    <x v="0"/>
    <x v="0"/>
    <x v="0"/>
    <x v="0"/>
    <s v="Instantaneous"/>
    <s v="Target takes 7d8+30 necrotic damage on failed save. If killed by spell, they rise as zombie under permanent control"/>
    <x v="1"/>
  </r>
  <r>
    <x v="7"/>
    <x v="9"/>
    <x v="135"/>
    <x v="4"/>
    <x v="0"/>
    <s v="1 action"/>
    <s v="60 feet"/>
    <x v="0"/>
    <x v="0"/>
    <x v="0"/>
    <x v="0"/>
    <s v="Instantaneous"/>
    <s v="Target takes 7d8+30 necrotic damage on failed save. If killed by spell, they rise as zombie under permanent control"/>
    <x v="1"/>
  </r>
  <r>
    <x v="1"/>
    <x v="9"/>
    <x v="135"/>
    <x v="4"/>
    <x v="0"/>
    <s v="1 action"/>
    <s v="60 feet"/>
    <x v="0"/>
    <x v="0"/>
    <x v="0"/>
    <x v="0"/>
    <s v="Instantaneous"/>
    <s v="Target takes 7d8+30 necrotic damage on failed save. If killed by spell, they rise as zombie under permanent control"/>
    <x v="1"/>
  </r>
  <r>
    <x v="0"/>
    <x v="0"/>
    <x v="136"/>
    <x v="6"/>
    <x v="0"/>
    <s v="1 action"/>
    <s v="120 feet"/>
    <x v="0"/>
    <x v="0"/>
    <x v="0"/>
    <x v="0"/>
    <s v="Instantaneous"/>
    <s v="Ranged spell attack deals 1d10 fire damage"/>
    <x v="0"/>
  </r>
  <r>
    <x v="1"/>
    <x v="0"/>
    <x v="136"/>
    <x v="6"/>
    <x v="0"/>
    <s v="1 action"/>
    <s v="120 feet"/>
    <x v="0"/>
    <x v="0"/>
    <x v="0"/>
    <x v="0"/>
    <s v="Instantaneous"/>
    <s v="Ranged spell attack deals 1d10 fire damage"/>
    <x v="0"/>
  </r>
  <r>
    <x v="1"/>
    <x v="6"/>
    <x v="137"/>
    <x v="6"/>
    <x v="0"/>
    <s v="1 action"/>
    <s v="Self"/>
    <x v="0"/>
    <x v="0"/>
    <x v="1"/>
    <x v="0"/>
    <s v="10 mintues"/>
    <s v="Whispy flames shed light bright/dim 10/10. You gain either cold or fire resistance and deal 2d8 damage of same type to any creature in 5' who hits with a melee attack"/>
    <x v="1"/>
  </r>
  <r>
    <x v="2"/>
    <x v="9"/>
    <x v="138"/>
    <x v="6"/>
    <x v="0"/>
    <s v="1 action"/>
    <s v="150 feet"/>
    <x v="0"/>
    <x v="0"/>
    <x v="0"/>
    <x v="0"/>
    <s v="Instantaneous"/>
    <s v="Creatures caught in up to ten 10-foot cubes take 7d10 fire damage on failed Dex save"/>
    <x v="1"/>
  </r>
  <r>
    <x v="6"/>
    <x v="9"/>
    <x v="138"/>
    <x v="6"/>
    <x v="0"/>
    <s v="1 action"/>
    <s v="150 feet"/>
    <x v="0"/>
    <x v="0"/>
    <x v="0"/>
    <x v="0"/>
    <s v="Instantaneous"/>
    <s v="Creatures caught in up to ten 10-foot cubes take 7d10 fire damage on failed Dex save"/>
    <x v="1"/>
  </r>
  <r>
    <x v="0"/>
    <x v="9"/>
    <x v="138"/>
    <x v="6"/>
    <x v="0"/>
    <s v="1 action"/>
    <s v="150 feet"/>
    <x v="0"/>
    <x v="0"/>
    <x v="0"/>
    <x v="0"/>
    <s v="Instantaneous"/>
    <s v="Creatures caught in up to ten 10-foot cubes take 7d10 fire damage on failed Dex save"/>
    <x v="1"/>
  </r>
  <r>
    <x v="0"/>
    <x v="4"/>
    <x v="139"/>
    <x v="6"/>
    <x v="0"/>
    <s v="1 action"/>
    <s v="150 feet"/>
    <x v="0"/>
    <x v="0"/>
    <x v="1"/>
    <x v="0"/>
    <s v="Instantaneous"/>
    <s v="Each creature in 20' radius sphere in range takes 8d6 fire damage on failed Dex save"/>
    <x v="0"/>
  </r>
  <r>
    <x v="1"/>
    <x v="4"/>
    <x v="139"/>
    <x v="6"/>
    <x v="0"/>
    <s v="1 action"/>
    <s v="150 feet"/>
    <x v="0"/>
    <x v="0"/>
    <x v="1"/>
    <x v="0"/>
    <s v="Instantaneous"/>
    <s v="Each creature in 20' radius sphere in range takes 8d6 fire damage on failed Dex save"/>
    <x v="0"/>
  </r>
  <r>
    <x v="6"/>
    <x v="1"/>
    <x v="140"/>
    <x v="6"/>
    <x v="0"/>
    <s v="1 bonus action"/>
    <s v="Self"/>
    <x v="0"/>
    <x v="0"/>
    <x v="1"/>
    <x v="0"/>
    <s v="Concentration, up to 10 minutes"/>
    <s v="Fiery blade deals 3d6 fire damage on melee attack and sheds light bright/dim 10/10"/>
    <x v="0"/>
  </r>
  <r>
    <x v="2"/>
    <x v="5"/>
    <x v="141"/>
    <x v="6"/>
    <x v="0"/>
    <s v="1 action"/>
    <s v="60 feet"/>
    <x v="0"/>
    <x v="0"/>
    <x v="1"/>
    <x v="0"/>
    <s v="Instantaneous"/>
    <s v="Creatures in 10' radius 40' high cylinder take 4d6 fire and 4d6 radiant damage on failed Dex save."/>
    <x v="0"/>
  </r>
  <r>
    <x v="6"/>
    <x v="1"/>
    <x v="142"/>
    <x v="0"/>
    <x v="0"/>
    <s v="1 action"/>
    <s v="60 feet"/>
    <x v="0"/>
    <x v="0"/>
    <x v="1"/>
    <x v="0"/>
    <s v="Concentration, up to 1 minute"/>
    <s v="Conjure 5' sphere of fire that deals 2d8 fire damage to creature within 5' on failed dex save"/>
    <x v="0"/>
  </r>
  <r>
    <x v="1"/>
    <x v="1"/>
    <x v="142"/>
    <x v="0"/>
    <x v="0"/>
    <s v="1 action"/>
    <s v="60 feet"/>
    <x v="0"/>
    <x v="0"/>
    <x v="1"/>
    <x v="0"/>
    <s v="Concentration, up to 1 minute"/>
    <s v="Conjure 5' sphere of fire that deals 2d8 fire damage to creature within 5' on failed dex save"/>
    <x v="0"/>
  </r>
  <r>
    <x v="7"/>
    <x v="7"/>
    <x v="143"/>
    <x v="2"/>
    <x v="0"/>
    <s v="1 action"/>
    <s v="60 feet"/>
    <x v="0"/>
    <x v="0"/>
    <x v="1"/>
    <x v="0"/>
    <s v="Concentration, up to 1 minute"/>
    <s v="Turn target creature to stone with failed Con saves"/>
    <x v="1"/>
  </r>
  <r>
    <x v="1"/>
    <x v="7"/>
    <x v="143"/>
    <x v="2"/>
    <x v="0"/>
    <s v="1 action"/>
    <s v="60 feet"/>
    <x v="0"/>
    <x v="0"/>
    <x v="1"/>
    <x v="0"/>
    <s v="Concentration, up to 1 minute"/>
    <s v="Turn target creature to stone with failed Con saves"/>
    <x v="1"/>
  </r>
  <r>
    <x v="0"/>
    <x v="4"/>
    <x v="144"/>
    <x v="2"/>
    <x v="0"/>
    <s v="1 action"/>
    <s v="Touch"/>
    <x v="0"/>
    <x v="0"/>
    <x v="1"/>
    <x v="0"/>
    <s v="Concentration, up to 10 minutes"/>
    <s v="Gain 60 foot fly speed for duration"/>
    <x v="0"/>
  </r>
  <r>
    <x v="7"/>
    <x v="4"/>
    <x v="144"/>
    <x v="2"/>
    <x v="0"/>
    <s v="1 action"/>
    <s v="Touch"/>
    <x v="0"/>
    <x v="0"/>
    <x v="1"/>
    <x v="0"/>
    <s v="Concentration, up to 10 minutes"/>
    <s v="Gain 60 foot fly speed for duration"/>
    <x v="0"/>
  </r>
  <r>
    <x v="1"/>
    <x v="4"/>
    <x v="144"/>
    <x v="2"/>
    <x v="0"/>
    <s v="1 action"/>
    <s v="Touch"/>
    <x v="0"/>
    <x v="0"/>
    <x v="1"/>
    <x v="0"/>
    <s v="Concentration, up to 10 minutes"/>
    <s v="Gain 60 foot fly speed for duration"/>
    <x v="0"/>
  </r>
  <r>
    <x v="6"/>
    <x v="2"/>
    <x v="145"/>
    <x v="0"/>
    <x v="0"/>
    <s v="1 action"/>
    <s v="120 feet"/>
    <x v="0"/>
    <x v="0"/>
    <x v="0"/>
    <x v="0"/>
    <s v="Concentration, up to 1 hour"/>
    <s v="You create a 20-foot-radius sphere o f fog centered on a point within range"/>
    <x v="0"/>
  </r>
  <r>
    <x v="4"/>
    <x v="2"/>
    <x v="145"/>
    <x v="0"/>
    <x v="0"/>
    <s v="1 action"/>
    <s v="120 feet"/>
    <x v="0"/>
    <x v="0"/>
    <x v="0"/>
    <x v="0"/>
    <s v="Concentration, up to 1 hour"/>
    <s v="You create a 20-foot-radius sphere o f fog centered on a point within range"/>
    <x v="0"/>
  </r>
  <r>
    <x v="0"/>
    <x v="2"/>
    <x v="145"/>
    <x v="0"/>
    <x v="0"/>
    <s v="1 action"/>
    <s v="120 feet"/>
    <x v="0"/>
    <x v="0"/>
    <x v="0"/>
    <x v="0"/>
    <s v="Concentration, up to 1 hour"/>
    <s v="You create a 20-foot-radius sphere o f fog centered on a point within range"/>
    <x v="0"/>
  </r>
  <r>
    <x v="1"/>
    <x v="2"/>
    <x v="145"/>
    <x v="0"/>
    <x v="0"/>
    <s v="1 action"/>
    <s v="120 feet"/>
    <x v="0"/>
    <x v="0"/>
    <x v="0"/>
    <x v="0"/>
    <s v="Concentration, up to 1 hour"/>
    <s v="You create a 20-foot-radius sphere o f fog centered on a point within range"/>
    <x v="0"/>
  </r>
  <r>
    <x v="2"/>
    <x v="7"/>
    <x v="146"/>
    <x v="1"/>
    <x v="1"/>
    <s v="10 minutes"/>
    <s v="Touch"/>
    <x v="0"/>
    <x v="0"/>
    <x v="1"/>
    <x v="1"/>
    <s v="1 day"/>
    <s v="Create a ward against magical travel 30' high by 40,000 ft2"/>
    <x v="1"/>
  </r>
  <r>
    <x v="5"/>
    <x v="9"/>
    <x v="147"/>
    <x v="6"/>
    <x v="0"/>
    <s v="1 action"/>
    <s v="100 feet"/>
    <x v="0"/>
    <x v="0"/>
    <x v="1"/>
    <x v="0"/>
    <s v="1 hour"/>
    <s v="Cage or box of force that can't be dispelled, or left via non-magical means. Magic departure requires successful Cha check"/>
    <x v="1"/>
  </r>
  <r>
    <x v="7"/>
    <x v="9"/>
    <x v="147"/>
    <x v="6"/>
    <x v="0"/>
    <s v="1 action"/>
    <s v="100 feet"/>
    <x v="0"/>
    <x v="0"/>
    <x v="1"/>
    <x v="0"/>
    <s v="1 hour"/>
    <s v="Cage or box of force that can't be dispelled, or left via non-magical means. Magic departure requires successful Cha check"/>
    <x v="1"/>
  </r>
  <r>
    <x v="1"/>
    <x v="9"/>
    <x v="147"/>
    <x v="6"/>
    <x v="0"/>
    <s v="1 action"/>
    <s v="100 feet"/>
    <x v="0"/>
    <x v="0"/>
    <x v="1"/>
    <x v="0"/>
    <s v="1 hour"/>
    <s v="Cage or box of force that can't be dispelled, or left via non-magical means. Magic departure requires successful Cha check"/>
    <x v="1"/>
  </r>
  <r>
    <x v="5"/>
    <x v="8"/>
    <x v="148"/>
    <x v="5"/>
    <x v="0"/>
    <s v="1 minute"/>
    <s v="Touch"/>
    <x v="0"/>
    <x v="0"/>
    <x v="1"/>
    <x v="0"/>
    <s v="8 hours"/>
    <s v="Target is immune to surprise and has advantage on all d20 rolls for duration. Attacks against target are at disadvantage"/>
    <x v="1"/>
  </r>
  <r>
    <x v="6"/>
    <x v="8"/>
    <x v="148"/>
    <x v="5"/>
    <x v="0"/>
    <s v="1 minute"/>
    <s v="Touch"/>
    <x v="0"/>
    <x v="0"/>
    <x v="1"/>
    <x v="0"/>
    <s v="8 hours"/>
    <s v="Target is immune to surprise and has advantage on all d20 rolls for duration. Attacks against target are at disadvantage"/>
    <x v="1"/>
  </r>
  <r>
    <x v="7"/>
    <x v="8"/>
    <x v="148"/>
    <x v="5"/>
    <x v="0"/>
    <s v="1 minute"/>
    <s v="Touch"/>
    <x v="0"/>
    <x v="0"/>
    <x v="1"/>
    <x v="0"/>
    <s v="8 hours"/>
    <s v="Target is immune to surprise and has advantage on all d20 rolls for duration. Attacks against target are at disadvantage"/>
    <x v="1"/>
  </r>
  <r>
    <x v="1"/>
    <x v="8"/>
    <x v="148"/>
    <x v="5"/>
    <x v="0"/>
    <s v="1 minute"/>
    <s v="Touch"/>
    <x v="0"/>
    <x v="0"/>
    <x v="1"/>
    <x v="0"/>
    <s v="8 hours"/>
    <s v="Target is immune to surprise and has advantage on all d20 rolls for duration. Attacks against target are at disadvantage"/>
    <x v="1"/>
  </r>
  <r>
    <x v="5"/>
    <x v="6"/>
    <x v="149"/>
    <x v="1"/>
    <x v="0"/>
    <s v="1 action"/>
    <s v="Touch"/>
    <x v="0"/>
    <x v="0"/>
    <x v="1"/>
    <x v="0"/>
    <s v="1 hour"/>
    <s v="Target is not hampered by difficult terrain, cannot be magically paralyzed, restrained or slowed for duration. 5' of movement automatically frees target from nonmagical restraint, and target suffers no penalties to movement or attack underwater"/>
    <x v="1"/>
  </r>
  <r>
    <x v="2"/>
    <x v="6"/>
    <x v="149"/>
    <x v="1"/>
    <x v="0"/>
    <s v="1 action"/>
    <s v="Touch"/>
    <x v="0"/>
    <x v="0"/>
    <x v="1"/>
    <x v="0"/>
    <s v="1 hour"/>
    <s v="Target is not hampered by difficult terrain, cannot be magically paralyzed, restrained or slowed for duration. 5' of movement automatically frees target from nonmagical restraint, and target suffers no penalties to movement or attack underwater"/>
    <x v="1"/>
  </r>
  <r>
    <x v="6"/>
    <x v="6"/>
    <x v="149"/>
    <x v="1"/>
    <x v="0"/>
    <s v="1 action"/>
    <s v="Touch"/>
    <x v="0"/>
    <x v="0"/>
    <x v="1"/>
    <x v="0"/>
    <s v="1 hour"/>
    <s v="Target is not hampered by difficult terrain, cannot be magically paralyzed, restrained or slowed for duration. 5' of movement automatically frees target from nonmagical restraint, and target suffers no penalties to movement or attack underwater"/>
    <x v="1"/>
  </r>
  <r>
    <x v="4"/>
    <x v="6"/>
    <x v="149"/>
    <x v="1"/>
    <x v="0"/>
    <s v="1 action"/>
    <s v="Touch"/>
    <x v="0"/>
    <x v="0"/>
    <x v="1"/>
    <x v="0"/>
    <s v="1 hour"/>
    <s v="Target is not hampered by difficult terrain, cannot be magically paralyzed, restrained or slowed for duration. 5' of movement automatically frees target from nonmagical restraint, and target suffers no penalties to movement or attack underwater"/>
    <x v="1"/>
  </r>
  <r>
    <x v="0"/>
    <x v="0"/>
    <x v="150"/>
    <x v="3"/>
    <x v="0"/>
    <s v="1 action"/>
    <s v="Self"/>
    <x v="1"/>
    <x v="0"/>
    <x v="1"/>
    <x v="0"/>
    <s v="Concentration, up to 1 minute"/>
    <s v="Gain advantage on all Cha checks against one nonhostile creature for duration"/>
    <x v="1"/>
  </r>
  <r>
    <x v="7"/>
    <x v="0"/>
    <x v="150"/>
    <x v="3"/>
    <x v="0"/>
    <s v="1 action"/>
    <s v="Self"/>
    <x v="1"/>
    <x v="0"/>
    <x v="1"/>
    <x v="0"/>
    <s v="Concentration, up to 1 minute"/>
    <s v="Gain advantage on all Cha checks against one nonhostile creature for duration"/>
    <x v="1"/>
  </r>
  <r>
    <x v="1"/>
    <x v="0"/>
    <x v="150"/>
    <x v="3"/>
    <x v="0"/>
    <s v="1 action"/>
    <s v="Self"/>
    <x v="1"/>
    <x v="0"/>
    <x v="1"/>
    <x v="0"/>
    <s v="Concentration, up to 1 minute"/>
    <s v="Gain advantage on all Cha checks against one nonhostile creature for duration"/>
    <x v="1"/>
  </r>
  <r>
    <x v="0"/>
    <x v="4"/>
    <x v="151"/>
    <x v="2"/>
    <x v="0"/>
    <s v="1 action"/>
    <s v="Touch"/>
    <x v="0"/>
    <x v="0"/>
    <x v="1"/>
    <x v="0"/>
    <s v="Concentration, up to 1 hour"/>
    <s v="Target can only move 10 fly, gains resistance to all nonmagical damage and has advantage on Str, Dex, and Con saves"/>
    <x v="1"/>
  </r>
  <r>
    <x v="7"/>
    <x v="4"/>
    <x v="151"/>
    <x v="2"/>
    <x v="0"/>
    <s v="1 action"/>
    <s v="Touch"/>
    <x v="0"/>
    <x v="0"/>
    <x v="1"/>
    <x v="0"/>
    <s v="Concentration, up to 1 hour"/>
    <s v="Target can only move 10 fly, gains resistance to all nonmagical damage and has advantage on Str, Dex, and Con saves"/>
    <x v="1"/>
  </r>
  <r>
    <x v="1"/>
    <x v="4"/>
    <x v="151"/>
    <x v="2"/>
    <x v="0"/>
    <s v="1 action"/>
    <s v="Touch"/>
    <x v="0"/>
    <x v="0"/>
    <x v="1"/>
    <x v="0"/>
    <s v="Concentration, up to 1 hour"/>
    <s v="Target can only move 10 fly, gains resistance to all nonmagical damage and has advantage on Str, Dex, and Con saves"/>
    <x v="1"/>
  </r>
  <r>
    <x v="2"/>
    <x v="8"/>
    <x v="152"/>
    <x v="0"/>
    <x v="0"/>
    <s v="1 action"/>
    <s v="60 feet"/>
    <x v="0"/>
    <x v="0"/>
    <x v="1"/>
    <x v="0"/>
    <s v="Concentration, up to 1 minute"/>
    <s v="Conjure a portal 5-20' in diameter that lasts for the duration to a different plane. Can be used to call a specific creature"/>
    <x v="1"/>
  </r>
  <r>
    <x v="0"/>
    <x v="8"/>
    <x v="152"/>
    <x v="0"/>
    <x v="0"/>
    <s v="1 action"/>
    <s v="60 feet"/>
    <x v="0"/>
    <x v="0"/>
    <x v="1"/>
    <x v="0"/>
    <s v="Concentration, up to 1 minute"/>
    <s v="Conjure a portal 5-20' in diameter that lasts for the duration to a different plane. Can be used to call a specific creature"/>
    <x v="1"/>
  </r>
  <r>
    <x v="1"/>
    <x v="8"/>
    <x v="152"/>
    <x v="0"/>
    <x v="0"/>
    <s v="1 action"/>
    <s v="60 feet"/>
    <x v="0"/>
    <x v="0"/>
    <x v="1"/>
    <x v="0"/>
    <s v="Concentration, up to 1 minute"/>
    <s v="Conjure a portal 5-20' in diameter that lasts for the duration to a different plane. Can be used to call a specific creature"/>
    <x v="1"/>
  </r>
  <r>
    <x v="5"/>
    <x v="5"/>
    <x v="153"/>
    <x v="3"/>
    <x v="0"/>
    <s v="1 minute"/>
    <s v="60 feet"/>
    <x v="0"/>
    <x v="1"/>
    <x v="0"/>
    <x v="0"/>
    <s v="30 Days"/>
    <s v="Creature who can understand you is Charmed for duration on failed Will save and must follow command issued in spell or take 5d10 psychic damage once per day"/>
    <x v="0"/>
  </r>
  <r>
    <x v="2"/>
    <x v="5"/>
    <x v="153"/>
    <x v="3"/>
    <x v="0"/>
    <s v="1 minute"/>
    <s v="60 feet"/>
    <x v="0"/>
    <x v="1"/>
    <x v="0"/>
    <x v="0"/>
    <s v="30 Days"/>
    <s v="Creature who can understand you is Charmed for duration on failed Will save and must follow command issued in spell or take 5d10 psychic damage once per day"/>
    <x v="0"/>
  </r>
  <r>
    <x v="6"/>
    <x v="5"/>
    <x v="153"/>
    <x v="3"/>
    <x v="0"/>
    <s v="1 minute"/>
    <s v="60 feet"/>
    <x v="0"/>
    <x v="1"/>
    <x v="0"/>
    <x v="0"/>
    <s v="30 Days"/>
    <s v="Creature who can understand you is Charmed for duration on failed Will save and must follow command issued in spell or take 5d10 psychic damage once per day"/>
    <x v="0"/>
  </r>
  <r>
    <x v="3"/>
    <x v="5"/>
    <x v="153"/>
    <x v="3"/>
    <x v="0"/>
    <s v="1 minute"/>
    <s v="60 feet"/>
    <x v="0"/>
    <x v="1"/>
    <x v="0"/>
    <x v="0"/>
    <s v="30 Days"/>
    <s v="Creature who can understand you is Charmed for duration on failed Will save and must follow command issued in spell or take 5d10 psychic damage once per day"/>
    <x v="0"/>
  </r>
  <r>
    <x v="1"/>
    <x v="5"/>
    <x v="153"/>
    <x v="3"/>
    <x v="0"/>
    <s v="1 minute"/>
    <s v="60 feet"/>
    <x v="0"/>
    <x v="1"/>
    <x v="0"/>
    <x v="0"/>
    <s v="30 Days"/>
    <s v="Creature who can understand you is Charmed for duration on failed Will save and must follow command issued in spell or take 5d10 psychic damage once per day"/>
    <x v="0"/>
  </r>
  <r>
    <x v="2"/>
    <x v="1"/>
    <x v="154"/>
    <x v="4"/>
    <x v="1"/>
    <s v="1 action"/>
    <s v="Touch"/>
    <x v="0"/>
    <x v="0"/>
    <x v="1"/>
    <x v="0"/>
    <s v="10 days"/>
    <s v="Touched corpse or other remains don't decay or become undead for duration"/>
    <x v="1"/>
  </r>
  <r>
    <x v="1"/>
    <x v="1"/>
    <x v="154"/>
    <x v="4"/>
    <x v="1"/>
    <s v="1 action"/>
    <s v="Touch"/>
    <x v="0"/>
    <x v="0"/>
    <x v="1"/>
    <x v="0"/>
    <s v="10 days"/>
    <s v="Touched corpse or other remains don't decay or become undead for duration"/>
    <x v="1"/>
  </r>
  <r>
    <x v="6"/>
    <x v="6"/>
    <x v="155"/>
    <x v="2"/>
    <x v="0"/>
    <s v="1 action"/>
    <s v="30 feet"/>
    <x v="0"/>
    <x v="0"/>
    <x v="0"/>
    <x v="0"/>
    <s v="Concentration, up to 10 minutes"/>
    <s v="Transform a different number of insects into giant versions depending on type. Lasts for duration, until they reach 0 hit points or you dismiss the spell"/>
    <x v="1"/>
  </r>
  <r>
    <x v="5"/>
    <x v="3"/>
    <x v="156"/>
    <x v="2"/>
    <x v="0"/>
    <s v="1 action"/>
    <s v="Self"/>
    <x v="0"/>
    <x v="1"/>
    <x v="0"/>
    <x v="0"/>
    <s v="1 hour"/>
    <s v="Replace any Cha check roll with 15 for duration; Truth telling magic shows you are truthful"/>
    <x v="1"/>
  </r>
  <r>
    <x v="7"/>
    <x v="3"/>
    <x v="156"/>
    <x v="2"/>
    <x v="0"/>
    <s v="1 action"/>
    <s v="Self"/>
    <x v="0"/>
    <x v="1"/>
    <x v="0"/>
    <x v="0"/>
    <s v="1 hour"/>
    <s v="Replace any Cha check roll with 15 for duration; Truth telling magic shows you are truthful"/>
    <x v="1"/>
  </r>
  <r>
    <x v="0"/>
    <x v="7"/>
    <x v="157"/>
    <x v="1"/>
    <x v="0"/>
    <s v="1 action"/>
    <s v="Sel f (10-foot radius)"/>
    <x v="0"/>
    <x v="0"/>
    <x v="1"/>
    <x v="0"/>
    <s v="Concentration, up to 1 minute"/>
    <s v="10-foot radius blocks all spells of 5th level or lower"/>
    <x v="0"/>
  </r>
  <r>
    <x v="1"/>
    <x v="7"/>
    <x v="157"/>
    <x v="1"/>
    <x v="0"/>
    <s v="1 action"/>
    <s v="Sel f (10-foot radius)"/>
    <x v="0"/>
    <x v="0"/>
    <x v="1"/>
    <x v="0"/>
    <s v="Concentration, up to 1 minute"/>
    <s v="10-foot radius blocks all spells of 5th level or lower"/>
    <x v="0"/>
  </r>
  <r>
    <x v="2"/>
    <x v="4"/>
    <x v="158"/>
    <x v="1"/>
    <x v="0"/>
    <s v="1 hour"/>
    <s v="Touch"/>
    <x v="0"/>
    <x v="0"/>
    <x v="1"/>
    <x v="1"/>
    <s v="Until dispelled or triggered"/>
    <s v="inscribe triggered glyph on surface to either explode or release stored spell"/>
    <x v="0"/>
  </r>
  <r>
    <x v="1"/>
    <x v="4"/>
    <x v="158"/>
    <x v="1"/>
    <x v="0"/>
    <s v="1 hour"/>
    <s v="Touch"/>
    <x v="0"/>
    <x v="0"/>
    <x v="1"/>
    <x v="1"/>
    <s v="Until dispelled or triggered"/>
    <s v="inscribe triggered glyph on surface to either explode or release stored spell"/>
    <x v="0"/>
  </r>
  <r>
    <x v="5"/>
    <x v="4"/>
    <x v="158"/>
    <x v="1"/>
    <x v="0"/>
    <s v="1 hour"/>
    <s v="Touch"/>
    <x v="0"/>
    <x v="0"/>
    <x v="1"/>
    <x v="1"/>
    <s v="Until dispelled or triggered"/>
    <s v="inscribe triggered glyph on surface to either explode or release stored spell"/>
    <x v="0"/>
  </r>
  <r>
    <x v="6"/>
    <x v="2"/>
    <x v="159"/>
    <x v="2"/>
    <x v="0"/>
    <s v="1 action"/>
    <s v="Touch"/>
    <x v="0"/>
    <x v="0"/>
    <x v="1"/>
    <x v="0"/>
    <s v="Instantaneous"/>
    <s v="10 berries appear in hand. Each heals 1 hit point and provides sustenence for one day"/>
    <x v="1"/>
  </r>
  <r>
    <x v="4"/>
    <x v="2"/>
    <x v="159"/>
    <x v="2"/>
    <x v="0"/>
    <s v="1 action"/>
    <s v="Touch"/>
    <x v="0"/>
    <x v="0"/>
    <x v="1"/>
    <x v="0"/>
    <s v="Instantaneous"/>
    <s v="10 berries appear in hand. Each heals 1 hit point and provides sustenence for one day"/>
    <x v="1"/>
  </r>
  <r>
    <x v="6"/>
    <x v="6"/>
    <x v="160"/>
    <x v="0"/>
    <x v="0"/>
    <s v="1 bonus action"/>
    <s v="30 feet"/>
    <x v="0"/>
    <x v="0"/>
    <x v="0"/>
    <x v="0"/>
    <s v="Concentration, up to 1 minute"/>
    <s v="Conjure a vine within range that has a 30' reach. On a failed Dex save target creature is pulled 20' towards vine. "/>
    <x v="1"/>
  </r>
  <r>
    <x v="4"/>
    <x v="6"/>
    <x v="160"/>
    <x v="0"/>
    <x v="0"/>
    <s v="1 bonus action"/>
    <s v="30 feet"/>
    <x v="0"/>
    <x v="0"/>
    <x v="0"/>
    <x v="0"/>
    <s v="Concentration, up to 1 minute"/>
    <s v="Conjure a vine within range that has a 30' reach. On a failed Dex save target creature is pulled 20' towards vine. "/>
    <x v="1"/>
  </r>
  <r>
    <x v="1"/>
    <x v="2"/>
    <x v="161"/>
    <x v="0"/>
    <x v="0"/>
    <s v="1 action"/>
    <s v="60 feet"/>
    <x v="0"/>
    <x v="0"/>
    <x v="1"/>
    <x v="0"/>
    <s v="1 minute"/>
    <s v="Creatures in 10' square must make Dex save or fall prone"/>
    <x v="1"/>
  </r>
  <r>
    <x v="5"/>
    <x v="6"/>
    <x v="162"/>
    <x v="7"/>
    <x v="0"/>
    <s v="1 action"/>
    <s v="Touch"/>
    <x v="0"/>
    <x v="0"/>
    <x v="0"/>
    <x v="0"/>
    <s v="Concentration, up to 1 minute"/>
    <s v="Creature touched is invisible until spell ends"/>
    <x v="1"/>
  </r>
  <r>
    <x v="0"/>
    <x v="6"/>
    <x v="162"/>
    <x v="7"/>
    <x v="0"/>
    <s v="1 action"/>
    <s v="Touch"/>
    <x v="0"/>
    <x v="0"/>
    <x v="0"/>
    <x v="0"/>
    <s v="Concentration, up to 1 minute"/>
    <s v="Creature touched is invisible until spell ends"/>
    <x v="1"/>
  </r>
  <r>
    <x v="1"/>
    <x v="6"/>
    <x v="162"/>
    <x v="7"/>
    <x v="0"/>
    <s v="1 action"/>
    <s v="Touch"/>
    <x v="0"/>
    <x v="0"/>
    <x v="0"/>
    <x v="0"/>
    <s v="Concentration, up to 1 minute"/>
    <s v="Creature touched is invisible until spell ends"/>
    <x v="1"/>
  </r>
  <r>
    <x v="5"/>
    <x v="5"/>
    <x v="163"/>
    <x v="1"/>
    <x v="0"/>
    <s v="1 action"/>
    <s v="Touch"/>
    <x v="0"/>
    <x v="0"/>
    <x v="1"/>
    <x v="1"/>
    <s v="Instantaneous"/>
    <s v="End debilitating effect on creature from: Exhaustion level, charm or petrification, curse, reduction of ability score or hit points"/>
    <x v="1"/>
  </r>
  <r>
    <x v="2"/>
    <x v="5"/>
    <x v="163"/>
    <x v="1"/>
    <x v="0"/>
    <s v="1 action"/>
    <s v="Touch"/>
    <x v="0"/>
    <x v="0"/>
    <x v="1"/>
    <x v="1"/>
    <s v="Instantaneous"/>
    <s v="End debilitating effect on creature from: Exhaustion level, charm or petrification, curse, reduction of ability score or hit points"/>
    <x v="1"/>
  </r>
  <r>
    <x v="6"/>
    <x v="5"/>
    <x v="163"/>
    <x v="1"/>
    <x v="0"/>
    <s v="1 action"/>
    <s v="Touch"/>
    <x v="0"/>
    <x v="0"/>
    <x v="1"/>
    <x v="1"/>
    <s v="Instantaneous"/>
    <s v="End debilitating effect on creature from: Exhaustion level, charm or petrification, curse, reduction of ability score or hit points"/>
    <x v="1"/>
  </r>
  <r>
    <x v="2"/>
    <x v="6"/>
    <x v="164"/>
    <x v="0"/>
    <x v="0"/>
    <s v="1 action"/>
    <s v="30 feet"/>
    <x v="0"/>
    <x v="1"/>
    <x v="0"/>
    <x v="0"/>
    <s v="8 hours"/>
    <s v="Hostile creatures that move within 10' of Guardian take 20 points of radiant damage on failed save. Guardian disappears after dealing 60 points"/>
    <x v="1"/>
  </r>
  <r>
    <x v="5"/>
    <x v="7"/>
    <x v="165"/>
    <x v="1"/>
    <x v="0"/>
    <s v="10 minutes"/>
    <s v="Touch"/>
    <x v="0"/>
    <x v="0"/>
    <x v="1"/>
    <x v="0"/>
    <s v="24 hours"/>
    <s v="Create a ward that protects 2500 ft2 by 20' with various effects"/>
    <x v="1"/>
  </r>
  <r>
    <x v="1"/>
    <x v="7"/>
    <x v="165"/>
    <x v="1"/>
    <x v="0"/>
    <s v="10 minutes"/>
    <s v="Touch"/>
    <x v="0"/>
    <x v="0"/>
    <x v="1"/>
    <x v="0"/>
    <s v="24 hours"/>
    <s v="Create a ward that protects 2500 ft2 by 20' with various effects"/>
    <x v="1"/>
  </r>
  <r>
    <x v="2"/>
    <x v="0"/>
    <x v="166"/>
    <x v="5"/>
    <x v="0"/>
    <s v="1 action"/>
    <s v="Touch"/>
    <x v="0"/>
    <x v="0"/>
    <x v="0"/>
    <x v="0"/>
    <s v="Concentration, up to 1 minute"/>
    <s v="Once before spell ends, target creature can add 1d4 to ability check"/>
    <x v="1"/>
  </r>
  <r>
    <x v="6"/>
    <x v="0"/>
    <x v="166"/>
    <x v="5"/>
    <x v="0"/>
    <s v="1 action"/>
    <s v="Touch"/>
    <x v="0"/>
    <x v="0"/>
    <x v="0"/>
    <x v="0"/>
    <s v="Concentration, up to 1 minute"/>
    <s v="Once before spell ends, target creature can add 1d4 to ability check"/>
    <x v="1"/>
  </r>
  <r>
    <x v="2"/>
    <x v="2"/>
    <x v="167"/>
    <x v="6"/>
    <x v="0"/>
    <s v="1 action"/>
    <s v="120 feet"/>
    <x v="0"/>
    <x v="0"/>
    <x v="0"/>
    <x v="0"/>
    <s v="1 round"/>
    <s v="Spell attack deals 4d6 radiant damage and next attack against creature gains advantage"/>
    <x v="0"/>
  </r>
  <r>
    <x v="6"/>
    <x v="1"/>
    <x v="168"/>
    <x v="6"/>
    <x v="0"/>
    <s v="1 action"/>
    <s v="Sel f (60-foot line)"/>
    <x v="0"/>
    <x v="0"/>
    <x v="1"/>
    <x v="0"/>
    <s v="Concentration, up to 1 minute"/>
    <s v="Line of strong wing 60' long and 10' wide blasts out from you in direction of your choice"/>
    <x v="1"/>
  </r>
  <r>
    <x v="0"/>
    <x v="1"/>
    <x v="168"/>
    <x v="6"/>
    <x v="0"/>
    <s v="1 action"/>
    <s v="Sel f (60-foot line)"/>
    <x v="0"/>
    <x v="0"/>
    <x v="1"/>
    <x v="0"/>
    <s v="Concentration, up to 1 minute"/>
    <s v="Line of strong wing 60' long and 10' wide blasts out from you in direction of your choice"/>
    <x v="1"/>
  </r>
  <r>
    <x v="1"/>
    <x v="1"/>
    <x v="168"/>
    <x v="6"/>
    <x v="0"/>
    <s v="1 action"/>
    <s v="Sel f (60-foot line)"/>
    <x v="0"/>
    <x v="0"/>
    <x v="1"/>
    <x v="0"/>
    <s v="Concentration, up to 1 minute"/>
    <s v="Line of strong wing 60' long and 10' wide blasts out from you in direction of your choice"/>
    <x v="1"/>
  </r>
  <r>
    <x v="4"/>
    <x v="2"/>
    <x v="169"/>
    <x v="0"/>
    <x v="0"/>
    <s v="1 bonus action"/>
    <s v="Self"/>
    <x v="0"/>
    <x v="1"/>
    <x v="0"/>
    <x v="0"/>
    <s v="Concentration, up to 1 minute"/>
    <s v="Next ranged hit on creature deals additional 1d10 slashing damage to it and all creatures within 5' on failed Dex save"/>
    <x v="0"/>
  </r>
  <r>
    <x v="2"/>
    <x v="5"/>
    <x v="170"/>
    <x v="6"/>
    <x v="0"/>
    <s v="24 hours"/>
    <s v="Touch"/>
    <x v="0"/>
    <x v="0"/>
    <x v="1"/>
    <x v="1"/>
    <s v="Until Dispelled"/>
    <s v="Infuse area up to 60' radius with holy (or unholy) power. Non-natural creatures can't charm creatures in area or enter it. You may bind other effects per spell"/>
    <x v="1"/>
  </r>
  <r>
    <x v="5"/>
    <x v="6"/>
    <x v="171"/>
    <x v="7"/>
    <x v="0"/>
    <s v="10 minutes"/>
    <s v="300 feet"/>
    <x v="0"/>
    <x v="0"/>
    <x v="1"/>
    <x v="0"/>
    <s v="24 hours"/>
    <s v="Make natural terrain in 150' cube appear to be another natural setting"/>
    <x v="1"/>
  </r>
  <r>
    <x v="6"/>
    <x v="6"/>
    <x v="171"/>
    <x v="7"/>
    <x v="0"/>
    <s v="10 minutes"/>
    <s v="300 feet"/>
    <x v="0"/>
    <x v="0"/>
    <x v="1"/>
    <x v="0"/>
    <s v="24 hours"/>
    <s v="Make natural terrain in 150' cube appear to be another natural setting"/>
    <x v="1"/>
  </r>
  <r>
    <x v="7"/>
    <x v="6"/>
    <x v="171"/>
    <x v="7"/>
    <x v="0"/>
    <s v="10 minutes"/>
    <s v="300 feet"/>
    <x v="0"/>
    <x v="0"/>
    <x v="1"/>
    <x v="0"/>
    <s v="24 hours"/>
    <s v="Make natural terrain in 150' cube appear to be another natural setting"/>
    <x v="1"/>
  </r>
  <r>
    <x v="1"/>
    <x v="6"/>
    <x v="171"/>
    <x v="7"/>
    <x v="0"/>
    <s v="10 minutes"/>
    <s v="300 feet"/>
    <x v="0"/>
    <x v="0"/>
    <x v="1"/>
    <x v="0"/>
    <s v="24 hours"/>
    <s v="Make natural terrain in 150' cube appear to be another natural setting"/>
    <x v="1"/>
  </r>
  <r>
    <x v="2"/>
    <x v="7"/>
    <x v="172"/>
    <x v="4"/>
    <x v="0"/>
    <s v="1 action"/>
    <s v="60 feet"/>
    <x v="0"/>
    <x v="0"/>
    <x v="0"/>
    <x v="0"/>
    <s v="Instantaneous"/>
    <s v="Target takes 14d6 necrotic damage on failed Con save and has hit point max reduced by same amount for 1 hour"/>
    <x v="1"/>
  </r>
  <r>
    <x v="0"/>
    <x v="4"/>
    <x v="173"/>
    <x v="2"/>
    <x v="0"/>
    <s v="1 action"/>
    <s v="30 feet"/>
    <x v="0"/>
    <x v="0"/>
    <x v="1"/>
    <x v="0"/>
    <s v="Concentration, up to 1 minute"/>
    <s v="Target creature speed is doubled, gains +2 AC, advantage on Dex saves, and 1 additional action per round for attack (one only), dash, disengage, hide, or use object"/>
    <x v="1"/>
  </r>
  <r>
    <x v="1"/>
    <x v="4"/>
    <x v="173"/>
    <x v="2"/>
    <x v="0"/>
    <s v="1 action"/>
    <s v="30 feet"/>
    <x v="0"/>
    <x v="0"/>
    <x v="1"/>
    <x v="0"/>
    <s v="Concentration, up to 1 minute"/>
    <s v="Target creature speed is doubled, gains +2 AC, advantage on Dex saves, and 1 additional action per round for attack (one only), dash, disengage, hide, or use object"/>
    <x v="1"/>
  </r>
  <r>
    <x v="2"/>
    <x v="7"/>
    <x v="174"/>
    <x v="6"/>
    <x v="0"/>
    <s v="1 action"/>
    <s v="60 feet"/>
    <x v="0"/>
    <x v="0"/>
    <x v="0"/>
    <x v="0"/>
    <s v="Instantaneous"/>
    <s v="Target creature regains 70 hit points and his healed of blindness/deafness, and any diseases"/>
    <x v="0"/>
  </r>
  <r>
    <x v="6"/>
    <x v="7"/>
    <x v="174"/>
    <x v="6"/>
    <x v="0"/>
    <s v="1 action"/>
    <s v="60 feet"/>
    <x v="0"/>
    <x v="0"/>
    <x v="0"/>
    <x v="0"/>
    <s v="Instantaneous"/>
    <s v="Target creature regains 70 hit points and his healed of blindness/deafness, and any diseases"/>
    <x v="0"/>
  </r>
  <r>
    <x v="5"/>
    <x v="2"/>
    <x v="175"/>
    <x v="6"/>
    <x v="0"/>
    <s v="1 bonus action"/>
    <s v="60 feet"/>
    <x v="0"/>
    <x v="1"/>
    <x v="0"/>
    <x v="0"/>
    <s v="Instantaneous"/>
    <s v="Target creature heals 1d4+Spellcasting Modifier"/>
    <x v="0"/>
  </r>
  <r>
    <x v="2"/>
    <x v="2"/>
    <x v="175"/>
    <x v="6"/>
    <x v="0"/>
    <s v="1 bonus action"/>
    <s v="60 feet"/>
    <x v="0"/>
    <x v="1"/>
    <x v="0"/>
    <x v="0"/>
    <s v="Instantaneous"/>
    <s v="Target creature heals 1d4+Spellcasting Modifier"/>
    <x v="0"/>
  </r>
  <r>
    <x v="6"/>
    <x v="2"/>
    <x v="175"/>
    <x v="6"/>
    <x v="0"/>
    <s v="1 bonus action"/>
    <s v="60 feet"/>
    <x v="0"/>
    <x v="1"/>
    <x v="0"/>
    <x v="0"/>
    <s v="Instantaneous"/>
    <s v="Target creature heals 1d4+Spellcasting Modifier"/>
    <x v="0"/>
  </r>
  <r>
    <x v="5"/>
    <x v="1"/>
    <x v="176"/>
    <x v="2"/>
    <x v="0"/>
    <s v="1 action"/>
    <s v="60 feet"/>
    <x v="0"/>
    <x v="0"/>
    <x v="1"/>
    <x v="0"/>
    <s v="Concentration, up to 1 minute"/>
    <s v="Manufactuered metal object in range deals 2d8 fire damage to those in contact with it"/>
    <x v="0"/>
  </r>
  <r>
    <x v="6"/>
    <x v="1"/>
    <x v="176"/>
    <x v="2"/>
    <x v="0"/>
    <s v="1 action"/>
    <s v="60 feet"/>
    <x v="0"/>
    <x v="0"/>
    <x v="1"/>
    <x v="0"/>
    <s v="Concentration, up to 1 minute"/>
    <s v="Manufactuered metal object in range deals 2d8 fire damage to those in contact with it"/>
    <x v="0"/>
  </r>
  <r>
    <x v="7"/>
    <x v="2"/>
    <x v="177"/>
    <x v="6"/>
    <x v="0"/>
    <s v="1 reaction"/>
    <s v="60 feet"/>
    <x v="0"/>
    <x v="0"/>
    <x v="0"/>
    <x v="0"/>
    <s v="Instantaneous"/>
    <s v="Creature that damaged you take 2d10 fire damage on failed Dex save."/>
    <x v="0"/>
  </r>
  <r>
    <x v="2"/>
    <x v="7"/>
    <x v="178"/>
    <x v="0"/>
    <x v="0"/>
    <s v="10 minutes"/>
    <s v="30 feet"/>
    <x v="0"/>
    <x v="0"/>
    <x v="1"/>
    <x v="1"/>
    <s v="Instantaneous"/>
    <s v="A feast appears for up to 12 creatures, which heals all disease and poison, grants immunity to poison and being frightened, advantage on Wis saves, 2d10 max hit point increase, as well as gaining the same amount of hit points for 24 hours"/>
    <x v="1"/>
  </r>
  <r>
    <x v="6"/>
    <x v="7"/>
    <x v="178"/>
    <x v="0"/>
    <x v="0"/>
    <s v="10 minutes"/>
    <s v="30 feet"/>
    <x v="0"/>
    <x v="0"/>
    <x v="1"/>
    <x v="1"/>
    <s v="Instantaneous"/>
    <s v="A feast appears for up to 12 creatures, which heals all disease and poison, grants immunity to poison and being frightened, advantage on Wis saves, 2d10 max hit point increase, as well as gaining the same amount of hit points for 24 hours"/>
    <x v="1"/>
  </r>
  <r>
    <x v="5"/>
    <x v="2"/>
    <x v="179"/>
    <x v="3"/>
    <x v="0"/>
    <s v="1 action"/>
    <s v="Touch"/>
    <x v="0"/>
    <x v="0"/>
    <x v="0"/>
    <x v="0"/>
    <s v="Concentration, up to 1 minute"/>
    <s v="Willing creature you touch gains temporary hit points each turn = spellcasting modifier and is immune to being frightened"/>
    <x v="0"/>
  </r>
  <r>
    <x v="3"/>
    <x v="2"/>
    <x v="179"/>
    <x v="3"/>
    <x v="0"/>
    <s v="1 action"/>
    <s v="Touch"/>
    <x v="0"/>
    <x v="0"/>
    <x v="0"/>
    <x v="0"/>
    <s v="Concentration, up to 1 minute"/>
    <s v="Willing creature you touch gains temporary hit points each turn = spellcasting modifier and is immune to being frightened"/>
    <x v="0"/>
  </r>
  <r>
    <x v="7"/>
    <x v="2"/>
    <x v="180"/>
    <x v="3"/>
    <x v="0"/>
    <s v="1 bonus action"/>
    <s v="90 feet"/>
    <x v="0"/>
    <x v="0"/>
    <x v="1"/>
    <x v="0"/>
    <s v="Concentration, up to 1 hour"/>
    <s v="You deal +1d6 necrotic damage each time you hit the target creature, and it has disadvantage on chosen abilitiy saves"/>
    <x v="0"/>
  </r>
  <r>
    <x v="5"/>
    <x v="5"/>
    <x v="181"/>
    <x v="3"/>
    <x v="0"/>
    <s v="1 action"/>
    <s v="90 feet"/>
    <x v="0"/>
    <x v="0"/>
    <x v="1"/>
    <x v="0"/>
    <s v="Concentration, up to 1 minute"/>
    <s v="Target creature is paralyzed on failed Wis save for duration"/>
    <x v="0"/>
  </r>
  <r>
    <x v="0"/>
    <x v="5"/>
    <x v="181"/>
    <x v="3"/>
    <x v="0"/>
    <s v="1 action"/>
    <s v="90 feet"/>
    <x v="0"/>
    <x v="0"/>
    <x v="1"/>
    <x v="0"/>
    <s v="Concentration, up to 1 minute"/>
    <s v="Target creature is paralyzed on failed Wis save for duration"/>
    <x v="0"/>
  </r>
  <r>
    <x v="7"/>
    <x v="5"/>
    <x v="181"/>
    <x v="3"/>
    <x v="0"/>
    <s v="1 action"/>
    <s v="90 feet"/>
    <x v="0"/>
    <x v="0"/>
    <x v="1"/>
    <x v="0"/>
    <s v="Concentration, up to 1 minute"/>
    <s v="Target creature is paralyzed on failed Wis save for duration"/>
    <x v="0"/>
  </r>
  <r>
    <x v="1"/>
    <x v="5"/>
    <x v="181"/>
    <x v="3"/>
    <x v="0"/>
    <s v="1 action"/>
    <s v="90 feet"/>
    <x v="0"/>
    <x v="0"/>
    <x v="1"/>
    <x v="0"/>
    <s v="Concentration, up to 1 minute"/>
    <s v="Target creature is paralyzed on failed Wis save for duration"/>
    <x v="0"/>
  </r>
  <r>
    <x v="5"/>
    <x v="1"/>
    <x v="182"/>
    <x v="3"/>
    <x v="0"/>
    <s v="1 action"/>
    <s v="60 feet"/>
    <x v="0"/>
    <x v="0"/>
    <x v="1"/>
    <x v="0"/>
    <s v="Concentration, up to 1 minute"/>
    <s v="Target humanoid is paralyzed on failed Wis save for duration"/>
    <x v="0"/>
  </r>
  <r>
    <x v="2"/>
    <x v="1"/>
    <x v="182"/>
    <x v="3"/>
    <x v="0"/>
    <s v="1 action"/>
    <s v="60 feet"/>
    <x v="0"/>
    <x v="0"/>
    <x v="1"/>
    <x v="0"/>
    <s v="Concentration, up to 1 minute"/>
    <s v="Target humanoid is paralyzed on failed Wis save for duration"/>
    <x v="0"/>
  </r>
  <r>
    <x v="6"/>
    <x v="1"/>
    <x v="182"/>
    <x v="3"/>
    <x v="0"/>
    <s v="1 action"/>
    <s v="60 feet"/>
    <x v="0"/>
    <x v="0"/>
    <x v="1"/>
    <x v="0"/>
    <s v="Concentration, up to 1 minute"/>
    <s v="Target humanoid is paralyzed on failed Wis save for duration"/>
    <x v="0"/>
  </r>
  <r>
    <x v="0"/>
    <x v="1"/>
    <x v="182"/>
    <x v="3"/>
    <x v="0"/>
    <s v="1 action"/>
    <s v="60 feet"/>
    <x v="0"/>
    <x v="0"/>
    <x v="1"/>
    <x v="0"/>
    <s v="Concentration, up to 1 minute"/>
    <s v="Target humanoid is paralyzed on failed Wis save for duration"/>
    <x v="0"/>
  </r>
  <r>
    <x v="7"/>
    <x v="1"/>
    <x v="182"/>
    <x v="3"/>
    <x v="0"/>
    <s v="1 action"/>
    <s v="60 feet"/>
    <x v="0"/>
    <x v="0"/>
    <x v="1"/>
    <x v="0"/>
    <s v="Concentration, up to 1 minute"/>
    <s v="Target humanoid is paralyzed on failed Wis save for duration"/>
    <x v="0"/>
  </r>
  <r>
    <x v="1"/>
    <x v="1"/>
    <x v="182"/>
    <x v="3"/>
    <x v="0"/>
    <s v="1 action"/>
    <s v="60 feet"/>
    <x v="0"/>
    <x v="0"/>
    <x v="1"/>
    <x v="0"/>
    <s v="Concentration, up to 1 minute"/>
    <s v="Target humanoid is paralyzed on failed Wis save for duration"/>
    <x v="0"/>
  </r>
  <r>
    <x v="2"/>
    <x v="3"/>
    <x v="183"/>
    <x v="1"/>
    <x v="0"/>
    <s v="1 action"/>
    <s v="Self"/>
    <x v="0"/>
    <x v="0"/>
    <x v="1"/>
    <x v="0"/>
    <s v="Concentration, up to 1 minute"/>
    <s v="Creatures of your choice in 30' glow with dim light in 5' radius, have advantage on all saves, attackers have disadvantage against them, and fiends or undead must make Con save on successful attack or be blinded"/>
    <x v="1"/>
  </r>
  <r>
    <x v="7"/>
    <x v="4"/>
    <x v="184"/>
    <x v="0"/>
    <x v="0"/>
    <s v="1 action"/>
    <s v="150 feet"/>
    <x v="0"/>
    <x v="0"/>
    <x v="1"/>
    <x v="0"/>
    <s v="Concentration, up to 1 minute"/>
    <s v="20' radius sphere of darkness and cold causes 2d6 cold damage to creatures in at start of their turn, 2d6 acid to creatures who end their turn. No light can illuminate the area magical or otherwise"/>
    <x v="1"/>
  </r>
  <r>
    <x v="4"/>
    <x v="2"/>
    <x v="185"/>
    <x v="5"/>
    <x v="0"/>
    <s v="1 bonus action"/>
    <s v="90 feet"/>
    <x v="0"/>
    <x v="1"/>
    <x v="0"/>
    <x v="0"/>
    <s v="Concentration, up to 1 hour"/>
    <s v="Deal +1d6 damage to targeted creature on weapon hits for duration and gain advangate on Wisdom (Perception or Survival) rolls to find creature"/>
    <x v="1"/>
  </r>
  <r>
    <x v="5"/>
    <x v="4"/>
    <x v="186"/>
    <x v="7"/>
    <x v="0"/>
    <s v="1 action"/>
    <s v="120 feet"/>
    <x v="1"/>
    <x v="0"/>
    <x v="1"/>
    <x v="0"/>
    <s v="Concentration, up to 1 minute"/>
    <s v="Charm all creatures in 30' cube on failed Wis save, charmed creatures are incapacitated and have speed of 0"/>
    <x v="1"/>
  </r>
  <r>
    <x v="0"/>
    <x v="4"/>
    <x v="186"/>
    <x v="7"/>
    <x v="0"/>
    <s v="1 action"/>
    <s v="120 feet"/>
    <x v="1"/>
    <x v="0"/>
    <x v="1"/>
    <x v="0"/>
    <s v="Concentration, up to 1 minute"/>
    <s v="Charm all creatures in 30' cube on failed Wis save, charmed creatures are incapacitated and have speed of 0"/>
    <x v="1"/>
  </r>
  <r>
    <x v="7"/>
    <x v="4"/>
    <x v="186"/>
    <x v="7"/>
    <x v="0"/>
    <s v="1 action"/>
    <s v="120 feet"/>
    <x v="1"/>
    <x v="0"/>
    <x v="1"/>
    <x v="0"/>
    <s v="Concentration, up to 1 minute"/>
    <s v="Charm all creatures in 30' cube on failed Wis save, charmed creatures are incapacitated and have speed of 0"/>
    <x v="1"/>
  </r>
  <r>
    <x v="1"/>
    <x v="4"/>
    <x v="186"/>
    <x v="7"/>
    <x v="0"/>
    <s v="1 action"/>
    <s v="120 feet"/>
    <x v="1"/>
    <x v="0"/>
    <x v="1"/>
    <x v="0"/>
    <s v="Concentration, up to 1 minute"/>
    <s v="Charm all creatures in 30' cube on failed Wis save, charmed creatures are incapacitated and have speed of 0"/>
    <x v="1"/>
  </r>
  <r>
    <x v="6"/>
    <x v="6"/>
    <x v="187"/>
    <x v="6"/>
    <x v="0"/>
    <s v="1 action"/>
    <s v="300 feet"/>
    <x v="0"/>
    <x v="0"/>
    <x v="1"/>
    <x v="0"/>
    <s v="Instantaneous"/>
    <s v="Hail deals 2d8 bludeoning damage and 4d6 cold damage on failed Dex save to all in 20' radius, 40' high cylinder"/>
    <x v="0"/>
  </r>
  <r>
    <x v="0"/>
    <x v="6"/>
    <x v="187"/>
    <x v="6"/>
    <x v="0"/>
    <s v="1 action"/>
    <s v="300 feet"/>
    <x v="0"/>
    <x v="0"/>
    <x v="1"/>
    <x v="0"/>
    <s v="Instantaneous"/>
    <s v="Hail deals 2d8 bludeoning damage and 4d6 cold damage on failed Dex save to all in 20' radius, 40' high cylinder"/>
    <x v="0"/>
  </r>
  <r>
    <x v="1"/>
    <x v="6"/>
    <x v="187"/>
    <x v="6"/>
    <x v="0"/>
    <s v="1 action"/>
    <s v="300 feet"/>
    <x v="0"/>
    <x v="0"/>
    <x v="1"/>
    <x v="0"/>
    <s v="Instantaneous"/>
    <s v="Hail deals 2d8 bludeoning damage and 4d6 cold damage on failed Dex save to all in 20' radius, 40' high cylinder"/>
    <x v="0"/>
  </r>
  <r>
    <x v="5"/>
    <x v="2"/>
    <x v="188"/>
    <x v="5"/>
    <x v="1"/>
    <s v="1 minute"/>
    <s v="Touch"/>
    <x v="0"/>
    <x v="0"/>
    <x v="1"/>
    <x v="0"/>
    <s v="Instantaneous"/>
    <s v="Learn magical properties of one item or spell effect on item or creature"/>
    <x v="1"/>
  </r>
  <r>
    <x v="1"/>
    <x v="2"/>
    <x v="188"/>
    <x v="5"/>
    <x v="1"/>
    <s v="1 minute"/>
    <s v="Touch"/>
    <x v="0"/>
    <x v="0"/>
    <x v="1"/>
    <x v="0"/>
    <s v="Instantaneous"/>
    <s v="Learn magical properties of one item or spell effect on item or creature"/>
    <x v="1"/>
  </r>
  <r>
    <x v="5"/>
    <x v="2"/>
    <x v="189"/>
    <x v="7"/>
    <x v="1"/>
    <s v="1 minute"/>
    <s v="Touch"/>
    <x v="1"/>
    <x v="0"/>
    <x v="1"/>
    <x v="1"/>
    <s v="10 days"/>
    <s v="Writing is hidden by illusion except to you and designated creatures"/>
    <x v="1"/>
  </r>
  <r>
    <x v="7"/>
    <x v="2"/>
    <x v="189"/>
    <x v="7"/>
    <x v="1"/>
    <s v="1 minute"/>
    <s v="Touch"/>
    <x v="1"/>
    <x v="0"/>
    <x v="1"/>
    <x v="1"/>
    <s v="10 days"/>
    <s v="Writing is hidden by illusion except to you and designated creatures"/>
    <x v="1"/>
  </r>
  <r>
    <x v="1"/>
    <x v="2"/>
    <x v="189"/>
    <x v="7"/>
    <x v="1"/>
    <s v="1 minute"/>
    <s v="Touch"/>
    <x v="1"/>
    <x v="0"/>
    <x v="1"/>
    <x v="1"/>
    <s v="10 days"/>
    <s v="Writing is hidden by illusion except to you and designated creatures"/>
    <x v="1"/>
  </r>
  <r>
    <x v="7"/>
    <x v="8"/>
    <x v="190"/>
    <x v="1"/>
    <x v="0"/>
    <s v="1 minute"/>
    <s v="30 feet"/>
    <x v="0"/>
    <x v="0"/>
    <x v="1"/>
    <x v="0"/>
    <s v="Until Dispelled"/>
    <s v="Target creature in range is imprisoned in one of five options if it fails a Wis save. "/>
    <x v="1"/>
  </r>
  <r>
    <x v="1"/>
    <x v="8"/>
    <x v="190"/>
    <x v="1"/>
    <x v="0"/>
    <s v="1 minute"/>
    <s v="30 feet"/>
    <x v="0"/>
    <x v="0"/>
    <x v="1"/>
    <x v="0"/>
    <s v="Until Dispelled"/>
    <s v="Target creature in range is imprisoned in one of five options if it fails a Wis save. "/>
    <x v="1"/>
  </r>
  <r>
    <x v="0"/>
    <x v="3"/>
    <x v="191"/>
    <x v="0"/>
    <x v="0"/>
    <s v="1 action"/>
    <s v="150 feet"/>
    <x v="0"/>
    <x v="0"/>
    <x v="0"/>
    <x v="0"/>
    <s v="Concentration, up to 1 minute"/>
    <s v="A cloud 20' in radius that moves 10' away around deals 10d8 fire damage to creatures caught inside it on casting or end of their turn on a failed Dex save"/>
    <x v="1"/>
  </r>
  <r>
    <x v="1"/>
    <x v="3"/>
    <x v="191"/>
    <x v="0"/>
    <x v="0"/>
    <s v="1 action"/>
    <s v="150 feet"/>
    <x v="0"/>
    <x v="0"/>
    <x v="0"/>
    <x v="0"/>
    <s v="Concentration, up to 1 minute"/>
    <s v="A cloud 20' in radius that moves 10' away around deals 10d8 fire damage to creatures caught inside it on casting or end of their turn on a failed Dex save"/>
    <x v="1"/>
  </r>
  <r>
    <x v="2"/>
    <x v="2"/>
    <x v="192"/>
    <x v="4"/>
    <x v="0"/>
    <s v="1 action"/>
    <s v="Touch"/>
    <x v="0"/>
    <x v="0"/>
    <x v="0"/>
    <x v="0"/>
    <s v="Instantaneous"/>
    <s v="Target takes 3d10 necrotic damage on hit"/>
    <x v="0"/>
  </r>
  <r>
    <x v="2"/>
    <x v="5"/>
    <x v="193"/>
    <x v="0"/>
    <x v="0"/>
    <s v="1 action"/>
    <s v="300 feet"/>
    <x v="0"/>
    <x v="0"/>
    <x v="1"/>
    <x v="0"/>
    <s v="Concentration, up to 10 minutes"/>
    <s v="Creatures in 20' radius sphere take 4d10 piercing damage on failed Con save"/>
    <x v="0"/>
  </r>
  <r>
    <x v="6"/>
    <x v="5"/>
    <x v="193"/>
    <x v="0"/>
    <x v="0"/>
    <s v="1 action"/>
    <s v="300 feet"/>
    <x v="0"/>
    <x v="0"/>
    <x v="1"/>
    <x v="0"/>
    <s v="Concentration, up to 10 minutes"/>
    <s v="Creatures in 20' radius sphere take 4d10 piercing damage on failed Con save"/>
    <x v="0"/>
  </r>
  <r>
    <x v="0"/>
    <x v="5"/>
    <x v="193"/>
    <x v="0"/>
    <x v="0"/>
    <s v="1 action"/>
    <s v="300 feet"/>
    <x v="0"/>
    <x v="0"/>
    <x v="1"/>
    <x v="0"/>
    <s v="Concentration, up to 10 minutes"/>
    <s v="Creatures in 20' radius sphere take 4d10 piercing damage on failed Con save"/>
    <x v="0"/>
  </r>
  <r>
    <x v="5"/>
    <x v="1"/>
    <x v="194"/>
    <x v="7"/>
    <x v="0"/>
    <s v="1 action"/>
    <s v="Touch"/>
    <x v="0"/>
    <x v="0"/>
    <x v="1"/>
    <x v="0"/>
    <s v="Concentration, up to 1 hour"/>
    <s v="A creature you touch becomes invisible until the spell ends. Anything the target is w earing or carrying is invisible as long as it is on the target’s person. The spell ends for a target that attacks or casts a spell"/>
    <x v="0"/>
  </r>
  <r>
    <x v="0"/>
    <x v="1"/>
    <x v="194"/>
    <x v="7"/>
    <x v="0"/>
    <s v="1 action"/>
    <s v="Touch"/>
    <x v="0"/>
    <x v="0"/>
    <x v="1"/>
    <x v="0"/>
    <s v="Concentration, up to 1 hour"/>
    <s v="A creature you touch becomes invisible until the spell ends. Anything the target is w earing or carrying is invisible as long as it is on the target’s person. The spell ends for a target that attacks or casts a spell"/>
    <x v="0"/>
  </r>
  <r>
    <x v="7"/>
    <x v="1"/>
    <x v="194"/>
    <x v="7"/>
    <x v="0"/>
    <s v="1 action"/>
    <s v="Touch"/>
    <x v="0"/>
    <x v="0"/>
    <x v="1"/>
    <x v="0"/>
    <s v="Concentration, up to 1 hour"/>
    <s v="A creature you touch becomes invisible until the spell ends. Anything the target is w earing or carrying is invisible as long as it is on the target’s person. The spell ends for a target that attacks or casts a spell"/>
    <x v="0"/>
  </r>
  <r>
    <x v="1"/>
    <x v="1"/>
    <x v="194"/>
    <x v="7"/>
    <x v="0"/>
    <s v="1 action"/>
    <s v="Touch"/>
    <x v="0"/>
    <x v="0"/>
    <x v="1"/>
    <x v="0"/>
    <s v="Concentration, up to 1 hour"/>
    <s v="A creature you touch becomes invisible until the spell ends. Anything the target is w earing or carrying is invisible as long as it is on the target’s person. The spell ends for a target that attacks or casts a spell"/>
    <x v="0"/>
  </r>
  <r>
    <x v="6"/>
    <x v="2"/>
    <x v="195"/>
    <x v="2"/>
    <x v="0"/>
    <s v="1 action"/>
    <s v="Touch"/>
    <x v="0"/>
    <x v="0"/>
    <x v="1"/>
    <x v="0"/>
    <s v="1 minute"/>
    <s v="You touch a creature. The creature’s jump distance is tripled until the spell ends."/>
    <x v="1"/>
  </r>
  <r>
    <x v="4"/>
    <x v="2"/>
    <x v="195"/>
    <x v="2"/>
    <x v="0"/>
    <s v="1 action"/>
    <s v="Touch"/>
    <x v="0"/>
    <x v="0"/>
    <x v="1"/>
    <x v="0"/>
    <s v="1 minute"/>
    <s v="You touch a creature. The creature’s jump distance is tripled until the spell ends."/>
    <x v="1"/>
  </r>
  <r>
    <x v="0"/>
    <x v="2"/>
    <x v="195"/>
    <x v="2"/>
    <x v="0"/>
    <s v="1 action"/>
    <s v="Touch"/>
    <x v="0"/>
    <x v="0"/>
    <x v="1"/>
    <x v="0"/>
    <s v="1 minute"/>
    <s v="You touch a creature. The creature’s jump distance is tripled until the spell ends."/>
    <x v="1"/>
  </r>
  <r>
    <x v="1"/>
    <x v="2"/>
    <x v="195"/>
    <x v="2"/>
    <x v="0"/>
    <s v="1 action"/>
    <s v="Touch"/>
    <x v="0"/>
    <x v="0"/>
    <x v="1"/>
    <x v="0"/>
    <s v="1 minute"/>
    <s v="You touch a creature. The creature’s jump distance is tripled until the spell ends."/>
    <x v="1"/>
  </r>
  <r>
    <x v="5"/>
    <x v="1"/>
    <x v="196"/>
    <x v="2"/>
    <x v="0"/>
    <s v="1 action"/>
    <s v="60 feet"/>
    <x v="0"/>
    <x v="1"/>
    <x v="0"/>
    <x v="0"/>
    <s v="Instantaneous"/>
    <s v="A target in range that is held shut by a mundane lock or that is stuck or barred becomes unlocked, unstuck, or  "/>
    <x v="1"/>
  </r>
  <r>
    <x v="0"/>
    <x v="1"/>
    <x v="196"/>
    <x v="2"/>
    <x v="0"/>
    <s v="1 action"/>
    <s v="60 feet"/>
    <x v="0"/>
    <x v="1"/>
    <x v="0"/>
    <x v="0"/>
    <s v="Instantaneous"/>
    <s v="A target in range that is held shut by a mundane lock or that is stuck or barred becomes unlocked, unstuck, or  "/>
    <x v="1"/>
  </r>
  <r>
    <x v="1"/>
    <x v="1"/>
    <x v="196"/>
    <x v="2"/>
    <x v="0"/>
    <s v="1 action"/>
    <s v="60 feet"/>
    <x v="0"/>
    <x v="1"/>
    <x v="0"/>
    <x v="0"/>
    <s v="Instantaneous"/>
    <s v="A target in range that is held shut by a mundane lock or that is stuck or barred becomes unlocked, unstuck, or  "/>
    <x v="1"/>
  </r>
  <r>
    <x v="5"/>
    <x v="5"/>
    <x v="197"/>
    <x v="5"/>
    <x v="0"/>
    <s v="10 minutes"/>
    <s v="Self"/>
    <x v="0"/>
    <x v="0"/>
    <x v="1"/>
    <x v="1"/>
    <s v="Instantaneous"/>
    <s v="Name or describe a person, place, or object. The spell brings to your mind a brief summary o f the significant "/>
    <x v="1"/>
  </r>
  <r>
    <x v="2"/>
    <x v="5"/>
    <x v="197"/>
    <x v="5"/>
    <x v="0"/>
    <s v="10 minutes"/>
    <s v="Self"/>
    <x v="0"/>
    <x v="0"/>
    <x v="1"/>
    <x v="1"/>
    <s v="Instantaneous"/>
    <s v="Name or describe a person, place, or object. The spell brings to your mind a brief summary o f the significant "/>
    <x v="1"/>
  </r>
  <r>
    <x v="1"/>
    <x v="5"/>
    <x v="197"/>
    <x v="5"/>
    <x v="0"/>
    <s v="10 minutes"/>
    <s v="Self"/>
    <x v="0"/>
    <x v="0"/>
    <x v="1"/>
    <x v="1"/>
    <s v="Instantaneous"/>
    <s v="Name or describe a person, place, or object. The spell brings to your mind a brief summary o f the significant "/>
    <x v="1"/>
  </r>
  <r>
    <x v="1"/>
    <x v="6"/>
    <x v="198"/>
    <x v="0"/>
    <x v="0"/>
    <s v="1 action"/>
    <s v="Touch"/>
    <x v="0"/>
    <x v="0"/>
    <x v="1"/>
    <x v="0"/>
    <s v="Instantaneous"/>
    <s v="You hide a chest, and all its contents, on the Ethereal Plane."/>
    <x v="1"/>
  </r>
  <r>
    <x v="1"/>
    <x v="4"/>
    <x v="199"/>
    <x v="6"/>
    <x v="1"/>
    <s v="1 minute"/>
    <s v="Sel f (10-foot-radius hemisphere)"/>
    <x v="0"/>
    <x v="0"/>
    <x v="1"/>
    <x v="0"/>
    <s v="8 hours"/>
    <s v="A 10-foot-radius immobile dome o f force springs into existence around and above you up to nine companions and remains stationary for the duration. All other creatures and objects are barred from passing through it."/>
    <x v="1"/>
  </r>
  <r>
    <x v="5"/>
    <x v="4"/>
    <x v="199"/>
    <x v="6"/>
    <x v="1"/>
    <s v="1 minute"/>
    <s v="Sel f (10-foot-radius hemisphere)"/>
    <x v="0"/>
    <x v="0"/>
    <x v="1"/>
    <x v="0"/>
    <s v="8 hours"/>
    <s v="A 10-foot-radius immobile dome o f force springs into existence around and above you up to nine companions and remains stationary for the duration. All other creatures and objects are barred from passing through it."/>
    <x v="1"/>
  </r>
  <r>
    <x v="5"/>
    <x v="1"/>
    <x v="200"/>
    <x v="1"/>
    <x v="0"/>
    <s v="1 action"/>
    <s v="Touch"/>
    <x v="0"/>
    <x v="0"/>
    <x v="0"/>
    <x v="0"/>
    <s v="Instantaneous"/>
    <s v="You touch a creature and can end either one disease or one condition afflicting it"/>
    <x v="1"/>
  </r>
  <r>
    <x v="2"/>
    <x v="1"/>
    <x v="200"/>
    <x v="1"/>
    <x v="0"/>
    <s v="1 action"/>
    <s v="Touch"/>
    <x v="0"/>
    <x v="0"/>
    <x v="0"/>
    <x v="0"/>
    <s v="Instantaneous"/>
    <s v="You touch a creature and can end either one disease or one condition afflicting it"/>
    <x v="1"/>
  </r>
  <r>
    <x v="6"/>
    <x v="1"/>
    <x v="200"/>
    <x v="1"/>
    <x v="0"/>
    <s v="1 action"/>
    <s v="Touch"/>
    <x v="0"/>
    <x v="0"/>
    <x v="0"/>
    <x v="0"/>
    <s v="Instantaneous"/>
    <s v="You touch a creature and can end either one disease or one condition afflicting it"/>
    <x v="1"/>
  </r>
  <r>
    <x v="3"/>
    <x v="1"/>
    <x v="200"/>
    <x v="1"/>
    <x v="0"/>
    <s v="1 action"/>
    <s v="Touch"/>
    <x v="0"/>
    <x v="0"/>
    <x v="0"/>
    <x v="0"/>
    <s v="Instantaneous"/>
    <s v="You touch a creature and can end either one disease or one condition afflicting it"/>
    <x v="1"/>
  </r>
  <r>
    <x v="4"/>
    <x v="1"/>
    <x v="200"/>
    <x v="1"/>
    <x v="0"/>
    <s v="1 action"/>
    <s v="Touch"/>
    <x v="0"/>
    <x v="0"/>
    <x v="0"/>
    <x v="0"/>
    <s v="Instantaneous"/>
    <s v="You touch a creature and can end either one disease or one condition afflicting it"/>
    <x v="1"/>
  </r>
  <r>
    <x v="0"/>
    <x v="1"/>
    <x v="201"/>
    <x v="2"/>
    <x v="0"/>
    <s v="1 action"/>
    <s v="60 feet"/>
    <x v="0"/>
    <x v="0"/>
    <x v="1"/>
    <x v="0"/>
    <s v="Concentration, up to 10 minutes"/>
    <s v="One willing creature or object o f your choice that you can see within range rises vertically, up to 20 feet, and remains suspended there for the duration. Unwilling creatures get a Con save"/>
    <x v="1"/>
  </r>
  <r>
    <x v="1"/>
    <x v="1"/>
    <x v="201"/>
    <x v="2"/>
    <x v="0"/>
    <s v="1 action"/>
    <s v="60 feet"/>
    <x v="0"/>
    <x v="0"/>
    <x v="1"/>
    <x v="0"/>
    <s v="Concentration, up to 10 minutes"/>
    <s v="One willing creature or object o f your choice that you can see within range rises vertically, up to 20 feet, and remains suspended there for the duration. Unwilling creatures get a Con save"/>
    <x v="1"/>
  </r>
  <r>
    <x v="5"/>
    <x v="0"/>
    <x v="202"/>
    <x v="6"/>
    <x v="0"/>
    <s v="1 action"/>
    <s v="Touch"/>
    <x v="0"/>
    <x v="1"/>
    <x v="1"/>
    <x v="0"/>
    <s v="1 hour"/>
    <s v="One object no larger than 10' in a dimension, sheds bright light in a 20-foot radius and dim light for an additional 20 feet"/>
    <x v="1"/>
  </r>
  <r>
    <x v="2"/>
    <x v="0"/>
    <x v="202"/>
    <x v="6"/>
    <x v="0"/>
    <s v="1 action"/>
    <s v="Touch"/>
    <x v="0"/>
    <x v="1"/>
    <x v="1"/>
    <x v="0"/>
    <s v="1 hour"/>
    <s v="One object no larger than 10' in a dimension, sheds bright light in a 20-foot radius and dim light for an additional 20 feet"/>
    <x v="1"/>
  </r>
  <r>
    <x v="0"/>
    <x v="0"/>
    <x v="202"/>
    <x v="6"/>
    <x v="0"/>
    <s v="1 action"/>
    <s v="Touch"/>
    <x v="0"/>
    <x v="1"/>
    <x v="1"/>
    <x v="0"/>
    <s v="1 hour"/>
    <s v="One object no larger than 10' in a dimension, sheds bright light in a 20-foot radius and dim light for an additional 20 feet"/>
    <x v="1"/>
  </r>
  <r>
    <x v="1"/>
    <x v="0"/>
    <x v="202"/>
    <x v="6"/>
    <x v="0"/>
    <s v="1 action"/>
    <s v="Touch"/>
    <x v="0"/>
    <x v="1"/>
    <x v="1"/>
    <x v="0"/>
    <s v="1 hour"/>
    <s v="One object no larger than 10' in a dimension, sheds bright light in a 20-foot radius and dim light for an additional 20 feet"/>
    <x v="1"/>
  </r>
  <r>
    <x v="4"/>
    <x v="4"/>
    <x v="203"/>
    <x v="2"/>
    <x v="0"/>
    <s v="1 bonus action"/>
    <s v="Self"/>
    <x v="0"/>
    <x v="0"/>
    <x v="0"/>
    <x v="0"/>
    <s v="Concentration, up to 1 minute"/>
    <s v="Next ranged hit deals 4d8 lightning damage to target, or half on a miss and 2d8 to each creature within 10'"/>
    <x v="0"/>
  </r>
  <r>
    <x v="0"/>
    <x v="4"/>
    <x v="204"/>
    <x v="6"/>
    <x v="0"/>
    <s v="1 action"/>
    <s v="Sel f (100-foot line)"/>
    <x v="0"/>
    <x v="0"/>
    <x v="1"/>
    <x v="0"/>
    <s v="Instantaneous"/>
    <s v="100' by 5' stroke deals 8d6 lightning damage to each creature in line on failed Dex save"/>
    <x v="0"/>
  </r>
  <r>
    <x v="1"/>
    <x v="4"/>
    <x v="204"/>
    <x v="6"/>
    <x v="0"/>
    <s v="1 action"/>
    <s v="Sel f (100-foot line)"/>
    <x v="0"/>
    <x v="0"/>
    <x v="1"/>
    <x v="0"/>
    <s v="Instantaneous"/>
    <s v="100' by 5' stroke deals 8d6 lightning damage to each creature in line on failed Dex save"/>
    <x v="0"/>
  </r>
  <r>
    <x v="5"/>
    <x v="1"/>
    <x v="205"/>
    <x v="5"/>
    <x v="1"/>
    <s v="1 action"/>
    <s v="Self"/>
    <x v="0"/>
    <x v="0"/>
    <x v="1"/>
    <x v="0"/>
    <s v="Instantaneous"/>
    <s v="Locate specific type of beast or plant within 5 miles"/>
    <x v="1"/>
  </r>
  <r>
    <x v="6"/>
    <x v="1"/>
    <x v="205"/>
    <x v="5"/>
    <x v="1"/>
    <s v="1 action"/>
    <s v="Self"/>
    <x v="0"/>
    <x v="0"/>
    <x v="1"/>
    <x v="0"/>
    <s v="Instantaneous"/>
    <s v="Locate specific type of beast or plant within 5 miles"/>
    <x v="1"/>
  </r>
  <r>
    <x v="4"/>
    <x v="1"/>
    <x v="205"/>
    <x v="5"/>
    <x v="1"/>
    <s v="1 action"/>
    <s v="Self"/>
    <x v="0"/>
    <x v="0"/>
    <x v="1"/>
    <x v="0"/>
    <s v="Instantaneous"/>
    <s v="Locate specific type of beast or plant within 5 miles"/>
    <x v="1"/>
  </r>
  <r>
    <x v="5"/>
    <x v="6"/>
    <x v="206"/>
    <x v="5"/>
    <x v="0"/>
    <s v="1 action"/>
    <s v="Self"/>
    <x v="0"/>
    <x v="0"/>
    <x v="1"/>
    <x v="0"/>
    <s v="Concentration, up to 1 hour"/>
    <s v="Locate and track a familiar creature within 1000 feet"/>
    <x v="1"/>
  </r>
  <r>
    <x v="2"/>
    <x v="6"/>
    <x v="206"/>
    <x v="5"/>
    <x v="0"/>
    <s v="1 action"/>
    <s v="Self"/>
    <x v="0"/>
    <x v="0"/>
    <x v="1"/>
    <x v="0"/>
    <s v="Concentration, up to 1 hour"/>
    <s v="Locate and track a familiar creature within 1000 feet"/>
    <x v="1"/>
  </r>
  <r>
    <x v="6"/>
    <x v="6"/>
    <x v="206"/>
    <x v="5"/>
    <x v="0"/>
    <s v="1 action"/>
    <s v="Self"/>
    <x v="0"/>
    <x v="0"/>
    <x v="1"/>
    <x v="0"/>
    <s v="Concentration, up to 1 hour"/>
    <s v="Locate and track a familiar creature within 1000 feet"/>
    <x v="1"/>
  </r>
  <r>
    <x v="3"/>
    <x v="6"/>
    <x v="206"/>
    <x v="5"/>
    <x v="0"/>
    <s v="1 action"/>
    <s v="Self"/>
    <x v="0"/>
    <x v="0"/>
    <x v="1"/>
    <x v="0"/>
    <s v="Concentration, up to 1 hour"/>
    <s v="Locate and track a familiar creature within 1000 feet"/>
    <x v="1"/>
  </r>
  <r>
    <x v="4"/>
    <x v="6"/>
    <x v="206"/>
    <x v="5"/>
    <x v="0"/>
    <s v="1 action"/>
    <s v="Self"/>
    <x v="0"/>
    <x v="0"/>
    <x v="1"/>
    <x v="0"/>
    <s v="Concentration, up to 1 hour"/>
    <s v="Locate and track a familiar creature within 1000 feet"/>
    <x v="1"/>
  </r>
  <r>
    <x v="1"/>
    <x v="6"/>
    <x v="206"/>
    <x v="5"/>
    <x v="0"/>
    <s v="1 action"/>
    <s v="Self"/>
    <x v="0"/>
    <x v="0"/>
    <x v="1"/>
    <x v="0"/>
    <s v="Concentration, up to 1 hour"/>
    <s v="Locate and track a familiar creature within 1000 feet"/>
    <x v="1"/>
  </r>
  <r>
    <x v="5"/>
    <x v="1"/>
    <x v="207"/>
    <x v="5"/>
    <x v="0"/>
    <s v="1 action"/>
    <s v="Self"/>
    <x v="0"/>
    <x v="0"/>
    <x v="1"/>
    <x v="0"/>
    <s v="Concentration, up to 10 minutes"/>
    <s v="Locate and track a familiar object within 1000 feet"/>
    <x v="1"/>
  </r>
  <r>
    <x v="2"/>
    <x v="1"/>
    <x v="207"/>
    <x v="5"/>
    <x v="0"/>
    <s v="1 action"/>
    <s v="Self"/>
    <x v="0"/>
    <x v="0"/>
    <x v="1"/>
    <x v="0"/>
    <s v="Concentration, up to 10 minutes"/>
    <s v="Locate and track a familiar object within 1000 feet"/>
    <x v="1"/>
  </r>
  <r>
    <x v="6"/>
    <x v="1"/>
    <x v="207"/>
    <x v="5"/>
    <x v="0"/>
    <s v="1 action"/>
    <s v="Self"/>
    <x v="0"/>
    <x v="0"/>
    <x v="1"/>
    <x v="0"/>
    <s v="Concentration, up to 10 minutes"/>
    <s v="Locate and track a familiar object within 1000 feet"/>
    <x v="1"/>
  </r>
  <r>
    <x v="3"/>
    <x v="1"/>
    <x v="207"/>
    <x v="5"/>
    <x v="0"/>
    <s v="1 action"/>
    <s v="Self"/>
    <x v="0"/>
    <x v="0"/>
    <x v="1"/>
    <x v="0"/>
    <s v="Concentration, up to 10 minutes"/>
    <s v="Locate and track a familiar object within 1000 feet"/>
    <x v="1"/>
  </r>
  <r>
    <x v="4"/>
    <x v="1"/>
    <x v="207"/>
    <x v="5"/>
    <x v="0"/>
    <s v="1 action"/>
    <s v="Self"/>
    <x v="0"/>
    <x v="0"/>
    <x v="1"/>
    <x v="0"/>
    <s v="Concentration, up to 10 minutes"/>
    <s v="Locate and track a familiar object within 1000 feet"/>
    <x v="1"/>
  </r>
  <r>
    <x v="1"/>
    <x v="1"/>
    <x v="207"/>
    <x v="5"/>
    <x v="0"/>
    <s v="1 action"/>
    <s v="Self"/>
    <x v="0"/>
    <x v="0"/>
    <x v="1"/>
    <x v="0"/>
    <s v="Concentration, up to 10 minutes"/>
    <s v="Locate and track a familiar object within 1000 feet"/>
    <x v="1"/>
  </r>
  <r>
    <x v="5"/>
    <x v="2"/>
    <x v="208"/>
    <x v="2"/>
    <x v="0"/>
    <s v="1 action"/>
    <s v="Touch"/>
    <x v="0"/>
    <x v="0"/>
    <x v="1"/>
    <x v="0"/>
    <s v="1 hour"/>
    <s v="Touched creature's speed increases by 10 until the speel ends"/>
    <x v="0"/>
  </r>
  <r>
    <x v="6"/>
    <x v="2"/>
    <x v="208"/>
    <x v="2"/>
    <x v="0"/>
    <s v="1 action"/>
    <s v="Touch"/>
    <x v="0"/>
    <x v="0"/>
    <x v="1"/>
    <x v="0"/>
    <s v="1 hour"/>
    <s v="Touched creature's speed increases by 10 until the speel ends"/>
    <x v="0"/>
  </r>
  <r>
    <x v="4"/>
    <x v="2"/>
    <x v="208"/>
    <x v="2"/>
    <x v="0"/>
    <s v="1 action"/>
    <s v="Touch"/>
    <x v="0"/>
    <x v="0"/>
    <x v="1"/>
    <x v="0"/>
    <s v="1 hour"/>
    <s v="Touched creature's speed increases by 10 until the speel ends"/>
    <x v="0"/>
  </r>
  <r>
    <x v="1"/>
    <x v="2"/>
    <x v="208"/>
    <x v="2"/>
    <x v="0"/>
    <s v="1 action"/>
    <s v="Touch"/>
    <x v="0"/>
    <x v="0"/>
    <x v="1"/>
    <x v="0"/>
    <s v="1 hour"/>
    <s v="Touched creature's speed increases by 10 until the speel ends"/>
    <x v="0"/>
  </r>
  <r>
    <x v="0"/>
    <x v="2"/>
    <x v="209"/>
    <x v="1"/>
    <x v="0"/>
    <s v="1 action"/>
    <s v="Touch"/>
    <x v="0"/>
    <x v="0"/>
    <x v="1"/>
    <x v="0"/>
    <s v="8 hours"/>
    <s v="The target’s base AC becomes 13 + its Dexterity modifier for duration"/>
    <x v="1"/>
  </r>
  <r>
    <x v="1"/>
    <x v="2"/>
    <x v="209"/>
    <x v="1"/>
    <x v="0"/>
    <s v="1 action"/>
    <s v="Touch"/>
    <x v="0"/>
    <x v="0"/>
    <x v="1"/>
    <x v="0"/>
    <s v="8 hours"/>
    <s v="The target’s base AC becomes 13 + its Dexterity modifier for duration"/>
    <x v="1"/>
  </r>
  <r>
    <x v="5"/>
    <x v="0"/>
    <x v="210"/>
    <x v="0"/>
    <x v="0"/>
    <s v="1 action"/>
    <s v="30 feet"/>
    <x v="0"/>
    <x v="0"/>
    <x v="0"/>
    <x v="0"/>
    <s v="1 minute"/>
    <s v="You can use the hand to manipulate an object, open an unlocked door or container, stow or retrieve an item from an open container, or pour the contents out o f a vial weighing 10 lbs. or less"/>
    <x v="1"/>
  </r>
  <r>
    <x v="0"/>
    <x v="0"/>
    <x v="210"/>
    <x v="0"/>
    <x v="0"/>
    <s v="1 action"/>
    <s v="30 feet"/>
    <x v="0"/>
    <x v="0"/>
    <x v="0"/>
    <x v="0"/>
    <s v="1 minute"/>
    <s v="You can use the hand to manipulate an object, open an unlocked door or container, stow or retrieve an item from an open container, or pour the contents out o f a vial weighing 10 lbs. or less"/>
    <x v="1"/>
  </r>
  <r>
    <x v="7"/>
    <x v="0"/>
    <x v="210"/>
    <x v="0"/>
    <x v="0"/>
    <s v="1 action"/>
    <s v="30 feet"/>
    <x v="0"/>
    <x v="0"/>
    <x v="0"/>
    <x v="0"/>
    <s v="1 minute"/>
    <s v="You can use the hand to manipulate an object, open an unlocked door or container, stow or retrieve an item from an open container, or pour the contents out o f a vial weighing 10 lbs. or less"/>
    <x v="1"/>
  </r>
  <r>
    <x v="1"/>
    <x v="0"/>
    <x v="210"/>
    <x v="0"/>
    <x v="0"/>
    <s v="1 action"/>
    <s v="30 feet"/>
    <x v="0"/>
    <x v="0"/>
    <x v="0"/>
    <x v="0"/>
    <s v="1 minute"/>
    <s v="You can use the hand to manipulate an object, open an unlocked door or container, stow or retrieve an item from an open container, or pour the contents out o f a vial weighing 10 lbs. or less"/>
    <x v="1"/>
  </r>
  <r>
    <x v="2"/>
    <x v="4"/>
    <x v="211"/>
    <x v="1"/>
    <x v="0"/>
    <s v="1 minute"/>
    <s v="10 feet"/>
    <x v="0"/>
    <x v="0"/>
    <x v="1"/>
    <x v="1"/>
    <s v="1 hour"/>
    <s v="Block specific creature types from entering or leaving 10' cylinder"/>
    <x v="0"/>
  </r>
  <r>
    <x v="3"/>
    <x v="4"/>
    <x v="211"/>
    <x v="1"/>
    <x v="0"/>
    <s v="1 minute"/>
    <s v="10 feet"/>
    <x v="0"/>
    <x v="0"/>
    <x v="1"/>
    <x v="1"/>
    <s v="1 hour"/>
    <s v="Block specific creature types from entering or leaving 10' cylinder"/>
    <x v="0"/>
  </r>
  <r>
    <x v="7"/>
    <x v="4"/>
    <x v="211"/>
    <x v="1"/>
    <x v="0"/>
    <s v="1 minute"/>
    <s v="10 feet"/>
    <x v="0"/>
    <x v="0"/>
    <x v="1"/>
    <x v="1"/>
    <s v="1 hour"/>
    <s v="Block specific creature types from entering or leaving 10' cylinder"/>
    <x v="0"/>
  </r>
  <r>
    <x v="1"/>
    <x v="4"/>
    <x v="211"/>
    <x v="1"/>
    <x v="0"/>
    <s v="1 minute"/>
    <s v="10 feet"/>
    <x v="0"/>
    <x v="0"/>
    <x v="1"/>
    <x v="1"/>
    <s v="1 hour"/>
    <s v="Block specific creature types from entering or leaving 10' cylinder"/>
    <x v="0"/>
  </r>
  <r>
    <x v="1"/>
    <x v="7"/>
    <x v="212"/>
    <x v="4"/>
    <x v="0"/>
    <s v="1 minute"/>
    <s v="Self"/>
    <x v="0"/>
    <x v="0"/>
    <x v="1"/>
    <x v="0"/>
    <s v="Until Dispelled"/>
    <s v="Attempt to possess humanoid creature within 100' on failed Cha save"/>
    <x v="1"/>
  </r>
  <r>
    <x v="0"/>
    <x v="2"/>
    <x v="213"/>
    <x v="6"/>
    <x v="0"/>
    <s v="1 action"/>
    <s v="120 feet"/>
    <x v="0"/>
    <x v="0"/>
    <x v="0"/>
    <x v="0"/>
    <s v="Instantaneous"/>
    <s v="Three darts deal 1d4+1 force damage to target you can see"/>
    <x v="0"/>
  </r>
  <r>
    <x v="1"/>
    <x v="2"/>
    <x v="213"/>
    <x v="6"/>
    <x v="0"/>
    <s v="1 action"/>
    <s v="120 feet"/>
    <x v="0"/>
    <x v="0"/>
    <x v="0"/>
    <x v="0"/>
    <s v="Instantaneous"/>
    <s v="Three darts deal 1d4+1 force damage to target you can see"/>
    <x v="0"/>
  </r>
  <r>
    <x v="5"/>
    <x v="1"/>
    <x v="214"/>
    <x v="7"/>
    <x v="1"/>
    <s v="1 minute"/>
    <s v="30 feet"/>
    <x v="0"/>
    <x v="0"/>
    <x v="1"/>
    <x v="1"/>
    <s v="Until Dispelled"/>
    <s v="Implant a 25 or less word message in object in range"/>
    <x v="1"/>
  </r>
  <r>
    <x v="1"/>
    <x v="1"/>
    <x v="214"/>
    <x v="7"/>
    <x v="1"/>
    <s v="1 minute"/>
    <s v="30 feet"/>
    <x v="0"/>
    <x v="0"/>
    <x v="1"/>
    <x v="1"/>
    <s v="Until Dispelled"/>
    <s v="Implant a 25 or less word message in object in range"/>
    <x v="1"/>
  </r>
  <r>
    <x v="3"/>
    <x v="1"/>
    <x v="215"/>
    <x v="2"/>
    <x v="0"/>
    <s v="1 bonus action"/>
    <s v="Touch"/>
    <x v="0"/>
    <x v="0"/>
    <x v="0"/>
    <x v="0"/>
    <s v="Concentration, up to 1 hour"/>
    <s v="Nonmagical weapon becomes +1 for duration"/>
    <x v="0"/>
  </r>
  <r>
    <x v="1"/>
    <x v="1"/>
    <x v="215"/>
    <x v="2"/>
    <x v="0"/>
    <s v="1 bonus action"/>
    <s v="Touch"/>
    <x v="0"/>
    <x v="0"/>
    <x v="0"/>
    <x v="0"/>
    <s v="Concentration, up to 1 hour"/>
    <s v="Nonmagical weapon becomes +1 for duration"/>
    <x v="0"/>
  </r>
  <r>
    <x v="5"/>
    <x v="4"/>
    <x v="216"/>
    <x v="7"/>
    <x v="0"/>
    <s v="1 action"/>
    <s v="120 feet"/>
    <x v="0"/>
    <x v="0"/>
    <x v="1"/>
    <x v="0"/>
    <s v="Concentration, up to 10 minutes"/>
    <s v="Create the image of a creature, object or other phenomenon no larger than 20' cube"/>
    <x v="0"/>
  </r>
  <r>
    <x v="0"/>
    <x v="4"/>
    <x v="216"/>
    <x v="7"/>
    <x v="0"/>
    <s v="1 action"/>
    <s v="120 feet"/>
    <x v="0"/>
    <x v="0"/>
    <x v="1"/>
    <x v="0"/>
    <s v="Concentration, up to 10 minutes"/>
    <s v="Create the image of a creature, object or other phenomenon no larger than 20' cube"/>
    <x v="0"/>
  </r>
  <r>
    <x v="7"/>
    <x v="4"/>
    <x v="216"/>
    <x v="7"/>
    <x v="0"/>
    <s v="1 action"/>
    <s v="120 feet"/>
    <x v="0"/>
    <x v="0"/>
    <x v="1"/>
    <x v="0"/>
    <s v="Concentration, up to 10 minutes"/>
    <s v="Create the image of a creature, object or other phenomenon no larger than 20' cube"/>
    <x v="0"/>
  </r>
  <r>
    <x v="1"/>
    <x v="4"/>
    <x v="216"/>
    <x v="7"/>
    <x v="0"/>
    <s v="1 action"/>
    <s v="120 feet"/>
    <x v="0"/>
    <x v="0"/>
    <x v="1"/>
    <x v="0"/>
    <s v="Concentration, up to 10 minutes"/>
    <s v="Create the image of a creature, object or other phenomenon no larger than 20' cube"/>
    <x v="0"/>
  </r>
  <r>
    <x v="5"/>
    <x v="5"/>
    <x v="217"/>
    <x v="0"/>
    <x v="0"/>
    <s v="1 action"/>
    <s v="60 feet"/>
    <x v="0"/>
    <x v="0"/>
    <x v="0"/>
    <x v="0"/>
    <s v="Instantaneous"/>
    <s v="Up to six creatures within 30' radius of point in range gain 3d8+spellcasting modifier in hit points back"/>
    <x v="0"/>
  </r>
  <r>
    <x v="2"/>
    <x v="5"/>
    <x v="217"/>
    <x v="0"/>
    <x v="0"/>
    <s v="1 action"/>
    <s v="60 feet"/>
    <x v="0"/>
    <x v="0"/>
    <x v="0"/>
    <x v="0"/>
    <s v="Instantaneous"/>
    <s v="Up to six creatures within 30' radius of point in range gain 3d8+spellcasting modifier in hit points back"/>
    <x v="0"/>
  </r>
  <r>
    <x v="6"/>
    <x v="5"/>
    <x v="217"/>
    <x v="0"/>
    <x v="0"/>
    <s v="1 action"/>
    <s v="60 feet"/>
    <x v="0"/>
    <x v="0"/>
    <x v="0"/>
    <x v="0"/>
    <s v="Instantaneous"/>
    <s v="Up to six creatures within 30' radius of point in range gain 3d8+spellcasting modifier in hit points back"/>
    <x v="0"/>
  </r>
  <r>
    <x v="2"/>
    <x v="8"/>
    <x v="218"/>
    <x v="0"/>
    <x v="0"/>
    <s v="1 action"/>
    <s v="60 feet"/>
    <x v="0"/>
    <x v="0"/>
    <x v="0"/>
    <x v="0"/>
    <s v="Instantaneous"/>
    <s v="Heal 700 hit points divided as you choose among creatures you can see within range. They are also healed of disease and blindness/deafness"/>
    <x v="1"/>
  </r>
  <r>
    <x v="2"/>
    <x v="4"/>
    <x v="219"/>
    <x v="6"/>
    <x v="0"/>
    <s v="1 bonus action"/>
    <s v="60 feet"/>
    <x v="0"/>
    <x v="1"/>
    <x v="0"/>
    <x v="0"/>
    <s v="Instantaneous"/>
    <s v="Up to six creature within range gain back 1d4+spellcasting modifier in hitpoints"/>
    <x v="0"/>
  </r>
  <r>
    <x v="5"/>
    <x v="7"/>
    <x v="220"/>
    <x v="3"/>
    <x v="0"/>
    <s v="1 action"/>
    <s v="60 feet"/>
    <x v="0"/>
    <x v="1"/>
    <x v="1"/>
    <x v="0"/>
    <s v="24 hours"/>
    <s v="Influence up to 12 creatures who can hear you to a course of action"/>
    <x v="0"/>
  </r>
  <r>
    <x v="0"/>
    <x v="7"/>
    <x v="220"/>
    <x v="3"/>
    <x v="0"/>
    <s v="1 action"/>
    <s v="60 feet"/>
    <x v="0"/>
    <x v="1"/>
    <x v="1"/>
    <x v="0"/>
    <s v="24 hours"/>
    <s v="Influence up to 12 creatures who can hear you to a course of action"/>
    <x v="0"/>
  </r>
  <r>
    <x v="7"/>
    <x v="7"/>
    <x v="220"/>
    <x v="3"/>
    <x v="0"/>
    <s v="1 action"/>
    <s v="60 feet"/>
    <x v="0"/>
    <x v="1"/>
    <x v="1"/>
    <x v="0"/>
    <s v="24 hours"/>
    <s v="Influence up to 12 creatures who can hear you to a course of action"/>
    <x v="0"/>
  </r>
  <r>
    <x v="1"/>
    <x v="7"/>
    <x v="220"/>
    <x v="3"/>
    <x v="0"/>
    <s v="1 action"/>
    <s v="60 feet"/>
    <x v="0"/>
    <x v="1"/>
    <x v="1"/>
    <x v="0"/>
    <s v="24 hours"/>
    <s v="Influence up to 12 creatures who can hear you to a course of action"/>
    <x v="0"/>
  </r>
  <r>
    <x v="1"/>
    <x v="3"/>
    <x v="221"/>
    <x v="0"/>
    <x v="0"/>
    <s v="1 action"/>
    <s v="60 feet"/>
    <x v="0"/>
    <x v="0"/>
    <x v="0"/>
    <x v="0"/>
    <s v="Concentration, up to 10 minutes"/>
    <s v="Banish target creature to a maze demiplane where it remains for duration or escapes with DC 20 Int save. "/>
    <x v="1"/>
  </r>
  <r>
    <x v="2"/>
    <x v="4"/>
    <x v="222"/>
    <x v="2"/>
    <x v="1"/>
    <s v="1 action"/>
    <s v="Touch"/>
    <x v="0"/>
    <x v="0"/>
    <x v="0"/>
    <x v="0"/>
    <s v="8 hours"/>
    <s v="You step into a stone object or surface large enough to fully contain your body, melding yourself and all the equipment you carry with the stone for the duration."/>
    <x v="1"/>
  </r>
  <r>
    <x v="6"/>
    <x v="4"/>
    <x v="222"/>
    <x v="2"/>
    <x v="1"/>
    <s v="1 action"/>
    <s v="Touch"/>
    <x v="0"/>
    <x v="0"/>
    <x v="0"/>
    <x v="0"/>
    <s v="8 hours"/>
    <s v="You step into a stone object or surface large enough to fully contain your body, melding yourself and all the equipment you carry with the stone for the duration."/>
    <x v="1"/>
  </r>
  <r>
    <x v="1"/>
    <x v="1"/>
    <x v="223"/>
    <x v="6"/>
    <x v="0"/>
    <s v="1 action"/>
    <s v="90 feet"/>
    <x v="0"/>
    <x v="0"/>
    <x v="1"/>
    <x v="0"/>
    <s v="Instantaneous"/>
    <s v="Ranged spell attack deals 4d4 acid damage and 2d4 next round"/>
    <x v="0"/>
  </r>
  <r>
    <x v="5"/>
    <x v="0"/>
    <x v="224"/>
    <x v="2"/>
    <x v="0"/>
    <s v="1 minute"/>
    <s v="Touch"/>
    <x v="0"/>
    <x v="0"/>
    <x v="1"/>
    <x v="0"/>
    <s v="Instantaneous"/>
    <s v="Repair a single break or trear in an object"/>
    <x v="1"/>
  </r>
  <r>
    <x v="2"/>
    <x v="0"/>
    <x v="224"/>
    <x v="2"/>
    <x v="0"/>
    <s v="1 minute"/>
    <s v="Touch"/>
    <x v="0"/>
    <x v="0"/>
    <x v="1"/>
    <x v="0"/>
    <s v="Instantaneous"/>
    <s v="Repair a single break or trear in an object"/>
    <x v="1"/>
  </r>
  <r>
    <x v="6"/>
    <x v="0"/>
    <x v="224"/>
    <x v="2"/>
    <x v="0"/>
    <s v="1 minute"/>
    <s v="Touch"/>
    <x v="0"/>
    <x v="0"/>
    <x v="1"/>
    <x v="0"/>
    <s v="Instantaneous"/>
    <s v="Repair a single break or trear in an object"/>
    <x v="1"/>
  </r>
  <r>
    <x v="0"/>
    <x v="0"/>
    <x v="224"/>
    <x v="2"/>
    <x v="0"/>
    <s v="1 minute"/>
    <s v="Touch"/>
    <x v="0"/>
    <x v="0"/>
    <x v="1"/>
    <x v="0"/>
    <s v="Instantaneous"/>
    <s v="Repair a single break or trear in an object"/>
    <x v="1"/>
  </r>
  <r>
    <x v="1"/>
    <x v="0"/>
    <x v="224"/>
    <x v="2"/>
    <x v="0"/>
    <s v="1 minute"/>
    <s v="Touch"/>
    <x v="0"/>
    <x v="0"/>
    <x v="1"/>
    <x v="0"/>
    <s v="Instantaneous"/>
    <s v="Repair a single break or trear in an object"/>
    <x v="1"/>
  </r>
  <r>
    <x v="5"/>
    <x v="0"/>
    <x v="225"/>
    <x v="2"/>
    <x v="0"/>
    <s v="1 action"/>
    <s v="120 feet"/>
    <x v="0"/>
    <x v="0"/>
    <x v="1"/>
    <x v="0"/>
    <s v="1 round"/>
    <s v="You point your finger toward a creature within range and whisper a message. The target (and only the target) hears the message and can reply in a whisper that only you can hear."/>
    <x v="1"/>
  </r>
  <r>
    <x v="0"/>
    <x v="0"/>
    <x v="225"/>
    <x v="2"/>
    <x v="0"/>
    <s v="1 action"/>
    <s v="120 feet"/>
    <x v="0"/>
    <x v="0"/>
    <x v="1"/>
    <x v="0"/>
    <s v="1 round"/>
    <s v="You point your finger toward a creature within range and whisper a message. The target (and only the target) hears the message and can reply in a whisper that only you can hear."/>
    <x v="1"/>
  </r>
  <r>
    <x v="1"/>
    <x v="0"/>
    <x v="225"/>
    <x v="2"/>
    <x v="0"/>
    <s v="1 action"/>
    <s v="120 feet"/>
    <x v="0"/>
    <x v="0"/>
    <x v="1"/>
    <x v="0"/>
    <s v="1 round"/>
    <s v="You point your finger toward a creature within range and whisper a message. The target (and only the target) hears the message and can reply in a whisper that only you can hear."/>
    <x v="1"/>
  </r>
  <r>
    <x v="0"/>
    <x v="8"/>
    <x v="226"/>
    <x v="6"/>
    <x v="0"/>
    <s v="1 action"/>
    <s v="120 feet"/>
    <x v="0"/>
    <x v="0"/>
    <x v="1"/>
    <x v="0"/>
    <s v="1 round"/>
    <s v=""/>
    <x v="1"/>
  </r>
  <r>
    <x v="1"/>
    <x v="8"/>
    <x v="226"/>
    <x v="6"/>
    <x v="0"/>
    <s v="1 action"/>
    <s v="120 feet"/>
    <x v="0"/>
    <x v="0"/>
    <x v="1"/>
    <x v="0"/>
    <s v="1 round"/>
    <s v=""/>
    <x v="1"/>
  </r>
  <r>
    <x v="5"/>
    <x v="3"/>
    <x v="227"/>
    <x v="1"/>
    <x v="0"/>
    <s v="1 action"/>
    <s v="120 feet"/>
    <x v="0"/>
    <x v="0"/>
    <x v="1"/>
    <x v="0"/>
    <s v="1 round"/>
    <s v=""/>
    <x v="1"/>
  </r>
  <r>
    <x v="1"/>
    <x v="3"/>
    <x v="227"/>
    <x v="1"/>
    <x v="0"/>
    <s v="1 action"/>
    <s v="120 feet"/>
    <x v="0"/>
    <x v="0"/>
    <x v="1"/>
    <x v="0"/>
    <s v="1 round"/>
    <s v=""/>
    <x v="1"/>
  </r>
  <r>
    <x v="5"/>
    <x v="0"/>
    <x v="228"/>
    <x v="7"/>
    <x v="0"/>
    <s v="1 action"/>
    <s v="120 feet"/>
    <x v="0"/>
    <x v="0"/>
    <x v="1"/>
    <x v="0"/>
    <s v="1 round"/>
    <s v=""/>
    <x v="1"/>
  </r>
  <r>
    <x v="0"/>
    <x v="0"/>
    <x v="228"/>
    <x v="7"/>
    <x v="0"/>
    <s v="1 action"/>
    <s v="120 feet"/>
    <x v="0"/>
    <x v="0"/>
    <x v="1"/>
    <x v="0"/>
    <s v="1 round"/>
    <s v=""/>
    <x v="1"/>
  </r>
  <r>
    <x v="7"/>
    <x v="0"/>
    <x v="228"/>
    <x v="7"/>
    <x v="0"/>
    <s v="1 action"/>
    <s v="120 feet"/>
    <x v="0"/>
    <x v="0"/>
    <x v="1"/>
    <x v="0"/>
    <s v="1 round"/>
    <s v=""/>
    <x v="1"/>
  </r>
  <r>
    <x v="1"/>
    <x v="0"/>
    <x v="228"/>
    <x v="7"/>
    <x v="0"/>
    <s v="1 action"/>
    <s v="120 feet"/>
    <x v="0"/>
    <x v="0"/>
    <x v="1"/>
    <x v="0"/>
    <s v="1 round"/>
    <s v=""/>
    <x v="1"/>
  </r>
  <r>
    <x v="5"/>
    <x v="9"/>
    <x v="229"/>
    <x v="7"/>
    <x v="0"/>
    <s v="1 action"/>
    <s v="120 feet"/>
    <x v="0"/>
    <x v="0"/>
    <x v="1"/>
    <x v="0"/>
    <s v="1 round"/>
    <s v=""/>
    <x v="1"/>
  </r>
  <r>
    <x v="6"/>
    <x v="9"/>
    <x v="229"/>
    <x v="7"/>
    <x v="0"/>
    <s v="1 action"/>
    <s v="120 feet"/>
    <x v="0"/>
    <x v="0"/>
    <x v="1"/>
    <x v="0"/>
    <s v="1 round"/>
    <s v=""/>
    <x v="1"/>
  </r>
  <r>
    <x v="1"/>
    <x v="9"/>
    <x v="229"/>
    <x v="7"/>
    <x v="0"/>
    <s v="1 action"/>
    <s v="120 feet"/>
    <x v="0"/>
    <x v="0"/>
    <x v="1"/>
    <x v="0"/>
    <s v="1 round"/>
    <s v=""/>
    <x v="1"/>
  </r>
  <r>
    <x v="0"/>
    <x v="1"/>
    <x v="230"/>
    <x v="7"/>
    <x v="0"/>
    <s v="1 action"/>
    <s v="120 feet"/>
    <x v="0"/>
    <x v="0"/>
    <x v="1"/>
    <x v="0"/>
    <s v="1 round"/>
    <s v=""/>
    <x v="1"/>
  </r>
  <r>
    <x v="7"/>
    <x v="1"/>
    <x v="230"/>
    <x v="7"/>
    <x v="0"/>
    <s v="1 action"/>
    <s v="120 feet"/>
    <x v="0"/>
    <x v="0"/>
    <x v="1"/>
    <x v="0"/>
    <s v="1 round"/>
    <s v=""/>
    <x v="1"/>
  </r>
  <r>
    <x v="1"/>
    <x v="1"/>
    <x v="230"/>
    <x v="7"/>
    <x v="0"/>
    <s v="1 action"/>
    <s v="120 feet"/>
    <x v="0"/>
    <x v="0"/>
    <x v="1"/>
    <x v="0"/>
    <s v="1 round"/>
    <s v=""/>
    <x v="1"/>
  </r>
  <r>
    <x v="5"/>
    <x v="5"/>
    <x v="231"/>
    <x v="7"/>
    <x v="0"/>
    <s v="1 action"/>
    <s v="120 feet"/>
    <x v="0"/>
    <x v="0"/>
    <x v="1"/>
    <x v="0"/>
    <s v="1 round"/>
    <s v=""/>
    <x v="1"/>
  </r>
  <r>
    <x v="1"/>
    <x v="5"/>
    <x v="231"/>
    <x v="7"/>
    <x v="0"/>
    <s v="1 action"/>
    <s v="120 feet"/>
    <x v="0"/>
    <x v="0"/>
    <x v="1"/>
    <x v="0"/>
    <s v="1 round"/>
    <s v=""/>
    <x v="1"/>
  </r>
  <r>
    <x v="0"/>
    <x v="1"/>
    <x v="232"/>
    <x v="0"/>
    <x v="0"/>
    <s v="1 action"/>
    <s v="120 feet"/>
    <x v="0"/>
    <x v="0"/>
    <x v="1"/>
    <x v="0"/>
    <s v="1 round"/>
    <s v=""/>
    <x v="1"/>
  </r>
  <r>
    <x v="7"/>
    <x v="1"/>
    <x v="232"/>
    <x v="0"/>
    <x v="0"/>
    <s v="1 action"/>
    <s v="120 feet"/>
    <x v="0"/>
    <x v="0"/>
    <x v="1"/>
    <x v="0"/>
    <s v="1 round"/>
    <s v=""/>
    <x v="1"/>
  </r>
  <r>
    <x v="1"/>
    <x v="1"/>
    <x v="232"/>
    <x v="0"/>
    <x v="0"/>
    <s v="1 action"/>
    <s v="120 feet"/>
    <x v="0"/>
    <x v="0"/>
    <x v="1"/>
    <x v="0"/>
    <s v="1 round"/>
    <s v=""/>
    <x v="1"/>
  </r>
  <r>
    <x v="5"/>
    <x v="5"/>
    <x v="233"/>
    <x v="3"/>
    <x v="0"/>
    <s v="1 action"/>
    <s v="120 feet"/>
    <x v="0"/>
    <x v="0"/>
    <x v="1"/>
    <x v="0"/>
    <s v="1 round"/>
    <s v=""/>
    <x v="1"/>
  </r>
  <r>
    <x v="1"/>
    <x v="5"/>
    <x v="233"/>
    <x v="3"/>
    <x v="0"/>
    <s v="1 action"/>
    <s v="120 feet"/>
    <x v="0"/>
    <x v="0"/>
    <x v="1"/>
    <x v="0"/>
    <s v="1 round"/>
    <s v=""/>
    <x v="1"/>
  </r>
  <r>
    <x v="6"/>
    <x v="1"/>
    <x v="234"/>
    <x v="6"/>
    <x v="0"/>
    <s v="1 action"/>
    <s v="120 feet"/>
    <x v="0"/>
    <x v="0"/>
    <x v="1"/>
    <x v="0"/>
    <s v="1 round"/>
    <s v=""/>
    <x v="1"/>
  </r>
  <r>
    <x v="1"/>
    <x v="6"/>
    <x v="235"/>
    <x v="0"/>
    <x v="0"/>
    <s v="1 action"/>
    <s v="120 feet"/>
    <x v="0"/>
    <x v="0"/>
    <x v="1"/>
    <x v="0"/>
    <s v="1 round"/>
    <s v=""/>
    <x v="1"/>
  </r>
  <r>
    <x v="1"/>
    <x v="6"/>
    <x v="236"/>
    <x v="0"/>
    <x v="0"/>
    <s v="1 action"/>
    <s v="120 feet"/>
    <x v="0"/>
    <x v="0"/>
    <x v="1"/>
    <x v="0"/>
    <s v="1 round"/>
    <s v=""/>
    <x v="1"/>
  </r>
  <r>
    <x v="5"/>
    <x v="9"/>
    <x v="237"/>
    <x v="6"/>
    <x v="0"/>
    <s v="1 action"/>
    <s v="120 feet"/>
    <x v="0"/>
    <x v="0"/>
    <x v="1"/>
    <x v="0"/>
    <s v="1 round"/>
    <s v=""/>
    <x v="1"/>
  </r>
  <r>
    <x v="1"/>
    <x v="9"/>
    <x v="237"/>
    <x v="6"/>
    <x v="0"/>
    <s v="1 action"/>
    <s v="120 feet"/>
    <x v="0"/>
    <x v="0"/>
    <x v="1"/>
    <x v="0"/>
    <s v="1 round"/>
    <s v=""/>
    <x v="1"/>
  </r>
  <r>
    <x v="5"/>
    <x v="9"/>
    <x v="238"/>
    <x v="1"/>
    <x v="0"/>
    <s v="1 action"/>
    <s v="120 feet"/>
    <x v="0"/>
    <x v="0"/>
    <x v="1"/>
    <x v="0"/>
    <s v="1 round"/>
    <s v=""/>
    <x v="1"/>
  </r>
  <r>
    <x v="1"/>
    <x v="9"/>
    <x v="238"/>
    <x v="1"/>
    <x v="0"/>
    <s v="1 action"/>
    <s v="120 feet"/>
    <x v="0"/>
    <x v="0"/>
    <x v="1"/>
    <x v="0"/>
    <s v="1 round"/>
    <s v=""/>
    <x v="1"/>
  </r>
  <r>
    <x v="6"/>
    <x v="7"/>
    <x v="239"/>
    <x v="2"/>
    <x v="0"/>
    <s v="1 action"/>
    <s v="120 feet"/>
    <x v="0"/>
    <x v="0"/>
    <x v="1"/>
    <x v="0"/>
    <s v="1 round"/>
    <s v=""/>
    <x v="1"/>
  </r>
  <r>
    <x v="0"/>
    <x v="7"/>
    <x v="239"/>
    <x v="2"/>
    <x v="0"/>
    <s v="1 action"/>
    <s v="120 feet"/>
    <x v="0"/>
    <x v="0"/>
    <x v="1"/>
    <x v="0"/>
    <s v="1 round"/>
    <s v=""/>
    <x v="1"/>
  </r>
  <r>
    <x v="1"/>
    <x v="7"/>
    <x v="239"/>
    <x v="2"/>
    <x v="0"/>
    <s v="1 action"/>
    <s v="120 feet"/>
    <x v="0"/>
    <x v="0"/>
    <x v="1"/>
    <x v="0"/>
    <s v="1 round"/>
    <s v=""/>
    <x v="1"/>
  </r>
  <r>
    <x v="5"/>
    <x v="4"/>
    <x v="240"/>
    <x v="1"/>
    <x v="0"/>
    <s v="1 action"/>
    <s v="120 feet"/>
    <x v="0"/>
    <x v="0"/>
    <x v="1"/>
    <x v="0"/>
    <s v="1 round"/>
    <s v=""/>
    <x v="1"/>
  </r>
  <r>
    <x v="4"/>
    <x v="4"/>
    <x v="240"/>
    <x v="1"/>
    <x v="0"/>
    <s v="1 action"/>
    <s v="120 feet"/>
    <x v="0"/>
    <x v="0"/>
    <x v="1"/>
    <x v="0"/>
    <s v="1 round"/>
    <s v=""/>
    <x v="1"/>
  </r>
  <r>
    <x v="1"/>
    <x v="4"/>
    <x v="240"/>
    <x v="1"/>
    <x v="0"/>
    <s v="1 action"/>
    <s v="120 feet"/>
    <x v="0"/>
    <x v="0"/>
    <x v="1"/>
    <x v="0"/>
    <s v="1 round"/>
    <s v=""/>
    <x v="1"/>
  </r>
  <r>
    <x v="1"/>
    <x v="1"/>
    <x v="241"/>
    <x v="7"/>
    <x v="0"/>
    <s v="1 action"/>
    <s v="120 feet"/>
    <x v="0"/>
    <x v="0"/>
    <x v="1"/>
    <x v="0"/>
    <s v="1 round"/>
    <s v=""/>
    <x v="1"/>
  </r>
  <r>
    <x v="1"/>
    <x v="7"/>
    <x v="242"/>
    <x v="6"/>
    <x v="0"/>
    <s v="1 action"/>
    <s v="120 feet"/>
    <x v="0"/>
    <x v="0"/>
    <x v="1"/>
    <x v="0"/>
    <s v="1 round"/>
    <s v=""/>
    <x v="1"/>
  </r>
  <r>
    <x v="1"/>
    <x v="6"/>
    <x v="243"/>
    <x v="6"/>
    <x v="0"/>
    <s v="1 action"/>
    <s v="120 feet"/>
    <x v="0"/>
    <x v="0"/>
    <x v="1"/>
    <x v="0"/>
    <s v="1 round"/>
    <s v=""/>
    <x v="1"/>
  </r>
  <r>
    <x v="5"/>
    <x v="7"/>
    <x v="244"/>
    <x v="3"/>
    <x v="0"/>
    <s v="1 action"/>
    <s v="120 feet"/>
    <x v="0"/>
    <x v="0"/>
    <x v="1"/>
    <x v="0"/>
    <s v="1 round"/>
    <s v=""/>
    <x v="1"/>
  </r>
  <r>
    <x v="1"/>
    <x v="7"/>
    <x v="244"/>
    <x v="3"/>
    <x v="0"/>
    <s v="1 action"/>
    <s v="120 feet"/>
    <x v="0"/>
    <x v="0"/>
    <x v="1"/>
    <x v="0"/>
    <s v="1 round"/>
    <s v=""/>
    <x v="1"/>
  </r>
  <r>
    <x v="6"/>
    <x v="1"/>
    <x v="245"/>
    <x v="1"/>
    <x v="0"/>
    <s v="1 action"/>
    <s v="120 feet"/>
    <x v="0"/>
    <x v="0"/>
    <x v="1"/>
    <x v="0"/>
    <s v="1 round"/>
    <s v=""/>
    <x v="1"/>
  </r>
  <r>
    <x v="4"/>
    <x v="1"/>
    <x v="245"/>
    <x v="1"/>
    <x v="0"/>
    <s v="1 action"/>
    <s v="120 feet"/>
    <x v="0"/>
    <x v="0"/>
    <x v="1"/>
    <x v="0"/>
    <s v="1 round"/>
    <s v=""/>
    <x v="1"/>
  </r>
  <r>
    <x v="1"/>
    <x v="5"/>
    <x v="246"/>
    <x v="2"/>
    <x v="0"/>
    <s v="1 action"/>
    <s v="120 feet"/>
    <x v="0"/>
    <x v="0"/>
    <x v="1"/>
    <x v="0"/>
    <s v="1 round"/>
    <s v=""/>
    <x v="1"/>
  </r>
  <r>
    <x v="5"/>
    <x v="1"/>
    <x v="247"/>
    <x v="7"/>
    <x v="0"/>
    <s v="1 action"/>
    <s v="120 feet"/>
    <x v="0"/>
    <x v="0"/>
    <x v="1"/>
    <x v="0"/>
    <s v="1 round"/>
    <s v=""/>
    <x v="1"/>
  </r>
  <r>
    <x v="0"/>
    <x v="1"/>
    <x v="247"/>
    <x v="7"/>
    <x v="0"/>
    <s v="1 action"/>
    <s v="120 feet"/>
    <x v="0"/>
    <x v="0"/>
    <x v="1"/>
    <x v="0"/>
    <s v="1 round"/>
    <s v=""/>
    <x v="1"/>
  </r>
  <r>
    <x v="1"/>
    <x v="1"/>
    <x v="247"/>
    <x v="7"/>
    <x v="0"/>
    <s v="1 action"/>
    <s v="120 feet"/>
    <x v="0"/>
    <x v="0"/>
    <x v="1"/>
    <x v="0"/>
    <s v="1 round"/>
    <s v=""/>
    <x v="1"/>
  </r>
  <r>
    <x v="1"/>
    <x v="6"/>
    <x v="248"/>
    <x v="7"/>
    <x v="0"/>
    <s v="1 action"/>
    <s v="120 feet"/>
    <x v="0"/>
    <x v="0"/>
    <x v="1"/>
    <x v="0"/>
    <s v="1 round"/>
    <s v=""/>
    <x v="1"/>
  </r>
  <r>
    <x v="1"/>
    <x v="4"/>
    <x v="249"/>
    <x v="7"/>
    <x v="1"/>
    <s v="1 action"/>
    <s v="120 feet"/>
    <x v="0"/>
    <x v="0"/>
    <x v="1"/>
    <x v="0"/>
    <s v="1 round"/>
    <s v=""/>
    <x v="1"/>
  </r>
  <r>
    <x v="2"/>
    <x v="7"/>
    <x v="250"/>
    <x v="0"/>
    <x v="0"/>
    <s v="1 action"/>
    <s v="120 feet"/>
    <x v="0"/>
    <x v="0"/>
    <x v="1"/>
    <x v="0"/>
    <s v="1 round"/>
    <s v=""/>
    <x v="1"/>
  </r>
  <r>
    <x v="5"/>
    <x v="5"/>
    <x v="251"/>
    <x v="1"/>
    <x v="0"/>
    <s v="1 action"/>
    <s v="120 feet"/>
    <x v="0"/>
    <x v="0"/>
    <x v="1"/>
    <x v="0"/>
    <s v="1 round"/>
    <s v=""/>
    <x v="1"/>
  </r>
  <r>
    <x v="2"/>
    <x v="5"/>
    <x v="251"/>
    <x v="1"/>
    <x v="0"/>
    <s v="1 action"/>
    <s v="120 feet"/>
    <x v="0"/>
    <x v="0"/>
    <x v="1"/>
    <x v="0"/>
    <s v="1 round"/>
    <s v=""/>
    <x v="1"/>
  </r>
  <r>
    <x v="6"/>
    <x v="5"/>
    <x v="251"/>
    <x v="1"/>
    <x v="0"/>
    <s v="1 action"/>
    <s v="120 feet"/>
    <x v="0"/>
    <x v="0"/>
    <x v="1"/>
    <x v="0"/>
    <s v="1 round"/>
    <s v=""/>
    <x v="1"/>
  </r>
  <r>
    <x v="1"/>
    <x v="5"/>
    <x v="251"/>
    <x v="1"/>
    <x v="0"/>
    <s v="1 action"/>
    <s v="120 feet"/>
    <x v="0"/>
    <x v="0"/>
    <x v="1"/>
    <x v="0"/>
    <s v="1 round"/>
    <s v=""/>
    <x v="1"/>
  </r>
  <r>
    <x v="2"/>
    <x v="9"/>
    <x v="252"/>
    <x v="0"/>
    <x v="0"/>
    <s v="1 action"/>
    <s v="120 feet"/>
    <x v="0"/>
    <x v="0"/>
    <x v="1"/>
    <x v="0"/>
    <s v="1 round"/>
    <s v=""/>
    <x v="1"/>
  </r>
  <r>
    <x v="6"/>
    <x v="9"/>
    <x v="252"/>
    <x v="0"/>
    <x v="0"/>
    <s v="1 action"/>
    <s v="120 feet"/>
    <x v="0"/>
    <x v="0"/>
    <x v="1"/>
    <x v="0"/>
    <s v="1 round"/>
    <s v=""/>
    <x v="1"/>
  </r>
  <r>
    <x v="0"/>
    <x v="9"/>
    <x v="252"/>
    <x v="0"/>
    <x v="0"/>
    <s v="1 action"/>
    <s v="120 feet"/>
    <x v="0"/>
    <x v="0"/>
    <x v="1"/>
    <x v="0"/>
    <s v="1 round"/>
    <s v=""/>
    <x v="1"/>
  </r>
  <r>
    <x v="7"/>
    <x v="9"/>
    <x v="252"/>
    <x v="0"/>
    <x v="0"/>
    <s v="1 action"/>
    <s v="120 feet"/>
    <x v="0"/>
    <x v="0"/>
    <x v="1"/>
    <x v="0"/>
    <s v="1 round"/>
    <s v=""/>
    <x v="1"/>
  </r>
  <r>
    <x v="1"/>
    <x v="9"/>
    <x v="252"/>
    <x v="0"/>
    <x v="0"/>
    <s v="1 action"/>
    <s v="120 feet"/>
    <x v="0"/>
    <x v="0"/>
    <x v="1"/>
    <x v="0"/>
    <s v="1 round"/>
    <s v=""/>
    <x v="1"/>
  </r>
  <r>
    <x v="5"/>
    <x v="4"/>
    <x v="253"/>
    <x v="2"/>
    <x v="0"/>
    <s v="1 action"/>
    <s v="120 feet"/>
    <x v="0"/>
    <x v="0"/>
    <x v="1"/>
    <x v="0"/>
    <s v="1 round"/>
    <s v=""/>
    <x v="1"/>
  </r>
  <r>
    <x v="6"/>
    <x v="4"/>
    <x v="253"/>
    <x v="2"/>
    <x v="0"/>
    <s v="1 action"/>
    <s v="120 feet"/>
    <x v="0"/>
    <x v="0"/>
    <x v="1"/>
    <x v="0"/>
    <s v="1 round"/>
    <s v=""/>
    <x v="1"/>
  </r>
  <r>
    <x v="4"/>
    <x v="4"/>
    <x v="253"/>
    <x v="2"/>
    <x v="0"/>
    <s v="1 action"/>
    <s v="120 feet"/>
    <x v="0"/>
    <x v="0"/>
    <x v="1"/>
    <x v="0"/>
    <s v="1 round"/>
    <s v=""/>
    <x v="1"/>
  </r>
  <r>
    <x v="6"/>
    <x v="0"/>
    <x v="254"/>
    <x v="0"/>
    <x v="0"/>
    <s v="1 action"/>
    <s v="120 feet"/>
    <x v="0"/>
    <x v="0"/>
    <x v="1"/>
    <x v="0"/>
    <s v="1 round"/>
    <s v=""/>
    <x v="1"/>
  </r>
  <r>
    <x v="0"/>
    <x v="0"/>
    <x v="254"/>
    <x v="0"/>
    <x v="0"/>
    <s v="1 action"/>
    <s v="120 feet"/>
    <x v="0"/>
    <x v="0"/>
    <x v="1"/>
    <x v="0"/>
    <s v="1 round"/>
    <s v=""/>
    <x v="1"/>
  </r>
  <r>
    <x v="7"/>
    <x v="0"/>
    <x v="254"/>
    <x v="0"/>
    <x v="0"/>
    <s v="1 action"/>
    <s v="120 feet"/>
    <x v="0"/>
    <x v="0"/>
    <x v="1"/>
    <x v="0"/>
    <s v="1 round"/>
    <s v=""/>
    <x v="1"/>
  </r>
  <r>
    <x v="1"/>
    <x v="0"/>
    <x v="254"/>
    <x v="0"/>
    <x v="0"/>
    <s v="1 action"/>
    <s v="120 feet"/>
    <x v="0"/>
    <x v="0"/>
    <x v="1"/>
    <x v="0"/>
    <s v="1 round"/>
    <s v=""/>
    <x v="1"/>
  </r>
  <r>
    <x v="5"/>
    <x v="6"/>
    <x v="255"/>
    <x v="2"/>
    <x v="0"/>
    <s v="1 action"/>
    <s v="120 feet"/>
    <x v="0"/>
    <x v="0"/>
    <x v="1"/>
    <x v="0"/>
    <s v="1 round"/>
    <s v=""/>
    <x v="1"/>
  </r>
  <r>
    <x v="6"/>
    <x v="6"/>
    <x v="255"/>
    <x v="2"/>
    <x v="0"/>
    <s v="1 action"/>
    <s v="120 feet"/>
    <x v="0"/>
    <x v="0"/>
    <x v="1"/>
    <x v="0"/>
    <s v="1 round"/>
    <s v=""/>
    <x v="1"/>
  </r>
  <r>
    <x v="0"/>
    <x v="6"/>
    <x v="255"/>
    <x v="2"/>
    <x v="0"/>
    <s v="1 action"/>
    <s v="120 feet"/>
    <x v="0"/>
    <x v="0"/>
    <x v="1"/>
    <x v="0"/>
    <s v="1 round"/>
    <s v=""/>
    <x v="1"/>
  </r>
  <r>
    <x v="1"/>
    <x v="6"/>
    <x v="255"/>
    <x v="2"/>
    <x v="0"/>
    <s v="1 action"/>
    <s v="120 feet"/>
    <x v="0"/>
    <x v="0"/>
    <x v="1"/>
    <x v="0"/>
    <s v="1 round"/>
    <s v=""/>
    <x v="1"/>
  </r>
  <r>
    <x v="5"/>
    <x v="8"/>
    <x v="256"/>
    <x v="6"/>
    <x v="0"/>
    <s v="1 action"/>
    <s v="120 feet"/>
    <x v="0"/>
    <x v="0"/>
    <x v="1"/>
    <x v="0"/>
    <s v="1 round"/>
    <s v=""/>
    <x v="1"/>
  </r>
  <r>
    <x v="5"/>
    <x v="8"/>
    <x v="257"/>
    <x v="3"/>
    <x v="0"/>
    <s v="1 action"/>
    <s v="120 feet"/>
    <x v="0"/>
    <x v="0"/>
    <x v="1"/>
    <x v="0"/>
    <s v="1 round"/>
    <s v=""/>
    <x v="1"/>
  </r>
  <r>
    <x v="0"/>
    <x v="8"/>
    <x v="257"/>
    <x v="3"/>
    <x v="0"/>
    <s v="1 action"/>
    <s v="120 feet"/>
    <x v="0"/>
    <x v="0"/>
    <x v="1"/>
    <x v="0"/>
    <s v="1 round"/>
    <s v=""/>
    <x v="1"/>
  </r>
  <r>
    <x v="7"/>
    <x v="8"/>
    <x v="257"/>
    <x v="3"/>
    <x v="0"/>
    <s v="1 action"/>
    <s v="120 feet"/>
    <x v="0"/>
    <x v="0"/>
    <x v="1"/>
    <x v="0"/>
    <s v="1 round"/>
    <s v=""/>
    <x v="1"/>
  </r>
  <r>
    <x v="1"/>
    <x v="8"/>
    <x v="257"/>
    <x v="3"/>
    <x v="0"/>
    <s v="1 action"/>
    <s v="120 feet"/>
    <x v="0"/>
    <x v="0"/>
    <x v="1"/>
    <x v="0"/>
    <s v="1 round"/>
    <s v=""/>
    <x v="1"/>
  </r>
  <r>
    <x v="5"/>
    <x v="3"/>
    <x v="258"/>
    <x v="3"/>
    <x v="0"/>
    <s v="1 action"/>
    <s v="120 feet"/>
    <x v="0"/>
    <x v="0"/>
    <x v="1"/>
    <x v="0"/>
    <s v="1 round"/>
    <s v=""/>
    <x v="1"/>
  </r>
  <r>
    <x v="0"/>
    <x v="3"/>
    <x v="258"/>
    <x v="3"/>
    <x v="0"/>
    <s v="1 action"/>
    <s v="120 feet"/>
    <x v="0"/>
    <x v="0"/>
    <x v="1"/>
    <x v="0"/>
    <s v="1 round"/>
    <s v=""/>
    <x v="1"/>
  </r>
  <r>
    <x v="7"/>
    <x v="3"/>
    <x v="258"/>
    <x v="3"/>
    <x v="0"/>
    <s v="1 action"/>
    <s v="120 feet"/>
    <x v="0"/>
    <x v="0"/>
    <x v="1"/>
    <x v="0"/>
    <s v="1 round"/>
    <s v=""/>
    <x v="1"/>
  </r>
  <r>
    <x v="1"/>
    <x v="3"/>
    <x v="258"/>
    <x v="3"/>
    <x v="0"/>
    <s v="1 action"/>
    <s v="120 feet"/>
    <x v="0"/>
    <x v="0"/>
    <x v="1"/>
    <x v="0"/>
    <s v="1 round"/>
    <s v=""/>
    <x v="1"/>
  </r>
  <r>
    <x v="2"/>
    <x v="1"/>
    <x v="259"/>
    <x v="6"/>
    <x v="0"/>
    <s v="1 action"/>
    <s v="120 feet"/>
    <x v="0"/>
    <x v="0"/>
    <x v="1"/>
    <x v="0"/>
    <s v="1 round"/>
    <s v=""/>
    <x v="1"/>
  </r>
  <r>
    <x v="5"/>
    <x v="0"/>
    <x v="260"/>
    <x v="2"/>
    <x v="0"/>
    <s v="1 action"/>
    <s v="120 feet"/>
    <x v="0"/>
    <x v="0"/>
    <x v="1"/>
    <x v="0"/>
    <s v="1 round"/>
    <s v=""/>
    <x v="1"/>
  </r>
  <r>
    <x v="0"/>
    <x v="0"/>
    <x v="260"/>
    <x v="2"/>
    <x v="0"/>
    <s v="1 action"/>
    <s v="120 feet"/>
    <x v="0"/>
    <x v="0"/>
    <x v="1"/>
    <x v="0"/>
    <s v="1 round"/>
    <s v=""/>
    <x v="1"/>
  </r>
  <r>
    <x v="7"/>
    <x v="0"/>
    <x v="260"/>
    <x v="2"/>
    <x v="0"/>
    <s v="1 action"/>
    <s v="120 feet"/>
    <x v="0"/>
    <x v="0"/>
    <x v="1"/>
    <x v="0"/>
    <s v="1 round"/>
    <s v=""/>
    <x v="1"/>
  </r>
  <r>
    <x v="1"/>
    <x v="0"/>
    <x v="260"/>
    <x v="2"/>
    <x v="0"/>
    <s v="1 action"/>
    <s v="120 feet"/>
    <x v="0"/>
    <x v="0"/>
    <x v="1"/>
    <x v="0"/>
    <s v="1 round"/>
    <s v=""/>
    <x v="1"/>
  </r>
  <r>
    <x v="0"/>
    <x v="9"/>
    <x v="261"/>
    <x v="6"/>
    <x v="0"/>
    <s v="1 action"/>
    <s v="120 feet"/>
    <x v="0"/>
    <x v="0"/>
    <x v="1"/>
    <x v="0"/>
    <s v="1 round"/>
    <s v=""/>
    <x v="1"/>
  </r>
  <r>
    <x v="1"/>
    <x v="9"/>
    <x v="261"/>
    <x v="6"/>
    <x v="0"/>
    <s v="1 action"/>
    <s v="120 feet"/>
    <x v="0"/>
    <x v="0"/>
    <x v="1"/>
    <x v="0"/>
    <s v="1 round"/>
    <s v=""/>
    <x v="1"/>
  </r>
  <r>
    <x v="1"/>
    <x v="8"/>
    <x v="262"/>
    <x v="1"/>
    <x v="0"/>
    <s v="1 action"/>
    <s v="120 feet"/>
    <x v="0"/>
    <x v="0"/>
    <x v="1"/>
    <x v="0"/>
    <s v="1 round"/>
    <s v=""/>
    <x v="1"/>
  </r>
  <r>
    <x v="6"/>
    <x v="0"/>
    <x v="263"/>
    <x v="0"/>
    <x v="0"/>
    <s v="1 action"/>
    <s v="120 feet"/>
    <x v="0"/>
    <x v="0"/>
    <x v="1"/>
    <x v="0"/>
    <s v="1 round"/>
    <s v=""/>
    <x v="1"/>
  </r>
  <r>
    <x v="5"/>
    <x v="7"/>
    <x v="264"/>
    <x v="7"/>
    <x v="0"/>
    <s v="1 action"/>
    <s v="120 feet"/>
    <x v="0"/>
    <x v="0"/>
    <x v="1"/>
    <x v="0"/>
    <s v="1 round"/>
    <s v=""/>
    <x v="1"/>
  </r>
  <r>
    <x v="1"/>
    <x v="7"/>
    <x v="264"/>
    <x v="7"/>
    <x v="0"/>
    <s v="1 action"/>
    <s v="120 feet"/>
    <x v="0"/>
    <x v="0"/>
    <x v="1"/>
    <x v="0"/>
    <s v="1 round"/>
    <s v=""/>
    <x v="1"/>
  </r>
  <r>
    <x v="5"/>
    <x v="9"/>
    <x v="265"/>
    <x v="7"/>
    <x v="0"/>
    <s v="1 action"/>
    <s v="120 feet"/>
    <x v="0"/>
    <x v="0"/>
    <x v="1"/>
    <x v="0"/>
    <s v="1 round"/>
    <s v=""/>
    <x v="1"/>
  </r>
  <r>
    <x v="1"/>
    <x v="9"/>
    <x v="265"/>
    <x v="7"/>
    <x v="0"/>
    <s v="1 action"/>
    <s v="120 feet"/>
    <x v="0"/>
    <x v="0"/>
    <x v="1"/>
    <x v="0"/>
    <s v="1 round"/>
    <s v=""/>
    <x v="1"/>
  </r>
  <r>
    <x v="3"/>
    <x v="2"/>
    <x v="266"/>
    <x v="1"/>
    <x v="0"/>
    <s v="1 action"/>
    <s v="120 feet"/>
    <x v="0"/>
    <x v="0"/>
    <x v="1"/>
    <x v="0"/>
    <s v="1 round"/>
    <s v=""/>
    <x v="1"/>
  </r>
  <r>
    <x v="7"/>
    <x v="2"/>
    <x v="266"/>
    <x v="1"/>
    <x v="0"/>
    <s v="1 action"/>
    <s v="120 feet"/>
    <x v="0"/>
    <x v="0"/>
    <x v="1"/>
    <x v="0"/>
    <s v="1 round"/>
    <s v=""/>
    <x v="1"/>
  </r>
  <r>
    <x v="1"/>
    <x v="2"/>
    <x v="266"/>
    <x v="1"/>
    <x v="0"/>
    <s v="1 action"/>
    <s v="120 feet"/>
    <x v="0"/>
    <x v="0"/>
    <x v="1"/>
    <x v="0"/>
    <s v="1 round"/>
    <s v=""/>
    <x v="1"/>
  </r>
  <r>
    <x v="2"/>
    <x v="4"/>
    <x v="267"/>
    <x v="1"/>
    <x v="0"/>
    <s v="1 action"/>
    <s v="120 feet"/>
    <x v="0"/>
    <x v="0"/>
    <x v="1"/>
    <x v="0"/>
    <s v="1 round"/>
    <s v=""/>
    <x v="1"/>
  </r>
  <r>
    <x v="6"/>
    <x v="4"/>
    <x v="267"/>
    <x v="1"/>
    <x v="0"/>
    <s v="1 action"/>
    <s v="120 feet"/>
    <x v="0"/>
    <x v="0"/>
    <x v="1"/>
    <x v="0"/>
    <s v="1 round"/>
    <s v=""/>
    <x v="1"/>
  </r>
  <r>
    <x v="4"/>
    <x v="4"/>
    <x v="267"/>
    <x v="1"/>
    <x v="0"/>
    <s v="1 action"/>
    <s v="120 feet"/>
    <x v="0"/>
    <x v="0"/>
    <x v="1"/>
    <x v="0"/>
    <s v="1 round"/>
    <s v=""/>
    <x v="1"/>
  </r>
  <r>
    <x v="0"/>
    <x v="4"/>
    <x v="267"/>
    <x v="1"/>
    <x v="0"/>
    <s v="1 action"/>
    <s v="120 feet"/>
    <x v="0"/>
    <x v="0"/>
    <x v="1"/>
    <x v="0"/>
    <s v="1 round"/>
    <s v=""/>
    <x v="1"/>
  </r>
  <r>
    <x v="1"/>
    <x v="4"/>
    <x v="267"/>
    <x v="1"/>
    <x v="0"/>
    <s v="1 action"/>
    <s v="120 feet"/>
    <x v="0"/>
    <x v="0"/>
    <x v="1"/>
    <x v="0"/>
    <s v="1 round"/>
    <s v=""/>
    <x v="1"/>
  </r>
  <r>
    <x v="3"/>
    <x v="2"/>
    <x v="268"/>
    <x v="1"/>
    <x v="0"/>
    <s v="1 action"/>
    <s v="120 feet"/>
    <x v="0"/>
    <x v="0"/>
    <x v="1"/>
    <x v="0"/>
    <s v="1 round"/>
    <s v=""/>
    <x v="1"/>
  </r>
  <r>
    <x v="7"/>
    <x v="2"/>
    <x v="268"/>
    <x v="1"/>
    <x v="0"/>
    <s v="1 action"/>
    <s v="120 feet"/>
    <x v="0"/>
    <x v="0"/>
    <x v="1"/>
    <x v="0"/>
    <s v="1 round"/>
    <s v=""/>
    <x v="1"/>
  </r>
  <r>
    <x v="1"/>
    <x v="2"/>
    <x v="268"/>
    <x v="1"/>
    <x v="0"/>
    <s v="1 action"/>
    <s v="120 feet"/>
    <x v="0"/>
    <x v="0"/>
    <x v="1"/>
    <x v="0"/>
    <s v="1 round"/>
    <s v=""/>
    <x v="1"/>
  </r>
  <r>
    <x v="2"/>
    <x v="2"/>
    <x v="268"/>
    <x v="1"/>
    <x v="0"/>
    <s v="1 action"/>
    <s v="120 feet"/>
    <x v="0"/>
    <x v="0"/>
    <x v="1"/>
    <x v="0"/>
    <s v="1 round"/>
    <s v=""/>
    <x v="1"/>
  </r>
  <r>
    <x v="2"/>
    <x v="1"/>
    <x v="269"/>
    <x v="1"/>
    <x v="0"/>
    <s v="1 action"/>
    <s v="120 feet"/>
    <x v="0"/>
    <x v="0"/>
    <x v="1"/>
    <x v="0"/>
    <s v="1 round"/>
    <s v=""/>
    <x v="1"/>
  </r>
  <r>
    <x v="6"/>
    <x v="1"/>
    <x v="269"/>
    <x v="1"/>
    <x v="0"/>
    <s v="1 action"/>
    <s v="120 feet"/>
    <x v="0"/>
    <x v="0"/>
    <x v="1"/>
    <x v="0"/>
    <s v="1 round"/>
    <s v=""/>
    <x v="1"/>
  </r>
  <r>
    <x v="3"/>
    <x v="1"/>
    <x v="269"/>
    <x v="1"/>
    <x v="0"/>
    <s v="1 action"/>
    <s v="120 feet"/>
    <x v="0"/>
    <x v="0"/>
    <x v="1"/>
    <x v="0"/>
    <s v="1 round"/>
    <s v=""/>
    <x v="1"/>
  </r>
  <r>
    <x v="4"/>
    <x v="1"/>
    <x v="269"/>
    <x v="1"/>
    <x v="0"/>
    <s v="1 action"/>
    <s v="120 feet"/>
    <x v="0"/>
    <x v="0"/>
    <x v="1"/>
    <x v="0"/>
    <s v="1 round"/>
    <s v=""/>
    <x v="1"/>
  </r>
  <r>
    <x v="2"/>
    <x v="2"/>
    <x v="270"/>
    <x v="2"/>
    <x v="1"/>
    <s v="1 action"/>
    <s v="120 feet"/>
    <x v="0"/>
    <x v="0"/>
    <x v="1"/>
    <x v="0"/>
    <s v="1 round"/>
    <s v=""/>
    <x v="1"/>
  </r>
  <r>
    <x v="6"/>
    <x v="2"/>
    <x v="270"/>
    <x v="2"/>
    <x v="1"/>
    <s v="1 action"/>
    <s v="120 feet"/>
    <x v="0"/>
    <x v="0"/>
    <x v="1"/>
    <x v="0"/>
    <s v="1 round"/>
    <s v=""/>
    <x v="1"/>
  </r>
  <r>
    <x v="3"/>
    <x v="2"/>
    <x v="270"/>
    <x v="2"/>
    <x v="1"/>
    <s v="1 action"/>
    <s v="120 feet"/>
    <x v="0"/>
    <x v="0"/>
    <x v="1"/>
    <x v="0"/>
    <s v="1 round"/>
    <s v=""/>
    <x v="1"/>
  </r>
  <r>
    <x v="5"/>
    <x v="5"/>
    <x v="271"/>
    <x v="4"/>
    <x v="0"/>
    <s v="1 action"/>
    <s v="120 feet"/>
    <x v="0"/>
    <x v="0"/>
    <x v="1"/>
    <x v="0"/>
    <s v="1 round"/>
    <s v=""/>
    <x v="1"/>
  </r>
  <r>
    <x v="2"/>
    <x v="5"/>
    <x v="271"/>
    <x v="4"/>
    <x v="0"/>
    <s v="1 action"/>
    <s v="120 feet"/>
    <x v="0"/>
    <x v="0"/>
    <x v="1"/>
    <x v="0"/>
    <s v="1 round"/>
    <s v=""/>
    <x v="1"/>
  </r>
  <r>
    <x v="3"/>
    <x v="5"/>
    <x v="271"/>
    <x v="4"/>
    <x v="0"/>
    <s v="1 action"/>
    <s v="120 feet"/>
    <x v="0"/>
    <x v="0"/>
    <x v="1"/>
    <x v="0"/>
    <s v="1 round"/>
    <s v=""/>
    <x v="1"/>
  </r>
  <r>
    <x v="1"/>
    <x v="5"/>
    <x v="272"/>
    <x v="5"/>
    <x v="1"/>
    <s v="1 action"/>
    <s v="120 feet"/>
    <x v="0"/>
    <x v="0"/>
    <x v="1"/>
    <x v="0"/>
    <s v="1 round"/>
    <s v=""/>
    <x v="1"/>
  </r>
  <r>
    <x v="7"/>
    <x v="1"/>
    <x v="273"/>
    <x v="4"/>
    <x v="0"/>
    <s v="1 action"/>
    <s v="120 feet"/>
    <x v="0"/>
    <x v="0"/>
    <x v="1"/>
    <x v="0"/>
    <s v="1 round"/>
    <s v=""/>
    <x v="1"/>
  </r>
  <r>
    <x v="1"/>
    <x v="1"/>
    <x v="273"/>
    <x v="4"/>
    <x v="0"/>
    <s v="1 action"/>
    <s v="120 feet"/>
    <x v="0"/>
    <x v="0"/>
    <x v="1"/>
    <x v="0"/>
    <s v="1 round"/>
    <s v=""/>
    <x v="1"/>
  </r>
  <r>
    <x v="0"/>
    <x v="0"/>
    <x v="274"/>
    <x v="6"/>
    <x v="0"/>
    <s v="1 action"/>
    <s v="120 feet"/>
    <x v="0"/>
    <x v="0"/>
    <x v="1"/>
    <x v="0"/>
    <s v="1 round"/>
    <s v=""/>
    <x v="1"/>
  </r>
  <r>
    <x v="1"/>
    <x v="0"/>
    <x v="274"/>
    <x v="6"/>
    <x v="0"/>
    <s v="1 action"/>
    <s v="120 feet"/>
    <x v="0"/>
    <x v="0"/>
    <x v="1"/>
    <x v="0"/>
    <s v="1 round"/>
    <s v=""/>
    <x v="1"/>
  </r>
  <r>
    <x v="0"/>
    <x v="2"/>
    <x v="275"/>
    <x v="4"/>
    <x v="0"/>
    <s v="1 action"/>
    <s v="120 feet"/>
    <x v="0"/>
    <x v="0"/>
    <x v="1"/>
    <x v="0"/>
    <s v="1 round"/>
    <s v=""/>
    <x v="1"/>
  </r>
  <r>
    <x v="1"/>
    <x v="2"/>
    <x v="275"/>
    <x v="4"/>
    <x v="0"/>
    <s v="1 action"/>
    <s v="120 feet"/>
    <x v="0"/>
    <x v="0"/>
    <x v="1"/>
    <x v="0"/>
    <s v="1 round"/>
    <s v=""/>
    <x v="1"/>
  </r>
  <r>
    <x v="5"/>
    <x v="9"/>
    <x v="276"/>
    <x v="2"/>
    <x v="0"/>
    <s v="1 action"/>
    <s v="120 feet"/>
    <x v="0"/>
    <x v="0"/>
    <x v="1"/>
    <x v="0"/>
    <s v="1 round"/>
    <s v=""/>
    <x v="1"/>
  </r>
  <r>
    <x v="2"/>
    <x v="9"/>
    <x v="276"/>
    <x v="2"/>
    <x v="0"/>
    <s v="1 action"/>
    <s v="120 feet"/>
    <x v="0"/>
    <x v="0"/>
    <x v="1"/>
    <x v="0"/>
    <s v="1 round"/>
    <s v=""/>
    <x v="1"/>
  </r>
  <r>
    <x v="6"/>
    <x v="9"/>
    <x v="276"/>
    <x v="2"/>
    <x v="0"/>
    <s v="1 action"/>
    <s v="120 feet"/>
    <x v="0"/>
    <x v="0"/>
    <x v="1"/>
    <x v="0"/>
    <s v="1 round"/>
    <s v=""/>
    <x v="1"/>
  </r>
  <r>
    <x v="6"/>
    <x v="5"/>
    <x v="277"/>
    <x v="2"/>
    <x v="0"/>
    <s v="1 action"/>
    <s v="120 feet"/>
    <x v="0"/>
    <x v="0"/>
    <x v="1"/>
    <x v="1"/>
    <s v="1 round"/>
    <s v=""/>
    <x v="1"/>
  </r>
  <r>
    <x v="2"/>
    <x v="4"/>
    <x v="278"/>
    <x v="1"/>
    <x v="0"/>
    <s v="1 action"/>
    <s v="120 feet"/>
    <x v="0"/>
    <x v="0"/>
    <x v="1"/>
    <x v="0"/>
    <s v="1 round"/>
    <s v=""/>
    <x v="1"/>
  </r>
  <r>
    <x v="3"/>
    <x v="4"/>
    <x v="278"/>
    <x v="1"/>
    <x v="0"/>
    <s v="1 action"/>
    <s v="120 feet"/>
    <x v="0"/>
    <x v="0"/>
    <x v="1"/>
    <x v="0"/>
    <s v="1 round"/>
    <s v=""/>
    <x v="1"/>
  </r>
  <r>
    <x v="7"/>
    <x v="4"/>
    <x v="278"/>
    <x v="1"/>
    <x v="0"/>
    <s v="1 action"/>
    <s v="120 feet"/>
    <x v="0"/>
    <x v="0"/>
    <x v="1"/>
    <x v="0"/>
    <s v="1 round"/>
    <s v=""/>
    <x v="1"/>
  </r>
  <r>
    <x v="1"/>
    <x v="4"/>
    <x v="278"/>
    <x v="1"/>
    <x v="0"/>
    <s v="1 action"/>
    <s v="120 feet"/>
    <x v="0"/>
    <x v="0"/>
    <x v="1"/>
    <x v="0"/>
    <s v="1 round"/>
    <s v=""/>
    <x v="1"/>
  </r>
  <r>
    <x v="2"/>
    <x v="0"/>
    <x v="279"/>
    <x v="1"/>
    <x v="0"/>
    <s v="1 action"/>
    <s v="120 feet"/>
    <x v="0"/>
    <x v="0"/>
    <x v="1"/>
    <x v="0"/>
    <s v="1 round"/>
    <s v=""/>
    <x v="1"/>
  </r>
  <r>
    <x v="6"/>
    <x v="0"/>
    <x v="279"/>
    <x v="1"/>
    <x v="0"/>
    <s v="1 action"/>
    <s v="120 feet"/>
    <x v="0"/>
    <x v="0"/>
    <x v="1"/>
    <x v="0"/>
    <s v="1 round"/>
    <s v=""/>
    <x v="1"/>
  </r>
  <r>
    <x v="5"/>
    <x v="9"/>
    <x v="280"/>
    <x v="4"/>
    <x v="0"/>
    <s v="1 action"/>
    <s v="120 feet"/>
    <x v="0"/>
    <x v="0"/>
    <x v="1"/>
    <x v="0"/>
    <s v="1 round"/>
    <s v=""/>
    <x v="1"/>
  </r>
  <r>
    <x v="2"/>
    <x v="9"/>
    <x v="280"/>
    <x v="4"/>
    <x v="0"/>
    <s v="1 action"/>
    <s v="120 feet"/>
    <x v="0"/>
    <x v="0"/>
    <x v="1"/>
    <x v="0"/>
    <s v="1 round"/>
    <s v=""/>
    <x v="1"/>
  </r>
  <r>
    <x v="6"/>
    <x v="9"/>
    <x v="281"/>
    <x v="2"/>
    <x v="0"/>
    <s v="1 action"/>
    <s v="120 feet"/>
    <x v="0"/>
    <x v="0"/>
    <x v="1"/>
    <x v="0"/>
    <s v="1 round"/>
    <s v=""/>
    <x v="1"/>
  </r>
  <r>
    <x v="0"/>
    <x v="9"/>
    <x v="281"/>
    <x v="2"/>
    <x v="0"/>
    <s v="1 action"/>
    <s v="120 feet"/>
    <x v="0"/>
    <x v="0"/>
    <x v="1"/>
    <x v="0"/>
    <s v="1 round"/>
    <s v=""/>
    <x v="1"/>
  </r>
  <r>
    <x v="1"/>
    <x v="9"/>
    <x v="281"/>
    <x v="2"/>
    <x v="0"/>
    <s v="1 action"/>
    <s v="120 feet"/>
    <x v="0"/>
    <x v="0"/>
    <x v="1"/>
    <x v="0"/>
    <s v="1 round"/>
    <s v=""/>
    <x v="1"/>
  </r>
  <r>
    <x v="2"/>
    <x v="4"/>
    <x v="282"/>
    <x v="0"/>
    <x v="0"/>
    <s v="1 action"/>
    <s v="120 feet"/>
    <x v="0"/>
    <x v="0"/>
    <x v="1"/>
    <x v="0"/>
    <s v="1 round"/>
    <s v=""/>
    <x v="1"/>
  </r>
  <r>
    <x v="3"/>
    <x v="4"/>
    <x v="282"/>
    <x v="0"/>
    <x v="0"/>
    <s v="1 action"/>
    <s v="120 feet"/>
    <x v="0"/>
    <x v="0"/>
    <x v="1"/>
    <x v="0"/>
    <s v="1 round"/>
    <s v=""/>
    <x v="1"/>
  </r>
  <r>
    <x v="1"/>
    <x v="1"/>
    <x v="283"/>
    <x v="2"/>
    <x v="0"/>
    <s v="1 action"/>
    <s v="120 feet"/>
    <x v="0"/>
    <x v="0"/>
    <x v="1"/>
    <x v="0"/>
    <s v="1 round"/>
    <s v=""/>
    <x v="1"/>
  </r>
  <r>
    <x v="2"/>
    <x v="0"/>
    <x v="284"/>
    <x v="6"/>
    <x v="0"/>
    <s v="1 action"/>
    <s v="120 feet"/>
    <x v="0"/>
    <x v="0"/>
    <x v="1"/>
    <x v="0"/>
    <s v="1 round"/>
    <s v=""/>
    <x v="1"/>
  </r>
  <r>
    <x v="2"/>
    <x v="2"/>
    <x v="285"/>
    <x v="1"/>
    <x v="0"/>
    <s v="1 action"/>
    <s v="120 feet"/>
    <x v="0"/>
    <x v="0"/>
    <x v="1"/>
    <x v="0"/>
    <s v="1 round"/>
    <s v=""/>
    <x v="1"/>
  </r>
  <r>
    <x v="0"/>
    <x v="1"/>
    <x v="286"/>
    <x v="6"/>
    <x v="0"/>
    <s v="1 action"/>
    <s v="120 feet"/>
    <x v="0"/>
    <x v="0"/>
    <x v="1"/>
    <x v="0"/>
    <s v="1 round"/>
    <s v=""/>
    <x v="1"/>
  </r>
  <r>
    <x v="1"/>
    <x v="1"/>
    <x v="286"/>
    <x v="6"/>
    <x v="0"/>
    <s v="1 action"/>
    <s v="120 feet"/>
    <x v="0"/>
    <x v="0"/>
    <x v="1"/>
    <x v="0"/>
    <s v="1 round"/>
    <s v=""/>
    <x v="1"/>
  </r>
  <r>
    <x v="5"/>
    <x v="5"/>
    <x v="287"/>
    <x v="5"/>
    <x v="0"/>
    <s v="1 action"/>
    <s v="120 feet"/>
    <x v="0"/>
    <x v="0"/>
    <x v="1"/>
    <x v="0"/>
    <s v="1 round"/>
    <s v=""/>
    <x v="1"/>
  </r>
  <r>
    <x v="2"/>
    <x v="5"/>
    <x v="287"/>
    <x v="5"/>
    <x v="0"/>
    <s v="1 action"/>
    <s v="120 feet"/>
    <x v="0"/>
    <x v="0"/>
    <x v="1"/>
    <x v="0"/>
    <s v="1 round"/>
    <s v=""/>
    <x v="1"/>
  </r>
  <r>
    <x v="6"/>
    <x v="5"/>
    <x v="287"/>
    <x v="5"/>
    <x v="0"/>
    <s v="1 action"/>
    <s v="120 feet"/>
    <x v="0"/>
    <x v="0"/>
    <x v="1"/>
    <x v="0"/>
    <s v="1 round"/>
    <s v=""/>
    <x v="1"/>
  </r>
  <r>
    <x v="7"/>
    <x v="5"/>
    <x v="287"/>
    <x v="5"/>
    <x v="0"/>
    <s v="1 action"/>
    <s v="120 feet"/>
    <x v="0"/>
    <x v="0"/>
    <x v="1"/>
    <x v="0"/>
    <s v="1 round"/>
    <s v=""/>
    <x v="1"/>
  </r>
  <r>
    <x v="1"/>
    <x v="5"/>
    <x v="287"/>
    <x v="5"/>
    <x v="0"/>
    <s v="1 action"/>
    <s v="120 feet"/>
    <x v="0"/>
    <x v="0"/>
    <x v="1"/>
    <x v="0"/>
    <s v="1 round"/>
    <s v=""/>
    <x v="1"/>
  </r>
  <r>
    <x v="3"/>
    <x v="2"/>
    <x v="288"/>
    <x v="6"/>
    <x v="0"/>
    <s v="1 action"/>
    <s v="120 feet"/>
    <x v="0"/>
    <x v="0"/>
    <x v="1"/>
    <x v="0"/>
    <s v="1 round"/>
    <s v=""/>
    <x v="1"/>
  </r>
  <r>
    <x v="5"/>
    <x v="1"/>
    <x v="289"/>
    <x v="5"/>
    <x v="0"/>
    <s v="1 action"/>
    <s v="120 feet"/>
    <x v="0"/>
    <x v="0"/>
    <x v="1"/>
    <x v="0"/>
    <s v="1 round"/>
    <s v=""/>
    <x v="1"/>
  </r>
  <r>
    <x v="0"/>
    <x v="1"/>
    <x v="289"/>
    <x v="5"/>
    <x v="0"/>
    <s v="1 action"/>
    <s v="120 feet"/>
    <x v="0"/>
    <x v="0"/>
    <x v="1"/>
    <x v="0"/>
    <s v="1 round"/>
    <s v=""/>
    <x v="1"/>
  </r>
  <r>
    <x v="1"/>
    <x v="1"/>
    <x v="289"/>
    <x v="5"/>
    <x v="0"/>
    <s v="1 action"/>
    <s v="120 feet"/>
    <x v="0"/>
    <x v="0"/>
    <x v="1"/>
    <x v="0"/>
    <s v="1 round"/>
    <s v=""/>
    <x v="1"/>
  </r>
  <r>
    <x v="5"/>
    <x v="5"/>
    <x v="290"/>
    <x v="7"/>
    <x v="0"/>
    <s v="1 action"/>
    <s v="120 feet"/>
    <x v="0"/>
    <x v="0"/>
    <x v="1"/>
    <x v="0"/>
    <s v="1 round"/>
    <s v=""/>
    <x v="1"/>
  </r>
  <r>
    <x v="0"/>
    <x v="5"/>
    <x v="290"/>
    <x v="7"/>
    <x v="0"/>
    <s v="1 action"/>
    <s v="120 feet"/>
    <x v="0"/>
    <x v="0"/>
    <x v="1"/>
    <x v="0"/>
    <s v="1 round"/>
    <s v=""/>
    <x v="1"/>
  </r>
  <r>
    <x v="1"/>
    <x v="5"/>
    <x v="290"/>
    <x v="7"/>
    <x v="0"/>
    <s v="1 action"/>
    <s v="120 feet"/>
    <x v="0"/>
    <x v="0"/>
    <x v="1"/>
    <x v="0"/>
    <s v="1 round"/>
    <s v=""/>
    <x v="1"/>
  </r>
  <r>
    <x v="5"/>
    <x v="4"/>
    <x v="291"/>
    <x v="6"/>
    <x v="0"/>
    <s v="1 action"/>
    <s v="120 feet"/>
    <x v="0"/>
    <x v="0"/>
    <x v="1"/>
    <x v="0"/>
    <s v="1 round"/>
    <s v=""/>
    <x v="1"/>
  </r>
  <r>
    <x v="2"/>
    <x v="4"/>
    <x v="291"/>
    <x v="6"/>
    <x v="0"/>
    <s v="1 action"/>
    <s v="120 feet"/>
    <x v="0"/>
    <x v="0"/>
    <x v="1"/>
    <x v="0"/>
    <s v="1 round"/>
    <s v=""/>
    <x v="1"/>
  </r>
  <r>
    <x v="1"/>
    <x v="4"/>
    <x v="291"/>
    <x v="6"/>
    <x v="0"/>
    <s v="1 action"/>
    <s v="120 feet"/>
    <x v="0"/>
    <x v="0"/>
    <x v="1"/>
    <x v="0"/>
    <s v="1 round"/>
    <s v=""/>
    <x v="1"/>
  </r>
  <r>
    <x v="1"/>
    <x v="9"/>
    <x v="292"/>
    <x v="2"/>
    <x v="0"/>
    <s v="1 action"/>
    <s v="120 feet"/>
    <x v="0"/>
    <x v="0"/>
    <x v="1"/>
    <x v="0"/>
    <s v="1 round"/>
    <s v=""/>
    <x v="1"/>
  </r>
  <r>
    <x v="6"/>
    <x v="8"/>
    <x v="293"/>
    <x v="2"/>
    <x v="0"/>
    <s v="1 action"/>
    <s v="120 feet"/>
    <x v="0"/>
    <x v="0"/>
    <x v="1"/>
    <x v="0"/>
    <s v="1 round"/>
    <s v=""/>
    <x v="1"/>
  </r>
  <r>
    <x v="1"/>
    <x v="8"/>
    <x v="293"/>
    <x v="2"/>
    <x v="0"/>
    <s v="1 action"/>
    <s v="120 feet"/>
    <x v="0"/>
    <x v="0"/>
    <x v="1"/>
    <x v="0"/>
    <s v="1 round"/>
    <s v=""/>
    <x v="1"/>
  </r>
  <r>
    <x v="5"/>
    <x v="1"/>
    <x v="294"/>
    <x v="6"/>
    <x v="0"/>
    <s v="1 action"/>
    <s v="120 feet"/>
    <x v="0"/>
    <x v="0"/>
    <x v="1"/>
    <x v="0"/>
    <s v="1 round"/>
    <s v=""/>
    <x v="1"/>
  </r>
  <r>
    <x v="0"/>
    <x v="1"/>
    <x v="294"/>
    <x v="6"/>
    <x v="0"/>
    <s v="1 action"/>
    <s v="120 feet"/>
    <x v="0"/>
    <x v="0"/>
    <x v="1"/>
    <x v="0"/>
    <s v="1 round"/>
    <s v=""/>
    <x v="1"/>
  </r>
  <r>
    <x v="7"/>
    <x v="1"/>
    <x v="294"/>
    <x v="6"/>
    <x v="0"/>
    <s v="1 action"/>
    <s v="120 feet"/>
    <x v="0"/>
    <x v="0"/>
    <x v="1"/>
    <x v="0"/>
    <s v="1 round"/>
    <s v=""/>
    <x v="1"/>
  </r>
  <r>
    <x v="1"/>
    <x v="1"/>
    <x v="294"/>
    <x v="6"/>
    <x v="0"/>
    <s v="1 action"/>
    <s v="120 feet"/>
    <x v="0"/>
    <x v="0"/>
    <x v="1"/>
    <x v="0"/>
    <s v="1 round"/>
    <s v=""/>
    <x v="1"/>
  </r>
  <r>
    <x v="0"/>
    <x v="2"/>
    <x v="295"/>
    <x v="1"/>
    <x v="0"/>
    <s v="1 action"/>
    <s v="120 feet"/>
    <x v="0"/>
    <x v="0"/>
    <x v="1"/>
    <x v="0"/>
    <s v="1 round"/>
    <s v=""/>
    <x v="1"/>
  </r>
  <r>
    <x v="1"/>
    <x v="2"/>
    <x v="295"/>
    <x v="1"/>
    <x v="0"/>
    <s v="1 action"/>
    <s v="120 feet"/>
    <x v="0"/>
    <x v="0"/>
    <x v="1"/>
    <x v="0"/>
    <s v="1 round"/>
    <s v=""/>
    <x v="1"/>
  </r>
  <r>
    <x v="2"/>
    <x v="2"/>
    <x v="296"/>
    <x v="1"/>
    <x v="0"/>
    <s v="1 action"/>
    <s v="120 feet"/>
    <x v="0"/>
    <x v="0"/>
    <x v="1"/>
    <x v="0"/>
    <s v="1 round"/>
    <s v=""/>
    <x v="1"/>
  </r>
  <r>
    <x v="3"/>
    <x v="2"/>
    <x v="296"/>
    <x v="1"/>
    <x v="0"/>
    <s v="1 action"/>
    <s v="120 feet"/>
    <x v="0"/>
    <x v="0"/>
    <x v="1"/>
    <x v="0"/>
    <s v="1 round"/>
    <s v=""/>
    <x v="1"/>
  </r>
  <r>
    <x v="6"/>
    <x v="0"/>
    <x v="297"/>
    <x v="2"/>
    <x v="0"/>
    <s v="1 action"/>
    <s v="120 feet"/>
    <x v="0"/>
    <x v="0"/>
    <x v="1"/>
    <x v="0"/>
    <s v="1 round"/>
    <s v=""/>
    <x v="1"/>
  </r>
  <r>
    <x v="0"/>
    <x v="0"/>
    <x v="298"/>
    <x v="6"/>
    <x v="0"/>
    <s v="1 action"/>
    <s v="120 feet"/>
    <x v="0"/>
    <x v="0"/>
    <x v="1"/>
    <x v="0"/>
    <s v="1 round"/>
    <s v=""/>
    <x v="1"/>
  </r>
  <r>
    <x v="1"/>
    <x v="0"/>
    <x v="298"/>
    <x v="6"/>
    <x v="0"/>
    <s v="1 action"/>
    <s v="120 feet"/>
    <x v="0"/>
    <x v="0"/>
    <x v="1"/>
    <x v="0"/>
    <s v="1 round"/>
    <s v=""/>
    <x v="1"/>
  </r>
  <r>
    <x v="5"/>
    <x v="1"/>
    <x v="299"/>
    <x v="7"/>
    <x v="1"/>
    <s v="1 action"/>
    <s v="120 feet"/>
    <x v="0"/>
    <x v="0"/>
    <x v="1"/>
    <x v="0"/>
    <s v="1 round"/>
    <s v=""/>
    <x v="1"/>
  </r>
  <r>
    <x v="2"/>
    <x v="1"/>
    <x v="299"/>
    <x v="7"/>
    <x v="1"/>
    <s v="1 action"/>
    <s v="120 feet"/>
    <x v="0"/>
    <x v="0"/>
    <x v="1"/>
    <x v="0"/>
    <s v="1 round"/>
    <s v=""/>
    <x v="1"/>
  </r>
  <r>
    <x v="4"/>
    <x v="1"/>
    <x v="299"/>
    <x v="7"/>
    <x v="1"/>
    <s v="1 action"/>
    <s v="120 feet"/>
    <x v="0"/>
    <x v="0"/>
    <x v="1"/>
    <x v="0"/>
    <s v="1 round"/>
    <s v=""/>
    <x v="1"/>
  </r>
  <r>
    <x v="5"/>
    <x v="2"/>
    <x v="300"/>
    <x v="7"/>
    <x v="0"/>
    <s v="1 action"/>
    <s v="120 feet"/>
    <x v="0"/>
    <x v="0"/>
    <x v="1"/>
    <x v="0"/>
    <s v="1 round"/>
    <s v=""/>
    <x v="1"/>
  </r>
  <r>
    <x v="0"/>
    <x v="2"/>
    <x v="300"/>
    <x v="7"/>
    <x v="0"/>
    <s v="1 action"/>
    <s v="120 feet"/>
    <x v="0"/>
    <x v="0"/>
    <x v="1"/>
    <x v="0"/>
    <s v="1 round"/>
    <s v=""/>
    <x v="1"/>
  </r>
  <r>
    <x v="1"/>
    <x v="2"/>
    <x v="300"/>
    <x v="7"/>
    <x v="0"/>
    <s v="1 action"/>
    <s v="120 feet"/>
    <x v="0"/>
    <x v="0"/>
    <x v="1"/>
    <x v="0"/>
    <s v="1 round"/>
    <s v=""/>
    <x v="1"/>
  </r>
  <r>
    <x v="1"/>
    <x v="9"/>
    <x v="301"/>
    <x v="7"/>
    <x v="0"/>
    <s v="1 action"/>
    <s v="120 feet"/>
    <x v="0"/>
    <x v="0"/>
    <x v="1"/>
    <x v="0"/>
    <s v="1 round"/>
    <s v=""/>
    <x v="1"/>
  </r>
  <r>
    <x v="5"/>
    <x v="2"/>
    <x v="302"/>
    <x v="3"/>
    <x v="0"/>
    <s v="1 action"/>
    <s v="120 feet"/>
    <x v="0"/>
    <x v="0"/>
    <x v="1"/>
    <x v="0"/>
    <s v="1 round"/>
    <s v=""/>
    <x v="1"/>
  </r>
  <r>
    <x v="0"/>
    <x v="2"/>
    <x v="302"/>
    <x v="3"/>
    <x v="0"/>
    <s v="1 action"/>
    <s v="120 feet"/>
    <x v="0"/>
    <x v="0"/>
    <x v="1"/>
    <x v="0"/>
    <s v="1 round"/>
    <s v=""/>
    <x v="1"/>
  </r>
  <r>
    <x v="1"/>
    <x v="2"/>
    <x v="302"/>
    <x v="3"/>
    <x v="0"/>
    <s v="1 action"/>
    <s v="120 feet"/>
    <x v="0"/>
    <x v="0"/>
    <x v="1"/>
    <x v="0"/>
    <s v="1 round"/>
    <s v=""/>
    <x v="1"/>
  </r>
  <r>
    <x v="6"/>
    <x v="4"/>
    <x v="303"/>
    <x v="0"/>
    <x v="0"/>
    <s v="1 action"/>
    <s v="120 feet"/>
    <x v="0"/>
    <x v="0"/>
    <x v="1"/>
    <x v="0"/>
    <s v="1 round"/>
    <s v=""/>
    <x v="1"/>
  </r>
  <r>
    <x v="0"/>
    <x v="4"/>
    <x v="303"/>
    <x v="0"/>
    <x v="0"/>
    <s v="1 action"/>
    <s v="120 feet"/>
    <x v="0"/>
    <x v="0"/>
    <x v="1"/>
    <x v="0"/>
    <s v="1 round"/>
    <s v=""/>
    <x v="1"/>
  </r>
  <r>
    <x v="1"/>
    <x v="4"/>
    <x v="303"/>
    <x v="0"/>
    <x v="0"/>
    <s v="1 action"/>
    <s v="120 feet"/>
    <x v="0"/>
    <x v="0"/>
    <x v="1"/>
    <x v="0"/>
    <s v="1 round"/>
    <s v=""/>
    <x v="1"/>
  </r>
  <r>
    <x v="0"/>
    <x v="4"/>
    <x v="304"/>
    <x v="2"/>
    <x v="0"/>
    <s v="1 action"/>
    <s v="120 feet"/>
    <x v="0"/>
    <x v="0"/>
    <x v="1"/>
    <x v="0"/>
    <s v="1 round"/>
    <s v=""/>
    <x v="1"/>
  </r>
  <r>
    <x v="1"/>
    <x v="4"/>
    <x v="304"/>
    <x v="2"/>
    <x v="0"/>
    <s v="1 action"/>
    <s v="120 feet"/>
    <x v="0"/>
    <x v="0"/>
    <x v="1"/>
    <x v="0"/>
    <s v="1 round"/>
    <s v=""/>
    <x v="1"/>
  </r>
  <r>
    <x v="2"/>
    <x v="0"/>
    <x v="305"/>
    <x v="4"/>
    <x v="0"/>
    <s v="1 action"/>
    <s v="120 feet"/>
    <x v="0"/>
    <x v="0"/>
    <x v="1"/>
    <x v="0"/>
    <s v="1 round"/>
    <s v=""/>
    <x v="1"/>
  </r>
  <r>
    <x v="5"/>
    <x v="2"/>
    <x v="306"/>
    <x v="5"/>
    <x v="1"/>
    <s v="1 action"/>
    <s v="120 feet"/>
    <x v="0"/>
    <x v="0"/>
    <x v="1"/>
    <x v="0"/>
    <s v="1 round"/>
    <s v=""/>
    <x v="1"/>
  </r>
  <r>
    <x v="6"/>
    <x v="2"/>
    <x v="306"/>
    <x v="5"/>
    <x v="1"/>
    <s v="1 action"/>
    <s v="120 feet"/>
    <x v="0"/>
    <x v="0"/>
    <x v="1"/>
    <x v="0"/>
    <s v="1 round"/>
    <s v=""/>
    <x v="1"/>
  </r>
  <r>
    <x v="4"/>
    <x v="2"/>
    <x v="306"/>
    <x v="5"/>
    <x v="1"/>
    <s v="1 action"/>
    <s v="120 feet"/>
    <x v="0"/>
    <x v="0"/>
    <x v="1"/>
    <x v="0"/>
    <s v="1 round"/>
    <s v=""/>
    <x v="1"/>
  </r>
  <r>
    <x v="5"/>
    <x v="4"/>
    <x v="307"/>
    <x v="4"/>
    <x v="0"/>
    <s v="1 action"/>
    <s v="120 feet"/>
    <x v="0"/>
    <x v="0"/>
    <x v="1"/>
    <x v="0"/>
    <s v="1 round"/>
    <s v=""/>
    <x v="1"/>
  </r>
  <r>
    <x v="2"/>
    <x v="4"/>
    <x v="307"/>
    <x v="4"/>
    <x v="0"/>
    <s v="1 action"/>
    <s v="120 feet"/>
    <x v="0"/>
    <x v="0"/>
    <x v="1"/>
    <x v="0"/>
    <s v="1 round"/>
    <s v=""/>
    <x v="1"/>
  </r>
  <r>
    <x v="5"/>
    <x v="4"/>
    <x v="308"/>
    <x v="2"/>
    <x v="0"/>
    <s v="1 action"/>
    <s v="120 feet"/>
    <x v="0"/>
    <x v="0"/>
    <x v="1"/>
    <x v="0"/>
    <s v="1 round"/>
    <s v=""/>
    <x v="1"/>
  </r>
  <r>
    <x v="6"/>
    <x v="4"/>
    <x v="308"/>
    <x v="2"/>
    <x v="0"/>
    <s v="1 action"/>
    <s v="120 feet"/>
    <x v="0"/>
    <x v="0"/>
    <x v="1"/>
    <x v="0"/>
    <s v="1 round"/>
    <s v=""/>
    <x v="1"/>
  </r>
  <r>
    <x v="4"/>
    <x v="4"/>
    <x v="308"/>
    <x v="2"/>
    <x v="0"/>
    <s v="1 action"/>
    <s v="120 feet"/>
    <x v="0"/>
    <x v="0"/>
    <x v="1"/>
    <x v="0"/>
    <s v="1 round"/>
    <s v=""/>
    <x v="1"/>
  </r>
  <r>
    <x v="0"/>
    <x v="1"/>
    <x v="309"/>
    <x v="2"/>
    <x v="0"/>
    <s v="1 action"/>
    <s v="120 feet"/>
    <x v="0"/>
    <x v="0"/>
    <x v="1"/>
    <x v="0"/>
    <s v="1 round"/>
    <s v=""/>
    <x v="1"/>
  </r>
  <r>
    <x v="7"/>
    <x v="1"/>
    <x v="309"/>
    <x v="2"/>
    <x v="0"/>
    <s v="1 action"/>
    <s v="120 feet"/>
    <x v="0"/>
    <x v="0"/>
    <x v="1"/>
    <x v="0"/>
    <s v="1 round"/>
    <s v=""/>
    <x v="1"/>
  </r>
  <r>
    <x v="1"/>
    <x v="1"/>
    <x v="309"/>
    <x v="2"/>
    <x v="0"/>
    <s v="1 action"/>
    <s v="120 feet"/>
    <x v="0"/>
    <x v="0"/>
    <x v="1"/>
    <x v="0"/>
    <s v="1 round"/>
    <s v=""/>
    <x v="1"/>
  </r>
  <r>
    <x v="6"/>
    <x v="1"/>
    <x v="310"/>
    <x v="2"/>
    <x v="0"/>
    <s v="1 action"/>
    <s v="120 feet"/>
    <x v="0"/>
    <x v="0"/>
    <x v="1"/>
    <x v="0"/>
    <s v="1 round"/>
    <s v=""/>
    <x v="1"/>
  </r>
  <r>
    <x v="4"/>
    <x v="1"/>
    <x v="310"/>
    <x v="2"/>
    <x v="0"/>
    <s v="1 action"/>
    <s v="120 feet"/>
    <x v="0"/>
    <x v="0"/>
    <x v="1"/>
    <x v="0"/>
    <s v="1 round"/>
    <s v=""/>
    <x v="1"/>
  </r>
  <r>
    <x v="2"/>
    <x v="4"/>
    <x v="311"/>
    <x v="0"/>
    <x v="0"/>
    <s v="1 action"/>
    <s v="120 feet"/>
    <x v="0"/>
    <x v="0"/>
    <x v="1"/>
    <x v="0"/>
    <s v="1 round"/>
    <s v=""/>
    <x v="1"/>
  </r>
  <r>
    <x v="2"/>
    <x v="1"/>
    <x v="312"/>
    <x v="6"/>
    <x v="0"/>
    <s v="1 action"/>
    <s v="120 feet"/>
    <x v="0"/>
    <x v="0"/>
    <x v="1"/>
    <x v="0"/>
    <s v="1 round"/>
    <s v=""/>
    <x v="1"/>
  </r>
  <r>
    <x v="3"/>
    <x v="6"/>
    <x v="313"/>
    <x v="6"/>
    <x v="0"/>
    <s v="1 action"/>
    <s v="120 feet"/>
    <x v="0"/>
    <x v="0"/>
    <x v="1"/>
    <x v="0"/>
    <s v="1 round"/>
    <s v=""/>
    <x v="1"/>
  </r>
  <r>
    <x v="5"/>
    <x v="4"/>
    <x v="314"/>
    <x v="0"/>
    <x v="0"/>
    <s v="1 action"/>
    <s v="120 feet"/>
    <x v="0"/>
    <x v="0"/>
    <x v="1"/>
    <x v="0"/>
    <s v="1 round"/>
    <s v=""/>
    <x v="1"/>
  </r>
  <r>
    <x v="0"/>
    <x v="4"/>
    <x v="314"/>
    <x v="0"/>
    <x v="0"/>
    <s v="1 action"/>
    <s v="120 feet"/>
    <x v="0"/>
    <x v="0"/>
    <x v="1"/>
    <x v="0"/>
    <s v="1 round"/>
    <s v=""/>
    <x v="1"/>
  </r>
  <r>
    <x v="1"/>
    <x v="4"/>
    <x v="314"/>
    <x v="0"/>
    <x v="0"/>
    <s v="1 action"/>
    <s v="120 feet"/>
    <x v="0"/>
    <x v="0"/>
    <x v="1"/>
    <x v="0"/>
    <s v="1 round"/>
    <s v=""/>
    <x v="1"/>
  </r>
  <r>
    <x v="2"/>
    <x v="6"/>
    <x v="315"/>
    <x v="2"/>
    <x v="0"/>
    <s v="1 action"/>
    <s v="120 feet"/>
    <x v="0"/>
    <x v="0"/>
    <x v="1"/>
    <x v="0"/>
    <s v="1 round"/>
    <s v=""/>
    <x v="1"/>
  </r>
  <r>
    <x v="6"/>
    <x v="6"/>
    <x v="315"/>
    <x v="2"/>
    <x v="0"/>
    <s v="1 action"/>
    <s v="120 feet"/>
    <x v="0"/>
    <x v="0"/>
    <x v="1"/>
    <x v="0"/>
    <s v="1 round"/>
    <s v=""/>
    <x v="1"/>
  </r>
  <r>
    <x v="1"/>
    <x v="6"/>
    <x v="315"/>
    <x v="2"/>
    <x v="0"/>
    <s v="1 action"/>
    <s v="120 feet"/>
    <x v="0"/>
    <x v="0"/>
    <x v="1"/>
    <x v="0"/>
    <s v="1 round"/>
    <s v=""/>
    <x v="1"/>
  </r>
  <r>
    <x v="6"/>
    <x v="6"/>
    <x v="316"/>
    <x v="1"/>
    <x v="0"/>
    <s v="1 action"/>
    <s v="120 feet"/>
    <x v="0"/>
    <x v="0"/>
    <x v="1"/>
    <x v="0"/>
    <s v="1 round"/>
    <s v=""/>
    <x v="1"/>
  </r>
  <r>
    <x v="4"/>
    <x v="6"/>
    <x v="316"/>
    <x v="1"/>
    <x v="0"/>
    <s v="1 action"/>
    <s v="120 feet"/>
    <x v="0"/>
    <x v="0"/>
    <x v="1"/>
    <x v="0"/>
    <s v="1 round"/>
    <s v=""/>
    <x v="1"/>
  </r>
  <r>
    <x v="0"/>
    <x v="6"/>
    <x v="316"/>
    <x v="1"/>
    <x v="0"/>
    <s v="1 action"/>
    <s v="120 feet"/>
    <x v="0"/>
    <x v="0"/>
    <x v="1"/>
    <x v="0"/>
    <s v="1 round"/>
    <s v=""/>
    <x v="1"/>
  </r>
  <r>
    <x v="1"/>
    <x v="6"/>
    <x v="316"/>
    <x v="1"/>
    <x v="0"/>
    <s v="1 action"/>
    <s v="120 feet"/>
    <x v="0"/>
    <x v="0"/>
    <x v="1"/>
    <x v="0"/>
    <s v="1 round"/>
    <s v=""/>
    <x v="1"/>
  </r>
  <r>
    <x v="6"/>
    <x v="8"/>
    <x v="317"/>
    <x v="0"/>
    <x v="0"/>
    <s v="1 action"/>
    <s v="120 feet"/>
    <x v="0"/>
    <x v="0"/>
    <x v="1"/>
    <x v="0"/>
    <s v="1 round"/>
    <s v=""/>
    <x v="1"/>
  </r>
  <r>
    <x v="5"/>
    <x v="1"/>
    <x v="318"/>
    <x v="3"/>
    <x v="0"/>
    <s v="1 action"/>
    <s v="120 feet"/>
    <x v="0"/>
    <x v="0"/>
    <x v="1"/>
    <x v="0"/>
    <s v="1 round"/>
    <s v=""/>
    <x v="1"/>
  </r>
  <r>
    <x v="0"/>
    <x v="1"/>
    <x v="318"/>
    <x v="3"/>
    <x v="0"/>
    <s v="1 action"/>
    <s v="120 feet"/>
    <x v="0"/>
    <x v="0"/>
    <x v="1"/>
    <x v="0"/>
    <s v="1 round"/>
    <s v=""/>
    <x v="1"/>
  </r>
  <r>
    <x v="7"/>
    <x v="1"/>
    <x v="318"/>
    <x v="3"/>
    <x v="0"/>
    <s v="1 action"/>
    <s v="120 feet"/>
    <x v="0"/>
    <x v="0"/>
    <x v="1"/>
    <x v="0"/>
    <s v="1 round"/>
    <s v=""/>
    <x v="1"/>
  </r>
  <r>
    <x v="1"/>
    <x v="1"/>
    <x v="318"/>
    <x v="3"/>
    <x v="0"/>
    <s v="1 action"/>
    <s v="120 feet"/>
    <x v="0"/>
    <x v="0"/>
    <x v="1"/>
    <x v="0"/>
    <s v="1 round"/>
    <s v=""/>
    <x v="1"/>
  </r>
  <r>
    <x v="6"/>
    <x v="7"/>
    <x v="319"/>
    <x v="6"/>
    <x v="0"/>
    <s v="1 action"/>
    <s v="120 feet"/>
    <x v="0"/>
    <x v="0"/>
    <x v="1"/>
    <x v="0"/>
    <s v="1 round"/>
    <s v=""/>
    <x v="1"/>
  </r>
  <r>
    <x v="0"/>
    <x v="7"/>
    <x v="319"/>
    <x v="6"/>
    <x v="0"/>
    <s v="1 action"/>
    <s v="120 feet"/>
    <x v="0"/>
    <x v="0"/>
    <x v="1"/>
    <x v="0"/>
    <s v="1 round"/>
    <s v=""/>
    <x v="1"/>
  </r>
  <r>
    <x v="1"/>
    <x v="7"/>
    <x v="319"/>
    <x v="6"/>
    <x v="0"/>
    <s v="1 action"/>
    <s v="120 feet"/>
    <x v="0"/>
    <x v="0"/>
    <x v="1"/>
    <x v="0"/>
    <s v="1 round"/>
    <s v=""/>
    <x v="1"/>
  </r>
  <r>
    <x v="6"/>
    <x v="3"/>
    <x v="320"/>
    <x v="6"/>
    <x v="0"/>
    <s v="1 action"/>
    <s v="120 feet"/>
    <x v="0"/>
    <x v="0"/>
    <x v="1"/>
    <x v="0"/>
    <s v="1 round"/>
    <s v=""/>
    <x v="1"/>
  </r>
  <r>
    <x v="0"/>
    <x v="3"/>
    <x v="320"/>
    <x v="6"/>
    <x v="0"/>
    <s v="1 action"/>
    <s v="120 feet"/>
    <x v="0"/>
    <x v="0"/>
    <x v="1"/>
    <x v="0"/>
    <s v="1 round"/>
    <s v=""/>
    <x v="1"/>
  </r>
  <r>
    <x v="1"/>
    <x v="3"/>
    <x v="320"/>
    <x v="6"/>
    <x v="0"/>
    <s v="1 action"/>
    <s v="120 feet"/>
    <x v="0"/>
    <x v="0"/>
    <x v="1"/>
    <x v="0"/>
    <s v="1 round"/>
    <s v=""/>
    <x v="1"/>
  </r>
  <r>
    <x v="4"/>
    <x v="5"/>
    <x v="321"/>
    <x v="2"/>
    <x v="0"/>
    <s v="1 action"/>
    <s v="120 feet"/>
    <x v="0"/>
    <x v="0"/>
    <x v="1"/>
    <x v="0"/>
    <s v="1 round"/>
    <s v=""/>
    <x v="1"/>
  </r>
  <r>
    <x v="5"/>
    <x v="9"/>
    <x v="322"/>
    <x v="1"/>
    <x v="0"/>
    <s v="1 action"/>
    <s v="120 feet"/>
    <x v="0"/>
    <x v="0"/>
    <x v="1"/>
    <x v="0"/>
    <s v="1 round"/>
    <s v=""/>
    <x v="1"/>
  </r>
  <r>
    <x v="2"/>
    <x v="9"/>
    <x v="322"/>
    <x v="1"/>
    <x v="0"/>
    <s v="1 action"/>
    <s v="120 feet"/>
    <x v="0"/>
    <x v="0"/>
    <x v="1"/>
    <x v="0"/>
    <s v="1 round"/>
    <s v=""/>
    <x v="1"/>
  </r>
  <r>
    <x v="1"/>
    <x v="9"/>
    <x v="322"/>
    <x v="1"/>
    <x v="0"/>
    <s v="1 action"/>
    <s v="120 feet"/>
    <x v="0"/>
    <x v="0"/>
    <x v="1"/>
    <x v="0"/>
    <s v="1 round"/>
    <s v=""/>
    <x v="1"/>
  </r>
  <r>
    <x v="1"/>
    <x v="2"/>
    <x v="323"/>
    <x v="3"/>
    <x v="0"/>
    <s v="1 action"/>
    <s v="120 feet"/>
    <x v="0"/>
    <x v="0"/>
    <x v="1"/>
    <x v="0"/>
    <s v="1 round"/>
    <s v=""/>
    <x v="1"/>
  </r>
  <r>
    <x v="5"/>
    <x v="2"/>
    <x v="323"/>
    <x v="3"/>
    <x v="0"/>
    <s v="1 action"/>
    <s v="120 feet"/>
    <x v="0"/>
    <x v="0"/>
    <x v="1"/>
    <x v="0"/>
    <s v="1 round"/>
    <s v=""/>
    <x v="1"/>
  </r>
  <r>
    <x v="0"/>
    <x v="5"/>
    <x v="324"/>
    <x v="2"/>
    <x v="0"/>
    <s v="1 action"/>
    <s v="120 feet"/>
    <x v="0"/>
    <x v="0"/>
    <x v="1"/>
    <x v="0"/>
    <s v="1 round"/>
    <s v=""/>
    <x v="1"/>
  </r>
  <r>
    <x v="1"/>
    <x v="5"/>
    <x v="324"/>
    <x v="2"/>
    <x v="0"/>
    <s v="1 action"/>
    <s v="120 feet"/>
    <x v="0"/>
    <x v="0"/>
    <x v="1"/>
    <x v="0"/>
    <s v="1 round"/>
    <s v=""/>
    <x v="1"/>
  </r>
  <r>
    <x v="1"/>
    <x v="3"/>
    <x v="325"/>
    <x v="6"/>
    <x v="0"/>
    <s v="1 action"/>
    <s v="120 feet"/>
    <x v="0"/>
    <x v="0"/>
    <x v="1"/>
    <x v="0"/>
    <s v="1 round"/>
    <s v=""/>
    <x v="1"/>
  </r>
  <r>
    <x v="5"/>
    <x v="9"/>
    <x v="326"/>
    <x v="0"/>
    <x v="0"/>
    <s v="1 action"/>
    <s v="120 feet"/>
    <x v="0"/>
    <x v="0"/>
    <x v="1"/>
    <x v="0"/>
    <s v="1 round"/>
    <s v=""/>
    <x v="1"/>
  </r>
  <r>
    <x v="0"/>
    <x v="9"/>
    <x v="326"/>
    <x v="0"/>
    <x v="0"/>
    <s v="1 action"/>
    <s v="120 feet"/>
    <x v="0"/>
    <x v="0"/>
    <x v="1"/>
    <x v="0"/>
    <s v="1 round"/>
    <s v=""/>
    <x v="1"/>
  </r>
  <r>
    <x v="1"/>
    <x v="9"/>
    <x v="326"/>
    <x v="0"/>
    <x v="0"/>
    <s v="1 action"/>
    <s v="120 feet"/>
    <x v="0"/>
    <x v="0"/>
    <x v="1"/>
    <x v="0"/>
    <s v="1 round"/>
    <s v=""/>
    <x v="1"/>
  </r>
  <r>
    <x v="5"/>
    <x v="5"/>
    <x v="327"/>
    <x v="0"/>
    <x v="0"/>
    <s v="1 action"/>
    <s v="120 feet"/>
    <x v="0"/>
    <x v="0"/>
    <x v="1"/>
    <x v="0"/>
    <s v="1 round"/>
    <s v=""/>
    <x v="1"/>
  </r>
  <r>
    <x v="0"/>
    <x v="5"/>
    <x v="327"/>
    <x v="0"/>
    <x v="0"/>
    <s v="1 action"/>
    <s v="120 feet"/>
    <x v="0"/>
    <x v="0"/>
    <x v="1"/>
    <x v="0"/>
    <s v="1 round"/>
    <s v=""/>
    <x v="1"/>
  </r>
  <r>
    <x v="1"/>
    <x v="5"/>
    <x v="327"/>
    <x v="0"/>
    <x v="0"/>
    <s v="1 action"/>
    <s v="120 feet"/>
    <x v="0"/>
    <x v="0"/>
    <x v="1"/>
    <x v="0"/>
    <s v="1 round"/>
    <s v=""/>
    <x v="1"/>
  </r>
  <r>
    <x v="1"/>
    <x v="2"/>
    <x v="328"/>
    <x v="0"/>
    <x v="1"/>
    <s v="1 action"/>
    <s v="120 feet"/>
    <x v="0"/>
    <x v="0"/>
    <x v="1"/>
    <x v="0"/>
    <s v="1 round"/>
    <s v=""/>
    <x v="1"/>
  </r>
  <r>
    <x v="2"/>
    <x v="0"/>
    <x v="329"/>
    <x v="2"/>
    <x v="0"/>
    <s v="1 action"/>
    <s v="120 feet"/>
    <x v="0"/>
    <x v="0"/>
    <x v="1"/>
    <x v="0"/>
    <s v="1 round"/>
    <s v=""/>
    <x v="1"/>
  </r>
  <r>
    <x v="6"/>
    <x v="0"/>
    <x v="330"/>
    <x v="2"/>
    <x v="0"/>
    <s v="1 action"/>
    <s v="120 feet"/>
    <x v="0"/>
    <x v="0"/>
    <x v="1"/>
    <x v="0"/>
    <s v="1 round"/>
    <s v=""/>
    <x v="1"/>
  </r>
  <r>
    <x v="3"/>
    <x v="2"/>
    <x v="331"/>
    <x v="6"/>
    <x v="0"/>
    <s v="1 action"/>
    <s v="120 feet"/>
    <x v="0"/>
    <x v="0"/>
    <x v="1"/>
    <x v="0"/>
    <s v="1 round"/>
    <s v=""/>
    <x v="1"/>
  </r>
  <r>
    <x v="5"/>
    <x v="2"/>
    <x v="332"/>
    <x v="6"/>
    <x v="0"/>
    <s v="1 action"/>
    <s v="120 feet"/>
    <x v="0"/>
    <x v="0"/>
    <x v="1"/>
    <x v="0"/>
    <s v="1 round"/>
    <s v=""/>
    <x v="1"/>
  </r>
  <r>
    <x v="6"/>
    <x v="2"/>
    <x v="332"/>
    <x v="6"/>
    <x v="0"/>
    <s v="1 action"/>
    <s v="120 feet"/>
    <x v="0"/>
    <x v="0"/>
    <x v="1"/>
    <x v="0"/>
    <s v="1 round"/>
    <s v=""/>
    <x v="1"/>
  </r>
  <r>
    <x v="0"/>
    <x v="2"/>
    <x v="332"/>
    <x v="6"/>
    <x v="0"/>
    <s v="1 action"/>
    <s v="120 feet"/>
    <x v="0"/>
    <x v="0"/>
    <x v="1"/>
    <x v="0"/>
    <s v="1 round"/>
    <s v=""/>
    <x v="1"/>
  </r>
  <r>
    <x v="1"/>
    <x v="2"/>
    <x v="332"/>
    <x v="6"/>
    <x v="0"/>
    <s v="1 action"/>
    <s v="120 feet"/>
    <x v="0"/>
    <x v="0"/>
    <x v="1"/>
    <x v="0"/>
    <s v="1 round"/>
    <s v=""/>
    <x v="1"/>
  </r>
  <r>
    <x v="0"/>
    <x v="8"/>
    <x v="333"/>
    <x v="2"/>
    <x v="0"/>
    <s v="1 action"/>
    <s v="120 feet"/>
    <x v="0"/>
    <x v="0"/>
    <x v="1"/>
    <x v="0"/>
    <s v="1 round"/>
    <s v=""/>
    <x v="1"/>
  </r>
  <r>
    <x v="1"/>
    <x v="8"/>
    <x v="333"/>
    <x v="2"/>
    <x v="0"/>
    <s v="1 action"/>
    <s v="120 feet"/>
    <x v="0"/>
    <x v="0"/>
    <x v="1"/>
    <x v="0"/>
    <s v="1 round"/>
    <s v=""/>
    <x v="1"/>
  </r>
  <r>
    <x v="5"/>
    <x v="4"/>
    <x v="334"/>
    <x v="5"/>
    <x v="0"/>
    <s v="1 action"/>
    <s v="120 feet"/>
    <x v="0"/>
    <x v="0"/>
    <x v="1"/>
    <x v="0"/>
    <s v="1 round"/>
    <s v=""/>
    <x v="1"/>
  </r>
  <r>
    <x v="2"/>
    <x v="4"/>
    <x v="334"/>
    <x v="5"/>
    <x v="0"/>
    <s v="1 action"/>
    <s v="120 feet"/>
    <x v="0"/>
    <x v="0"/>
    <x v="1"/>
    <x v="0"/>
    <s v="1 round"/>
    <s v=""/>
    <x v="1"/>
  </r>
  <r>
    <x v="0"/>
    <x v="4"/>
    <x v="334"/>
    <x v="5"/>
    <x v="0"/>
    <s v="1 action"/>
    <s v="120 feet"/>
    <x v="0"/>
    <x v="0"/>
    <x v="1"/>
    <x v="0"/>
    <s v="1 round"/>
    <s v=""/>
    <x v="1"/>
  </r>
  <r>
    <x v="7"/>
    <x v="4"/>
    <x v="334"/>
    <x v="5"/>
    <x v="0"/>
    <s v="1 action"/>
    <s v="120 feet"/>
    <x v="0"/>
    <x v="0"/>
    <x v="1"/>
    <x v="0"/>
    <s v="1 round"/>
    <s v=""/>
    <x v="1"/>
  </r>
  <r>
    <x v="1"/>
    <x v="4"/>
    <x v="334"/>
    <x v="5"/>
    <x v="0"/>
    <s v="1 action"/>
    <s v="120 feet"/>
    <x v="0"/>
    <x v="0"/>
    <x v="1"/>
    <x v="0"/>
    <s v="1 round"/>
    <s v=""/>
    <x v="1"/>
  </r>
  <r>
    <x v="6"/>
    <x v="7"/>
    <x v="335"/>
    <x v="0"/>
    <x v="0"/>
    <s v="1 action"/>
    <s v="120 feet"/>
    <x v="0"/>
    <x v="0"/>
    <x v="1"/>
    <x v="0"/>
    <s v="1 round"/>
    <s v=""/>
    <x v="1"/>
  </r>
  <r>
    <x v="1"/>
    <x v="3"/>
    <x v="336"/>
    <x v="0"/>
    <x v="0"/>
    <s v="1 action"/>
    <s v="120 feet"/>
    <x v="0"/>
    <x v="0"/>
    <x v="1"/>
    <x v="0"/>
    <s v="1 round"/>
    <s v=""/>
    <x v="1"/>
  </r>
  <r>
    <x v="6"/>
    <x v="5"/>
    <x v="337"/>
    <x v="0"/>
    <x v="0"/>
    <s v="1 action"/>
    <s v="120 feet"/>
    <x v="0"/>
    <x v="0"/>
    <x v="1"/>
    <x v="0"/>
    <s v="1 round"/>
    <s v=""/>
    <x v="1"/>
  </r>
  <r>
    <x v="4"/>
    <x v="5"/>
    <x v="337"/>
    <x v="0"/>
    <x v="0"/>
    <s v="1 action"/>
    <s v="120 feet"/>
    <x v="0"/>
    <x v="0"/>
    <x v="1"/>
    <x v="0"/>
    <s v="1 round"/>
    <s v=""/>
    <x v="1"/>
  </r>
  <r>
    <x v="5"/>
    <x v="8"/>
    <x v="338"/>
    <x v="2"/>
    <x v="0"/>
    <s v="1 action"/>
    <s v="120 feet"/>
    <x v="0"/>
    <x v="0"/>
    <x v="1"/>
    <x v="0"/>
    <s v="1 round"/>
    <s v=""/>
    <x v="1"/>
  </r>
  <r>
    <x v="7"/>
    <x v="8"/>
    <x v="338"/>
    <x v="2"/>
    <x v="0"/>
    <s v="1 action"/>
    <s v="120 feet"/>
    <x v="0"/>
    <x v="0"/>
    <x v="1"/>
    <x v="0"/>
    <s v="1 round"/>
    <s v=""/>
    <x v="1"/>
  </r>
  <r>
    <x v="1"/>
    <x v="8"/>
    <x v="338"/>
    <x v="2"/>
    <x v="0"/>
    <s v="1 action"/>
    <s v="120 feet"/>
    <x v="0"/>
    <x v="0"/>
    <x v="1"/>
    <x v="0"/>
    <s v="1 round"/>
    <s v=""/>
    <x v="1"/>
  </r>
  <r>
    <x v="2"/>
    <x v="8"/>
    <x v="339"/>
    <x v="4"/>
    <x v="0"/>
    <s v="1 action"/>
    <s v="120 feet"/>
    <x v="0"/>
    <x v="0"/>
    <x v="1"/>
    <x v="0"/>
    <s v="1 round"/>
    <s v=""/>
    <x v="1"/>
  </r>
  <r>
    <x v="6"/>
    <x v="8"/>
    <x v="339"/>
    <x v="4"/>
    <x v="0"/>
    <s v="1 action"/>
    <s v="120 feet"/>
    <x v="0"/>
    <x v="0"/>
    <x v="1"/>
    <x v="0"/>
    <s v="1 round"/>
    <s v=""/>
    <x v="1"/>
  </r>
  <r>
    <x v="5"/>
    <x v="7"/>
    <x v="340"/>
    <x v="5"/>
    <x v="0"/>
    <s v="1 action"/>
    <s v="120 feet"/>
    <x v="0"/>
    <x v="0"/>
    <x v="1"/>
    <x v="0"/>
    <s v="1 round"/>
    <s v=""/>
    <x v="1"/>
  </r>
  <r>
    <x v="2"/>
    <x v="7"/>
    <x v="340"/>
    <x v="5"/>
    <x v="0"/>
    <s v="1 action"/>
    <s v="120 feet"/>
    <x v="0"/>
    <x v="0"/>
    <x v="1"/>
    <x v="0"/>
    <s v="1 round"/>
    <s v=""/>
    <x v="1"/>
  </r>
  <r>
    <x v="0"/>
    <x v="7"/>
    <x v="340"/>
    <x v="5"/>
    <x v="0"/>
    <s v="1 action"/>
    <s v="120 feet"/>
    <x v="0"/>
    <x v="0"/>
    <x v="1"/>
    <x v="0"/>
    <s v="1 round"/>
    <s v=""/>
    <x v="1"/>
  </r>
  <r>
    <x v="7"/>
    <x v="7"/>
    <x v="340"/>
    <x v="5"/>
    <x v="0"/>
    <s v="1 action"/>
    <s v="120 feet"/>
    <x v="0"/>
    <x v="0"/>
    <x v="1"/>
    <x v="0"/>
    <s v="1 round"/>
    <s v=""/>
    <x v="1"/>
  </r>
  <r>
    <x v="1"/>
    <x v="7"/>
    <x v="340"/>
    <x v="5"/>
    <x v="0"/>
    <s v="1 action"/>
    <s v="120 feet"/>
    <x v="0"/>
    <x v="0"/>
    <x v="1"/>
    <x v="0"/>
    <s v="1 round"/>
    <s v=""/>
    <x v="1"/>
  </r>
  <r>
    <x v="5"/>
    <x v="0"/>
    <x v="341"/>
    <x v="5"/>
    <x v="0"/>
    <s v="1 action"/>
    <s v="120 feet"/>
    <x v="0"/>
    <x v="0"/>
    <x v="1"/>
    <x v="0"/>
    <s v="1 round"/>
    <s v=""/>
    <x v="1"/>
  </r>
  <r>
    <x v="0"/>
    <x v="0"/>
    <x v="341"/>
    <x v="5"/>
    <x v="0"/>
    <s v="1 action"/>
    <s v="120 feet"/>
    <x v="0"/>
    <x v="0"/>
    <x v="1"/>
    <x v="0"/>
    <s v="1 round"/>
    <s v=""/>
    <x v="1"/>
  </r>
  <r>
    <x v="7"/>
    <x v="0"/>
    <x v="341"/>
    <x v="5"/>
    <x v="0"/>
    <s v="1 action"/>
    <s v="120 feet"/>
    <x v="0"/>
    <x v="0"/>
    <x v="1"/>
    <x v="0"/>
    <s v="1 round"/>
    <s v=""/>
    <x v="1"/>
  </r>
  <r>
    <x v="1"/>
    <x v="0"/>
    <x v="341"/>
    <x v="5"/>
    <x v="0"/>
    <s v="1 action"/>
    <s v="120 feet"/>
    <x v="0"/>
    <x v="0"/>
    <x v="1"/>
    <x v="0"/>
    <s v="1 round"/>
    <s v=""/>
    <x v="1"/>
  </r>
  <r>
    <x v="6"/>
    <x v="3"/>
    <x v="342"/>
    <x v="0"/>
    <x v="0"/>
    <s v="1 action"/>
    <s v="120 feet"/>
    <x v="0"/>
    <x v="0"/>
    <x v="1"/>
    <x v="0"/>
    <s v="1 round"/>
    <s v=""/>
    <x v="1"/>
  </r>
  <r>
    <x v="5"/>
    <x v="2"/>
    <x v="343"/>
    <x v="0"/>
    <x v="1"/>
    <s v="1 action"/>
    <s v="120 feet"/>
    <x v="0"/>
    <x v="0"/>
    <x v="1"/>
    <x v="0"/>
    <s v="1 round"/>
    <s v=""/>
    <x v="1"/>
  </r>
  <r>
    <x v="7"/>
    <x v="2"/>
    <x v="343"/>
    <x v="0"/>
    <x v="1"/>
    <s v="1 action"/>
    <s v="120 feet"/>
    <x v="0"/>
    <x v="0"/>
    <x v="1"/>
    <x v="0"/>
    <s v="1 round"/>
    <s v=""/>
    <x v="1"/>
  </r>
  <r>
    <x v="1"/>
    <x v="2"/>
    <x v="343"/>
    <x v="0"/>
    <x v="1"/>
    <s v="1 action"/>
    <s v="120 feet"/>
    <x v="0"/>
    <x v="0"/>
    <x v="1"/>
    <x v="0"/>
    <s v="1 round"/>
    <s v=""/>
    <x v="1"/>
  </r>
  <r>
    <x v="7"/>
    <x v="4"/>
    <x v="344"/>
    <x v="4"/>
    <x v="0"/>
    <s v="1 action"/>
    <s v="120 feet"/>
    <x v="0"/>
    <x v="0"/>
    <x v="1"/>
    <x v="0"/>
    <s v="1 round"/>
    <s v=""/>
    <x v="1"/>
  </r>
  <r>
    <x v="1"/>
    <x v="4"/>
    <x v="344"/>
    <x v="4"/>
    <x v="0"/>
    <s v="1 action"/>
    <s v="120 feet"/>
    <x v="0"/>
    <x v="0"/>
    <x v="1"/>
    <x v="0"/>
    <s v="1 round"/>
    <s v=""/>
    <x v="1"/>
  </r>
  <r>
    <x v="5"/>
    <x v="0"/>
    <x v="345"/>
    <x v="3"/>
    <x v="0"/>
    <s v="1 action"/>
    <s v="120 feet"/>
    <x v="0"/>
    <x v="0"/>
    <x v="1"/>
    <x v="0"/>
    <s v="1 round"/>
    <s v=""/>
    <x v="1"/>
  </r>
  <r>
    <x v="6"/>
    <x v="7"/>
    <x v="346"/>
    <x v="0"/>
    <x v="0"/>
    <s v="1 action"/>
    <s v="120 feet"/>
    <x v="0"/>
    <x v="0"/>
    <x v="1"/>
    <x v="0"/>
    <s v="1 round"/>
    <s v=""/>
    <x v="1"/>
  </r>
  <r>
    <x v="6"/>
    <x v="6"/>
    <x v="347"/>
    <x v="6"/>
    <x v="0"/>
    <s v="1 action"/>
    <s v="120 feet"/>
    <x v="0"/>
    <x v="0"/>
    <x v="1"/>
    <x v="0"/>
    <s v="1 round"/>
    <s v=""/>
    <x v="1"/>
  </r>
  <r>
    <x v="0"/>
    <x v="6"/>
    <x v="347"/>
    <x v="6"/>
    <x v="0"/>
    <s v="1 action"/>
    <s v="120 feet"/>
    <x v="0"/>
    <x v="0"/>
    <x v="1"/>
    <x v="0"/>
    <s v="1 round"/>
    <s v=""/>
    <x v="1"/>
  </r>
  <r>
    <x v="1"/>
    <x v="6"/>
    <x v="347"/>
    <x v="6"/>
    <x v="0"/>
    <s v="1 action"/>
    <s v="120 feet"/>
    <x v="0"/>
    <x v="0"/>
    <x v="1"/>
    <x v="0"/>
    <s v="1 round"/>
    <s v=""/>
    <x v="1"/>
  </r>
  <r>
    <x v="1"/>
    <x v="5"/>
    <x v="348"/>
    <x v="6"/>
    <x v="0"/>
    <s v="1 action"/>
    <s v="120 feet"/>
    <x v="0"/>
    <x v="0"/>
    <x v="1"/>
    <x v="0"/>
    <s v="1 round"/>
    <s v=""/>
    <x v="1"/>
  </r>
  <r>
    <x v="1"/>
    <x v="7"/>
    <x v="349"/>
    <x v="6"/>
    <x v="0"/>
    <s v="1 action"/>
    <s v="120 feet"/>
    <x v="0"/>
    <x v="0"/>
    <x v="1"/>
    <x v="0"/>
    <s v="1 round"/>
    <s v=""/>
    <x v="1"/>
  </r>
  <r>
    <x v="6"/>
    <x v="5"/>
    <x v="350"/>
    <x v="6"/>
    <x v="0"/>
    <s v="1 action"/>
    <s v="120 feet"/>
    <x v="0"/>
    <x v="0"/>
    <x v="1"/>
    <x v="0"/>
    <s v="1 round"/>
    <s v=""/>
    <x v="1"/>
  </r>
  <r>
    <x v="0"/>
    <x v="5"/>
    <x v="350"/>
    <x v="6"/>
    <x v="0"/>
    <s v="1 action"/>
    <s v="120 feet"/>
    <x v="0"/>
    <x v="0"/>
    <x v="1"/>
    <x v="0"/>
    <s v="1 round"/>
    <s v=""/>
    <x v="1"/>
  </r>
  <r>
    <x v="1"/>
    <x v="5"/>
    <x v="350"/>
    <x v="6"/>
    <x v="0"/>
    <s v="1 action"/>
    <s v="120 feet"/>
    <x v="0"/>
    <x v="0"/>
    <x v="1"/>
    <x v="0"/>
    <s v="1 round"/>
    <s v=""/>
    <x v="1"/>
  </r>
  <r>
    <x v="2"/>
    <x v="1"/>
    <x v="351"/>
    <x v="1"/>
    <x v="0"/>
    <s v="1 action"/>
    <s v="120 feet"/>
    <x v="0"/>
    <x v="0"/>
    <x v="1"/>
    <x v="0"/>
    <s v="1 round"/>
    <s v=""/>
    <x v="1"/>
  </r>
  <r>
    <x v="6"/>
    <x v="4"/>
    <x v="352"/>
    <x v="2"/>
    <x v="1"/>
    <s v="1 action"/>
    <s v="120 feet"/>
    <x v="0"/>
    <x v="0"/>
    <x v="1"/>
    <x v="0"/>
    <s v="1 round"/>
    <s v=""/>
    <x v="1"/>
  </r>
  <r>
    <x v="4"/>
    <x v="4"/>
    <x v="352"/>
    <x v="2"/>
    <x v="1"/>
    <s v="1 action"/>
    <s v="120 feet"/>
    <x v="0"/>
    <x v="0"/>
    <x v="1"/>
    <x v="0"/>
    <s v="1 round"/>
    <s v=""/>
    <x v="1"/>
  </r>
  <r>
    <x v="0"/>
    <x v="4"/>
    <x v="352"/>
    <x v="2"/>
    <x v="1"/>
    <s v="1 action"/>
    <s v="120 feet"/>
    <x v="0"/>
    <x v="0"/>
    <x v="1"/>
    <x v="0"/>
    <s v="1 round"/>
    <s v=""/>
    <x v="1"/>
  </r>
  <r>
    <x v="1"/>
    <x v="4"/>
    <x v="352"/>
    <x v="2"/>
    <x v="1"/>
    <s v="1 action"/>
    <s v="120 feet"/>
    <x v="0"/>
    <x v="0"/>
    <x v="1"/>
    <x v="0"/>
    <s v="1 round"/>
    <s v=""/>
    <x v="1"/>
  </r>
  <r>
    <x v="2"/>
    <x v="4"/>
    <x v="353"/>
    <x v="2"/>
    <x v="1"/>
    <s v="1 action"/>
    <s v="120 feet"/>
    <x v="0"/>
    <x v="0"/>
    <x v="1"/>
    <x v="0"/>
    <s v="1 round"/>
    <s v=""/>
    <x v="1"/>
  </r>
  <r>
    <x v="6"/>
    <x v="4"/>
    <x v="353"/>
    <x v="2"/>
    <x v="1"/>
    <s v="1 action"/>
    <s v="120 feet"/>
    <x v="0"/>
    <x v="0"/>
    <x v="1"/>
    <x v="0"/>
    <s v="1 round"/>
    <s v=""/>
    <x v="1"/>
  </r>
  <r>
    <x v="4"/>
    <x v="4"/>
    <x v="353"/>
    <x v="2"/>
    <x v="1"/>
    <s v="1 action"/>
    <s v="120 feet"/>
    <x v="0"/>
    <x v="0"/>
    <x v="1"/>
    <x v="0"/>
    <s v="1 round"/>
    <s v=""/>
    <x v="1"/>
  </r>
  <r>
    <x v="0"/>
    <x v="4"/>
    <x v="353"/>
    <x v="2"/>
    <x v="1"/>
    <s v="1 action"/>
    <s v="120 feet"/>
    <x v="0"/>
    <x v="0"/>
    <x v="1"/>
    <x v="0"/>
    <s v="1 round"/>
    <s v=""/>
    <x v="1"/>
  </r>
  <r>
    <x v="0"/>
    <x v="1"/>
    <x v="354"/>
    <x v="0"/>
    <x v="0"/>
    <s v="1 action"/>
    <s v="120 feet"/>
    <x v="0"/>
    <x v="0"/>
    <x v="1"/>
    <x v="0"/>
    <s v="1 round"/>
    <s v=""/>
    <x v="1"/>
  </r>
  <r>
    <x v="1"/>
    <x v="1"/>
    <x v="354"/>
    <x v="0"/>
    <x v="0"/>
    <s v="1 action"/>
    <s v="120 feet"/>
    <x v="0"/>
    <x v="0"/>
    <x v="1"/>
    <x v="0"/>
    <s v="1 round"/>
    <s v=""/>
    <x v="1"/>
  </r>
  <r>
    <x v="1"/>
    <x v="8"/>
    <x v="355"/>
    <x v="7"/>
    <x v="0"/>
    <s v="1 action"/>
    <s v="120 feet"/>
    <x v="0"/>
    <x v="0"/>
    <x v="1"/>
    <x v="0"/>
    <s v="1 round"/>
    <s v=""/>
    <x v="1"/>
  </r>
  <r>
    <x v="6"/>
    <x v="7"/>
    <x v="356"/>
    <x v="2"/>
    <x v="0"/>
    <s v="1 action"/>
    <s v="120 feet"/>
    <x v="0"/>
    <x v="0"/>
    <x v="1"/>
    <x v="0"/>
    <s v="1 round"/>
    <s v=""/>
    <x v="1"/>
  </r>
  <r>
    <x v="6"/>
    <x v="4"/>
    <x v="357"/>
    <x v="6"/>
    <x v="0"/>
    <s v="1 action"/>
    <s v="120 feet"/>
    <x v="0"/>
    <x v="0"/>
    <x v="1"/>
    <x v="0"/>
    <s v="1 round"/>
    <s v=""/>
    <x v="1"/>
  </r>
  <r>
    <x v="4"/>
    <x v="4"/>
    <x v="357"/>
    <x v="6"/>
    <x v="0"/>
    <s v="1 action"/>
    <s v="120 feet"/>
    <x v="0"/>
    <x v="0"/>
    <x v="1"/>
    <x v="0"/>
    <s v="1 round"/>
    <s v=""/>
    <x v="1"/>
  </r>
  <r>
    <x v="0"/>
    <x v="8"/>
    <x v="358"/>
    <x v="0"/>
    <x v="0"/>
    <s v="1 action"/>
    <s v="120 feet"/>
    <x v="0"/>
    <x v="0"/>
    <x v="1"/>
    <x v="0"/>
    <s v="1 round"/>
    <s v=""/>
    <x v="1"/>
  </r>
  <r>
    <x v="1"/>
    <x v="8"/>
    <x v="358"/>
    <x v="0"/>
    <x v="0"/>
    <s v="1 action"/>
    <s v="120 feet"/>
    <x v="0"/>
    <x v="0"/>
    <x v="1"/>
    <x v="0"/>
    <s v="1 round"/>
    <s v=""/>
    <x v="1"/>
  </r>
  <r>
    <x v="0"/>
    <x v="2"/>
    <x v="359"/>
    <x v="6"/>
    <x v="0"/>
    <s v="1 action"/>
    <s v="120 feet"/>
    <x v="0"/>
    <x v="0"/>
    <x v="1"/>
    <x v="0"/>
    <s v="1 round"/>
    <s v=""/>
    <x v="1"/>
  </r>
  <r>
    <x v="7"/>
    <x v="2"/>
    <x v="359"/>
    <x v="6"/>
    <x v="0"/>
    <s v="1 action"/>
    <s v="120 feet"/>
    <x v="0"/>
    <x v="0"/>
    <x v="1"/>
    <x v="0"/>
    <s v="1 round"/>
    <s v=""/>
    <x v="1"/>
  </r>
  <r>
    <x v="1"/>
    <x v="2"/>
    <x v="359"/>
    <x v="6"/>
    <x v="0"/>
    <s v="1 action"/>
    <s v="120 feet"/>
    <x v="0"/>
    <x v="0"/>
    <x v="1"/>
    <x v="0"/>
    <s v="1 round"/>
    <s v=""/>
    <x v="1"/>
  </r>
  <r>
    <x v="2"/>
    <x v="7"/>
    <x v="360"/>
    <x v="0"/>
    <x v="0"/>
    <s v="1 action"/>
    <s v="120 feet"/>
    <x v="0"/>
    <x v="0"/>
    <x v="1"/>
    <x v="0"/>
    <s v="1 round"/>
    <s v=""/>
    <x v="1"/>
  </r>
  <r>
    <x v="3"/>
    <x v="2"/>
    <x v="361"/>
    <x v="6"/>
    <x v="0"/>
    <s v="1 action"/>
    <s v="120 feet"/>
    <x v="0"/>
    <x v="0"/>
    <x v="1"/>
    <x v="0"/>
    <s v="1 round"/>
    <s v=""/>
    <x v="1"/>
  </r>
  <r>
    <x v="2"/>
    <x v="1"/>
    <x v="362"/>
    <x v="3"/>
    <x v="0"/>
    <s v="1 action"/>
    <s v="120 feet"/>
    <x v="0"/>
    <x v="0"/>
    <x v="1"/>
    <x v="0"/>
    <s v="1 round"/>
    <s v=""/>
    <x v="1"/>
  </r>
  <r>
    <x v="3"/>
    <x v="1"/>
    <x v="362"/>
    <x v="3"/>
    <x v="0"/>
    <s v="1 action"/>
    <s v="120 feet"/>
    <x v="0"/>
    <x v="0"/>
    <x v="1"/>
    <x v="0"/>
    <s v="1 round"/>
    <s v=""/>
    <x v="1"/>
  </r>
  <r>
    <x v="5"/>
    <x v="1"/>
    <x v="362"/>
    <x v="3"/>
    <x v="0"/>
    <s v="1 action"/>
    <s v="120 feet"/>
    <x v="0"/>
    <x v="0"/>
    <x v="1"/>
    <x v="0"/>
    <s v="1 round"/>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outline="1" outlineData="1" compactData="0" multipleFieldFilters="0" fieldListSortAscending="1">
  <location ref="A1:I33" firstHeaderRow="1" firstDataRow="2" firstDataCol="1"/>
  <pivotFields count="14">
    <pivotField name="Class (Level)" axis="axisCol" compact="0" showAll="0" defaultSubtotal="0">
      <items count="8">
        <item x="5"/>
        <item x="2"/>
        <item x="6"/>
        <item x="3"/>
        <item x="4"/>
        <item x="0"/>
        <item x="7"/>
        <item x="1"/>
      </items>
    </pivotField>
    <pivotField dataField="1" compact="0" multipleItemSelectionAllowed="1" showAll="0" defaultSubtotal="0">
      <items count="10">
        <item x="0"/>
        <item x="2"/>
        <item x="1"/>
        <item x="4"/>
        <item x="6"/>
        <item x="5"/>
        <item x="7"/>
        <item x="9"/>
        <item x="3"/>
        <item x="8"/>
      </items>
    </pivotField>
    <pivotField axis="axisRow" compact="0" showAll="0" sortType="ascending" defaultSubtotal="0">
      <items count="37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m="1" x="363"/>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m="1" x="372"/>
        <item x="109"/>
        <item sd="0" x="110"/>
        <item sd="0" x="111"/>
        <item sd="0" x="112"/>
        <item sd="0" x="113"/>
        <item sd="0" x="114"/>
        <item sd="0" x="115"/>
        <item sd="0" x="116"/>
        <item sd="0" x="117"/>
        <item sd="0" x="118"/>
        <item sd="0" x="119"/>
        <item sd="0" x="120"/>
        <item sd="0" x="121"/>
        <item sd="0" m="1" x="364"/>
        <item sd="0" x="122"/>
        <item sd="0" x="123"/>
        <item sd="0" x="124"/>
        <item sd="0" x="125"/>
        <item sd="0" m="1" x="376"/>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m="1" x="374"/>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m="1" x="370"/>
        <item sd="0" x="200"/>
        <item sd="0" x="201"/>
        <item sd="0" x="202"/>
        <item sd="0" x="203"/>
        <item sd="0" x="204"/>
        <item sd="0" m="1" x="371"/>
        <item sd="0" x="205"/>
        <item sd="0" x="206"/>
        <item sd="0" x="207"/>
        <item sd="0" x="208"/>
        <item sd="0" x="209"/>
        <item sd="0" x="210"/>
        <item sd="0" x="211"/>
        <item sd="0" x="212"/>
        <item sd="0" x="213"/>
        <item sd="0" x="214"/>
        <item sd="0" x="215"/>
        <item sd="0" m="1" x="375"/>
        <item sd="0" x="216"/>
        <item sd="0" x="217"/>
        <item sd="0" x="218"/>
        <item sd="0" x="219"/>
        <item sd="0" x="220"/>
        <item sd="0" x="221"/>
        <item sd="0" x="222"/>
        <item sd="0" x="223"/>
        <item sd="0" x="224"/>
        <item sd="0" x="225"/>
        <item sd="0" x="226"/>
        <item sd="0" x="227"/>
        <item sd="0" x="228"/>
        <item sd="0" x="229"/>
        <item sd="0" x="230"/>
        <item sd="0" x="231"/>
        <item sd="0" x="232"/>
        <item sd="0" x="233"/>
        <item sd="0" x="234"/>
        <item sd="0" m="1" x="368"/>
        <item x="235"/>
        <item x="236"/>
        <item sd="0" x="237"/>
        <item sd="0" m="1" x="366"/>
        <item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m="1" x="373"/>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m="1" x="377"/>
        <item sd="0" x="319"/>
        <item sd="0" x="320"/>
        <item sd="0" x="321"/>
        <item sd="0" x="322"/>
        <item sd="0" x="323"/>
        <item sd="0" m="1" x="369"/>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m="1" x="365"/>
        <item sd="0" x="347"/>
        <item sd="0" x="348"/>
        <item sd="0" x="349"/>
        <item sd="0" x="350"/>
        <item x="346"/>
        <item sd="0" x="351"/>
        <item sd="0" x="352"/>
        <item sd="0" x="353"/>
        <item sd="0" x="354"/>
        <item sd="0" x="355"/>
        <item sd="0" x="356"/>
        <item sd="0" x="357"/>
        <item sd="0" x="358"/>
        <item sd="0" x="359"/>
        <item sd="0" x="360"/>
        <item sd="0" x="361"/>
        <item sd="0" m="1" x="367"/>
        <item sd="0" x="362"/>
      </items>
    </pivotField>
    <pivotField compact="0" multipleItemSelectionAllowed="1" showAll="0" defaultSubtotal="0">
      <items count="10">
        <item m="1" x="8"/>
        <item x="1"/>
        <item x="0"/>
        <item x="5"/>
        <item x="3"/>
        <item x="6"/>
        <item x="4"/>
        <item x="2"/>
        <item x="7"/>
        <item m="1" x="9"/>
      </items>
    </pivotField>
    <pivotField compact="0" showAll="0" defaultSubtotal="0">
      <items count="4">
        <item h="1" x="0"/>
        <item h="1" m="1" x="2"/>
        <item x="1"/>
        <item h="1" m="1" x="3"/>
      </items>
    </pivotField>
    <pivotField compact="0" showAll="0" defaultSubtotal="0"/>
    <pivotField compact="0" showAll="0" defaultSubtotal="0"/>
    <pivotField compact="0" showAll="0" defaultSubtotal="0">
      <items count="3">
        <item x="1"/>
        <item x="0"/>
        <item m="1" x="2"/>
      </items>
    </pivotField>
    <pivotField compact="0" showAll="0" defaultSubtotal="0">
      <items count="3">
        <item x="1"/>
        <item x="0"/>
        <item m="1" x="2"/>
      </items>
    </pivotField>
    <pivotField compact="0" showAll="0" defaultSubtotal="0">
      <items count="3">
        <item x="0"/>
        <item x="1"/>
        <item m="1" x="2"/>
      </items>
    </pivotField>
    <pivotField compact="0" showAll="0" defaultSubtotal="0">
      <items count="5">
        <item x="0"/>
        <item m="1" x="2"/>
        <item x="1"/>
        <item m="1" x="4"/>
        <item m="1" x="3"/>
      </items>
    </pivotField>
    <pivotField compact="0" showAll="0" defaultSubtotal="0"/>
    <pivotField compact="0" showAll="0" defaultSubtotal="0"/>
    <pivotField compact="0" showAll="0" defaultSubtotal="0">
      <items count="3">
        <item x="1"/>
        <item x="0"/>
        <item m="1" x="2"/>
      </items>
    </pivotField>
  </pivotFields>
  <rowFields count="1">
    <field x="2"/>
  </rowFields>
  <rowItems count="31">
    <i>
      <x v="2"/>
    </i>
    <i>
      <x v="5"/>
    </i>
    <i>
      <x v="18"/>
    </i>
    <i>
      <x v="28"/>
    </i>
    <i>
      <x v="56"/>
    </i>
    <i>
      <x v="57"/>
    </i>
    <i>
      <x v="59"/>
    </i>
    <i>
      <x v="71"/>
    </i>
    <i>
      <x v="95"/>
    </i>
    <i>
      <x v="96"/>
    </i>
    <i>
      <x v="104"/>
    </i>
    <i>
      <x v="111"/>
    </i>
    <i>
      <x v="134"/>
    </i>
    <i>
      <x v="135"/>
    </i>
    <i>
      <x v="150"/>
    </i>
    <i>
      <x v="158"/>
    </i>
    <i>
      <x v="193"/>
    </i>
    <i>
      <x v="194"/>
    </i>
    <i>
      <x v="204"/>
    </i>
    <i>
      <x v="212"/>
    </i>
    <i>
      <x v="221"/>
    </i>
    <i>
      <x v="230"/>
    </i>
    <i>
      <x v="259"/>
    </i>
    <i>
      <x v="281"/>
    </i>
    <i>
      <x v="283"/>
    </i>
    <i>
      <x v="310"/>
    </i>
    <i>
      <x v="317"/>
    </i>
    <i>
      <x v="341"/>
    </i>
    <i>
      <x v="356"/>
    </i>
    <i>
      <x v="366"/>
    </i>
    <i>
      <x v="367"/>
    </i>
  </rowItems>
  <colFields count="1">
    <field x="0"/>
  </colFields>
  <colItems count="8">
    <i>
      <x/>
    </i>
    <i>
      <x v="1"/>
    </i>
    <i>
      <x v="2"/>
    </i>
    <i>
      <x v="3"/>
    </i>
    <i>
      <x v="4"/>
    </i>
    <i>
      <x v="5"/>
    </i>
    <i>
      <x v="6"/>
    </i>
    <i>
      <x v="7"/>
    </i>
  </colItems>
  <dataFields count="1">
    <dataField name="Spell Level" fld="1" subtotal="average" baseField="2" baseItem="0"/>
  </dataFields>
  <formats count="23">
    <format dxfId="45">
      <pivotArea collapsedLevelsAreSubtotals="1" fieldPosition="0">
        <references count="2">
          <reference field="0" count="0" selected="0"/>
          <reference field="2" count="0"/>
        </references>
      </pivotArea>
    </format>
    <format dxfId="44">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3">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2">
      <pivotArea dataOnly="0" labelOnly="1" fieldPosition="0">
        <references count="1">
          <reference field="2" count="50">
            <x v="100"/>
            <x v="101"/>
            <x v="102"/>
            <x v="103"/>
            <x v="104"/>
            <x v="105"/>
            <x v="106"/>
            <x v="107"/>
            <x v="108"/>
            <x v="109"/>
            <x v="110"/>
            <x v="112"/>
            <x v="113"/>
            <x v="114"/>
            <x v="115"/>
            <x v="116"/>
            <x v="117"/>
            <x v="118"/>
            <x v="119"/>
            <x v="120"/>
            <x v="121"/>
            <x v="122"/>
            <x v="123"/>
            <x v="124"/>
            <x v="125"/>
            <x v="126"/>
            <x v="127"/>
            <x v="128"/>
            <x v="129"/>
            <x v="130"/>
            <x v="131"/>
            <x v="132"/>
            <x v="133"/>
            <x v="134"/>
            <x v="135"/>
            <x v="136"/>
            <x v="137"/>
            <x v="138"/>
            <x v="139"/>
            <x v="140"/>
            <x v="141"/>
            <x v="142"/>
            <x v="143"/>
            <x v="144"/>
            <x v="145"/>
            <x v="146"/>
            <x v="147"/>
            <x v="148"/>
            <x v="149"/>
            <x v="150"/>
          </reference>
        </references>
      </pivotArea>
    </format>
    <format dxfId="41">
      <pivotArea dataOnly="0" labelOnly="1" fieldPosition="0">
        <references count="1">
          <reference field="2" count="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reference>
        </references>
      </pivotArea>
    </format>
    <format dxfId="40">
      <pivotArea dataOnly="0" labelOnly="1" fieldPosition="0">
        <references count="1">
          <reference field="2" count="5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6"/>
            <x v="247"/>
            <x v="249"/>
            <x v="250"/>
            <x v="251"/>
            <x v="252"/>
            <x v="253"/>
          </reference>
        </references>
      </pivotArea>
    </format>
    <format dxfId="39">
      <pivotArea dataOnly="0" labelOnly="1" fieldPosition="0">
        <references count="1">
          <reference field="2" count="50">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reference>
        </references>
      </pivotArea>
    </format>
    <format dxfId="38">
      <pivotArea dataOnly="0" labelOnly="1" fieldPosition="0">
        <references count="1">
          <reference field="2" count="50">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reference>
        </references>
      </pivotArea>
    </format>
    <format dxfId="37">
      <pivotArea dataOnly="0" labelOnly="1" fieldPosition="0">
        <references count="1">
          <reference field="2" count="23">
            <x v="354"/>
            <x v="355"/>
            <x v="356"/>
            <x v="357"/>
            <x v="358"/>
            <x v="359"/>
            <x v="360"/>
            <x v="361"/>
            <x v="362"/>
            <x v="363"/>
            <x v="365"/>
            <x v="366"/>
            <x v="367"/>
            <x v="368"/>
            <x v="369"/>
            <x v="370"/>
            <x v="371"/>
            <x v="372"/>
            <x v="373"/>
            <x v="374"/>
            <x v="375"/>
            <x v="376"/>
            <x v="377"/>
          </reference>
        </references>
      </pivotArea>
    </format>
    <format dxfId="36">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5">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4">
      <pivotArea dataOnly="0" labelOnly="1" fieldPosition="0">
        <references count="1">
          <reference field="2" count="50">
            <x v="100"/>
            <x v="101"/>
            <x v="102"/>
            <x v="103"/>
            <x v="104"/>
            <x v="105"/>
            <x v="106"/>
            <x v="107"/>
            <x v="108"/>
            <x v="109"/>
            <x v="110"/>
            <x v="112"/>
            <x v="113"/>
            <x v="114"/>
            <x v="115"/>
            <x v="116"/>
            <x v="117"/>
            <x v="118"/>
            <x v="119"/>
            <x v="120"/>
            <x v="121"/>
            <x v="122"/>
            <x v="123"/>
            <x v="124"/>
            <x v="125"/>
            <x v="126"/>
            <x v="127"/>
            <x v="128"/>
            <x v="129"/>
            <x v="130"/>
            <x v="131"/>
            <x v="132"/>
            <x v="133"/>
            <x v="134"/>
            <x v="135"/>
            <x v="136"/>
            <x v="137"/>
            <x v="138"/>
            <x v="139"/>
            <x v="140"/>
            <x v="141"/>
            <x v="142"/>
            <x v="143"/>
            <x v="144"/>
            <x v="145"/>
            <x v="146"/>
            <x v="147"/>
            <x v="148"/>
            <x v="149"/>
            <x v="150"/>
          </reference>
        </references>
      </pivotArea>
    </format>
    <format dxfId="33">
      <pivotArea dataOnly="0" labelOnly="1" fieldPosition="0">
        <references count="1">
          <reference field="2" count="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reference>
        </references>
      </pivotArea>
    </format>
    <format dxfId="32">
      <pivotArea dataOnly="0" labelOnly="1" fieldPosition="0">
        <references count="1">
          <reference field="2" count="5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6"/>
            <x v="247"/>
            <x v="249"/>
            <x v="250"/>
            <x v="251"/>
            <x v="252"/>
            <x v="253"/>
          </reference>
        </references>
      </pivotArea>
    </format>
    <format dxfId="31">
      <pivotArea dataOnly="0" labelOnly="1" fieldPosition="0">
        <references count="1">
          <reference field="2" count="50">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reference>
        </references>
      </pivotArea>
    </format>
    <format dxfId="30">
      <pivotArea dataOnly="0" labelOnly="1" fieldPosition="0">
        <references count="1">
          <reference field="2" count="50">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reference>
        </references>
      </pivotArea>
    </format>
    <format dxfId="29">
      <pivotArea dataOnly="0" labelOnly="1" fieldPosition="0">
        <references count="1">
          <reference field="2" count="23">
            <x v="354"/>
            <x v="355"/>
            <x v="356"/>
            <x v="357"/>
            <x v="358"/>
            <x v="359"/>
            <x v="360"/>
            <x v="361"/>
            <x v="362"/>
            <x v="363"/>
            <x v="365"/>
            <x v="366"/>
            <x v="367"/>
            <x v="368"/>
            <x v="369"/>
            <x v="370"/>
            <x v="371"/>
            <x v="372"/>
            <x v="373"/>
            <x v="374"/>
            <x v="375"/>
            <x v="376"/>
            <x v="377"/>
          </reference>
        </references>
      </pivotArea>
    </format>
    <format dxfId="28">
      <pivotArea field="3" type="button" dataOnly="0" labelOnly="1" outline="0"/>
    </format>
    <format dxfId="27">
      <pivotArea type="origin" dataOnly="0" labelOnly="1" outline="0" fieldPosition="0"/>
    </format>
    <format dxfId="26">
      <pivotArea dataOnly="0" labelOnly="1" outline="0" fieldPosition="0">
        <references count="1">
          <reference field="2" count="1">
            <x v="244"/>
          </reference>
        </references>
      </pivotArea>
    </format>
    <format dxfId="25">
      <pivotArea dataOnly="0" labelOnly="1" outline="0" fieldPosition="0">
        <references count="1">
          <reference field="2" count="1">
            <x v="245"/>
          </reference>
        </references>
      </pivotArea>
    </format>
    <format dxfId="24">
      <pivotArea dataOnly="0" labelOnly="1" outline="0" fieldPosition="0">
        <references count="1">
          <reference field="2" count="1">
            <x v="248"/>
          </reference>
        </references>
      </pivotArea>
    </format>
    <format dxfId="23">
      <pivotArea dataOnly="0" labelOnly="1" outline="0" fieldPosition="0">
        <references count="1">
          <reference field="2" count="1">
            <x v="111"/>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00000000-0013-0000-FFFF-FFFF01000000}" sourceName="Class">
  <pivotTables>
    <pivotTable tabId="5" name="PivotTable2"/>
  </pivotTables>
  <data>
    <tabular pivotCacheId="1">
      <items count="8">
        <i x="5" s="1"/>
        <i x="2" s="1"/>
        <i x="6" s="1"/>
        <i x="3" s="1"/>
        <i x="4" s="1"/>
        <i x="0"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00000000-0013-0000-FFFF-FFFF02000000}" sourceName="Level">
  <pivotTables>
    <pivotTable tabId="5" name="PivotTable2"/>
  </pivotTables>
  <data>
    <tabular pivotCacheId="1">
      <items count="10">
        <i x="2" s="1"/>
        <i x="1" s="1"/>
        <i x="4" s="1"/>
        <i x="6" s="1"/>
        <i x="5" s="1"/>
        <i x="7" s="1"/>
        <i x="0" s="1" nd="1"/>
        <i x="9" s="1" nd="1"/>
        <i x="3"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00000000-0013-0000-FFFF-FFFF03000000}" sourceName="School">
  <pivotTables>
    <pivotTable tabId="5" name="PivotTable2"/>
  </pivotTables>
  <data>
    <tabular pivotCacheId="1" showMissing="0">
      <items count="10">
        <i x="1" s="1"/>
        <i x="0" s="1"/>
        <i x="5" s="1"/>
        <i x="3" s="1"/>
        <i x="6" s="1"/>
        <i x="7" s="1"/>
        <i x="4" s="1"/>
        <i x="2" s="1"/>
        <i x="8" s="1" nd="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eater_effect?" xr10:uid="{00000000-0013-0000-FFFF-FFFF04000000}" sourceName="Greater effect?">
  <pivotTables>
    <pivotTable tabId="5" name="PivotTable2"/>
  </pivotTables>
  <data>
    <tabular pivotCacheId="1" showMissing="0">
      <items count="3">
        <i x="1" s="1"/>
        <i x="0" s="1" nd="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_Consumed?" xr10:uid="{00000000-0013-0000-FFFF-FFFF05000000}" sourceName="M Consumed? ">
  <pivotTables>
    <pivotTable tabId="5" name="PivotTable2"/>
  </pivotTables>
  <data>
    <tabular pivotCacheId="1" showMissing="0">
      <items count="5">
        <i x="0" s="1"/>
        <i x="1" s="1"/>
        <i x="2" s="1" nd="1"/>
        <i x="4"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tual?" xr10:uid="{00000000-0013-0000-FFFF-FFFF06000000}" sourceName="Ritual?">
  <pivotTables>
    <pivotTable tabId="5" name="PivotTable2"/>
  </pivotTables>
  <data>
    <tabular pivotCacheId="1" showMissing="0">
      <items count="4">
        <i x="0"/>
        <i x="1" s="1"/>
        <i x="2" nd="1"/>
        <i x="3"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bal" xr10:uid="{00000000-0013-0000-FFFF-FFFF07000000}" sourceName="Verbal">
  <pivotTables>
    <pivotTable tabId="5" name="PivotTable2"/>
  </pivotTables>
  <data>
    <tabular pivotCacheId="1" showMissing="0">
      <items count="3">
        <i x="1" s="1"/>
        <i x="0" s="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matic" xr10:uid="{00000000-0013-0000-FFFF-FFFF08000000}" sourceName="Somatic">
  <pivotTables>
    <pivotTable tabId="5" name="PivotTable2"/>
  </pivotTables>
  <data>
    <tabular pivotCacheId="1" showMissing="0">
      <items count="3">
        <i x="1" s="1"/>
        <i x="0"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 xr10:uid="{00000000-0013-0000-FFFF-FFFF09000000}" sourceName="Material">
  <pivotTables>
    <pivotTable tabId="5" name="PivotTable2"/>
  </pivotTables>
  <data>
    <tabular pivotCacheId="1" showMissing="0">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00000000-0014-0000-FFFF-FFFF01000000}" cache="Slicer_Class" caption="Class" rowHeight="241300"/>
  <slicer name="Level" xr10:uid="{00000000-0014-0000-FFFF-FFFF02000000}" cache="Slicer_Level" caption="Level" rowHeight="241300"/>
  <slicer name="School" xr10:uid="{00000000-0014-0000-FFFF-FFFF03000000}" cache="Slicer_School" caption="School" rowHeight="241300"/>
  <slicer name="Greater effect?" xr10:uid="{00000000-0014-0000-FFFF-FFFF04000000}" cache="Slicer_Greater_effect?" caption="Greater effect?" rowHeight="241300"/>
  <slicer name="M Consumed? " xr10:uid="{00000000-0014-0000-FFFF-FFFF05000000}" cache="Slicer_M_Consumed?" caption="M Consumed? " rowHeight="241300"/>
  <slicer name="Ritual?" xr10:uid="{00000000-0014-0000-FFFF-FFFF06000000}" cache="Slicer_Ritual?" caption="Ritual?" rowHeight="241300"/>
  <slicer name="Verbal" xr10:uid="{00000000-0014-0000-FFFF-FFFF07000000}" cache="Slicer_Verbal" caption="Verbal" rowHeight="241300"/>
  <slicer name="Somatic" xr10:uid="{00000000-0014-0000-FFFF-FFFF08000000}" cache="Slicer_Somatic" caption="Somatic" rowHeight="241300"/>
  <slicer name="Material" xr10:uid="{00000000-0014-0000-FFFF-FFFF09000000}" cache="Slicer_Material" caption="Materi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4"/>
  <sheetViews>
    <sheetView showGridLines="0" zoomScaleNormal="100" workbookViewId="0">
      <pane ySplit="2" topLeftCell="A3" activePane="bottomLeft" state="frozen"/>
      <selection pane="bottomLeft" activeCell="Q15" sqref="Q15"/>
    </sheetView>
  </sheetViews>
  <sheetFormatPr defaultRowHeight="14.6" x14ac:dyDescent="0.4"/>
  <cols>
    <col min="1" max="1" width="24.3046875" bestFit="1" customWidth="1"/>
    <col min="2" max="2" width="13.07421875" bestFit="1" customWidth="1"/>
    <col min="3" max="4" width="5.3828125" bestFit="1" customWidth="1"/>
    <col min="5" max="5" width="7" bestFit="1" customWidth="1"/>
    <col min="6" max="6" width="6.69140625" bestFit="1" customWidth="1"/>
    <col min="7" max="7" width="7.765625" bestFit="1" customWidth="1"/>
    <col min="8" max="8" width="7.69140625" bestFit="1" customWidth="1"/>
    <col min="9" max="9" width="6.69140625" bestFit="1" customWidth="1"/>
    <col min="10" max="10" width="12" hidden="1" customWidth="1"/>
    <col min="11" max="11" width="12.3046875" customWidth="1"/>
    <col min="12" max="12" width="5.84375" customWidth="1"/>
    <col min="13" max="13" width="12" bestFit="1" customWidth="1"/>
    <col min="14" max="14" width="7.15234375" customWidth="1"/>
    <col min="15" max="15" width="8.3046875" customWidth="1"/>
    <col min="16" max="16" width="12" bestFit="1" customWidth="1"/>
    <col min="17" max="17" width="15.3828125" bestFit="1" customWidth="1"/>
    <col min="18" max="18" width="13.3046875" bestFit="1" customWidth="1"/>
    <col min="19" max="19" width="8.3046875" customWidth="1"/>
    <col min="20" max="20" width="7.3046875" customWidth="1"/>
    <col min="21" max="21" width="16.3828125" bestFit="1" customWidth="1"/>
    <col min="22" max="22" width="11.84375" bestFit="1" customWidth="1"/>
    <col min="23" max="23" width="7.3046875" customWidth="1"/>
    <col min="24" max="24" width="15" bestFit="1" customWidth="1"/>
    <col min="25" max="25" width="14.69140625" bestFit="1" customWidth="1"/>
    <col min="26" max="26" width="12" bestFit="1" customWidth="1"/>
    <col min="27" max="27" width="7.15234375" customWidth="1"/>
    <col min="28" max="28" width="7.3046875" customWidth="1"/>
    <col min="29" max="29" width="18" bestFit="1" customWidth="1"/>
    <col min="30" max="30" width="11.53515625" bestFit="1" customWidth="1"/>
    <col min="31" max="31" width="14.69140625" bestFit="1" customWidth="1"/>
    <col min="32" max="32" width="13.53515625" bestFit="1" customWidth="1"/>
    <col min="33" max="33" width="8.3046875" customWidth="1"/>
    <col min="34" max="34" width="7.3046875" customWidth="1"/>
    <col min="35" max="35" width="16.69140625" bestFit="1" customWidth="1"/>
    <col min="36" max="36" width="15.53515625" bestFit="1" customWidth="1"/>
    <col min="37" max="37" width="5.84375" customWidth="1"/>
    <col min="38" max="38" width="8.3828125" customWidth="1"/>
    <col min="39" max="39" width="7.3046875" customWidth="1"/>
    <col min="40" max="40" width="18.69140625" bestFit="1" customWidth="1"/>
    <col min="41" max="41" width="12" bestFit="1" customWidth="1"/>
  </cols>
  <sheetData>
    <row r="1" spans="1:9" x14ac:dyDescent="0.4">
      <c r="A1" s="10" t="s">
        <v>447</v>
      </c>
      <c r="B1" s="8" t="s">
        <v>448</v>
      </c>
    </row>
    <row r="2" spans="1:9" x14ac:dyDescent="0.4">
      <c r="A2" s="8" t="s">
        <v>0</v>
      </c>
      <c r="B2" t="s">
        <v>10</v>
      </c>
      <c r="C2" t="s">
        <v>124</v>
      </c>
      <c r="D2" t="s">
        <v>195</v>
      </c>
      <c r="E2" t="s">
        <v>247</v>
      </c>
      <c r="F2" t="s">
        <v>268</v>
      </c>
      <c r="G2" t="s">
        <v>278</v>
      </c>
      <c r="H2" t="s">
        <v>329</v>
      </c>
      <c r="I2" t="s">
        <v>342</v>
      </c>
    </row>
    <row r="3" spans="1:9" x14ac:dyDescent="0.4">
      <c r="A3" s="9" t="s">
        <v>269</v>
      </c>
      <c r="B3" s="13"/>
      <c r="C3" s="13"/>
      <c r="D3" s="13"/>
      <c r="E3" s="13"/>
      <c r="F3" s="13">
        <v>1</v>
      </c>
      <c r="G3" s="13"/>
      <c r="H3" s="13"/>
      <c r="I3" s="13">
        <v>1</v>
      </c>
    </row>
    <row r="4" spans="1:9" x14ac:dyDescent="0.4">
      <c r="A4" s="9" t="s">
        <v>205</v>
      </c>
      <c r="B4" s="13">
        <v>2</v>
      </c>
      <c r="C4" s="13"/>
      <c r="D4" s="13">
        <v>2</v>
      </c>
      <c r="E4" s="13"/>
      <c r="F4" s="13">
        <v>2</v>
      </c>
      <c r="G4" s="13"/>
      <c r="H4" s="13"/>
      <c r="I4" s="13"/>
    </row>
    <row r="5" spans="1:9" x14ac:dyDescent="0.4">
      <c r="A5" s="9" t="s">
        <v>142</v>
      </c>
      <c r="B5" s="13"/>
      <c r="C5" s="13">
        <v>2</v>
      </c>
      <c r="D5" s="13"/>
      <c r="E5" s="13"/>
      <c r="F5" s="13"/>
      <c r="G5" s="13"/>
      <c r="H5" s="13"/>
      <c r="I5" s="13"/>
    </row>
    <row r="6" spans="1:9" x14ac:dyDescent="0.4">
      <c r="A6" s="9" t="s">
        <v>207</v>
      </c>
      <c r="B6" s="13"/>
      <c r="C6" s="13"/>
      <c r="D6" s="13">
        <v>2</v>
      </c>
      <c r="E6" s="13"/>
      <c r="F6" s="13">
        <v>2</v>
      </c>
      <c r="G6" s="13"/>
      <c r="H6" s="13"/>
      <c r="I6" s="13"/>
    </row>
    <row r="7" spans="1:9" x14ac:dyDescent="0.4">
      <c r="A7" s="9" t="s">
        <v>169</v>
      </c>
      <c r="B7" s="13"/>
      <c r="C7" s="13">
        <v>5</v>
      </c>
      <c r="D7" s="13"/>
      <c r="E7" s="13"/>
      <c r="F7" s="13"/>
      <c r="G7" s="13"/>
      <c r="H7" s="13"/>
      <c r="I7" s="13"/>
    </row>
    <row r="8" spans="1:9" x14ac:dyDescent="0.4">
      <c r="A8" s="9" t="s">
        <v>231</v>
      </c>
      <c r="B8" s="13"/>
      <c r="C8" s="13"/>
      <c r="D8" s="13">
        <v>5</v>
      </c>
      <c r="E8" s="13"/>
      <c r="F8" s="13">
        <v>5</v>
      </c>
      <c r="G8" s="13"/>
      <c r="H8" s="13"/>
      <c r="I8" s="13"/>
    </row>
    <row r="9" spans="1:9" x14ac:dyDescent="0.4">
      <c r="A9" s="9" t="s">
        <v>24</v>
      </c>
      <c r="B9" s="13">
        <v>1</v>
      </c>
      <c r="C9" s="13"/>
      <c r="D9" s="13"/>
      <c r="E9" s="13"/>
      <c r="F9" s="13"/>
      <c r="G9" s="13">
        <v>1</v>
      </c>
      <c r="H9" s="13">
        <v>1</v>
      </c>
      <c r="I9" s="13">
        <v>1</v>
      </c>
    </row>
    <row r="10" spans="1:9" x14ac:dyDescent="0.4">
      <c r="A10" s="9" t="s">
        <v>338</v>
      </c>
      <c r="B10" s="13"/>
      <c r="C10" s="13"/>
      <c r="D10" s="13"/>
      <c r="E10" s="13"/>
      <c r="F10" s="13"/>
      <c r="G10" s="13"/>
      <c r="H10" s="13">
        <v>5</v>
      </c>
      <c r="I10" s="13">
        <v>5</v>
      </c>
    </row>
    <row r="11" spans="1:9" x14ac:dyDescent="0.4">
      <c r="A11" s="9" t="s">
        <v>26</v>
      </c>
      <c r="B11" s="13">
        <v>1</v>
      </c>
      <c r="C11" s="13">
        <v>1</v>
      </c>
      <c r="D11" s="13">
        <v>1</v>
      </c>
      <c r="E11" s="13">
        <v>1</v>
      </c>
      <c r="F11" s="13">
        <v>1</v>
      </c>
      <c r="G11" s="13">
        <v>1</v>
      </c>
      <c r="H11" s="13"/>
      <c r="I11" s="13">
        <v>1</v>
      </c>
    </row>
    <row r="12" spans="1:9" x14ac:dyDescent="0.4">
      <c r="A12" s="9" t="s">
        <v>134</v>
      </c>
      <c r="B12" s="13"/>
      <c r="C12" s="13">
        <v>1</v>
      </c>
      <c r="D12" s="13">
        <v>1</v>
      </c>
      <c r="E12" s="13">
        <v>1</v>
      </c>
      <c r="F12" s="13">
        <v>1</v>
      </c>
      <c r="G12" s="13"/>
      <c r="H12" s="13"/>
      <c r="I12" s="13"/>
    </row>
    <row r="13" spans="1:9" x14ac:dyDescent="0.4">
      <c r="A13" s="9" t="s">
        <v>166</v>
      </c>
      <c r="B13" s="13"/>
      <c r="C13" s="13">
        <v>4</v>
      </c>
      <c r="D13" s="13"/>
      <c r="E13" s="13"/>
      <c r="F13" s="13"/>
      <c r="G13" s="13"/>
      <c r="H13" s="13"/>
      <c r="I13" s="13"/>
    </row>
    <row r="14" spans="1:9" x14ac:dyDescent="0.4">
      <c r="A14" s="11" t="s">
        <v>544</v>
      </c>
      <c r="B14" s="13"/>
      <c r="C14" s="13"/>
      <c r="D14" s="13"/>
      <c r="E14" s="13"/>
      <c r="F14" s="13"/>
      <c r="G14" s="13"/>
      <c r="H14" s="13"/>
      <c r="I14" s="13">
        <v>6</v>
      </c>
    </row>
    <row r="15" spans="1:9" x14ac:dyDescent="0.4">
      <c r="A15" s="9" t="s">
        <v>65</v>
      </c>
      <c r="B15" s="13">
        <v>3</v>
      </c>
      <c r="C15" s="13">
        <v>3</v>
      </c>
      <c r="D15" s="13">
        <v>3</v>
      </c>
      <c r="E15" s="13"/>
      <c r="F15" s="13"/>
      <c r="G15" s="13"/>
      <c r="H15" s="13"/>
      <c r="I15" s="13">
        <v>3</v>
      </c>
    </row>
    <row r="16" spans="1:9" x14ac:dyDescent="0.4">
      <c r="A16" s="9" t="s">
        <v>343</v>
      </c>
      <c r="B16" s="13"/>
      <c r="C16" s="13"/>
      <c r="D16" s="13"/>
      <c r="E16" s="13"/>
      <c r="F16" s="13"/>
      <c r="G16" s="13"/>
      <c r="H16" s="13"/>
      <c r="I16" s="13">
        <v>1</v>
      </c>
    </row>
    <row r="17" spans="1:9" x14ac:dyDescent="0.4">
      <c r="A17" s="9" t="s">
        <v>177</v>
      </c>
      <c r="B17" s="13"/>
      <c r="C17" s="13">
        <v>6</v>
      </c>
      <c r="D17" s="13"/>
      <c r="E17" s="13"/>
      <c r="F17" s="13"/>
      <c r="G17" s="13"/>
      <c r="H17" s="13"/>
      <c r="I17" s="13"/>
    </row>
    <row r="18" spans="1:9" x14ac:dyDescent="0.4">
      <c r="A18" s="9" t="s">
        <v>145</v>
      </c>
      <c r="B18" s="13"/>
      <c r="C18" s="13">
        <v>2</v>
      </c>
      <c r="D18" s="13"/>
      <c r="E18" s="13"/>
      <c r="F18" s="13"/>
      <c r="G18" s="13"/>
      <c r="H18" s="13"/>
      <c r="I18" s="13">
        <v>2</v>
      </c>
    </row>
    <row r="19" spans="1:9" x14ac:dyDescent="0.4">
      <c r="A19" s="9" t="s">
        <v>33</v>
      </c>
      <c r="B19" s="13">
        <v>1</v>
      </c>
      <c r="C19" s="13"/>
      <c r="D19" s="13"/>
      <c r="E19" s="13"/>
      <c r="F19" s="13"/>
      <c r="G19" s="13"/>
      <c r="H19" s="13"/>
      <c r="I19" s="13">
        <v>1</v>
      </c>
    </row>
    <row r="20" spans="1:9" x14ac:dyDescent="0.4">
      <c r="A20" s="9" t="s">
        <v>34</v>
      </c>
      <c r="B20" s="13">
        <v>1</v>
      </c>
      <c r="C20" s="13"/>
      <c r="D20" s="13"/>
      <c r="E20" s="13"/>
      <c r="F20" s="13"/>
      <c r="G20" s="13"/>
      <c r="H20" s="13">
        <v>1</v>
      </c>
      <c r="I20" s="13">
        <v>1</v>
      </c>
    </row>
    <row r="21" spans="1:9" x14ac:dyDescent="0.4">
      <c r="A21" s="9" t="s">
        <v>351</v>
      </c>
      <c r="B21" s="13">
        <v>3</v>
      </c>
      <c r="C21" s="13"/>
      <c r="D21" s="13"/>
      <c r="E21" s="13"/>
      <c r="F21" s="13"/>
      <c r="G21" s="13"/>
      <c r="H21" s="13"/>
      <c r="I21" s="13">
        <v>3</v>
      </c>
    </row>
    <row r="22" spans="1:9" x14ac:dyDescent="0.4">
      <c r="A22" s="9" t="s">
        <v>212</v>
      </c>
      <c r="B22" s="13">
        <v>2</v>
      </c>
      <c r="C22" s="13"/>
      <c r="D22" s="13">
        <v>2</v>
      </c>
      <c r="E22" s="13"/>
      <c r="F22" s="13">
        <v>2</v>
      </c>
      <c r="G22" s="13"/>
      <c r="H22" s="13"/>
      <c r="I22" s="13"/>
    </row>
    <row r="23" spans="1:9" x14ac:dyDescent="0.4">
      <c r="A23" s="9" t="s">
        <v>54</v>
      </c>
      <c r="B23" s="13">
        <v>2</v>
      </c>
      <c r="C23" s="13"/>
      <c r="D23" s="13"/>
      <c r="E23" s="13"/>
      <c r="F23" s="13"/>
      <c r="G23" s="13"/>
      <c r="H23" s="13"/>
      <c r="I23" s="13">
        <v>2</v>
      </c>
    </row>
    <row r="24" spans="1:9" x14ac:dyDescent="0.4">
      <c r="A24" s="9" t="s">
        <v>157</v>
      </c>
      <c r="B24" s="13"/>
      <c r="C24" s="13">
        <v>3</v>
      </c>
      <c r="D24" s="13">
        <v>3</v>
      </c>
      <c r="E24" s="13"/>
      <c r="F24" s="13"/>
      <c r="G24" s="13"/>
      <c r="H24" s="13"/>
      <c r="I24" s="13"/>
    </row>
    <row r="25" spans="1:9" x14ac:dyDescent="0.4">
      <c r="A25" s="9" t="s">
        <v>352</v>
      </c>
      <c r="B25" s="13"/>
      <c r="C25" s="13"/>
      <c r="D25" s="13"/>
      <c r="E25" s="13"/>
      <c r="F25" s="13"/>
      <c r="G25" s="13"/>
      <c r="H25" s="13"/>
      <c r="I25" s="13">
        <v>3</v>
      </c>
    </row>
    <row r="26" spans="1:9" x14ac:dyDescent="0.4">
      <c r="A26" s="9" t="s">
        <v>137</v>
      </c>
      <c r="B26" s="13"/>
      <c r="C26" s="13">
        <v>1</v>
      </c>
      <c r="D26" s="13">
        <v>1</v>
      </c>
      <c r="E26" s="13">
        <v>1</v>
      </c>
      <c r="F26" s="13"/>
      <c r="G26" s="13"/>
      <c r="H26" s="13"/>
      <c r="I26" s="13"/>
    </row>
    <row r="27" spans="1:9" x14ac:dyDescent="0.4">
      <c r="A27" s="9" t="s">
        <v>362</v>
      </c>
      <c r="B27" s="13"/>
      <c r="C27" s="13"/>
      <c r="D27" s="13"/>
      <c r="E27" s="13"/>
      <c r="F27" s="13"/>
      <c r="G27" s="13"/>
      <c r="H27" s="13"/>
      <c r="I27" s="13">
        <v>5</v>
      </c>
    </row>
    <row r="28" spans="1:9" x14ac:dyDescent="0.4">
      <c r="A28" s="9" t="s">
        <v>58</v>
      </c>
      <c r="B28" s="13">
        <v>2</v>
      </c>
      <c r="C28" s="13">
        <v>2</v>
      </c>
      <c r="D28" s="13"/>
      <c r="E28" s="13"/>
      <c r="F28" s="13">
        <v>2</v>
      </c>
      <c r="G28" s="13"/>
      <c r="H28" s="13"/>
      <c r="I28" s="13"/>
    </row>
    <row r="29" spans="1:9" x14ac:dyDescent="0.4">
      <c r="A29" s="9" t="s">
        <v>38</v>
      </c>
      <c r="B29" s="13">
        <v>1</v>
      </c>
      <c r="C29" s="13"/>
      <c r="D29" s="13">
        <v>1</v>
      </c>
      <c r="E29" s="13"/>
      <c r="F29" s="13">
        <v>1</v>
      </c>
      <c r="G29" s="13"/>
      <c r="H29" s="13"/>
      <c r="I29" s="13"/>
    </row>
    <row r="30" spans="1:9" x14ac:dyDescent="0.4">
      <c r="A30" s="9" t="s">
        <v>346</v>
      </c>
      <c r="B30" s="13"/>
      <c r="C30" s="13"/>
      <c r="D30" s="13"/>
      <c r="E30" s="13"/>
      <c r="F30" s="13"/>
      <c r="G30" s="13"/>
      <c r="H30" s="13"/>
      <c r="I30" s="13">
        <v>1</v>
      </c>
    </row>
    <row r="31" spans="1:9" x14ac:dyDescent="0.4">
      <c r="A31" s="9" t="s">
        <v>40</v>
      </c>
      <c r="B31" s="13">
        <v>1</v>
      </c>
      <c r="C31" s="13"/>
      <c r="D31" s="13"/>
      <c r="E31" s="13"/>
      <c r="F31" s="13"/>
      <c r="G31" s="13"/>
      <c r="H31" s="13">
        <v>1</v>
      </c>
      <c r="I31" s="13">
        <v>1</v>
      </c>
    </row>
    <row r="32" spans="1:9" x14ac:dyDescent="0.4">
      <c r="A32" s="9" t="s">
        <v>219</v>
      </c>
      <c r="B32" s="13"/>
      <c r="C32" s="13"/>
      <c r="D32" s="13">
        <v>3</v>
      </c>
      <c r="E32" s="13"/>
      <c r="F32" s="13">
        <v>3</v>
      </c>
      <c r="G32" s="13">
        <v>3</v>
      </c>
      <c r="H32" s="13"/>
      <c r="I32" s="13">
        <v>3</v>
      </c>
    </row>
    <row r="33" spans="1:9" x14ac:dyDescent="0.4">
      <c r="A33" s="9" t="s">
        <v>162</v>
      </c>
      <c r="B33" s="13"/>
      <c r="C33" s="13">
        <v>3</v>
      </c>
      <c r="D33" s="13">
        <v>3</v>
      </c>
      <c r="E33" s="13"/>
      <c r="F33" s="13">
        <v>3</v>
      </c>
      <c r="G33" s="13">
        <v>3</v>
      </c>
      <c r="H33" s="13"/>
      <c r="I33" s="13"/>
    </row>
    <row r="374" hidden="1" x14ac:dyDescent="0.4"/>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63"/>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RowHeight="14.6" x14ac:dyDescent="0.4"/>
  <cols>
    <col min="1" max="1" width="28" bestFit="1" customWidth="1"/>
    <col min="2" max="2" width="8" bestFit="1" customWidth="1"/>
    <col min="3" max="3" width="13.69140625" bestFit="1" customWidth="1"/>
    <col min="4" max="4" width="9.3828125" bestFit="1" customWidth="1"/>
    <col min="5" max="5" width="14.53515625" bestFit="1" customWidth="1"/>
    <col min="6" max="6" width="12.69140625" bestFit="1" customWidth="1"/>
    <col min="7" max="7" width="4.53515625" bestFit="1" customWidth="1"/>
    <col min="8" max="8" width="4.3046875" bestFit="1" customWidth="1"/>
    <col min="9" max="9" width="5" bestFit="1" customWidth="1"/>
    <col min="10" max="10" width="16.3828125" bestFit="1" customWidth="1"/>
    <col min="11" max="11" width="30" bestFit="1" customWidth="1"/>
    <col min="12" max="12" width="63.69140625" style="6" customWidth="1"/>
    <col min="13" max="13" width="16.84375" style="6" bestFit="1" customWidth="1"/>
    <col min="14" max="14" width="9.69140625" bestFit="1" customWidth="1"/>
  </cols>
  <sheetData>
    <row r="1" spans="1:14" x14ac:dyDescent="0.4">
      <c r="A1" s="1" t="s">
        <v>0</v>
      </c>
      <c r="B1" s="1" t="s">
        <v>2</v>
      </c>
      <c r="C1" s="1" t="s">
        <v>1</v>
      </c>
      <c r="D1" s="1" t="s">
        <v>401</v>
      </c>
      <c r="E1" s="1" t="s">
        <v>390</v>
      </c>
      <c r="F1" s="1" t="s">
        <v>389</v>
      </c>
      <c r="G1" s="1" t="s">
        <v>394</v>
      </c>
      <c r="H1" s="1" t="s">
        <v>267</v>
      </c>
      <c r="I1" s="1" t="s">
        <v>266</v>
      </c>
      <c r="J1" s="1" t="s">
        <v>6</v>
      </c>
      <c r="K1" s="1" t="s">
        <v>388</v>
      </c>
      <c r="L1" s="7" t="s">
        <v>7</v>
      </c>
      <c r="M1" s="7" t="s">
        <v>418</v>
      </c>
      <c r="N1" s="1" t="s">
        <v>8</v>
      </c>
    </row>
    <row r="2" spans="1:14" x14ac:dyDescent="0.4">
      <c r="A2" t="s">
        <v>279</v>
      </c>
      <c r="B2">
        <v>0</v>
      </c>
      <c r="C2" t="s">
        <v>432</v>
      </c>
      <c r="E2" t="s">
        <v>392</v>
      </c>
      <c r="F2" t="s">
        <v>393</v>
      </c>
      <c r="G2" t="s">
        <v>394</v>
      </c>
      <c r="H2" t="s">
        <v>267</v>
      </c>
      <c r="K2" t="s">
        <v>395</v>
      </c>
      <c r="L2" s="6" t="s">
        <v>416</v>
      </c>
      <c r="M2" s="6" t="s">
        <v>415</v>
      </c>
    </row>
    <row r="3" spans="1:14" x14ac:dyDescent="0.4">
      <c r="A3" t="s">
        <v>141</v>
      </c>
      <c r="B3">
        <v>2</v>
      </c>
      <c r="C3" t="s">
        <v>400</v>
      </c>
      <c r="E3" t="s">
        <v>392</v>
      </c>
      <c r="F3" t="s">
        <v>396</v>
      </c>
      <c r="G3" t="s">
        <v>394</v>
      </c>
      <c r="H3" t="s">
        <v>267</v>
      </c>
      <c r="I3" t="s">
        <v>266</v>
      </c>
      <c r="K3" t="s">
        <v>399</v>
      </c>
      <c r="L3" s="6" t="s">
        <v>417</v>
      </c>
    </row>
    <row r="4" spans="1:14" ht="29.15" x14ac:dyDescent="0.4">
      <c r="A4" t="s">
        <v>269</v>
      </c>
      <c r="B4">
        <v>1</v>
      </c>
      <c r="C4" t="s">
        <v>400</v>
      </c>
      <c r="D4" t="s">
        <v>415</v>
      </c>
      <c r="E4" t="s">
        <v>402</v>
      </c>
      <c r="F4" t="s">
        <v>398</v>
      </c>
      <c r="G4" t="s">
        <v>394</v>
      </c>
      <c r="H4" t="s">
        <v>267</v>
      </c>
      <c r="I4" t="s">
        <v>266</v>
      </c>
      <c r="K4" t="s">
        <v>399</v>
      </c>
      <c r="L4" s="6" t="s">
        <v>403</v>
      </c>
    </row>
    <row r="5" spans="1:14" ht="29.15" x14ac:dyDescent="0.4">
      <c r="A5" t="s">
        <v>295</v>
      </c>
      <c r="B5">
        <v>2</v>
      </c>
      <c r="C5" t="s">
        <v>404</v>
      </c>
      <c r="E5" t="s">
        <v>392</v>
      </c>
      <c r="F5" t="s">
        <v>405</v>
      </c>
      <c r="G5" t="s">
        <v>394</v>
      </c>
      <c r="H5" t="s">
        <v>267</v>
      </c>
      <c r="K5" t="s">
        <v>406</v>
      </c>
      <c r="L5" s="6" t="s">
        <v>407</v>
      </c>
    </row>
    <row r="6" spans="1:14" x14ac:dyDescent="0.4">
      <c r="A6" t="s">
        <v>21</v>
      </c>
      <c r="B6">
        <v>1</v>
      </c>
      <c r="C6" t="s">
        <v>408</v>
      </c>
      <c r="E6" t="s">
        <v>392</v>
      </c>
      <c r="F6" t="s">
        <v>398</v>
      </c>
      <c r="G6" t="s">
        <v>394</v>
      </c>
      <c r="H6" t="s">
        <v>267</v>
      </c>
      <c r="I6" t="s">
        <v>266</v>
      </c>
      <c r="K6" t="s">
        <v>409</v>
      </c>
      <c r="L6" s="6" t="s">
        <v>410</v>
      </c>
    </row>
    <row r="7" spans="1:14" ht="29.15" x14ac:dyDescent="0.4">
      <c r="A7" t="s">
        <v>205</v>
      </c>
      <c r="B7">
        <v>2</v>
      </c>
      <c r="C7" t="s">
        <v>408</v>
      </c>
      <c r="D7" t="s">
        <v>415</v>
      </c>
      <c r="E7" t="s">
        <v>392</v>
      </c>
      <c r="F7" t="s">
        <v>398</v>
      </c>
      <c r="G7" t="s">
        <v>394</v>
      </c>
      <c r="H7" t="s">
        <v>267</v>
      </c>
      <c r="I7" t="s">
        <v>266</v>
      </c>
      <c r="K7" t="s">
        <v>409</v>
      </c>
      <c r="L7" s="6" t="s">
        <v>411</v>
      </c>
    </row>
    <row r="8" spans="1:14" ht="29.15" x14ac:dyDescent="0.4">
      <c r="A8" t="s">
        <v>242</v>
      </c>
      <c r="B8">
        <v>8</v>
      </c>
      <c r="C8" t="s">
        <v>404</v>
      </c>
      <c r="E8" t="s">
        <v>392</v>
      </c>
      <c r="F8" t="s">
        <v>398</v>
      </c>
      <c r="G8" t="s">
        <v>394</v>
      </c>
      <c r="H8" t="s">
        <v>267</v>
      </c>
      <c r="K8" t="s">
        <v>412</v>
      </c>
      <c r="L8" s="6" t="s">
        <v>413</v>
      </c>
    </row>
    <row r="9" spans="1:14" ht="29.15" x14ac:dyDescent="0.4">
      <c r="A9" t="s">
        <v>151</v>
      </c>
      <c r="B9">
        <v>3</v>
      </c>
      <c r="C9" t="s">
        <v>414</v>
      </c>
      <c r="E9" t="s">
        <v>402</v>
      </c>
      <c r="F9" t="s">
        <v>397</v>
      </c>
      <c r="G9" t="s">
        <v>394</v>
      </c>
      <c r="H9" t="s">
        <v>267</v>
      </c>
      <c r="I9" t="s">
        <v>266</v>
      </c>
      <c r="K9" t="s">
        <v>395</v>
      </c>
      <c r="L9" s="6" t="s">
        <v>419</v>
      </c>
      <c r="M9" s="6" t="s">
        <v>415</v>
      </c>
    </row>
    <row r="10" spans="1:14" ht="29.15" x14ac:dyDescent="0.4">
      <c r="A10" t="s">
        <v>83</v>
      </c>
      <c r="B10">
        <v>5</v>
      </c>
      <c r="C10" t="s">
        <v>404</v>
      </c>
      <c r="E10" t="s">
        <v>392</v>
      </c>
      <c r="F10" t="s">
        <v>420</v>
      </c>
      <c r="G10" t="s">
        <v>394</v>
      </c>
      <c r="H10" t="s">
        <v>267</v>
      </c>
      <c r="K10" t="s">
        <v>421</v>
      </c>
      <c r="L10" s="6" t="s">
        <v>422</v>
      </c>
      <c r="M10" s="6" t="s">
        <v>415</v>
      </c>
    </row>
    <row r="11" spans="1:14" ht="29.15" x14ac:dyDescent="0.4">
      <c r="A11" t="s">
        <v>230</v>
      </c>
      <c r="B11">
        <v>5</v>
      </c>
      <c r="C11" t="s">
        <v>400</v>
      </c>
      <c r="E11" t="s">
        <v>392</v>
      </c>
      <c r="F11" t="s">
        <v>764</v>
      </c>
      <c r="G11" t="s">
        <v>394</v>
      </c>
      <c r="H11" t="s">
        <v>267</v>
      </c>
      <c r="K11" t="s">
        <v>406</v>
      </c>
      <c r="L11" s="6" t="s">
        <v>423</v>
      </c>
    </row>
    <row r="12" spans="1:14" x14ac:dyDescent="0.4">
      <c r="A12" t="s">
        <v>187</v>
      </c>
      <c r="B12">
        <v>8</v>
      </c>
      <c r="C12" t="s">
        <v>400</v>
      </c>
      <c r="E12" t="s">
        <v>392</v>
      </c>
      <c r="F12" t="s">
        <v>764</v>
      </c>
      <c r="G12" t="s">
        <v>394</v>
      </c>
      <c r="H12" t="s">
        <v>267</v>
      </c>
      <c r="I12" t="s">
        <v>266</v>
      </c>
      <c r="K12" t="s">
        <v>406</v>
      </c>
      <c r="L12" s="6" t="s">
        <v>424</v>
      </c>
    </row>
    <row r="13" spans="1:14" ht="29.15" x14ac:dyDescent="0.4">
      <c r="A13" t="s">
        <v>243</v>
      </c>
      <c r="B13">
        <v>8</v>
      </c>
      <c r="C13" t="s">
        <v>408</v>
      </c>
      <c r="E13" t="s">
        <v>425</v>
      </c>
      <c r="F13" t="s">
        <v>393</v>
      </c>
      <c r="G13" t="s">
        <v>394</v>
      </c>
      <c r="H13" t="s">
        <v>267</v>
      </c>
      <c r="I13" t="s">
        <v>266</v>
      </c>
      <c r="K13" t="s">
        <v>426</v>
      </c>
      <c r="L13" s="6" t="s">
        <v>427</v>
      </c>
    </row>
    <row r="14" spans="1:14" x14ac:dyDescent="0.4">
      <c r="A14" t="s">
        <v>353</v>
      </c>
      <c r="B14">
        <v>4</v>
      </c>
      <c r="C14" t="s">
        <v>430</v>
      </c>
      <c r="E14" t="s">
        <v>392</v>
      </c>
      <c r="F14" t="s">
        <v>398</v>
      </c>
      <c r="G14" t="s">
        <v>394</v>
      </c>
      <c r="H14" t="s">
        <v>267</v>
      </c>
      <c r="I14" t="s">
        <v>266</v>
      </c>
      <c r="K14" t="s">
        <v>406</v>
      </c>
      <c r="L14" s="6" t="s">
        <v>431</v>
      </c>
    </row>
    <row r="15" spans="1:14" x14ac:dyDescent="0.4">
      <c r="A15" t="s">
        <v>317</v>
      </c>
      <c r="B15">
        <v>6</v>
      </c>
      <c r="C15" t="s">
        <v>432</v>
      </c>
      <c r="E15" t="s">
        <v>392</v>
      </c>
      <c r="F15" t="s">
        <v>428</v>
      </c>
      <c r="G15" t="s">
        <v>394</v>
      </c>
      <c r="H15" t="s">
        <v>267</v>
      </c>
      <c r="K15" t="s">
        <v>429</v>
      </c>
      <c r="L15" s="6" t="s">
        <v>433</v>
      </c>
    </row>
    <row r="16" spans="1:14" x14ac:dyDescent="0.4">
      <c r="A16" t="s">
        <v>347</v>
      </c>
      <c r="B16">
        <v>2</v>
      </c>
      <c r="C16" t="s">
        <v>400</v>
      </c>
      <c r="E16" t="s">
        <v>392</v>
      </c>
      <c r="F16" t="s">
        <v>434</v>
      </c>
      <c r="G16" t="s">
        <v>394</v>
      </c>
      <c r="H16" t="s">
        <v>267</v>
      </c>
      <c r="I16" t="s">
        <v>266</v>
      </c>
      <c r="J16" t="s">
        <v>435</v>
      </c>
      <c r="K16" t="s">
        <v>436</v>
      </c>
      <c r="L16" s="6" t="s">
        <v>437</v>
      </c>
    </row>
    <row r="17" spans="1:13" ht="29.15" x14ac:dyDescent="0.4">
      <c r="A17" t="s">
        <v>331</v>
      </c>
      <c r="B17">
        <v>1</v>
      </c>
      <c r="C17" t="s">
        <v>400</v>
      </c>
      <c r="E17" t="s">
        <v>392</v>
      </c>
      <c r="F17" t="s">
        <v>405</v>
      </c>
      <c r="G17" t="s">
        <v>394</v>
      </c>
      <c r="H17" t="s">
        <v>267</v>
      </c>
      <c r="I17" t="s">
        <v>266</v>
      </c>
      <c r="K17" t="s">
        <v>425</v>
      </c>
      <c r="L17" s="6" t="s">
        <v>438</v>
      </c>
      <c r="M17" s="6" t="s">
        <v>415</v>
      </c>
    </row>
    <row r="18" spans="1:13" ht="29.15" x14ac:dyDescent="0.4">
      <c r="A18" t="s">
        <v>332</v>
      </c>
      <c r="B18">
        <v>1</v>
      </c>
      <c r="C18" t="s">
        <v>432</v>
      </c>
      <c r="E18" t="s">
        <v>392</v>
      </c>
      <c r="F18" t="s">
        <v>764</v>
      </c>
      <c r="G18" t="s">
        <v>394</v>
      </c>
      <c r="H18" t="s">
        <v>267</v>
      </c>
      <c r="K18" t="s">
        <v>395</v>
      </c>
      <c r="L18" s="6" t="s">
        <v>837</v>
      </c>
      <c r="M18" s="6" t="s">
        <v>415</v>
      </c>
    </row>
    <row r="19" spans="1:13" x14ac:dyDescent="0.4">
      <c r="A19" t="s">
        <v>191</v>
      </c>
      <c r="B19">
        <v>9</v>
      </c>
      <c r="C19" t="s">
        <v>414</v>
      </c>
      <c r="E19" t="s">
        <v>425</v>
      </c>
      <c r="F19" t="s">
        <v>397</v>
      </c>
      <c r="G19" t="s">
        <v>394</v>
      </c>
      <c r="H19" t="s">
        <v>267</v>
      </c>
      <c r="I19" t="s">
        <v>266</v>
      </c>
      <c r="J19" t="s">
        <v>435</v>
      </c>
      <c r="K19" t="s">
        <v>439</v>
      </c>
      <c r="L19" s="6" t="s">
        <v>440</v>
      </c>
    </row>
    <row r="20" spans="1:13" ht="29.15" x14ac:dyDescent="0.4">
      <c r="A20" t="s">
        <v>142</v>
      </c>
      <c r="B20">
        <v>2</v>
      </c>
      <c r="C20" t="s">
        <v>430</v>
      </c>
      <c r="D20" t="s">
        <v>415</v>
      </c>
      <c r="E20" t="s">
        <v>402</v>
      </c>
      <c r="F20" t="s">
        <v>405</v>
      </c>
      <c r="G20" t="s">
        <v>394</v>
      </c>
      <c r="H20" t="s">
        <v>267</v>
      </c>
      <c r="I20" t="s">
        <v>266</v>
      </c>
      <c r="K20" t="s">
        <v>395</v>
      </c>
      <c r="L20" s="6" t="s">
        <v>441</v>
      </c>
    </row>
    <row r="21" spans="1:13" ht="43.75" x14ac:dyDescent="0.4">
      <c r="A21" t="s">
        <v>260</v>
      </c>
      <c r="B21">
        <v>4</v>
      </c>
      <c r="C21" t="s">
        <v>400</v>
      </c>
      <c r="E21" t="s">
        <v>392</v>
      </c>
      <c r="F21" t="s">
        <v>442</v>
      </c>
      <c r="G21" t="s">
        <v>394</v>
      </c>
      <c r="K21" t="s">
        <v>429</v>
      </c>
      <c r="L21" s="6" t="s">
        <v>443</v>
      </c>
    </row>
    <row r="22" spans="1:13" ht="43.75" x14ac:dyDescent="0.4">
      <c r="A22" t="s">
        <v>261</v>
      </c>
      <c r="B22">
        <v>4</v>
      </c>
      <c r="C22" t="s">
        <v>400</v>
      </c>
      <c r="E22" t="s">
        <v>392</v>
      </c>
      <c r="F22" t="s">
        <v>442</v>
      </c>
      <c r="G22" t="s">
        <v>394</v>
      </c>
      <c r="K22" t="s">
        <v>429</v>
      </c>
      <c r="L22" s="6" t="s">
        <v>444</v>
      </c>
    </row>
    <row r="23" spans="1:13" ht="29.15" x14ac:dyDescent="0.4">
      <c r="A23" t="s">
        <v>256</v>
      </c>
      <c r="B23">
        <v>3</v>
      </c>
      <c r="C23" t="s">
        <v>445</v>
      </c>
      <c r="E23" t="s">
        <v>392</v>
      </c>
      <c r="F23" t="s">
        <v>442</v>
      </c>
      <c r="G23" t="s">
        <v>394</v>
      </c>
      <c r="K23" t="s">
        <v>421</v>
      </c>
      <c r="L23" s="6" t="s">
        <v>446</v>
      </c>
    </row>
    <row r="24" spans="1:13" x14ac:dyDescent="0.4">
      <c r="A24" t="s">
        <v>84</v>
      </c>
      <c r="B24">
        <v>5</v>
      </c>
      <c r="C24" t="s">
        <v>404</v>
      </c>
      <c r="E24" t="s">
        <v>399</v>
      </c>
      <c r="F24" t="s">
        <v>434</v>
      </c>
      <c r="G24" t="s">
        <v>394</v>
      </c>
      <c r="H24" t="s">
        <v>267</v>
      </c>
      <c r="I24" t="s">
        <v>266</v>
      </c>
      <c r="J24" t="s">
        <v>435</v>
      </c>
      <c r="K24" t="s">
        <v>395</v>
      </c>
      <c r="L24" s="6" t="s">
        <v>842</v>
      </c>
    </row>
    <row r="25" spans="1:13" ht="29.15" x14ac:dyDescent="0.4">
      <c r="A25" t="s">
        <v>22</v>
      </c>
      <c r="B25">
        <v>1</v>
      </c>
      <c r="C25" t="s">
        <v>408</v>
      </c>
      <c r="E25" t="s">
        <v>392</v>
      </c>
      <c r="F25" t="s">
        <v>398</v>
      </c>
      <c r="G25" t="s">
        <v>394</v>
      </c>
      <c r="H25" t="s">
        <v>267</v>
      </c>
      <c r="I25" t="s">
        <v>266</v>
      </c>
      <c r="K25" t="s">
        <v>421</v>
      </c>
      <c r="L25" s="6" t="s">
        <v>449</v>
      </c>
      <c r="M25" s="6" t="s">
        <v>415</v>
      </c>
    </row>
    <row r="26" spans="1:13" ht="29.15" x14ac:dyDescent="0.4">
      <c r="A26" t="s">
        <v>263</v>
      </c>
      <c r="B26">
        <v>5</v>
      </c>
      <c r="C26" t="s">
        <v>400</v>
      </c>
      <c r="E26" t="s">
        <v>450</v>
      </c>
      <c r="F26" t="s">
        <v>405</v>
      </c>
      <c r="G26" t="s">
        <v>394</v>
      </c>
      <c r="K26" t="s">
        <v>421</v>
      </c>
      <c r="L26" s="6" t="s">
        <v>451</v>
      </c>
    </row>
    <row r="27" spans="1:13" x14ac:dyDescent="0.4">
      <c r="A27" t="s">
        <v>163</v>
      </c>
      <c r="B27">
        <v>4</v>
      </c>
      <c r="C27" t="s">
        <v>400</v>
      </c>
      <c r="E27" t="s">
        <v>392</v>
      </c>
      <c r="F27" t="s">
        <v>393</v>
      </c>
      <c r="G27" t="s">
        <v>394</v>
      </c>
      <c r="H27" t="s">
        <v>267</v>
      </c>
      <c r="I27" t="s">
        <v>266</v>
      </c>
      <c r="K27" t="s">
        <v>421</v>
      </c>
      <c r="L27" s="6" t="s">
        <v>452</v>
      </c>
      <c r="M27" s="6" t="s">
        <v>415</v>
      </c>
    </row>
    <row r="28" spans="1:13" x14ac:dyDescent="0.4">
      <c r="A28" t="s">
        <v>206</v>
      </c>
      <c r="B28">
        <v>2</v>
      </c>
      <c r="C28" t="s">
        <v>404</v>
      </c>
      <c r="E28" t="s">
        <v>392</v>
      </c>
      <c r="F28" t="s">
        <v>434</v>
      </c>
      <c r="G28" t="s">
        <v>394</v>
      </c>
      <c r="H28" t="s">
        <v>267</v>
      </c>
      <c r="I28" t="s">
        <v>266</v>
      </c>
      <c r="K28" t="s">
        <v>406</v>
      </c>
      <c r="L28" s="6" t="s">
        <v>453</v>
      </c>
    </row>
    <row r="29" spans="1:13" ht="29.15" x14ac:dyDescent="0.4">
      <c r="A29" t="s">
        <v>152</v>
      </c>
      <c r="B29">
        <v>3</v>
      </c>
      <c r="C29" t="s">
        <v>400</v>
      </c>
      <c r="E29" t="s">
        <v>392</v>
      </c>
      <c r="F29" t="s">
        <v>398</v>
      </c>
      <c r="G29" t="s">
        <v>394</v>
      </c>
      <c r="H29" t="s">
        <v>267</v>
      </c>
      <c r="K29" t="s">
        <v>421</v>
      </c>
      <c r="L29" s="6" t="s">
        <v>827</v>
      </c>
    </row>
    <row r="30" spans="1:13" x14ac:dyDescent="0.4">
      <c r="A30" t="s">
        <v>207</v>
      </c>
      <c r="B30">
        <v>2</v>
      </c>
      <c r="C30" t="s">
        <v>430</v>
      </c>
      <c r="D30" t="s">
        <v>415</v>
      </c>
      <c r="E30" t="s">
        <v>392</v>
      </c>
      <c r="F30" t="s">
        <v>434</v>
      </c>
      <c r="H30" t="s">
        <v>267</v>
      </c>
      <c r="K30" t="s">
        <v>406</v>
      </c>
      <c r="L30" s="6" t="s">
        <v>454</v>
      </c>
    </row>
    <row r="31" spans="1:13" x14ac:dyDescent="0.4">
      <c r="A31" t="s">
        <v>61</v>
      </c>
      <c r="B31">
        <v>3</v>
      </c>
      <c r="C31" t="s">
        <v>414</v>
      </c>
      <c r="E31" t="s">
        <v>392</v>
      </c>
      <c r="F31" t="s">
        <v>434</v>
      </c>
      <c r="G31" t="s">
        <v>394</v>
      </c>
      <c r="H31" t="s">
        <v>267</v>
      </c>
      <c r="K31" t="s">
        <v>421</v>
      </c>
      <c r="L31" s="6" t="s">
        <v>828</v>
      </c>
      <c r="M31" s="6" t="s">
        <v>415</v>
      </c>
    </row>
    <row r="32" spans="1:13" ht="29.15" x14ac:dyDescent="0.4">
      <c r="A32" t="s">
        <v>360</v>
      </c>
      <c r="B32">
        <v>5</v>
      </c>
      <c r="C32" t="s">
        <v>445</v>
      </c>
      <c r="E32" t="s">
        <v>392</v>
      </c>
      <c r="F32" t="s">
        <v>420</v>
      </c>
      <c r="G32" t="s">
        <v>394</v>
      </c>
      <c r="H32" t="s">
        <v>267</v>
      </c>
      <c r="I32" t="s">
        <v>266</v>
      </c>
      <c r="K32" t="s">
        <v>421</v>
      </c>
      <c r="L32" s="6" t="s">
        <v>455</v>
      </c>
      <c r="M32" s="6" t="s">
        <v>415</v>
      </c>
    </row>
    <row r="33" spans="1:13" ht="29.15" x14ac:dyDescent="0.4">
      <c r="A33" t="s">
        <v>175</v>
      </c>
      <c r="B33">
        <v>6</v>
      </c>
      <c r="C33" t="s">
        <v>445</v>
      </c>
      <c r="E33" t="s">
        <v>392</v>
      </c>
      <c r="F33" t="s">
        <v>456</v>
      </c>
      <c r="G33" t="s">
        <v>394</v>
      </c>
      <c r="H33" t="s">
        <v>267</v>
      </c>
      <c r="K33" t="s">
        <v>429</v>
      </c>
      <c r="L33" s="6" t="s">
        <v>839</v>
      </c>
    </row>
    <row r="34" spans="1:13" ht="29.15" x14ac:dyDescent="0.4">
      <c r="A34" t="s">
        <v>11</v>
      </c>
      <c r="B34">
        <v>0</v>
      </c>
      <c r="C34" t="s">
        <v>400</v>
      </c>
      <c r="E34" t="s">
        <v>392</v>
      </c>
      <c r="F34" t="s">
        <v>405</v>
      </c>
      <c r="G34" t="s">
        <v>394</v>
      </c>
      <c r="H34" t="s">
        <v>267</v>
      </c>
      <c r="K34" t="s">
        <v>457</v>
      </c>
      <c r="L34" s="6" t="s">
        <v>458</v>
      </c>
    </row>
    <row r="35" spans="1:13" ht="29.15" x14ac:dyDescent="0.4">
      <c r="A35" t="s">
        <v>130</v>
      </c>
      <c r="B35">
        <v>1</v>
      </c>
      <c r="C35" t="s">
        <v>408</v>
      </c>
      <c r="E35" t="s">
        <v>392</v>
      </c>
      <c r="F35" t="s">
        <v>398</v>
      </c>
      <c r="G35" t="s">
        <v>394</v>
      </c>
      <c r="H35" t="s">
        <v>267</v>
      </c>
      <c r="I35" t="s">
        <v>266</v>
      </c>
      <c r="K35" t="s">
        <v>421</v>
      </c>
      <c r="L35" s="6" t="s">
        <v>459</v>
      </c>
      <c r="M35" s="6" t="s">
        <v>415</v>
      </c>
    </row>
    <row r="36" spans="1:13" ht="43.75" x14ac:dyDescent="0.4">
      <c r="A36" t="s">
        <v>221</v>
      </c>
      <c r="B36">
        <v>4</v>
      </c>
      <c r="C36" t="s">
        <v>414</v>
      </c>
      <c r="E36" t="s">
        <v>392</v>
      </c>
      <c r="F36" t="s">
        <v>398</v>
      </c>
      <c r="G36" t="s">
        <v>394</v>
      </c>
      <c r="H36" t="s">
        <v>267</v>
      </c>
      <c r="K36" t="s">
        <v>395</v>
      </c>
      <c r="L36" s="6" t="s">
        <v>460</v>
      </c>
      <c r="M36" s="6" t="s">
        <v>415</v>
      </c>
    </row>
    <row r="37" spans="1:13" ht="29.15" x14ac:dyDescent="0.4">
      <c r="A37" t="s">
        <v>257</v>
      </c>
      <c r="B37">
        <v>3</v>
      </c>
      <c r="C37" t="s">
        <v>445</v>
      </c>
      <c r="E37" t="s">
        <v>450</v>
      </c>
      <c r="F37" t="s">
        <v>405</v>
      </c>
      <c r="G37" t="s">
        <v>394</v>
      </c>
      <c r="K37" t="s">
        <v>421</v>
      </c>
      <c r="L37" s="6" t="s">
        <v>461</v>
      </c>
    </row>
    <row r="38" spans="1:13" x14ac:dyDescent="0.4">
      <c r="A38" t="s">
        <v>41</v>
      </c>
      <c r="B38">
        <v>2</v>
      </c>
      <c r="C38" t="s">
        <v>414</v>
      </c>
      <c r="E38" t="s">
        <v>392</v>
      </c>
      <c r="F38" t="s">
        <v>398</v>
      </c>
      <c r="G38" t="s">
        <v>394</v>
      </c>
      <c r="K38" t="s">
        <v>402</v>
      </c>
      <c r="L38" s="6" t="s">
        <v>462</v>
      </c>
      <c r="M38" s="6" t="s">
        <v>415</v>
      </c>
    </row>
    <row r="39" spans="1:13" ht="29.15" x14ac:dyDescent="0.4">
      <c r="A39" t="s">
        <v>305</v>
      </c>
      <c r="B39">
        <v>3</v>
      </c>
      <c r="C39" t="s">
        <v>404</v>
      </c>
      <c r="E39" t="s">
        <v>392</v>
      </c>
      <c r="F39" t="s">
        <v>405</v>
      </c>
      <c r="G39" t="s">
        <v>394</v>
      </c>
      <c r="H39" t="s">
        <v>267</v>
      </c>
      <c r="K39" t="s">
        <v>402</v>
      </c>
      <c r="L39" s="6" t="s">
        <v>463</v>
      </c>
    </row>
    <row r="40" spans="1:13" ht="29.15" x14ac:dyDescent="0.4">
      <c r="A40" t="s">
        <v>296</v>
      </c>
      <c r="B40">
        <v>2</v>
      </c>
      <c r="C40" t="s">
        <v>464</v>
      </c>
      <c r="E40" t="s">
        <v>392</v>
      </c>
      <c r="F40" t="s">
        <v>405</v>
      </c>
      <c r="G40" t="s">
        <v>394</v>
      </c>
      <c r="K40" t="s">
        <v>421</v>
      </c>
      <c r="L40" s="6" t="s">
        <v>465</v>
      </c>
    </row>
    <row r="41" spans="1:13" ht="29.15" x14ac:dyDescent="0.4">
      <c r="A41" t="s">
        <v>253</v>
      </c>
      <c r="B41">
        <v>2</v>
      </c>
      <c r="C41" t="s">
        <v>445</v>
      </c>
      <c r="E41" t="s">
        <v>450</v>
      </c>
      <c r="F41" t="s">
        <v>405</v>
      </c>
      <c r="G41" t="s">
        <v>394</v>
      </c>
      <c r="K41" t="s">
        <v>421</v>
      </c>
      <c r="L41" s="6" t="s">
        <v>466</v>
      </c>
      <c r="M41" s="6" t="s">
        <v>415</v>
      </c>
    </row>
    <row r="42" spans="1:13" x14ac:dyDescent="0.4">
      <c r="A42" t="s">
        <v>285</v>
      </c>
      <c r="B42">
        <v>1</v>
      </c>
      <c r="C42" t="s">
        <v>445</v>
      </c>
      <c r="E42" t="s">
        <v>392</v>
      </c>
      <c r="F42" t="s">
        <v>467</v>
      </c>
      <c r="G42" t="s">
        <v>394</v>
      </c>
      <c r="H42" t="s">
        <v>267</v>
      </c>
      <c r="K42" t="s">
        <v>395</v>
      </c>
      <c r="L42" s="6" t="s">
        <v>468</v>
      </c>
      <c r="M42" s="6" t="s">
        <v>415</v>
      </c>
    </row>
    <row r="43" spans="1:13" ht="29.15" x14ac:dyDescent="0.4">
      <c r="A43" t="s">
        <v>216</v>
      </c>
      <c r="B43">
        <v>3</v>
      </c>
      <c r="C43" t="s">
        <v>432</v>
      </c>
      <c r="E43" t="s">
        <v>392</v>
      </c>
      <c r="F43" t="s">
        <v>420</v>
      </c>
      <c r="G43" t="s">
        <v>394</v>
      </c>
      <c r="H43" t="s">
        <v>267</v>
      </c>
      <c r="K43" t="s">
        <v>429</v>
      </c>
      <c r="L43" s="6" t="s">
        <v>469</v>
      </c>
      <c r="M43" s="6" t="s">
        <v>415</v>
      </c>
    </row>
    <row r="44" spans="1:13" x14ac:dyDescent="0.4">
      <c r="A44" t="s">
        <v>42</v>
      </c>
      <c r="B44">
        <v>2</v>
      </c>
      <c r="C44" t="s">
        <v>408</v>
      </c>
      <c r="E44" t="s">
        <v>392</v>
      </c>
      <c r="F44" t="s">
        <v>393</v>
      </c>
      <c r="G44" t="s">
        <v>394</v>
      </c>
      <c r="H44" t="s">
        <v>267</v>
      </c>
      <c r="K44" t="s">
        <v>421</v>
      </c>
      <c r="L44" s="6" t="s">
        <v>470</v>
      </c>
    </row>
    <row r="45" spans="1:13" ht="29.15" x14ac:dyDescent="0.4">
      <c r="A45" t="s">
        <v>318</v>
      </c>
      <c r="B45">
        <v>6</v>
      </c>
      <c r="C45" t="s">
        <v>445</v>
      </c>
      <c r="E45" t="s">
        <v>392</v>
      </c>
      <c r="F45" t="s">
        <v>471</v>
      </c>
      <c r="G45" t="s">
        <v>394</v>
      </c>
      <c r="H45" t="s">
        <v>267</v>
      </c>
      <c r="I45" t="s">
        <v>266</v>
      </c>
      <c r="K45" t="s">
        <v>395</v>
      </c>
      <c r="L45" s="6" t="s">
        <v>472</v>
      </c>
      <c r="M45" s="6" t="s">
        <v>415</v>
      </c>
    </row>
    <row r="46" spans="1:13" x14ac:dyDescent="0.4">
      <c r="A46" t="s">
        <v>23</v>
      </c>
      <c r="B46">
        <v>1</v>
      </c>
      <c r="C46" t="s">
        <v>408</v>
      </c>
      <c r="E46" t="s">
        <v>392</v>
      </c>
      <c r="F46" t="s">
        <v>398</v>
      </c>
      <c r="G46" t="s">
        <v>394</v>
      </c>
      <c r="H46" t="s">
        <v>267</v>
      </c>
      <c r="K46" t="s">
        <v>425</v>
      </c>
      <c r="L46" s="6" t="s">
        <v>473</v>
      </c>
      <c r="M46" s="6" t="s">
        <v>415</v>
      </c>
    </row>
    <row r="47" spans="1:13" ht="29.15" x14ac:dyDescent="0.4">
      <c r="A47" t="s">
        <v>280</v>
      </c>
      <c r="B47">
        <v>0</v>
      </c>
      <c r="C47" t="s">
        <v>414</v>
      </c>
      <c r="E47" t="s">
        <v>392</v>
      </c>
      <c r="F47" t="s">
        <v>420</v>
      </c>
      <c r="G47" t="s">
        <v>394</v>
      </c>
      <c r="H47" t="s">
        <v>267</v>
      </c>
      <c r="K47" t="s">
        <v>457</v>
      </c>
      <c r="L47" s="6" t="s">
        <v>474</v>
      </c>
      <c r="M47" s="6" t="s">
        <v>415</v>
      </c>
    </row>
    <row r="48" spans="1:13" x14ac:dyDescent="0.4">
      <c r="A48" t="s">
        <v>286</v>
      </c>
      <c r="B48">
        <v>1</v>
      </c>
      <c r="C48" t="s">
        <v>445</v>
      </c>
      <c r="E48" t="s">
        <v>392</v>
      </c>
      <c r="F48" t="s">
        <v>456</v>
      </c>
      <c r="G48" t="s">
        <v>394</v>
      </c>
      <c r="H48" t="s">
        <v>267</v>
      </c>
      <c r="I48" t="s">
        <v>266</v>
      </c>
      <c r="K48" t="s">
        <v>395</v>
      </c>
      <c r="L48" s="6" t="s">
        <v>475</v>
      </c>
      <c r="M48" s="6" t="s">
        <v>415</v>
      </c>
    </row>
    <row r="49" spans="1:13" ht="29.15" x14ac:dyDescent="0.4">
      <c r="A49" t="s">
        <v>319</v>
      </c>
      <c r="B49">
        <v>6</v>
      </c>
      <c r="C49" t="s">
        <v>414</v>
      </c>
      <c r="E49" t="s">
        <v>392</v>
      </c>
      <c r="F49" t="s">
        <v>471</v>
      </c>
      <c r="G49" t="s">
        <v>394</v>
      </c>
      <c r="H49" t="s">
        <v>267</v>
      </c>
      <c r="I49" t="s">
        <v>266</v>
      </c>
      <c r="K49" t="s">
        <v>395</v>
      </c>
      <c r="L49" s="6" t="s">
        <v>476</v>
      </c>
      <c r="M49" s="6" t="s">
        <v>415</v>
      </c>
    </row>
    <row r="50" spans="1:13" ht="29.15" x14ac:dyDescent="0.4">
      <c r="A50" t="s">
        <v>264</v>
      </c>
      <c r="B50">
        <v>5</v>
      </c>
      <c r="C50" t="s">
        <v>400</v>
      </c>
      <c r="E50" t="s">
        <v>392</v>
      </c>
      <c r="F50" t="s">
        <v>442</v>
      </c>
      <c r="G50" t="s">
        <v>394</v>
      </c>
      <c r="K50" t="s">
        <v>429</v>
      </c>
      <c r="L50" s="6" t="s">
        <v>477</v>
      </c>
    </row>
    <row r="51" spans="1:13" ht="29.15" x14ac:dyDescent="0.4">
      <c r="A51" t="s">
        <v>62</v>
      </c>
      <c r="B51">
        <v>3</v>
      </c>
      <c r="C51" t="s">
        <v>430</v>
      </c>
      <c r="E51" t="s">
        <v>478</v>
      </c>
      <c r="F51" t="s">
        <v>479</v>
      </c>
      <c r="G51" t="s">
        <v>394</v>
      </c>
      <c r="H51" t="s">
        <v>267</v>
      </c>
      <c r="I51" t="s">
        <v>266</v>
      </c>
      <c r="K51" t="s">
        <v>429</v>
      </c>
      <c r="L51" s="6" t="s">
        <v>480</v>
      </c>
    </row>
    <row r="52" spans="1:13" x14ac:dyDescent="0.4">
      <c r="A52" t="s">
        <v>370</v>
      </c>
      <c r="B52">
        <v>8</v>
      </c>
      <c r="C52" t="s">
        <v>414</v>
      </c>
      <c r="E52" t="s">
        <v>425</v>
      </c>
      <c r="F52" t="s">
        <v>434</v>
      </c>
      <c r="G52" t="s">
        <v>394</v>
      </c>
      <c r="H52" t="s">
        <v>267</v>
      </c>
      <c r="I52" t="s">
        <v>266</v>
      </c>
      <c r="J52" t="s">
        <v>415</v>
      </c>
      <c r="K52" t="s">
        <v>395</v>
      </c>
      <c r="L52" s="6" t="s">
        <v>481</v>
      </c>
    </row>
    <row r="53" spans="1:13" x14ac:dyDescent="0.4">
      <c r="A53" t="s">
        <v>43</v>
      </c>
      <c r="B53">
        <v>2</v>
      </c>
      <c r="C53" t="s">
        <v>432</v>
      </c>
      <c r="E53" t="s">
        <v>392</v>
      </c>
      <c r="F53" t="s">
        <v>393</v>
      </c>
      <c r="G53" t="s">
        <v>394</v>
      </c>
      <c r="H53" t="s">
        <v>267</v>
      </c>
      <c r="I53" t="s">
        <v>266</v>
      </c>
      <c r="K53" t="s">
        <v>421</v>
      </c>
      <c r="L53" s="6" t="s">
        <v>482</v>
      </c>
      <c r="M53" s="6" t="s">
        <v>415</v>
      </c>
    </row>
    <row r="54" spans="1:13" ht="29.15" x14ac:dyDescent="0.4">
      <c r="A54" t="s">
        <v>313</v>
      </c>
      <c r="B54">
        <v>5</v>
      </c>
      <c r="C54" t="s">
        <v>432</v>
      </c>
      <c r="E54" t="s">
        <v>392</v>
      </c>
      <c r="F54" t="s">
        <v>420</v>
      </c>
      <c r="G54" t="s">
        <v>394</v>
      </c>
      <c r="H54" t="s">
        <v>267</v>
      </c>
      <c r="K54" t="s">
        <v>429</v>
      </c>
      <c r="L54" s="6" t="s">
        <v>483</v>
      </c>
      <c r="M54" s="6" t="s">
        <v>415</v>
      </c>
    </row>
    <row r="55" spans="1:13" x14ac:dyDescent="0.4">
      <c r="A55" t="s">
        <v>287</v>
      </c>
      <c r="B55">
        <v>1</v>
      </c>
      <c r="C55" t="s">
        <v>464</v>
      </c>
      <c r="E55" t="s">
        <v>392</v>
      </c>
      <c r="F55" t="s">
        <v>467</v>
      </c>
      <c r="G55" t="s">
        <v>394</v>
      </c>
      <c r="H55" t="s">
        <v>267</v>
      </c>
      <c r="I55" t="s">
        <v>266</v>
      </c>
      <c r="K55" t="s">
        <v>457</v>
      </c>
      <c r="L55" s="6" t="s">
        <v>484</v>
      </c>
    </row>
    <row r="56" spans="1:13" x14ac:dyDescent="0.4">
      <c r="A56" t="s">
        <v>131</v>
      </c>
      <c r="B56">
        <v>1</v>
      </c>
      <c r="C56" t="s">
        <v>408</v>
      </c>
      <c r="E56" t="s">
        <v>392</v>
      </c>
      <c r="F56" t="s">
        <v>393</v>
      </c>
      <c r="G56" t="s">
        <v>394</v>
      </c>
      <c r="K56" t="s">
        <v>457</v>
      </c>
      <c r="L56" s="6" t="s">
        <v>829</v>
      </c>
      <c r="M56" s="6" t="s">
        <v>415</v>
      </c>
    </row>
    <row r="57" spans="1:13" x14ac:dyDescent="0.4">
      <c r="A57" t="s">
        <v>169</v>
      </c>
      <c r="B57">
        <v>5</v>
      </c>
      <c r="C57" t="s">
        <v>430</v>
      </c>
      <c r="D57" t="s">
        <v>415</v>
      </c>
      <c r="E57" t="s">
        <v>402</v>
      </c>
      <c r="F57" t="s">
        <v>405</v>
      </c>
      <c r="G57" t="s">
        <v>394</v>
      </c>
      <c r="H57" t="s">
        <v>267</v>
      </c>
      <c r="I57" t="s">
        <v>266</v>
      </c>
      <c r="K57" t="s">
        <v>402</v>
      </c>
      <c r="L57" s="6" t="s">
        <v>485</v>
      </c>
    </row>
    <row r="58" spans="1:13" ht="29.15" x14ac:dyDescent="0.4">
      <c r="A58" t="s">
        <v>231</v>
      </c>
      <c r="B58">
        <v>5</v>
      </c>
      <c r="C58" t="s">
        <v>430</v>
      </c>
      <c r="D58" t="s">
        <v>415</v>
      </c>
      <c r="E58" t="s">
        <v>402</v>
      </c>
      <c r="F58" t="s">
        <v>405</v>
      </c>
      <c r="G58" t="s">
        <v>394</v>
      </c>
      <c r="H58" t="s">
        <v>267</v>
      </c>
      <c r="K58" t="s">
        <v>395</v>
      </c>
      <c r="L58" s="6" t="s">
        <v>486</v>
      </c>
    </row>
    <row r="59" spans="1:13" ht="29.15" x14ac:dyDescent="0.4">
      <c r="A59" t="s">
        <v>248</v>
      </c>
      <c r="B59">
        <v>1</v>
      </c>
      <c r="C59" t="s">
        <v>408</v>
      </c>
      <c r="E59" t="s">
        <v>450</v>
      </c>
      <c r="F59" t="s">
        <v>398</v>
      </c>
      <c r="G59" t="s">
        <v>394</v>
      </c>
      <c r="K59" t="s">
        <v>421</v>
      </c>
      <c r="L59" s="6" t="s">
        <v>830</v>
      </c>
    </row>
    <row r="60" spans="1:13" x14ac:dyDescent="0.4">
      <c r="A60" t="s">
        <v>24</v>
      </c>
      <c r="B60">
        <v>1</v>
      </c>
      <c r="C60" t="s">
        <v>430</v>
      </c>
      <c r="D60" t="s">
        <v>415</v>
      </c>
      <c r="E60" t="s">
        <v>392</v>
      </c>
      <c r="F60" t="s">
        <v>405</v>
      </c>
      <c r="G60" t="s">
        <v>394</v>
      </c>
      <c r="H60" t="s">
        <v>267</v>
      </c>
      <c r="I60" t="s">
        <v>266</v>
      </c>
      <c r="K60" t="s">
        <v>425</v>
      </c>
      <c r="L60" s="6" t="s">
        <v>487</v>
      </c>
    </row>
    <row r="61" spans="1:13" ht="29.15" x14ac:dyDescent="0.4">
      <c r="A61" t="s">
        <v>75</v>
      </c>
      <c r="B61">
        <v>4</v>
      </c>
      <c r="C61" t="s">
        <v>408</v>
      </c>
      <c r="E61" t="s">
        <v>392</v>
      </c>
      <c r="F61" t="s">
        <v>398</v>
      </c>
      <c r="G61" t="s">
        <v>394</v>
      </c>
      <c r="H61" t="s">
        <v>267</v>
      </c>
      <c r="K61" t="s">
        <v>421</v>
      </c>
      <c r="L61" s="6" t="s">
        <v>488</v>
      </c>
    </row>
    <row r="62" spans="1:13" x14ac:dyDescent="0.4">
      <c r="A62" t="s">
        <v>314</v>
      </c>
      <c r="B62">
        <v>5</v>
      </c>
      <c r="C62" t="s">
        <v>445</v>
      </c>
      <c r="E62" t="s">
        <v>392</v>
      </c>
      <c r="F62" t="s">
        <v>489</v>
      </c>
      <c r="G62" t="s">
        <v>394</v>
      </c>
      <c r="H62" t="s">
        <v>267</v>
      </c>
      <c r="I62" t="s">
        <v>266</v>
      </c>
      <c r="K62" t="s">
        <v>395</v>
      </c>
      <c r="L62" s="6" t="s">
        <v>490</v>
      </c>
      <c r="M62" s="6" t="s">
        <v>415</v>
      </c>
    </row>
    <row r="63" spans="1:13" ht="29.15" x14ac:dyDescent="0.4">
      <c r="A63" t="s">
        <v>76</v>
      </c>
      <c r="B63">
        <v>4</v>
      </c>
      <c r="C63" t="s">
        <v>408</v>
      </c>
      <c r="E63" t="s">
        <v>392</v>
      </c>
      <c r="F63" t="s">
        <v>491</v>
      </c>
      <c r="G63" t="s">
        <v>394</v>
      </c>
      <c r="H63" t="s">
        <v>267</v>
      </c>
      <c r="I63" t="s">
        <v>266</v>
      </c>
      <c r="K63" t="s">
        <v>421</v>
      </c>
      <c r="L63" s="6" t="s">
        <v>831</v>
      </c>
      <c r="M63" s="6" t="s">
        <v>415</v>
      </c>
    </row>
    <row r="64" spans="1:13" x14ac:dyDescent="0.4">
      <c r="A64" t="s">
        <v>217</v>
      </c>
      <c r="B64">
        <v>3</v>
      </c>
      <c r="C64" t="s">
        <v>432</v>
      </c>
      <c r="E64" t="s">
        <v>392</v>
      </c>
      <c r="F64" t="s">
        <v>393</v>
      </c>
      <c r="G64" t="s">
        <v>394</v>
      </c>
      <c r="H64" t="s">
        <v>267</v>
      </c>
      <c r="K64" t="s">
        <v>406</v>
      </c>
      <c r="L64" s="6" t="s">
        <v>492</v>
      </c>
      <c r="M64" s="6" t="s">
        <v>415</v>
      </c>
    </row>
    <row r="65" spans="1:13" ht="29.15" x14ac:dyDescent="0.4">
      <c r="A65" t="s">
        <v>274</v>
      </c>
      <c r="B65">
        <v>3</v>
      </c>
      <c r="C65" t="s">
        <v>432</v>
      </c>
      <c r="E65" t="s">
        <v>392</v>
      </c>
      <c r="F65" t="s">
        <v>489</v>
      </c>
      <c r="G65" t="s">
        <v>394</v>
      </c>
      <c r="H65" t="s">
        <v>267</v>
      </c>
      <c r="I65" t="s">
        <v>266</v>
      </c>
      <c r="K65" t="s">
        <v>395</v>
      </c>
      <c r="L65" s="6" t="s">
        <v>493</v>
      </c>
    </row>
    <row r="66" spans="1:13" x14ac:dyDescent="0.4">
      <c r="A66" t="s">
        <v>183</v>
      </c>
      <c r="B66">
        <v>7</v>
      </c>
      <c r="C66" t="s">
        <v>432</v>
      </c>
      <c r="E66" t="s">
        <v>402</v>
      </c>
      <c r="F66" t="s">
        <v>456</v>
      </c>
      <c r="G66" t="s">
        <v>394</v>
      </c>
      <c r="H66" t="s">
        <v>267</v>
      </c>
      <c r="K66" t="s">
        <v>406</v>
      </c>
      <c r="L66" s="6" t="s">
        <v>494</v>
      </c>
      <c r="M66" s="6" t="s">
        <v>415</v>
      </c>
    </row>
    <row r="67" spans="1:13" x14ac:dyDescent="0.4">
      <c r="A67" t="s">
        <v>232</v>
      </c>
      <c r="B67">
        <v>5</v>
      </c>
      <c r="C67" t="s">
        <v>432</v>
      </c>
      <c r="E67" t="s">
        <v>402</v>
      </c>
      <c r="F67" t="s">
        <v>456</v>
      </c>
      <c r="G67" t="s">
        <v>394</v>
      </c>
      <c r="H67" t="s">
        <v>267</v>
      </c>
      <c r="I67" t="s">
        <v>266</v>
      </c>
      <c r="K67" t="s">
        <v>406</v>
      </c>
      <c r="L67" s="6" t="s">
        <v>495</v>
      </c>
      <c r="M67" s="6" t="s">
        <v>415</v>
      </c>
    </row>
    <row r="68" spans="1:13" ht="29.15" x14ac:dyDescent="0.4">
      <c r="A68" t="s">
        <v>236</v>
      </c>
      <c r="B68">
        <v>6</v>
      </c>
      <c r="C68" t="s">
        <v>432</v>
      </c>
      <c r="E68" t="s">
        <v>402</v>
      </c>
      <c r="F68" t="s">
        <v>456</v>
      </c>
      <c r="G68" t="s">
        <v>394</v>
      </c>
      <c r="H68" t="s">
        <v>267</v>
      </c>
      <c r="K68" t="s">
        <v>406</v>
      </c>
      <c r="L68" s="6" t="s">
        <v>496</v>
      </c>
      <c r="M68" s="6" t="s">
        <v>415</v>
      </c>
    </row>
    <row r="69" spans="1:13" x14ac:dyDescent="0.4">
      <c r="A69" t="s">
        <v>222</v>
      </c>
      <c r="B69">
        <v>4</v>
      </c>
      <c r="C69" t="s">
        <v>432</v>
      </c>
      <c r="E69" t="s">
        <v>402</v>
      </c>
      <c r="F69" t="s">
        <v>456</v>
      </c>
      <c r="G69" t="s">
        <v>394</v>
      </c>
      <c r="H69" t="s">
        <v>267</v>
      </c>
      <c r="K69" t="s">
        <v>406</v>
      </c>
      <c r="L69" s="6" t="s">
        <v>497</v>
      </c>
      <c r="M69" s="6" t="s">
        <v>415</v>
      </c>
    </row>
    <row r="70" spans="1:13" ht="29.15" x14ac:dyDescent="0.4">
      <c r="A70" t="s">
        <v>276</v>
      </c>
      <c r="B70">
        <v>5</v>
      </c>
      <c r="C70" t="s">
        <v>432</v>
      </c>
      <c r="E70" t="s">
        <v>392</v>
      </c>
      <c r="F70" t="s">
        <v>471</v>
      </c>
      <c r="G70" t="s">
        <v>394</v>
      </c>
      <c r="H70" t="s">
        <v>267</v>
      </c>
      <c r="I70" t="s">
        <v>266</v>
      </c>
      <c r="K70" t="s">
        <v>395</v>
      </c>
      <c r="L70" s="6" t="s">
        <v>498</v>
      </c>
    </row>
    <row r="71" spans="1:13" x14ac:dyDescent="0.4">
      <c r="A71" t="s">
        <v>223</v>
      </c>
      <c r="B71">
        <v>4</v>
      </c>
      <c r="C71" t="s">
        <v>432</v>
      </c>
      <c r="E71" t="s">
        <v>392</v>
      </c>
      <c r="F71" t="s">
        <v>393</v>
      </c>
      <c r="G71" t="s">
        <v>394</v>
      </c>
      <c r="H71" t="s">
        <v>267</v>
      </c>
      <c r="I71" t="s">
        <v>266</v>
      </c>
      <c r="K71" t="s">
        <v>406</v>
      </c>
      <c r="L71" s="6" t="s">
        <v>499</v>
      </c>
      <c r="M71" s="6" t="s">
        <v>415</v>
      </c>
    </row>
    <row r="72" spans="1:13" ht="29.15" x14ac:dyDescent="0.4">
      <c r="A72" t="s">
        <v>338</v>
      </c>
      <c r="B72">
        <v>5</v>
      </c>
      <c r="C72" t="s">
        <v>430</v>
      </c>
      <c r="D72" t="s">
        <v>415</v>
      </c>
      <c r="E72" t="s">
        <v>402</v>
      </c>
      <c r="F72" t="s">
        <v>405</v>
      </c>
      <c r="G72" t="s">
        <v>394</v>
      </c>
      <c r="K72" t="s">
        <v>402</v>
      </c>
      <c r="L72" s="6" t="s">
        <v>500</v>
      </c>
    </row>
    <row r="73" spans="1:13" x14ac:dyDescent="0.4">
      <c r="A73" t="s">
        <v>170</v>
      </c>
      <c r="B73">
        <v>5</v>
      </c>
      <c r="C73" t="s">
        <v>414</v>
      </c>
      <c r="E73" t="s">
        <v>392</v>
      </c>
      <c r="F73" t="s">
        <v>434</v>
      </c>
      <c r="G73" t="s">
        <v>394</v>
      </c>
      <c r="H73" t="s">
        <v>267</v>
      </c>
      <c r="K73" t="s">
        <v>501</v>
      </c>
      <c r="L73" s="6" t="s">
        <v>502</v>
      </c>
    </row>
    <row r="74" spans="1:13" x14ac:dyDescent="0.4">
      <c r="A74" t="s">
        <v>364</v>
      </c>
      <c r="B74">
        <v>6</v>
      </c>
      <c r="C74" t="s">
        <v>445</v>
      </c>
      <c r="E74" t="s">
        <v>478</v>
      </c>
      <c r="F74" t="s">
        <v>405</v>
      </c>
      <c r="G74" t="s">
        <v>394</v>
      </c>
      <c r="H74" t="s">
        <v>267</v>
      </c>
      <c r="I74" t="s">
        <v>266</v>
      </c>
      <c r="K74" t="s">
        <v>426</v>
      </c>
      <c r="L74" s="6" t="s">
        <v>503</v>
      </c>
    </row>
    <row r="75" spans="1:13" x14ac:dyDescent="0.4">
      <c r="A75" t="s">
        <v>143</v>
      </c>
      <c r="B75">
        <v>2</v>
      </c>
      <c r="C75" t="s">
        <v>445</v>
      </c>
      <c r="E75" t="s">
        <v>392</v>
      </c>
      <c r="F75" t="s">
        <v>434</v>
      </c>
      <c r="G75" t="s">
        <v>394</v>
      </c>
      <c r="H75" t="s">
        <v>267</v>
      </c>
      <c r="I75" t="s">
        <v>266</v>
      </c>
      <c r="J75" t="s">
        <v>415</v>
      </c>
      <c r="K75" t="s">
        <v>436</v>
      </c>
      <c r="L75" s="6" t="s">
        <v>504</v>
      </c>
    </row>
    <row r="76" spans="1:13" ht="29.15" x14ac:dyDescent="0.4">
      <c r="A76" t="s">
        <v>164</v>
      </c>
      <c r="B76">
        <v>4</v>
      </c>
      <c r="C76" t="s">
        <v>404</v>
      </c>
      <c r="E76" t="s">
        <v>392</v>
      </c>
      <c r="F76" t="s">
        <v>505</v>
      </c>
      <c r="G76" t="s">
        <v>394</v>
      </c>
      <c r="H76" t="s">
        <v>267</v>
      </c>
      <c r="I76" t="s">
        <v>266</v>
      </c>
      <c r="K76" t="s">
        <v>429</v>
      </c>
      <c r="L76" s="6" t="s">
        <v>506</v>
      </c>
    </row>
    <row r="77" spans="1:13" x14ac:dyDescent="0.4">
      <c r="A77" t="s">
        <v>188</v>
      </c>
      <c r="B77">
        <v>8</v>
      </c>
      <c r="C77" t="s">
        <v>404</v>
      </c>
      <c r="E77" t="s">
        <v>478</v>
      </c>
      <c r="F77" t="s">
        <v>507</v>
      </c>
      <c r="G77" t="s">
        <v>394</v>
      </c>
      <c r="H77" t="s">
        <v>267</v>
      </c>
      <c r="I77" t="s">
        <v>266</v>
      </c>
      <c r="K77" t="s">
        <v>508</v>
      </c>
      <c r="L77" s="6" t="s">
        <v>509</v>
      </c>
    </row>
    <row r="78" spans="1:13" ht="29.15" x14ac:dyDescent="0.4">
      <c r="A78" t="s">
        <v>273</v>
      </c>
      <c r="B78">
        <v>2</v>
      </c>
      <c r="C78" t="s">
        <v>404</v>
      </c>
      <c r="E78" t="s">
        <v>392</v>
      </c>
      <c r="F78" t="s">
        <v>510</v>
      </c>
      <c r="G78" t="s">
        <v>394</v>
      </c>
      <c r="H78" t="s">
        <v>267</v>
      </c>
      <c r="I78" t="s">
        <v>266</v>
      </c>
      <c r="K78" t="s">
        <v>399</v>
      </c>
      <c r="L78" s="6" t="s">
        <v>511</v>
      </c>
      <c r="M78" s="6" t="s">
        <v>415</v>
      </c>
    </row>
    <row r="79" spans="1:13" ht="29.15" x14ac:dyDescent="0.4">
      <c r="A79" t="s">
        <v>306</v>
      </c>
      <c r="B79">
        <v>3</v>
      </c>
      <c r="C79" t="s">
        <v>400</v>
      </c>
      <c r="E79" t="s">
        <v>512</v>
      </c>
      <c r="F79" t="s">
        <v>393</v>
      </c>
      <c r="H79" t="s">
        <v>267</v>
      </c>
      <c r="K79" t="s">
        <v>395</v>
      </c>
      <c r="L79" s="6" t="s">
        <v>513</v>
      </c>
      <c r="M79" s="6" t="s">
        <v>415</v>
      </c>
    </row>
    <row r="80" spans="1:13" x14ac:dyDescent="0.4">
      <c r="A80" t="s">
        <v>153</v>
      </c>
      <c r="B80">
        <v>3</v>
      </c>
      <c r="C80" t="s">
        <v>432</v>
      </c>
      <c r="E80" t="s">
        <v>392</v>
      </c>
      <c r="F80" t="s">
        <v>398</v>
      </c>
      <c r="G80" t="s">
        <v>394</v>
      </c>
      <c r="H80" t="s">
        <v>267</v>
      </c>
      <c r="K80" t="s">
        <v>395</v>
      </c>
      <c r="L80" s="6" t="s">
        <v>514</v>
      </c>
    </row>
    <row r="81" spans="1:13" x14ac:dyDescent="0.4">
      <c r="A81" t="s">
        <v>132</v>
      </c>
      <c r="B81">
        <v>1</v>
      </c>
      <c r="C81" t="s">
        <v>404</v>
      </c>
      <c r="E81" t="s">
        <v>392</v>
      </c>
      <c r="F81" t="s">
        <v>398</v>
      </c>
      <c r="G81" t="s">
        <v>394</v>
      </c>
      <c r="H81" t="s">
        <v>267</v>
      </c>
      <c r="I81" t="s">
        <v>266</v>
      </c>
      <c r="K81" t="s">
        <v>395</v>
      </c>
      <c r="L81" s="6" t="s">
        <v>515</v>
      </c>
      <c r="M81" s="6" t="s">
        <v>415</v>
      </c>
    </row>
    <row r="82" spans="1:13" x14ac:dyDescent="0.4">
      <c r="A82" t="s">
        <v>176</v>
      </c>
      <c r="B82">
        <v>6</v>
      </c>
      <c r="C82" t="s">
        <v>414</v>
      </c>
      <c r="E82" t="s">
        <v>402</v>
      </c>
      <c r="F82" t="s">
        <v>397</v>
      </c>
      <c r="G82" t="s">
        <v>394</v>
      </c>
      <c r="H82" t="s">
        <v>267</v>
      </c>
      <c r="I82" t="s">
        <v>266</v>
      </c>
      <c r="K82" t="s">
        <v>395</v>
      </c>
      <c r="L82" s="6" t="s">
        <v>516</v>
      </c>
      <c r="M82" s="6" t="s">
        <v>415</v>
      </c>
    </row>
    <row r="83" spans="1:13" ht="29.15" x14ac:dyDescent="0.4">
      <c r="A83" t="s">
        <v>315</v>
      </c>
      <c r="B83">
        <v>5</v>
      </c>
      <c r="C83" t="s">
        <v>464</v>
      </c>
      <c r="E83" t="s">
        <v>402</v>
      </c>
      <c r="F83" t="s">
        <v>398</v>
      </c>
      <c r="G83" t="s">
        <v>394</v>
      </c>
      <c r="H83" t="s">
        <v>267</v>
      </c>
      <c r="I83" t="s">
        <v>266</v>
      </c>
      <c r="K83" t="s">
        <v>439</v>
      </c>
      <c r="L83" s="6" t="s">
        <v>517</v>
      </c>
      <c r="M83" s="6" t="s">
        <v>415</v>
      </c>
    </row>
    <row r="84" spans="1:13" ht="29.15" x14ac:dyDescent="0.4">
      <c r="A84" t="s">
        <v>44</v>
      </c>
      <c r="B84">
        <v>2</v>
      </c>
      <c r="C84" t="s">
        <v>408</v>
      </c>
      <c r="E84" t="s">
        <v>392</v>
      </c>
      <c r="F84" t="s">
        <v>420</v>
      </c>
      <c r="G84" t="s">
        <v>394</v>
      </c>
      <c r="H84" t="s">
        <v>267</v>
      </c>
      <c r="K84" t="s">
        <v>518</v>
      </c>
      <c r="L84" s="6" t="s">
        <v>519</v>
      </c>
    </row>
    <row r="85" spans="1:13" x14ac:dyDescent="0.4">
      <c r="A85" t="s">
        <v>258</v>
      </c>
      <c r="B85">
        <v>3</v>
      </c>
      <c r="C85" t="s">
        <v>445</v>
      </c>
      <c r="E85" t="s">
        <v>392</v>
      </c>
      <c r="F85" t="s">
        <v>405</v>
      </c>
      <c r="G85" t="s">
        <v>394</v>
      </c>
      <c r="K85" t="s">
        <v>518</v>
      </c>
      <c r="L85" s="6" t="s">
        <v>520</v>
      </c>
    </row>
    <row r="86" spans="1:13" x14ac:dyDescent="0.4">
      <c r="A86" t="s">
        <v>25</v>
      </c>
      <c r="B86">
        <v>1</v>
      </c>
      <c r="C86" t="s">
        <v>445</v>
      </c>
      <c r="E86" t="s">
        <v>392</v>
      </c>
      <c r="F86" t="s">
        <v>434</v>
      </c>
      <c r="G86" t="s">
        <v>394</v>
      </c>
      <c r="H86" t="s">
        <v>267</v>
      </c>
      <c r="K86" t="s">
        <v>395</v>
      </c>
      <c r="L86" s="6" t="s">
        <v>521</v>
      </c>
      <c r="M86" s="6" t="s">
        <v>415</v>
      </c>
    </row>
    <row r="87" spans="1:13" x14ac:dyDescent="0.4">
      <c r="A87" t="s">
        <v>12</v>
      </c>
      <c r="B87">
        <v>0</v>
      </c>
      <c r="C87" t="s">
        <v>445</v>
      </c>
      <c r="E87" t="s">
        <v>392</v>
      </c>
      <c r="F87" t="s">
        <v>420</v>
      </c>
      <c r="G87" t="s">
        <v>394</v>
      </c>
      <c r="H87" t="s">
        <v>267</v>
      </c>
      <c r="I87" t="s">
        <v>266</v>
      </c>
      <c r="K87" t="s">
        <v>518</v>
      </c>
      <c r="L87" s="6" t="s">
        <v>522</v>
      </c>
    </row>
    <row r="88" spans="1:13" x14ac:dyDescent="0.4">
      <c r="A88" t="s">
        <v>297</v>
      </c>
      <c r="B88">
        <v>2</v>
      </c>
      <c r="C88" t="s">
        <v>445</v>
      </c>
      <c r="E88" t="s">
        <v>392</v>
      </c>
      <c r="F88" t="s">
        <v>393</v>
      </c>
      <c r="G88" t="s">
        <v>394</v>
      </c>
      <c r="I88" t="s">
        <v>266</v>
      </c>
      <c r="K88" t="s">
        <v>429</v>
      </c>
      <c r="L88" s="6" t="s">
        <v>523</v>
      </c>
    </row>
    <row r="89" spans="1:13" x14ac:dyDescent="0.4">
      <c r="A89" t="s">
        <v>208</v>
      </c>
      <c r="B89">
        <v>2</v>
      </c>
      <c r="C89" t="s">
        <v>404</v>
      </c>
      <c r="E89" t="s">
        <v>392</v>
      </c>
      <c r="F89" t="s">
        <v>434</v>
      </c>
      <c r="G89" t="s">
        <v>394</v>
      </c>
      <c r="H89" t="s">
        <v>267</v>
      </c>
      <c r="I89" t="s">
        <v>266</v>
      </c>
      <c r="K89" t="s">
        <v>399</v>
      </c>
      <c r="L89" s="6" t="s">
        <v>524</v>
      </c>
    </row>
    <row r="90" spans="1:13" x14ac:dyDescent="0.4">
      <c r="A90" t="s">
        <v>154</v>
      </c>
      <c r="B90">
        <v>3</v>
      </c>
      <c r="C90" t="s">
        <v>445</v>
      </c>
      <c r="E90" t="s">
        <v>392</v>
      </c>
      <c r="F90" t="s">
        <v>393</v>
      </c>
      <c r="G90" t="s">
        <v>394</v>
      </c>
      <c r="H90" t="s">
        <v>267</v>
      </c>
      <c r="K90" t="s">
        <v>425</v>
      </c>
      <c r="L90" s="6" t="s">
        <v>525</v>
      </c>
    </row>
    <row r="91" spans="1:13" x14ac:dyDescent="0.4">
      <c r="A91" t="s">
        <v>165</v>
      </c>
      <c r="B91">
        <v>4</v>
      </c>
      <c r="C91" t="s">
        <v>400</v>
      </c>
      <c r="E91" t="s">
        <v>392</v>
      </c>
      <c r="F91" t="s">
        <v>434</v>
      </c>
      <c r="G91" t="s">
        <v>394</v>
      </c>
      <c r="H91" t="s">
        <v>267</v>
      </c>
      <c r="K91" t="s">
        <v>399</v>
      </c>
      <c r="L91" s="6" t="s">
        <v>526</v>
      </c>
    </row>
    <row r="92" spans="1:13" x14ac:dyDescent="0.4">
      <c r="A92" t="s">
        <v>322</v>
      </c>
      <c r="B92">
        <v>7</v>
      </c>
      <c r="C92" t="s">
        <v>445</v>
      </c>
      <c r="E92" t="s">
        <v>392</v>
      </c>
      <c r="F92" t="s">
        <v>471</v>
      </c>
      <c r="G92" t="s">
        <v>394</v>
      </c>
      <c r="H92" t="s">
        <v>267</v>
      </c>
      <c r="I92" t="s">
        <v>266</v>
      </c>
      <c r="K92" t="s">
        <v>421</v>
      </c>
      <c r="L92" s="6" t="s">
        <v>527</v>
      </c>
      <c r="M92" s="6" t="s">
        <v>415</v>
      </c>
    </row>
    <row r="93" spans="1:13" x14ac:dyDescent="0.4">
      <c r="A93" t="s">
        <v>340</v>
      </c>
      <c r="B93">
        <v>8</v>
      </c>
      <c r="C93" t="s">
        <v>432</v>
      </c>
      <c r="E93" t="s">
        <v>392</v>
      </c>
      <c r="F93" t="s">
        <v>393</v>
      </c>
      <c r="H93" t="s">
        <v>267</v>
      </c>
      <c r="K93" t="s">
        <v>425</v>
      </c>
      <c r="L93" s="6" t="s">
        <v>528</v>
      </c>
    </row>
    <row r="94" spans="1:13" ht="29.15" x14ac:dyDescent="0.4">
      <c r="A94" t="s">
        <v>265</v>
      </c>
      <c r="B94">
        <v>5</v>
      </c>
      <c r="C94" t="s">
        <v>445</v>
      </c>
      <c r="E94" t="s">
        <v>392</v>
      </c>
      <c r="F94" t="s">
        <v>529</v>
      </c>
      <c r="G94" t="s">
        <v>394</v>
      </c>
      <c r="K94" t="s">
        <v>395</v>
      </c>
      <c r="L94" s="6" t="s">
        <v>530</v>
      </c>
    </row>
    <row r="95" spans="1:13" ht="29.15" x14ac:dyDescent="0.4">
      <c r="A95" t="s">
        <v>133</v>
      </c>
      <c r="B95">
        <v>1</v>
      </c>
      <c r="C95" t="s">
        <v>430</v>
      </c>
      <c r="E95" t="s">
        <v>392</v>
      </c>
      <c r="F95" t="s">
        <v>405</v>
      </c>
      <c r="G95" t="s">
        <v>394</v>
      </c>
      <c r="H95" t="s">
        <v>267</v>
      </c>
      <c r="K95" t="s">
        <v>429</v>
      </c>
      <c r="L95" s="6" t="s">
        <v>531</v>
      </c>
    </row>
    <row r="96" spans="1:13" x14ac:dyDescent="0.4">
      <c r="A96" t="s">
        <v>26</v>
      </c>
      <c r="B96">
        <v>1</v>
      </c>
      <c r="C96" t="s">
        <v>430</v>
      </c>
      <c r="D96" t="s">
        <v>415</v>
      </c>
      <c r="E96" t="s">
        <v>392</v>
      </c>
      <c r="F96" t="s">
        <v>405</v>
      </c>
      <c r="G96" t="s">
        <v>394</v>
      </c>
      <c r="H96" t="s">
        <v>267</v>
      </c>
      <c r="K96" t="s">
        <v>429</v>
      </c>
      <c r="L96" s="6" t="s">
        <v>532</v>
      </c>
    </row>
    <row r="97" spans="1:13" ht="29.15" x14ac:dyDescent="0.4">
      <c r="A97" t="s">
        <v>134</v>
      </c>
      <c r="B97">
        <v>1</v>
      </c>
      <c r="C97" t="s">
        <v>430</v>
      </c>
      <c r="D97" t="s">
        <v>415</v>
      </c>
      <c r="E97" t="s">
        <v>392</v>
      </c>
      <c r="F97" t="s">
        <v>405</v>
      </c>
      <c r="G97" t="s">
        <v>394</v>
      </c>
      <c r="H97" t="s">
        <v>267</v>
      </c>
      <c r="I97" t="s">
        <v>266</v>
      </c>
      <c r="K97" t="s">
        <v>429</v>
      </c>
      <c r="L97" s="6" t="s">
        <v>533</v>
      </c>
    </row>
    <row r="98" spans="1:13" x14ac:dyDescent="0.4">
      <c r="A98" t="s">
        <v>45</v>
      </c>
      <c r="B98">
        <v>2</v>
      </c>
      <c r="C98" t="s">
        <v>430</v>
      </c>
      <c r="E98" t="s">
        <v>392</v>
      </c>
      <c r="F98" t="s">
        <v>405</v>
      </c>
      <c r="G98" t="s">
        <v>394</v>
      </c>
      <c r="H98" t="s">
        <v>267</v>
      </c>
      <c r="I98" t="s">
        <v>266</v>
      </c>
      <c r="K98" t="s">
        <v>421</v>
      </c>
      <c r="L98" s="6" t="s">
        <v>534</v>
      </c>
    </row>
    <row r="99" spans="1:13" x14ac:dyDescent="0.4">
      <c r="A99" t="s">
        <v>77</v>
      </c>
      <c r="B99">
        <v>4</v>
      </c>
      <c r="C99" t="s">
        <v>432</v>
      </c>
      <c r="E99" t="s">
        <v>392</v>
      </c>
      <c r="F99" t="s">
        <v>428</v>
      </c>
      <c r="G99" t="s">
        <v>394</v>
      </c>
      <c r="K99" t="s">
        <v>395</v>
      </c>
      <c r="L99" s="6" t="s">
        <v>535</v>
      </c>
    </row>
    <row r="100" spans="1:13" x14ac:dyDescent="0.4">
      <c r="A100" t="s">
        <v>27</v>
      </c>
      <c r="B100">
        <v>1</v>
      </c>
      <c r="C100" t="s">
        <v>464</v>
      </c>
      <c r="E100" t="s">
        <v>392</v>
      </c>
      <c r="F100" t="s">
        <v>405</v>
      </c>
      <c r="G100" t="s">
        <v>394</v>
      </c>
      <c r="H100" t="s">
        <v>267</v>
      </c>
      <c r="K100" t="s">
        <v>425</v>
      </c>
      <c r="L100" s="6" t="s">
        <v>536</v>
      </c>
    </row>
    <row r="101" spans="1:13" x14ac:dyDescent="0.4">
      <c r="A101" t="s">
        <v>320</v>
      </c>
      <c r="B101">
        <v>6</v>
      </c>
      <c r="C101" t="s">
        <v>404</v>
      </c>
      <c r="E101" t="s">
        <v>392</v>
      </c>
      <c r="F101" t="s">
        <v>393</v>
      </c>
      <c r="G101" t="s">
        <v>394</v>
      </c>
      <c r="H101" t="s">
        <v>267</v>
      </c>
      <c r="I101" t="s">
        <v>266</v>
      </c>
      <c r="K101" t="s">
        <v>395</v>
      </c>
      <c r="L101" s="6" t="s">
        <v>537</v>
      </c>
      <c r="M101" s="6" t="s">
        <v>415</v>
      </c>
    </row>
    <row r="102" spans="1:13" x14ac:dyDescent="0.4">
      <c r="A102" t="s">
        <v>171</v>
      </c>
      <c r="B102">
        <v>5</v>
      </c>
      <c r="C102" t="s">
        <v>400</v>
      </c>
      <c r="E102" t="s">
        <v>392</v>
      </c>
      <c r="F102" t="s">
        <v>405</v>
      </c>
      <c r="G102" t="s">
        <v>394</v>
      </c>
      <c r="H102" t="s">
        <v>267</v>
      </c>
      <c r="I102" t="s">
        <v>266</v>
      </c>
      <c r="K102" t="s">
        <v>421</v>
      </c>
      <c r="L102" s="6" t="s">
        <v>538</v>
      </c>
    </row>
    <row r="103" spans="1:13" ht="29.15" x14ac:dyDescent="0.4">
      <c r="A103" t="s">
        <v>63</v>
      </c>
      <c r="B103">
        <v>3</v>
      </c>
      <c r="C103" t="s">
        <v>400</v>
      </c>
      <c r="E103" t="s">
        <v>392</v>
      </c>
      <c r="F103" t="s">
        <v>420</v>
      </c>
      <c r="G103" t="s">
        <v>394</v>
      </c>
      <c r="H103" t="s">
        <v>267</v>
      </c>
      <c r="K103" t="s">
        <v>395</v>
      </c>
      <c r="L103" s="6" t="s">
        <v>539</v>
      </c>
      <c r="M103" s="6" t="s">
        <v>415</v>
      </c>
    </row>
    <row r="104" spans="1:13" ht="29.15" x14ac:dyDescent="0.4">
      <c r="A104" t="s">
        <v>28</v>
      </c>
      <c r="B104">
        <v>1</v>
      </c>
      <c r="C104" t="s">
        <v>408</v>
      </c>
      <c r="E104" t="s">
        <v>392</v>
      </c>
      <c r="F104" t="s">
        <v>393</v>
      </c>
      <c r="G104" t="s">
        <v>394</v>
      </c>
      <c r="K104" t="s">
        <v>395</v>
      </c>
      <c r="L104" s="6" t="s">
        <v>540</v>
      </c>
      <c r="M104" s="6" t="s">
        <v>415</v>
      </c>
    </row>
    <row r="105" spans="1:13" x14ac:dyDescent="0.4">
      <c r="A105" t="s">
        <v>166</v>
      </c>
      <c r="B105">
        <v>4</v>
      </c>
      <c r="C105" t="s">
        <v>430</v>
      </c>
      <c r="D105" t="s">
        <v>415</v>
      </c>
      <c r="E105" t="s">
        <v>392</v>
      </c>
      <c r="F105" t="s">
        <v>405</v>
      </c>
      <c r="G105" t="s">
        <v>394</v>
      </c>
      <c r="H105" t="s">
        <v>267</v>
      </c>
      <c r="I105" t="s">
        <v>266</v>
      </c>
      <c r="J105" t="s">
        <v>415</v>
      </c>
      <c r="K105" t="s">
        <v>395</v>
      </c>
      <c r="L105" s="6" t="s">
        <v>541</v>
      </c>
    </row>
    <row r="106" spans="1:13" ht="29.15" x14ac:dyDescent="0.4">
      <c r="A106" t="s">
        <v>249</v>
      </c>
      <c r="B106">
        <v>1</v>
      </c>
      <c r="C106" t="s">
        <v>445</v>
      </c>
      <c r="E106" t="s">
        <v>450</v>
      </c>
      <c r="F106" t="s">
        <v>405</v>
      </c>
      <c r="G106" t="s">
        <v>394</v>
      </c>
      <c r="H106" t="s">
        <v>267</v>
      </c>
      <c r="K106" t="s">
        <v>421</v>
      </c>
      <c r="L106" s="6" t="s">
        <v>543</v>
      </c>
    </row>
    <row r="107" spans="1:13" ht="29.15" x14ac:dyDescent="0.4">
      <c r="A107" t="s">
        <v>184</v>
      </c>
      <c r="B107">
        <v>7</v>
      </c>
      <c r="C107" t="s">
        <v>445</v>
      </c>
      <c r="E107" t="s">
        <v>450</v>
      </c>
      <c r="F107" t="s">
        <v>398</v>
      </c>
      <c r="G107" t="s">
        <v>394</v>
      </c>
      <c r="K107" t="s">
        <v>395</v>
      </c>
      <c r="L107" s="6" t="s">
        <v>844</v>
      </c>
    </row>
    <row r="108" spans="1:13" ht="29.15" x14ac:dyDescent="0.4">
      <c r="A108" t="s">
        <v>224</v>
      </c>
      <c r="B108">
        <v>4</v>
      </c>
      <c r="C108" t="s">
        <v>408</v>
      </c>
      <c r="E108" t="s">
        <v>392</v>
      </c>
      <c r="F108" t="s">
        <v>393</v>
      </c>
      <c r="G108" t="s">
        <v>394</v>
      </c>
      <c r="H108" t="s">
        <v>267</v>
      </c>
      <c r="K108" t="s">
        <v>421</v>
      </c>
      <c r="L108" s="6" t="s">
        <v>832</v>
      </c>
    </row>
    <row r="109" spans="1:13" ht="29.15" x14ac:dyDescent="0.4">
      <c r="A109" t="s">
        <v>115</v>
      </c>
      <c r="B109">
        <v>8</v>
      </c>
      <c r="C109" t="s">
        <v>408</v>
      </c>
      <c r="E109" t="s">
        <v>392</v>
      </c>
      <c r="F109" t="s">
        <v>393</v>
      </c>
      <c r="G109" t="s">
        <v>394</v>
      </c>
      <c r="H109" t="s">
        <v>267</v>
      </c>
      <c r="K109" t="s">
        <v>406</v>
      </c>
      <c r="L109" s="6" t="s">
        <v>833</v>
      </c>
    </row>
    <row r="110" spans="1:13" ht="29.15" x14ac:dyDescent="0.4">
      <c r="A110" t="s">
        <v>85</v>
      </c>
      <c r="B110">
        <v>5</v>
      </c>
      <c r="C110" t="s">
        <v>408</v>
      </c>
      <c r="E110" t="s">
        <v>392</v>
      </c>
      <c r="F110" t="s">
        <v>393</v>
      </c>
      <c r="G110" t="s">
        <v>394</v>
      </c>
      <c r="H110" t="s">
        <v>267</v>
      </c>
      <c r="K110" t="s">
        <v>421</v>
      </c>
      <c r="L110" s="6" t="s">
        <v>834</v>
      </c>
    </row>
    <row r="111" spans="1:13" x14ac:dyDescent="0.4">
      <c r="A111" t="s">
        <v>544</v>
      </c>
      <c r="B111">
        <v>6</v>
      </c>
      <c r="C111" t="s">
        <v>432</v>
      </c>
      <c r="D111" t="s">
        <v>415</v>
      </c>
      <c r="E111" t="s">
        <v>402</v>
      </c>
      <c r="F111" t="s">
        <v>434</v>
      </c>
      <c r="G111" t="s">
        <v>394</v>
      </c>
      <c r="H111" t="s">
        <v>267</v>
      </c>
      <c r="I111" t="s">
        <v>266</v>
      </c>
      <c r="J111" t="s">
        <v>415</v>
      </c>
      <c r="K111" t="s">
        <v>436</v>
      </c>
      <c r="L111" s="6" t="s">
        <v>545</v>
      </c>
    </row>
    <row r="112" spans="1:13" ht="29.15" x14ac:dyDescent="0.4">
      <c r="A112" t="s">
        <v>86</v>
      </c>
      <c r="B112">
        <v>5</v>
      </c>
      <c r="C112" t="s">
        <v>464</v>
      </c>
      <c r="E112" t="s">
        <v>402</v>
      </c>
      <c r="F112" t="s">
        <v>439</v>
      </c>
      <c r="G112" t="s">
        <v>394</v>
      </c>
      <c r="H112" t="s">
        <v>267</v>
      </c>
      <c r="I112" t="s">
        <v>266</v>
      </c>
      <c r="K112" t="s">
        <v>399</v>
      </c>
      <c r="L112" s="6" t="s">
        <v>546</v>
      </c>
    </row>
    <row r="113" spans="1:13" x14ac:dyDescent="0.4">
      <c r="A113" t="s">
        <v>196</v>
      </c>
      <c r="B113">
        <v>0</v>
      </c>
      <c r="C113" t="s">
        <v>404</v>
      </c>
      <c r="E113" t="s">
        <v>392</v>
      </c>
      <c r="F113" t="s">
        <v>398</v>
      </c>
      <c r="G113" t="s">
        <v>394</v>
      </c>
      <c r="H113" t="s">
        <v>267</v>
      </c>
      <c r="K113" t="s">
        <v>395</v>
      </c>
      <c r="L113" s="6" t="s">
        <v>547</v>
      </c>
    </row>
    <row r="114" spans="1:13" ht="43.75" x14ac:dyDescent="0.4">
      <c r="A114" t="s">
        <v>189</v>
      </c>
      <c r="B114">
        <v>8</v>
      </c>
      <c r="C114" t="s">
        <v>445</v>
      </c>
      <c r="E114" t="s">
        <v>392</v>
      </c>
      <c r="F114" t="s">
        <v>428</v>
      </c>
      <c r="G114" t="s">
        <v>394</v>
      </c>
      <c r="H114" t="s">
        <v>267</v>
      </c>
      <c r="I114" t="s">
        <v>266</v>
      </c>
      <c r="K114" t="s">
        <v>421</v>
      </c>
      <c r="L114" s="6" t="s">
        <v>548</v>
      </c>
    </row>
    <row r="115" spans="1:13" x14ac:dyDescent="0.4">
      <c r="A115" t="s">
        <v>330</v>
      </c>
      <c r="B115">
        <v>0</v>
      </c>
      <c r="C115" t="s">
        <v>445</v>
      </c>
      <c r="E115" t="s">
        <v>392</v>
      </c>
      <c r="F115" t="s">
        <v>420</v>
      </c>
      <c r="G115" t="s">
        <v>394</v>
      </c>
      <c r="H115" t="s">
        <v>267</v>
      </c>
      <c r="K115" t="s">
        <v>395</v>
      </c>
      <c r="L115" s="6" t="s">
        <v>549</v>
      </c>
      <c r="M115" s="6" t="s">
        <v>415</v>
      </c>
    </row>
    <row r="116" spans="1:13" ht="29.15" x14ac:dyDescent="0.4">
      <c r="A116" t="s">
        <v>259</v>
      </c>
      <c r="B116">
        <v>3</v>
      </c>
      <c r="C116" t="s">
        <v>404</v>
      </c>
      <c r="E116" t="s">
        <v>392</v>
      </c>
      <c r="F116" t="s">
        <v>434</v>
      </c>
      <c r="G116" t="s">
        <v>394</v>
      </c>
      <c r="H116" t="s">
        <v>267</v>
      </c>
      <c r="K116" t="s">
        <v>406</v>
      </c>
      <c r="L116" s="6" t="s">
        <v>550</v>
      </c>
      <c r="M116" s="6" t="s">
        <v>415</v>
      </c>
    </row>
    <row r="117" spans="1:13" x14ac:dyDescent="0.4">
      <c r="A117" t="s">
        <v>46</v>
      </c>
      <c r="B117">
        <v>2</v>
      </c>
      <c r="C117" t="s">
        <v>404</v>
      </c>
      <c r="E117" t="s">
        <v>392</v>
      </c>
      <c r="F117" t="s">
        <v>434</v>
      </c>
      <c r="G117" t="s">
        <v>394</v>
      </c>
      <c r="H117" t="s">
        <v>267</v>
      </c>
      <c r="I117" t="s">
        <v>266</v>
      </c>
      <c r="K117" t="s">
        <v>406</v>
      </c>
      <c r="L117" s="6" t="s">
        <v>551</v>
      </c>
      <c r="M117" s="6" t="s">
        <v>415</v>
      </c>
    </row>
    <row r="118" spans="1:13" x14ac:dyDescent="0.4">
      <c r="A118" t="s">
        <v>298</v>
      </c>
      <c r="B118">
        <v>2</v>
      </c>
      <c r="C118" t="s">
        <v>404</v>
      </c>
      <c r="E118" t="s">
        <v>392</v>
      </c>
      <c r="F118" t="s">
        <v>398</v>
      </c>
      <c r="G118" t="s">
        <v>394</v>
      </c>
      <c r="H118" t="s">
        <v>267</v>
      </c>
      <c r="I118" t="s">
        <v>266</v>
      </c>
      <c r="K118" t="s">
        <v>421</v>
      </c>
      <c r="L118" s="6" t="s">
        <v>552</v>
      </c>
    </row>
    <row r="119" spans="1:13" ht="29.15" x14ac:dyDescent="0.4">
      <c r="A119" t="s">
        <v>270</v>
      </c>
      <c r="B119">
        <v>1</v>
      </c>
      <c r="C119" t="s">
        <v>432</v>
      </c>
      <c r="E119" t="s">
        <v>450</v>
      </c>
      <c r="F119" t="s">
        <v>405</v>
      </c>
      <c r="G119" t="s">
        <v>394</v>
      </c>
      <c r="K119" t="s">
        <v>421</v>
      </c>
      <c r="L119" s="6" t="s">
        <v>553</v>
      </c>
      <c r="M119" s="6" t="s">
        <v>415</v>
      </c>
    </row>
    <row r="120" spans="1:13" ht="29.15" x14ac:dyDescent="0.4">
      <c r="A120" t="s">
        <v>201</v>
      </c>
      <c r="B120">
        <v>1</v>
      </c>
      <c r="C120" t="s">
        <v>432</v>
      </c>
      <c r="E120" t="s">
        <v>392</v>
      </c>
      <c r="F120" t="s">
        <v>456</v>
      </c>
      <c r="G120" t="s">
        <v>394</v>
      </c>
      <c r="H120" t="s">
        <v>267</v>
      </c>
      <c r="K120" t="s">
        <v>421</v>
      </c>
      <c r="L120" s="6" t="s">
        <v>554</v>
      </c>
    </row>
    <row r="121" spans="1:13" ht="29.15" x14ac:dyDescent="0.4">
      <c r="A121" t="s">
        <v>47</v>
      </c>
      <c r="B121">
        <v>2</v>
      </c>
      <c r="C121" t="s">
        <v>408</v>
      </c>
      <c r="E121" t="s">
        <v>392</v>
      </c>
      <c r="F121" t="s">
        <v>393</v>
      </c>
      <c r="G121" t="s">
        <v>394</v>
      </c>
      <c r="H121" t="s">
        <v>267</v>
      </c>
      <c r="K121" t="s">
        <v>402</v>
      </c>
      <c r="L121" s="6" t="s">
        <v>835</v>
      </c>
    </row>
    <row r="122" spans="1:13" x14ac:dyDescent="0.4">
      <c r="A122" t="s">
        <v>106</v>
      </c>
      <c r="B122">
        <v>7</v>
      </c>
      <c r="C122" t="s">
        <v>404</v>
      </c>
      <c r="E122" t="s">
        <v>392</v>
      </c>
      <c r="F122" t="s">
        <v>405</v>
      </c>
      <c r="G122" t="s">
        <v>394</v>
      </c>
      <c r="H122" t="s">
        <v>267</v>
      </c>
      <c r="K122" t="s">
        <v>555</v>
      </c>
      <c r="L122" s="6" t="s">
        <v>556</v>
      </c>
      <c r="M122" s="6" t="s">
        <v>415</v>
      </c>
    </row>
    <row r="123" spans="1:13" ht="43.75" x14ac:dyDescent="0.4">
      <c r="A123" t="s">
        <v>354</v>
      </c>
      <c r="B123">
        <v>4</v>
      </c>
      <c r="C123" t="s">
        <v>432</v>
      </c>
      <c r="E123" t="s">
        <v>392</v>
      </c>
      <c r="F123" t="s">
        <v>456</v>
      </c>
      <c r="G123" t="s">
        <v>394</v>
      </c>
      <c r="H123" t="s">
        <v>267</v>
      </c>
      <c r="I123" t="s">
        <v>266</v>
      </c>
      <c r="K123" t="s">
        <v>421</v>
      </c>
      <c r="L123" s="6" t="s">
        <v>557</v>
      </c>
    </row>
    <row r="124" spans="1:13" x14ac:dyDescent="0.4">
      <c r="A124" t="s">
        <v>288</v>
      </c>
      <c r="B124">
        <v>1</v>
      </c>
      <c r="C124" t="s">
        <v>404</v>
      </c>
      <c r="E124" t="s">
        <v>450</v>
      </c>
      <c r="F124" t="s">
        <v>405</v>
      </c>
      <c r="G124" t="s">
        <v>394</v>
      </c>
      <c r="H124" t="s">
        <v>267</v>
      </c>
      <c r="K124" t="s">
        <v>429</v>
      </c>
      <c r="L124" s="6" t="s">
        <v>558</v>
      </c>
    </row>
    <row r="125" spans="1:13" ht="29.15" x14ac:dyDescent="0.4">
      <c r="A125" t="s">
        <v>99</v>
      </c>
      <c r="B125">
        <v>6</v>
      </c>
      <c r="C125" t="s">
        <v>414</v>
      </c>
      <c r="E125" t="s">
        <v>392</v>
      </c>
      <c r="F125" t="s">
        <v>405</v>
      </c>
      <c r="G125" t="s">
        <v>394</v>
      </c>
      <c r="H125" t="s">
        <v>267</v>
      </c>
      <c r="K125" t="s">
        <v>421</v>
      </c>
      <c r="L125" s="6" t="s">
        <v>559</v>
      </c>
    </row>
    <row r="126" spans="1:13" ht="29.15" x14ac:dyDescent="0.4">
      <c r="A126" t="s">
        <v>355</v>
      </c>
      <c r="B126">
        <v>4</v>
      </c>
      <c r="C126" t="s">
        <v>404</v>
      </c>
      <c r="E126" t="s">
        <v>478</v>
      </c>
      <c r="F126" t="s">
        <v>420</v>
      </c>
      <c r="G126" t="s">
        <v>394</v>
      </c>
      <c r="H126" t="s">
        <v>267</v>
      </c>
      <c r="K126" t="s">
        <v>395</v>
      </c>
      <c r="L126" s="6" t="s">
        <v>560</v>
      </c>
    </row>
    <row r="127" spans="1:13" ht="29.15" x14ac:dyDescent="0.4">
      <c r="A127" t="s">
        <v>29</v>
      </c>
      <c r="B127">
        <v>1</v>
      </c>
      <c r="C127" t="s">
        <v>445</v>
      </c>
      <c r="E127" t="s">
        <v>392</v>
      </c>
      <c r="F127" t="s">
        <v>393</v>
      </c>
      <c r="G127" t="s">
        <v>394</v>
      </c>
      <c r="K127" t="s">
        <v>421</v>
      </c>
      <c r="L127" s="6" t="s">
        <v>561</v>
      </c>
    </row>
    <row r="128" spans="1:13" x14ac:dyDescent="0.4">
      <c r="A128" t="s">
        <v>289</v>
      </c>
      <c r="B128">
        <v>1</v>
      </c>
      <c r="C128" t="s">
        <v>414</v>
      </c>
      <c r="E128" t="s">
        <v>392</v>
      </c>
      <c r="F128" t="s">
        <v>405</v>
      </c>
      <c r="G128" t="s">
        <v>394</v>
      </c>
      <c r="H128" t="s">
        <v>267</v>
      </c>
      <c r="I128" t="s">
        <v>266</v>
      </c>
      <c r="K128" t="s">
        <v>425</v>
      </c>
      <c r="L128" s="6" t="s">
        <v>565</v>
      </c>
      <c r="M128" s="6" t="s">
        <v>415</v>
      </c>
    </row>
    <row r="129" spans="1:13" x14ac:dyDescent="0.4">
      <c r="A129" t="s">
        <v>64</v>
      </c>
      <c r="B129">
        <v>3</v>
      </c>
      <c r="C129" t="s">
        <v>464</v>
      </c>
      <c r="E129" t="s">
        <v>392</v>
      </c>
      <c r="F129" t="s">
        <v>566</v>
      </c>
      <c r="G129" t="s">
        <v>394</v>
      </c>
      <c r="H129" t="s">
        <v>267</v>
      </c>
      <c r="I129" t="s">
        <v>266</v>
      </c>
      <c r="K129" t="s">
        <v>421</v>
      </c>
      <c r="L129" s="6" t="s">
        <v>567</v>
      </c>
    </row>
    <row r="130" spans="1:13" ht="29.15" x14ac:dyDescent="0.4">
      <c r="A130" t="s">
        <v>30</v>
      </c>
      <c r="B130">
        <v>1</v>
      </c>
      <c r="C130" t="s">
        <v>404</v>
      </c>
      <c r="E130" t="s">
        <v>512</v>
      </c>
      <c r="F130" t="s">
        <v>393</v>
      </c>
      <c r="G130" t="s">
        <v>394</v>
      </c>
      <c r="I130" t="s">
        <v>266</v>
      </c>
      <c r="K130" t="s">
        <v>402</v>
      </c>
      <c r="L130" s="6" t="s">
        <v>568</v>
      </c>
    </row>
    <row r="131" spans="1:13" ht="29.15" x14ac:dyDescent="0.4">
      <c r="A131" t="s">
        <v>116</v>
      </c>
      <c r="B131">
        <v>8</v>
      </c>
      <c r="C131" t="s">
        <v>408</v>
      </c>
      <c r="E131" t="s">
        <v>392</v>
      </c>
      <c r="F131" t="s">
        <v>471</v>
      </c>
      <c r="G131" t="s">
        <v>394</v>
      </c>
      <c r="H131" t="s">
        <v>267</v>
      </c>
      <c r="I131" t="s">
        <v>266</v>
      </c>
      <c r="K131" t="s">
        <v>395</v>
      </c>
      <c r="L131" s="6" t="s">
        <v>569</v>
      </c>
    </row>
    <row r="132" spans="1:13" ht="43.75" x14ac:dyDescent="0.4">
      <c r="A132" t="s">
        <v>65</v>
      </c>
      <c r="B132">
        <v>3</v>
      </c>
      <c r="C132" t="s">
        <v>414</v>
      </c>
      <c r="D132" t="s">
        <v>415</v>
      </c>
      <c r="E132" t="s">
        <v>392</v>
      </c>
      <c r="F132" t="s">
        <v>434</v>
      </c>
      <c r="G132" t="s">
        <v>394</v>
      </c>
      <c r="H132" t="s">
        <v>267</v>
      </c>
      <c r="I132" t="s">
        <v>266</v>
      </c>
      <c r="K132" t="s">
        <v>425</v>
      </c>
      <c r="L132" s="6" t="s">
        <v>570</v>
      </c>
    </row>
    <row r="133" spans="1:13" x14ac:dyDescent="0.4">
      <c r="A133" t="s">
        <v>343</v>
      </c>
      <c r="B133">
        <v>1</v>
      </c>
      <c r="C133" t="s">
        <v>432</v>
      </c>
      <c r="D133" t="s">
        <v>415</v>
      </c>
      <c r="E133" t="s">
        <v>425</v>
      </c>
      <c r="F133" t="s">
        <v>397</v>
      </c>
      <c r="G133" t="s">
        <v>394</v>
      </c>
      <c r="H133" t="s">
        <v>267</v>
      </c>
      <c r="I133" t="s">
        <v>266</v>
      </c>
      <c r="J133" t="s">
        <v>415</v>
      </c>
      <c r="K133" t="s">
        <v>395</v>
      </c>
      <c r="L133" s="6" t="s">
        <v>571</v>
      </c>
    </row>
    <row r="134" spans="1:13" ht="29.15" x14ac:dyDescent="0.4">
      <c r="A134" t="s">
        <v>254</v>
      </c>
      <c r="B134">
        <v>2</v>
      </c>
      <c r="C134" t="s">
        <v>432</v>
      </c>
      <c r="E134" t="s">
        <v>478</v>
      </c>
      <c r="F134" t="s">
        <v>398</v>
      </c>
      <c r="G134" t="s">
        <v>394</v>
      </c>
      <c r="H134" t="s">
        <v>267</v>
      </c>
      <c r="K134" t="s">
        <v>395</v>
      </c>
      <c r="L134" s="6" t="s">
        <v>572</v>
      </c>
    </row>
    <row r="135" spans="1:13" ht="29.15" x14ac:dyDescent="0.4">
      <c r="A135" t="s">
        <v>100</v>
      </c>
      <c r="B135">
        <v>6</v>
      </c>
      <c r="C135" t="s">
        <v>430</v>
      </c>
      <c r="E135" t="s">
        <v>402</v>
      </c>
      <c r="F135" t="s">
        <v>405</v>
      </c>
      <c r="G135" t="s">
        <v>394</v>
      </c>
      <c r="H135" t="s">
        <v>267</v>
      </c>
      <c r="I135" t="s">
        <v>266</v>
      </c>
      <c r="K135" t="s">
        <v>573</v>
      </c>
      <c r="L135" s="6" t="s">
        <v>574</v>
      </c>
    </row>
    <row r="136" spans="1:13" x14ac:dyDescent="0.4">
      <c r="A136" t="s">
        <v>144</v>
      </c>
      <c r="B136">
        <v>2</v>
      </c>
      <c r="C136" t="s">
        <v>430</v>
      </c>
      <c r="E136" t="s">
        <v>392</v>
      </c>
      <c r="F136" t="s">
        <v>420</v>
      </c>
      <c r="G136" t="s">
        <v>394</v>
      </c>
      <c r="H136" t="s">
        <v>267</v>
      </c>
      <c r="K136" t="s">
        <v>395</v>
      </c>
      <c r="L136" s="6" t="s">
        <v>576</v>
      </c>
    </row>
    <row r="137" spans="1:13" ht="29.15" x14ac:dyDescent="0.4">
      <c r="A137" t="s">
        <v>323</v>
      </c>
      <c r="B137">
        <v>7</v>
      </c>
      <c r="C137" t="s">
        <v>414</v>
      </c>
      <c r="E137" t="s">
        <v>392</v>
      </c>
      <c r="F137" t="s">
        <v>393</v>
      </c>
      <c r="G137" t="s">
        <v>394</v>
      </c>
      <c r="H137" t="s">
        <v>267</v>
      </c>
      <c r="K137" t="s">
        <v>395</v>
      </c>
      <c r="L137" s="6" t="s">
        <v>577</v>
      </c>
    </row>
    <row r="138" spans="1:13" x14ac:dyDescent="0.4">
      <c r="A138" t="s">
        <v>281</v>
      </c>
      <c r="B138">
        <v>0</v>
      </c>
      <c r="C138" t="s">
        <v>445</v>
      </c>
      <c r="E138" t="s">
        <v>392</v>
      </c>
      <c r="F138" t="s">
        <v>420</v>
      </c>
      <c r="G138" t="s">
        <v>394</v>
      </c>
      <c r="H138" t="s">
        <v>267</v>
      </c>
      <c r="K138" t="s">
        <v>395</v>
      </c>
      <c r="L138" s="6" t="s">
        <v>579</v>
      </c>
      <c r="M138" s="6" t="s">
        <v>415</v>
      </c>
    </row>
    <row r="139" spans="1:13" ht="43.75" x14ac:dyDescent="0.4">
      <c r="A139" t="s">
        <v>356</v>
      </c>
      <c r="B139">
        <v>4</v>
      </c>
      <c r="C139" t="s">
        <v>445</v>
      </c>
      <c r="E139" t="s">
        <v>392</v>
      </c>
      <c r="F139" t="s">
        <v>405</v>
      </c>
      <c r="G139" t="s">
        <v>394</v>
      </c>
      <c r="H139" t="s">
        <v>267</v>
      </c>
      <c r="I139" t="s">
        <v>266</v>
      </c>
      <c r="K139" t="s">
        <v>580</v>
      </c>
      <c r="L139" s="6" t="s">
        <v>583</v>
      </c>
    </row>
    <row r="140" spans="1:13" ht="29.15" x14ac:dyDescent="0.4">
      <c r="A140" t="s">
        <v>185</v>
      </c>
      <c r="B140">
        <v>7</v>
      </c>
      <c r="C140" t="s">
        <v>445</v>
      </c>
      <c r="E140" t="s">
        <v>392</v>
      </c>
      <c r="F140" t="s">
        <v>471</v>
      </c>
      <c r="G140" t="s">
        <v>394</v>
      </c>
      <c r="H140" t="s">
        <v>267</v>
      </c>
      <c r="K140" t="s">
        <v>395</v>
      </c>
      <c r="L140" s="6" t="s">
        <v>581</v>
      </c>
    </row>
    <row r="141" spans="1:13" ht="29.15" x14ac:dyDescent="0.4">
      <c r="A141" t="s">
        <v>307</v>
      </c>
      <c r="B141">
        <v>3</v>
      </c>
      <c r="C141" t="s">
        <v>445</v>
      </c>
      <c r="E141" t="s">
        <v>392</v>
      </c>
      <c r="F141" t="s">
        <v>471</v>
      </c>
      <c r="G141" t="s">
        <v>394</v>
      </c>
      <c r="H141" t="s">
        <v>267</v>
      </c>
      <c r="I141" t="s">
        <v>266</v>
      </c>
      <c r="K141" t="s">
        <v>395</v>
      </c>
      <c r="L141" s="6" t="s">
        <v>578</v>
      </c>
      <c r="M141" s="6" t="s">
        <v>415</v>
      </c>
    </row>
    <row r="142" spans="1:13" ht="29.15" x14ac:dyDescent="0.4">
      <c r="A142" t="s">
        <v>209</v>
      </c>
      <c r="B142">
        <v>2</v>
      </c>
      <c r="C142" t="s">
        <v>445</v>
      </c>
      <c r="E142" t="s">
        <v>450</v>
      </c>
      <c r="F142" t="s">
        <v>405</v>
      </c>
      <c r="G142" t="s">
        <v>394</v>
      </c>
      <c r="H142" t="s">
        <v>267</v>
      </c>
      <c r="I142" t="s">
        <v>266</v>
      </c>
      <c r="K142" t="s">
        <v>429</v>
      </c>
      <c r="L142" s="6" t="s">
        <v>582</v>
      </c>
      <c r="M142" s="6" t="s">
        <v>415</v>
      </c>
    </row>
    <row r="143" spans="1:13" ht="29.15" x14ac:dyDescent="0.4">
      <c r="A143" t="s">
        <v>172</v>
      </c>
      <c r="B143">
        <v>5</v>
      </c>
      <c r="C143" t="s">
        <v>445</v>
      </c>
      <c r="E143" t="s">
        <v>392</v>
      </c>
      <c r="F143" t="s">
        <v>393</v>
      </c>
      <c r="G143" t="s">
        <v>394</v>
      </c>
      <c r="H143" t="s">
        <v>267</v>
      </c>
      <c r="I143" t="s">
        <v>266</v>
      </c>
      <c r="K143" t="s">
        <v>395</v>
      </c>
      <c r="L143" s="6" t="s">
        <v>584</v>
      </c>
      <c r="M143" s="6" t="s">
        <v>415</v>
      </c>
    </row>
    <row r="144" spans="1:13" ht="29.15" x14ac:dyDescent="0.4">
      <c r="A144" t="s">
        <v>210</v>
      </c>
      <c r="B144">
        <v>2</v>
      </c>
      <c r="C144" t="s">
        <v>432</v>
      </c>
      <c r="E144" t="s">
        <v>392</v>
      </c>
      <c r="F144" t="s">
        <v>393</v>
      </c>
      <c r="G144" t="s">
        <v>394</v>
      </c>
      <c r="H144" t="s">
        <v>267</v>
      </c>
      <c r="I144" t="s">
        <v>266</v>
      </c>
      <c r="K144" t="s">
        <v>421</v>
      </c>
      <c r="L144" s="6" t="s">
        <v>585</v>
      </c>
      <c r="M144" s="6" t="s">
        <v>415</v>
      </c>
    </row>
    <row r="145" spans="1:13" x14ac:dyDescent="0.4">
      <c r="A145" t="s">
        <v>339</v>
      </c>
      <c r="B145">
        <v>6</v>
      </c>
      <c r="C145" t="s">
        <v>404</v>
      </c>
      <c r="E145" t="s">
        <v>392</v>
      </c>
      <c r="F145" t="s">
        <v>393</v>
      </c>
      <c r="G145" t="s">
        <v>394</v>
      </c>
      <c r="H145" t="s">
        <v>267</v>
      </c>
      <c r="I145" t="s">
        <v>266</v>
      </c>
      <c r="K145" t="s">
        <v>421</v>
      </c>
      <c r="L145" s="6" t="s">
        <v>586</v>
      </c>
    </row>
    <row r="146" spans="1:13" x14ac:dyDescent="0.4">
      <c r="A146" t="s">
        <v>308</v>
      </c>
      <c r="B146">
        <v>3</v>
      </c>
      <c r="C146" t="s">
        <v>404</v>
      </c>
      <c r="E146" t="s">
        <v>392</v>
      </c>
      <c r="F146" t="s">
        <v>434</v>
      </c>
      <c r="G146" t="s">
        <v>394</v>
      </c>
      <c r="H146" t="s">
        <v>267</v>
      </c>
      <c r="I146" t="s">
        <v>266</v>
      </c>
      <c r="K146" t="s">
        <v>429</v>
      </c>
      <c r="L146" s="6" t="s">
        <v>587</v>
      </c>
      <c r="M146" s="6" t="s">
        <v>415</v>
      </c>
    </row>
    <row r="147" spans="1:13" x14ac:dyDescent="0.4">
      <c r="A147" t="s">
        <v>202</v>
      </c>
      <c r="B147">
        <v>1</v>
      </c>
      <c r="C147" t="s">
        <v>432</v>
      </c>
      <c r="E147" t="s">
        <v>392</v>
      </c>
      <c r="F147" t="s">
        <v>420</v>
      </c>
      <c r="G147" t="s">
        <v>394</v>
      </c>
      <c r="H147" t="s">
        <v>267</v>
      </c>
      <c r="K147" t="s">
        <v>406</v>
      </c>
      <c r="L147" s="6" t="s">
        <v>677</v>
      </c>
      <c r="M147" s="6" t="s">
        <v>415</v>
      </c>
    </row>
    <row r="148" spans="1:13" x14ac:dyDescent="0.4">
      <c r="A148" t="s">
        <v>177</v>
      </c>
      <c r="B148">
        <v>6</v>
      </c>
      <c r="C148" t="s">
        <v>400</v>
      </c>
      <c r="D148" t="s">
        <v>415</v>
      </c>
      <c r="E148" t="s">
        <v>478</v>
      </c>
      <c r="F148" t="s">
        <v>434</v>
      </c>
      <c r="G148" t="s">
        <v>394</v>
      </c>
      <c r="H148" t="s">
        <v>267</v>
      </c>
      <c r="I148" t="s">
        <v>266</v>
      </c>
      <c r="J148" t="s">
        <v>415</v>
      </c>
      <c r="K148" t="s">
        <v>588</v>
      </c>
      <c r="L148" s="6" t="s">
        <v>589</v>
      </c>
    </row>
    <row r="149" spans="1:13" ht="29.15" x14ac:dyDescent="0.4">
      <c r="A149" t="s">
        <v>107</v>
      </c>
      <c r="B149">
        <v>7</v>
      </c>
      <c r="C149" t="s">
        <v>445</v>
      </c>
      <c r="E149" t="s">
        <v>392</v>
      </c>
      <c r="F149" t="s">
        <v>575</v>
      </c>
      <c r="G149" t="s">
        <v>394</v>
      </c>
      <c r="H149" t="s">
        <v>267</v>
      </c>
      <c r="I149" t="s">
        <v>266</v>
      </c>
      <c r="K149" t="s">
        <v>425</v>
      </c>
      <c r="L149" s="6" t="s">
        <v>590</v>
      </c>
    </row>
    <row r="150" spans="1:13" ht="29.15" x14ac:dyDescent="0.4">
      <c r="A150" t="s">
        <v>120</v>
      </c>
      <c r="B150">
        <v>9</v>
      </c>
      <c r="C150" t="s">
        <v>430</v>
      </c>
      <c r="E150" t="s">
        <v>402</v>
      </c>
      <c r="F150" t="s">
        <v>434</v>
      </c>
      <c r="G150" t="s">
        <v>394</v>
      </c>
      <c r="H150" t="s">
        <v>267</v>
      </c>
      <c r="I150" t="s">
        <v>266</v>
      </c>
      <c r="K150" t="s">
        <v>399</v>
      </c>
      <c r="L150" s="6" t="s">
        <v>591</v>
      </c>
    </row>
    <row r="151" spans="1:13" ht="58.3" x14ac:dyDescent="0.4">
      <c r="A151" t="s">
        <v>78</v>
      </c>
      <c r="B151">
        <v>4</v>
      </c>
      <c r="C151" t="s">
        <v>400</v>
      </c>
      <c r="E151" t="s">
        <v>392</v>
      </c>
      <c r="F151" t="s">
        <v>434</v>
      </c>
      <c r="G151" t="s">
        <v>394</v>
      </c>
      <c r="H151" t="s">
        <v>267</v>
      </c>
      <c r="I151" t="s">
        <v>266</v>
      </c>
      <c r="K151" t="s">
        <v>425</v>
      </c>
      <c r="L151" s="6" t="s">
        <v>592</v>
      </c>
    </row>
    <row r="152" spans="1:13" ht="29.15" x14ac:dyDescent="0.4">
      <c r="A152" t="s">
        <v>282</v>
      </c>
      <c r="B152">
        <v>0</v>
      </c>
      <c r="C152" t="s">
        <v>408</v>
      </c>
      <c r="E152" t="s">
        <v>392</v>
      </c>
      <c r="F152" t="s">
        <v>405</v>
      </c>
      <c r="H152" t="s">
        <v>267</v>
      </c>
      <c r="I152" t="s">
        <v>266</v>
      </c>
      <c r="K152" t="s">
        <v>421</v>
      </c>
      <c r="L152" s="6" t="s">
        <v>593</v>
      </c>
    </row>
    <row r="153" spans="1:13" ht="29.15" x14ac:dyDescent="0.4">
      <c r="A153" t="s">
        <v>309</v>
      </c>
      <c r="B153">
        <v>3</v>
      </c>
      <c r="C153" t="s">
        <v>404</v>
      </c>
      <c r="E153" t="s">
        <v>392</v>
      </c>
      <c r="F153" t="s">
        <v>434</v>
      </c>
      <c r="G153" t="s">
        <v>394</v>
      </c>
      <c r="H153" t="s">
        <v>267</v>
      </c>
      <c r="I153" t="s">
        <v>266</v>
      </c>
      <c r="K153" t="s">
        <v>406</v>
      </c>
      <c r="L153" s="6" t="s">
        <v>594</v>
      </c>
    </row>
    <row r="154" spans="1:13" ht="29.15" x14ac:dyDescent="0.4">
      <c r="A154" t="s">
        <v>192</v>
      </c>
      <c r="B154">
        <v>9</v>
      </c>
      <c r="C154" t="s">
        <v>432</v>
      </c>
      <c r="E154" t="s">
        <v>392</v>
      </c>
      <c r="F154" t="s">
        <v>393</v>
      </c>
      <c r="G154" t="s">
        <v>394</v>
      </c>
      <c r="H154" t="s">
        <v>267</v>
      </c>
      <c r="I154" t="s">
        <v>266</v>
      </c>
      <c r="K154" t="s">
        <v>421</v>
      </c>
      <c r="L154" s="6" t="s">
        <v>595</v>
      </c>
    </row>
    <row r="155" spans="1:13" ht="43.75" x14ac:dyDescent="0.4">
      <c r="A155" t="s">
        <v>87</v>
      </c>
      <c r="B155">
        <v>5</v>
      </c>
      <c r="C155" t="s">
        <v>408</v>
      </c>
      <c r="E155" t="s">
        <v>402</v>
      </c>
      <c r="F155" t="s">
        <v>393</v>
      </c>
      <c r="G155" t="s">
        <v>394</v>
      </c>
      <c r="K155" t="s">
        <v>596</v>
      </c>
      <c r="L155" s="6" t="s">
        <v>597</v>
      </c>
      <c r="M155" s="6" t="s">
        <v>415</v>
      </c>
    </row>
    <row r="156" spans="1:13" ht="29.15" x14ac:dyDescent="0.4">
      <c r="A156" t="s">
        <v>145</v>
      </c>
      <c r="B156">
        <v>2</v>
      </c>
      <c r="C156" t="s">
        <v>414</v>
      </c>
      <c r="D156" t="s">
        <v>415</v>
      </c>
      <c r="E156" t="s">
        <v>392</v>
      </c>
      <c r="F156" t="s">
        <v>434</v>
      </c>
      <c r="G156" t="s">
        <v>394</v>
      </c>
      <c r="H156" t="s">
        <v>267</v>
      </c>
      <c r="I156" t="s">
        <v>266</v>
      </c>
      <c r="K156" t="s">
        <v>426</v>
      </c>
      <c r="L156" s="6" t="s">
        <v>598</v>
      </c>
    </row>
    <row r="157" spans="1:13" ht="43.75" x14ac:dyDescent="0.4">
      <c r="A157" t="s">
        <v>225</v>
      </c>
      <c r="B157">
        <v>4</v>
      </c>
      <c r="C157" t="s">
        <v>404</v>
      </c>
      <c r="E157" t="s">
        <v>392</v>
      </c>
      <c r="F157" t="s">
        <v>398</v>
      </c>
      <c r="G157" t="s">
        <v>394</v>
      </c>
      <c r="H157" t="s">
        <v>267</v>
      </c>
      <c r="I157" t="s">
        <v>600</v>
      </c>
      <c r="K157" t="s">
        <v>429</v>
      </c>
      <c r="L157" s="6" t="s">
        <v>599</v>
      </c>
    </row>
    <row r="158" spans="1:13" ht="29.15" x14ac:dyDescent="0.4">
      <c r="A158" t="s">
        <v>117</v>
      </c>
      <c r="B158">
        <v>8</v>
      </c>
      <c r="C158" t="s">
        <v>404</v>
      </c>
      <c r="E158" t="s">
        <v>392</v>
      </c>
      <c r="F158" t="s">
        <v>405</v>
      </c>
      <c r="G158" t="s">
        <v>394</v>
      </c>
      <c r="H158" t="s">
        <v>600</v>
      </c>
      <c r="I158" t="s">
        <v>600</v>
      </c>
      <c r="K158" t="s">
        <v>425</v>
      </c>
      <c r="L158" s="6" t="s">
        <v>601</v>
      </c>
    </row>
    <row r="159" spans="1:13" x14ac:dyDescent="0.4">
      <c r="A159" t="s">
        <v>321</v>
      </c>
      <c r="B159">
        <v>6</v>
      </c>
      <c r="C159" t="s">
        <v>400</v>
      </c>
      <c r="E159" t="s">
        <v>392</v>
      </c>
      <c r="F159" t="s">
        <v>764</v>
      </c>
      <c r="G159" t="s">
        <v>394</v>
      </c>
      <c r="H159" t="s">
        <v>267</v>
      </c>
      <c r="I159" t="s">
        <v>266</v>
      </c>
      <c r="K159" t="s">
        <v>421</v>
      </c>
      <c r="L159" s="6" t="s">
        <v>602</v>
      </c>
      <c r="M159" s="6" t="s">
        <v>415</v>
      </c>
    </row>
    <row r="160" spans="1:13" x14ac:dyDescent="0.4">
      <c r="A160" t="s">
        <v>605</v>
      </c>
      <c r="B160">
        <v>3</v>
      </c>
      <c r="C160" t="s">
        <v>400</v>
      </c>
      <c r="E160" t="s">
        <v>425</v>
      </c>
      <c r="F160" t="s">
        <v>434</v>
      </c>
      <c r="G160" t="s">
        <v>394</v>
      </c>
      <c r="H160" t="s">
        <v>267</v>
      </c>
      <c r="I160" t="s">
        <v>266</v>
      </c>
      <c r="J160" t="s">
        <v>415</v>
      </c>
      <c r="K160" t="s">
        <v>604</v>
      </c>
      <c r="L160" s="6" t="s">
        <v>603</v>
      </c>
      <c r="M160" s="6" t="s">
        <v>415</v>
      </c>
    </row>
    <row r="161" spans="1:13" ht="29.15" x14ac:dyDescent="0.4">
      <c r="A161" t="s">
        <v>203</v>
      </c>
      <c r="B161">
        <v>1</v>
      </c>
      <c r="C161" t="s">
        <v>404</v>
      </c>
      <c r="E161" t="s">
        <v>392</v>
      </c>
      <c r="F161" t="s">
        <v>434</v>
      </c>
      <c r="G161" t="s">
        <v>394</v>
      </c>
      <c r="H161" t="s">
        <v>267</v>
      </c>
      <c r="I161" t="s">
        <v>266</v>
      </c>
      <c r="K161" t="s">
        <v>395</v>
      </c>
      <c r="L161" s="6" t="s">
        <v>606</v>
      </c>
    </row>
    <row r="162" spans="1:13" ht="29.15" x14ac:dyDescent="0.4">
      <c r="A162" t="s">
        <v>226</v>
      </c>
      <c r="B162">
        <v>4</v>
      </c>
      <c r="C162" t="s">
        <v>432</v>
      </c>
      <c r="E162" t="s">
        <v>450</v>
      </c>
      <c r="F162" t="s">
        <v>398</v>
      </c>
      <c r="G162" t="s">
        <v>394</v>
      </c>
      <c r="H162" t="s">
        <v>267</v>
      </c>
      <c r="I162" t="s">
        <v>600</v>
      </c>
      <c r="K162" t="s">
        <v>421</v>
      </c>
      <c r="L162" s="6" t="s">
        <v>607</v>
      </c>
    </row>
    <row r="163" spans="1:13" x14ac:dyDescent="0.4">
      <c r="A163" t="s">
        <v>344</v>
      </c>
      <c r="B163">
        <v>1</v>
      </c>
      <c r="C163" t="s">
        <v>432</v>
      </c>
      <c r="E163" t="s">
        <v>392</v>
      </c>
      <c r="F163" t="s">
        <v>393</v>
      </c>
      <c r="G163" t="s">
        <v>394</v>
      </c>
      <c r="H163" t="s">
        <v>267</v>
      </c>
      <c r="I163" t="s">
        <v>266</v>
      </c>
      <c r="K163" t="s">
        <v>402</v>
      </c>
      <c r="L163" s="6" t="s">
        <v>608</v>
      </c>
    </row>
    <row r="164" spans="1:13" x14ac:dyDescent="0.4">
      <c r="A164" t="s">
        <v>79</v>
      </c>
      <c r="B164">
        <v>4</v>
      </c>
      <c r="C164" t="s">
        <v>464</v>
      </c>
      <c r="E164" t="s">
        <v>392</v>
      </c>
      <c r="F164" t="s">
        <v>434</v>
      </c>
      <c r="G164" t="s">
        <v>394</v>
      </c>
      <c r="H164" t="s">
        <v>267</v>
      </c>
      <c r="I164" t="s">
        <v>600</v>
      </c>
      <c r="K164" t="s">
        <v>421</v>
      </c>
      <c r="L164" s="6" t="s">
        <v>609</v>
      </c>
    </row>
    <row r="165" spans="1:13" ht="29.15" x14ac:dyDescent="0.4">
      <c r="A165" t="s">
        <v>88</v>
      </c>
      <c r="B165">
        <v>5</v>
      </c>
      <c r="C165" t="s">
        <v>400</v>
      </c>
      <c r="E165" t="s">
        <v>392</v>
      </c>
      <c r="F165" t="s">
        <v>434</v>
      </c>
      <c r="G165" t="s">
        <v>394</v>
      </c>
      <c r="H165" t="s">
        <v>267</v>
      </c>
      <c r="I165" t="s">
        <v>266</v>
      </c>
      <c r="J165" t="s">
        <v>415</v>
      </c>
      <c r="K165" t="s">
        <v>395</v>
      </c>
      <c r="L165" s="6" t="s">
        <v>610</v>
      </c>
    </row>
    <row r="166" spans="1:13" ht="29.15" x14ac:dyDescent="0.4">
      <c r="A166" t="s">
        <v>167</v>
      </c>
      <c r="B166">
        <v>4</v>
      </c>
      <c r="C166" t="s">
        <v>432</v>
      </c>
      <c r="E166" t="s">
        <v>392</v>
      </c>
      <c r="F166" t="s">
        <v>398</v>
      </c>
      <c r="G166" t="s">
        <v>394</v>
      </c>
      <c r="H166" t="s">
        <v>600</v>
      </c>
      <c r="I166" t="s">
        <v>600</v>
      </c>
      <c r="K166" t="s">
        <v>399</v>
      </c>
      <c r="L166" s="6" t="s">
        <v>611</v>
      </c>
    </row>
    <row r="167" spans="1:13" x14ac:dyDescent="0.4">
      <c r="A167" t="s">
        <v>101</v>
      </c>
      <c r="B167">
        <v>6</v>
      </c>
      <c r="C167" t="s">
        <v>400</v>
      </c>
      <c r="E167" t="s">
        <v>478</v>
      </c>
      <c r="F167" t="s">
        <v>434</v>
      </c>
      <c r="G167" t="s">
        <v>394</v>
      </c>
      <c r="H167" t="s">
        <v>267</v>
      </c>
      <c r="I167" t="s">
        <v>266</v>
      </c>
      <c r="K167" t="s">
        <v>409</v>
      </c>
      <c r="L167" s="6" t="s">
        <v>612</v>
      </c>
    </row>
    <row r="168" spans="1:13" x14ac:dyDescent="0.4">
      <c r="A168" t="s">
        <v>125</v>
      </c>
      <c r="B168">
        <v>0</v>
      </c>
      <c r="C168" t="s">
        <v>430</v>
      </c>
      <c r="E168" t="s">
        <v>392</v>
      </c>
      <c r="F168" t="s">
        <v>434</v>
      </c>
      <c r="G168" t="s">
        <v>394</v>
      </c>
      <c r="H168" t="s">
        <v>267</v>
      </c>
      <c r="I168" t="s">
        <v>600</v>
      </c>
      <c r="K168" t="s">
        <v>421</v>
      </c>
      <c r="L168" s="6" t="s">
        <v>613</v>
      </c>
    </row>
    <row r="169" spans="1:13" ht="29.15" x14ac:dyDescent="0.4">
      <c r="A169" t="s">
        <v>135</v>
      </c>
      <c r="B169">
        <v>1</v>
      </c>
      <c r="C169" t="s">
        <v>445</v>
      </c>
      <c r="E169" t="s">
        <v>392</v>
      </c>
      <c r="F169" t="s">
        <v>420</v>
      </c>
      <c r="G169" t="s">
        <v>394</v>
      </c>
      <c r="H169" t="s">
        <v>267</v>
      </c>
      <c r="I169" t="s">
        <v>600</v>
      </c>
      <c r="K169" t="s">
        <v>457</v>
      </c>
      <c r="L169" s="6" t="s">
        <v>614</v>
      </c>
      <c r="M169" s="6" t="s">
        <v>415</v>
      </c>
    </row>
    <row r="170" spans="1:13" ht="29.15" x14ac:dyDescent="0.4">
      <c r="A170" t="s">
        <v>211</v>
      </c>
      <c r="B170">
        <v>2</v>
      </c>
      <c r="C170" t="s">
        <v>445</v>
      </c>
      <c r="E170" t="s">
        <v>392</v>
      </c>
      <c r="F170" t="s">
        <v>765</v>
      </c>
      <c r="G170" t="s">
        <v>394</v>
      </c>
      <c r="H170" t="s">
        <v>267</v>
      </c>
      <c r="I170" t="s">
        <v>266</v>
      </c>
      <c r="K170" t="s">
        <v>421</v>
      </c>
      <c r="L170" s="6" t="s">
        <v>616</v>
      </c>
    </row>
    <row r="171" spans="1:13" ht="29.15" x14ac:dyDescent="0.4">
      <c r="A171" t="s">
        <v>271</v>
      </c>
      <c r="B171">
        <v>1</v>
      </c>
      <c r="C171" t="s">
        <v>432</v>
      </c>
      <c r="E171" t="s">
        <v>450</v>
      </c>
      <c r="F171" t="s">
        <v>405</v>
      </c>
      <c r="G171" t="s">
        <v>394</v>
      </c>
      <c r="H171" t="s">
        <v>600</v>
      </c>
      <c r="I171" t="s">
        <v>600</v>
      </c>
      <c r="K171" t="s">
        <v>421</v>
      </c>
      <c r="L171" s="6" t="s">
        <v>617</v>
      </c>
      <c r="M171" s="6" t="s">
        <v>415</v>
      </c>
    </row>
    <row r="172" spans="1:13" ht="43.75" x14ac:dyDescent="0.4">
      <c r="A172" t="s">
        <v>173</v>
      </c>
      <c r="B172">
        <v>5</v>
      </c>
      <c r="C172" t="s">
        <v>445</v>
      </c>
      <c r="E172" t="s">
        <v>409</v>
      </c>
      <c r="F172" t="s">
        <v>434</v>
      </c>
      <c r="G172" t="s">
        <v>394</v>
      </c>
      <c r="H172" t="s">
        <v>267</v>
      </c>
      <c r="I172" t="s">
        <v>266</v>
      </c>
      <c r="J172" t="s">
        <v>415</v>
      </c>
      <c r="K172" t="s">
        <v>619</v>
      </c>
      <c r="L172" s="6" t="s">
        <v>618</v>
      </c>
    </row>
    <row r="173" spans="1:13" x14ac:dyDescent="0.4">
      <c r="A173" t="s">
        <v>80</v>
      </c>
      <c r="B173">
        <v>4</v>
      </c>
      <c r="C173" t="s">
        <v>464</v>
      </c>
      <c r="E173" t="s">
        <v>478</v>
      </c>
      <c r="F173" t="s">
        <v>505</v>
      </c>
      <c r="G173" t="s">
        <v>394</v>
      </c>
      <c r="H173" t="s">
        <v>267</v>
      </c>
      <c r="I173" t="s">
        <v>266</v>
      </c>
      <c r="K173" t="s">
        <v>409</v>
      </c>
      <c r="L173" s="6" t="s">
        <v>620</v>
      </c>
    </row>
    <row r="174" spans="1:13" ht="29.15" x14ac:dyDescent="0.4">
      <c r="A174" t="s">
        <v>178</v>
      </c>
      <c r="B174">
        <v>6</v>
      </c>
      <c r="C174" t="s">
        <v>414</v>
      </c>
      <c r="E174" t="s">
        <v>392</v>
      </c>
      <c r="F174" t="s">
        <v>393</v>
      </c>
      <c r="G174" t="s">
        <v>394</v>
      </c>
      <c r="H174" t="s">
        <v>267</v>
      </c>
      <c r="I174" t="s">
        <v>600</v>
      </c>
      <c r="K174" t="s">
        <v>395</v>
      </c>
      <c r="L174" s="6" t="s">
        <v>621</v>
      </c>
    </row>
    <row r="175" spans="1:13" ht="43.75" x14ac:dyDescent="0.4">
      <c r="A175" t="s">
        <v>310</v>
      </c>
      <c r="B175">
        <v>3</v>
      </c>
      <c r="C175" t="s">
        <v>404</v>
      </c>
      <c r="E175" t="s">
        <v>392</v>
      </c>
      <c r="F175" t="s">
        <v>398</v>
      </c>
      <c r="G175" t="s">
        <v>394</v>
      </c>
      <c r="H175" t="s">
        <v>267</v>
      </c>
      <c r="I175" t="s">
        <v>266</v>
      </c>
      <c r="K175" t="s">
        <v>421</v>
      </c>
      <c r="L175" s="6" t="s">
        <v>622</v>
      </c>
    </row>
    <row r="176" spans="1:13" ht="29.15" x14ac:dyDescent="0.4">
      <c r="A176" t="s">
        <v>179</v>
      </c>
      <c r="B176">
        <v>6</v>
      </c>
      <c r="C176" t="s">
        <v>445</v>
      </c>
      <c r="E176" t="s">
        <v>392</v>
      </c>
      <c r="F176" t="s">
        <v>393</v>
      </c>
      <c r="G176" t="s">
        <v>394</v>
      </c>
      <c r="H176" t="s">
        <v>267</v>
      </c>
      <c r="I176" t="s">
        <v>600</v>
      </c>
      <c r="K176" t="s">
        <v>395</v>
      </c>
      <c r="L176" s="6" t="s">
        <v>623</v>
      </c>
      <c r="M176" s="6" t="s">
        <v>415</v>
      </c>
    </row>
    <row r="177" spans="1:13" x14ac:dyDescent="0.4">
      <c r="A177" t="s">
        <v>31</v>
      </c>
      <c r="B177">
        <v>1</v>
      </c>
      <c r="C177" t="s">
        <v>445</v>
      </c>
      <c r="E177" t="s">
        <v>450</v>
      </c>
      <c r="F177" t="s">
        <v>393</v>
      </c>
      <c r="G177" t="s">
        <v>394</v>
      </c>
      <c r="H177" t="s">
        <v>600</v>
      </c>
      <c r="I177" t="s">
        <v>600</v>
      </c>
      <c r="K177" t="s">
        <v>395</v>
      </c>
      <c r="L177" s="6" t="s">
        <v>624</v>
      </c>
      <c r="M177" s="6" t="s">
        <v>415</v>
      </c>
    </row>
    <row r="178" spans="1:13" ht="29.15" x14ac:dyDescent="0.4">
      <c r="A178" t="s">
        <v>48</v>
      </c>
      <c r="B178">
        <v>2</v>
      </c>
      <c r="C178" t="s">
        <v>404</v>
      </c>
      <c r="E178" t="s">
        <v>392</v>
      </c>
      <c r="F178" t="s">
        <v>393</v>
      </c>
      <c r="G178" t="s">
        <v>394</v>
      </c>
      <c r="H178" t="s">
        <v>267</v>
      </c>
      <c r="I178" t="s">
        <v>266</v>
      </c>
      <c r="K178" t="s">
        <v>421</v>
      </c>
      <c r="L178" s="6" t="s">
        <v>625</v>
      </c>
      <c r="M178" s="6" t="s">
        <v>415</v>
      </c>
    </row>
    <row r="179" spans="1:13" x14ac:dyDescent="0.4">
      <c r="A179" t="s">
        <v>333</v>
      </c>
      <c r="B179">
        <v>1</v>
      </c>
      <c r="C179" t="s">
        <v>445</v>
      </c>
      <c r="E179" t="s">
        <v>512</v>
      </c>
      <c r="F179" t="s">
        <v>393</v>
      </c>
      <c r="G179" t="s">
        <v>394</v>
      </c>
      <c r="H179" t="s">
        <v>267</v>
      </c>
      <c r="I179" t="s">
        <v>600</v>
      </c>
      <c r="K179" t="s">
        <v>395</v>
      </c>
      <c r="L179" s="6" t="s">
        <v>626</v>
      </c>
      <c r="M179" s="6" t="s">
        <v>415</v>
      </c>
    </row>
    <row r="180" spans="1:13" ht="58.3" x14ac:dyDescent="0.4">
      <c r="A180" t="s">
        <v>180</v>
      </c>
      <c r="B180">
        <v>6</v>
      </c>
      <c r="C180" t="s">
        <v>432</v>
      </c>
      <c r="E180" t="s">
        <v>478</v>
      </c>
      <c r="F180" t="s">
        <v>398</v>
      </c>
      <c r="G180" t="s">
        <v>394</v>
      </c>
      <c r="H180" t="s">
        <v>267</v>
      </c>
      <c r="I180" t="s">
        <v>266</v>
      </c>
      <c r="J180" t="s">
        <v>415</v>
      </c>
      <c r="K180" t="s">
        <v>395</v>
      </c>
      <c r="L180" s="6" t="s">
        <v>627</v>
      </c>
    </row>
    <row r="181" spans="1:13" ht="29.15" x14ac:dyDescent="0.4">
      <c r="A181" t="s">
        <v>32</v>
      </c>
      <c r="B181">
        <v>1</v>
      </c>
      <c r="C181" t="s">
        <v>408</v>
      </c>
      <c r="E181" t="s">
        <v>392</v>
      </c>
      <c r="F181" t="s">
        <v>434</v>
      </c>
      <c r="G181" t="s">
        <v>394</v>
      </c>
      <c r="H181" t="s">
        <v>267</v>
      </c>
      <c r="I181" t="s">
        <v>600</v>
      </c>
      <c r="K181" t="s">
        <v>421</v>
      </c>
      <c r="L181" s="6" t="s">
        <v>628</v>
      </c>
      <c r="M181" s="6" t="s">
        <v>415</v>
      </c>
    </row>
    <row r="182" spans="1:13" ht="29.15" x14ac:dyDescent="0.4">
      <c r="A182" t="s">
        <v>334</v>
      </c>
      <c r="B182">
        <v>1</v>
      </c>
      <c r="C182" t="s">
        <v>408</v>
      </c>
      <c r="E182" t="s">
        <v>450</v>
      </c>
      <c r="F182" t="s">
        <v>456</v>
      </c>
      <c r="G182" t="s">
        <v>394</v>
      </c>
      <c r="H182" t="s">
        <v>267</v>
      </c>
      <c r="I182" t="s">
        <v>266</v>
      </c>
      <c r="K182" t="s">
        <v>406</v>
      </c>
      <c r="L182" s="6" t="s">
        <v>629</v>
      </c>
      <c r="M182" s="6" t="s">
        <v>415</v>
      </c>
    </row>
    <row r="183" spans="1:13" x14ac:dyDescent="0.4">
      <c r="A183" t="s">
        <v>89</v>
      </c>
      <c r="B183">
        <v>5</v>
      </c>
      <c r="C183" t="s">
        <v>408</v>
      </c>
      <c r="E183" t="s">
        <v>392</v>
      </c>
      <c r="F183" t="s">
        <v>456</v>
      </c>
      <c r="G183" t="s">
        <v>394</v>
      </c>
      <c r="H183" t="s">
        <v>267</v>
      </c>
      <c r="I183" t="s">
        <v>266</v>
      </c>
      <c r="K183" t="s">
        <v>421</v>
      </c>
      <c r="L183" s="6" t="s">
        <v>630</v>
      </c>
      <c r="M183" s="6" t="s">
        <v>415</v>
      </c>
    </row>
    <row r="184" spans="1:13" x14ac:dyDescent="0.4">
      <c r="A184" t="s">
        <v>49</v>
      </c>
      <c r="B184">
        <v>2</v>
      </c>
      <c r="C184" t="s">
        <v>408</v>
      </c>
      <c r="E184" t="s">
        <v>392</v>
      </c>
      <c r="F184" t="s">
        <v>393</v>
      </c>
      <c r="G184" t="s">
        <v>394</v>
      </c>
      <c r="H184" t="s">
        <v>267</v>
      </c>
      <c r="I184" t="s">
        <v>266</v>
      </c>
      <c r="K184" t="s">
        <v>421</v>
      </c>
      <c r="L184" s="6" t="s">
        <v>631</v>
      </c>
      <c r="M184" s="6" t="s">
        <v>415</v>
      </c>
    </row>
    <row r="185" spans="1:13" ht="43.75" x14ac:dyDescent="0.4">
      <c r="A185" t="s">
        <v>190</v>
      </c>
      <c r="B185">
        <v>8</v>
      </c>
      <c r="C185" t="s">
        <v>400</v>
      </c>
      <c r="E185" t="s">
        <v>392</v>
      </c>
      <c r="F185" t="s">
        <v>405</v>
      </c>
      <c r="G185" t="s">
        <v>394</v>
      </c>
      <c r="H185" t="s">
        <v>267</v>
      </c>
      <c r="I185" t="s">
        <v>266</v>
      </c>
      <c r="K185" t="s">
        <v>421</v>
      </c>
      <c r="L185" s="6" t="s">
        <v>632</v>
      </c>
    </row>
    <row r="186" spans="1:13" ht="43.75" x14ac:dyDescent="0.4">
      <c r="A186" t="s">
        <v>336</v>
      </c>
      <c r="B186">
        <v>3</v>
      </c>
      <c r="C186" t="s">
        <v>432</v>
      </c>
      <c r="E186" t="s">
        <v>392</v>
      </c>
      <c r="F186" t="s">
        <v>471</v>
      </c>
      <c r="G186" t="s">
        <v>394</v>
      </c>
      <c r="H186" t="s">
        <v>267</v>
      </c>
      <c r="I186" t="s">
        <v>266</v>
      </c>
      <c r="K186" t="s">
        <v>421</v>
      </c>
      <c r="L186" s="6" t="s">
        <v>633</v>
      </c>
    </row>
    <row r="187" spans="1:13" ht="29.15" x14ac:dyDescent="0.4">
      <c r="A187" t="s">
        <v>272</v>
      </c>
      <c r="B187">
        <v>1</v>
      </c>
      <c r="C187" t="s">
        <v>430</v>
      </c>
      <c r="E187" t="s">
        <v>450</v>
      </c>
      <c r="F187" t="s">
        <v>456</v>
      </c>
      <c r="G187" t="s">
        <v>394</v>
      </c>
      <c r="H187" t="s">
        <v>600</v>
      </c>
      <c r="I187" t="s">
        <v>600</v>
      </c>
      <c r="K187" t="s">
        <v>406</v>
      </c>
      <c r="L187" s="6" t="s">
        <v>836</v>
      </c>
    </row>
    <row r="188" spans="1:13" ht="29.15" x14ac:dyDescent="0.4">
      <c r="A188" t="s">
        <v>66</v>
      </c>
      <c r="B188">
        <v>3</v>
      </c>
      <c r="C188" t="s">
        <v>464</v>
      </c>
      <c r="E188" t="s">
        <v>392</v>
      </c>
      <c r="F188" t="s">
        <v>420</v>
      </c>
      <c r="G188" t="s">
        <v>600</v>
      </c>
      <c r="H188" t="s">
        <v>267</v>
      </c>
      <c r="I188" t="s">
        <v>266</v>
      </c>
      <c r="K188" t="s">
        <v>421</v>
      </c>
      <c r="L188" s="6" t="s">
        <v>634</v>
      </c>
    </row>
    <row r="189" spans="1:13" ht="29.15" x14ac:dyDescent="0.4">
      <c r="A189" t="s">
        <v>227</v>
      </c>
      <c r="B189">
        <v>4</v>
      </c>
      <c r="C189" t="s">
        <v>445</v>
      </c>
      <c r="E189" t="s">
        <v>392</v>
      </c>
      <c r="F189" t="s">
        <v>505</v>
      </c>
      <c r="G189" t="s">
        <v>394</v>
      </c>
      <c r="H189" t="s">
        <v>267</v>
      </c>
      <c r="I189" t="s">
        <v>266</v>
      </c>
      <c r="K189" t="s">
        <v>395</v>
      </c>
      <c r="L189" s="6" t="s">
        <v>635</v>
      </c>
      <c r="M189" s="6" t="s">
        <v>415</v>
      </c>
    </row>
    <row r="190" spans="1:13" x14ac:dyDescent="0.4">
      <c r="A190" t="s">
        <v>33</v>
      </c>
      <c r="B190">
        <v>1</v>
      </c>
      <c r="C190" t="s">
        <v>430</v>
      </c>
      <c r="D190" t="s">
        <v>415</v>
      </c>
      <c r="E190" t="s">
        <v>402</v>
      </c>
      <c r="F190" t="s">
        <v>434</v>
      </c>
      <c r="G190" t="s">
        <v>394</v>
      </c>
      <c r="H190" t="s">
        <v>267</v>
      </c>
      <c r="I190" t="s">
        <v>266</v>
      </c>
      <c r="K190" t="s">
        <v>395</v>
      </c>
      <c r="L190" s="6" t="s">
        <v>636</v>
      </c>
    </row>
    <row r="191" spans="1:13" x14ac:dyDescent="0.4">
      <c r="A191" t="s">
        <v>34</v>
      </c>
      <c r="B191">
        <v>1</v>
      </c>
      <c r="C191" t="s">
        <v>464</v>
      </c>
      <c r="D191" t="s">
        <v>415</v>
      </c>
      <c r="E191" t="s">
        <v>402</v>
      </c>
      <c r="F191" t="s">
        <v>434</v>
      </c>
      <c r="G191" t="s">
        <v>600</v>
      </c>
      <c r="H191" t="s">
        <v>267</v>
      </c>
      <c r="I191" t="s">
        <v>266</v>
      </c>
      <c r="J191" t="s">
        <v>415</v>
      </c>
      <c r="K191" t="s">
        <v>426</v>
      </c>
      <c r="L191" s="6" t="s">
        <v>637</v>
      </c>
    </row>
    <row r="192" spans="1:13" ht="29.15" x14ac:dyDescent="0.4">
      <c r="A192" t="s">
        <v>341</v>
      </c>
      <c r="B192">
        <v>9</v>
      </c>
      <c r="C192" t="s">
        <v>400</v>
      </c>
      <c r="E192" t="s">
        <v>402</v>
      </c>
      <c r="F192" t="s">
        <v>398</v>
      </c>
      <c r="G192" t="s">
        <v>394</v>
      </c>
      <c r="H192" t="s">
        <v>267</v>
      </c>
      <c r="I192" t="s">
        <v>266</v>
      </c>
      <c r="K192" t="s">
        <v>619</v>
      </c>
      <c r="L192" s="6" t="s">
        <v>638</v>
      </c>
    </row>
    <row r="193" spans="1:13" ht="43.75" x14ac:dyDescent="0.4">
      <c r="A193" t="s">
        <v>325</v>
      </c>
      <c r="B193">
        <v>8</v>
      </c>
      <c r="C193" t="s">
        <v>432</v>
      </c>
      <c r="E193" t="s">
        <v>392</v>
      </c>
      <c r="F193" t="s">
        <v>471</v>
      </c>
      <c r="G193" t="s">
        <v>394</v>
      </c>
      <c r="H193" t="s">
        <v>267</v>
      </c>
      <c r="I193" t="s">
        <v>600</v>
      </c>
      <c r="K193" t="s">
        <v>421</v>
      </c>
      <c r="L193" s="6" t="s">
        <v>639</v>
      </c>
    </row>
    <row r="194" spans="1:13" x14ac:dyDescent="0.4">
      <c r="A194" t="s">
        <v>136</v>
      </c>
      <c r="B194">
        <v>1</v>
      </c>
      <c r="C194" t="s">
        <v>414</v>
      </c>
      <c r="E194" t="s">
        <v>392</v>
      </c>
      <c r="F194" t="s">
        <v>434</v>
      </c>
      <c r="G194" t="s">
        <v>394</v>
      </c>
      <c r="H194" t="s">
        <v>267</v>
      </c>
      <c r="I194" t="s">
        <v>600</v>
      </c>
      <c r="K194" t="s">
        <v>395</v>
      </c>
      <c r="L194" s="6" t="s">
        <v>640</v>
      </c>
      <c r="M194" s="6" t="s">
        <v>415</v>
      </c>
    </row>
    <row r="195" spans="1:13" ht="29.15" x14ac:dyDescent="0.4">
      <c r="A195" t="s">
        <v>174</v>
      </c>
      <c r="B195">
        <v>5</v>
      </c>
      <c r="C195" t="s">
        <v>432</v>
      </c>
      <c r="E195" t="s">
        <v>392</v>
      </c>
      <c r="F195" t="s">
        <v>505</v>
      </c>
      <c r="G195" t="s">
        <v>394</v>
      </c>
      <c r="H195" t="s">
        <v>267</v>
      </c>
      <c r="I195" t="s">
        <v>266</v>
      </c>
      <c r="K195" t="s">
        <v>429</v>
      </c>
      <c r="L195" s="6" t="s">
        <v>641</v>
      </c>
      <c r="M195" s="6" t="s">
        <v>415</v>
      </c>
    </row>
    <row r="196" spans="1:13" ht="43.75" x14ac:dyDescent="0.4">
      <c r="A196" t="s">
        <v>50</v>
      </c>
      <c r="B196">
        <v>2</v>
      </c>
      <c r="C196" t="s">
        <v>464</v>
      </c>
      <c r="E196" t="s">
        <v>392</v>
      </c>
      <c r="F196" t="s">
        <v>434</v>
      </c>
      <c r="G196" t="s">
        <v>394</v>
      </c>
      <c r="H196" t="s">
        <v>267</v>
      </c>
      <c r="I196" t="s">
        <v>266</v>
      </c>
      <c r="K196" t="s">
        <v>406</v>
      </c>
      <c r="L196" s="6" t="s">
        <v>824</v>
      </c>
      <c r="M196" s="6" t="s">
        <v>415</v>
      </c>
    </row>
    <row r="197" spans="1:13" ht="29.15" x14ac:dyDescent="0.4">
      <c r="A197" t="s">
        <v>204</v>
      </c>
      <c r="B197">
        <v>1</v>
      </c>
      <c r="C197" t="s">
        <v>404</v>
      </c>
      <c r="E197" t="s">
        <v>392</v>
      </c>
      <c r="F197" t="s">
        <v>434</v>
      </c>
      <c r="G197" t="s">
        <v>394</v>
      </c>
      <c r="H197" t="s">
        <v>267</v>
      </c>
      <c r="I197" t="s">
        <v>266</v>
      </c>
      <c r="K197" t="s">
        <v>402</v>
      </c>
      <c r="L197" s="6" t="s">
        <v>642</v>
      </c>
    </row>
    <row r="198" spans="1:13" ht="29.15" x14ac:dyDescent="0.4">
      <c r="A198" t="s">
        <v>51</v>
      </c>
      <c r="B198">
        <v>2</v>
      </c>
      <c r="C198" t="s">
        <v>404</v>
      </c>
      <c r="E198" t="s">
        <v>392</v>
      </c>
      <c r="F198" t="s">
        <v>393</v>
      </c>
      <c r="G198" t="s">
        <v>394</v>
      </c>
      <c r="H198" t="s">
        <v>600</v>
      </c>
      <c r="I198" t="s">
        <v>600</v>
      </c>
      <c r="K198" t="s">
        <v>395</v>
      </c>
      <c r="L198" s="6" t="s">
        <v>643</v>
      </c>
    </row>
    <row r="199" spans="1:13" ht="29.15" x14ac:dyDescent="0.4">
      <c r="A199" t="s">
        <v>90</v>
      </c>
      <c r="B199">
        <v>5</v>
      </c>
      <c r="C199" t="s">
        <v>430</v>
      </c>
      <c r="E199" t="s">
        <v>478</v>
      </c>
      <c r="F199" t="s">
        <v>405</v>
      </c>
      <c r="G199" t="s">
        <v>394</v>
      </c>
      <c r="H199" t="s">
        <v>267</v>
      </c>
      <c r="I199" t="s">
        <v>266</v>
      </c>
      <c r="J199" t="s">
        <v>415</v>
      </c>
      <c r="K199" t="s">
        <v>395</v>
      </c>
      <c r="L199" s="6" t="s">
        <v>678</v>
      </c>
    </row>
    <row r="200" spans="1:13" x14ac:dyDescent="0.4">
      <c r="A200" t="s">
        <v>357</v>
      </c>
      <c r="B200">
        <v>4</v>
      </c>
      <c r="C200" t="s">
        <v>432</v>
      </c>
      <c r="E200" t="s">
        <v>392</v>
      </c>
      <c r="F200" t="s">
        <v>434</v>
      </c>
      <c r="G200" t="s">
        <v>394</v>
      </c>
      <c r="H200" t="s">
        <v>267</v>
      </c>
      <c r="I200" t="s">
        <v>266</v>
      </c>
      <c r="K200" t="s">
        <v>395</v>
      </c>
      <c r="L200" s="6" t="s">
        <v>644</v>
      </c>
    </row>
    <row r="201" spans="1:13" ht="43.75" x14ac:dyDescent="0.4">
      <c r="A201" t="s">
        <v>351</v>
      </c>
      <c r="B201">
        <v>3</v>
      </c>
      <c r="C201" t="s">
        <v>445</v>
      </c>
      <c r="D201" t="s">
        <v>415</v>
      </c>
      <c r="E201" t="s">
        <v>402</v>
      </c>
      <c r="F201" t="s">
        <v>766</v>
      </c>
      <c r="G201" t="s">
        <v>394</v>
      </c>
      <c r="H201" t="s">
        <v>267</v>
      </c>
      <c r="I201" t="s">
        <v>266</v>
      </c>
      <c r="K201" t="s">
        <v>399</v>
      </c>
      <c r="L201" s="6" t="s">
        <v>679</v>
      </c>
    </row>
    <row r="202" spans="1:13" ht="29.15" x14ac:dyDescent="0.4">
      <c r="A202" t="s">
        <v>52</v>
      </c>
      <c r="B202">
        <v>2</v>
      </c>
      <c r="C202" t="s">
        <v>400</v>
      </c>
      <c r="E202" t="s">
        <v>392</v>
      </c>
      <c r="F202" t="s">
        <v>434</v>
      </c>
      <c r="G202" t="s">
        <v>394</v>
      </c>
      <c r="H202" t="s">
        <v>267</v>
      </c>
      <c r="I202" t="s">
        <v>600</v>
      </c>
      <c r="K202" t="s">
        <v>395</v>
      </c>
      <c r="L202" s="6" t="s">
        <v>645</v>
      </c>
    </row>
    <row r="203" spans="1:13" ht="43.75" x14ac:dyDescent="0.4">
      <c r="A203" t="s">
        <v>299</v>
      </c>
      <c r="B203">
        <v>2</v>
      </c>
      <c r="C203" t="s">
        <v>404</v>
      </c>
      <c r="E203" t="s">
        <v>392</v>
      </c>
      <c r="F203" t="s">
        <v>393</v>
      </c>
      <c r="G203" t="s">
        <v>394</v>
      </c>
      <c r="H203" t="s">
        <v>267</v>
      </c>
      <c r="I203" t="s">
        <v>266</v>
      </c>
      <c r="K203" t="s">
        <v>429</v>
      </c>
      <c r="L203" s="6" t="s">
        <v>680</v>
      </c>
    </row>
    <row r="204" spans="1:13" ht="29.15" x14ac:dyDescent="0.4">
      <c r="A204" t="s">
        <v>13</v>
      </c>
      <c r="B204">
        <v>0</v>
      </c>
      <c r="C204" t="s">
        <v>445</v>
      </c>
      <c r="E204" t="s">
        <v>392</v>
      </c>
      <c r="F204" t="s">
        <v>434</v>
      </c>
      <c r="G204" t="s">
        <v>394</v>
      </c>
      <c r="H204" t="s">
        <v>600</v>
      </c>
      <c r="I204" t="s">
        <v>266</v>
      </c>
      <c r="K204" t="s">
        <v>425</v>
      </c>
      <c r="L204" s="6" t="s">
        <v>646</v>
      </c>
    </row>
    <row r="205" spans="1:13" ht="29.15" x14ac:dyDescent="0.4">
      <c r="A205" t="s">
        <v>275</v>
      </c>
      <c r="B205">
        <v>3</v>
      </c>
      <c r="C205" t="s">
        <v>404</v>
      </c>
      <c r="E205" t="s">
        <v>450</v>
      </c>
      <c r="F205" t="s">
        <v>405</v>
      </c>
      <c r="G205" t="s">
        <v>394</v>
      </c>
      <c r="H205" t="s">
        <v>267</v>
      </c>
      <c r="I205" t="s">
        <v>600</v>
      </c>
      <c r="K205" t="s">
        <v>421</v>
      </c>
      <c r="L205" s="6" t="s">
        <v>647</v>
      </c>
      <c r="M205" s="6" t="s">
        <v>415</v>
      </c>
    </row>
    <row r="206" spans="1:13" ht="29.15" x14ac:dyDescent="0.4">
      <c r="A206" t="s">
        <v>311</v>
      </c>
      <c r="B206">
        <v>3</v>
      </c>
      <c r="C206" t="s">
        <v>445</v>
      </c>
      <c r="E206" t="s">
        <v>392</v>
      </c>
      <c r="F206" t="s">
        <v>767</v>
      </c>
      <c r="G206" t="s">
        <v>394</v>
      </c>
      <c r="H206" t="s">
        <v>267</v>
      </c>
      <c r="I206" t="s">
        <v>266</v>
      </c>
      <c r="K206" t="s">
        <v>395</v>
      </c>
      <c r="L206" s="6" t="s">
        <v>648</v>
      </c>
      <c r="M206" s="6" t="s">
        <v>415</v>
      </c>
    </row>
    <row r="207" spans="1:13" x14ac:dyDescent="0.4">
      <c r="A207" t="s">
        <v>212</v>
      </c>
      <c r="B207">
        <v>2</v>
      </c>
      <c r="C207" t="s">
        <v>430</v>
      </c>
      <c r="D207" t="s">
        <v>415</v>
      </c>
      <c r="E207" t="s">
        <v>392</v>
      </c>
      <c r="F207" t="s">
        <v>405</v>
      </c>
      <c r="G207" t="s">
        <v>394</v>
      </c>
      <c r="H207" t="s">
        <v>267</v>
      </c>
      <c r="I207" t="s">
        <v>266</v>
      </c>
      <c r="K207" t="s">
        <v>395</v>
      </c>
      <c r="L207" s="6" t="s">
        <v>649</v>
      </c>
    </row>
    <row r="208" spans="1:13" x14ac:dyDescent="0.4">
      <c r="A208" t="s">
        <v>81</v>
      </c>
      <c r="B208">
        <v>4</v>
      </c>
      <c r="C208" t="s">
        <v>430</v>
      </c>
      <c r="E208" t="s">
        <v>392</v>
      </c>
      <c r="F208" t="s">
        <v>405</v>
      </c>
      <c r="G208" t="s">
        <v>394</v>
      </c>
      <c r="H208" t="s">
        <v>267</v>
      </c>
      <c r="I208" t="s">
        <v>266</v>
      </c>
      <c r="K208" t="s">
        <v>406</v>
      </c>
      <c r="L208" s="6" t="s">
        <v>650</v>
      </c>
    </row>
    <row r="209" spans="1:13" x14ac:dyDescent="0.4">
      <c r="A209" t="s">
        <v>53</v>
      </c>
      <c r="B209">
        <v>2</v>
      </c>
      <c r="C209" t="s">
        <v>430</v>
      </c>
      <c r="E209" t="s">
        <v>392</v>
      </c>
      <c r="F209" t="s">
        <v>405</v>
      </c>
      <c r="G209" t="s">
        <v>394</v>
      </c>
      <c r="H209" t="s">
        <v>267</v>
      </c>
      <c r="I209" t="s">
        <v>266</v>
      </c>
      <c r="K209" t="s">
        <v>429</v>
      </c>
      <c r="L209" s="6" t="s">
        <v>651</v>
      </c>
    </row>
    <row r="210" spans="1:13" x14ac:dyDescent="0.4">
      <c r="A210" t="s">
        <v>35</v>
      </c>
      <c r="B210">
        <v>1</v>
      </c>
      <c r="C210" t="s">
        <v>404</v>
      </c>
      <c r="E210" t="s">
        <v>392</v>
      </c>
      <c r="F210" t="s">
        <v>434</v>
      </c>
      <c r="G210" t="s">
        <v>394</v>
      </c>
      <c r="H210" t="s">
        <v>267</v>
      </c>
      <c r="I210" t="s">
        <v>266</v>
      </c>
      <c r="K210" t="s">
        <v>425</v>
      </c>
      <c r="L210" s="6" t="s">
        <v>652</v>
      </c>
      <c r="M210" s="6" t="s">
        <v>415</v>
      </c>
    </row>
    <row r="211" spans="1:13" x14ac:dyDescent="0.4">
      <c r="A211" t="s">
        <v>290</v>
      </c>
      <c r="B211">
        <v>1</v>
      </c>
      <c r="C211" t="s">
        <v>400</v>
      </c>
      <c r="E211" t="s">
        <v>392</v>
      </c>
      <c r="F211" t="s">
        <v>434</v>
      </c>
      <c r="G211" t="s">
        <v>394</v>
      </c>
      <c r="H211" t="s">
        <v>267</v>
      </c>
      <c r="I211" t="s">
        <v>266</v>
      </c>
      <c r="K211" t="s">
        <v>399</v>
      </c>
      <c r="L211" s="6" t="s">
        <v>840</v>
      </c>
    </row>
    <row r="212" spans="1:13" ht="43.75" x14ac:dyDescent="0.4">
      <c r="A212" t="s">
        <v>14</v>
      </c>
      <c r="B212">
        <v>0</v>
      </c>
      <c r="C212" t="s">
        <v>432</v>
      </c>
      <c r="E212" t="s">
        <v>392</v>
      </c>
      <c r="F212" t="s">
        <v>398</v>
      </c>
      <c r="G212" t="s">
        <v>394</v>
      </c>
      <c r="H212" t="s">
        <v>267</v>
      </c>
      <c r="I212" t="s">
        <v>600</v>
      </c>
      <c r="K212" t="s">
        <v>402</v>
      </c>
      <c r="L212" s="6" t="s">
        <v>653</v>
      </c>
    </row>
    <row r="213" spans="1:13" x14ac:dyDescent="0.4">
      <c r="A213" t="s">
        <v>155</v>
      </c>
      <c r="B213">
        <v>3</v>
      </c>
      <c r="C213" t="s">
        <v>400</v>
      </c>
      <c r="E213" t="s">
        <v>402</v>
      </c>
      <c r="F213" t="s">
        <v>397</v>
      </c>
      <c r="G213" t="s">
        <v>394</v>
      </c>
      <c r="H213" t="s">
        <v>267</v>
      </c>
      <c r="I213" t="s">
        <v>266</v>
      </c>
      <c r="J213" t="s">
        <v>415</v>
      </c>
      <c r="K213" t="s">
        <v>425</v>
      </c>
      <c r="L213" s="6" t="s">
        <v>654</v>
      </c>
      <c r="M213" s="6" t="s">
        <v>415</v>
      </c>
    </row>
    <row r="214" spans="1:13" x14ac:dyDescent="0.4">
      <c r="A214" t="s">
        <v>365</v>
      </c>
      <c r="B214">
        <v>6</v>
      </c>
      <c r="C214" t="s">
        <v>414</v>
      </c>
      <c r="E214" t="s">
        <v>402</v>
      </c>
      <c r="F214" t="s">
        <v>405</v>
      </c>
      <c r="G214" t="s">
        <v>394</v>
      </c>
      <c r="H214" t="s">
        <v>267</v>
      </c>
      <c r="I214" t="s">
        <v>266</v>
      </c>
      <c r="K214" t="s">
        <v>619</v>
      </c>
      <c r="L214" s="6" t="s">
        <v>655</v>
      </c>
    </row>
    <row r="215" spans="1:13" x14ac:dyDescent="0.4">
      <c r="A215" t="s">
        <v>291</v>
      </c>
      <c r="B215">
        <v>1</v>
      </c>
      <c r="C215" t="s">
        <v>445</v>
      </c>
      <c r="E215" t="s">
        <v>392</v>
      </c>
      <c r="F215" t="s">
        <v>420</v>
      </c>
      <c r="G215" t="s">
        <v>394</v>
      </c>
      <c r="H215" t="s">
        <v>267</v>
      </c>
      <c r="I215" t="s">
        <v>600</v>
      </c>
      <c r="K215" t="s">
        <v>395</v>
      </c>
      <c r="L215" s="6" t="s">
        <v>656</v>
      </c>
      <c r="M215" s="6" t="s">
        <v>415</v>
      </c>
    </row>
    <row r="216" spans="1:13" x14ac:dyDescent="0.4">
      <c r="A216" t="s">
        <v>54</v>
      </c>
      <c r="B216">
        <v>2</v>
      </c>
      <c r="C216" t="s">
        <v>464</v>
      </c>
      <c r="D216" t="s">
        <v>415</v>
      </c>
      <c r="E216" t="s">
        <v>402</v>
      </c>
      <c r="F216" t="s">
        <v>398</v>
      </c>
      <c r="G216" t="s">
        <v>394</v>
      </c>
      <c r="H216" t="s">
        <v>267</v>
      </c>
      <c r="I216" t="s">
        <v>266</v>
      </c>
      <c r="J216" t="s">
        <v>415</v>
      </c>
      <c r="K216" t="s">
        <v>619</v>
      </c>
      <c r="L216" s="6" t="s">
        <v>657</v>
      </c>
    </row>
    <row r="217" spans="1:13" x14ac:dyDescent="0.4">
      <c r="A217" t="s">
        <v>255</v>
      </c>
      <c r="B217">
        <v>2</v>
      </c>
      <c r="C217" t="s">
        <v>404</v>
      </c>
      <c r="E217" t="s">
        <v>450</v>
      </c>
      <c r="F217" t="s">
        <v>434</v>
      </c>
      <c r="G217" t="s">
        <v>394</v>
      </c>
      <c r="H217" t="s">
        <v>267</v>
      </c>
      <c r="I217" t="s">
        <v>600</v>
      </c>
      <c r="K217" t="s">
        <v>406</v>
      </c>
      <c r="L217" s="6" t="s">
        <v>658</v>
      </c>
      <c r="M217" s="6" t="s">
        <v>415</v>
      </c>
    </row>
    <row r="218" spans="1:13" ht="29.15" x14ac:dyDescent="0.4">
      <c r="A218" t="s">
        <v>67</v>
      </c>
      <c r="B218">
        <v>3</v>
      </c>
      <c r="C218" t="s">
        <v>464</v>
      </c>
      <c r="E218" t="s">
        <v>392</v>
      </c>
      <c r="F218" t="s">
        <v>420</v>
      </c>
      <c r="G218" t="s">
        <v>394</v>
      </c>
      <c r="H218" t="s">
        <v>267</v>
      </c>
      <c r="I218" t="s">
        <v>266</v>
      </c>
      <c r="K218" t="s">
        <v>429</v>
      </c>
      <c r="L218" s="6" t="s">
        <v>659</v>
      </c>
      <c r="M218" s="6" t="s">
        <v>415</v>
      </c>
    </row>
    <row r="219" spans="1:13" ht="29.15" x14ac:dyDescent="0.4">
      <c r="A219" t="s">
        <v>91</v>
      </c>
      <c r="B219">
        <v>5</v>
      </c>
      <c r="C219" t="s">
        <v>432</v>
      </c>
      <c r="E219" t="s">
        <v>392</v>
      </c>
      <c r="F219" t="s">
        <v>393</v>
      </c>
      <c r="G219" t="s">
        <v>394</v>
      </c>
      <c r="H219" t="s">
        <v>267</v>
      </c>
      <c r="I219" t="s">
        <v>600</v>
      </c>
      <c r="K219" t="s">
        <v>395</v>
      </c>
      <c r="L219" s="6" t="s">
        <v>660</v>
      </c>
      <c r="M219" s="6" t="s">
        <v>415</v>
      </c>
    </row>
    <row r="220" spans="1:13" ht="29.15" x14ac:dyDescent="0.4">
      <c r="A220" t="s">
        <v>193</v>
      </c>
      <c r="B220">
        <v>9</v>
      </c>
      <c r="C220" t="s">
        <v>432</v>
      </c>
      <c r="E220" t="s">
        <v>392</v>
      </c>
      <c r="F220" t="s">
        <v>393</v>
      </c>
      <c r="G220" t="s">
        <v>394</v>
      </c>
      <c r="H220" t="s">
        <v>267</v>
      </c>
      <c r="I220" t="s">
        <v>600</v>
      </c>
      <c r="K220" t="s">
        <v>395</v>
      </c>
      <c r="L220" s="6" t="s">
        <v>661</v>
      </c>
    </row>
    <row r="221" spans="1:13" ht="29.15" x14ac:dyDescent="0.4">
      <c r="A221" t="s">
        <v>156</v>
      </c>
      <c r="B221">
        <v>3</v>
      </c>
      <c r="C221" t="s">
        <v>445</v>
      </c>
      <c r="E221" t="s">
        <v>450</v>
      </c>
      <c r="F221" t="s">
        <v>393</v>
      </c>
      <c r="G221" t="s">
        <v>394</v>
      </c>
      <c r="H221" t="s">
        <v>600</v>
      </c>
      <c r="I221" t="s">
        <v>600</v>
      </c>
      <c r="K221" t="s">
        <v>395</v>
      </c>
      <c r="L221" s="6" t="s">
        <v>662</v>
      </c>
      <c r="M221" s="6" t="s">
        <v>415</v>
      </c>
    </row>
    <row r="222" spans="1:13" x14ac:dyDescent="0.4">
      <c r="A222" t="s">
        <v>102</v>
      </c>
      <c r="B222">
        <v>6</v>
      </c>
      <c r="C222" t="s">
        <v>408</v>
      </c>
      <c r="E222" t="s">
        <v>392</v>
      </c>
      <c r="F222" t="s">
        <v>393</v>
      </c>
      <c r="G222" t="s">
        <v>394</v>
      </c>
      <c r="H222" t="s">
        <v>600</v>
      </c>
      <c r="I222" t="s">
        <v>266</v>
      </c>
      <c r="K222" t="s">
        <v>409</v>
      </c>
      <c r="L222" s="6" t="s">
        <v>663</v>
      </c>
      <c r="M222" s="6" t="s">
        <v>415</v>
      </c>
    </row>
    <row r="223" spans="1:13" ht="29.15" x14ac:dyDescent="0.4">
      <c r="A223" t="s">
        <v>371</v>
      </c>
      <c r="B223">
        <v>8</v>
      </c>
      <c r="C223" t="s">
        <v>432</v>
      </c>
      <c r="E223" t="s">
        <v>392</v>
      </c>
      <c r="F223" t="s">
        <v>393</v>
      </c>
      <c r="G223" t="s">
        <v>394</v>
      </c>
      <c r="H223" t="s">
        <v>267</v>
      </c>
      <c r="I223" t="s">
        <v>600</v>
      </c>
      <c r="K223" t="s">
        <v>429</v>
      </c>
      <c r="L223" s="6" t="s">
        <v>664</v>
      </c>
    </row>
    <row r="224" spans="1:13" ht="43.75" x14ac:dyDescent="0.4">
      <c r="A224" t="s">
        <v>157</v>
      </c>
      <c r="B224">
        <v>3</v>
      </c>
      <c r="C224" t="s">
        <v>404</v>
      </c>
      <c r="D224" t="s">
        <v>415</v>
      </c>
      <c r="E224" t="s">
        <v>392</v>
      </c>
      <c r="F224" t="s">
        <v>434</v>
      </c>
      <c r="G224" t="s">
        <v>394</v>
      </c>
      <c r="H224" t="s">
        <v>267</v>
      </c>
      <c r="I224" t="s">
        <v>600</v>
      </c>
      <c r="K224" t="s">
        <v>399</v>
      </c>
      <c r="L224" s="6" t="s">
        <v>665</v>
      </c>
    </row>
    <row r="225" spans="1:13" x14ac:dyDescent="0.4">
      <c r="A225" t="s">
        <v>348</v>
      </c>
      <c r="B225">
        <v>2</v>
      </c>
      <c r="C225" t="s">
        <v>445</v>
      </c>
      <c r="E225" t="s">
        <v>392</v>
      </c>
      <c r="F225" t="s">
        <v>456</v>
      </c>
      <c r="G225" t="s">
        <v>394</v>
      </c>
      <c r="H225" t="s">
        <v>267</v>
      </c>
      <c r="I225" t="s">
        <v>266</v>
      </c>
      <c r="K225" t="s">
        <v>395</v>
      </c>
      <c r="L225" s="6" t="s">
        <v>666</v>
      </c>
      <c r="M225" s="6" t="s">
        <v>415</v>
      </c>
    </row>
    <row r="226" spans="1:13" x14ac:dyDescent="0.4">
      <c r="A226" t="s">
        <v>15</v>
      </c>
      <c r="B226">
        <v>0</v>
      </c>
      <c r="C226" t="s">
        <v>404</v>
      </c>
      <c r="E226" t="s">
        <v>402</v>
      </c>
      <c r="F226" t="s">
        <v>434</v>
      </c>
      <c r="G226" t="s">
        <v>394</v>
      </c>
      <c r="H226" t="s">
        <v>267</v>
      </c>
      <c r="I226" t="s">
        <v>266</v>
      </c>
      <c r="K226" t="s">
        <v>395</v>
      </c>
      <c r="L226" s="6" t="s">
        <v>667</v>
      </c>
    </row>
    <row r="227" spans="1:13" ht="43.75" x14ac:dyDescent="0.4">
      <c r="A227" t="s">
        <v>16</v>
      </c>
      <c r="B227">
        <v>0</v>
      </c>
      <c r="C227" t="s">
        <v>404</v>
      </c>
      <c r="E227" t="s">
        <v>392</v>
      </c>
      <c r="F227" t="s">
        <v>420</v>
      </c>
      <c r="G227" t="s">
        <v>394</v>
      </c>
      <c r="H227" t="s">
        <v>267</v>
      </c>
      <c r="I227" t="s">
        <v>266</v>
      </c>
      <c r="K227" t="s">
        <v>457</v>
      </c>
      <c r="L227" s="6" t="s">
        <v>669</v>
      </c>
    </row>
    <row r="228" spans="1:13" ht="29.15" x14ac:dyDescent="0.4">
      <c r="A228" t="s">
        <v>326</v>
      </c>
      <c r="B228">
        <v>9</v>
      </c>
      <c r="C228" t="s">
        <v>445</v>
      </c>
      <c r="E228" t="s">
        <v>392</v>
      </c>
      <c r="F228" t="s">
        <v>479</v>
      </c>
      <c r="G228" t="s">
        <v>394</v>
      </c>
      <c r="H228" t="s">
        <v>267</v>
      </c>
      <c r="I228" t="s">
        <v>600</v>
      </c>
      <c r="K228" t="s">
        <v>395</v>
      </c>
      <c r="L228" s="6" t="s">
        <v>672</v>
      </c>
    </row>
    <row r="229" spans="1:13" ht="29.15" x14ac:dyDescent="0.4">
      <c r="A229" t="s">
        <v>118</v>
      </c>
      <c r="B229">
        <v>8</v>
      </c>
      <c r="C229" t="s">
        <v>400</v>
      </c>
      <c r="E229" t="s">
        <v>392</v>
      </c>
      <c r="F229" t="s">
        <v>434</v>
      </c>
      <c r="G229" t="s">
        <v>394</v>
      </c>
      <c r="H229" t="s">
        <v>267</v>
      </c>
      <c r="I229" t="s">
        <v>600</v>
      </c>
      <c r="K229" t="s">
        <v>409</v>
      </c>
      <c r="L229" s="6" t="s">
        <v>673</v>
      </c>
    </row>
    <row r="230" spans="1:13" ht="29.15" x14ac:dyDescent="0.4">
      <c r="A230" t="s">
        <v>17</v>
      </c>
      <c r="B230">
        <v>0</v>
      </c>
      <c r="C230" t="s">
        <v>464</v>
      </c>
      <c r="E230" t="s">
        <v>392</v>
      </c>
      <c r="F230" t="s">
        <v>398</v>
      </c>
      <c r="G230" t="s">
        <v>600</v>
      </c>
      <c r="H230" t="s">
        <v>267</v>
      </c>
      <c r="I230" t="s">
        <v>266</v>
      </c>
      <c r="K230" t="s">
        <v>402</v>
      </c>
      <c r="L230" s="6" t="s">
        <v>681</v>
      </c>
    </row>
    <row r="231" spans="1:13" ht="29.15" x14ac:dyDescent="0.4">
      <c r="A231" t="s">
        <v>108</v>
      </c>
      <c r="B231">
        <v>7</v>
      </c>
      <c r="C231" t="s">
        <v>464</v>
      </c>
      <c r="E231" t="s">
        <v>478</v>
      </c>
      <c r="F231" t="s">
        <v>674</v>
      </c>
      <c r="G231" t="s">
        <v>394</v>
      </c>
      <c r="H231" t="s">
        <v>267</v>
      </c>
      <c r="I231" t="s">
        <v>600</v>
      </c>
      <c r="K231" t="s">
        <v>426</v>
      </c>
      <c r="L231" s="6" t="s">
        <v>682</v>
      </c>
    </row>
    <row r="232" spans="1:13" ht="29.15" x14ac:dyDescent="0.4">
      <c r="A232" t="s">
        <v>300</v>
      </c>
      <c r="B232">
        <v>2</v>
      </c>
      <c r="C232" t="s">
        <v>464</v>
      </c>
      <c r="E232" t="s">
        <v>392</v>
      </c>
      <c r="F232" t="s">
        <v>405</v>
      </c>
      <c r="G232" t="s">
        <v>394</v>
      </c>
      <c r="H232" t="s">
        <v>267</v>
      </c>
      <c r="I232" t="s">
        <v>600</v>
      </c>
      <c r="K232" t="s">
        <v>402</v>
      </c>
      <c r="L232" s="6" t="s">
        <v>676</v>
      </c>
    </row>
    <row r="233" spans="1:13" ht="29.15" x14ac:dyDescent="0.4">
      <c r="A233" t="s">
        <v>92</v>
      </c>
      <c r="B233">
        <v>5</v>
      </c>
      <c r="C233" t="s">
        <v>464</v>
      </c>
      <c r="E233" t="s">
        <v>392</v>
      </c>
      <c r="F233" t="s">
        <v>405</v>
      </c>
      <c r="G233" t="s">
        <v>600</v>
      </c>
      <c r="H233" t="s">
        <v>267</v>
      </c>
      <c r="I233" t="s">
        <v>600</v>
      </c>
      <c r="K233" t="s">
        <v>406</v>
      </c>
      <c r="L233" s="6" t="s">
        <v>675</v>
      </c>
    </row>
    <row r="234" spans="1:13" ht="29.15" x14ac:dyDescent="0.4">
      <c r="A234" t="s">
        <v>301</v>
      </c>
      <c r="B234">
        <v>2</v>
      </c>
      <c r="C234" t="s">
        <v>432</v>
      </c>
      <c r="E234" t="s">
        <v>450</v>
      </c>
      <c r="F234" t="s">
        <v>405</v>
      </c>
      <c r="G234" t="s">
        <v>394</v>
      </c>
      <c r="H234" t="s">
        <v>600</v>
      </c>
      <c r="I234" t="s">
        <v>600</v>
      </c>
      <c r="K234" t="s">
        <v>395</v>
      </c>
      <c r="L234" s="6" t="s">
        <v>683</v>
      </c>
    </row>
    <row r="235" spans="1:13" ht="29.15" x14ac:dyDescent="0.4">
      <c r="A235" t="s">
        <v>93</v>
      </c>
      <c r="B235">
        <v>5</v>
      </c>
      <c r="C235" t="s">
        <v>408</v>
      </c>
      <c r="E235" t="s">
        <v>392</v>
      </c>
      <c r="F235" t="s">
        <v>398</v>
      </c>
      <c r="G235" t="s">
        <v>394</v>
      </c>
      <c r="H235" t="s">
        <v>267</v>
      </c>
      <c r="I235" t="s">
        <v>600</v>
      </c>
      <c r="K235" t="s">
        <v>421</v>
      </c>
      <c r="L235" s="6" t="s">
        <v>684</v>
      </c>
    </row>
    <row r="236" spans="1:13" ht="43.75" x14ac:dyDescent="0.4">
      <c r="A236" t="s">
        <v>213</v>
      </c>
      <c r="B236">
        <v>2</v>
      </c>
      <c r="C236" t="s">
        <v>445</v>
      </c>
      <c r="E236" t="s">
        <v>392</v>
      </c>
      <c r="F236" t="s">
        <v>420</v>
      </c>
      <c r="G236" t="s">
        <v>394</v>
      </c>
      <c r="H236" t="s">
        <v>267</v>
      </c>
      <c r="I236" t="s">
        <v>266</v>
      </c>
      <c r="K236" t="s">
        <v>421</v>
      </c>
      <c r="L236" s="6" t="s">
        <v>685</v>
      </c>
      <c r="M236" s="6" t="s">
        <v>415</v>
      </c>
    </row>
    <row r="237" spans="1:13" ht="29.15" x14ac:dyDescent="0.4">
      <c r="A237" t="s">
        <v>562</v>
      </c>
      <c r="B237">
        <v>4</v>
      </c>
      <c r="C237" t="s">
        <v>432</v>
      </c>
      <c r="E237" t="s">
        <v>392</v>
      </c>
      <c r="F237" t="s">
        <v>398</v>
      </c>
      <c r="G237" t="s">
        <v>394</v>
      </c>
      <c r="H237" t="s">
        <v>267</v>
      </c>
      <c r="I237" t="s">
        <v>266</v>
      </c>
      <c r="K237" t="s">
        <v>399</v>
      </c>
      <c r="L237" s="6" t="s">
        <v>686</v>
      </c>
    </row>
    <row r="238" spans="1:13" x14ac:dyDescent="0.4">
      <c r="A238" t="s">
        <v>564</v>
      </c>
      <c r="B238">
        <v>4</v>
      </c>
      <c r="C238" t="s">
        <v>432</v>
      </c>
      <c r="E238" t="s">
        <v>478</v>
      </c>
      <c r="F238" t="s">
        <v>420</v>
      </c>
      <c r="G238" t="s">
        <v>394</v>
      </c>
      <c r="H238" t="s">
        <v>267</v>
      </c>
      <c r="I238" t="s">
        <v>266</v>
      </c>
      <c r="K238" t="s">
        <v>409</v>
      </c>
      <c r="L238" s="6" t="s">
        <v>688</v>
      </c>
    </row>
    <row r="239" spans="1:13" ht="29.15" x14ac:dyDescent="0.4">
      <c r="A239" t="s">
        <v>109</v>
      </c>
      <c r="B239">
        <v>7</v>
      </c>
      <c r="C239" t="s">
        <v>445</v>
      </c>
      <c r="E239" t="s">
        <v>392</v>
      </c>
      <c r="F239" t="s">
        <v>393</v>
      </c>
      <c r="G239" t="s">
        <v>394</v>
      </c>
      <c r="H239" t="s">
        <v>267</v>
      </c>
      <c r="I239" t="s">
        <v>266</v>
      </c>
      <c r="K239" t="s">
        <v>421</v>
      </c>
      <c r="L239" s="6" t="s">
        <v>689</v>
      </c>
    </row>
    <row r="240" spans="1:13" ht="29.15" x14ac:dyDescent="0.4">
      <c r="A240" t="s">
        <v>563</v>
      </c>
      <c r="B240">
        <v>7</v>
      </c>
      <c r="C240" t="s">
        <v>400</v>
      </c>
      <c r="E240" t="s">
        <v>402</v>
      </c>
      <c r="F240" t="s">
        <v>505</v>
      </c>
      <c r="G240" t="s">
        <v>394</v>
      </c>
      <c r="H240" t="s">
        <v>267</v>
      </c>
      <c r="I240" t="s">
        <v>266</v>
      </c>
      <c r="K240" t="s">
        <v>409</v>
      </c>
      <c r="L240" s="6" t="s">
        <v>687</v>
      </c>
    </row>
    <row r="241" spans="1:13" ht="43.75" x14ac:dyDescent="0.4">
      <c r="A241" t="s">
        <v>237</v>
      </c>
      <c r="B241">
        <v>6</v>
      </c>
      <c r="C241" t="s">
        <v>404</v>
      </c>
      <c r="E241" t="s">
        <v>392</v>
      </c>
      <c r="F241" t="s">
        <v>420</v>
      </c>
      <c r="G241" t="s">
        <v>394</v>
      </c>
      <c r="H241" t="s">
        <v>267</v>
      </c>
      <c r="I241" t="s">
        <v>266</v>
      </c>
      <c r="K241" t="s">
        <v>690</v>
      </c>
      <c r="L241" s="6" t="s">
        <v>691</v>
      </c>
    </row>
    <row r="242" spans="1:13" x14ac:dyDescent="0.4">
      <c r="A242" t="s">
        <v>68</v>
      </c>
      <c r="B242">
        <v>3</v>
      </c>
      <c r="C242" t="s">
        <v>400</v>
      </c>
      <c r="E242" t="s">
        <v>392</v>
      </c>
      <c r="F242" t="s">
        <v>434</v>
      </c>
      <c r="G242" t="s">
        <v>394</v>
      </c>
      <c r="H242" t="s">
        <v>267</v>
      </c>
      <c r="I242" t="s">
        <v>266</v>
      </c>
      <c r="J242" t="s">
        <v>415</v>
      </c>
      <c r="K242" t="s">
        <v>399</v>
      </c>
      <c r="L242" s="6" t="s">
        <v>692</v>
      </c>
    </row>
    <row r="243" spans="1:13" ht="29.15" x14ac:dyDescent="0.4">
      <c r="A243" t="s">
        <v>349</v>
      </c>
      <c r="B243">
        <v>2</v>
      </c>
      <c r="C243" t="s">
        <v>464</v>
      </c>
      <c r="E243" t="s">
        <v>392</v>
      </c>
      <c r="F243" t="s">
        <v>434</v>
      </c>
      <c r="G243" t="s">
        <v>394</v>
      </c>
      <c r="H243" t="s">
        <v>267</v>
      </c>
      <c r="I243" t="s">
        <v>266</v>
      </c>
      <c r="K243" t="s">
        <v>409</v>
      </c>
      <c r="L243" s="6" t="s">
        <v>693</v>
      </c>
    </row>
    <row r="244" spans="1:13" ht="43.75" x14ac:dyDescent="0.4">
      <c r="A244" t="s">
        <v>366</v>
      </c>
      <c r="B244">
        <v>6</v>
      </c>
      <c r="C244" t="s">
        <v>445</v>
      </c>
      <c r="E244" t="s">
        <v>392</v>
      </c>
      <c r="F244" t="s">
        <v>505</v>
      </c>
      <c r="G244" t="s">
        <v>394</v>
      </c>
      <c r="H244" t="s">
        <v>267</v>
      </c>
      <c r="I244" t="s">
        <v>266</v>
      </c>
      <c r="K244" t="s">
        <v>395</v>
      </c>
      <c r="L244" s="6" t="s">
        <v>694</v>
      </c>
      <c r="M244" s="6" t="s">
        <v>415</v>
      </c>
    </row>
    <row r="245" spans="1:13" ht="29.15" x14ac:dyDescent="0.4">
      <c r="A245" t="s">
        <v>358</v>
      </c>
      <c r="B245">
        <v>4</v>
      </c>
      <c r="C245" t="s">
        <v>445</v>
      </c>
      <c r="E245" t="s">
        <v>392</v>
      </c>
      <c r="F245" t="s">
        <v>398</v>
      </c>
      <c r="G245" t="s">
        <v>394</v>
      </c>
      <c r="H245" t="s">
        <v>267</v>
      </c>
      <c r="I245" t="s">
        <v>266</v>
      </c>
      <c r="K245" t="s">
        <v>421</v>
      </c>
      <c r="L245" s="6" t="s">
        <v>695</v>
      </c>
    </row>
    <row r="246" spans="1:13" ht="29.15" x14ac:dyDescent="0.4">
      <c r="A246" t="s">
        <v>103</v>
      </c>
      <c r="B246">
        <v>6</v>
      </c>
      <c r="C246" t="s">
        <v>408</v>
      </c>
      <c r="E246" t="s">
        <v>392</v>
      </c>
      <c r="F246" t="s">
        <v>398</v>
      </c>
      <c r="G246" t="s">
        <v>394</v>
      </c>
      <c r="H246" t="s">
        <v>600</v>
      </c>
      <c r="I246" t="s">
        <v>600</v>
      </c>
      <c r="K246" t="s">
        <v>421</v>
      </c>
      <c r="L246" s="6" t="s">
        <v>696</v>
      </c>
    </row>
    <row r="247" spans="1:13" ht="43.75" x14ac:dyDescent="0.4">
      <c r="A247" t="s">
        <v>214</v>
      </c>
      <c r="B247">
        <v>2</v>
      </c>
      <c r="C247" t="s">
        <v>400</v>
      </c>
      <c r="E247" t="s">
        <v>392</v>
      </c>
      <c r="F247" t="s">
        <v>405</v>
      </c>
      <c r="G247" t="s">
        <v>394</v>
      </c>
      <c r="H247" t="s">
        <v>267</v>
      </c>
      <c r="I247" t="s">
        <v>266</v>
      </c>
      <c r="K247" t="s">
        <v>406</v>
      </c>
      <c r="L247" s="6" t="s">
        <v>697</v>
      </c>
    </row>
    <row r="248" spans="1:13" ht="43.75" x14ac:dyDescent="0.4">
      <c r="A248" t="s">
        <v>361</v>
      </c>
      <c r="B248">
        <v>5</v>
      </c>
      <c r="C248" t="s">
        <v>404</v>
      </c>
      <c r="E248" t="s">
        <v>392</v>
      </c>
      <c r="F248" t="s">
        <v>398</v>
      </c>
      <c r="G248" t="s">
        <v>394</v>
      </c>
      <c r="H248" t="s">
        <v>267</v>
      </c>
      <c r="I248" t="s">
        <v>266</v>
      </c>
      <c r="K248" t="s">
        <v>425</v>
      </c>
      <c r="L248" s="6" t="s">
        <v>698</v>
      </c>
    </row>
    <row r="249" spans="1:13" ht="29.15" x14ac:dyDescent="0.4">
      <c r="A249" t="s">
        <v>55</v>
      </c>
      <c r="B249">
        <v>2</v>
      </c>
      <c r="C249" t="s">
        <v>464</v>
      </c>
      <c r="E249" t="s">
        <v>392</v>
      </c>
      <c r="F249" t="s">
        <v>393</v>
      </c>
      <c r="G249" t="s">
        <v>394</v>
      </c>
      <c r="H249" t="s">
        <v>267</v>
      </c>
      <c r="I249" t="s">
        <v>266</v>
      </c>
      <c r="K249" t="s">
        <v>421</v>
      </c>
      <c r="L249" s="6" t="s">
        <v>699</v>
      </c>
    </row>
    <row r="250" spans="1:13" ht="29.15" x14ac:dyDescent="0.4">
      <c r="A250" t="s">
        <v>359</v>
      </c>
      <c r="B250">
        <v>4</v>
      </c>
      <c r="C250" t="s">
        <v>464</v>
      </c>
      <c r="E250" t="s">
        <v>392</v>
      </c>
      <c r="F250" t="s">
        <v>420</v>
      </c>
      <c r="G250" t="s">
        <v>394</v>
      </c>
      <c r="H250" t="s">
        <v>267</v>
      </c>
      <c r="I250" t="s">
        <v>600</v>
      </c>
      <c r="K250" t="s">
        <v>421</v>
      </c>
      <c r="L250" s="6" t="s">
        <v>700</v>
      </c>
      <c r="M250" s="6" t="s">
        <v>415</v>
      </c>
    </row>
    <row r="251" spans="1:13" ht="29.15" x14ac:dyDescent="0.4">
      <c r="A251" t="s">
        <v>352</v>
      </c>
      <c r="B251">
        <v>3</v>
      </c>
      <c r="C251" t="s">
        <v>464</v>
      </c>
      <c r="D251" t="s">
        <v>415</v>
      </c>
      <c r="E251" t="s">
        <v>402</v>
      </c>
      <c r="F251" t="s">
        <v>398</v>
      </c>
      <c r="G251" t="s">
        <v>394</v>
      </c>
      <c r="H251" t="s">
        <v>267</v>
      </c>
      <c r="I251" t="s">
        <v>600</v>
      </c>
      <c r="K251" t="s">
        <v>425</v>
      </c>
      <c r="L251" s="6" t="s">
        <v>701</v>
      </c>
    </row>
    <row r="252" spans="1:13" ht="43.75" x14ac:dyDescent="0.4">
      <c r="A252" t="s">
        <v>181</v>
      </c>
      <c r="B252">
        <v>6</v>
      </c>
      <c r="C252" t="s">
        <v>432</v>
      </c>
      <c r="E252" t="s">
        <v>478</v>
      </c>
      <c r="F252" t="s">
        <v>393</v>
      </c>
      <c r="G252" t="s">
        <v>394</v>
      </c>
      <c r="H252" t="s">
        <v>267</v>
      </c>
      <c r="I252" t="s">
        <v>600</v>
      </c>
      <c r="K252" t="s">
        <v>395</v>
      </c>
      <c r="L252" s="6" t="s">
        <v>702</v>
      </c>
    </row>
    <row r="253" spans="1:13" ht="29.15" x14ac:dyDescent="0.4">
      <c r="A253" t="s">
        <v>94</v>
      </c>
      <c r="B253">
        <v>5</v>
      </c>
      <c r="C253" t="s">
        <v>400</v>
      </c>
      <c r="E253" t="s">
        <v>425</v>
      </c>
      <c r="F253" t="s">
        <v>393</v>
      </c>
      <c r="G253" t="s">
        <v>394</v>
      </c>
      <c r="H253" t="s">
        <v>267</v>
      </c>
      <c r="I253" t="s">
        <v>266</v>
      </c>
      <c r="J253" t="s">
        <v>415</v>
      </c>
      <c r="K253" t="s">
        <v>409</v>
      </c>
      <c r="L253" s="6" t="s">
        <v>703</v>
      </c>
      <c r="M253" s="6" t="s">
        <v>415</v>
      </c>
    </row>
    <row r="254" spans="1:13" ht="29.15" x14ac:dyDescent="0.4">
      <c r="A254" t="s">
        <v>186</v>
      </c>
      <c r="B254">
        <v>7</v>
      </c>
      <c r="C254" t="s">
        <v>432</v>
      </c>
      <c r="E254" t="s">
        <v>392</v>
      </c>
      <c r="F254" t="s">
        <v>434</v>
      </c>
      <c r="G254" t="s">
        <v>394</v>
      </c>
      <c r="H254" t="s">
        <v>267</v>
      </c>
      <c r="I254" t="s">
        <v>266</v>
      </c>
      <c r="K254" t="s">
        <v>395</v>
      </c>
      <c r="L254" s="6" t="s">
        <v>826</v>
      </c>
    </row>
    <row r="255" spans="1:13" ht="29.15" x14ac:dyDescent="0.4">
      <c r="A255" t="s">
        <v>69</v>
      </c>
      <c r="B255">
        <v>3</v>
      </c>
      <c r="C255" t="s">
        <v>404</v>
      </c>
      <c r="E255" t="s">
        <v>704</v>
      </c>
      <c r="F255" t="s">
        <v>471</v>
      </c>
      <c r="G255" t="s">
        <v>394</v>
      </c>
      <c r="H255" t="s">
        <v>267</v>
      </c>
      <c r="I255" t="s">
        <v>600</v>
      </c>
      <c r="K255" t="s">
        <v>395</v>
      </c>
      <c r="L255" s="6" t="s">
        <v>705</v>
      </c>
    </row>
    <row r="256" spans="1:13" ht="29.15" x14ac:dyDescent="0.4">
      <c r="A256" t="s">
        <v>197</v>
      </c>
      <c r="B256">
        <v>0</v>
      </c>
      <c r="C256" t="s">
        <v>432</v>
      </c>
      <c r="E256" t="s">
        <v>392</v>
      </c>
      <c r="F256" t="s">
        <v>397</v>
      </c>
      <c r="G256" t="s">
        <v>394</v>
      </c>
      <c r="H256" t="s">
        <v>267</v>
      </c>
      <c r="I256" t="s">
        <v>600</v>
      </c>
      <c r="K256" t="s">
        <v>395</v>
      </c>
      <c r="L256" s="6" t="s">
        <v>706</v>
      </c>
    </row>
    <row r="257" spans="1:13" ht="29.15" x14ac:dyDescent="0.4">
      <c r="A257" t="s">
        <v>82</v>
      </c>
      <c r="B257">
        <v>4</v>
      </c>
      <c r="C257" t="s">
        <v>404</v>
      </c>
      <c r="E257" t="s">
        <v>392</v>
      </c>
      <c r="F257" t="s">
        <v>393</v>
      </c>
      <c r="G257" t="s">
        <v>394</v>
      </c>
      <c r="H257" t="s">
        <v>267</v>
      </c>
      <c r="I257" t="s">
        <v>266</v>
      </c>
      <c r="K257" t="s">
        <v>406</v>
      </c>
      <c r="L257" s="6" t="s">
        <v>709</v>
      </c>
    </row>
    <row r="258" spans="1:13" ht="29.15" x14ac:dyDescent="0.4">
      <c r="A258" t="s">
        <v>121</v>
      </c>
      <c r="B258">
        <v>9</v>
      </c>
      <c r="C258" t="s">
        <v>445</v>
      </c>
      <c r="E258" t="s">
        <v>392</v>
      </c>
      <c r="F258" t="s">
        <v>434</v>
      </c>
      <c r="G258" t="s">
        <v>394</v>
      </c>
      <c r="H258" t="s">
        <v>267</v>
      </c>
      <c r="I258" t="s">
        <v>600</v>
      </c>
      <c r="K258" t="s">
        <v>395</v>
      </c>
      <c r="L258" s="6" t="s">
        <v>707</v>
      </c>
    </row>
    <row r="259" spans="1:13" ht="29.15" x14ac:dyDescent="0.4">
      <c r="A259" t="s">
        <v>122</v>
      </c>
      <c r="B259">
        <v>9</v>
      </c>
      <c r="C259" t="s">
        <v>408</v>
      </c>
      <c r="E259" t="s">
        <v>392</v>
      </c>
      <c r="F259" t="s">
        <v>393</v>
      </c>
      <c r="G259" t="s">
        <v>394</v>
      </c>
      <c r="H259" t="s">
        <v>600</v>
      </c>
      <c r="I259" t="s">
        <v>600</v>
      </c>
      <c r="K259" t="s">
        <v>395</v>
      </c>
      <c r="L259" s="6" t="s">
        <v>710</v>
      </c>
    </row>
    <row r="260" spans="1:13" ht="43.75" x14ac:dyDescent="0.4">
      <c r="A260" t="s">
        <v>119</v>
      </c>
      <c r="B260">
        <v>8</v>
      </c>
      <c r="C260" t="s">
        <v>408</v>
      </c>
      <c r="E260" t="s">
        <v>392</v>
      </c>
      <c r="F260" t="s">
        <v>393</v>
      </c>
      <c r="G260" t="s">
        <v>394</v>
      </c>
      <c r="H260" t="s">
        <v>600</v>
      </c>
      <c r="I260" t="s">
        <v>600</v>
      </c>
      <c r="K260" t="s">
        <v>395</v>
      </c>
      <c r="L260" s="6" t="s">
        <v>711</v>
      </c>
    </row>
    <row r="261" spans="1:13" ht="29.15" x14ac:dyDescent="0.4">
      <c r="A261" t="s">
        <v>147</v>
      </c>
      <c r="B261">
        <v>2</v>
      </c>
      <c r="C261" t="s">
        <v>445</v>
      </c>
      <c r="E261" t="s">
        <v>478</v>
      </c>
      <c r="F261" t="s">
        <v>398</v>
      </c>
      <c r="G261" t="s">
        <v>394</v>
      </c>
      <c r="H261" t="s">
        <v>600</v>
      </c>
      <c r="I261" t="s">
        <v>600</v>
      </c>
      <c r="K261" t="s">
        <v>395</v>
      </c>
      <c r="L261" s="6" t="s">
        <v>712</v>
      </c>
      <c r="M261" s="6" t="s">
        <v>415</v>
      </c>
    </row>
    <row r="262" spans="1:13" ht="29.15" x14ac:dyDescent="0.4">
      <c r="A262" t="s">
        <v>18</v>
      </c>
      <c r="B262">
        <v>0</v>
      </c>
      <c r="C262" t="s">
        <v>404</v>
      </c>
      <c r="E262" t="s">
        <v>392</v>
      </c>
      <c r="F262" t="s">
        <v>397</v>
      </c>
      <c r="G262" t="s">
        <v>394</v>
      </c>
      <c r="H262" t="s">
        <v>267</v>
      </c>
      <c r="I262" t="s">
        <v>600</v>
      </c>
      <c r="K262" t="s">
        <v>713</v>
      </c>
      <c r="L262" s="6" t="s">
        <v>714</v>
      </c>
    </row>
    <row r="263" spans="1:13" ht="29.15" x14ac:dyDescent="0.4">
      <c r="A263" t="s">
        <v>324</v>
      </c>
      <c r="B263">
        <v>7</v>
      </c>
      <c r="C263" t="s">
        <v>445</v>
      </c>
      <c r="E263" t="s">
        <v>392</v>
      </c>
      <c r="F263" t="s">
        <v>489</v>
      </c>
      <c r="G263" t="s">
        <v>394</v>
      </c>
      <c r="H263" t="s">
        <v>267</v>
      </c>
      <c r="I263" t="s">
        <v>600</v>
      </c>
      <c r="K263" t="s">
        <v>395</v>
      </c>
      <c r="L263" s="6" t="s">
        <v>715</v>
      </c>
    </row>
    <row r="264" spans="1:13" ht="29.15" x14ac:dyDescent="0.4">
      <c r="A264" t="s">
        <v>374</v>
      </c>
      <c r="B264">
        <v>9</v>
      </c>
      <c r="C264" t="s">
        <v>400</v>
      </c>
      <c r="E264" t="s">
        <v>392</v>
      </c>
      <c r="F264" t="s">
        <v>393</v>
      </c>
      <c r="G264" t="s">
        <v>394</v>
      </c>
      <c r="H264" t="s">
        <v>267</v>
      </c>
      <c r="I264" t="s">
        <v>600</v>
      </c>
      <c r="K264" t="s">
        <v>478</v>
      </c>
      <c r="L264" s="6" t="s">
        <v>717</v>
      </c>
    </row>
    <row r="265" spans="1:13" ht="29.15" x14ac:dyDescent="0.4">
      <c r="A265" t="s">
        <v>198</v>
      </c>
      <c r="B265">
        <v>0</v>
      </c>
      <c r="C265" t="s">
        <v>432</v>
      </c>
      <c r="E265" t="s">
        <v>392</v>
      </c>
      <c r="F265" t="s">
        <v>405</v>
      </c>
      <c r="G265" t="s">
        <v>394</v>
      </c>
      <c r="H265" t="s">
        <v>267</v>
      </c>
      <c r="I265" t="s">
        <v>600</v>
      </c>
      <c r="K265" t="s">
        <v>478</v>
      </c>
      <c r="L265" s="6" t="s">
        <v>718</v>
      </c>
      <c r="M265" s="6" t="s">
        <v>415</v>
      </c>
    </row>
    <row r="266" spans="1:13" ht="29.15" x14ac:dyDescent="0.4">
      <c r="A266" t="s">
        <v>104</v>
      </c>
      <c r="B266">
        <v>6</v>
      </c>
      <c r="C266" t="s">
        <v>464</v>
      </c>
      <c r="E266" t="s">
        <v>392</v>
      </c>
      <c r="F266" t="s">
        <v>420</v>
      </c>
      <c r="G266" t="s">
        <v>394</v>
      </c>
      <c r="H266" t="s">
        <v>267</v>
      </c>
      <c r="I266" t="s">
        <v>266</v>
      </c>
      <c r="K266" t="s">
        <v>619</v>
      </c>
      <c r="L266" s="6" t="s">
        <v>723</v>
      </c>
    </row>
    <row r="267" spans="1:13" ht="43.75" x14ac:dyDescent="0.4">
      <c r="A267" t="s">
        <v>110</v>
      </c>
      <c r="B267">
        <v>7</v>
      </c>
      <c r="C267" t="s">
        <v>464</v>
      </c>
      <c r="E267" t="s">
        <v>392</v>
      </c>
      <c r="F267" t="s">
        <v>719</v>
      </c>
      <c r="G267" t="s">
        <v>394</v>
      </c>
      <c r="H267" t="s">
        <v>267</v>
      </c>
      <c r="I267" t="s">
        <v>266</v>
      </c>
      <c r="K267" t="s">
        <v>573</v>
      </c>
      <c r="L267" s="6" t="s">
        <v>724</v>
      </c>
    </row>
    <row r="268" spans="1:13" ht="29.15" x14ac:dyDescent="0.4">
      <c r="A268" t="s">
        <v>158</v>
      </c>
      <c r="B268">
        <v>3</v>
      </c>
      <c r="C268" t="s">
        <v>400</v>
      </c>
      <c r="E268" t="s">
        <v>392</v>
      </c>
      <c r="F268" t="s">
        <v>434</v>
      </c>
      <c r="G268" t="s">
        <v>394</v>
      </c>
      <c r="H268" t="s">
        <v>267</v>
      </c>
      <c r="I268" t="s">
        <v>600</v>
      </c>
      <c r="K268" t="s">
        <v>406</v>
      </c>
      <c r="L268" s="6" t="s">
        <v>725</v>
      </c>
    </row>
    <row r="269" spans="1:13" ht="29.15" x14ac:dyDescent="0.4">
      <c r="A269" t="s">
        <v>140</v>
      </c>
      <c r="B269">
        <v>1</v>
      </c>
      <c r="C269" t="s">
        <v>400</v>
      </c>
      <c r="E269" t="s">
        <v>392</v>
      </c>
      <c r="F269" t="s">
        <v>434</v>
      </c>
      <c r="G269" t="s">
        <v>394</v>
      </c>
      <c r="H269" t="s">
        <v>267</v>
      </c>
      <c r="I269" t="s">
        <v>266</v>
      </c>
      <c r="J269" t="s">
        <v>415</v>
      </c>
      <c r="K269" t="s">
        <v>720</v>
      </c>
      <c r="L269" s="6" t="s">
        <v>721</v>
      </c>
    </row>
    <row r="270" spans="1:13" ht="43.75" x14ac:dyDescent="0.4">
      <c r="A270" t="s">
        <v>148</v>
      </c>
      <c r="B270">
        <v>2</v>
      </c>
      <c r="C270" t="s">
        <v>400</v>
      </c>
      <c r="E270" t="s">
        <v>392</v>
      </c>
      <c r="F270" t="s">
        <v>434</v>
      </c>
      <c r="G270" t="s">
        <v>394</v>
      </c>
      <c r="H270" t="s">
        <v>267</v>
      </c>
      <c r="I270" t="s">
        <v>600</v>
      </c>
      <c r="K270" t="s">
        <v>425</v>
      </c>
      <c r="L270" s="6" t="s">
        <v>722</v>
      </c>
    </row>
    <row r="271" spans="1:13" ht="43.75" x14ac:dyDescent="0.4">
      <c r="A271" t="s">
        <v>137</v>
      </c>
      <c r="B271">
        <v>1</v>
      </c>
      <c r="C271" t="s">
        <v>404</v>
      </c>
      <c r="D271" t="s">
        <v>415</v>
      </c>
      <c r="E271" t="s">
        <v>392</v>
      </c>
      <c r="F271" t="s">
        <v>397</v>
      </c>
      <c r="G271" t="s">
        <v>394</v>
      </c>
      <c r="H271" t="s">
        <v>267</v>
      </c>
      <c r="I271" t="s">
        <v>600</v>
      </c>
      <c r="K271" t="s">
        <v>395</v>
      </c>
      <c r="L271" s="6" t="s">
        <v>726</v>
      </c>
    </row>
    <row r="272" spans="1:13" ht="29.15" x14ac:dyDescent="0.4">
      <c r="A272" t="s">
        <v>95</v>
      </c>
      <c r="B272">
        <v>5</v>
      </c>
      <c r="C272" t="s">
        <v>414</v>
      </c>
      <c r="E272" t="s">
        <v>425</v>
      </c>
      <c r="F272" t="s">
        <v>434</v>
      </c>
      <c r="G272" t="s">
        <v>394</v>
      </c>
      <c r="H272" t="s">
        <v>267</v>
      </c>
      <c r="I272" t="s">
        <v>266</v>
      </c>
      <c r="J272" t="s">
        <v>415</v>
      </c>
      <c r="K272" t="s">
        <v>395</v>
      </c>
      <c r="L272" s="6" t="s">
        <v>727</v>
      </c>
    </row>
    <row r="273" spans="1:13" ht="29.15" x14ac:dyDescent="0.4">
      <c r="A273" t="s">
        <v>362</v>
      </c>
      <c r="B273">
        <v>5</v>
      </c>
      <c r="C273" t="s">
        <v>430</v>
      </c>
      <c r="D273" t="s">
        <v>415</v>
      </c>
      <c r="E273" t="s">
        <v>392</v>
      </c>
      <c r="F273" t="s">
        <v>398</v>
      </c>
      <c r="G273" t="s">
        <v>394</v>
      </c>
      <c r="H273" t="s">
        <v>267</v>
      </c>
      <c r="I273" t="s">
        <v>266</v>
      </c>
      <c r="K273" t="s">
        <v>425</v>
      </c>
      <c r="L273" s="6" t="s">
        <v>728</v>
      </c>
    </row>
    <row r="274" spans="1:13" ht="29.15" x14ac:dyDescent="0.4">
      <c r="A274" t="s">
        <v>335</v>
      </c>
      <c r="B274">
        <v>2</v>
      </c>
      <c r="C274" t="s">
        <v>414</v>
      </c>
      <c r="E274" t="s">
        <v>392</v>
      </c>
      <c r="F274" t="s">
        <v>393</v>
      </c>
      <c r="G274" t="s">
        <v>394</v>
      </c>
      <c r="H274" t="s">
        <v>267</v>
      </c>
      <c r="I274" t="s">
        <v>600</v>
      </c>
      <c r="K274" t="s">
        <v>421</v>
      </c>
      <c r="L274" s="6" t="s">
        <v>838</v>
      </c>
    </row>
    <row r="275" spans="1:13" ht="29.15" x14ac:dyDescent="0.4">
      <c r="A275" t="s">
        <v>283</v>
      </c>
      <c r="B275">
        <v>0</v>
      </c>
      <c r="C275" t="s">
        <v>445</v>
      </c>
      <c r="E275" t="s">
        <v>392</v>
      </c>
      <c r="F275" t="s">
        <v>393</v>
      </c>
      <c r="G275" t="s">
        <v>394</v>
      </c>
      <c r="H275" t="s">
        <v>267</v>
      </c>
      <c r="I275" t="s">
        <v>600</v>
      </c>
      <c r="K275" t="s">
        <v>395</v>
      </c>
      <c r="L275" s="6" t="s">
        <v>729</v>
      </c>
      <c r="M275" s="6" t="s">
        <v>415</v>
      </c>
    </row>
    <row r="276" spans="1:13" ht="29.15" x14ac:dyDescent="0.4">
      <c r="A276" t="s">
        <v>292</v>
      </c>
      <c r="B276">
        <v>1</v>
      </c>
      <c r="C276" t="s">
        <v>414</v>
      </c>
      <c r="E276" t="s">
        <v>392</v>
      </c>
      <c r="F276" t="s">
        <v>393</v>
      </c>
      <c r="G276" t="s">
        <v>394</v>
      </c>
      <c r="H276" t="s">
        <v>267</v>
      </c>
      <c r="I276" t="s">
        <v>600</v>
      </c>
      <c r="K276" t="s">
        <v>395</v>
      </c>
      <c r="L276" s="6" t="s">
        <v>730</v>
      </c>
      <c r="M276" s="6" t="s">
        <v>415</v>
      </c>
    </row>
    <row r="277" spans="1:13" ht="43.75" x14ac:dyDescent="0.4">
      <c r="A277" t="s">
        <v>111</v>
      </c>
      <c r="B277">
        <v>7</v>
      </c>
      <c r="C277" t="s">
        <v>404</v>
      </c>
      <c r="E277" t="s">
        <v>402</v>
      </c>
      <c r="F277" t="s">
        <v>434</v>
      </c>
      <c r="G277" t="s">
        <v>394</v>
      </c>
      <c r="H277" t="s">
        <v>267</v>
      </c>
      <c r="I277" t="s">
        <v>266</v>
      </c>
      <c r="K277" t="s">
        <v>425</v>
      </c>
      <c r="L277" s="6" t="s">
        <v>731</v>
      </c>
    </row>
    <row r="278" spans="1:13" ht="43.75" x14ac:dyDescent="0.4">
      <c r="A278" t="s">
        <v>233</v>
      </c>
      <c r="B278">
        <v>5</v>
      </c>
      <c r="C278" t="s">
        <v>404</v>
      </c>
      <c r="E278" t="s">
        <v>425</v>
      </c>
      <c r="F278" t="s">
        <v>434</v>
      </c>
      <c r="G278" t="s">
        <v>394</v>
      </c>
      <c r="H278" t="s">
        <v>267</v>
      </c>
      <c r="I278" t="s">
        <v>266</v>
      </c>
      <c r="J278" t="s">
        <v>415</v>
      </c>
      <c r="K278" t="s">
        <v>395</v>
      </c>
      <c r="L278" s="6" t="s">
        <v>732</v>
      </c>
    </row>
    <row r="279" spans="1:13" x14ac:dyDescent="0.4">
      <c r="A279" t="s">
        <v>159</v>
      </c>
      <c r="B279">
        <v>3</v>
      </c>
      <c r="C279" t="s">
        <v>400</v>
      </c>
      <c r="E279" t="s">
        <v>392</v>
      </c>
      <c r="F279" t="s">
        <v>434</v>
      </c>
      <c r="G279" t="s">
        <v>394</v>
      </c>
      <c r="H279" t="s">
        <v>267</v>
      </c>
      <c r="I279" t="s">
        <v>600</v>
      </c>
      <c r="K279" t="s">
        <v>395</v>
      </c>
      <c r="L279" s="6" t="s">
        <v>733</v>
      </c>
    </row>
    <row r="280" spans="1:13" ht="29.15" x14ac:dyDescent="0.4">
      <c r="A280" t="s">
        <v>126</v>
      </c>
      <c r="B280">
        <v>0</v>
      </c>
      <c r="C280" t="s">
        <v>400</v>
      </c>
      <c r="E280" t="s">
        <v>392</v>
      </c>
      <c r="F280" t="s">
        <v>434</v>
      </c>
      <c r="G280" t="s">
        <v>394</v>
      </c>
      <c r="H280" t="s">
        <v>267</v>
      </c>
      <c r="I280" t="s">
        <v>266</v>
      </c>
      <c r="K280" t="s">
        <v>421</v>
      </c>
      <c r="L280" s="6" t="s">
        <v>734</v>
      </c>
    </row>
    <row r="281" spans="1:13" ht="43.75" x14ac:dyDescent="0.4">
      <c r="A281" t="s">
        <v>112</v>
      </c>
      <c r="B281">
        <v>7</v>
      </c>
      <c r="C281" t="s">
        <v>414</v>
      </c>
      <c r="E281" t="s">
        <v>425</v>
      </c>
      <c r="F281" t="s">
        <v>434</v>
      </c>
      <c r="G281" t="s">
        <v>394</v>
      </c>
      <c r="H281" t="s">
        <v>267</v>
      </c>
      <c r="I281" t="s">
        <v>266</v>
      </c>
      <c r="J281" t="s">
        <v>415</v>
      </c>
      <c r="K281" t="s">
        <v>395</v>
      </c>
      <c r="L281" s="6" t="s">
        <v>735</v>
      </c>
    </row>
    <row r="282" spans="1:13" ht="29.15" x14ac:dyDescent="0.4">
      <c r="A282" t="s">
        <v>241</v>
      </c>
      <c r="B282">
        <v>7</v>
      </c>
      <c r="C282" t="s">
        <v>404</v>
      </c>
      <c r="E282" t="s">
        <v>392</v>
      </c>
      <c r="F282" t="s">
        <v>575</v>
      </c>
      <c r="G282" t="s">
        <v>394</v>
      </c>
      <c r="H282" t="s">
        <v>267</v>
      </c>
      <c r="I282" t="s">
        <v>266</v>
      </c>
      <c r="K282" t="s">
        <v>421</v>
      </c>
      <c r="L282" s="6" t="s">
        <v>736</v>
      </c>
    </row>
    <row r="283" spans="1:13" ht="29.15" x14ac:dyDescent="0.4">
      <c r="A283" t="s">
        <v>160</v>
      </c>
      <c r="B283">
        <v>3</v>
      </c>
      <c r="C283" t="s">
        <v>432</v>
      </c>
      <c r="E283" t="s">
        <v>392</v>
      </c>
      <c r="F283" t="s">
        <v>434</v>
      </c>
      <c r="G283" t="s">
        <v>394</v>
      </c>
      <c r="H283" t="s">
        <v>267</v>
      </c>
      <c r="I283" t="s">
        <v>266</v>
      </c>
      <c r="J283" t="s">
        <v>415</v>
      </c>
      <c r="K283" t="s">
        <v>395</v>
      </c>
      <c r="L283" s="6" t="s">
        <v>737</v>
      </c>
    </row>
    <row r="284" spans="1:13" ht="29.15" x14ac:dyDescent="0.4">
      <c r="A284" t="s">
        <v>350</v>
      </c>
      <c r="B284">
        <v>2</v>
      </c>
      <c r="C284" t="s">
        <v>404</v>
      </c>
      <c r="E284" t="s">
        <v>392</v>
      </c>
      <c r="F284" t="s">
        <v>434</v>
      </c>
      <c r="G284" t="s">
        <v>394</v>
      </c>
      <c r="H284" t="s">
        <v>267</v>
      </c>
      <c r="I284" t="s">
        <v>266</v>
      </c>
      <c r="K284" t="s">
        <v>425</v>
      </c>
      <c r="L284" s="6" t="s">
        <v>738</v>
      </c>
    </row>
    <row r="285" spans="1:13" ht="29.15" x14ac:dyDescent="0.4">
      <c r="A285" t="s">
        <v>127</v>
      </c>
      <c r="B285">
        <v>0</v>
      </c>
      <c r="C285" t="s">
        <v>445</v>
      </c>
      <c r="E285" t="s">
        <v>392</v>
      </c>
      <c r="F285" t="s">
        <v>393</v>
      </c>
      <c r="G285" t="s">
        <v>394</v>
      </c>
      <c r="H285" t="s">
        <v>267</v>
      </c>
      <c r="I285" t="s">
        <v>600</v>
      </c>
      <c r="K285" t="s">
        <v>395</v>
      </c>
      <c r="L285" s="6" t="s">
        <v>841</v>
      </c>
    </row>
    <row r="286" spans="1:13" ht="29.15" x14ac:dyDescent="0.4">
      <c r="A286" t="s">
        <v>138</v>
      </c>
      <c r="B286">
        <v>1</v>
      </c>
      <c r="C286" t="s">
        <v>400</v>
      </c>
      <c r="E286" t="s">
        <v>450</v>
      </c>
      <c r="F286" t="s">
        <v>398</v>
      </c>
      <c r="G286" t="s">
        <v>394</v>
      </c>
      <c r="H286" t="s">
        <v>267</v>
      </c>
      <c r="I286" t="s">
        <v>266</v>
      </c>
      <c r="K286" t="s">
        <v>402</v>
      </c>
      <c r="L286" s="6" t="s">
        <v>739</v>
      </c>
    </row>
    <row r="287" spans="1:13" ht="29.15" x14ac:dyDescent="0.4">
      <c r="A287" t="s">
        <v>302</v>
      </c>
      <c r="B287">
        <v>2</v>
      </c>
      <c r="C287" t="s">
        <v>445</v>
      </c>
      <c r="E287" t="s">
        <v>392</v>
      </c>
      <c r="F287" t="s">
        <v>420</v>
      </c>
      <c r="G287" t="s">
        <v>394</v>
      </c>
      <c r="H287" t="s">
        <v>267</v>
      </c>
      <c r="I287" t="s">
        <v>600</v>
      </c>
      <c r="K287" t="s">
        <v>395</v>
      </c>
      <c r="L287" s="6" t="s">
        <v>740</v>
      </c>
      <c r="M287" s="6" t="s">
        <v>415</v>
      </c>
    </row>
    <row r="288" spans="1:13" ht="29.15" x14ac:dyDescent="0.4">
      <c r="A288" t="s">
        <v>96</v>
      </c>
      <c r="B288">
        <v>5</v>
      </c>
      <c r="C288" t="s">
        <v>430</v>
      </c>
      <c r="E288" t="s">
        <v>478</v>
      </c>
      <c r="F288" t="s">
        <v>405</v>
      </c>
      <c r="G288" t="s">
        <v>394</v>
      </c>
      <c r="H288" t="s">
        <v>267</v>
      </c>
      <c r="I288" t="s">
        <v>266</v>
      </c>
      <c r="K288" t="s">
        <v>429</v>
      </c>
      <c r="L288" s="6" t="s">
        <v>742</v>
      </c>
    </row>
    <row r="289" spans="1:13" ht="43.75" x14ac:dyDescent="0.4">
      <c r="A289" t="s">
        <v>250</v>
      </c>
      <c r="B289">
        <v>1</v>
      </c>
      <c r="C289" t="s">
        <v>445</v>
      </c>
      <c r="E289" t="s">
        <v>450</v>
      </c>
      <c r="F289" t="s">
        <v>405</v>
      </c>
      <c r="G289" t="s">
        <v>394</v>
      </c>
      <c r="H289" t="s">
        <v>600</v>
      </c>
      <c r="I289" t="s">
        <v>600</v>
      </c>
      <c r="K289" t="s">
        <v>421</v>
      </c>
      <c r="L289" s="6" t="s">
        <v>741</v>
      </c>
      <c r="M289" s="6" t="s">
        <v>415</v>
      </c>
    </row>
    <row r="290" spans="1:13" ht="29.15" x14ac:dyDescent="0.4">
      <c r="A290" t="s">
        <v>56</v>
      </c>
      <c r="B290">
        <v>2</v>
      </c>
      <c r="C290" t="s">
        <v>430</v>
      </c>
      <c r="E290" t="s">
        <v>392</v>
      </c>
      <c r="F290" t="s">
        <v>405</v>
      </c>
      <c r="G290" t="s">
        <v>394</v>
      </c>
      <c r="H290" t="s">
        <v>267</v>
      </c>
      <c r="I290" t="s">
        <v>266</v>
      </c>
      <c r="K290" t="s">
        <v>425</v>
      </c>
      <c r="L290" s="6" t="s">
        <v>743</v>
      </c>
    </row>
    <row r="291" spans="1:13" ht="43.75" x14ac:dyDescent="0.4">
      <c r="A291" t="s">
        <v>97</v>
      </c>
      <c r="B291">
        <v>5</v>
      </c>
      <c r="C291" t="s">
        <v>464</v>
      </c>
      <c r="E291" t="s">
        <v>392</v>
      </c>
      <c r="F291" t="s">
        <v>398</v>
      </c>
      <c r="G291" t="s">
        <v>394</v>
      </c>
      <c r="H291" t="s">
        <v>267</v>
      </c>
      <c r="I291" t="s">
        <v>600</v>
      </c>
      <c r="K291" t="s">
        <v>399</v>
      </c>
      <c r="L291" s="6" t="s">
        <v>744</v>
      </c>
    </row>
    <row r="292" spans="1:13" ht="29.15" x14ac:dyDescent="0.4">
      <c r="A292" t="s">
        <v>70</v>
      </c>
      <c r="B292">
        <v>3</v>
      </c>
      <c r="C292" t="s">
        <v>445</v>
      </c>
      <c r="E292" t="s">
        <v>392</v>
      </c>
      <c r="F292" t="s">
        <v>746</v>
      </c>
      <c r="G292" t="s">
        <v>394</v>
      </c>
      <c r="H292" t="s">
        <v>267</v>
      </c>
      <c r="I292" t="s">
        <v>266</v>
      </c>
      <c r="K292" t="s">
        <v>457</v>
      </c>
      <c r="L292" s="6" t="s">
        <v>747</v>
      </c>
    </row>
    <row r="293" spans="1:13" ht="29.15" x14ac:dyDescent="0.4">
      <c r="A293" t="s">
        <v>368</v>
      </c>
      <c r="B293">
        <v>7</v>
      </c>
      <c r="C293" t="s">
        <v>404</v>
      </c>
      <c r="E293" t="s">
        <v>392</v>
      </c>
      <c r="F293" t="s">
        <v>434</v>
      </c>
      <c r="G293" t="s">
        <v>394</v>
      </c>
      <c r="H293" t="s">
        <v>267</v>
      </c>
      <c r="I293" t="s">
        <v>266</v>
      </c>
      <c r="J293" t="s">
        <v>415</v>
      </c>
      <c r="K293" t="s">
        <v>619</v>
      </c>
      <c r="L293" s="6" t="s">
        <v>748</v>
      </c>
    </row>
    <row r="294" spans="1:13" ht="29.15" x14ac:dyDescent="0.4">
      <c r="A294" t="s">
        <v>246</v>
      </c>
      <c r="B294">
        <v>9</v>
      </c>
      <c r="C294" t="s">
        <v>404</v>
      </c>
      <c r="E294" t="s">
        <v>392</v>
      </c>
      <c r="F294" t="s">
        <v>405</v>
      </c>
      <c r="G294" t="s">
        <v>394</v>
      </c>
      <c r="H294" t="s">
        <v>267</v>
      </c>
      <c r="I294" t="s">
        <v>266</v>
      </c>
      <c r="K294" t="s">
        <v>406</v>
      </c>
      <c r="L294" s="6" t="s">
        <v>749</v>
      </c>
    </row>
    <row r="295" spans="1:13" ht="43.75" x14ac:dyDescent="0.4">
      <c r="A295" t="s">
        <v>57</v>
      </c>
      <c r="B295">
        <v>2</v>
      </c>
      <c r="C295" t="s">
        <v>445</v>
      </c>
      <c r="E295" t="s">
        <v>392</v>
      </c>
      <c r="F295" t="s">
        <v>393</v>
      </c>
      <c r="G295" t="s">
        <v>394</v>
      </c>
      <c r="H295" t="s">
        <v>267</v>
      </c>
      <c r="I295" t="s">
        <v>266</v>
      </c>
      <c r="K295" t="s">
        <v>395</v>
      </c>
      <c r="L295" s="6" t="s">
        <v>750</v>
      </c>
    </row>
    <row r="296" spans="1:13" ht="29.15" x14ac:dyDescent="0.4">
      <c r="A296" t="s">
        <v>293</v>
      </c>
      <c r="B296">
        <v>1</v>
      </c>
      <c r="C296" t="s">
        <v>400</v>
      </c>
      <c r="E296" t="s">
        <v>512</v>
      </c>
      <c r="F296" t="s">
        <v>405</v>
      </c>
      <c r="G296" t="s">
        <v>394</v>
      </c>
      <c r="H296" t="s">
        <v>267</v>
      </c>
      <c r="I296" t="s">
        <v>600</v>
      </c>
      <c r="K296" t="s">
        <v>457</v>
      </c>
      <c r="L296" s="6" t="s">
        <v>751</v>
      </c>
    </row>
    <row r="297" spans="1:13" ht="29.15" x14ac:dyDescent="0.4">
      <c r="A297" t="s">
        <v>139</v>
      </c>
      <c r="B297">
        <v>1</v>
      </c>
      <c r="C297" t="s">
        <v>400</v>
      </c>
      <c r="E297" t="s">
        <v>450</v>
      </c>
      <c r="F297" t="s">
        <v>393</v>
      </c>
      <c r="G297" t="s">
        <v>394</v>
      </c>
      <c r="H297" t="s">
        <v>267</v>
      </c>
      <c r="I297" t="s">
        <v>266</v>
      </c>
      <c r="K297" t="s">
        <v>429</v>
      </c>
      <c r="L297" s="6" t="s">
        <v>752</v>
      </c>
    </row>
    <row r="298" spans="1:13" ht="43.75" x14ac:dyDescent="0.4">
      <c r="A298" t="s">
        <v>199</v>
      </c>
      <c r="B298">
        <v>0</v>
      </c>
      <c r="C298" t="s">
        <v>404</v>
      </c>
      <c r="E298" t="s">
        <v>450</v>
      </c>
      <c r="F298" t="s">
        <v>434</v>
      </c>
      <c r="G298" t="s">
        <v>394</v>
      </c>
      <c r="H298" t="s">
        <v>267</v>
      </c>
      <c r="I298" t="s">
        <v>266</v>
      </c>
      <c r="K298" t="s">
        <v>402</v>
      </c>
      <c r="L298" s="6" t="s">
        <v>753</v>
      </c>
    </row>
    <row r="299" spans="1:13" ht="43.75" x14ac:dyDescent="0.4">
      <c r="A299" t="s">
        <v>284</v>
      </c>
      <c r="B299">
        <v>0</v>
      </c>
      <c r="C299" t="s">
        <v>445</v>
      </c>
      <c r="E299" t="s">
        <v>392</v>
      </c>
      <c r="F299" t="s">
        <v>434</v>
      </c>
      <c r="G299" t="s">
        <v>394</v>
      </c>
      <c r="H299" t="s">
        <v>267</v>
      </c>
      <c r="I299" t="s">
        <v>600</v>
      </c>
      <c r="K299" t="s">
        <v>395</v>
      </c>
      <c r="L299" s="6" t="s">
        <v>754</v>
      </c>
    </row>
    <row r="300" spans="1:13" ht="29.15" x14ac:dyDescent="0.4">
      <c r="A300" t="s">
        <v>58</v>
      </c>
      <c r="B300">
        <v>2</v>
      </c>
      <c r="C300" t="s">
        <v>464</v>
      </c>
      <c r="D300" t="s">
        <v>415</v>
      </c>
      <c r="E300" t="s">
        <v>392</v>
      </c>
      <c r="F300" t="s">
        <v>420</v>
      </c>
      <c r="G300" t="s">
        <v>394</v>
      </c>
      <c r="H300" t="s">
        <v>267</v>
      </c>
      <c r="I300" t="s">
        <v>600</v>
      </c>
      <c r="K300" t="s">
        <v>429</v>
      </c>
      <c r="L300" s="6" t="s">
        <v>755</v>
      </c>
    </row>
    <row r="301" spans="1:13" ht="29.15" x14ac:dyDescent="0.4">
      <c r="A301" t="s">
        <v>36</v>
      </c>
      <c r="B301">
        <v>1</v>
      </c>
      <c r="C301" t="s">
        <v>464</v>
      </c>
      <c r="E301" t="s">
        <v>392</v>
      </c>
      <c r="F301" t="s">
        <v>393</v>
      </c>
      <c r="G301" t="s">
        <v>394</v>
      </c>
      <c r="H301" t="s">
        <v>267</v>
      </c>
      <c r="I301" t="s">
        <v>266</v>
      </c>
      <c r="K301" t="s">
        <v>429</v>
      </c>
      <c r="L301" s="6" t="s">
        <v>756</v>
      </c>
    </row>
    <row r="302" spans="1:13" ht="29.15" x14ac:dyDescent="0.4">
      <c r="A302" t="s">
        <v>369</v>
      </c>
      <c r="B302">
        <v>7</v>
      </c>
      <c r="C302" t="s">
        <v>464</v>
      </c>
      <c r="E302" t="s">
        <v>757</v>
      </c>
      <c r="F302" t="s">
        <v>434</v>
      </c>
      <c r="G302" t="s">
        <v>394</v>
      </c>
      <c r="H302" t="s">
        <v>267</v>
      </c>
      <c r="I302" t="s">
        <v>266</v>
      </c>
      <c r="J302" t="s">
        <v>415</v>
      </c>
      <c r="K302" t="s">
        <v>619</v>
      </c>
      <c r="L302" s="6" t="s">
        <v>758</v>
      </c>
    </row>
    <row r="303" spans="1:13" ht="29.15" x14ac:dyDescent="0.4">
      <c r="A303" t="s">
        <v>37</v>
      </c>
      <c r="B303">
        <v>1</v>
      </c>
      <c r="C303" t="s">
        <v>408</v>
      </c>
      <c r="E303" t="s">
        <v>392</v>
      </c>
      <c r="F303" t="s">
        <v>456</v>
      </c>
      <c r="G303" t="s">
        <v>394</v>
      </c>
      <c r="H303" t="s">
        <v>267</v>
      </c>
      <c r="I303" t="s">
        <v>266</v>
      </c>
      <c r="K303" t="s">
        <v>402</v>
      </c>
      <c r="L303" s="6" t="s">
        <v>759</v>
      </c>
      <c r="M303" s="6" t="s">
        <v>415</v>
      </c>
    </row>
    <row r="304" spans="1:13" ht="29.15" x14ac:dyDescent="0.4">
      <c r="A304" t="s">
        <v>218</v>
      </c>
      <c r="B304">
        <v>3</v>
      </c>
      <c r="C304" t="s">
        <v>432</v>
      </c>
      <c r="E304" t="s">
        <v>392</v>
      </c>
      <c r="F304" t="s">
        <v>471</v>
      </c>
      <c r="G304" t="s">
        <v>394</v>
      </c>
      <c r="H304" t="s">
        <v>267</v>
      </c>
      <c r="I304" t="s">
        <v>266</v>
      </c>
      <c r="K304" t="s">
        <v>421</v>
      </c>
      <c r="L304" s="6" t="s">
        <v>760</v>
      </c>
    </row>
    <row r="305" spans="1:13" ht="43.75" x14ac:dyDescent="0.4">
      <c r="A305" t="s">
        <v>312</v>
      </c>
      <c r="B305">
        <v>3</v>
      </c>
      <c r="C305" t="s">
        <v>404</v>
      </c>
      <c r="E305" t="s">
        <v>392</v>
      </c>
      <c r="F305" t="s">
        <v>420</v>
      </c>
      <c r="G305" t="s">
        <v>394</v>
      </c>
      <c r="H305" t="s">
        <v>267</v>
      </c>
      <c r="I305" t="s">
        <v>266</v>
      </c>
      <c r="K305" t="s">
        <v>421</v>
      </c>
      <c r="L305" s="6" t="s">
        <v>761</v>
      </c>
    </row>
    <row r="306" spans="1:13" ht="29.15" x14ac:dyDescent="0.4">
      <c r="A306" t="s">
        <v>128</v>
      </c>
      <c r="B306">
        <v>0</v>
      </c>
      <c r="C306" t="s">
        <v>414</v>
      </c>
      <c r="E306" t="s">
        <v>392</v>
      </c>
      <c r="F306" t="s">
        <v>434</v>
      </c>
      <c r="G306" t="s">
        <v>394</v>
      </c>
      <c r="H306" t="s">
        <v>267</v>
      </c>
      <c r="I306" t="s">
        <v>600</v>
      </c>
      <c r="K306" t="s">
        <v>395</v>
      </c>
      <c r="L306" s="6" t="s">
        <v>762</v>
      </c>
    </row>
    <row r="307" spans="1:13" ht="29.15" x14ac:dyDescent="0.4">
      <c r="A307" t="s">
        <v>38</v>
      </c>
      <c r="B307">
        <v>1</v>
      </c>
      <c r="C307" t="s">
        <v>430</v>
      </c>
      <c r="D307" t="s">
        <v>415</v>
      </c>
      <c r="E307" t="s">
        <v>392</v>
      </c>
      <c r="F307" t="s">
        <v>405</v>
      </c>
      <c r="G307" t="s">
        <v>394</v>
      </c>
      <c r="H307" t="s">
        <v>267</v>
      </c>
      <c r="I307" t="s">
        <v>600</v>
      </c>
      <c r="K307" t="s">
        <v>478</v>
      </c>
      <c r="L307" s="6" t="s">
        <v>763</v>
      </c>
    </row>
    <row r="308" spans="1:13" ht="29.15" x14ac:dyDescent="0.4">
      <c r="A308" t="s">
        <v>71</v>
      </c>
      <c r="B308">
        <v>3</v>
      </c>
      <c r="C308" t="s">
        <v>414</v>
      </c>
      <c r="E308" t="s">
        <v>392</v>
      </c>
      <c r="F308" t="s">
        <v>397</v>
      </c>
      <c r="G308" t="s">
        <v>394</v>
      </c>
      <c r="H308" t="s">
        <v>267</v>
      </c>
      <c r="I308" t="s">
        <v>266</v>
      </c>
      <c r="K308" t="s">
        <v>478</v>
      </c>
      <c r="L308" s="6" t="s">
        <v>843</v>
      </c>
    </row>
    <row r="309" spans="1:13" ht="43.75" x14ac:dyDescent="0.4">
      <c r="A309" t="s">
        <v>72</v>
      </c>
      <c r="B309">
        <v>3</v>
      </c>
      <c r="C309" t="s">
        <v>404</v>
      </c>
      <c r="E309" t="s">
        <v>392</v>
      </c>
      <c r="F309" t="s">
        <v>529</v>
      </c>
      <c r="G309" t="s">
        <v>394</v>
      </c>
      <c r="H309" t="s">
        <v>267</v>
      </c>
      <c r="I309" t="s">
        <v>600</v>
      </c>
      <c r="K309" t="s">
        <v>478</v>
      </c>
      <c r="L309" s="6" t="s">
        <v>768</v>
      </c>
    </row>
    <row r="310" spans="1:13" ht="43.75" x14ac:dyDescent="0.4">
      <c r="A310" t="s">
        <v>303</v>
      </c>
      <c r="B310">
        <v>2</v>
      </c>
      <c r="C310" t="s">
        <v>404</v>
      </c>
      <c r="E310" t="s">
        <v>392</v>
      </c>
      <c r="F310" t="s">
        <v>434</v>
      </c>
      <c r="G310" t="s">
        <v>394</v>
      </c>
      <c r="H310" t="s">
        <v>267</v>
      </c>
      <c r="I310" t="s">
        <v>266</v>
      </c>
      <c r="K310" t="s">
        <v>406</v>
      </c>
      <c r="L310" s="6" t="s">
        <v>769</v>
      </c>
    </row>
    <row r="311" spans="1:13" ht="43.75" x14ac:dyDescent="0.4">
      <c r="A311" t="s">
        <v>215</v>
      </c>
      <c r="B311">
        <v>2</v>
      </c>
      <c r="C311" t="s">
        <v>404</v>
      </c>
      <c r="E311" t="s">
        <v>392</v>
      </c>
      <c r="F311" t="s">
        <v>471</v>
      </c>
      <c r="G311" t="s">
        <v>394</v>
      </c>
      <c r="H311" t="s">
        <v>267</v>
      </c>
      <c r="I311" t="s">
        <v>266</v>
      </c>
      <c r="K311" t="s">
        <v>429</v>
      </c>
      <c r="L311" s="6" t="s">
        <v>770</v>
      </c>
    </row>
    <row r="312" spans="1:13" ht="43.75" x14ac:dyDescent="0.4">
      <c r="A312" t="s">
        <v>161</v>
      </c>
      <c r="B312">
        <v>3</v>
      </c>
      <c r="C312" t="s">
        <v>432</v>
      </c>
      <c r="E312" t="s">
        <v>392</v>
      </c>
      <c r="F312" t="s">
        <v>771</v>
      </c>
      <c r="G312" t="s">
        <v>394</v>
      </c>
      <c r="H312" t="s">
        <v>267</v>
      </c>
      <c r="I312" t="s">
        <v>266</v>
      </c>
      <c r="K312" t="s">
        <v>429</v>
      </c>
      <c r="L312" s="6" t="s">
        <v>772</v>
      </c>
      <c r="M312" s="6" t="s">
        <v>415</v>
      </c>
    </row>
    <row r="313" spans="1:13" ht="29.15" x14ac:dyDescent="0.4">
      <c r="A313" t="s">
        <v>149</v>
      </c>
      <c r="B313">
        <v>2</v>
      </c>
      <c r="C313" t="s">
        <v>445</v>
      </c>
      <c r="E313" t="s">
        <v>450</v>
      </c>
      <c r="F313" t="s">
        <v>393</v>
      </c>
      <c r="G313" t="s">
        <v>394</v>
      </c>
      <c r="H313" t="s">
        <v>267</v>
      </c>
      <c r="I313" t="s">
        <v>600</v>
      </c>
      <c r="K313" t="s">
        <v>402</v>
      </c>
      <c r="L313" s="6" t="s">
        <v>773</v>
      </c>
      <c r="M313" s="6" t="s">
        <v>415</v>
      </c>
    </row>
    <row r="314" spans="1:13" ht="43.75" x14ac:dyDescent="0.4">
      <c r="A314" t="s">
        <v>262</v>
      </c>
      <c r="B314">
        <v>4</v>
      </c>
      <c r="C314" t="s">
        <v>445</v>
      </c>
      <c r="E314" t="s">
        <v>450</v>
      </c>
      <c r="F314" t="s">
        <v>405</v>
      </c>
      <c r="G314" t="s">
        <v>394</v>
      </c>
      <c r="H314" t="s">
        <v>600</v>
      </c>
      <c r="I314" t="s">
        <v>600</v>
      </c>
      <c r="K314" t="s">
        <v>421</v>
      </c>
      <c r="L314" s="6" t="s">
        <v>774</v>
      </c>
    </row>
    <row r="315" spans="1:13" ht="43.75" x14ac:dyDescent="0.4">
      <c r="A315" t="s">
        <v>73</v>
      </c>
      <c r="B315">
        <v>3</v>
      </c>
      <c r="C315" t="s">
        <v>432</v>
      </c>
      <c r="E315" t="s">
        <v>392</v>
      </c>
      <c r="F315" t="s">
        <v>456</v>
      </c>
      <c r="G315" t="s">
        <v>394</v>
      </c>
      <c r="H315" t="s">
        <v>267</v>
      </c>
      <c r="I315" t="s">
        <v>266</v>
      </c>
      <c r="K315" t="s">
        <v>421</v>
      </c>
      <c r="L315" s="6" t="s">
        <v>775</v>
      </c>
    </row>
    <row r="316" spans="1:13" ht="43.75" x14ac:dyDescent="0.4">
      <c r="A316" t="s">
        <v>168</v>
      </c>
      <c r="B316">
        <v>4</v>
      </c>
      <c r="C316" t="s">
        <v>404</v>
      </c>
      <c r="E316" t="s">
        <v>392</v>
      </c>
      <c r="F316" t="s">
        <v>434</v>
      </c>
      <c r="G316" t="s">
        <v>394</v>
      </c>
      <c r="H316" t="s">
        <v>267</v>
      </c>
      <c r="I316" t="s">
        <v>266</v>
      </c>
      <c r="K316" t="s">
        <v>395</v>
      </c>
      <c r="L316" s="6" t="s">
        <v>776</v>
      </c>
    </row>
    <row r="317" spans="1:13" ht="29.15" x14ac:dyDescent="0.4">
      <c r="A317" t="s">
        <v>228</v>
      </c>
      <c r="B317">
        <v>4</v>
      </c>
      <c r="C317" t="s">
        <v>400</v>
      </c>
      <c r="E317" t="s">
        <v>392</v>
      </c>
      <c r="F317" t="s">
        <v>434</v>
      </c>
      <c r="G317" t="s">
        <v>394</v>
      </c>
      <c r="H317" t="s">
        <v>267</v>
      </c>
      <c r="I317" t="s">
        <v>266</v>
      </c>
      <c r="J317" t="s">
        <v>415</v>
      </c>
      <c r="K317" t="s">
        <v>406</v>
      </c>
      <c r="L317" s="6" t="s">
        <v>777</v>
      </c>
    </row>
    <row r="318" spans="1:13" ht="43.75" x14ac:dyDescent="0.4">
      <c r="A318" t="s">
        <v>745</v>
      </c>
      <c r="B318">
        <v>9</v>
      </c>
      <c r="C318" t="s">
        <v>432</v>
      </c>
      <c r="E318" t="s">
        <v>392</v>
      </c>
      <c r="F318" t="s">
        <v>674</v>
      </c>
      <c r="G318" t="s">
        <v>394</v>
      </c>
      <c r="H318" t="s">
        <v>267</v>
      </c>
      <c r="I318" t="s">
        <v>600</v>
      </c>
      <c r="K318" t="s">
        <v>421</v>
      </c>
      <c r="L318" s="6" t="s">
        <v>778</v>
      </c>
    </row>
    <row r="319" spans="1:13" ht="43.75" x14ac:dyDescent="0.4">
      <c r="A319" t="s">
        <v>59</v>
      </c>
      <c r="B319">
        <v>2</v>
      </c>
      <c r="C319" t="s">
        <v>408</v>
      </c>
      <c r="E319" t="s">
        <v>392</v>
      </c>
      <c r="F319" t="s">
        <v>398</v>
      </c>
      <c r="G319" t="s">
        <v>394</v>
      </c>
      <c r="H319" t="s">
        <v>600</v>
      </c>
      <c r="I319" t="s">
        <v>266</v>
      </c>
      <c r="K319" t="s">
        <v>779</v>
      </c>
      <c r="L319" s="6" t="s">
        <v>780</v>
      </c>
    </row>
    <row r="320" spans="1:13" ht="43.75" x14ac:dyDescent="0.4">
      <c r="A320" t="s">
        <v>238</v>
      </c>
      <c r="B320">
        <v>6</v>
      </c>
      <c r="C320" t="s">
        <v>445</v>
      </c>
      <c r="E320" t="s">
        <v>392</v>
      </c>
      <c r="F320" t="s">
        <v>615</v>
      </c>
      <c r="G320" t="s">
        <v>394</v>
      </c>
      <c r="H320" t="s">
        <v>267</v>
      </c>
      <c r="I320" t="s">
        <v>266</v>
      </c>
      <c r="K320" t="s">
        <v>421</v>
      </c>
      <c r="L320" s="6" t="s">
        <v>781</v>
      </c>
    </row>
    <row r="321" spans="1:13" ht="43.75" x14ac:dyDescent="0.4">
      <c r="A321" t="s">
        <v>244</v>
      </c>
      <c r="B321">
        <v>8</v>
      </c>
      <c r="C321" t="s">
        <v>445</v>
      </c>
      <c r="E321" t="s">
        <v>392</v>
      </c>
      <c r="F321" t="s">
        <v>471</v>
      </c>
      <c r="G321" t="s">
        <v>394</v>
      </c>
      <c r="H321" t="s">
        <v>267</v>
      </c>
      <c r="I321" t="s">
        <v>266</v>
      </c>
      <c r="K321" t="s">
        <v>395</v>
      </c>
      <c r="L321" s="6" t="s">
        <v>782</v>
      </c>
    </row>
    <row r="322" spans="1:13" ht="29.15" x14ac:dyDescent="0.4">
      <c r="A322" t="s">
        <v>277</v>
      </c>
      <c r="B322">
        <v>5</v>
      </c>
      <c r="C322" t="s">
        <v>404</v>
      </c>
      <c r="E322" t="s">
        <v>450</v>
      </c>
      <c r="F322" t="s">
        <v>434</v>
      </c>
      <c r="G322" t="s">
        <v>394</v>
      </c>
      <c r="H322" t="s">
        <v>267</v>
      </c>
      <c r="I322" t="s">
        <v>266</v>
      </c>
      <c r="K322" t="s">
        <v>421</v>
      </c>
      <c r="L322" s="6" t="s">
        <v>783</v>
      </c>
    </row>
    <row r="323" spans="1:13" ht="43.75" x14ac:dyDescent="0.4">
      <c r="A323" t="s">
        <v>113</v>
      </c>
      <c r="B323">
        <v>7</v>
      </c>
      <c r="C323" t="s">
        <v>400</v>
      </c>
      <c r="E323" t="s">
        <v>402</v>
      </c>
      <c r="F323" t="s">
        <v>434</v>
      </c>
      <c r="G323" t="s">
        <v>394</v>
      </c>
      <c r="H323" t="s">
        <v>267</v>
      </c>
      <c r="I323" t="s">
        <v>266</v>
      </c>
      <c r="J323" t="s">
        <v>415</v>
      </c>
      <c r="K323" t="s">
        <v>604</v>
      </c>
      <c r="L323" s="6" t="s">
        <v>785</v>
      </c>
    </row>
    <row r="324" spans="1:13" ht="43.75" x14ac:dyDescent="0.4">
      <c r="A324" t="s">
        <v>345</v>
      </c>
      <c r="B324">
        <v>1</v>
      </c>
      <c r="C324" t="s">
        <v>408</v>
      </c>
      <c r="E324" t="s">
        <v>392</v>
      </c>
      <c r="F324" t="s">
        <v>398</v>
      </c>
      <c r="G324" t="s">
        <v>394</v>
      </c>
      <c r="H324" t="s">
        <v>267</v>
      </c>
      <c r="I324" t="s">
        <v>266</v>
      </c>
      <c r="K324" t="s">
        <v>421</v>
      </c>
      <c r="L324" s="6" t="s">
        <v>786</v>
      </c>
    </row>
    <row r="325" spans="1:13" x14ac:dyDescent="0.4">
      <c r="A325" t="s">
        <v>316</v>
      </c>
      <c r="B325">
        <v>5</v>
      </c>
      <c r="C325" t="s">
        <v>404</v>
      </c>
      <c r="E325" t="s">
        <v>392</v>
      </c>
      <c r="F325" t="s">
        <v>393</v>
      </c>
      <c r="G325" t="s">
        <v>394</v>
      </c>
      <c r="H325" t="s">
        <v>267</v>
      </c>
      <c r="I325" t="s">
        <v>600</v>
      </c>
      <c r="K325" t="s">
        <v>429</v>
      </c>
      <c r="L325" s="6" t="s">
        <v>784</v>
      </c>
    </row>
    <row r="326" spans="1:13" ht="43.75" x14ac:dyDescent="0.4">
      <c r="A326" t="s">
        <v>372</v>
      </c>
      <c r="B326">
        <v>8</v>
      </c>
      <c r="C326" t="s">
        <v>445</v>
      </c>
      <c r="E326" t="s">
        <v>392</v>
      </c>
      <c r="F326" t="s">
        <v>746</v>
      </c>
      <c r="G326" t="s">
        <v>394</v>
      </c>
      <c r="H326" t="s">
        <v>267</v>
      </c>
      <c r="I326" t="s">
        <v>266</v>
      </c>
      <c r="K326" t="s">
        <v>409</v>
      </c>
      <c r="L326" s="6" t="s">
        <v>787</v>
      </c>
    </row>
    <row r="327" spans="1:13" ht="43.75" x14ac:dyDescent="0.4">
      <c r="A327" t="s">
        <v>114</v>
      </c>
      <c r="B327">
        <v>7</v>
      </c>
      <c r="C327" t="s">
        <v>432</v>
      </c>
      <c r="E327" t="s">
        <v>392</v>
      </c>
      <c r="F327" t="s">
        <v>397</v>
      </c>
      <c r="G327" t="s">
        <v>394</v>
      </c>
      <c r="H327" t="s">
        <v>600</v>
      </c>
      <c r="I327" t="s">
        <v>600</v>
      </c>
      <c r="K327" t="s">
        <v>395</v>
      </c>
      <c r="L327" s="6" t="s">
        <v>788</v>
      </c>
    </row>
    <row r="328" spans="1:13" ht="43.75" x14ac:dyDescent="0.4">
      <c r="A328" t="s">
        <v>98</v>
      </c>
      <c r="B328">
        <v>5</v>
      </c>
      <c r="C328" t="s">
        <v>432</v>
      </c>
      <c r="E328" t="s">
        <v>402</v>
      </c>
      <c r="F328" t="s">
        <v>397</v>
      </c>
      <c r="G328" t="s">
        <v>394</v>
      </c>
      <c r="H328" t="s">
        <v>600</v>
      </c>
      <c r="I328" t="s">
        <v>266</v>
      </c>
      <c r="J328" t="s">
        <v>415</v>
      </c>
      <c r="K328" t="s">
        <v>457</v>
      </c>
      <c r="L328" s="6" t="s">
        <v>793</v>
      </c>
    </row>
    <row r="329" spans="1:13" ht="29.15" x14ac:dyDescent="0.4">
      <c r="A329" t="s">
        <v>346</v>
      </c>
      <c r="B329">
        <v>1</v>
      </c>
      <c r="C329" t="s">
        <v>432</v>
      </c>
      <c r="D329" t="s">
        <v>415</v>
      </c>
      <c r="E329" t="s">
        <v>392</v>
      </c>
      <c r="F329" t="s">
        <v>398</v>
      </c>
      <c r="G329" t="s">
        <v>394</v>
      </c>
      <c r="H329" t="s">
        <v>267</v>
      </c>
      <c r="I329" t="s">
        <v>266</v>
      </c>
      <c r="K329" t="s">
        <v>425</v>
      </c>
      <c r="L329" s="6" t="s">
        <v>794</v>
      </c>
    </row>
    <row r="330" spans="1:13" ht="29.15" x14ac:dyDescent="0.4">
      <c r="A330" t="s">
        <v>129</v>
      </c>
      <c r="B330">
        <v>0</v>
      </c>
      <c r="C330" t="s">
        <v>404</v>
      </c>
      <c r="E330" t="s">
        <v>392</v>
      </c>
      <c r="F330" t="s">
        <v>398</v>
      </c>
      <c r="G330" t="s">
        <v>394</v>
      </c>
      <c r="H330" t="s">
        <v>600</v>
      </c>
      <c r="I330" t="s">
        <v>600</v>
      </c>
      <c r="K330" t="s">
        <v>795</v>
      </c>
      <c r="L330" s="6" t="s">
        <v>796</v>
      </c>
    </row>
    <row r="331" spans="1:13" ht="43.75" x14ac:dyDescent="0.4">
      <c r="A331" t="s">
        <v>200</v>
      </c>
      <c r="B331">
        <v>0</v>
      </c>
      <c r="C331" t="s">
        <v>404</v>
      </c>
      <c r="E331" t="s">
        <v>392</v>
      </c>
      <c r="F331" t="s">
        <v>398</v>
      </c>
      <c r="G331" t="s">
        <v>394</v>
      </c>
      <c r="H331" t="s">
        <v>267</v>
      </c>
      <c r="I331" t="s">
        <v>266</v>
      </c>
      <c r="K331" t="s">
        <v>395</v>
      </c>
      <c r="L331" s="6" t="s">
        <v>797</v>
      </c>
      <c r="M331" s="6" t="s">
        <v>415</v>
      </c>
    </row>
    <row r="332" spans="1:13" ht="29.15" x14ac:dyDescent="0.4">
      <c r="A332" t="s">
        <v>251</v>
      </c>
      <c r="B332">
        <v>1</v>
      </c>
      <c r="C332" t="s">
        <v>445</v>
      </c>
      <c r="E332" t="s">
        <v>450</v>
      </c>
      <c r="F332" t="s">
        <v>405</v>
      </c>
      <c r="G332" t="s">
        <v>394</v>
      </c>
      <c r="H332" t="s">
        <v>600</v>
      </c>
      <c r="I332" t="s">
        <v>600</v>
      </c>
      <c r="K332" t="s">
        <v>421</v>
      </c>
      <c r="L332" s="6" t="s">
        <v>798</v>
      </c>
    </row>
    <row r="333" spans="1:13" ht="43.75" x14ac:dyDescent="0.4">
      <c r="A333" t="s">
        <v>39</v>
      </c>
      <c r="B333">
        <v>1</v>
      </c>
      <c r="C333" t="s">
        <v>445</v>
      </c>
      <c r="E333" t="s">
        <v>392</v>
      </c>
      <c r="F333" t="s">
        <v>799</v>
      </c>
      <c r="G333" t="s">
        <v>394</v>
      </c>
      <c r="H333" t="s">
        <v>267</v>
      </c>
      <c r="I333" t="s">
        <v>600</v>
      </c>
      <c r="K333" t="s">
        <v>395</v>
      </c>
      <c r="L333" s="6" t="s">
        <v>800</v>
      </c>
      <c r="M333" s="6" t="s">
        <v>415</v>
      </c>
    </row>
    <row r="334" spans="1:13" ht="29.15" x14ac:dyDescent="0.4">
      <c r="A334" t="s">
        <v>327</v>
      </c>
      <c r="B334">
        <v>9</v>
      </c>
      <c r="C334" t="s">
        <v>404</v>
      </c>
      <c r="E334" t="s">
        <v>392</v>
      </c>
      <c r="F334" t="s">
        <v>405</v>
      </c>
      <c r="G334" t="s">
        <v>394</v>
      </c>
      <c r="H334" t="s">
        <v>600</v>
      </c>
      <c r="I334" t="s">
        <v>600</v>
      </c>
      <c r="K334" t="s">
        <v>395</v>
      </c>
      <c r="L334" s="6" t="s">
        <v>801</v>
      </c>
    </row>
    <row r="335" spans="1:13" ht="43.75" x14ac:dyDescent="0.4">
      <c r="A335" t="s">
        <v>74</v>
      </c>
      <c r="B335">
        <v>3</v>
      </c>
      <c r="C335" t="s">
        <v>430</v>
      </c>
      <c r="E335" t="s">
        <v>392</v>
      </c>
      <c r="F335" t="s">
        <v>434</v>
      </c>
      <c r="G335" t="s">
        <v>394</v>
      </c>
      <c r="H335" t="s">
        <v>600</v>
      </c>
      <c r="I335" t="s">
        <v>266</v>
      </c>
      <c r="K335" t="s">
        <v>425</v>
      </c>
      <c r="L335" s="6" t="s">
        <v>802</v>
      </c>
    </row>
    <row r="336" spans="1:13" ht="43.75" x14ac:dyDescent="0.4">
      <c r="A336" t="s">
        <v>239</v>
      </c>
      <c r="B336">
        <v>6</v>
      </c>
      <c r="C336" t="s">
        <v>432</v>
      </c>
      <c r="E336" t="s">
        <v>392</v>
      </c>
      <c r="F336" t="s">
        <v>397</v>
      </c>
      <c r="G336" t="s">
        <v>394</v>
      </c>
      <c r="H336" t="s">
        <v>267</v>
      </c>
      <c r="I336" t="s">
        <v>600</v>
      </c>
      <c r="K336" t="s">
        <v>457</v>
      </c>
      <c r="L336" s="6" t="s">
        <v>803</v>
      </c>
    </row>
    <row r="337" spans="1:13" x14ac:dyDescent="0.4">
      <c r="A337" t="s">
        <v>373</v>
      </c>
      <c r="B337">
        <v>8</v>
      </c>
      <c r="C337" t="s">
        <v>432</v>
      </c>
      <c r="E337" s="6"/>
      <c r="F337" s="6"/>
      <c r="G337" s="6"/>
      <c r="H337" s="6"/>
      <c r="I337" s="6"/>
      <c r="J337" s="6"/>
      <c r="K337" s="6"/>
      <c r="L337" s="6" t="s">
        <v>804</v>
      </c>
    </row>
    <row r="338" spans="1:13" ht="43.75" x14ac:dyDescent="0.4">
      <c r="A338" t="s">
        <v>234</v>
      </c>
      <c r="B338">
        <v>5</v>
      </c>
      <c r="C338" t="s">
        <v>432</v>
      </c>
      <c r="E338" t="s">
        <v>392</v>
      </c>
      <c r="F338" t="s">
        <v>405</v>
      </c>
      <c r="G338" t="s">
        <v>394</v>
      </c>
      <c r="H338" t="s">
        <v>267</v>
      </c>
      <c r="I338" t="s">
        <v>600</v>
      </c>
      <c r="K338" t="s">
        <v>421</v>
      </c>
      <c r="L338" s="6" t="s">
        <v>805</v>
      </c>
    </row>
    <row r="339" spans="1:13" ht="29.15" x14ac:dyDescent="0.4">
      <c r="A339" t="s">
        <v>123</v>
      </c>
      <c r="B339">
        <v>9</v>
      </c>
      <c r="C339" t="s">
        <v>404</v>
      </c>
      <c r="E339" t="s">
        <v>392</v>
      </c>
      <c r="F339" t="s">
        <v>398</v>
      </c>
      <c r="G339" t="s">
        <v>394</v>
      </c>
      <c r="H339" t="s">
        <v>267</v>
      </c>
      <c r="I339" t="s">
        <v>266</v>
      </c>
      <c r="K339" t="s">
        <v>406</v>
      </c>
      <c r="L339" s="6" t="s">
        <v>806</v>
      </c>
    </row>
    <row r="340" spans="1:13" ht="43.75" x14ac:dyDescent="0.4">
      <c r="A340" t="s">
        <v>194</v>
      </c>
      <c r="B340">
        <v>9</v>
      </c>
      <c r="C340" t="s">
        <v>414</v>
      </c>
      <c r="E340" t="s">
        <v>425</v>
      </c>
      <c r="F340" t="s">
        <v>434</v>
      </c>
      <c r="G340" t="s">
        <v>394</v>
      </c>
      <c r="H340" t="s">
        <v>267</v>
      </c>
      <c r="I340" t="s">
        <v>266</v>
      </c>
      <c r="J340" t="s">
        <v>415</v>
      </c>
      <c r="K340" t="s">
        <v>395</v>
      </c>
      <c r="L340" s="6" t="s">
        <v>807</v>
      </c>
    </row>
    <row r="341" spans="1:13" ht="29.15" x14ac:dyDescent="0.4">
      <c r="A341" t="s">
        <v>105</v>
      </c>
      <c r="B341">
        <v>6</v>
      </c>
      <c r="C341" t="s">
        <v>430</v>
      </c>
      <c r="E341" t="s">
        <v>392</v>
      </c>
      <c r="F341" t="s">
        <v>434</v>
      </c>
      <c r="G341" t="s">
        <v>394</v>
      </c>
      <c r="H341" t="s">
        <v>267</v>
      </c>
      <c r="I341" t="s">
        <v>266</v>
      </c>
      <c r="J341" t="s">
        <v>415</v>
      </c>
      <c r="K341" t="s">
        <v>425</v>
      </c>
      <c r="L341" s="6" t="s">
        <v>808</v>
      </c>
    </row>
    <row r="342" spans="1:13" ht="29.15" x14ac:dyDescent="0.4">
      <c r="A342" t="s">
        <v>19</v>
      </c>
      <c r="B342">
        <v>0</v>
      </c>
      <c r="C342" t="s">
        <v>430</v>
      </c>
      <c r="E342" t="s">
        <v>392</v>
      </c>
      <c r="F342" t="s">
        <v>398</v>
      </c>
      <c r="G342" t="s">
        <v>600</v>
      </c>
      <c r="H342" t="s">
        <v>267</v>
      </c>
      <c r="I342" t="s">
        <v>600</v>
      </c>
      <c r="K342" t="s">
        <v>809</v>
      </c>
      <c r="L342" s="6" t="s">
        <v>810</v>
      </c>
    </row>
    <row r="343" spans="1:13" ht="58.3" x14ac:dyDescent="0.4">
      <c r="A343" t="s">
        <v>245</v>
      </c>
      <c r="B343">
        <v>8</v>
      </c>
      <c r="C343" t="s">
        <v>432</v>
      </c>
      <c r="E343" t="s">
        <v>402</v>
      </c>
      <c r="F343" t="s">
        <v>674</v>
      </c>
      <c r="G343" t="s">
        <v>394</v>
      </c>
      <c r="H343" t="s">
        <v>267</v>
      </c>
      <c r="I343" t="s">
        <v>600</v>
      </c>
      <c r="K343" t="s">
        <v>811</v>
      </c>
      <c r="L343" s="6" t="s">
        <v>812</v>
      </c>
    </row>
    <row r="344" spans="1:13" ht="29.15" x14ac:dyDescent="0.4">
      <c r="A344" t="s">
        <v>40</v>
      </c>
      <c r="B344">
        <v>1</v>
      </c>
      <c r="C344" t="s">
        <v>432</v>
      </c>
      <c r="D344" t="s">
        <v>415</v>
      </c>
      <c r="E344" t="s">
        <v>392</v>
      </c>
      <c r="F344" t="s">
        <v>393</v>
      </c>
      <c r="G344" t="s">
        <v>394</v>
      </c>
      <c r="H344" t="s">
        <v>267</v>
      </c>
      <c r="I344" t="s">
        <v>266</v>
      </c>
      <c r="K344" t="s">
        <v>425</v>
      </c>
      <c r="L344" s="6" t="s">
        <v>813</v>
      </c>
    </row>
    <row r="345" spans="1:13" ht="29.15" x14ac:dyDescent="0.4">
      <c r="A345" t="s">
        <v>337</v>
      </c>
      <c r="B345">
        <v>3</v>
      </c>
      <c r="C345" t="s">
        <v>414</v>
      </c>
      <c r="E345" t="s">
        <v>392</v>
      </c>
      <c r="F345" t="s">
        <v>405</v>
      </c>
      <c r="G345" t="s">
        <v>394</v>
      </c>
      <c r="H345" t="s">
        <v>267</v>
      </c>
      <c r="I345" t="s">
        <v>600</v>
      </c>
      <c r="K345" t="s">
        <v>421</v>
      </c>
      <c r="L345" s="6" t="s">
        <v>814</v>
      </c>
    </row>
    <row r="346" spans="1:13" ht="29.15" x14ac:dyDescent="0.4">
      <c r="A346" t="s">
        <v>20</v>
      </c>
      <c r="B346">
        <v>0</v>
      </c>
      <c r="C346" t="s">
        <v>408</v>
      </c>
      <c r="E346" t="s">
        <v>392</v>
      </c>
      <c r="F346" t="s">
        <v>393</v>
      </c>
      <c r="G346" t="s">
        <v>394</v>
      </c>
      <c r="H346" t="s">
        <v>600</v>
      </c>
      <c r="I346" t="s">
        <v>600</v>
      </c>
      <c r="K346" t="s">
        <v>395</v>
      </c>
      <c r="L346" s="6" t="s">
        <v>815</v>
      </c>
      <c r="M346" s="6" t="s">
        <v>415</v>
      </c>
    </row>
    <row r="347" spans="1:13" ht="29.15" x14ac:dyDescent="0.4">
      <c r="A347" t="s">
        <v>229</v>
      </c>
      <c r="B347">
        <v>4</v>
      </c>
      <c r="C347" t="s">
        <v>445</v>
      </c>
      <c r="E347" t="s">
        <v>392</v>
      </c>
      <c r="F347" t="s">
        <v>420</v>
      </c>
      <c r="G347" t="s">
        <v>394</v>
      </c>
      <c r="H347" t="s">
        <v>267</v>
      </c>
      <c r="I347" t="s">
        <v>266</v>
      </c>
      <c r="K347" t="s">
        <v>421</v>
      </c>
      <c r="L347" s="6" t="s">
        <v>816</v>
      </c>
      <c r="M347" s="6" t="s">
        <v>415</v>
      </c>
    </row>
    <row r="348" spans="1:13" ht="29.15" x14ac:dyDescent="0.4">
      <c r="A348" t="s">
        <v>363</v>
      </c>
      <c r="B348">
        <v>5</v>
      </c>
      <c r="C348" t="s">
        <v>445</v>
      </c>
      <c r="E348" t="s">
        <v>392</v>
      </c>
      <c r="F348" t="s">
        <v>420</v>
      </c>
      <c r="G348" t="s">
        <v>394</v>
      </c>
      <c r="H348" t="s">
        <v>267</v>
      </c>
      <c r="I348" t="s">
        <v>266</v>
      </c>
      <c r="K348" t="s">
        <v>429</v>
      </c>
      <c r="L348" s="6" t="s">
        <v>817</v>
      </c>
    </row>
    <row r="349" spans="1:13" ht="43.75" x14ac:dyDescent="0.4">
      <c r="A349" t="s">
        <v>367</v>
      </c>
      <c r="B349">
        <v>6</v>
      </c>
      <c r="C349" t="s">
        <v>445</v>
      </c>
      <c r="E349" t="s">
        <v>392</v>
      </c>
      <c r="F349" t="s">
        <v>420</v>
      </c>
      <c r="G349" t="s">
        <v>394</v>
      </c>
      <c r="H349" t="s">
        <v>267</v>
      </c>
      <c r="I349" t="s">
        <v>266</v>
      </c>
      <c r="K349" t="s">
        <v>429</v>
      </c>
      <c r="L349" s="6" t="s">
        <v>820</v>
      </c>
      <c r="M349" s="6" t="s">
        <v>415</v>
      </c>
    </row>
    <row r="350" spans="1:13" ht="29.15" x14ac:dyDescent="0.4">
      <c r="A350" t="s">
        <v>235</v>
      </c>
      <c r="B350">
        <v>5</v>
      </c>
      <c r="C350" t="s">
        <v>445</v>
      </c>
      <c r="E350" t="s">
        <v>392</v>
      </c>
      <c r="F350" t="s">
        <v>420</v>
      </c>
      <c r="G350" t="s">
        <v>394</v>
      </c>
      <c r="H350" t="s">
        <v>267</v>
      </c>
      <c r="I350" t="s">
        <v>266</v>
      </c>
      <c r="K350" t="s">
        <v>429</v>
      </c>
      <c r="L350" s="6" t="s">
        <v>818</v>
      </c>
    </row>
    <row r="351" spans="1:13" ht="43.75" x14ac:dyDescent="0.4">
      <c r="A351" t="s">
        <v>670</v>
      </c>
      <c r="B351">
        <v>6</v>
      </c>
      <c r="C351" t="s">
        <v>432</v>
      </c>
      <c r="E351" t="s">
        <v>392</v>
      </c>
      <c r="F351" t="s">
        <v>420</v>
      </c>
      <c r="G351" t="s">
        <v>394</v>
      </c>
      <c r="H351" t="s">
        <v>267</v>
      </c>
      <c r="I351" t="s">
        <v>266</v>
      </c>
      <c r="K351" t="s">
        <v>429</v>
      </c>
      <c r="L351" s="6" t="s">
        <v>819</v>
      </c>
    </row>
    <row r="352" spans="1:13" ht="43.75" x14ac:dyDescent="0.4">
      <c r="A352" t="s">
        <v>150</v>
      </c>
      <c r="B352">
        <v>2</v>
      </c>
      <c r="C352" t="s">
        <v>400</v>
      </c>
      <c r="E352" t="s">
        <v>392</v>
      </c>
      <c r="F352" t="s">
        <v>434</v>
      </c>
      <c r="G352" t="s">
        <v>394</v>
      </c>
      <c r="H352" t="s">
        <v>267</v>
      </c>
      <c r="I352" t="s">
        <v>266</v>
      </c>
      <c r="K352" t="s">
        <v>425</v>
      </c>
      <c r="L352" s="6" t="s">
        <v>821</v>
      </c>
    </row>
    <row r="353" spans="1:13" ht="29.15" x14ac:dyDescent="0.4">
      <c r="A353" t="s">
        <v>219</v>
      </c>
      <c r="B353">
        <v>3</v>
      </c>
      <c r="C353" t="s">
        <v>404</v>
      </c>
      <c r="D353" t="s">
        <v>415</v>
      </c>
      <c r="E353" t="s">
        <v>392</v>
      </c>
      <c r="F353" t="s">
        <v>398</v>
      </c>
      <c r="G353" t="s">
        <v>394</v>
      </c>
      <c r="H353" t="s">
        <v>267</v>
      </c>
      <c r="I353" t="s">
        <v>266</v>
      </c>
      <c r="K353" t="s">
        <v>409</v>
      </c>
      <c r="L353" s="6" t="s">
        <v>822</v>
      </c>
    </row>
    <row r="354" spans="1:13" ht="43.75" x14ac:dyDescent="0.4">
      <c r="A354" t="s">
        <v>162</v>
      </c>
      <c r="B354">
        <v>3</v>
      </c>
      <c r="C354" t="s">
        <v>404</v>
      </c>
      <c r="D354" t="s">
        <v>415</v>
      </c>
      <c r="E354" t="s">
        <v>392</v>
      </c>
      <c r="F354" t="s">
        <v>398</v>
      </c>
      <c r="G354" t="s">
        <v>394</v>
      </c>
      <c r="H354" t="s">
        <v>267</v>
      </c>
      <c r="I354" t="s">
        <v>266</v>
      </c>
      <c r="K354" t="s">
        <v>425</v>
      </c>
      <c r="L354" s="6" t="s">
        <v>823</v>
      </c>
    </row>
    <row r="355" spans="1:13" ht="29.15" x14ac:dyDescent="0.4">
      <c r="A355" t="s">
        <v>304</v>
      </c>
      <c r="B355">
        <v>2</v>
      </c>
      <c r="C355" t="s">
        <v>432</v>
      </c>
      <c r="E355" t="s">
        <v>392</v>
      </c>
      <c r="F355" t="s">
        <v>393</v>
      </c>
      <c r="G355" t="s">
        <v>394</v>
      </c>
      <c r="H355" t="s">
        <v>267</v>
      </c>
      <c r="I355" t="s">
        <v>266</v>
      </c>
      <c r="K355" t="s">
        <v>406</v>
      </c>
      <c r="L355" s="6" t="s">
        <v>825</v>
      </c>
    </row>
    <row r="356" spans="1:13" ht="43.75" x14ac:dyDescent="0.4">
      <c r="A356" t="s">
        <v>375</v>
      </c>
      <c r="B356">
        <v>9</v>
      </c>
      <c r="C356" t="s">
        <v>464</v>
      </c>
      <c r="E356" t="s">
        <v>392</v>
      </c>
      <c r="F356" t="s">
        <v>420</v>
      </c>
      <c r="G356" t="s">
        <v>394</v>
      </c>
      <c r="H356" t="s">
        <v>267</v>
      </c>
      <c r="I356" t="s">
        <v>600</v>
      </c>
      <c r="K356" t="s">
        <v>845</v>
      </c>
      <c r="L356" s="6" t="s">
        <v>846</v>
      </c>
    </row>
    <row r="357" spans="1:13" ht="43.75" x14ac:dyDescent="0.4">
      <c r="A357" t="s">
        <v>240</v>
      </c>
      <c r="B357">
        <v>6</v>
      </c>
      <c r="C357" t="s">
        <v>404</v>
      </c>
      <c r="E357" t="s">
        <v>402</v>
      </c>
      <c r="F357" t="s">
        <v>398</v>
      </c>
      <c r="G357" t="s">
        <v>394</v>
      </c>
      <c r="H357" t="s">
        <v>267</v>
      </c>
      <c r="I357" t="s">
        <v>266</v>
      </c>
      <c r="K357" t="s">
        <v>399</v>
      </c>
      <c r="L357" s="6" t="s">
        <v>847</v>
      </c>
    </row>
    <row r="358" spans="1:13" ht="43.75" x14ac:dyDescent="0.4">
      <c r="A358" t="s">
        <v>220</v>
      </c>
      <c r="B358">
        <v>3</v>
      </c>
      <c r="C358" t="s">
        <v>445</v>
      </c>
      <c r="E358" t="s">
        <v>392</v>
      </c>
      <c r="F358" t="s">
        <v>420</v>
      </c>
      <c r="G358" t="s">
        <v>394</v>
      </c>
      <c r="H358" t="s">
        <v>267</v>
      </c>
      <c r="I358" t="s">
        <v>266</v>
      </c>
      <c r="K358" t="s">
        <v>421</v>
      </c>
      <c r="L358" s="6" t="s">
        <v>848</v>
      </c>
    </row>
    <row r="359" spans="1:13" ht="29.15" x14ac:dyDescent="0.4">
      <c r="A359" t="s">
        <v>328</v>
      </c>
      <c r="B359">
        <v>9</v>
      </c>
      <c r="C359" t="s">
        <v>432</v>
      </c>
      <c r="E359" t="s">
        <v>392</v>
      </c>
      <c r="F359" t="s">
        <v>405</v>
      </c>
      <c r="G359" t="s">
        <v>394</v>
      </c>
      <c r="H359" t="s">
        <v>600</v>
      </c>
      <c r="I359" t="s">
        <v>600</v>
      </c>
      <c r="K359" t="s">
        <v>395</v>
      </c>
      <c r="L359" s="6" t="s">
        <v>849</v>
      </c>
    </row>
    <row r="360" spans="1:13" ht="29.15" x14ac:dyDescent="0.4">
      <c r="A360" t="s">
        <v>294</v>
      </c>
      <c r="B360">
        <v>1</v>
      </c>
      <c r="C360" t="s">
        <v>445</v>
      </c>
      <c r="E360" t="s">
        <v>392</v>
      </c>
      <c r="F360" t="s">
        <v>398</v>
      </c>
      <c r="G360" t="s">
        <v>394</v>
      </c>
      <c r="H360" t="s">
        <v>267</v>
      </c>
      <c r="I360" t="s">
        <v>266</v>
      </c>
      <c r="K360" t="s">
        <v>421</v>
      </c>
      <c r="L360" s="6" t="s">
        <v>850</v>
      </c>
      <c r="M360" s="6" t="s">
        <v>415</v>
      </c>
    </row>
    <row r="361" spans="1:13" ht="29.15" x14ac:dyDescent="0.4">
      <c r="A361" t="s">
        <v>182</v>
      </c>
      <c r="B361">
        <v>6</v>
      </c>
      <c r="C361" t="s">
        <v>432</v>
      </c>
      <c r="E361" t="s">
        <v>392</v>
      </c>
      <c r="F361" t="s">
        <v>510</v>
      </c>
      <c r="G361" t="s">
        <v>394</v>
      </c>
      <c r="H361" t="s">
        <v>600</v>
      </c>
      <c r="I361" t="s">
        <v>600</v>
      </c>
      <c r="K361" t="s">
        <v>395</v>
      </c>
      <c r="L361" s="6" t="s">
        <v>851</v>
      </c>
    </row>
    <row r="362" spans="1:13" ht="29.15" x14ac:dyDescent="0.4">
      <c r="A362" t="s">
        <v>252</v>
      </c>
      <c r="B362">
        <v>1</v>
      </c>
      <c r="C362" t="s">
        <v>445</v>
      </c>
      <c r="E362" t="s">
        <v>450</v>
      </c>
      <c r="F362" t="s">
        <v>405</v>
      </c>
      <c r="G362" t="s">
        <v>394</v>
      </c>
      <c r="H362" t="s">
        <v>600</v>
      </c>
      <c r="I362" t="s">
        <v>600</v>
      </c>
      <c r="K362" t="s">
        <v>421</v>
      </c>
      <c r="L362" s="6" t="s">
        <v>852</v>
      </c>
    </row>
    <row r="363" spans="1:13" ht="58.3" x14ac:dyDescent="0.4">
      <c r="A363" t="s">
        <v>60</v>
      </c>
      <c r="B363">
        <v>2</v>
      </c>
      <c r="C363" t="s">
        <v>408</v>
      </c>
      <c r="E363" t="s">
        <v>392</v>
      </c>
      <c r="F363" t="s">
        <v>393</v>
      </c>
      <c r="G363" t="s">
        <v>394</v>
      </c>
      <c r="H363" t="s">
        <v>267</v>
      </c>
      <c r="I363" t="s">
        <v>600</v>
      </c>
      <c r="K363" t="s">
        <v>478</v>
      </c>
      <c r="L363" s="6" t="s">
        <v>857</v>
      </c>
    </row>
  </sheetData>
  <autoFilter ref="A1:N363" xr:uid="{00000000-0009-0000-0000-000001000000}">
    <sortState xmlns:xlrd2="http://schemas.microsoft.com/office/spreadsheetml/2017/richdata2" ref="A2:N363">
      <sortCondition ref="A1:A36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M26"/>
  <sheetViews>
    <sheetView topLeftCell="A10" workbookViewId="0">
      <selection activeCell="D26" sqref="D26"/>
    </sheetView>
  </sheetViews>
  <sheetFormatPr defaultRowHeight="14.6" x14ac:dyDescent="0.4"/>
  <cols>
    <col min="11" max="11" width="10" bestFit="1" customWidth="1"/>
  </cols>
  <sheetData>
    <row r="1" spans="6:13" x14ac:dyDescent="0.4">
      <c r="F1" t="s">
        <v>668</v>
      </c>
      <c r="K1" t="str">
        <f>MID(F1,FIND(":",F1,1)+2,LEN(F1)-FIND(":",F1,1))</f>
        <v>1 action</v>
      </c>
    </row>
    <row r="2" spans="6:13" x14ac:dyDescent="0.4">
      <c r="F2" t="s">
        <v>708</v>
      </c>
      <c r="K2" t="str">
        <f>MID(F2,FIND(":",F2,1)+2,LEN(F2)-FIND(":",F2,1))</f>
        <v>60 feet</v>
      </c>
    </row>
    <row r="3" spans="6:13" x14ac:dyDescent="0.4">
      <c r="F3" t="s">
        <v>671</v>
      </c>
      <c r="K3" t="str">
        <f>MID($F3,FIND("V",$F3,1),1)</f>
        <v>V</v>
      </c>
      <c r="L3" t="str">
        <f>MID($F3,FIND("S",$F3,1),1)</f>
        <v>S</v>
      </c>
      <c r="M3" t="e">
        <f>MID($F3,FIND("M",$F3,1),1)</f>
        <v>#VALUE!</v>
      </c>
    </row>
    <row r="4" spans="6:13" x14ac:dyDescent="0.4">
      <c r="F4" t="s">
        <v>716</v>
      </c>
      <c r="K4" t="str">
        <f>MID(F4,FIND(":",F4,1)+2,LEN(F4)-FIND(":",F4,1))</f>
        <v>10 minutes</v>
      </c>
    </row>
    <row r="5" spans="6:13" x14ac:dyDescent="0.4">
      <c r="K5" t="e">
        <f>MID(F5,FIND(":",F5,1)+2,LEN(F5)-FIND(":",F5,1))</f>
        <v>#VALUE!</v>
      </c>
    </row>
    <row r="6" spans="6:13" x14ac:dyDescent="0.4">
      <c r="K6" t="e">
        <f t="shared" ref="K6:K7" si="0">MID(F6,FIND(":",F6,1)+2,LEN(F6)-FIND(":",F6,1))</f>
        <v>#VALUE!</v>
      </c>
    </row>
    <row r="7" spans="6:13" x14ac:dyDescent="0.4">
      <c r="K7" t="e">
        <f t="shared" si="0"/>
        <v>#VALUE!</v>
      </c>
    </row>
    <row r="11" spans="6:13" x14ac:dyDescent="0.4">
      <c r="F11" s="12" t="s">
        <v>853</v>
      </c>
      <c r="K11" t="str">
        <f>F11</f>
        <v>You create a magical zone that guards against deception</v>
      </c>
      <c r="L11" t="s">
        <v>542</v>
      </c>
    </row>
    <row r="12" spans="6:13" x14ac:dyDescent="0.4">
      <c r="F12" s="12" t="s">
        <v>854</v>
      </c>
      <c r="K12" t="str">
        <f>K11&amp;$L$11&amp;F12</f>
        <v>You create a magical zone that guards against deception in a 15-foot-radius sphere within range.</v>
      </c>
    </row>
    <row r="13" spans="6:13" x14ac:dyDescent="0.4">
      <c r="F13" s="12" t="s">
        <v>855</v>
      </c>
      <c r="K13" t="str">
        <f t="shared" ref="K13:K15" si="1">K12&amp;$L$11&amp;F13</f>
        <v xml:space="preserve">You create a magical zone that guards against deception in a 15-foot-radius sphere within range. On a failed Cha save, creatures can't speak a deliberate lie. </v>
      </c>
    </row>
    <row r="14" spans="6:13" x14ac:dyDescent="0.4">
      <c r="F14" s="12" t="s">
        <v>856</v>
      </c>
      <c r="K14" t="str">
        <f t="shared" si="1"/>
        <v>You create a magical zone that guards against deception in a 15-foot-radius sphere within range. On a failed Cha save, creatures can't speak a deliberate lie.  Creatures are aware of the spell and you are aware if they save.</v>
      </c>
    </row>
    <row r="15" spans="6:13" x14ac:dyDescent="0.4">
      <c r="F15" s="12"/>
      <c r="K15" t="str">
        <f t="shared" si="1"/>
        <v xml:space="preserve">You create a magical zone that guards against deception in a 15-foot-radius sphere within range. On a failed Cha save, creatures can't speak a deliberate lie.  Creatures are aware of the spell and you are aware if they save. </v>
      </c>
    </row>
    <row r="16" spans="6:13" x14ac:dyDescent="0.4">
      <c r="F16" s="12"/>
    </row>
    <row r="17" spans="4:11" x14ac:dyDescent="0.4">
      <c r="F17" s="12"/>
    </row>
    <row r="18" spans="4:11" x14ac:dyDescent="0.4">
      <c r="F18" s="12"/>
      <c r="K18" t="s">
        <v>792</v>
      </c>
    </row>
    <row r="19" spans="4:11" x14ac:dyDescent="0.4">
      <c r="F19" s="12"/>
      <c r="K19" t="s">
        <v>789</v>
      </c>
    </row>
    <row r="20" spans="4:11" x14ac:dyDescent="0.4">
      <c r="F20" s="12"/>
      <c r="K20" t="s">
        <v>791</v>
      </c>
    </row>
    <row r="21" spans="4:11" x14ac:dyDescent="0.4">
      <c r="K21" t="s">
        <v>790</v>
      </c>
    </row>
    <row r="25" spans="4:11" x14ac:dyDescent="0.4">
      <c r="D25" t="s">
        <v>858</v>
      </c>
      <c r="E25" t="s">
        <v>394</v>
      </c>
      <c r="F25" t="s">
        <v>267</v>
      </c>
      <c r="G25" t="s">
        <v>266</v>
      </c>
      <c r="I25" t="s">
        <v>859</v>
      </c>
    </row>
    <row r="26" spans="4:11" x14ac:dyDescent="0.4">
      <c r="E26" t="str">
        <f>IF(ISERR(VDump),"",VDump)</f>
        <v>V</v>
      </c>
      <c r="F26" t="str">
        <f>IF(ISERR(SDump),"",SDump)</f>
        <v>S</v>
      </c>
      <c r="G26" t="str">
        <f>IF(ISERR(MDump),"",MDump)</f>
        <v/>
      </c>
      <c r="I26" t="str">
        <f>IF(AND(ISERR(DurDump),ISERR(DurDump2),ISERR(DurDump3)),durdump4,IF(AND(ISERR(DurDump),ISERR(DurDump2)),DurDump3,IF(ISERR(DurDump),DurDump2,DurDump)))</f>
        <v>10 minutes</v>
      </c>
      <c r="J26" t="str">
        <f>Desc1&amp;" "&amp;Desc2&amp;IF(ISBLANK(Desc3),""," "&amp;Desc3&amp;IF(ISBLANK(Desc4),""," "&amp;Desc4))</f>
        <v>You create a magical zone that guards against deception in a 15-foot-radius sphere within range. On a failed Cha save, creatures can't speak a deliberate lie.  Creatures are aware of the spell and you are aware if they save.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846"/>
  <sheetViews>
    <sheetView workbookViewId="0">
      <pane ySplit="1" topLeftCell="A2" activePane="bottomLeft" state="frozen"/>
      <selection pane="bottomLeft" activeCell="F27" sqref="F27"/>
    </sheetView>
  </sheetViews>
  <sheetFormatPr defaultRowHeight="14.6" x14ac:dyDescent="0.4"/>
  <cols>
    <col min="1" max="1" width="8.3828125" bestFit="1" customWidth="1"/>
    <col min="2" max="2" width="5.69140625" bestFit="1" customWidth="1"/>
    <col min="3" max="3" width="28" bestFit="1" customWidth="1"/>
    <col min="4" max="4" width="13.69140625" bestFit="1" customWidth="1"/>
    <col min="5" max="5" width="8" customWidth="1"/>
    <col min="6" max="6" width="14.53515625" bestFit="1" customWidth="1"/>
    <col min="7" max="7" width="8.69140625" bestFit="1" customWidth="1"/>
    <col min="8" max="8" width="9.15234375" bestFit="1" customWidth="1"/>
    <col min="9" max="9" width="10.3046875" bestFit="1" customWidth="1"/>
    <col min="10" max="10" width="10.69140625" bestFit="1" customWidth="1"/>
    <col min="11" max="11" width="16.3828125" bestFit="1" customWidth="1"/>
    <col min="12" max="12" width="11" bestFit="1" customWidth="1"/>
    <col min="13" max="13" width="58.84375" style="6" customWidth="1"/>
    <col min="14" max="14" width="16.84375" bestFit="1" customWidth="1"/>
    <col min="15" max="15" width="8.3828125" hidden="1" customWidth="1"/>
  </cols>
  <sheetData>
    <row r="1" spans="1:15" x14ac:dyDescent="0.4">
      <c r="A1" t="s">
        <v>9</v>
      </c>
      <c r="B1" t="s">
        <v>2</v>
      </c>
      <c r="C1" t="s">
        <v>0</v>
      </c>
      <c r="D1" s="1" t="s">
        <v>1</v>
      </c>
      <c r="E1" s="1" t="s">
        <v>401</v>
      </c>
      <c r="F1" s="1" t="s">
        <v>390</v>
      </c>
      <c r="G1" s="1" t="s">
        <v>389</v>
      </c>
      <c r="H1" s="1" t="s">
        <v>3</v>
      </c>
      <c r="I1" s="1" t="s">
        <v>4</v>
      </c>
      <c r="J1" s="1" t="s">
        <v>5</v>
      </c>
      <c r="K1" s="1" t="s">
        <v>6</v>
      </c>
      <c r="L1" s="1" t="s">
        <v>388</v>
      </c>
      <c r="M1" s="7" t="s">
        <v>7</v>
      </c>
      <c r="N1" s="7" t="s">
        <v>418</v>
      </c>
      <c r="O1" t="s">
        <v>9</v>
      </c>
    </row>
    <row r="2" spans="1:15" x14ac:dyDescent="0.4">
      <c r="A2" t="s">
        <v>278</v>
      </c>
      <c r="B2">
        <v>0</v>
      </c>
      <c r="C2" t="s">
        <v>279</v>
      </c>
      <c r="D2" t="str">
        <f>IF(VLOOKUP($C2,'Spells Data'!$A$1:$N$363,3,FALSE)=0,"",VLOOKUP($C2,'Spells Data'!$A$1:$N$363,3,FALSE))</f>
        <v>conjuration</v>
      </c>
      <c r="E2" t="str">
        <f>IF(VLOOKUP($C2,'Spells Data'!$A$1:$N$363,4,FALSE)=0,"",VLOOKUP($C2,'Spells Data'!$A$1:$N$363,4,FALSE))</f>
        <v/>
      </c>
      <c r="F2" t="str">
        <f>IF(VLOOKUP($C2,'Spells Data'!$A$1:$N$363,5,FALSE)=0,"",VLOOKUP($C2,'Spells Data'!$A$1:$N$363,5,FALSE))</f>
        <v>1 action</v>
      </c>
      <c r="G2" t="str">
        <f>IF(VLOOKUP($C2,'Spells Data'!$A$1:$N$363,6,FALSE)=0,"",VLOOKUP($C2,'Spells Data'!$A$1:$N$363,6,FALSE))</f>
        <v>60 feet</v>
      </c>
      <c r="H2" t="str">
        <f>IF(VLOOKUP($C2,'Spells Data'!$A$1:$N$363,7,FALSE)=0,"",VLOOKUP($C2,'Spells Data'!$A$1:$N$363,7,FALSE))</f>
        <v>V</v>
      </c>
      <c r="I2" t="str">
        <f>IF(VLOOKUP($C2,'Spells Data'!$A$1:$N$363,8,FALSE)=0,"",VLOOKUP($C2,'Spells Data'!$A$1:$N$363,8,FALSE))</f>
        <v>S</v>
      </c>
      <c r="J2" t="str">
        <f>IF(VLOOKUP($C2,'Spells Data'!$A$1:$N$363,9,FALSE)=0,"",VLOOKUP($C2,'Spells Data'!$A$1:$N$363,9,FALSE))</f>
        <v/>
      </c>
      <c r="K2" t="str">
        <f>IF(VLOOKUP($C2,'Spells Data'!$A$1:$N$363,10,FALSE)=0,"",VLOOKUP($C2,'Spells Data'!$A$1:$N$363,10,FALSE))</f>
        <v/>
      </c>
      <c r="L2" t="str">
        <f>IF(VLOOKUP($C2,'Spells Data'!$A$1:$N$363,11,FALSE)=0,"",VLOOKUP($C2,'Spells Data'!$A$1:$N$363,11,FALSE))</f>
        <v>Instantaneous</v>
      </c>
      <c r="M2" t="str">
        <f>IF(VLOOKUP($C2,'Spells Data'!$A$1:$N$363,12,FALSE)=0,"",VLOOKUP($C2,'Spells Data'!$A$1:$N$363,12,FALSE))</f>
        <v>1 or 2 targets w/n 5', Dex save or 1d6 Acid damage</v>
      </c>
      <c r="N2" t="str">
        <f>IF(VLOOKUP($C2,'Spells Data'!$A$1:$N$363,13,FALSE)=0,"",VLOOKUP($C2,'Spells Data'!$A$1:$N$363,13,FALSE))</f>
        <v>yes</v>
      </c>
      <c r="O2" t="s">
        <v>278</v>
      </c>
    </row>
    <row r="3" spans="1:15" x14ac:dyDescent="0.4">
      <c r="A3" t="s">
        <v>342</v>
      </c>
      <c r="B3">
        <v>0</v>
      </c>
      <c r="C3" t="s">
        <v>279</v>
      </c>
      <c r="D3" t="str">
        <f>IF(VLOOKUP($C3,'Spells Data'!$A$1:$N$363,3,FALSE)=0,"",VLOOKUP($C3,'Spells Data'!$A$1:$N$363,3,FALSE))</f>
        <v>conjuration</v>
      </c>
      <c r="E3" t="str">
        <f>IF(VLOOKUP($C3,'Spells Data'!$A$1:$N$363,4,FALSE)=0,"",VLOOKUP($C3,'Spells Data'!$A$1:$N$363,4,FALSE))</f>
        <v/>
      </c>
      <c r="F3" t="str">
        <f>IF(VLOOKUP($C3,'Spells Data'!$A$1:$N$363,5,FALSE)=0,"",VLOOKUP($C3,'Spells Data'!$A$1:$N$363,5,FALSE))</f>
        <v>1 action</v>
      </c>
      <c r="G3" t="str">
        <f>IF(VLOOKUP($C3,'Spells Data'!$A$1:$N$363,6,FALSE)=0,"",VLOOKUP($C3,'Spells Data'!$A$1:$N$363,6,FALSE))</f>
        <v>60 feet</v>
      </c>
      <c r="H3" t="str">
        <f>IF(VLOOKUP($C3,'Spells Data'!$A$1:$N$363,7,FALSE)=0,"",VLOOKUP($C3,'Spells Data'!$A$1:$N$363,7,FALSE))</f>
        <v>V</v>
      </c>
      <c r="I3" t="str">
        <f>IF(VLOOKUP($C3,'Spells Data'!$A$1:$N$363,8,FALSE)=0,"",VLOOKUP($C3,'Spells Data'!$A$1:$N$363,8,FALSE))</f>
        <v>S</v>
      </c>
      <c r="J3" t="str">
        <f>IF(VLOOKUP($C3,'Spells Data'!$A$1:$N$363,9,FALSE)=0,"",VLOOKUP($C3,'Spells Data'!$A$1:$N$363,9,FALSE))</f>
        <v/>
      </c>
      <c r="K3" t="str">
        <f>IF(VLOOKUP($C3,'Spells Data'!$A$1:$N$363,10,FALSE)=0,"",VLOOKUP($C3,'Spells Data'!$A$1:$N$363,10,FALSE))</f>
        <v/>
      </c>
      <c r="L3" t="str">
        <f>IF(VLOOKUP($C3,'Spells Data'!$A$1:$N$363,11,FALSE)=0,"",VLOOKUP($C3,'Spells Data'!$A$1:$N$363,11,FALSE))</f>
        <v>Instantaneous</v>
      </c>
      <c r="M3" t="str">
        <f>IF(VLOOKUP($C3,'Spells Data'!$A$1:$N$363,12,FALSE)=0,"",VLOOKUP($C3,'Spells Data'!$A$1:$N$363,12,FALSE))</f>
        <v>1 or 2 targets w/n 5', Dex save or 1d6 Acid damage</v>
      </c>
      <c r="N3" t="str">
        <f>IF(VLOOKUP($C3,'Spells Data'!$A$1:$N$363,13,FALSE)=0,"",VLOOKUP($C3,'Spells Data'!$A$1:$N$363,13,FALSE))</f>
        <v>yes</v>
      </c>
      <c r="O3" t="s">
        <v>342</v>
      </c>
    </row>
    <row r="4" spans="1:15" x14ac:dyDescent="0.4">
      <c r="A4" t="s">
        <v>124</v>
      </c>
      <c r="B4">
        <v>2</v>
      </c>
      <c r="C4" t="s">
        <v>141</v>
      </c>
      <c r="D4" t="str">
        <f>IF(VLOOKUP($C4,'Spells Data'!$A$1:$N$363,3,FALSE)=0,"",VLOOKUP($C4,'Spells Data'!$A$1:$N$363,3,FALSE))</f>
        <v>abjuration</v>
      </c>
      <c r="E4" t="str">
        <f>IF(VLOOKUP($C4,'Spells Data'!$A$1:$N$363,4,FALSE)=0,"",VLOOKUP($C4,'Spells Data'!$A$1:$N$363,4,FALSE))</f>
        <v/>
      </c>
      <c r="F4" t="str">
        <f>IF(VLOOKUP($C4,'Spells Data'!$A$1:$N$363,5,FALSE)=0,"",VLOOKUP($C4,'Spells Data'!$A$1:$N$363,5,FALSE))</f>
        <v>1 action</v>
      </c>
      <c r="G4" t="str">
        <f>IF(VLOOKUP($C4,'Spells Data'!$A$1:$N$363,6,FALSE)=0,"",VLOOKUP($C4,'Spells Data'!$A$1:$N$363,6,FALSE))</f>
        <v>20 feet</v>
      </c>
      <c r="H4" t="str">
        <f>IF(VLOOKUP($C4,'Spells Data'!$A$1:$N$363,7,FALSE)=0,"",VLOOKUP($C4,'Spells Data'!$A$1:$N$363,7,FALSE))</f>
        <v>V</v>
      </c>
      <c r="I4" t="str">
        <f>IF(VLOOKUP($C4,'Spells Data'!$A$1:$N$363,8,FALSE)=0,"",VLOOKUP($C4,'Spells Data'!$A$1:$N$363,8,FALSE))</f>
        <v>S</v>
      </c>
      <c r="J4" t="str">
        <f>IF(VLOOKUP($C4,'Spells Data'!$A$1:$N$363,9,FALSE)=0,"",VLOOKUP($C4,'Spells Data'!$A$1:$N$363,9,FALSE))</f>
        <v>M</v>
      </c>
      <c r="K4" t="str">
        <f>IF(VLOOKUP($C4,'Spells Data'!$A$1:$N$363,10,FALSE)=0,"",VLOOKUP($C4,'Spells Data'!$A$1:$N$363,10,FALSE))</f>
        <v/>
      </c>
      <c r="L4" t="str">
        <f>IF(VLOOKUP($C4,'Spells Data'!$A$1:$N$363,11,FALSE)=0,"",VLOOKUP($C4,'Spells Data'!$A$1:$N$363,11,FALSE))</f>
        <v>8 hours</v>
      </c>
      <c r="M4" t="str">
        <f>IF(VLOOKUP($C4,'Spells Data'!$A$1:$N$363,12,FALSE)=0,"",VLOOKUP($C4,'Spells Data'!$A$1:$N$363,12,FALSE))</f>
        <v>Up to 3 targets in range HP max and current increase by 5</v>
      </c>
      <c r="N4" t="str">
        <f>IF(VLOOKUP($C4,'Spells Data'!$A$1:$N$363,13,FALSE)=0,"",VLOOKUP($C4,'Spells Data'!$A$1:$N$363,13,FALSE))</f>
        <v/>
      </c>
      <c r="O4" t="s">
        <v>124</v>
      </c>
    </row>
    <row r="5" spans="1:15" x14ac:dyDescent="0.4">
      <c r="A5" t="s">
        <v>247</v>
      </c>
      <c r="B5">
        <v>2</v>
      </c>
      <c r="C5" t="s">
        <v>141</v>
      </c>
      <c r="D5" t="str">
        <f>IF(VLOOKUP($C5,'Spells Data'!$A$1:$N$363,3,FALSE)=0,"",VLOOKUP($C5,'Spells Data'!$A$1:$N$363,3,FALSE))</f>
        <v>abjuration</v>
      </c>
      <c r="E5" t="str">
        <f>IF(VLOOKUP($C5,'Spells Data'!$A$1:$N$363,4,FALSE)=0,"",VLOOKUP($C5,'Spells Data'!$A$1:$N$363,4,FALSE))</f>
        <v/>
      </c>
      <c r="F5" t="str">
        <f>IF(VLOOKUP($C5,'Spells Data'!$A$1:$N$363,5,FALSE)=0,"",VLOOKUP($C5,'Spells Data'!$A$1:$N$363,5,FALSE))</f>
        <v>1 action</v>
      </c>
      <c r="G5" t="str">
        <f>IF(VLOOKUP($C5,'Spells Data'!$A$1:$N$363,6,FALSE)=0,"",VLOOKUP($C5,'Spells Data'!$A$1:$N$363,6,FALSE))</f>
        <v>20 feet</v>
      </c>
      <c r="H5" t="str">
        <f>IF(VLOOKUP($C5,'Spells Data'!$A$1:$N$363,7,FALSE)=0,"",VLOOKUP($C5,'Spells Data'!$A$1:$N$363,7,FALSE))</f>
        <v>V</v>
      </c>
      <c r="I5" t="str">
        <f>IF(VLOOKUP($C5,'Spells Data'!$A$1:$N$363,8,FALSE)=0,"",VLOOKUP($C5,'Spells Data'!$A$1:$N$363,8,FALSE))</f>
        <v>S</v>
      </c>
      <c r="J5" t="str">
        <f>IF(VLOOKUP($C5,'Spells Data'!$A$1:$N$363,9,FALSE)=0,"",VLOOKUP($C5,'Spells Data'!$A$1:$N$363,9,FALSE))</f>
        <v>M</v>
      </c>
      <c r="K5" t="str">
        <f>IF(VLOOKUP($C5,'Spells Data'!$A$1:$N$363,10,FALSE)=0,"",VLOOKUP($C5,'Spells Data'!$A$1:$N$363,10,FALSE))</f>
        <v/>
      </c>
      <c r="L5" t="str">
        <f>IF(VLOOKUP($C5,'Spells Data'!$A$1:$N$363,11,FALSE)=0,"",VLOOKUP($C5,'Spells Data'!$A$1:$N$363,11,FALSE))</f>
        <v>8 hours</v>
      </c>
      <c r="M5" t="str">
        <f>IF(VLOOKUP($C5,'Spells Data'!$A$1:$N$363,12,FALSE)=0,"",VLOOKUP($C5,'Spells Data'!$A$1:$N$363,12,FALSE))</f>
        <v>Up to 3 targets in range HP max and current increase by 5</v>
      </c>
      <c r="N5" t="str">
        <f>IF(VLOOKUP($C5,'Spells Data'!$A$1:$N$363,13,FALSE)=0,"",VLOOKUP($C5,'Spells Data'!$A$1:$N$363,13,FALSE))</f>
        <v/>
      </c>
      <c r="O5" t="s">
        <v>247</v>
      </c>
    </row>
    <row r="6" spans="1:15" x14ac:dyDescent="0.4">
      <c r="A6" t="s">
        <v>268</v>
      </c>
      <c r="B6">
        <v>1</v>
      </c>
      <c r="C6" t="s">
        <v>269</v>
      </c>
      <c r="D6" t="str">
        <f>IF(VLOOKUP($C6,'Spells Data'!$A$1:$N$363,3,FALSE)=0,"",VLOOKUP($C6,'Spells Data'!$A$1:$N$363,3,FALSE))</f>
        <v>abjuration</v>
      </c>
      <c r="E6" t="str">
        <f>IF(VLOOKUP($C6,'Spells Data'!$A$1:$N$363,4,FALSE)=0,"",VLOOKUP($C6,'Spells Data'!$A$1:$N$363,4,FALSE))</f>
        <v>yes</v>
      </c>
      <c r="F6" t="str">
        <f>IF(VLOOKUP($C6,'Spells Data'!$A$1:$N$363,5,FALSE)=0,"",VLOOKUP($C6,'Spells Data'!$A$1:$N$363,5,FALSE))</f>
        <v>1 minute</v>
      </c>
      <c r="G6" t="str">
        <f>IF(VLOOKUP($C6,'Spells Data'!$A$1:$N$363,6,FALSE)=0,"",VLOOKUP($C6,'Spells Data'!$A$1:$N$363,6,FALSE))</f>
        <v>30 feet</v>
      </c>
      <c r="H6" t="str">
        <f>IF(VLOOKUP($C6,'Spells Data'!$A$1:$N$363,7,FALSE)=0,"",VLOOKUP($C6,'Spells Data'!$A$1:$N$363,7,FALSE))</f>
        <v>V</v>
      </c>
      <c r="I6" t="str">
        <f>IF(VLOOKUP($C6,'Spells Data'!$A$1:$N$363,8,FALSE)=0,"",VLOOKUP($C6,'Spells Data'!$A$1:$N$363,8,FALSE))</f>
        <v>S</v>
      </c>
      <c r="J6" t="str">
        <f>IF(VLOOKUP($C6,'Spells Data'!$A$1:$N$363,9,FALSE)=0,"",VLOOKUP($C6,'Spells Data'!$A$1:$N$363,9,FALSE))</f>
        <v>M</v>
      </c>
      <c r="K6" t="str">
        <f>IF(VLOOKUP($C6,'Spells Data'!$A$1:$N$363,10,FALSE)=0,"",VLOOKUP($C6,'Spells Data'!$A$1:$N$363,10,FALSE))</f>
        <v/>
      </c>
      <c r="L6" t="str">
        <f>IF(VLOOKUP($C6,'Spells Data'!$A$1:$N$363,11,FALSE)=0,"",VLOOKUP($C6,'Spells Data'!$A$1:$N$363,11,FALSE))</f>
        <v>8 hours</v>
      </c>
      <c r="M6" t="str">
        <f>IF(VLOOKUP($C6,'Spells Data'!$A$1:$N$363,12,FALSE)=0,"",VLOOKUP($C6,'Spells Data'!$A$1:$N$363,12,FALSE))</f>
        <v>Audible or mental alarm if undesignated creature enters door, window or area no larger than 20-foot cube</v>
      </c>
      <c r="N6" t="str">
        <f>IF(VLOOKUP($C6,'Spells Data'!$A$1:$N$363,13,FALSE)=0,"",VLOOKUP($C6,'Spells Data'!$A$1:$N$363,13,FALSE))</f>
        <v/>
      </c>
      <c r="O6" t="s">
        <v>268</v>
      </c>
    </row>
    <row r="7" spans="1:15" x14ac:dyDescent="0.4">
      <c r="A7" t="s">
        <v>342</v>
      </c>
      <c r="B7">
        <v>1</v>
      </c>
      <c r="C7" t="s">
        <v>269</v>
      </c>
      <c r="D7" t="str">
        <f>IF(VLOOKUP($C7,'Spells Data'!$A$1:$N$363,3,FALSE)=0,"",VLOOKUP($C7,'Spells Data'!$A$1:$N$363,3,FALSE))</f>
        <v>abjuration</v>
      </c>
      <c r="E7" t="str">
        <f>IF(VLOOKUP($C7,'Spells Data'!$A$1:$N$363,4,FALSE)=0,"",VLOOKUP($C7,'Spells Data'!$A$1:$N$363,4,FALSE))</f>
        <v>yes</v>
      </c>
      <c r="F7" t="str">
        <f>IF(VLOOKUP($C7,'Spells Data'!$A$1:$N$363,5,FALSE)=0,"",VLOOKUP($C7,'Spells Data'!$A$1:$N$363,5,FALSE))</f>
        <v>1 minute</v>
      </c>
      <c r="G7" t="str">
        <f>IF(VLOOKUP($C7,'Spells Data'!$A$1:$N$363,6,FALSE)=0,"",VLOOKUP($C7,'Spells Data'!$A$1:$N$363,6,FALSE))</f>
        <v>30 feet</v>
      </c>
      <c r="H7" t="str">
        <f>IF(VLOOKUP($C7,'Spells Data'!$A$1:$N$363,7,FALSE)=0,"",VLOOKUP($C7,'Spells Data'!$A$1:$N$363,7,FALSE))</f>
        <v>V</v>
      </c>
      <c r="I7" t="str">
        <f>IF(VLOOKUP($C7,'Spells Data'!$A$1:$N$363,8,FALSE)=0,"",VLOOKUP($C7,'Spells Data'!$A$1:$N$363,8,FALSE))</f>
        <v>S</v>
      </c>
      <c r="J7" t="str">
        <f>IF(VLOOKUP($C7,'Spells Data'!$A$1:$N$363,9,FALSE)=0,"",VLOOKUP($C7,'Spells Data'!$A$1:$N$363,9,FALSE))</f>
        <v>M</v>
      </c>
      <c r="K7" t="str">
        <f>IF(VLOOKUP($C7,'Spells Data'!$A$1:$N$363,10,FALSE)=0,"",VLOOKUP($C7,'Spells Data'!$A$1:$N$363,10,FALSE))</f>
        <v/>
      </c>
      <c r="L7" t="str">
        <f>IF(VLOOKUP($C7,'Spells Data'!$A$1:$N$363,11,FALSE)=0,"",VLOOKUP($C7,'Spells Data'!$A$1:$N$363,11,FALSE))</f>
        <v>8 hours</v>
      </c>
      <c r="M7" t="str">
        <f>IF(VLOOKUP($C7,'Spells Data'!$A$1:$N$363,12,FALSE)=0,"",VLOOKUP($C7,'Spells Data'!$A$1:$N$363,12,FALSE))</f>
        <v>Audible or mental alarm if undesignated creature enters door, window or area no larger than 20-foot cube</v>
      </c>
      <c r="N7" t="str">
        <f>IF(VLOOKUP($C7,'Spells Data'!$A$1:$N$363,13,FALSE)=0,"",VLOOKUP($C7,'Spells Data'!$A$1:$N$363,13,FALSE))</f>
        <v/>
      </c>
      <c r="O7" t="s">
        <v>342</v>
      </c>
    </row>
    <row r="8" spans="1:15" x14ac:dyDescent="0.4">
      <c r="A8" t="s">
        <v>278</v>
      </c>
      <c r="B8">
        <v>2</v>
      </c>
      <c r="C8" t="s">
        <v>295</v>
      </c>
      <c r="D8" t="str">
        <f>IF(VLOOKUP($C8,'Spells Data'!$A$1:$N$363,3,FALSE)=0,"",VLOOKUP($C8,'Spells Data'!$A$1:$N$363,3,FALSE))</f>
        <v>transmutation</v>
      </c>
      <c r="E8" t="str">
        <f>IF(VLOOKUP($C8,'Spells Data'!$A$1:$N$363,4,FALSE)=0,"",VLOOKUP($C8,'Spells Data'!$A$1:$N$363,4,FALSE))</f>
        <v/>
      </c>
      <c r="F8" t="str">
        <f>IF(VLOOKUP($C8,'Spells Data'!$A$1:$N$363,5,FALSE)=0,"",VLOOKUP($C8,'Spells Data'!$A$1:$N$363,5,FALSE))</f>
        <v>1 action</v>
      </c>
      <c r="G8" t="str">
        <f>IF(VLOOKUP($C8,'Spells Data'!$A$1:$N$363,6,FALSE)=0,"",VLOOKUP($C8,'Spells Data'!$A$1:$N$363,6,FALSE))</f>
        <v>Self</v>
      </c>
      <c r="H8" t="str">
        <f>IF(VLOOKUP($C8,'Spells Data'!$A$1:$N$363,7,FALSE)=0,"",VLOOKUP($C8,'Spells Data'!$A$1:$N$363,7,FALSE))</f>
        <v>V</v>
      </c>
      <c r="I8" t="str">
        <f>IF(VLOOKUP($C8,'Spells Data'!$A$1:$N$363,8,FALSE)=0,"",VLOOKUP($C8,'Spells Data'!$A$1:$N$363,8,FALSE))</f>
        <v>S</v>
      </c>
      <c r="J8" t="str">
        <f>IF(VLOOKUP($C8,'Spells Data'!$A$1:$N$363,9,FALSE)=0,"",VLOOKUP($C8,'Spells Data'!$A$1:$N$363,9,FALSE))</f>
        <v/>
      </c>
      <c r="K8" t="str">
        <f>IF(VLOOKUP($C8,'Spells Data'!$A$1:$N$363,10,FALSE)=0,"",VLOOKUP($C8,'Spells Data'!$A$1:$N$363,10,FALSE))</f>
        <v/>
      </c>
      <c r="L8" t="str">
        <f>IF(VLOOKUP($C8,'Spells Data'!$A$1:$N$363,11,FALSE)=0,"",VLOOKUP($C8,'Spells Data'!$A$1:$N$363,11,FALSE))</f>
        <v>Concentration, up to 1 hour</v>
      </c>
      <c r="M8" t="str">
        <f>IF(VLOOKUP($C8,'Spells Data'!$A$1:$N$363,12,FALSE)=0,"",VLOOKUP($C8,'Spells Data'!$A$1:$N$363,12,FALSE))</f>
        <v>You assume a different form. Choose one option between aquatic adaptation, change appearance, natural weapons</v>
      </c>
      <c r="N8" t="str">
        <f>IF(VLOOKUP($C8,'Spells Data'!$A$1:$N$363,13,FALSE)=0,"",VLOOKUP($C8,'Spells Data'!$A$1:$N$363,13,FALSE))</f>
        <v/>
      </c>
      <c r="O8" t="s">
        <v>278</v>
      </c>
    </row>
    <row r="9" spans="1:15" x14ac:dyDescent="0.4">
      <c r="A9" t="s">
        <v>342</v>
      </c>
      <c r="B9">
        <v>2</v>
      </c>
      <c r="C9" t="s">
        <v>295</v>
      </c>
      <c r="D9" t="str">
        <f>IF(VLOOKUP($C9,'Spells Data'!$A$1:$N$363,3,FALSE)=0,"",VLOOKUP($C9,'Spells Data'!$A$1:$N$363,3,FALSE))</f>
        <v>transmutation</v>
      </c>
      <c r="E9" t="str">
        <f>IF(VLOOKUP($C9,'Spells Data'!$A$1:$N$363,4,FALSE)=0,"",VLOOKUP($C9,'Spells Data'!$A$1:$N$363,4,FALSE))</f>
        <v/>
      </c>
      <c r="F9" t="str">
        <f>IF(VLOOKUP($C9,'Spells Data'!$A$1:$N$363,5,FALSE)=0,"",VLOOKUP($C9,'Spells Data'!$A$1:$N$363,5,FALSE))</f>
        <v>1 action</v>
      </c>
      <c r="G9" t="str">
        <f>IF(VLOOKUP($C9,'Spells Data'!$A$1:$N$363,6,FALSE)=0,"",VLOOKUP($C9,'Spells Data'!$A$1:$N$363,6,FALSE))</f>
        <v>Self</v>
      </c>
      <c r="H9" t="str">
        <f>IF(VLOOKUP($C9,'Spells Data'!$A$1:$N$363,7,FALSE)=0,"",VLOOKUP($C9,'Spells Data'!$A$1:$N$363,7,FALSE))</f>
        <v>V</v>
      </c>
      <c r="I9" t="str">
        <f>IF(VLOOKUP($C9,'Spells Data'!$A$1:$N$363,8,FALSE)=0,"",VLOOKUP($C9,'Spells Data'!$A$1:$N$363,8,FALSE))</f>
        <v>S</v>
      </c>
      <c r="J9" t="str">
        <f>IF(VLOOKUP($C9,'Spells Data'!$A$1:$N$363,9,FALSE)=0,"",VLOOKUP($C9,'Spells Data'!$A$1:$N$363,9,FALSE))</f>
        <v/>
      </c>
      <c r="K9" t="str">
        <f>IF(VLOOKUP($C9,'Spells Data'!$A$1:$N$363,10,FALSE)=0,"",VLOOKUP($C9,'Spells Data'!$A$1:$N$363,10,FALSE))</f>
        <v/>
      </c>
      <c r="L9" t="str">
        <f>IF(VLOOKUP($C9,'Spells Data'!$A$1:$N$363,11,FALSE)=0,"",VLOOKUP($C9,'Spells Data'!$A$1:$N$363,11,FALSE))</f>
        <v>Concentration, up to 1 hour</v>
      </c>
      <c r="M9" t="str">
        <f>IF(VLOOKUP($C9,'Spells Data'!$A$1:$N$363,12,FALSE)=0,"",VLOOKUP($C9,'Spells Data'!$A$1:$N$363,12,FALSE))</f>
        <v>You assume a different form. Choose one option between aquatic adaptation, change appearance, natural weapons</v>
      </c>
      <c r="N9" t="str">
        <f>IF(VLOOKUP($C9,'Spells Data'!$A$1:$N$363,13,FALSE)=0,"",VLOOKUP($C9,'Spells Data'!$A$1:$N$363,13,FALSE))</f>
        <v/>
      </c>
      <c r="O9" t="s">
        <v>342</v>
      </c>
    </row>
    <row r="10" spans="1:15" x14ac:dyDescent="0.4">
      <c r="A10" t="s">
        <v>10</v>
      </c>
      <c r="B10">
        <v>1</v>
      </c>
      <c r="C10" t="s">
        <v>21</v>
      </c>
      <c r="D10" t="str">
        <f>IF(VLOOKUP($C10,'Spells Data'!$A$1:$N$363,3,FALSE)=0,"",VLOOKUP($C10,'Spells Data'!$A$1:$N$363,3,FALSE))</f>
        <v>enchantment</v>
      </c>
      <c r="E10" t="str">
        <f>IF(VLOOKUP($C10,'Spells Data'!$A$1:$N$363,4,FALSE)=0,"",VLOOKUP($C10,'Spells Data'!$A$1:$N$363,4,FALSE))</f>
        <v/>
      </c>
      <c r="F10" t="str">
        <f>IF(VLOOKUP($C10,'Spells Data'!$A$1:$N$363,5,FALSE)=0,"",VLOOKUP($C10,'Spells Data'!$A$1:$N$363,5,FALSE))</f>
        <v>1 action</v>
      </c>
      <c r="G10" t="str">
        <f>IF(VLOOKUP($C10,'Spells Data'!$A$1:$N$363,6,FALSE)=0,"",VLOOKUP($C10,'Spells Data'!$A$1:$N$363,6,FALSE))</f>
        <v>30 feet</v>
      </c>
      <c r="H10" t="str">
        <f>IF(VLOOKUP($C10,'Spells Data'!$A$1:$N$363,7,FALSE)=0,"",VLOOKUP($C10,'Spells Data'!$A$1:$N$363,7,FALSE))</f>
        <v>V</v>
      </c>
      <c r="I10" t="str">
        <f>IF(VLOOKUP($C10,'Spells Data'!$A$1:$N$363,8,FALSE)=0,"",VLOOKUP($C10,'Spells Data'!$A$1:$N$363,8,FALSE))</f>
        <v>S</v>
      </c>
      <c r="J10" t="str">
        <f>IF(VLOOKUP($C10,'Spells Data'!$A$1:$N$363,9,FALSE)=0,"",VLOOKUP($C10,'Spells Data'!$A$1:$N$363,9,FALSE))</f>
        <v>M</v>
      </c>
      <c r="K10" t="str">
        <f>IF(VLOOKUP($C10,'Spells Data'!$A$1:$N$363,10,FALSE)=0,"",VLOOKUP($C10,'Spells Data'!$A$1:$N$363,10,FALSE))</f>
        <v/>
      </c>
      <c r="L10" t="str">
        <f>IF(VLOOKUP($C10,'Spells Data'!$A$1:$N$363,11,FALSE)=0,"",VLOOKUP($C10,'Spells Data'!$A$1:$N$363,11,FALSE))</f>
        <v>24 hours</v>
      </c>
      <c r="M10" t="str">
        <f>IF(VLOOKUP($C10,'Spells Data'!$A$1:$N$363,12,FALSE)=0,"",VLOOKUP($C10,'Spells Data'!$A$1:$N$363,12,FALSE))</f>
        <v>Beast with less than 4 Int make save or be charmed for duration</v>
      </c>
      <c r="N10" t="str">
        <f>IF(VLOOKUP($C10,'Spells Data'!$A$1:$N$363,13,FALSE)=0,"",VLOOKUP($C10,'Spells Data'!$A$1:$N$363,13,FALSE))</f>
        <v/>
      </c>
      <c r="O10" t="s">
        <v>10</v>
      </c>
    </row>
    <row r="11" spans="1:15" x14ac:dyDescent="0.4">
      <c r="A11" t="s">
        <v>195</v>
      </c>
      <c r="B11">
        <v>1</v>
      </c>
      <c r="C11" t="s">
        <v>21</v>
      </c>
      <c r="D11" t="str">
        <f>IF(VLOOKUP($C11,'Spells Data'!$A$1:$N$363,3,FALSE)=0,"",VLOOKUP($C11,'Spells Data'!$A$1:$N$363,3,FALSE))</f>
        <v>enchantment</v>
      </c>
      <c r="E11" t="str">
        <f>IF(VLOOKUP($C11,'Spells Data'!$A$1:$N$363,4,FALSE)=0,"",VLOOKUP($C11,'Spells Data'!$A$1:$N$363,4,FALSE))</f>
        <v/>
      </c>
      <c r="F11" t="str">
        <f>IF(VLOOKUP($C11,'Spells Data'!$A$1:$N$363,5,FALSE)=0,"",VLOOKUP($C11,'Spells Data'!$A$1:$N$363,5,FALSE))</f>
        <v>1 action</v>
      </c>
      <c r="G11" t="str">
        <f>IF(VLOOKUP($C11,'Spells Data'!$A$1:$N$363,6,FALSE)=0,"",VLOOKUP($C11,'Spells Data'!$A$1:$N$363,6,FALSE))</f>
        <v>30 feet</v>
      </c>
      <c r="H11" t="str">
        <f>IF(VLOOKUP($C11,'Spells Data'!$A$1:$N$363,7,FALSE)=0,"",VLOOKUP($C11,'Spells Data'!$A$1:$N$363,7,FALSE))</f>
        <v>V</v>
      </c>
      <c r="I11" t="str">
        <f>IF(VLOOKUP($C11,'Spells Data'!$A$1:$N$363,8,FALSE)=0,"",VLOOKUP($C11,'Spells Data'!$A$1:$N$363,8,FALSE))</f>
        <v>S</v>
      </c>
      <c r="J11" t="str">
        <f>IF(VLOOKUP($C11,'Spells Data'!$A$1:$N$363,9,FALSE)=0,"",VLOOKUP($C11,'Spells Data'!$A$1:$N$363,9,FALSE))</f>
        <v>M</v>
      </c>
      <c r="K11" t="str">
        <f>IF(VLOOKUP($C11,'Spells Data'!$A$1:$N$363,10,FALSE)=0,"",VLOOKUP($C11,'Spells Data'!$A$1:$N$363,10,FALSE))</f>
        <v/>
      </c>
      <c r="L11" t="str">
        <f>IF(VLOOKUP($C11,'Spells Data'!$A$1:$N$363,11,FALSE)=0,"",VLOOKUP($C11,'Spells Data'!$A$1:$N$363,11,FALSE))</f>
        <v>24 hours</v>
      </c>
      <c r="M11" t="str">
        <f>IF(VLOOKUP($C11,'Spells Data'!$A$1:$N$363,12,FALSE)=0,"",VLOOKUP($C11,'Spells Data'!$A$1:$N$363,12,FALSE))</f>
        <v>Beast with less than 4 Int make save or be charmed for duration</v>
      </c>
      <c r="N11" t="str">
        <f>IF(VLOOKUP($C11,'Spells Data'!$A$1:$N$363,13,FALSE)=0,"",VLOOKUP($C11,'Spells Data'!$A$1:$N$363,13,FALSE))</f>
        <v/>
      </c>
      <c r="O11" t="s">
        <v>195</v>
      </c>
    </row>
    <row r="12" spans="1:15" x14ac:dyDescent="0.4">
      <c r="A12" t="s">
        <v>268</v>
      </c>
      <c r="B12">
        <v>1</v>
      </c>
      <c r="C12" t="s">
        <v>21</v>
      </c>
      <c r="D12" t="str">
        <f>IF(VLOOKUP($C12,'Spells Data'!$A$1:$N$363,3,FALSE)=0,"",VLOOKUP($C12,'Spells Data'!$A$1:$N$363,3,FALSE))</f>
        <v>enchantment</v>
      </c>
      <c r="E12" t="str">
        <f>IF(VLOOKUP($C12,'Spells Data'!$A$1:$N$363,4,FALSE)=0,"",VLOOKUP($C12,'Spells Data'!$A$1:$N$363,4,FALSE))</f>
        <v/>
      </c>
      <c r="F12" t="str">
        <f>IF(VLOOKUP($C12,'Spells Data'!$A$1:$N$363,5,FALSE)=0,"",VLOOKUP($C12,'Spells Data'!$A$1:$N$363,5,FALSE))</f>
        <v>1 action</v>
      </c>
      <c r="G12" t="str">
        <f>IF(VLOOKUP($C12,'Spells Data'!$A$1:$N$363,6,FALSE)=0,"",VLOOKUP($C12,'Spells Data'!$A$1:$N$363,6,FALSE))</f>
        <v>30 feet</v>
      </c>
      <c r="H12" t="str">
        <f>IF(VLOOKUP($C12,'Spells Data'!$A$1:$N$363,7,FALSE)=0,"",VLOOKUP($C12,'Spells Data'!$A$1:$N$363,7,FALSE))</f>
        <v>V</v>
      </c>
      <c r="I12" t="str">
        <f>IF(VLOOKUP($C12,'Spells Data'!$A$1:$N$363,8,FALSE)=0,"",VLOOKUP($C12,'Spells Data'!$A$1:$N$363,8,FALSE))</f>
        <v>S</v>
      </c>
      <c r="J12" t="str">
        <f>IF(VLOOKUP($C12,'Spells Data'!$A$1:$N$363,9,FALSE)=0,"",VLOOKUP($C12,'Spells Data'!$A$1:$N$363,9,FALSE))</f>
        <v>M</v>
      </c>
      <c r="K12" t="str">
        <f>IF(VLOOKUP($C12,'Spells Data'!$A$1:$N$363,10,FALSE)=0,"",VLOOKUP($C12,'Spells Data'!$A$1:$N$363,10,FALSE))</f>
        <v/>
      </c>
      <c r="L12" t="str">
        <f>IF(VLOOKUP($C12,'Spells Data'!$A$1:$N$363,11,FALSE)=0,"",VLOOKUP($C12,'Spells Data'!$A$1:$N$363,11,FALSE))</f>
        <v>24 hours</v>
      </c>
      <c r="M12" t="str">
        <f>IF(VLOOKUP($C12,'Spells Data'!$A$1:$N$363,12,FALSE)=0,"",VLOOKUP($C12,'Spells Data'!$A$1:$N$363,12,FALSE))</f>
        <v>Beast with less than 4 Int make save or be charmed for duration</v>
      </c>
      <c r="N12" t="str">
        <f>IF(VLOOKUP($C12,'Spells Data'!$A$1:$N$363,13,FALSE)=0,"",VLOOKUP($C12,'Spells Data'!$A$1:$N$363,13,FALSE))</f>
        <v/>
      </c>
      <c r="O12" t="s">
        <v>268</v>
      </c>
    </row>
    <row r="13" spans="1:15" x14ac:dyDescent="0.4">
      <c r="A13" t="s">
        <v>10</v>
      </c>
      <c r="B13">
        <v>2</v>
      </c>
      <c r="C13" t="s">
        <v>205</v>
      </c>
      <c r="D13" t="str">
        <f>IF(VLOOKUP($C13,'Spells Data'!$A$1:$N$363,3,FALSE)=0,"",VLOOKUP($C13,'Spells Data'!$A$1:$N$363,3,FALSE))</f>
        <v>enchantment</v>
      </c>
      <c r="E13" t="str">
        <f>IF(VLOOKUP($C13,'Spells Data'!$A$1:$N$363,4,FALSE)=0,"",VLOOKUP($C13,'Spells Data'!$A$1:$N$363,4,FALSE))</f>
        <v>yes</v>
      </c>
      <c r="F13" t="str">
        <f>IF(VLOOKUP($C13,'Spells Data'!$A$1:$N$363,5,FALSE)=0,"",VLOOKUP($C13,'Spells Data'!$A$1:$N$363,5,FALSE))</f>
        <v>1 action</v>
      </c>
      <c r="G13" t="str">
        <f>IF(VLOOKUP($C13,'Spells Data'!$A$1:$N$363,6,FALSE)=0,"",VLOOKUP($C13,'Spells Data'!$A$1:$N$363,6,FALSE))</f>
        <v>30 feet</v>
      </c>
      <c r="H13" t="str">
        <f>IF(VLOOKUP($C13,'Spells Data'!$A$1:$N$363,7,FALSE)=0,"",VLOOKUP($C13,'Spells Data'!$A$1:$N$363,7,FALSE))</f>
        <v>V</v>
      </c>
      <c r="I13" t="str">
        <f>IF(VLOOKUP($C13,'Spells Data'!$A$1:$N$363,8,FALSE)=0,"",VLOOKUP($C13,'Spells Data'!$A$1:$N$363,8,FALSE))</f>
        <v>S</v>
      </c>
      <c r="J13" t="str">
        <f>IF(VLOOKUP($C13,'Spells Data'!$A$1:$N$363,9,FALSE)=0,"",VLOOKUP($C13,'Spells Data'!$A$1:$N$363,9,FALSE))</f>
        <v>M</v>
      </c>
      <c r="K13" t="str">
        <f>IF(VLOOKUP($C13,'Spells Data'!$A$1:$N$363,10,FALSE)=0,"",VLOOKUP($C13,'Spells Data'!$A$1:$N$363,10,FALSE))</f>
        <v/>
      </c>
      <c r="L13" t="str">
        <f>IF(VLOOKUP($C13,'Spells Data'!$A$1:$N$363,11,FALSE)=0,"",VLOOKUP($C13,'Spells Data'!$A$1:$N$363,11,FALSE))</f>
        <v>24 hours</v>
      </c>
      <c r="M13" t="str">
        <f>IF(VLOOKUP($C13,'Spells Data'!$A$1:$N$363,12,FALSE)=0,"",VLOOKUP($C13,'Spells Data'!$A$1:$N$363,12,FALSE))</f>
        <v xml:space="preserve">Choose a tiny beast within range, give it a general description of recipient and location you have visited, and a message up to 25 words. </v>
      </c>
      <c r="N13" t="str">
        <f>IF(VLOOKUP($C13,'Spells Data'!$A$1:$N$363,13,FALSE)=0,"",VLOOKUP($C13,'Spells Data'!$A$1:$N$363,13,FALSE))</f>
        <v/>
      </c>
      <c r="O13" t="s">
        <v>10</v>
      </c>
    </row>
    <row r="14" spans="1:15" x14ac:dyDescent="0.4">
      <c r="A14" t="s">
        <v>195</v>
      </c>
      <c r="B14">
        <v>2</v>
      </c>
      <c r="C14" t="s">
        <v>205</v>
      </c>
      <c r="D14" t="str">
        <f>IF(VLOOKUP($C14,'Spells Data'!$A$1:$N$363,3,FALSE)=0,"",VLOOKUP($C14,'Spells Data'!$A$1:$N$363,3,FALSE))</f>
        <v>enchantment</v>
      </c>
      <c r="E14" t="str">
        <f>IF(VLOOKUP($C14,'Spells Data'!$A$1:$N$363,4,FALSE)=0,"",VLOOKUP($C14,'Spells Data'!$A$1:$N$363,4,FALSE))</f>
        <v>yes</v>
      </c>
      <c r="F14" t="str">
        <f>IF(VLOOKUP($C14,'Spells Data'!$A$1:$N$363,5,FALSE)=0,"",VLOOKUP($C14,'Spells Data'!$A$1:$N$363,5,FALSE))</f>
        <v>1 action</v>
      </c>
      <c r="G14" t="str">
        <f>IF(VLOOKUP($C14,'Spells Data'!$A$1:$N$363,6,FALSE)=0,"",VLOOKUP($C14,'Spells Data'!$A$1:$N$363,6,FALSE))</f>
        <v>30 feet</v>
      </c>
      <c r="H14" t="str">
        <f>IF(VLOOKUP($C14,'Spells Data'!$A$1:$N$363,7,FALSE)=0,"",VLOOKUP($C14,'Spells Data'!$A$1:$N$363,7,FALSE))</f>
        <v>V</v>
      </c>
      <c r="I14" t="str">
        <f>IF(VLOOKUP($C14,'Spells Data'!$A$1:$N$363,8,FALSE)=0,"",VLOOKUP($C14,'Spells Data'!$A$1:$N$363,8,FALSE))</f>
        <v>S</v>
      </c>
      <c r="J14" t="str">
        <f>IF(VLOOKUP($C14,'Spells Data'!$A$1:$N$363,9,FALSE)=0,"",VLOOKUP($C14,'Spells Data'!$A$1:$N$363,9,FALSE))</f>
        <v>M</v>
      </c>
      <c r="K14" t="str">
        <f>IF(VLOOKUP($C14,'Spells Data'!$A$1:$N$363,10,FALSE)=0,"",VLOOKUP($C14,'Spells Data'!$A$1:$N$363,10,FALSE))</f>
        <v/>
      </c>
      <c r="L14" t="str">
        <f>IF(VLOOKUP($C14,'Spells Data'!$A$1:$N$363,11,FALSE)=0,"",VLOOKUP($C14,'Spells Data'!$A$1:$N$363,11,FALSE))</f>
        <v>24 hours</v>
      </c>
      <c r="M14" t="str">
        <f>IF(VLOOKUP($C14,'Spells Data'!$A$1:$N$363,12,FALSE)=0,"",VLOOKUP($C14,'Spells Data'!$A$1:$N$363,12,FALSE))</f>
        <v xml:space="preserve">Choose a tiny beast within range, give it a general description of recipient and location you have visited, and a message up to 25 words. </v>
      </c>
      <c r="N14" t="str">
        <f>IF(VLOOKUP($C14,'Spells Data'!$A$1:$N$363,13,FALSE)=0,"",VLOOKUP($C14,'Spells Data'!$A$1:$N$363,13,FALSE))</f>
        <v/>
      </c>
      <c r="O14" t="s">
        <v>195</v>
      </c>
    </row>
    <row r="15" spans="1:15" x14ac:dyDescent="0.4">
      <c r="A15" t="s">
        <v>268</v>
      </c>
      <c r="B15">
        <v>2</v>
      </c>
      <c r="C15" t="s">
        <v>205</v>
      </c>
      <c r="D15" t="str">
        <f>IF(VLOOKUP($C15,'Spells Data'!$A$1:$N$363,3,FALSE)=0,"",VLOOKUP($C15,'Spells Data'!$A$1:$N$363,3,FALSE))</f>
        <v>enchantment</v>
      </c>
      <c r="E15" t="str">
        <f>IF(VLOOKUP($C15,'Spells Data'!$A$1:$N$363,4,FALSE)=0,"",VLOOKUP($C15,'Spells Data'!$A$1:$N$363,4,FALSE))</f>
        <v>yes</v>
      </c>
      <c r="F15" t="str">
        <f>IF(VLOOKUP($C15,'Spells Data'!$A$1:$N$363,5,FALSE)=0,"",VLOOKUP($C15,'Spells Data'!$A$1:$N$363,5,FALSE))</f>
        <v>1 action</v>
      </c>
      <c r="G15" t="str">
        <f>IF(VLOOKUP($C15,'Spells Data'!$A$1:$N$363,6,FALSE)=0,"",VLOOKUP($C15,'Spells Data'!$A$1:$N$363,6,FALSE))</f>
        <v>30 feet</v>
      </c>
      <c r="H15" t="str">
        <f>IF(VLOOKUP($C15,'Spells Data'!$A$1:$N$363,7,FALSE)=0,"",VLOOKUP($C15,'Spells Data'!$A$1:$N$363,7,FALSE))</f>
        <v>V</v>
      </c>
      <c r="I15" t="str">
        <f>IF(VLOOKUP($C15,'Spells Data'!$A$1:$N$363,8,FALSE)=0,"",VLOOKUP($C15,'Spells Data'!$A$1:$N$363,8,FALSE))</f>
        <v>S</v>
      </c>
      <c r="J15" t="str">
        <f>IF(VLOOKUP($C15,'Spells Data'!$A$1:$N$363,9,FALSE)=0,"",VLOOKUP($C15,'Spells Data'!$A$1:$N$363,9,FALSE))</f>
        <v>M</v>
      </c>
      <c r="K15" t="str">
        <f>IF(VLOOKUP($C15,'Spells Data'!$A$1:$N$363,10,FALSE)=0,"",VLOOKUP($C15,'Spells Data'!$A$1:$N$363,10,FALSE))</f>
        <v/>
      </c>
      <c r="L15" t="str">
        <f>IF(VLOOKUP($C15,'Spells Data'!$A$1:$N$363,11,FALSE)=0,"",VLOOKUP($C15,'Spells Data'!$A$1:$N$363,11,FALSE))</f>
        <v>24 hours</v>
      </c>
      <c r="M15" t="str">
        <f>IF(VLOOKUP($C15,'Spells Data'!$A$1:$N$363,12,FALSE)=0,"",VLOOKUP($C15,'Spells Data'!$A$1:$N$363,12,FALSE))</f>
        <v xml:space="preserve">Choose a tiny beast within range, give it a general description of recipient and location you have visited, and a message up to 25 words. </v>
      </c>
      <c r="N15" t="str">
        <f>IF(VLOOKUP($C15,'Spells Data'!$A$1:$N$363,13,FALSE)=0,"",VLOOKUP($C15,'Spells Data'!$A$1:$N$363,13,FALSE))</f>
        <v/>
      </c>
      <c r="O15" t="s">
        <v>268</v>
      </c>
    </row>
    <row r="16" spans="1:15" x14ac:dyDescent="0.4">
      <c r="A16" t="s">
        <v>195</v>
      </c>
      <c r="B16">
        <v>8</v>
      </c>
      <c r="C16" t="s">
        <v>242</v>
      </c>
      <c r="D16" t="str">
        <f>IF(VLOOKUP($C16,'Spells Data'!$A$1:$N$363,3,FALSE)=0,"",VLOOKUP($C16,'Spells Data'!$A$1:$N$363,3,FALSE))</f>
        <v>transmutation</v>
      </c>
      <c r="E16" t="str">
        <f>IF(VLOOKUP($C16,'Spells Data'!$A$1:$N$363,4,FALSE)=0,"",VLOOKUP($C16,'Spells Data'!$A$1:$N$363,4,FALSE))</f>
        <v/>
      </c>
      <c r="F16" t="str">
        <f>IF(VLOOKUP($C16,'Spells Data'!$A$1:$N$363,5,FALSE)=0,"",VLOOKUP($C16,'Spells Data'!$A$1:$N$363,5,FALSE))</f>
        <v>1 action</v>
      </c>
      <c r="G16" t="str">
        <f>IF(VLOOKUP($C16,'Spells Data'!$A$1:$N$363,6,FALSE)=0,"",VLOOKUP($C16,'Spells Data'!$A$1:$N$363,6,FALSE))</f>
        <v>30 feet</v>
      </c>
      <c r="H16" t="str">
        <f>IF(VLOOKUP($C16,'Spells Data'!$A$1:$N$363,7,FALSE)=0,"",VLOOKUP($C16,'Spells Data'!$A$1:$N$363,7,FALSE))</f>
        <v>V</v>
      </c>
      <c r="I16" t="str">
        <f>IF(VLOOKUP($C16,'Spells Data'!$A$1:$N$363,8,FALSE)=0,"",VLOOKUP($C16,'Spells Data'!$A$1:$N$363,8,FALSE))</f>
        <v>S</v>
      </c>
      <c r="J16" t="str">
        <f>IF(VLOOKUP($C16,'Spells Data'!$A$1:$N$363,9,FALSE)=0,"",VLOOKUP($C16,'Spells Data'!$A$1:$N$363,9,FALSE))</f>
        <v/>
      </c>
      <c r="K16" t="str">
        <f>IF(VLOOKUP($C16,'Spells Data'!$A$1:$N$363,10,FALSE)=0,"",VLOOKUP($C16,'Spells Data'!$A$1:$N$363,10,FALSE))</f>
        <v/>
      </c>
      <c r="L16" t="str">
        <f>IF(VLOOKUP($C16,'Spells Data'!$A$1:$N$363,11,FALSE)=0,"",VLOOKUP($C16,'Spells Data'!$A$1:$N$363,11,FALSE))</f>
        <v>Concentration, up to 24 hours</v>
      </c>
      <c r="M16" t="str">
        <f>IF(VLOOKUP($C16,'Spells Data'!$A$1:$N$363,12,FALSE)=0,"",VLOOKUP($C16,'Spells Data'!$A$1:$N$363,12,FALSE))</f>
        <v>Your magic turns you into beasts. Any # of willing creatures within range becomes a large or smaller bease with CR 4 or less</v>
      </c>
      <c r="N16" t="str">
        <f>IF(VLOOKUP($C16,'Spells Data'!$A$1:$N$363,13,FALSE)=0,"",VLOOKUP($C16,'Spells Data'!$A$1:$N$363,13,FALSE))</f>
        <v/>
      </c>
      <c r="O16" t="s">
        <v>195</v>
      </c>
    </row>
    <row r="17" spans="1:15" x14ac:dyDescent="0.4">
      <c r="A17" t="s">
        <v>124</v>
      </c>
      <c r="B17">
        <v>3</v>
      </c>
      <c r="C17" t="s">
        <v>151</v>
      </c>
      <c r="D17" t="str">
        <f>IF(VLOOKUP($C17,'Spells Data'!$A$1:$N$363,3,FALSE)=0,"",VLOOKUP($C17,'Spells Data'!$A$1:$N$363,3,FALSE))</f>
        <v>necromancy</v>
      </c>
      <c r="E17" t="str">
        <f>IF(VLOOKUP($C17,'Spells Data'!$A$1:$N$363,4,FALSE)=0,"",VLOOKUP($C17,'Spells Data'!$A$1:$N$363,4,FALSE))</f>
        <v/>
      </c>
      <c r="F17" t="str">
        <f>IF(VLOOKUP($C17,'Spells Data'!$A$1:$N$363,5,FALSE)=0,"",VLOOKUP($C17,'Spells Data'!$A$1:$N$363,5,FALSE))</f>
        <v>1 minute</v>
      </c>
      <c r="G17" t="str">
        <f>IF(VLOOKUP($C17,'Spells Data'!$A$1:$N$363,6,FALSE)=0,"",VLOOKUP($C17,'Spells Data'!$A$1:$N$363,6,FALSE))</f>
        <v>10 feet</v>
      </c>
      <c r="H17" t="str">
        <f>IF(VLOOKUP($C17,'Spells Data'!$A$1:$N$363,7,FALSE)=0,"",VLOOKUP($C17,'Spells Data'!$A$1:$N$363,7,FALSE))</f>
        <v>V</v>
      </c>
      <c r="I17" t="str">
        <f>IF(VLOOKUP($C17,'Spells Data'!$A$1:$N$363,8,FALSE)=0,"",VLOOKUP($C17,'Spells Data'!$A$1:$N$363,8,FALSE))</f>
        <v>S</v>
      </c>
      <c r="J17" t="str">
        <f>IF(VLOOKUP($C17,'Spells Data'!$A$1:$N$363,9,FALSE)=0,"",VLOOKUP($C17,'Spells Data'!$A$1:$N$363,9,FALSE))</f>
        <v>M</v>
      </c>
      <c r="K17" t="str">
        <f>IF(VLOOKUP($C17,'Spells Data'!$A$1:$N$363,10,FALSE)=0,"",VLOOKUP($C17,'Spells Data'!$A$1:$N$363,10,FALSE))</f>
        <v/>
      </c>
      <c r="L17" t="str">
        <f>IF(VLOOKUP($C17,'Spells Data'!$A$1:$N$363,11,FALSE)=0,"",VLOOKUP($C17,'Spells Data'!$A$1:$N$363,11,FALSE))</f>
        <v>Instantaneous</v>
      </c>
      <c r="M17" t="str">
        <f>IF(VLOOKUP($C17,'Spells Data'!$A$1:$N$363,12,FALSE)=0,"",VLOOKUP($C17,'Spells Data'!$A$1:$N$363,12,FALSE))</f>
        <v>Animate 1 pile of bones or corpse of medium or small humanoid that obeys you for 24 hrs.</v>
      </c>
      <c r="N17" t="str">
        <f>IF(VLOOKUP($C17,'Spells Data'!$A$1:$N$363,13,FALSE)=0,"",VLOOKUP($C17,'Spells Data'!$A$1:$N$363,13,FALSE))</f>
        <v>yes</v>
      </c>
      <c r="O17" t="s">
        <v>124</v>
      </c>
    </row>
    <row r="18" spans="1:15" x14ac:dyDescent="0.4">
      <c r="A18" t="s">
        <v>342</v>
      </c>
      <c r="B18">
        <v>3</v>
      </c>
      <c r="C18" t="s">
        <v>151</v>
      </c>
      <c r="D18" t="str">
        <f>IF(VLOOKUP($C18,'Spells Data'!$A$1:$N$363,3,FALSE)=0,"",VLOOKUP($C18,'Spells Data'!$A$1:$N$363,3,FALSE))</f>
        <v>necromancy</v>
      </c>
      <c r="E18" t="str">
        <f>IF(VLOOKUP($C18,'Spells Data'!$A$1:$N$363,4,FALSE)=0,"",VLOOKUP($C18,'Spells Data'!$A$1:$N$363,4,FALSE))</f>
        <v/>
      </c>
      <c r="F18" t="str">
        <f>IF(VLOOKUP($C18,'Spells Data'!$A$1:$N$363,5,FALSE)=0,"",VLOOKUP($C18,'Spells Data'!$A$1:$N$363,5,FALSE))</f>
        <v>1 minute</v>
      </c>
      <c r="G18" t="str">
        <f>IF(VLOOKUP($C18,'Spells Data'!$A$1:$N$363,6,FALSE)=0,"",VLOOKUP($C18,'Spells Data'!$A$1:$N$363,6,FALSE))</f>
        <v>10 feet</v>
      </c>
      <c r="H18" t="str">
        <f>IF(VLOOKUP($C18,'Spells Data'!$A$1:$N$363,7,FALSE)=0,"",VLOOKUP($C18,'Spells Data'!$A$1:$N$363,7,FALSE))</f>
        <v>V</v>
      </c>
      <c r="I18" t="str">
        <f>IF(VLOOKUP($C18,'Spells Data'!$A$1:$N$363,8,FALSE)=0,"",VLOOKUP($C18,'Spells Data'!$A$1:$N$363,8,FALSE))</f>
        <v>S</v>
      </c>
      <c r="J18" t="str">
        <f>IF(VLOOKUP($C18,'Spells Data'!$A$1:$N$363,9,FALSE)=0,"",VLOOKUP($C18,'Spells Data'!$A$1:$N$363,9,FALSE))</f>
        <v>M</v>
      </c>
      <c r="K18" t="str">
        <f>IF(VLOOKUP($C18,'Spells Data'!$A$1:$N$363,10,FALSE)=0,"",VLOOKUP($C18,'Spells Data'!$A$1:$N$363,10,FALSE))</f>
        <v/>
      </c>
      <c r="L18" t="str">
        <f>IF(VLOOKUP($C18,'Spells Data'!$A$1:$N$363,11,FALSE)=0,"",VLOOKUP($C18,'Spells Data'!$A$1:$N$363,11,FALSE))</f>
        <v>Instantaneous</v>
      </c>
      <c r="M18" t="str">
        <f>IF(VLOOKUP($C18,'Spells Data'!$A$1:$N$363,12,FALSE)=0,"",VLOOKUP($C18,'Spells Data'!$A$1:$N$363,12,FALSE))</f>
        <v>Animate 1 pile of bones or corpse of medium or small humanoid that obeys you for 24 hrs.</v>
      </c>
      <c r="N18" t="str">
        <f>IF(VLOOKUP($C18,'Spells Data'!$A$1:$N$363,13,FALSE)=0,"",VLOOKUP($C18,'Spells Data'!$A$1:$N$363,13,FALSE))</f>
        <v>yes</v>
      </c>
      <c r="O18" t="s">
        <v>342</v>
      </c>
    </row>
    <row r="19" spans="1:15" x14ac:dyDescent="0.4">
      <c r="A19" t="s">
        <v>10</v>
      </c>
      <c r="B19">
        <v>5</v>
      </c>
      <c r="C19" t="s">
        <v>83</v>
      </c>
      <c r="D19" t="str">
        <f>IF(VLOOKUP($C19,'Spells Data'!$A$1:$N$363,3,FALSE)=0,"",VLOOKUP($C19,'Spells Data'!$A$1:$N$363,3,FALSE))</f>
        <v>transmutation</v>
      </c>
      <c r="E19" t="str">
        <f>IF(VLOOKUP($C19,'Spells Data'!$A$1:$N$363,4,FALSE)=0,"",VLOOKUP($C19,'Spells Data'!$A$1:$N$363,4,FALSE))</f>
        <v/>
      </c>
      <c r="F19" t="str">
        <f>IF(VLOOKUP($C19,'Spells Data'!$A$1:$N$363,5,FALSE)=0,"",VLOOKUP($C19,'Spells Data'!$A$1:$N$363,5,FALSE))</f>
        <v>1 action</v>
      </c>
      <c r="G19" t="str">
        <f>IF(VLOOKUP($C19,'Spells Data'!$A$1:$N$363,6,FALSE)=0,"",VLOOKUP($C19,'Spells Data'!$A$1:$N$363,6,FALSE))</f>
        <v>120 feet</v>
      </c>
      <c r="H19" t="str">
        <f>IF(VLOOKUP($C19,'Spells Data'!$A$1:$N$363,7,FALSE)=0,"",VLOOKUP($C19,'Spells Data'!$A$1:$N$363,7,FALSE))</f>
        <v>V</v>
      </c>
      <c r="I19" t="str">
        <f>IF(VLOOKUP($C19,'Spells Data'!$A$1:$N$363,8,FALSE)=0,"",VLOOKUP($C19,'Spells Data'!$A$1:$N$363,8,FALSE))</f>
        <v>S</v>
      </c>
      <c r="J19" t="str">
        <f>IF(VLOOKUP($C19,'Spells Data'!$A$1:$N$363,9,FALSE)=0,"",VLOOKUP($C19,'Spells Data'!$A$1:$N$363,9,FALSE))</f>
        <v/>
      </c>
      <c r="K19" t="str">
        <f>IF(VLOOKUP($C19,'Spells Data'!$A$1:$N$363,10,FALSE)=0,"",VLOOKUP($C19,'Spells Data'!$A$1:$N$363,10,FALSE))</f>
        <v/>
      </c>
      <c r="L19" t="str">
        <f>IF(VLOOKUP($C19,'Spells Data'!$A$1:$N$363,11,FALSE)=0,"",VLOOKUP($C19,'Spells Data'!$A$1:$N$363,11,FALSE))</f>
        <v>Concentration, up to 1 minute</v>
      </c>
      <c r="M19" t="str">
        <f>IF(VLOOKUP($C19,'Spells Data'!$A$1:$N$363,12,FALSE)=0,"",VLOOKUP($C19,'Spells Data'!$A$1:$N$363,12,FALSE))</f>
        <v>Bring upto 10 non-attended items to life within range. Per the attached chart.</v>
      </c>
      <c r="N19" t="str">
        <f>IF(VLOOKUP($C19,'Spells Data'!$A$1:$N$363,13,FALSE)=0,"",VLOOKUP($C19,'Spells Data'!$A$1:$N$363,13,FALSE))</f>
        <v>yes</v>
      </c>
      <c r="O19" t="s">
        <v>10</v>
      </c>
    </row>
    <row r="20" spans="1:15" x14ac:dyDescent="0.4">
      <c r="A20" t="s">
        <v>278</v>
      </c>
      <c r="B20">
        <v>5</v>
      </c>
      <c r="C20" t="s">
        <v>83</v>
      </c>
      <c r="D20" t="str">
        <f>IF(VLOOKUP($C20,'Spells Data'!$A$1:$N$363,3,FALSE)=0,"",VLOOKUP($C20,'Spells Data'!$A$1:$N$363,3,FALSE))</f>
        <v>transmutation</v>
      </c>
      <c r="E20" t="str">
        <f>IF(VLOOKUP($C20,'Spells Data'!$A$1:$N$363,4,FALSE)=0,"",VLOOKUP($C20,'Spells Data'!$A$1:$N$363,4,FALSE))</f>
        <v/>
      </c>
      <c r="F20" t="str">
        <f>IF(VLOOKUP($C20,'Spells Data'!$A$1:$N$363,5,FALSE)=0,"",VLOOKUP($C20,'Spells Data'!$A$1:$N$363,5,FALSE))</f>
        <v>1 action</v>
      </c>
      <c r="G20" t="str">
        <f>IF(VLOOKUP($C20,'Spells Data'!$A$1:$N$363,6,FALSE)=0,"",VLOOKUP($C20,'Spells Data'!$A$1:$N$363,6,FALSE))</f>
        <v>120 feet</v>
      </c>
      <c r="H20" t="str">
        <f>IF(VLOOKUP($C20,'Spells Data'!$A$1:$N$363,7,FALSE)=0,"",VLOOKUP($C20,'Spells Data'!$A$1:$N$363,7,FALSE))</f>
        <v>V</v>
      </c>
      <c r="I20" t="str">
        <f>IF(VLOOKUP($C20,'Spells Data'!$A$1:$N$363,8,FALSE)=0,"",VLOOKUP($C20,'Spells Data'!$A$1:$N$363,8,FALSE))</f>
        <v>S</v>
      </c>
      <c r="J20" t="str">
        <f>IF(VLOOKUP($C20,'Spells Data'!$A$1:$N$363,9,FALSE)=0,"",VLOOKUP($C20,'Spells Data'!$A$1:$N$363,9,FALSE))</f>
        <v/>
      </c>
      <c r="K20" t="str">
        <f>IF(VLOOKUP($C20,'Spells Data'!$A$1:$N$363,10,FALSE)=0,"",VLOOKUP($C20,'Spells Data'!$A$1:$N$363,10,FALSE))</f>
        <v/>
      </c>
      <c r="L20" t="str">
        <f>IF(VLOOKUP($C20,'Spells Data'!$A$1:$N$363,11,FALSE)=0,"",VLOOKUP($C20,'Spells Data'!$A$1:$N$363,11,FALSE))</f>
        <v>Concentration, up to 1 minute</v>
      </c>
      <c r="M20" t="str">
        <f>IF(VLOOKUP($C20,'Spells Data'!$A$1:$N$363,12,FALSE)=0,"",VLOOKUP($C20,'Spells Data'!$A$1:$N$363,12,FALSE))</f>
        <v>Bring upto 10 non-attended items to life within range. Per the attached chart.</v>
      </c>
      <c r="N20" t="str">
        <f>IF(VLOOKUP($C20,'Spells Data'!$A$1:$N$363,13,FALSE)=0,"",VLOOKUP($C20,'Spells Data'!$A$1:$N$363,13,FALSE))</f>
        <v>yes</v>
      </c>
      <c r="O20" t="s">
        <v>278</v>
      </c>
    </row>
    <row r="21" spans="1:15" x14ac:dyDescent="0.4">
      <c r="A21" t="s">
        <v>342</v>
      </c>
      <c r="B21">
        <v>5</v>
      </c>
      <c r="C21" t="s">
        <v>83</v>
      </c>
      <c r="D21" t="str">
        <f>IF(VLOOKUP($C21,'Spells Data'!$A$1:$N$363,3,FALSE)=0,"",VLOOKUP($C21,'Spells Data'!$A$1:$N$363,3,FALSE))</f>
        <v>transmutation</v>
      </c>
      <c r="E21" t="str">
        <f>IF(VLOOKUP($C21,'Spells Data'!$A$1:$N$363,4,FALSE)=0,"",VLOOKUP($C21,'Spells Data'!$A$1:$N$363,4,FALSE))</f>
        <v/>
      </c>
      <c r="F21" t="str">
        <f>IF(VLOOKUP($C21,'Spells Data'!$A$1:$N$363,5,FALSE)=0,"",VLOOKUP($C21,'Spells Data'!$A$1:$N$363,5,FALSE))</f>
        <v>1 action</v>
      </c>
      <c r="G21" t="str">
        <f>IF(VLOOKUP($C21,'Spells Data'!$A$1:$N$363,6,FALSE)=0,"",VLOOKUP($C21,'Spells Data'!$A$1:$N$363,6,FALSE))</f>
        <v>120 feet</v>
      </c>
      <c r="H21" t="str">
        <f>IF(VLOOKUP($C21,'Spells Data'!$A$1:$N$363,7,FALSE)=0,"",VLOOKUP($C21,'Spells Data'!$A$1:$N$363,7,FALSE))</f>
        <v>V</v>
      </c>
      <c r="I21" t="str">
        <f>IF(VLOOKUP($C21,'Spells Data'!$A$1:$N$363,8,FALSE)=0,"",VLOOKUP($C21,'Spells Data'!$A$1:$N$363,8,FALSE))</f>
        <v>S</v>
      </c>
      <c r="J21" t="str">
        <f>IF(VLOOKUP($C21,'Spells Data'!$A$1:$N$363,9,FALSE)=0,"",VLOOKUP($C21,'Spells Data'!$A$1:$N$363,9,FALSE))</f>
        <v/>
      </c>
      <c r="K21" t="str">
        <f>IF(VLOOKUP($C21,'Spells Data'!$A$1:$N$363,10,FALSE)=0,"",VLOOKUP($C21,'Spells Data'!$A$1:$N$363,10,FALSE))</f>
        <v/>
      </c>
      <c r="L21" t="str">
        <f>IF(VLOOKUP($C21,'Spells Data'!$A$1:$N$363,11,FALSE)=0,"",VLOOKUP($C21,'Spells Data'!$A$1:$N$363,11,FALSE))</f>
        <v>Concentration, up to 1 minute</v>
      </c>
      <c r="M21" t="str">
        <f>IF(VLOOKUP($C21,'Spells Data'!$A$1:$N$363,12,FALSE)=0,"",VLOOKUP($C21,'Spells Data'!$A$1:$N$363,12,FALSE))</f>
        <v>Bring upto 10 non-attended items to life within range. Per the attached chart.</v>
      </c>
      <c r="N21" t="str">
        <f>IF(VLOOKUP($C21,'Spells Data'!$A$1:$N$363,13,FALSE)=0,"",VLOOKUP($C21,'Spells Data'!$A$1:$N$363,13,FALSE))</f>
        <v>yes</v>
      </c>
      <c r="O21" t="s">
        <v>342</v>
      </c>
    </row>
    <row r="22" spans="1:15" x14ac:dyDescent="0.4">
      <c r="A22" t="s">
        <v>195</v>
      </c>
      <c r="B22">
        <v>5</v>
      </c>
      <c r="C22" t="s">
        <v>230</v>
      </c>
      <c r="D22" t="str">
        <f>IF(VLOOKUP($C22,'Spells Data'!$A$1:$N$363,3,FALSE)=0,"",VLOOKUP($C22,'Spells Data'!$A$1:$N$363,3,FALSE))</f>
        <v>abjuration</v>
      </c>
      <c r="E22" t="str">
        <f>IF(VLOOKUP($C22,'Spells Data'!$A$1:$N$363,4,FALSE)=0,"",VLOOKUP($C22,'Spells Data'!$A$1:$N$363,4,FALSE))</f>
        <v/>
      </c>
      <c r="F22" t="str">
        <f>IF(VLOOKUP($C22,'Spells Data'!$A$1:$N$363,5,FALSE)=0,"",VLOOKUP($C22,'Spells Data'!$A$1:$N$363,5,FALSE))</f>
        <v>1 action</v>
      </c>
      <c r="G22" t="str">
        <f>IF(VLOOKUP($C22,'Spells Data'!$A$1:$N$363,6,FALSE)=0,"",VLOOKUP($C22,'Spells Data'!$A$1:$N$363,6,FALSE))</f>
        <v>Self (10-foot radius)</v>
      </c>
      <c r="H22" t="str">
        <f>IF(VLOOKUP($C22,'Spells Data'!$A$1:$N$363,7,FALSE)=0,"",VLOOKUP($C22,'Spells Data'!$A$1:$N$363,7,FALSE))</f>
        <v>V</v>
      </c>
      <c r="I22" t="str">
        <f>IF(VLOOKUP($C22,'Spells Data'!$A$1:$N$363,8,FALSE)=0,"",VLOOKUP($C22,'Spells Data'!$A$1:$N$363,8,FALSE))</f>
        <v>S</v>
      </c>
      <c r="J22" t="str">
        <f>IF(VLOOKUP($C22,'Spells Data'!$A$1:$N$363,9,FALSE)=0,"",VLOOKUP($C22,'Spells Data'!$A$1:$N$363,9,FALSE))</f>
        <v/>
      </c>
      <c r="K22" t="str">
        <f>IF(VLOOKUP($C22,'Spells Data'!$A$1:$N$363,10,FALSE)=0,"",VLOOKUP($C22,'Spells Data'!$A$1:$N$363,10,FALSE))</f>
        <v/>
      </c>
      <c r="L22" t="str">
        <f>IF(VLOOKUP($C22,'Spells Data'!$A$1:$N$363,11,FALSE)=0,"",VLOOKUP($C22,'Spells Data'!$A$1:$N$363,11,FALSE))</f>
        <v>Concentration, up to 1 hour</v>
      </c>
      <c r="M22" t="str">
        <f>IF(VLOOKUP($C22,'Spells Data'!$A$1:$N$363,12,FALSE)=0,"",VLOOKUP($C22,'Spells Data'!$A$1:$N$363,12,FALSE))</f>
        <v>Shimmering barrier extends from and moves with you, hedging out creatures other than undead and constructs</v>
      </c>
      <c r="N22" t="str">
        <f>IF(VLOOKUP($C22,'Spells Data'!$A$1:$N$363,13,FALSE)=0,"",VLOOKUP($C22,'Spells Data'!$A$1:$N$363,13,FALSE))</f>
        <v/>
      </c>
      <c r="O22" t="s">
        <v>195</v>
      </c>
    </row>
    <row r="23" spans="1:15" x14ac:dyDescent="0.4">
      <c r="A23" t="s">
        <v>124</v>
      </c>
      <c r="B23">
        <v>8</v>
      </c>
      <c r="C23" t="s">
        <v>187</v>
      </c>
      <c r="D23" t="str">
        <f>IF(VLOOKUP($C23,'Spells Data'!$A$1:$N$363,3,FALSE)=0,"",VLOOKUP($C23,'Spells Data'!$A$1:$N$363,3,FALSE))</f>
        <v>abjuration</v>
      </c>
      <c r="E23" t="str">
        <f>IF(VLOOKUP($C23,'Spells Data'!$A$1:$N$363,4,FALSE)=0,"",VLOOKUP($C23,'Spells Data'!$A$1:$N$363,4,FALSE))</f>
        <v/>
      </c>
      <c r="F23" t="str">
        <f>IF(VLOOKUP($C23,'Spells Data'!$A$1:$N$363,5,FALSE)=0,"",VLOOKUP($C23,'Spells Data'!$A$1:$N$363,5,FALSE))</f>
        <v>1 action</v>
      </c>
      <c r="G23" t="str">
        <f>IF(VLOOKUP($C23,'Spells Data'!$A$1:$N$363,6,FALSE)=0,"",VLOOKUP($C23,'Spells Data'!$A$1:$N$363,6,FALSE))</f>
        <v>Self (10-foot radius)</v>
      </c>
      <c r="H23" t="str">
        <f>IF(VLOOKUP($C23,'Spells Data'!$A$1:$N$363,7,FALSE)=0,"",VLOOKUP($C23,'Spells Data'!$A$1:$N$363,7,FALSE))</f>
        <v>V</v>
      </c>
      <c r="I23" t="str">
        <f>IF(VLOOKUP($C23,'Spells Data'!$A$1:$N$363,8,FALSE)=0,"",VLOOKUP($C23,'Spells Data'!$A$1:$N$363,8,FALSE))</f>
        <v>S</v>
      </c>
      <c r="J23" t="str">
        <f>IF(VLOOKUP($C23,'Spells Data'!$A$1:$N$363,9,FALSE)=0,"",VLOOKUP($C23,'Spells Data'!$A$1:$N$363,9,FALSE))</f>
        <v>M</v>
      </c>
      <c r="K23" t="str">
        <f>IF(VLOOKUP($C23,'Spells Data'!$A$1:$N$363,10,FALSE)=0,"",VLOOKUP($C23,'Spells Data'!$A$1:$N$363,10,FALSE))</f>
        <v/>
      </c>
      <c r="L23" t="str">
        <f>IF(VLOOKUP($C23,'Spells Data'!$A$1:$N$363,11,FALSE)=0,"",VLOOKUP($C23,'Spells Data'!$A$1:$N$363,11,FALSE))</f>
        <v>Concentration, up to 1 hour</v>
      </c>
      <c r="M23" t="str">
        <f>IF(VLOOKUP($C23,'Spells Data'!$A$1:$N$363,12,FALSE)=0,"",VLOOKUP($C23,'Spells Data'!$A$1:$N$363,12,FALSE))</f>
        <v>Create an area of 10' radius dead magic around you.</v>
      </c>
      <c r="N23" t="str">
        <f>IF(VLOOKUP($C23,'Spells Data'!$A$1:$N$363,13,FALSE)=0,"",VLOOKUP($C23,'Spells Data'!$A$1:$N$363,13,FALSE))</f>
        <v/>
      </c>
      <c r="O23" t="s">
        <v>124</v>
      </c>
    </row>
    <row r="24" spans="1:15" x14ac:dyDescent="0.4">
      <c r="A24" t="s">
        <v>342</v>
      </c>
      <c r="B24">
        <v>8</v>
      </c>
      <c r="C24" t="s">
        <v>187</v>
      </c>
      <c r="D24" t="str">
        <f>IF(VLOOKUP($C24,'Spells Data'!$A$1:$N$363,3,FALSE)=0,"",VLOOKUP($C24,'Spells Data'!$A$1:$N$363,3,FALSE))</f>
        <v>abjuration</v>
      </c>
      <c r="E24" t="str">
        <f>IF(VLOOKUP($C24,'Spells Data'!$A$1:$N$363,4,FALSE)=0,"",VLOOKUP($C24,'Spells Data'!$A$1:$N$363,4,FALSE))</f>
        <v/>
      </c>
      <c r="F24" t="str">
        <f>IF(VLOOKUP($C24,'Spells Data'!$A$1:$N$363,5,FALSE)=0,"",VLOOKUP($C24,'Spells Data'!$A$1:$N$363,5,FALSE))</f>
        <v>1 action</v>
      </c>
      <c r="G24" t="str">
        <f>IF(VLOOKUP($C24,'Spells Data'!$A$1:$N$363,6,FALSE)=0,"",VLOOKUP($C24,'Spells Data'!$A$1:$N$363,6,FALSE))</f>
        <v>Self (10-foot radius)</v>
      </c>
      <c r="H24" t="str">
        <f>IF(VLOOKUP($C24,'Spells Data'!$A$1:$N$363,7,FALSE)=0,"",VLOOKUP($C24,'Spells Data'!$A$1:$N$363,7,FALSE))</f>
        <v>V</v>
      </c>
      <c r="I24" t="str">
        <f>IF(VLOOKUP($C24,'Spells Data'!$A$1:$N$363,8,FALSE)=0,"",VLOOKUP($C24,'Spells Data'!$A$1:$N$363,8,FALSE))</f>
        <v>S</v>
      </c>
      <c r="J24" t="str">
        <f>IF(VLOOKUP($C24,'Spells Data'!$A$1:$N$363,9,FALSE)=0,"",VLOOKUP($C24,'Spells Data'!$A$1:$N$363,9,FALSE))</f>
        <v>M</v>
      </c>
      <c r="K24" t="str">
        <f>IF(VLOOKUP($C24,'Spells Data'!$A$1:$N$363,10,FALSE)=0,"",VLOOKUP($C24,'Spells Data'!$A$1:$N$363,10,FALSE))</f>
        <v/>
      </c>
      <c r="L24" t="str">
        <f>IF(VLOOKUP($C24,'Spells Data'!$A$1:$N$363,11,FALSE)=0,"",VLOOKUP($C24,'Spells Data'!$A$1:$N$363,11,FALSE))</f>
        <v>Concentration, up to 1 hour</v>
      </c>
      <c r="M24" t="str">
        <f>IF(VLOOKUP($C24,'Spells Data'!$A$1:$N$363,12,FALSE)=0,"",VLOOKUP($C24,'Spells Data'!$A$1:$N$363,12,FALSE))</f>
        <v>Create an area of 10' radius dead magic around you.</v>
      </c>
      <c r="N24" t="str">
        <f>IF(VLOOKUP($C24,'Spells Data'!$A$1:$N$363,13,FALSE)=0,"",VLOOKUP($C24,'Spells Data'!$A$1:$N$363,13,FALSE))</f>
        <v/>
      </c>
      <c r="O24" t="s">
        <v>342</v>
      </c>
    </row>
    <row r="25" spans="1:15" x14ac:dyDescent="0.4">
      <c r="A25" t="s">
        <v>195</v>
      </c>
      <c r="B25">
        <v>8</v>
      </c>
      <c r="C25" t="s">
        <v>243</v>
      </c>
      <c r="D25" t="str">
        <f>IF(VLOOKUP($C25,'Spells Data'!$A$1:$N$363,3,FALSE)=0,"",VLOOKUP($C25,'Spells Data'!$A$1:$N$363,3,FALSE))</f>
        <v>enchantment</v>
      </c>
      <c r="E25" t="str">
        <f>IF(VLOOKUP($C25,'Spells Data'!$A$1:$N$363,4,FALSE)=0,"",VLOOKUP($C25,'Spells Data'!$A$1:$N$363,4,FALSE))</f>
        <v/>
      </c>
      <c r="F25" t="str">
        <f>IF(VLOOKUP($C25,'Spells Data'!$A$1:$N$363,5,FALSE)=0,"",VLOOKUP($C25,'Spells Data'!$A$1:$N$363,5,FALSE))</f>
        <v>1 hour</v>
      </c>
      <c r="G25" t="str">
        <f>IF(VLOOKUP($C25,'Spells Data'!$A$1:$N$363,6,FALSE)=0,"",VLOOKUP($C25,'Spells Data'!$A$1:$N$363,6,FALSE))</f>
        <v>60 feet</v>
      </c>
      <c r="H25" t="str">
        <f>IF(VLOOKUP($C25,'Spells Data'!$A$1:$N$363,7,FALSE)=0,"",VLOOKUP($C25,'Spells Data'!$A$1:$N$363,7,FALSE))</f>
        <v>V</v>
      </c>
      <c r="I25" t="str">
        <f>IF(VLOOKUP($C25,'Spells Data'!$A$1:$N$363,8,FALSE)=0,"",VLOOKUP($C25,'Spells Data'!$A$1:$N$363,8,FALSE))</f>
        <v>S</v>
      </c>
      <c r="J25" t="str">
        <f>IF(VLOOKUP($C25,'Spells Data'!$A$1:$N$363,9,FALSE)=0,"",VLOOKUP($C25,'Spells Data'!$A$1:$N$363,9,FALSE))</f>
        <v>M</v>
      </c>
      <c r="K25" t="str">
        <f>IF(VLOOKUP($C25,'Spells Data'!$A$1:$N$363,10,FALSE)=0,"",VLOOKUP($C25,'Spells Data'!$A$1:$N$363,10,FALSE))</f>
        <v/>
      </c>
      <c r="L25" t="str">
        <f>IF(VLOOKUP($C25,'Spells Data'!$A$1:$N$363,11,FALSE)=0,"",VLOOKUP($C25,'Spells Data'!$A$1:$N$363,11,FALSE))</f>
        <v>10 days</v>
      </c>
      <c r="M25" t="str">
        <f>IF(VLOOKUP($C25,'Spells Data'!$A$1:$N$363,12,FALSE)=0,"",VLOOKUP($C25,'Spells Data'!$A$1:$N$363,12,FALSE))</f>
        <v>Target object/creature in range gains an aura to attract or repel specific creature types</v>
      </c>
      <c r="N25" t="str">
        <f>IF(VLOOKUP($C25,'Spells Data'!$A$1:$N$363,13,FALSE)=0,"",VLOOKUP($C25,'Spells Data'!$A$1:$N$363,13,FALSE))</f>
        <v/>
      </c>
      <c r="O25" t="s">
        <v>195</v>
      </c>
    </row>
    <row r="26" spans="1:15" x14ac:dyDescent="0.4">
      <c r="A26" t="s">
        <v>342</v>
      </c>
      <c r="B26">
        <v>8</v>
      </c>
      <c r="C26" t="s">
        <v>243</v>
      </c>
      <c r="D26" t="str">
        <f>IF(VLOOKUP($C26,'Spells Data'!$A$1:$N$363,3,FALSE)=0,"",VLOOKUP($C26,'Spells Data'!$A$1:$N$363,3,FALSE))</f>
        <v>enchantment</v>
      </c>
      <c r="E26" t="str">
        <f>IF(VLOOKUP($C26,'Spells Data'!$A$1:$N$363,4,FALSE)=0,"",VLOOKUP($C26,'Spells Data'!$A$1:$N$363,4,FALSE))</f>
        <v/>
      </c>
      <c r="F26" t="str">
        <f>IF(VLOOKUP($C26,'Spells Data'!$A$1:$N$363,5,FALSE)=0,"",VLOOKUP($C26,'Spells Data'!$A$1:$N$363,5,FALSE))</f>
        <v>1 hour</v>
      </c>
      <c r="G26" t="str">
        <f>IF(VLOOKUP($C26,'Spells Data'!$A$1:$N$363,6,FALSE)=0,"",VLOOKUP($C26,'Spells Data'!$A$1:$N$363,6,FALSE))</f>
        <v>60 feet</v>
      </c>
      <c r="H26" t="str">
        <f>IF(VLOOKUP($C26,'Spells Data'!$A$1:$N$363,7,FALSE)=0,"",VLOOKUP($C26,'Spells Data'!$A$1:$N$363,7,FALSE))</f>
        <v>V</v>
      </c>
      <c r="I26" t="str">
        <f>IF(VLOOKUP($C26,'Spells Data'!$A$1:$N$363,8,FALSE)=0,"",VLOOKUP($C26,'Spells Data'!$A$1:$N$363,8,FALSE))</f>
        <v>S</v>
      </c>
      <c r="J26" t="str">
        <f>IF(VLOOKUP($C26,'Spells Data'!$A$1:$N$363,9,FALSE)=0,"",VLOOKUP($C26,'Spells Data'!$A$1:$N$363,9,FALSE))</f>
        <v>M</v>
      </c>
      <c r="K26" t="str">
        <f>IF(VLOOKUP($C26,'Spells Data'!$A$1:$N$363,10,FALSE)=0,"",VLOOKUP($C26,'Spells Data'!$A$1:$N$363,10,FALSE))</f>
        <v/>
      </c>
      <c r="L26" t="str">
        <f>IF(VLOOKUP($C26,'Spells Data'!$A$1:$N$363,11,FALSE)=0,"",VLOOKUP($C26,'Spells Data'!$A$1:$N$363,11,FALSE))</f>
        <v>10 days</v>
      </c>
      <c r="M26" t="str">
        <f>IF(VLOOKUP($C26,'Spells Data'!$A$1:$N$363,12,FALSE)=0,"",VLOOKUP($C26,'Spells Data'!$A$1:$N$363,12,FALSE))</f>
        <v>Target object/creature in range gains an aura to attract or repel specific creature types</v>
      </c>
      <c r="N26" t="str">
        <f>IF(VLOOKUP($C26,'Spells Data'!$A$1:$N$363,13,FALSE)=0,"",VLOOKUP($C26,'Spells Data'!$A$1:$N$363,13,FALSE))</f>
        <v/>
      </c>
      <c r="O26" t="s">
        <v>342</v>
      </c>
    </row>
    <row r="27" spans="1:15" x14ac:dyDescent="0.4">
      <c r="A27" t="s">
        <v>342</v>
      </c>
      <c r="B27">
        <v>4</v>
      </c>
      <c r="C27" t="s">
        <v>353</v>
      </c>
      <c r="D27" t="str">
        <f>IF(VLOOKUP($C27,'Spells Data'!$A$1:$N$363,3,FALSE)=0,"",VLOOKUP($C27,'Spells Data'!$A$1:$N$363,3,FALSE))</f>
        <v>divination</v>
      </c>
      <c r="E27" t="str">
        <f>IF(VLOOKUP($C27,'Spells Data'!$A$1:$N$363,4,FALSE)=0,"",VLOOKUP($C27,'Spells Data'!$A$1:$N$363,4,FALSE))</f>
        <v/>
      </c>
      <c r="F27" t="str">
        <f>IF(VLOOKUP($C27,'Spells Data'!$A$1:$N$363,5,FALSE)=0,"",VLOOKUP($C27,'Spells Data'!$A$1:$N$363,5,FALSE))</f>
        <v>1 action</v>
      </c>
      <c r="G27" t="str">
        <f>IF(VLOOKUP($C27,'Spells Data'!$A$1:$N$363,6,FALSE)=0,"",VLOOKUP($C27,'Spells Data'!$A$1:$N$363,6,FALSE))</f>
        <v>30 feet</v>
      </c>
      <c r="H27" t="str">
        <f>IF(VLOOKUP($C27,'Spells Data'!$A$1:$N$363,7,FALSE)=0,"",VLOOKUP($C27,'Spells Data'!$A$1:$N$363,7,FALSE))</f>
        <v>V</v>
      </c>
      <c r="I27" t="str">
        <f>IF(VLOOKUP($C27,'Spells Data'!$A$1:$N$363,8,FALSE)=0,"",VLOOKUP($C27,'Spells Data'!$A$1:$N$363,8,FALSE))</f>
        <v>S</v>
      </c>
      <c r="J27" t="str">
        <f>IF(VLOOKUP($C27,'Spells Data'!$A$1:$N$363,9,FALSE)=0,"",VLOOKUP($C27,'Spells Data'!$A$1:$N$363,9,FALSE))</f>
        <v>M</v>
      </c>
      <c r="K27" t="str">
        <f>IF(VLOOKUP($C27,'Spells Data'!$A$1:$N$363,10,FALSE)=0,"",VLOOKUP($C27,'Spells Data'!$A$1:$N$363,10,FALSE))</f>
        <v/>
      </c>
      <c r="L27" t="str">
        <f>IF(VLOOKUP($C27,'Spells Data'!$A$1:$N$363,11,FALSE)=0,"",VLOOKUP($C27,'Spells Data'!$A$1:$N$363,11,FALSE))</f>
        <v>Concentration, up to 1 hour</v>
      </c>
      <c r="M27" t="str">
        <f>IF(VLOOKUP($C27,'Spells Data'!$A$1:$N$363,12,FALSE)=0,"",VLOOKUP($C27,'Spells Data'!$A$1:$N$363,12,FALSE))</f>
        <v>Create a magical sensor that can move 30/round and see in darkness</v>
      </c>
      <c r="N27" t="str">
        <f>IF(VLOOKUP($C27,'Spells Data'!$A$1:$N$363,13,FALSE)=0,"",VLOOKUP($C27,'Spells Data'!$A$1:$N$363,13,FALSE))</f>
        <v/>
      </c>
      <c r="O27" t="s">
        <v>342</v>
      </c>
    </row>
    <row r="28" spans="1:15" x14ac:dyDescent="0.4">
      <c r="A28" t="s">
        <v>278</v>
      </c>
      <c r="B28">
        <v>6</v>
      </c>
      <c r="C28" t="s">
        <v>317</v>
      </c>
      <c r="D28" t="str">
        <f>IF(VLOOKUP($C28,'Spells Data'!$A$1:$N$363,3,FALSE)=0,"",VLOOKUP($C28,'Spells Data'!$A$1:$N$363,3,FALSE))</f>
        <v>conjuration</v>
      </c>
      <c r="E28" t="str">
        <f>IF(VLOOKUP($C28,'Spells Data'!$A$1:$N$363,4,FALSE)=0,"",VLOOKUP($C28,'Spells Data'!$A$1:$N$363,4,FALSE))</f>
        <v/>
      </c>
      <c r="F28" t="str">
        <f>IF(VLOOKUP($C28,'Spells Data'!$A$1:$N$363,5,FALSE)=0,"",VLOOKUP($C28,'Spells Data'!$A$1:$N$363,5,FALSE))</f>
        <v>1 action</v>
      </c>
      <c r="G28" t="str">
        <f>IF(VLOOKUP($C28,'Spells Data'!$A$1:$N$363,6,FALSE)=0,"",VLOOKUP($C28,'Spells Data'!$A$1:$N$363,6,FALSE))</f>
        <v>500 feet</v>
      </c>
      <c r="H28" t="str">
        <f>IF(VLOOKUP($C28,'Spells Data'!$A$1:$N$363,7,FALSE)=0,"",VLOOKUP($C28,'Spells Data'!$A$1:$N$363,7,FALSE))</f>
        <v>V</v>
      </c>
      <c r="I28" t="str">
        <f>IF(VLOOKUP($C28,'Spells Data'!$A$1:$N$363,8,FALSE)=0,"",VLOOKUP($C28,'Spells Data'!$A$1:$N$363,8,FALSE))</f>
        <v>S</v>
      </c>
      <c r="J28" t="str">
        <f>IF(VLOOKUP($C28,'Spells Data'!$A$1:$N$363,9,FALSE)=0,"",VLOOKUP($C28,'Spells Data'!$A$1:$N$363,9,FALSE))</f>
        <v/>
      </c>
      <c r="K28" t="str">
        <f>IF(VLOOKUP($C28,'Spells Data'!$A$1:$N$363,10,FALSE)=0,"",VLOOKUP($C28,'Spells Data'!$A$1:$N$363,10,FALSE))</f>
        <v/>
      </c>
      <c r="L28" t="str">
        <f>IF(VLOOKUP($C28,'Spells Data'!$A$1:$N$363,11,FALSE)=0,"",VLOOKUP($C28,'Spells Data'!$A$1:$N$363,11,FALSE))</f>
        <v>Concentration, up to 10 minutes</v>
      </c>
      <c r="M28" t="str">
        <f>IF(VLOOKUP($C28,'Spells Data'!$A$1:$N$363,12,FALSE)=0,"",VLOOKUP($C28,'Spells Data'!$A$1:$N$363,12,FALSE))</f>
        <v>Create linked portals between 10 and 500 feet from each other</v>
      </c>
      <c r="N28" t="str">
        <f>IF(VLOOKUP($C28,'Spells Data'!$A$1:$N$363,13,FALSE)=0,"",VLOOKUP($C28,'Spells Data'!$A$1:$N$363,13,FALSE))</f>
        <v/>
      </c>
      <c r="O28" t="s">
        <v>278</v>
      </c>
    </row>
    <row r="29" spans="1:15" x14ac:dyDescent="0.4">
      <c r="A29" t="s">
        <v>329</v>
      </c>
      <c r="B29">
        <v>6</v>
      </c>
      <c r="C29" t="s">
        <v>317</v>
      </c>
      <c r="D29" t="str">
        <f>IF(VLOOKUP($C29,'Spells Data'!$A$1:$N$363,3,FALSE)=0,"",VLOOKUP($C29,'Spells Data'!$A$1:$N$363,3,FALSE))</f>
        <v>conjuration</v>
      </c>
      <c r="E29" t="str">
        <f>IF(VLOOKUP($C29,'Spells Data'!$A$1:$N$363,4,FALSE)=0,"",VLOOKUP($C29,'Spells Data'!$A$1:$N$363,4,FALSE))</f>
        <v/>
      </c>
      <c r="F29" t="str">
        <f>IF(VLOOKUP($C29,'Spells Data'!$A$1:$N$363,5,FALSE)=0,"",VLOOKUP($C29,'Spells Data'!$A$1:$N$363,5,FALSE))</f>
        <v>1 action</v>
      </c>
      <c r="G29" t="str">
        <f>IF(VLOOKUP($C29,'Spells Data'!$A$1:$N$363,6,FALSE)=0,"",VLOOKUP($C29,'Spells Data'!$A$1:$N$363,6,FALSE))</f>
        <v>500 feet</v>
      </c>
      <c r="H29" t="str">
        <f>IF(VLOOKUP($C29,'Spells Data'!$A$1:$N$363,7,FALSE)=0,"",VLOOKUP($C29,'Spells Data'!$A$1:$N$363,7,FALSE))</f>
        <v>V</v>
      </c>
      <c r="I29" t="str">
        <f>IF(VLOOKUP($C29,'Spells Data'!$A$1:$N$363,8,FALSE)=0,"",VLOOKUP($C29,'Spells Data'!$A$1:$N$363,8,FALSE))</f>
        <v>S</v>
      </c>
      <c r="J29" t="str">
        <f>IF(VLOOKUP($C29,'Spells Data'!$A$1:$N$363,9,FALSE)=0,"",VLOOKUP($C29,'Spells Data'!$A$1:$N$363,9,FALSE))</f>
        <v/>
      </c>
      <c r="K29" t="str">
        <f>IF(VLOOKUP($C29,'Spells Data'!$A$1:$N$363,10,FALSE)=0,"",VLOOKUP($C29,'Spells Data'!$A$1:$N$363,10,FALSE))</f>
        <v/>
      </c>
      <c r="L29" t="str">
        <f>IF(VLOOKUP($C29,'Spells Data'!$A$1:$N$363,11,FALSE)=0,"",VLOOKUP($C29,'Spells Data'!$A$1:$N$363,11,FALSE))</f>
        <v>Concentration, up to 10 minutes</v>
      </c>
      <c r="M29" t="str">
        <f>IF(VLOOKUP($C29,'Spells Data'!$A$1:$N$363,12,FALSE)=0,"",VLOOKUP($C29,'Spells Data'!$A$1:$N$363,12,FALSE))</f>
        <v>Create linked portals between 10 and 500 feet from each other</v>
      </c>
      <c r="N29" t="str">
        <f>IF(VLOOKUP($C29,'Spells Data'!$A$1:$N$363,13,FALSE)=0,"",VLOOKUP($C29,'Spells Data'!$A$1:$N$363,13,FALSE))</f>
        <v/>
      </c>
      <c r="O29" t="s">
        <v>329</v>
      </c>
    </row>
    <row r="30" spans="1:15" x14ac:dyDescent="0.4">
      <c r="A30" t="s">
        <v>342</v>
      </c>
      <c r="B30">
        <v>6</v>
      </c>
      <c r="C30" t="s">
        <v>317</v>
      </c>
      <c r="D30" t="str">
        <f>IF(VLOOKUP($C30,'Spells Data'!$A$1:$N$363,3,FALSE)=0,"",VLOOKUP($C30,'Spells Data'!$A$1:$N$363,3,FALSE))</f>
        <v>conjuration</v>
      </c>
      <c r="E30" t="str">
        <f>IF(VLOOKUP($C30,'Spells Data'!$A$1:$N$363,4,FALSE)=0,"",VLOOKUP($C30,'Spells Data'!$A$1:$N$363,4,FALSE))</f>
        <v/>
      </c>
      <c r="F30" t="str">
        <f>IF(VLOOKUP($C30,'Spells Data'!$A$1:$N$363,5,FALSE)=0,"",VLOOKUP($C30,'Spells Data'!$A$1:$N$363,5,FALSE))</f>
        <v>1 action</v>
      </c>
      <c r="G30" t="str">
        <f>IF(VLOOKUP($C30,'Spells Data'!$A$1:$N$363,6,FALSE)=0,"",VLOOKUP($C30,'Spells Data'!$A$1:$N$363,6,FALSE))</f>
        <v>500 feet</v>
      </c>
      <c r="H30" t="str">
        <f>IF(VLOOKUP($C30,'Spells Data'!$A$1:$N$363,7,FALSE)=0,"",VLOOKUP($C30,'Spells Data'!$A$1:$N$363,7,FALSE))</f>
        <v>V</v>
      </c>
      <c r="I30" t="str">
        <f>IF(VLOOKUP($C30,'Spells Data'!$A$1:$N$363,8,FALSE)=0,"",VLOOKUP($C30,'Spells Data'!$A$1:$N$363,8,FALSE))</f>
        <v>S</v>
      </c>
      <c r="J30" t="str">
        <f>IF(VLOOKUP($C30,'Spells Data'!$A$1:$N$363,9,FALSE)=0,"",VLOOKUP($C30,'Spells Data'!$A$1:$N$363,9,FALSE))</f>
        <v/>
      </c>
      <c r="K30" t="str">
        <f>IF(VLOOKUP($C30,'Spells Data'!$A$1:$N$363,10,FALSE)=0,"",VLOOKUP($C30,'Spells Data'!$A$1:$N$363,10,FALSE))</f>
        <v/>
      </c>
      <c r="L30" t="str">
        <f>IF(VLOOKUP($C30,'Spells Data'!$A$1:$N$363,11,FALSE)=0,"",VLOOKUP($C30,'Spells Data'!$A$1:$N$363,11,FALSE))</f>
        <v>Concentration, up to 10 minutes</v>
      </c>
      <c r="M30" t="str">
        <f>IF(VLOOKUP($C30,'Spells Data'!$A$1:$N$363,12,FALSE)=0,"",VLOOKUP($C30,'Spells Data'!$A$1:$N$363,12,FALSE))</f>
        <v>Create linked portals between 10 and 500 feet from each other</v>
      </c>
      <c r="N30" t="str">
        <f>IF(VLOOKUP($C30,'Spells Data'!$A$1:$N$363,13,FALSE)=0,"",VLOOKUP($C30,'Spells Data'!$A$1:$N$363,13,FALSE))</f>
        <v/>
      </c>
      <c r="O30" t="s">
        <v>342</v>
      </c>
    </row>
    <row r="31" spans="1:15" x14ac:dyDescent="0.4">
      <c r="A31" t="s">
        <v>342</v>
      </c>
      <c r="B31">
        <v>2</v>
      </c>
      <c r="C31" t="s">
        <v>347</v>
      </c>
      <c r="D31" t="str">
        <f>IF(VLOOKUP($C31,'Spells Data'!$A$1:$N$363,3,FALSE)=0,"",VLOOKUP($C31,'Spells Data'!$A$1:$N$363,3,FALSE))</f>
        <v>abjuration</v>
      </c>
      <c r="E31" t="str">
        <f>IF(VLOOKUP($C31,'Spells Data'!$A$1:$N$363,4,FALSE)=0,"",VLOOKUP($C31,'Spells Data'!$A$1:$N$363,4,FALSE))</f>
        <v/>
      </c>
      <c r="F31" t="str">
        <f>IF(VLOOKUP($C31,'Spells Data'!$A$1:$N$363,5,FALSE)=0,"",VLOOKUP($C31,'Spells Data'!$A$1:$N$363,5,FALSE))</f>
        <v>1 action</v>
      </c>
      <c r="G31" t="str">
        <f>IF(VLOOKUP($C31,'Spells Data'!$A$1:$N$363,6,FALSE)=0,"",VLOOKUP($C31,'Spells Data'!$A$1:$N$363,6,FALSE))</f>
        <v>Touch</v>
      </c>
      <c r="H31" t="str">
        <f>IF(VLOOKUP($C31,'Spells Data'!$A$1:$N$363,7,FALSE)=0,"",VLOOKUP($C31,'Spells Data'!$A$1:$N$363,7,FALSE))</f>
        <v>V</v>
      </c>
      <c r="I31" t="str">
        <f>IF(VLOOKUP($C31,'Spells Data'!$A$1:$N$363,8,FALSE)=0,"",VLOOKUP($C31,'Spells Data'!$A$1:$N$363,8,FALSE))</f>
        <v>S</v>
      </c>
      <c r="J31" t="str">
        <f>IF(VLOOKUP($C31,'Spells Data'!$A$1:$N$363,9,FALSE)=0,"",VLOOKUP($C31,'Spells Data'!$A$1:$N$363,9,FALSE))</f>
        <v>M</v>
      </c>
      <c r="K31" t="str">
        <f>IF(VLOOKUP($C31,'Spells Data'!$A$1:$N$363,10,FALSE)=0,"",VLOOKUP($C31,'Spells Data'!$A$1:$N$363,10,FALSE))</f>
        <v>Yes</v>
      </c>
      <c r="L31" t="str">
        <f>IF(VLOOKUP($C31,'Spells Data'!$A$1:$N$363,11,FALSE)=0,"",VLOOKUP($C31,'Spells Data'!$A$1:$N$363,11,FALSE))</f>
        <v>Until Dispelled</v>
      </c>
      <c r="M31" t="str">
        <f>IF(VLOOKUP($C31,'Spells Data'!$A$1:$N$363,12,FALSE)=0,"",VLOOKUP($C31,'Spells Data'!$A$1:$N$363,12,FALSE))</f>
        <v>Magically lock object, opens normally for designated creatures</v>
      </c>
      <c r="N31" t="str">
        <f>IF(VLOOKUP($C31,'Spells Data'!$A$1:$N$363,13,FALSE)=0,"",VLOOKUP($C31,'Spells Data'!$A$1:$N$363,13,FALSE))</f>
        <v/>
      </c>
      <c r="O31" t="s">
        <v>342</v>
      </c>
    </row>
    <row r="32" spans="1:15" x14ac:dyDescent="0.4">
      <c r="A32" t="s">
        <v>329</v>
      </c>
      <c r="B32">
        <v>1</v>
      </c>
      <c r="C32" t="s">
        <v>331</v>
      </c>
      <c r="D32" t="str">
        <f>IF(VLOOKUP($C32,'Spells Data'!$A$1:$N$363,3,FALSE)=0,"",VLOOKUP($C32,'Spells Data'!$A$1:$N$363,3,FALSE))</f>
        <v>abjuration</v>
      </c>
      <c r="E32" t="str">
        <f>IF(VLOOKUP($C32,'Spells Data'!$A$1:$N$363,4,FALSE)=0,"",VLOOKUP($C32,'Spells Data'!$A$1:$N$363,4,FALSE))</f>
        <v/>
      </c>
      <c r="F32" t="str">
        <f>IF(VLOOKUP($C32,'Spells Data'!$A$1:$N$363,5,FALSE)=0,"",VLOOKUP($C32,'Spells Data'!$A$1:$N$363,5,FALSE))</f>
        <v>1 action</v>
      </c>
      <c r="G32" t="str">
        <f>IF(VLOOKUP($C32,'Spells Data'!$A$1:$N$363,6,FALSE)=0,"",VLOOKUP($C32,'Spells Data'!$A$1:$N$363,6,FALSE))</f>
        <v>Self</v>
      </c>
      <c r="H32" t="str">
        <f>IF(VLOOKUP($C32,'Spells Data'!$A$1:$N$363,7,FALSE)=0,"",VLOOKUP($C32,'Spells Data'!$A$1:$N$363,7,FALSE))</f>
        <v>V</v>
      </c>
      <c r="I32" t="str">
        <f>IF(VLOOKUP($C32,'Spells Data'!$A$1:$N$363,8,FALSE)=0,"",VLOOKUP($C32,'Spells Data'!$A$1:$N$363,8,FALSE))</f>
        <v>S</v>
      </c>
      <c r="J32" t="str">
        <f>IF(VLOOKUP($C32,'Spells Data'!$A$1:$N$363,9,FALSE)=0,"",VLOOKUP($C32,'Spells Data'!$A$1:$N$363,9,FALSE))</f>
        <v>M</v>
      </c>
      <c r="K32" t="str">
        <f>IF(VLOOKUP($C32,'Spells Data'!$A$1:$N$363,10,FALSE)=0,"",VLOOKUP($C32,'Spells Data'!$A$1:$N$363,10,FALSE))</f>
        <v/>
      </c>
      <c r="L32" t="str">
        <f>IF(VLOOKUP($C32,'Spells Data'!$A$1:$N$363,11,FALSE)=0,"",VLOOKUP($C32,'Spells Data'!$A$1:$N$363,11,FALSE))</f>
        <v>1 hour</v>
      </c>
      <c r="M32" t="str">
        <f>IF(VLOOKUP($C32,'Spells Data'!$A$1:$N$363,12,FALSE)=0,"",VLOOKUP($C32,'Spells Data'!$A$1:$N$363,12,FALSE))</f>
        <v>Gain 5 temp hit points, creatures take 5 cold damage if they hit you with melee attack while you have these hit points</v>
      </c>
      <c r="N32" t="str">
        <f>IF(VLOOKUP($C32,'Spells Data'!$A$1:$N$363,13,FALSE)=0,"",VLOOKUP($C32,'Spells Data'!$A$1:$N$363,13,FALSE))</f>
        <v>yes</v>
      </c>
      <c r="O32" t="s">
        <v>329</v>
      </c>
    </row>
    <row r="33" spans="1:15" x14ac:dyDescent="0.4">
      <c r="A33" t="s">
        <v>329</v>
      </c>
      <c r="B33">
        <v>1</v>
      </c>
      <c r="C33" t="s">
        <v>332</v>
      </c>
      <c r="D33" t="str">
        <f>IF(VLOOKUP($C33,'Spells Data'!$A$1:$N$363,3,FALSE)=0,"",VLOOKUP($C33,'Spells Data'!$A$1:$N$363,3,FALSE))</f>
        <v>conjuration</v>
      </c>
      <c r="E33" t="str">
        <f>IF(VLOOKUP($C33,'Spells Data'!$A$1:$N$363,4,FALSE)=0,"",VLOOKUP($C33,'Spells Data'!$A$1:$N$363,4,FALSE))</f>
        <v/>
      </c>
      <c r="F33" t="str">
        <f>IF(VLOOKUP($C33,'Spells Data'!$A$1:$N$363,5,FALSE)=0,"",VLOOKUP($C33,'Spells Data'!$A$1:$N$363,5,FALSE))</f>
        <v>1 action</v>
      </c>
      <c r="G33" t="str">
        <f>IF(VLOOKUP($C33,'Spells Data'!$A$1:$N$363,6,FALSE)=0,"",VLOOKUP($C33,'Spells Data'!$A$1:$N$363,6,FALSE))</f>
        <v>Self (10-foot radius)</v>
      </c>
      <c r="H33" t="str">
        <f>IF(VLOOKUP($C33,'Spells Data'!$A$1:$N$363,7,FALSE)=0,"",VLOOKUP($C33,'Spells Data'!$A$1:$N$363,7,FALSE))</f>
        <v>V</v>
      </c>
      <c r="I33" t="str">
        <f>IF(VLOOKUP($C33,'Spells Data'!$A$1:$N$363,8,FALSE)=0,"",VLOOKUP($C33,'Spells Data'!$A$1:$N$363,8,FALSE))</f>
        <v>S</v>
      </c>
      <c r="J33" t="str">
        <f>IF(VLOOKUP($C33,'Spells Data'!$A$1:$N$363,9,FALSE)=0,"",VLOOKUP($C33,'Spells Data'!$A$1:$N$363,9,FALSE))</f>
        <v/>
      </c>
      <c r="K33" t="str">
        <f>IF(VLOOKUP($C33,'Spells Data'!$A$1:$N$363,10,FALSE)=0,"",VLOOKUP($C33,'Spells Data'!$A$1:$N$363,10,FALSE))</f>
        <v/>
      </c>
      <c r="L33" t="str">
        <f>IF(VLOOKUP($C33,'Spells Data'!$A$1:$N$363,11,FALSE)=0,"",VLOOKUP($C33,'Spells Data'!$A$1:$N$363,11,FALSE))</f>
        <v>Instantaneous</v>
      </c>
      <c r="M33" t="str">
        <f>IF(VLOOKUP($C33,'Spells Data'!$A$1:$N$363,12,FALSE)=0,"",VLOOKUP($C33,'Spells Data'!$A$1:$N$363,12,FALSE))</f>
        <v xml:space="preserve">On failed Str save, creatures within 10 feet take 2d6 damage and cant take reactions. </v>
      </c>
      <c r="N33" t="str">
        <f>IF(VLOOKUP($C33,'Spells Data'!$A$1:$N$363,13,FALSE)=0,"",VLOOKUP($C33,'Spells Data'!$A$1:$N$363,13,FALSE))</f>
        <v>yes</v>
      </c>
      <c r="O33" t="s">
        <v>329</v>
      </c>
    </row>
    <row r="34" spans="1:15" x14ac:dyDescent="0.4">
      <c r="A34" t="s">
        <v>124</v>
      </c>
      <c r="B34">
        <v>9</v>
      </c>
      <c r="C34" t="s">
        <v>191</v>
      </c>
      <c r="D34" t="str">
        <f>IF(VLOOKUP($C34,'Spells Data'!$A$1:$N$363,3,FALSE)=0,"",VLOOKUP($C34,'Spells Data'!$A$1:$N$363,3,FALSE))</f>
        <v>necromancy</v>
      </c>
      <c r="E34" t="str">
        <f>IF(VLOOKUP($C34,'Spells Data'!$A$1:$N$363,4,FALSE)=0,"",VLOOKUP($C34,'Spells Data'!$A$1:$N$363,4,FALSE))</f>
        <v/>
      </c>
      <c r="F34" t="str">
        <f>IF(VLOOKUP($C34,'Spells Data'!$A$1:$N$363,5,FALSE)=0,"",VLOOKUP($C34,'Spells Data'!$A$1:$N$363,5,FALSE))</f>
        <v>1 hour</v>
      </c>
      <c r="G34" t="str">
        <f>IF(VLOOKUP($C34,'Spells Data'!$A$1:$N$363,6,FALSE)=0,"",VLOOKUP($C34,'Spells Data'!$A$1:$N$363,6,FALSE))</f>
        <v>10 feet</v>
      </c>
      <c r="H34" t="str">
        <f>IF(VLOOKUP($C34,'Spells Data'!$A$1:$N$363,7,FALSE)=0,"",VLOOKUP($C34,'Spells Data'!$A$1:$N$363,7,FALSE))</f>
        <v>V</v>
      </c>
      <c r="I34" t="str">
        <f>IF(VLOOKUP($C34,'Spells Data'!$A$1:$N$363,8,FALSE)=0,"",VLOOKUP($C34,'Spells Data'!$A$1:$N$363,8,FALSE))</f>
        <v>S</v>
      </c>
      <c r="J34" t="str">
        <f>IF(VLOOKUP($C34,'Spells Data'!$A$1:$N$363,9,FALSE)=0,"",VLOOKUP($C34,'Spells Data'!$A$1:$N$363,9,FALSE))</f>
        <v>M</v>
      </c>
      <c r="K34" t="str">
        <f>IF(VLOOKUP($C34,'Spells Data'!$A$1:$N$363,10,FALSE)=0,"",VLOOKUP($C34,'Spells Data'!$A$1:$N$363,10,FALSE))</f>
        <v>Yes</v>
      </c>
      <c r="L34" t="str">
        <f>IF(VLOOKUP($C34,'Spells Data'!$A$1:$N$363,11,FALSE)=0,"",VLOOKUP($C34,'Spells Data'!$A$1:$N$363,11,FALSE))</f>
        <v>Special</v>
      </c>
      <c r="M34" t="str">
        <f>IF(VLOOKUP($C34,'Spells Data'!$A$1:$N$363,12,FALSE)=0,"",VLOOKUP($C34,'Spells Data'!$A$1:$N$363,12,FALSE))</f>
        <v>You + up to 8 willing creatures travel the Astral plane with Astral bodies</v>
      </c>
      <c r="N34" t="str">
        <f>IF(VLOOKUP($C34,'Spells Data'!$A$1:$N$363,13,FALSE)=0,"",VLOOKUP($C34,'Spells Data'!$A$1:$N$363,13,FALSE))</f>
        <v/>
      </c>
      <c r="O34" t="s">
        <v>124</v>
      </c>
    </row>
    <row r="35" spans="1:15" x14ac:dyDescent="0.4">
      <c r="A35" t="s">
        <v>329</v>
      </c>
      <c r="B35">
        <v>9</v>
      </c>
      <c r="C35" t="s">
        <v>191</v>
      </c>
      <c r="D35" t="str">
        <f>IF(VLOOKUP($C35,'Spells Data'!$A$1:$N$363,3,FALSE)=0,"",VLOOKUP($C35,'Spells Data'!$A$1:$N$363,3,FALSE))</f>
        <v>necromancy</v>
      </c>
      <c r="E35" t="str">
        <f>IF(VLOOKUP($C35,'Spells Data'!$A$1:$N$363,4,FALSE)=0,"",VLOOKUP($C35,'Spells Data'!$A$1:$N$363,4,FALSE))</f>
        <v/>
      </c>
      <c r="F35" t="str">
        <f>IF(VLOOKUP($C35,'Spells Data'!$A$1:$N$363,5,FALSE)=0,"",VLOOKUP($C35,'Spells Data'!$A$1:$N$363,5,FALSE))</f>
        <v>1 hour</v>
      </c>
      <c r="G35" t="str">
        <f>IF(VLOOKUP($C35,'Spells Data'!$A$1:$N$363,6,FALSE)=0,"",VLOOKUP($C35,'Spells Data'!$A$1:$N$363,6,FALSE))</f>
        <v>10 feet</v>
      </c>
      <c r="H35" t="str">
        <f>IF(VLOOKUP($C35,'Spells Data'!$A$1:$N$363,7,FALSE)=0,"",VLOOKUP($C35,'Spells Data'!$A$1:$N$363,7,FALSE))</f>
        <v>V</v>
      </c>
      <c r="I35" t="str">
        <f>IF(VLOOKUP($C35,'Spells Data'!$A$1:$N$363,8,FALSE)=0,"",VLOOKUP($C35,'Spells Data'!$A$1:$N$363,8,FALSE))</f>
        <v>S</v>
      </c>
      <c r="J35" t="str">
        <f>IF(VLOOKUP($C35,'Spells Data'!$A$1:$N$363,9,FALSE)=0,"",VLOOKUP($C35,'Spells Data'!$A$1:$N$363,9,FALSE))</f>
        <v>M</v>
      </c>
      <c r="K35" t="str">
        <f>IF(VLOOKUP($C35,'Spells Data'!$A$1:$N$363,10,FALSE)=0,"",VLOOKUP($C35,'Spells Data'!$A$1:$N$363,10,FALSE))</f>
        <v>Yes</v>
      </c>
      <c r="L35" t="str">
        <f>IF(VLOOKUP($C35,'Spells Data'!$A$1:$N$363,11,FALSE)=0,"",VLOOKUP($C35,'Spells Data'!$A$1:$N$363,11,FALSE))</f>
        <v>Special</v>
      </c>
      <c r="M35" t="str">
        <f>IF(VLOOKUP($C35,'Spells Data'!$A$1:$N$363,12,FALSE)=0,"",VLOOKUP($C35,'Spells Data'!$A$1:$N$363,12,FALSE))</f>
        <v>You + up to 8 willing creatures travel the Astral plane with Astral bodies</v>
      </c>
      <c r="N35" t="str">
        <f>IF(VLOOKUP($C35,'Spells Data'!$A$1:$N$363,13,FALSE)=0,"",VLOOKUP($C35,'Spells Data'!$A$1:$N$363,13,FALSE))</f>
        <v/>
      </c>
      <c r="O35" t="s">
        <v>329</v>
      </c>
    </row>
    <row r="36" spans="1:15" x14ac:dyDescent="0.4">
      <c r="A36" t="s">
        <v>342</v>
      </c>
      <c r="B36">
        <v>9</v>
      </c>
      <c r="C36" t="s">
        <v>191</v>
      </c>
      <c r="D36" t="str">
        <f>IF(VLOOKUP($C36,'Spells Data'!$A$1:$N$363,3,FALSE)=0,"",VLOOKUP($C36,'Spells Data'!$A$1:$N$363,3,FALSE))</f>
        <v>necromancy</v>
      </c>
      <c r="E36" t="str">
        <f>IF(VLOOKUP($C36,'Spells Data'!$A$1:$N$363,4,FALSE)=0,"",VLOOKUP($C36,'Spells Data'!$A$1:$N$363,4,FALSE))</f>
        <v/>
      </c>
      <c r="F36" t="str">
        <f>IF(VLOOKUP($C36,'Spells Data'!$A$1:$N$363,5,FALSE)=0,"",VLOOKUP($C36,'Spells Data'!$A$1:$N$363,5,FALSE))</f>
        <v>1 hour</v>
      </c>
      <c r="G36" t="str">
        <f>IF(VLOOKUP($C36,'Spells Data'!$A$1:$N$363,6,FALSE)=0,"",VLOOKUP($C36,'Spells Data'!$A$1:$N$363,6,FALSE))</f>
        <v>10 feet</v>
      </c>
      <c r="H36" t="str">
        <f>IF(VLOOKUP($C36,'Spells Data'!$A$1:$N$363,7,FALSE)=0,"",VLOOKUP($C36,'Spells Data'!$A$1:$N$363,7,FALSE))</f>
        <v>V</v>
      </c>
      <c r="I36" t="str">
        <f>IF(VLOOKUP($C36,'Spells Data'!$A$1:$N$363,8,FALSE)=0,"",VLOOKUP($C36,'Spells Data'!$A$1:$N$363,8,FALSE))</f>
        <v>S</v>
      </c>
      <c r="J36" t="str">
        <f>IF(VLOOKUP($C36,'Spells Data'!$A$1:$N$363,9,FALSE)=0,"",VLOOKUP($C36,'Spells Data'!$A$1:$N$363,9,FALSE))</f>
        <v>M</v>
      </c>
      <c r="K36" t="str">
        <f>IF(VLOOKUP($C36,'Spells Data'!$A$1:$N$363,10,FALSE)=0,"",VLOOKUP($C36,'Spells Data'!$A$1:$N$363,10,FALSE))</f>
        <v>Yes</v>
      </c>
      <c r="L36" t="str">
        <f>IF(VLOOKUP($C36,'Spells Data'!$A$1:$N$363,11,FALSE)=0,"",VLOOKUP($C36,'Spells Data'!$A$1:$N$363,11,FALSE))</f>
        <v>Special</v>
      </c>
      <c r="M36" t="str">
        <f>IF(VLOOKUP($C36,'Spells Data'!$A$1:$N$363,12,FALSE)=0,"",VLOOKUP($C36,'Spells Data'!$A$1:$N$363,12,FALSE))</f>
        <v>You + up to 8 willing creatures travel the Astral plane with Astral bodies</v>
      </c>
      <c r="N36" t="str">
        <f>IF(VLOOKUP($C36,'Spells Data'!$A$1:$N$363,13,FALSE)=0,"",VLOOKUP($C36,'Spells Data'!$A$1:$N$363,13,FALSE))</f>
        <v/>
      </c>
      <c r="O36" t="s">
        <v>342</v>
      </c>
    </row>
    <row r="37" spans="1:15" x14ac:dyDescent="0.4">
      <c r="A37" t="s">
        <v>124</v>
      </c>
      <c r="B37">
        <v>2</v>
      </c>
      <c r="C37" t="s">
        <v>142</v>
      </c>
      <c r="D37" t="str">
        <f>IF(VLOOKUP($C37,'Spells Data'!$A$1:$N$363,3,FALSE)=0,"",VLOOKUP($C37,'Spells Data'!$A$1:$N$363,3,FALSE))</f>
        <v>divination</v>
      </c>
      <c r="E37" t="str">
        <f>IF(VLOOKUP($C37,'Spells Data'!$A$1:$N$363,4,FALSE)=0,"",VLOOKUP($C37,'Spells Data'!$A$1:$N$363,4,FALSE))</f>
        <v>yes</v>
      </c>
      <c r="F37" t="str">
        <f>IF(VLOOKUP($C37,'Spells Data'!$A$1:$N$363,5,FALSE)=0,"",VLOOKUP($C37,'Spells Data'!$A$1:$N$363,5,FALSE))</f>
        <v>1 minute</v>
      </c>
      <c r="G37" t="str">
        <f>IF(VLOOKUP($C37,'Spells Data'!$A$1:$N$363,6,FALSE)=0,"",VLOOKUP($C37,'Spells Data'!$A$1:$N$363,6,FALSE))</f>
        <v>Self</v>
      </c>
      <c r="H37" t="str">
        <f>IF(VLOOKUP($C37,'Spells Data'!$A$1:$N$363,7,FALSE)=0,"",VLOOKUP($C37,'Spells Data'!$A$1:$N$363,7,FALSE))</f>
        <v>V</v>
      </c>
      <c r="I37" t="str">
        <f>IF(VLOOKUP($C37,'Spells Data'!$A$1:$N$363,8,FALSE)=0,"",VLOOKUP($C37,'Spells Data'!$A$1:$N$363,8,FALSE))</f>
        <v>S</v>
      </c>
      <c r="J37" t="str">
        <f>IF(VLOOKUP($C37,'Spells Data'!$A$1:$N$363,9,FALSE)=0,"",VLOOKUP($C37,'Spells Data'!$A$1:$N$363,9,FALSE))</f>
        <v>M</v>
      </c>
      <c r="K37" t="str">
        <f>IF(VLOOKUP($C37,'Spells Data'!$A$1:$N$363,10,FALSE)=0,"",VLOOKUP($C37,'Spells Data'!$A$1:$N$363,10,FALSE))</f>
        <v/>
      </c>
      <c r="L37" t="str">
        <f>IF(VLOOKUP($C37,'Spells Data'!$A$1:$N$363,11,FALSE)=0,"",VLOOKUP($C37,'Spells Data'!$A$1:$N$363,11,FALSE))</f>
        <v>Instantaneous</v>
      </c>
      <c r="M37" t="str">
        <f>IF(VLOOKUP($C37,'Spells Data'!$A$1:$N$363,12,FALSE)=0,"",VLOOKUP($C37,'Spells Data'!$A$1:$N$363,12,FALSE))</f>
        <v>Receive a Weal/Woe response to actions that will happen within next 30 minutes</v>
      </c>
      <c r="N37" t="str">
        <f>IF(VLOOKUP($C37,'Spells Data'!$A$1:$N$363,13,FALSE)=0,"",VLOOKUP($C37,'Spells Data'!$A$1:$N$363,13,FALSE))</f>
        <v/>
      </c>
      <c r="O37" t="s">
        <v>124</v>
      </c>
    </row>
    <row r="38" spans="1:15" x14ac:dyDescent="0.4">
      <c r="A38" t="s">
        <v>247</v>
      </c>
      <c r="B38">
        <v>4</v>
      </c>
      <c r="C38" t="s">
        <v>260</v>
      </c>
      <c r="D38" t="str">
        <f>IF(VLOOKUP($C38,'Spells Data'!$A$1:$N$363,3,FALSE)=0,"",VLOOKUP($C38,'Spells Data'!$A$1:$N$363,3,FALSE))</f>
        <v>abjuration</v>
      </c>
      <c r="E38" t="str">
        <f>IF(VLOOKUP($C38,'Spells Data'!$A$1:$N$363,4,FALSE)=0,"",VLOOKUP($C38,'Spells Data'!$A$1:$N$363,4,FALSE))</f>
        <v/>
      </c>
      <c r="F38" t="str">
        <f>IF(VLOOKUP($C38,'Spells Data'!$A$1:$N$363,5,FALSE)=0,"",VLOOKUP($C38,'Spells Data'!$A$1:$N$363,5,FALSE))</f>
        <v>1 action</v>
      </c>
      <c r="G38" t="str">
        <f>IF(VLOOKUP($C38,'Spells Data'!$A$1:$N$363,6,FALSE)=0,"",VLOOKUP($C38,'Spells Data'!$A$1:$N$363,6,FALSE))</f>
        <v>Self (30-foot)</v>
      </c>
      <c r="H38" t="str">
        <f>IF(VLOOKUP($C38,'Spells Data'!$A$1:$N$363,7,FALSE)=0,"",VLOOKUP($C38,'Spells Data'!$A$1:$N$363,7,FALSE))</f>
        <v>V</v>
      </c>
      <c r="I38" t="str">
        <f>IF(VLOOKUP($C38,'Spells Data'!$A$1:$N$363,8,FALSE)=0,"",VLOOKUP($C38,'Spells Data'!$A$1:$N$363,8,FALSE))</f>
        <v/>
      </c>
      <c r="J38" t="str">
        <f>IF(VLOOKUP($C38,'Spells Data'!$A$1:$N$363,9,FALSE)=0,"",VLOOKUP($C38,'Spells Data'!$A$1:$N$363,9,FALSE))</f>
        <v/>
      </c>
      <c r="K38" t="str">
        <f>IF(VLOOKUP($C38,'Spells Data'!$A$1:$N$363,10,FALSE)=0,"",VLOOKUP($C38,'Spells Data'!$A$1:$N$363,10,FALSE))</f>
        <v/>
      </c>
      <c r="L38" t="str">
        <f>IF(VLOOKUP($C38,'Spells Data'!$A$1:$N$363,11,FALSE)=0,"",VLOOKUP($C38,'Spells Data'!$A$1:$N$363,11,FALSE))</f>
        <v>Concentration, up to 10 minutes</v>
      </c>
      <c r="M38" t="str">
        <f>IF(VLOOKUP($C38,'Spells Data'!$A$1:$N$363,12,FALSE)=0,"",VLOOKUP($C38,'Spells Data'!$A$1:$N$363,12,FALSE))</f>
        <v>30' mobile aura centered on caster, for all nonhostile creatures, gives resistance to necrotic damage, can't have hp max reduced, and if start with 0 hp in aura regain 1 hp</v>
      </c>
      <c r="N38" t="str">
        <f>IF(VLOOKUP($C38,'Spells Data'!$A$1:$N$363,13,FALSE)=0,"",VLOOKUP($C38,'Spells Data'!$A$1:$N$363,13,FALSE))</f>
        <v/>
      </c>
      <c r="O38" t="s">
        <v>247</v>
      </c>
    </row>
    <row r="39" spans="1:15" x14ac:dyDescent="0.4">
      <c r="A39" t="s">
        <v>247</v>
      </c>
      <c r="B39">
        <v>4</v>
      </c>
      <c r="C39" t="s">
        <v>261</v>
      </c>
      <c r="D39" t="str">
        <f>IF(VLOOKUP($C39,'Spells Data'!$A$1:$N$363,3,FALSE)=0,"",VLOOKUP($C39,'Spells Data'!$A$1:$N$363,3,FALSE))</f>
        <v>abjuration</v>
      </c>
      <c r="E39" t="str">
        <f>IF(VLOOKUP($C39,'Spells Data'!$A$1:$N$363,4,FALSE)=0,"",VLOOKUP($C39,'Spells Data'!$A$1:$N$363,4,FALSE))</f>
        <v/>
      </c>
      <c r="F39" t="str">
        <f>IF(VLOOKUP($C39,'Spells Data'!$A$1:$N$363,5,FALSE)=0,"",VLOOKUP($C39,'Spells Data'!$A$1:$N$363,5,FALSE))</f>
        <v>1 action</v>
      </c>
      <c r="G39" t="str">
        <f>IF(VLOOKUP($C39,'Spells Data'!$A$1:$N$363,6,FALSE)=0,"",VLOOKUP($C39,'Spells Data'!$A$1:$N$363,6,FALSE))</f>
        <v>Self (30-foot)</v>
      </c>
      <c r="H39" t="str">
        <f>IF(VLOOKUP($C39,'Spells Data'!$A$1:$N$363,7,FALSE)=0,"",VLOOKUP($C39,'Spells Data'!$A$1:$N$363,7,FALSE))</f>
        <v>V</v>
      </c>
      <c r="I39" t="str">
        <f>IF(VLOOKUP($C39,'Spells Data'!$A$1:$N$363,8,FALSE)=0,"",VLOOKUP($C39,'Spells Data'!$A$1:$N$363,8,FALSE))</f>
        <v/>
      </c>
      <c r="J39" t="str">
        <f>IF(VLOOKUP($C39,'Spells Data'!$A$1:$N$363,9,FALSE)=0,"",VLOOKUP($C39,'Spells Data'!$A$1:$N$363,9,FALSE))</f>
        <v/>
      </c>
      <c r="K39" t="str">
        <f>IF(VLOOKUP($C39,'Spells Data'!$A$1:$N$363,10,FALSE)=0,"",VLOOKUP($C39,'Spells Data'!$A$1:$N$363,10,FALSE))</f>
        <v/>
      </c>
      <c r="L39" t="str">
        <f>IF(VLOOKUP($C39,'Spells Data'!$A$1:$N$363,11,FALSE)=0,"",VLOOKUP($C39,'Spells Data'!$A$1:$N$363,11,FALSE))</f>
        <v>Concentration, up to 10 minutes</v>
      </c>
      <c r="M39" t="str">
        <f>IF(VLOOKUP($C39,'Spells Data'!$A$1:$N$363,12,FALSE)=0,"",VLOOKUP($C39,'Spells Data'!$A$1:$N$363,12,FALSE))</f>
        <v xml:space="preserve">30' mobile aura centered on caster, for all nonhostile creatures, prevents disease, resistance on poison damage, and advantage on saves against effects that cause conditions. </v>
      </c>
      <c r="N39" t="str">
        <f>IF(VLOOKUP($C39,'Spells Data'!$A$1:$N$363,13,FALSE)=0,"",VLOOKUP($C39,'Spells Data'!$A$1:$N$363,13,FALSE))</f>
        <v/>
      </c>
      <c r="O39" t="s">
        <v>247</v>
      </c>
    </row>
    <row r="40" spans="1:15" x14ac:dyDescent="0.4">
      <c r="A40" t="s">
        <v>247</v>
      </c>
      <c r="B40">
        <v>3</v>
      </c>
      <c r="C40" t="s">
        <v>256</v>
      </c>
      <c r="D40" t="str">
        <f>IF(VLOOKUP($C40,'Spells Data'!$A$1:$N$363,3,FALSE)=0,"",VLOOKUP($C40,'Spells Data'!$A$1:$N$363,3,FALSE))</f>
        <v>evocation</v>
      </c>
      <c r="E40" t="str">
        <f>IF(VLOOKUP($C40,'Spells Data'!$A$1:$N$363,4,FALSE)=0,"",VLOOKUP($C40,'Spells Data'!$A$1:$N$363,4,FALSE))</f>
        <v/>
      </c>
      <c r="F40" t="str">
        <f>IF(VLOOKUP($C40,'Spells Data'!$A$1:$N$363,5,FALSE)=0,"",VLOOKUP($C40,'Spells Data'!$A$1:$N$363,5,FALSE))</f>
        <v>1 action</v>
      </c>
      <c r="G40" t="str">
        <f>IF(VLOOKUP($C40,'Spells Data'!$A$1:$N$363,6,FALSE)=0,"",VLOOKUP($C40,'Spells Data'!$A$1:$N$363,6,FALSE))</f>
        <v>Self (30-foot)</v>
      </c>
      <c r="H40" t="str">
        <f>IF(VLOOKUP($C40,'Spells Data'!$A$1:$N$363,7,FALSE)=0,"",VLOOKUP($C40,'Spells Data'!$A$1:$N$363,7,FALSE))</f>
        <v>V</v>
      </c>
      <c r="I40" t="str">
        <f>IF(VLOOKUP($C40,'Spells Data'!$A$1:$N$363,8,FALSE)=0,"",VLOOKUP($C40,'Spells Data'!$A$1:$N$363,8,FALSE))</f>
        <v/>
      </c>
      <c r="J40" t="str">
        <f>IF(VLOOKUP($C40,'Spells Data'!$A$1:$N$363,9,FALSE)=0,"",VLOOKUP($C40,'Spells Data'!$A$1:$N$363,9,FALSE))</f>
        <v/>
      </c>
      <c r="K40" t="str">
        <f>IF(VLOOKUP($C40,'Spells Data'!$A$1:$N$363,10,FALSE)=0,"",VLOOKUP($C40,'Spells Data'!$A$1:$N$363,10,FALSE))</f>
        <v/>
      </c>
      <c r="L40" t="str">
        <f>IF(VLOOKUP($C40,'Spells Data'!$A$1:$N$363,11,FALSE)=0,"",VLOOKUP($C40,'Spells Data'!$A$1:$N$363,11,FALSE))</f>
        <v>Concentration, up to 1 minute</v>
      </c>
      <c r="M40" t="str">
        <f>IF(VLOOKUP($C40,'Spells Data'!$A$1:$N$363,12,FALSE)=0,"",VLOOKUP($C40,'Spells Data'!$A$1:$N$363,12,FALSE))</f>
        <v>30' mobile aura centered on caster, until it ends, caster can use a bonus action to cause one creature in range to regain 2d6 hp</v>
      </c>
      <c r="N40" t="str">
        <f>IF(VLOOKUP($C40,'Spells Data'!$A$1:$N$363,13,FALSE)=0,"",VLOOKUP($C40,'Spells Data'!$A$1:$N$363,13,FALSE))</f>
        <v/>
      </c>
      <c r="O40" t="s">
        <v>247</v>
      </c>
    </row>
    <row r="41" spans="1:15" x14ac:dyDescent="0.4">
      <c r="A41" t="s">
        <v>10</v>
      </c>
      <c r="B41">
        <v>5</v>
      </c>
      <c r="C41" t="s">
        <v>84</v>
      </c>
      <c r="D41" t="str">
        <f>IF(VLOOKUP($C41,'Spells Data'!$A$1:$N$363,3,FALSE)=0,"",VLOOKUP($C41,'Spells Data'!$A$1:$N$363,3,FALSE))</f>
        <v>transmutation</v>
      </c>
      <c r="E41" t="str">
        <f>IF(VLOOKUP($C41,'Spells Data'!$A$1:$N$363,4,FALSE)=0,"",VLOOKUP($C41,'Spells Data'!$A$1:$N$363,4,FALSE))</f>
        <v/>
      </c>
      <c r="F41" t="str">
        <f>IF(VLOOKUP($C41,'Spells Data'!$A$1:$N$363,5,FALSE)=0,"",VLOOKUP($C41,'Spells Data'!$A$1:$N$363,5,FALSE))</f>
        <v>8 hours</v>
      </c>
      <c r="G41" t="str">
        <f>IF(VLOOKUP($C41,'Spells Data'!$A$1:$N$363,6,FALSE)=0,"",VLOOKUP($C41,'Spells Data'!$A$1:$N$363,6,FALSE))</f>
        <v>Touch</v>
      </c>
      <c r="H41" t="str">
        <f>IF(VLOOKUP($C41,'Spells Data'!$A$1:$N$363,7,FALSE)=0,"",VLOOKUP($C41,'Spells Data'!$A$1:$N$363,7,FALSE))</f>
        <v>V</v>
      </c>
      <c r="I41" t="str">
        <f>IF(VLOOKUP($C41,'Spells Data'!$A$1:$N$363,8,FALSE)=0,"",VLOOKUP($C41,'Spells Data'!$A$1:$N$363,8,FALSE))</f>
        <v>S</v>
      </c>
      <c r="J41" t="str">
        <f>IF(VLOOKUP($C41,'Spells Data'!$A$1:$N$363,9,FALSE)=0,"",VLOOKUP($C41,'Spells Data'!$A$1:$N$363,9,FALSE))</f>
        <v>M</v>
      </c>
      <c r="K41" t="str">
        <f>IF(VLOOKUP($C41,'Spells Data'!$A$1:$N$363,10,FALSE)=0,"",VLOOKUP($C41,'Spells Data'!$A$1:$N$363,10,FALSE))</f>
        <v>Yes</v>
      </c>
      <c r="L41" t="str">
        <f>IF(VLOOKUP($C41,'Spells Data'!$A$1:$N$363,11,FALSE)=0,"",VLOOKUP($C41,'Spells Data'!$A$1:$N$363,11,FALSE))</f>
        <v>Instantaneous</v>
      </c>
      <c r="M41" t="str">
        <f>IF(VLOOKUP($C41,'Spells Data'!$A$1:$N$363,12,FALSE)=0,"",VLOOKUP($C41,'Spells Data'!$A$1:$N$363,12,FALSE))</f>
        <v>Grant Int 10 to beast or plant with "-" or less than 3 Int</v>
      </c>
      <c r="N41" t="str">
        <f>IF(VLOOKUP($C41,'Spells Data'!$A$1:$N$363,13,FALSE)=0,"",VLOOKUP($C41,'Spells Data'!$A$1:$N$363,13,FALSE))</f>
        <v/>
      </c>
      <c r="O41" t="s">
        <v>10</v>
      </c>
    </row>
    <row r="42" spans="1:15" x14ac:dyDescent="0.4">
      <c r="A42" t="s">
        <v>195</v>
      </c>
      <c r="B42">
        <v>5</v>
      </c>
      <c r="C42" t="s">
        <v>84</v>
      </c>
      <c r="D42" t="str">
        <f>IF(VLOOKUP($C42,'Spells Data'!$A$1:$N$363,3,FALSE)=0,"",VLOOKUP($C42,'Spells Data'!$A$1:$N$363,3,FALSE))</f>
        <v>transmutation</v>
      </c>
      <c r="E42" t="str">
        <f>IF(VLOOKUP($C42,'Spells Data'!$A$1:$N$363,4,FALSE)=0,"",VLOOKUP($C42,'Spells Data'!$A$1:$N$363,4,FALSE))</f>
        <v/>
      </c>
      <c r="F42" t="str">
        <f>IF(VLOOKUP($C42,'Spells Data'!$A$1:$N$363,5,FALSE)=0,"",VLOOKUP($C42,'Spells Data'!$A$1:$N$363,5,FALSE))</f>
        <v>8 hours</v>
      </c>
      <c r="G42" t="str">
        <f>IF(VLOOKUP($C42,'Spells Data'!$A$1:$N$363,6,FALSE)=0,"",VLOOKUP($C42,'Spells Data'!$A$1:$N$363,6,FALSE))</f>
        <v>Touch</v>
      </c>
      <c r="H42" t="str">
        <f>IF(VLOOKUP($C42,'Spells Data'!$A$1:$N$363,7,FALSE)=0,"",VLOOKUP($C42,'Spells Data'!$A$1:$N$363,7,FALSE))</f>
        <v>V</v>
      </c>
      <c r="I42" t="str">
        <f>IF(VLOOKUP($C42,'Spells Data'!$A$1:$N$363,8,FALSE)=0,"",VLOOKUP($C42,'Spells Data'!$A$1:$N$363,8,FALSE))</f>
        <v>S</v>
      </c>
      <c r="J42" t="str">
        <f>IF(VLOOKUP($C42,'Spells Data'!$A$1:$N$363,9,FALSE)=0,"",VLOOKUP($C42,'Spells Data'!$A$1:$N$363,9,FALSE))</f>
        <v>M</v>
      </c>
      <c r="K42" t="str">
        <f>IF(VLOOKUP($C42,'Spells Data'!$A$1:$N$363,10,FALSE)=0,"",VLOOKUP($C42,'Spells Data'!$A$1:$N$363,10,FALSE))</f>
        <v>Yes</v>
      </c>
      <c r="L42" t="str">
        <f>IF(VLOOKUP($C42,'Spells Data'!$A$1:$N$363,11,FALSE)=0,"",VLOOKUP($C42,'Spells Data'!$A$1:$N$363,11,FALSE))</f>
        <v>Instantaneous</v>
      </c>
      <c r="M42" t="str">
        <f>IF(VLOOKUP($C42,'Spells Data'!$A$1:$N$363,12,FALSE)=0,"",VLOOKUP($C42,'Spells Data'!$A$1:$N$363,12,FALSE))</f>
        <v>Grant Int 10 to beast or plant with "-" or less than 3 Int</v>
      </c>
      <c r="N42" t="str">
        <f>IF(VLOOKUP($C42,'Spells Data'!$A$1:$N$363,13,FALSE)=0,"",VLOOKUP($C42,'Spells Data'!$A$1:$N$363,13,FALSE))</f>
        <v/>
      </c>
      <c r="O42" t="s">
        <v>195</v>
      </c>
    </row>
    <row r="43" spans="1:15" x14ac:dyDescent="0.4">
      <c r="A43" t="s">
        <v>10</v>
      </c>
      <c r="B43">
        <v>1</v>
      </c>
      <c r="C43" t="s">
        <v>22</v>
      </c>
      <c r="D43" t="str">
        <f>IF(VLOOKUP($C43,'Spells Data'!$A$1:$N$363,3,FALSE)=0,"",VLOOKUP($C43,'Spells Data'!$A$1:$N$363,3,FALSE))</f>
        <v>enchantment</v>
      </c>
      <c r="E43" t="str">
        <f>IF(VLOOKUP($C43,'Spells Data'!$A$1:$N$363,4,FALSE)=0,"",VLOOKUP($C43,'Spells Data'!$A$1:$N$363,4,FALSE))</f>
        <v/>
      </c>
      <c r="F43" t="str">
        <f>IF(VLOOKUP($C43,'Spells Data'!$A$1:$N$363,5,FALSE)=0,"",VLOOKUP($C43,'Spells Data'!$A$1:$N$363,5,FALSE))</f>
        <v>1 action</v>
      </c>
      <c r="G43" t="str">
        <f>IF(VLOOKUP($C43,'Spells Data'!$A$1:$N$363,6,FALSE)=0,"",VLOOKUP($C43,'Spells Data'!$A$1:$N$363,6,FALSE))</f>
        <v>30 feet</v>
      </c>
      <c r="H43" t="str">
        <f>IF(VLOOKUP($C43,'Spells Data'!$A$1:$N$363,7,FALSE)=0,"",VLOOKUP($C43,'Spells Data'!$A$1:$N$363,7,FALSE))</f>
        <v>V</v>
      </c>
      <c r="I43" t="str">
        <f>IF(VLOOKUP($C43,'Spells Data'!$A$1:$N$363,8,FALSE)=0,"",VLOOKUP($C43,'Spells Data'!$A$1:$N$363,8,FALSE))</f>
        <v>S</v>
      </c>
      <c r="J43" t="str">
        <f>IF(VLOOKUP($C43,'Spells Data'!$A$1:$N$363,9,FALSE)=0,"",VLOOKUP($C43,'Spells Data'!$A$1:$N$363,9,FALSE))</f>
        <v>M</v>
      </c>
      <c r="K43" t="str">
        <f>IF(VLOOKUP($C43,'Spells Data'!$A$1:$N$363,10,FALSE)=0,"",VLOOKUP($C43,'Spells Data'!$A$1:$N$363,10,FALSE))</f>
        <v/>
      </c>
      <c r="L43" t="str">
        <f>IF(VLOOKUP($C43,'Spells Data'!$A$1:$N$363,11,FALSE)=0,"",VLOOKUP($C43,'Spells Data'!$A$1:$N$363,11,FALSE))</f>
        <v>Concentration, up to 1 minute</v>
      </c>
      <c r="M43" t="str">
        <f>IF(VLOOKUP($C43,'Spells Data'!$A$1:$N$363,12,FALSE)=0,"",VLOOKUP($C43,'Spells Data'!$A$1:$N$363,12,FALSE))</f>
        <v>Up to 3 targets in range must make Cha saves, on fail target subtracts 1d4 from every attack and save for duration</v>
      </c>
      <c r="N43" t="str">
        <f>IF(VLOOKUP($C43,'Spells Data'!$A$1:$N$363,13,FALSE)=0,"",VLOOKUP($C43,'Spells Data'!$A$1:$N$363,13,FALSE))</f>
        <v>yes</v>
      </c>
      <c r="O43" t="s">
        <v>10</v>
      </c>
    </row>
    <row r="44" spans="1:15" x14ac:dyDescent="0.4">
      <c r="A44" t="s">
        <v>124</v>
      </c>
      <c r="B44">
        <v>1</v>
      </c>
      <c r="C44" t="s">
        <v>22</v>
      </c>
      <c r="D44" t="str">
        <f>IF(VLOOKUP($C44,'Spells Data'!$A$1:$N$363,3,FALSE)=0,"",VLOOKUP($C44,'Spells Data'!$A$1:$N$363,3,FALSE))</f>
        <v>enchantment</v>
      </c>
      <c r="E44" t="str">
        <f>IF(VLOOKUP($C44,'Spells Data'!$A$1:$N$363,4,FALSE)=0,"",VLOOKUP($C44,'Spells Data'!$A$1:$N$363,4,FALSE))</f>
        <v/>
      </c>
      <c r="F44" t="str">
        <f>IF(VLOOKUP($C44,'Spells Data'!$A$1:$N$363,5,FALSE)=0,"",VLOOKUP($C44,'Spells Data'!$A$1:$N$363,5,FALSE))</f>
        <v>1 action</v>
      </c>
      <c r="G44" t="str">
        <f>IF(VLOOKUP($C44,'Spells Data'!$A$1:$N$363,6,FALSE)=0,"",VLOOKUP($C44,'Spells Data'!$A$1:$N$363,6,FALSE))</f>
        <v>30 feet</v>
      </c>
      <c r="H44" t="str">
        <f>IF(VLOOKUP($C44,'Spells Data'!$A$1:$N$363,7,FALSE)=0,"",VLOOKUP($C44,'Spells Data'!$A$1:$N$363,7,FALSE))</f>
        <v>V</v>
      </c>
      <c r="I44" t="str">
        <f>IF(VLOOKUP($C44,'Spells Data'!$A$1:$N$363,8,FALSE)=0,"",VLOOKUP($C44,'Spells Data'!$A$1:$N$363,8,FALSE))</f>
        <v>S</v>
      </c>
      <c r="J44" t="str">
        <f>IF(VLOOKUP($C44,'Spells Data'!$A$1:$N$363,9,FALSE)=0,"",VLOOKUP($C44,'Spells Data'!$A$1:$N$363,9,FALSE))</f>
        <v>M</v>
      </c>
      <c r="K44" t="str">
        <f>IF(VLOOKUP($C44,'Spells Data'!$A$1:$N$363,10,FALSE)=0,"",VLOOKUP($C44,'Spells Data'!$A$1:$N$363,10,FALSE))</f>
        <v/>
      </c>
      <c r="L44" t="str">
        <f>IF(VLOOKUP($C44,'Spells Data'!$A$1:$N$363,11,FALSE)=0,"",VLOOKUP($C44,'Spells Data'!$A$1:$N$363,11,FALSE))</f>
        <v>Concentration, up to 1 minute</v>
      </c>
      <c r="M44" t="str">
        <f>IF(VLOOKUP($C44,'Spells Data'!$A$1:$N$363,12,FALSE)=0,"",VLOOKUP($C44,'Spells Data'!$A$1:$N$363,12,FALSE))</f>
        <v>Up to 3 targets in range must make Cha saves, on fail target subtracts 1d4 from every attack and save for duration</v>
      </c>
      <c r="N44" t="str">
        <f>IF(VLOOKUP($C44,'Spells Data'!$A$1:$N$363,13,FALSE)=0,"",VLOOKUP($C44,'Spells Data'!$A$1:$N$363,13,FALSE))</f>
        <v>yes</v>
      </c>
      <c r="O44" t="s">
        <v>124</v>
      </c>
    </row>
    <row r="45" spans="1:15" x14ac:dyDescent="0.4">
      <c r="A45" t="s">
        <v>247</v>
      </c>
      <c r="B45">
        <v>5</v>
      </c>
      <c r="C45" t="s">
        <v>263</v>
      </c>
      <c r="D45" t="str">
        <f>IF(VLOOKUP($C45,'Spells Data'!$A$1:$N$363,3,FALSE)=0,"",VLOOKUP($C45,'Spells Data'!$A$1:$N$363,3,FALSE))</f>
        <v>abjuration</v>
      </c>
      <c r="E45" t="str">
        <f>IF(VLOOKUP($C45,'Spells Data'!$A$1:$N$363,4,FALSE)=0,"",VLOOKUP($C45,'Spells Data'!$A$1:$N$363,4,FALSE))</f>
        <v/>
      </c>
      <c r="F45" t="str">
        <f>IF(VLOOKUP($C45,'Spells Data'!$A$1:$N$363,5,FALSE)=0,"",VLOOKUP($C45,'Spells Data'!$A$1:$N$363,5,FALSE))</f>
        <v>1 bonus action</v>
      </c>
      <c r="G45" t="str">
        <f>IF(VLOOKUP($C45,'Spells Data'!$A$1:$N$363,6,FALSE)=0,"",VLOOKUP($C45,'Spells Data'!$A$1:$N$363,6,FALSE))</f>
        <v>Self</v>
      </c>
      <c r="H45" t="str">
        <f>IF(VLOOKUP($C45,'Spells Data'!$A$1:$N$363,7,FALSE)=0,"",VLOOKUP($C45,'Spells Data'!$A$1:$N$363,7,FALSE))</f>
        <v>V</v>
      </c>
      <c r="I45" t="str">
        <f>IF(VLOOKUP($C45,'Spells Data'!$A$1:$N$363,8,FALSE)=0,"",VLOOKUP($C45,'Spells Data'!$A$1:$N$363,8,FALSE))</f>
        <v/>
      </c>
      <c r="J45" t="str">
        <f>IF(VLOOKUP($C45,'Spells Data'!$A$1:$N$363,9,FALSE)=0,"",VLOOKUP($C45,'Spells Data'!$A$1:$N$363,9,FALSE))</f>
        <v/>
      </c>
      <c r="K45" t="str">
        <f>IF(VLOOKUP($C45,'Spells Data'!$A$1:$N$363,10,FALSE)=0,"",VLOOKUP($C45,'Spells Data'!$A$1:$N$363,10,FALSE))</f>
        <v/>
      </c>
      <c r="L45" t="str">
        <f>IF(VLOOKUP($C45,'Spells Data'!$A$1:$N$363,11,FALSE)=0,"",VLOOKUP($C45,'Spells Data'!$A$1:$N$363,11,FALSE))</f>
        <v>Concentration, up to 1 minute</v>
      </c>
      <c r="M45" t="str">
        <f>IF(VLOOKUP($C45,'Spells Data'!$A$1:$N$363,12,FALSE)=0,"",VLOOKUP($C45,'Spells Data'!$A$1:$N$363,12,FALSE))</f>
        <v>Next attack before spell ends deals additional 5d10 force damage and banishes hit creature. See spell for details</v>
      </c>
      <c r="N45" t="str">
        <f>IF(VLOOKUP($C45,'Spells Data'!$A$1:$N$363,13,FALSE)=0,"",VLOOKUP($C45,'Spells Data'!$A$1:$N$363,13,FALSE))</f>
        <v/>
      </c>
      <c r="O45" t="s">
        <v>247</v>
      </c>
    </row>
    <row r="46" spans="1:15" x14ac:dyDescent="0.4">
      <c r="A46" t="s">
        <v>124</v>
      </c>
      <c r="B46">
        <v>4</v>
      </c>
      <c r="C46" t="s">
        <v>163</v>
      </c>
      <c r="D46" t="str">
        <f>IF(VLOOKUP($C46,'Spells Data'!$A$1:$N$363,3,FALSE)=0,"",VLOOKUP($C46,'Spells Data'!$A$1:$N$363,3,FALSE))</f>
        <v>abjuration</v>
      </c>
      <c r="E46" t="str">
        <f>IF(VLOOKUP($C46,'Spells Data'!$A$1:$N$363,4,FALSE)=0,"",VLOOKUP($C46,'Spells Data'!$A$1:$N$363,4,FALSE))</f>
        <v/>
      </c>
      <c r="F46" t="str">
        <f>IF(VLOOKUP($C46,'Spells Data'!$A$1:$N$363,5,FALSE)=0,"",VLOOKUP($C46,'Spells Data'!$A$1:$N$363,5,FALSE))</f>
        <v>1 action</v>
      </c>
      <c r="G46" t="str">
        <f>IF(VLOOKUP($C46,'Spells Data'!$A$1:$N$363,6,FALSE)=0,"",VLOOKUP($C46,'Spells Data'!$A$1:$N$363,6,FALSE))</f>
        <v>60 feet</v>
      </c>
      <c r="H46" t="str">
        <f>IF(VLOOKUP($C46,'Spells Data'!$A$1:$N$363,7,FALSE)=0,"",VLOOKUP($C46,'Spells Data'!$A$1:$N$363,7,FALSE))</f>
        <v>V</v>
      </c>
      <c r="I46" t="str">
        <f>IF(VLOOKUP($C46,'Spells Data'!$A$1:$N$363,8,FALSE)=0,"",VLOOKUP($C46,'Spells Data'!$A$1:$N$363,8,FALSE))</f>
        <v>S</v>
      </c>
      <c r="J46" t="str">
        <f>IF(VLOOKUP($C46,'Spells Data'!$A$1:$N$363,9,FALSE)=0,"",VLOOKUP($C46,'Spells Data'!$A$1:$N$363,9,FALSE))</f>
        <v>M</v>
      </c>
      <c r="K46" t="str">
        <f>IF(VLOOKUP($C46,'Spells Data'!$A$1:$N$363,10,FALSE)=0,"",VLOOKUP($C46,'Spells Data'!$A$1:$N$363,10,FALSE))</f>
        <v/>
      </c>
      <c r="L46" t="str">
        <f>IF(VLOOKUP($C46,'Spells Data'!$A$1:$N$363,11,FALSE)=0,"",VLOOKUP($C46,'Spells Data'!$A$1:$N$363,11,FALSE))</f>
        <v>Concentration, up to 1 minute</v>
      </c>
      <c r="M46" t="str">
        <f>IF(VLOOKUP($C46,'Spells Data'!$A$1:$N$363,12,FALSE)=0,"",VLOOKUP($C46,'Spells Data'!$A$1:$N$363,12,FALSE))</f>
        <v>Send target to another plane, either home or harmless demiplane</v>
      </c>
      <c r="N46" t="str">
        <f>IF(VLOOKUP($C46,'Spells Data'!$A$1:$N$363,13,FALSE)=0,"",VLOOKUP($C46,'Spells Data'!$A$1:$N$363,13,FALSE))</f>
        <v>yes</v>
      </c>
      <c r="O46" t="s">
        <v>124</v>
      </c>
    </row>
    <row r="47" spans="1:15" x14ac:dyDescent="0.4">
      <c r="A47" t="s">
        <v>247</v>
      </c>
      <c r="B47">
        <v>4</v>
      </c>
      <c r="C47" t="s">
        <v>163</v>
      </c>
      <c r="D47" t="str">
        <f>IF(VLOOKUP($C47,'Spells Data'!$A$1:$N$363,3,FALSE)=0,"",VLOOKUP($C47,'Spells Data'!$A$1:$N$363,3,FALSE))</f>
        <v>abjuration</v>
      </c>
      <c r="E47" t="str">
        <f>IF(VLOOKUP($C47,'Spells Data'!$A$1:$N$363,4,FALSE)=0,"",VLOOKUP($C47,'Spells Data'!$A$1:$N$363,4,FALSE))</f>
        <v/>
      </c>
      <c r="F47" t="str">
        <f>IF(VLOOKUP($C47,'Spells Data'!$A$1:$N$363,5,FALSE)=0,"",VLOOKUP($C47,'Spells Data'!$A$1:$N$363,5,FALSE))</f>
        <v>1 action</v>
      </c>
      <c r="G47" t="str">
        <f>IF(VLOOKUP($C47,'Spells Data'!$A$1:$N$363,6,FALSE)=0,"",VLOOKUP($C47,'Spells Data'!$A$1:$N$363,6,FALSE))</f>
        <v>60 feet</v>
      </c>
      <c r="H47" t="str">
        <f>IF(VLOOKUP($C47,'Spells Data'!$A$1:$N$363,7,FALSE)=0,"",VLOOKUP($C47,'Spells Data'!$A$1:$N$363,7,FALSE))</f>
        <v>V</v>
      </c>
      <c r="I47" t="str">
        <f>IF(VLOOKUP($C47,'Spells Data'!$A$1:$N$363,8,FALSE)=0,"",VLOOKUP($C47,'Spells Data'!$A$1:$N$363,8,FALSE))</f>
        <v>S</v>
      </c>
      <c r="J47" t="str">
        <f>IF(VLOOKUP($C47,'Spells Data'!$A$1:$N$363,9,FALSE)=0,"",VLOOKUP($C47,'Spells Data'!$A$1:$N$363,9,FALSE))</f>
        <v>M</v>
      </c>
      <c r="K47" t="str">
        <f>IF(VLOOKUP($C47,'Spells Data'!$A$1:$N$363,10,FALSE)=0,"",VLOOKUP($C47,'Spells Data'!$A$1:$N$363,10,FALSE))</f>
        <v/>
      </c>
      <c r="L47" t="str">
        <f>IF(VLOOKUP($C47,'Spells Data'!$A$1:$N$363,11,FALSE)=0,"",VLOOKUP($C47,'Spells Data'!$A$1:$N$363,11,FALSE))</f>
        <v>Concentration, up to 1 minute</v>
      </c>
      <c r="M47" t="str">
        <f>IF(VLOOKUP($C47,'Spells Data'!$A$1:$N$363,12,FALSE)=0,"",VLOOKUP($C47,'Spells Data'!$A$1:$N$363,12,FALSE))</f>
        <v>Send target to another plane, either home or harmless demiplane</v>
      </c>
      <c r="N47" t="str">
        <f>IF(VLOOKUP($C47,'Spells Data'!$A$1:$N$363,13,FALSE)=0,"",VLOOKUP($C47,'Spells Data'!$A$1:$N$363,13,FALSE))</f>
        <v>yes</v>
      </c>
      <c r="O47" t="s">
        <v>247</v>
      </c>
    </row>
    <row r="48" spans="1:15" x14ac:dyDescent="0.4">
      <c r="A48" t="s">
        <v>278</v>
      </c>
      <c r="B48">
        <v>4</v>
      </c>
      <c r="C48" t="s">
        <v>163</v>
      </c>
      <c r="D48" t="str">
        <f>IF(VLOOKUP($C48,'Spells Data'!$A$1:$N$363,3,FALSE)=0,"",VLOOKUP($C48,'Spells Data'!$A$1:$N$363,3,FALSE))</f>
        <v>abjuration</v>
      </c>
      <c r="E48" t="str">
        <f>IF(VLOOKUP($C48,'Spells Data'!$A$1:$N$363,4,FALSE)=0,"",VLOOKUP($C48,'Spells Data'!$A$1:$N$363,4,FALSE))</f>
        <v/>
      </c>
      <c r="F48" t="str">
        <f>IF(VLOOKUP($C48,'Spells Data'!$A$1:$N$363,5,FALSE)=0,"",VLOOKUP($C48,'Spells Data'!$A$1:$N$363,5,FALSE))</f>
        <v>1 action</v>
      </c>
      <c r="G48" t="str">
        <f>IF(VLOOKUP($C48,'Spells Data'!$A$1:$N$363,6,FALSE)=0,"",VLOOKUP($C48,'Spells Data'!$A$1:$N$363,6,FALSE))</f>
        <v>60 feet</v>
      </c>
      <c r="H48" t="str">
        <f>IF(VLOOKUP($C48,'Spells Data'!$A$1:$N$363,7,FALSE)=0,"",VLOOKUP($C48,'Spells Data'!$A$1:$N$363,7,FALSE))</f>
        <v>V</v>
      </c>
      <c r="I48" t="str">
        <f>IF(VLOOKUP($C48,'Spells Data'!$A$1:$N$363,8,FALSE)=0,"",VLOOKUP($C48,'Spells Data'!$A$1:$N$363,8,FALSE))</f>
        <v>S</v>
      </c>
      <c r="J48" t="str">
        <f>IF(VLOOKUP($C48,'Spells Data'!$A$1:$N$363,9,FALSE)=0,"",VLOOKUP($C48,'Spells Data'!$A$1:$N$363,9,FALSE))</f>
        <v>M</v>
      </c>
      <c r="K48" t="str">
        <f>IF(VLOOKUP($C48,'Spells Data'!$A$1:$N$363,10,FALSE)=0,"",VLOOKUP($C48,'Spells Data'!$A$1:$N$363,10,FALSE))</f>
        <v/>
      </c>
      <c r="L48" t="str">
        <f>IF(VLOOKUP($C48,'Spells Data'!$A$1:$N$363,11,FALSE)=0,"",VLOOKUP($C48,'Spells Data'!$A$1:$N$363,11,FALSE))</f>
        <v>Concentration, up to 1 minute</v>
      </c>
      <c r="M48" t="str">
        <f>IF(VLOOKUP($C48,'Spells Data'!$A$1:$N$363,12,FALSE)=0,"",VLOOKUP($C48,'Spells Data'!$A$1:$N$363,12,FALSE))</f>
        <v>Send target to another plane, either home or harmless demiplane</v>
      </c>
      <c r="N48" t="str">
        <f>IF(VLOOKUP($C48,'Spells Data'!$A$1:$N$363,13,FALSE)=0,"",VLOOKUP($C48,'Spells Data'!$A$1:$N$363,13,FALSE))</f>
        <v>yes</v>
      </c>
      <c r="O48" t="s">
        <v>278</v>
      </c>
    </row>
    <row r="49" spans="1:15" x14ac:dyDescent="0.4">
      <c r="A49" t="s">
        <v>329</v>
      </c>
      <c r="B49">
        <v>4</v>
      </c>
      <c r="C49" t="s">
        <v>163</v>
      </c>
      <c r="D49" t="str">
        <f>IF(VLOOKUP($C49,'Spells Data'!$A$1:$N$363,3,FALSE)=0,"",VLOOKUP($C49,'Spells Data'!$A$1:$N$363,3,FALSE))</f>
        <v>abjuration</v>
      </c>
      <c r="E49" t="str">
        <f>IF(VLOOKUP($C49,'Spells Data'!$A$1:$N$363,4,FALSE)=0,"",VLOOKUP($C49,'Spells Data'!$A$1:$N$363,4,FALSE))</f>
        <v/>
      </c>
      <c r="F49" t="str">
        <f>IF(VLOOKUP($C49,'Spells Data'!$A$1:$N$363,5,FALSE)=0,"",VLOOKUP($C49,'Spells Data'!$A$1:$N$363,5,FALSE))</f>
        <v>1 action</v>
      </c>
      <c r="G49" t="str">
        <f>IF(VLOOKUP($C49,'Spells Data'!$A$1:$N$363,6,FALSE)=0,"",VLOOKUP($C49,'Spells Data'!$A$1:$N$363,6,FALSE))</f>
        <v>60 feet</v>
      </c>
      <c r="H49" t="str">
        <f>IF(VLOOKUP($C49,'Spells Data'!$A$1:$N$363,7,FALSE)=0,"",VLOOKUP($C49,'Spells Data'!$A$1:$N$363,7,FALSE))</f>
        <v>V</v>
      </c>
      <c r="I49" t="str">
        <f>IF(VLOOKUP($C49,'Spells Data'!$A$1:$N$363,8,FALSE)=0,"",VLOOKUP($C49,'Spells Data'!$A$1:$N$363,8,FALSE))</f>
        <v>S</v>
      </c>
      <c r="J49" t="str">
        <f>IF(VLOOKUP($C49,'Spells Data'!$A$1:$N$363,9,FALSE)=0,"",VLOOKUP($C49,'Spells Data'!$A$1:$N$363,9,FALSE))</f>
        <v>M</v>
      </c>
      <c r="K49" t="str">
        <f>IF(VLOOKUP($C49,'Spells Data'!$A$1:$N$363,10,FALSE)=0,"",VLOOKUP($C49,'Spells Data'!$A$1:$N$363,10,FALSE))</f>
        <v/>
      </c>
      <c r="L49" t="str">
        <f>IF(VLOOKUP($C49,'Spells Data'!$A$1:$N$363,11,FALSE)=0,"",VLOOKUP($C49,'Spells Data'!$A$1:$N$363,11,FALSE))</f>
        <v>Concentration, up to 1 minute</v>
      </c>
      <c r="M49" t="str">
        <f>IF(VLOOKUP($C49,'Spells Data'!$A$1:$N$363,12,FALSE)=0,"",VLOOKUP($C49,'Spells Data'!$A$1:$N$363,12,FALSE))</f>
        <v>Send target to another plane, either home or harmless demiplane</v>
      </c>
      <c r="N49" t="str">
        <f>IF(VLOOKUP($C49,'Spells Data'!$A$1:$N$363,13,FALSE)=0,"",VLOOKUP($C49,'Spells Data'!$A$1:$N$363,13,FALSE))</f>
        <v>yes</v>
      </c>
      <c r="O49" t="s">
        <v>329</v>
      </c>
    </row>
    <row r="50" spans="1:15" x14ac:dyDescent="0.4">
      <c r="A50" t="s">
        <v>342</v>
      </c>
      <c r="B50">
        <v>4</v>
      </c>
      <c r="C50" t="s">
        <v>163</v>
      </c>
      <c r="D50" t="str">
        <f>IF(VLOOKUP($C50,'Spells Data'!$A$1:$N$363,3,FALSE)=0,"",VLOOKUP($C50,'Spells Data'!$A$1:$N$363,3,FALSE))</f>
        <v>abjuration</v>
      </c>
      <c r="E50" t="str">
        <f>IF(VLOOKUP($C50,'Spells Data'!$A$1:$N$363,4,FALSE)=0,"",VLOOKUP($C50,'Spells Data'!$A$1:$N$363,4,FALSE))</f>
        <v/>
      </c>
      <c r="F50" t="str">
        <f>IF(VLOOKUP($C50,'Spells Data'!$A$1:$N$363,5,FALSE)=0,"",VLOOKUP($C50,'Spells Data'!$A$1:$N$363,5,FALSE))</f>
        <v>1 action</v>
      </c>
      <c r="G50" t="str">
        <f>IF(VLOOKUP($C50,'Spells Data'!$A$1:$N$363,6,FALSE)=0,"",VLOOKUP($C50,'Spells Data'!$A$1:$N$363,6,FALSE))</f>
        <v>60 feet</v>
      </c>
      <c r="H50" t="str">
        <f>IF(VLOOKUP($C50,'Spells Data'!$A$1:$N$363,7,FALSE)=0,"",VLOOKUP($C50,'Spells Data'!$A$1:$N$363,7,FALSE))</f>
        <v>V</v>
      </c>
      <c r="I50" t="str">
        <f>IF(VLOOKUP($C50,'Spells Data'!$A$1:$N$363,8,FALSE)=0,"",VLOOKUP($C50,'Spells Data'!$A$1:$N$363,8,FALSE))</f>
        <v>S</v>
      </c>
      <c r="J50" t="str">
        <f>IF(VLOOKUP($C50,'Spells Data'!$A$1:$N$363,9,FALSE)=0,"",VLOOKUP($C50,'Spells Data'!$A$1:$N$363,9,FALSE))</f>
        <v>M</v>
      </c>
      <c r="K50" t="str">
        <f>IF(VLOOKUP($C50,'Spells Data'!$A$1:$N$363,10,FALSE)=0,"",VLOOKUP($C50,'Spells Data'!$A$1:$N$363,10,FALSE))</f>
        <v/>
      </c>
      <c r="L50" t="str">
        <f>IF(VLOOKUP($C50,'Spells Data'!$A$1:$N$363,11,FALSE)=0,"",VLOOKUP($C50,'Spells Data'!$A$1:$N$363,11,FALSE))</f>
        <v>Concentration, up to 1 minute</v>
      </c>
      <c r="M50" t="str">
        <f>IF(VLOOKUP($C50,'Spells Data'!$A$1:$N$363,12,FALSE)=0,"",VLOOKUP($C50,'Spells Data'!$A$1:$N$363,12,FALSE))</f>
        <v>Send target to another plane, either home or harmless demiplane</v>
      </c>
      <c r="N50" t="str">
        <f>IF(VLOOKUP($C50,'Spells Data'!$A$1:$N$363,13,FALSE)=0,"",VLOOKUP($C50,'Spells Data'!$A$1:$N$363,13,FALSE))</f>
        <v>yes</v>
      </c>
      <c r="O50" t="s">
        <v>342</v>
      </c>
    </row>
    <row r="51" spans="1:15" x14ac:dyDescent="0.4">
      <c r="A51" t="s">
        <v>195</v>
      </c>
      <c r="B51">
        <v>2</v>
      </c>
      <c r="C51" t="s">
        <v>206</v>
      </c>
      <c r="D51" t="str">
        <f>IF(VLOOKUP($C51,'Spells Data'!$A$1:$N$363,3,FALSE)=0,"",VLOOKUP($C51,'Spells Data'!$A$1:$N$363,3,FALSE))</f>
        <v>transmutation</v>
      </c>
      <c r="E51" t="str">
        <f>IF(VLOOKUP($C51,'Spells Data'!$A$1:$N$363,4,FALSE)=0,"",VLOOKUP($C51,'Spells Data'!$A$1:$N$363,4,FALSE))</f>
        <v/>
      </c>
      <c r="F51" t="str">
        <f>IF(VLOOKUP($C51,'Spells Data'!$A$1:$N$363,5,FALSE)=0,"",VLOOKUP($C51,'Spells Data'!$A$1:$N$363,5,FALSE))</f>
        <v>1 action</v>
      </c>
      <c r="G51" t="str">
        <f>IF(VLOOKUP($C51,'Spells Data'!$A$1:$N$363,6,FALSE)=0,"",VLOOKUP($C51,'Spells Data'!$A$1:$N$363,6,FALSE))</f>
        <v>Touch</v>
      </c>
      <c r="H51" t="str">
        <f>IF(VLOOKUP($C51,'Spells Data'!$A$1:$N$363,7,FALSE)=0,"",VLOOKUP($C51,'Spells Data'!$A$1:$N$363,7,FALSE))</f>
        <v>V</v>
      </c>
      <c r="I51" t="str">
        <f>IF(VLOOKUP($C51,'Spells Data'!$A$1:$N$363,8,FALSE)=0,"",VLOOKUP($C51,'Spells Data'!$A$1:$N$363,8,FALSE))</f>
        <v>S</v>
      </c>
      <c r="J51" t="str">
        <f>IF(VLOOKUP($C51,'Spells Data'!$A$1:$N$363,9,FALSE)=0,"",VLOOKUP($C51,'Spells Data'!$A$1:$N$363,9,FALSE))</f>
        <v>M</v>
      </c>
      <c r="K51" t="str">
        <f>IF(VLOOKUP($C51,'Spells Data'!$A$1:$N$363,10,FALSE)=0,"",VLOOKUP($C51,'Spells Data'!$A$1:$N$363,10,FALSE))</f>
        <v/>
      </c>
      <c r="L51" t="str">
        <f>IF(VLOOKUP($C51,'Spells Data'!$A$1:$N$363,11,FALSE)=0,"",VLOOKUP($C51,'Spells Data'!$A$1:$N$363,11,FALSE))</f>
        <v>Concentration, up to 1 hour</v>
      </c>
      <c r="M51" t="str">
        <f>IF(VLOOKUP($C51,'Spells Data'!$A$1:$N$363,12,FALSE)=0,"",VLOOKUP($C51,'Spells Data'!$A$1:$N$363,12,FALSE))</f>
        <v>Touched creature's AC can't be less than 16 regardless of armor</v>
      </c>
      <c r="N51" t="str">
        <f>IF(VLOOKUP($C51,'Spells Data'!$A$1:$N$363,13,FALSE)=0,"",VLOOKUP($C51,'Spells Data'!$A$1:$N$363,13,FALSE))</f>
        <v/>
      </c>
      <c r="O51" t="s">
        <v>195</v>
      </c>
    </row>
    <row r="52" spans="1:15" x14ac:dyDescent="0.4">
      <c r="A52" t="s">
        <v>268</v>
      </c>
      <c r="B52">
        <v>2</v>
      </c>
      <c r="C52" t="s">
        <v>206</v>
      </c>
      <c r="D52" t="str">
        <f>IF(VLOOKUP($C52,'Spells Data'!$A$1:$N$363,3,FALSE)=0,"",VLOOKUP($C52,'Spells Data'!$A$1:$N$363,3,FALSE))</f>
        <v>transmutation</v>
      </c>
      <c r="E52" t="str">
        <f>IF(VLOOKUP($C52,'Spells Data'!$A$1:$N$363,4,FALSE)=0,"",VLOOKUP($C52,'Spells Data'!$A$1:$N$363,4,FALSE))</f>
        <v/>
      </c>
      <c r="F52" t="str">
        <f>IF(VLOOKUP($C52,'Spells Data'!$A$1:$N$363,5,FALSE)=0,"",VLOOKUP($C52,'Spells Data'!$A$1:$N$363,5,FALSE))</f>
        <v>1 action</v>
      </c>
      <c r="G52" t="str">
        <f>IF(VLOOKUP($C52,'Spells Data'!$A$1:$N$363,6,FALSE)=0,"",VLOOKUP($C52,'Spells Data'!$A$1:$N$363,6,FALSE))</f>
        <v>Touch</v>
      </c>
      <c r="H52" t="str">
        <f>IF(VLOOKUP($C52,'Spells Data'!$A$1:$N$363,7,FALSE)=0,"",VLOOKUP($C52,'Spells Data'!$A$1:$N$363,7,FALSE))</f>
        <v>V</v>
      </c>
      <c r="I52" t="str">
        <f>IF(VLOOKUP($C52,'Spells Data'!$A$1:$N$363,8,FALSE)=0,"",VLOOKUP($C52,'Spells Data'!$A$1:$N$363,8,FALSE))</f>
        <v>S</v>
      </c>
      <c r="J52" t="str">
        <f>IF(VLOOKUP($C52,'Spells Data'!$A$1:$N$363,9,FALSE)=0,"",VLOOKUP($C52,'Spells Data'!$A$1:$N$363,9,FALSE))</f>
        <v>M</v>
      </c>
      <c r="K52" t="str">
        <f>IF(VLOOKUP($C52,'Spells Data'!$A$1:$N$363,10,FALSE)=0,"",VLOOKUP($C52,'Spells Data'!$A$1:$N$363,10,FALSE))</f>
        <v/>
      </c>
      <c r="L52" t="str">
        <f>IF(VLOOKUP($C52,'Spells Data'!$A$1:$N$363,11,FALSE)=0,"",VLOOKUP($C52,'Spells Data'!$A$1:$N$363,11,FALSE))</f>
        <v>Concentration, up to 1 hour</v>
      </c>
      <c r="M52" t="str">
        <f>IF(VLOOKUP($C52,'Spells Data'!$A$1:$N$363,12,FALSE)=0,"",VLOOKUP($C52,'Spells Data'!$A$1:$N$363,12,FALSE))</f>
        <v>Touched creature's AC can't be less than 16 regardless of armor</v>
      </c>
      <c r="N52" t="str">
        <f>IF(VLOOKUP($C52,'Spells Data'!$A$1:$N$363,13,FALSE)=0,"",VLOOKUP($C52,'Spells Data'!$A$1:$N$363,13,FALSE))</f>
        <v/>
      </c>
      <c r="O52" t="s">
        <v>268</v>
      </c>
    </row>
    <row r="53" spans="1:15" x14ac:dyDescent="0.4">
      <c r="A53" t="s">
        <v>124</v>
      </c>
      <c r="B53">
        <v>3</v>
      </c>
      <c r="C53" t="s">
        <v>152</v>
      </c>
      <c r="D53" t="str">
        <f>IF(VLOOKUP($C53,'Spells Data'!$A$1:$N$363,3,FALSE)=0,"",VLOOKUP($C53,'Spells Data'!$A$1:$N$363,3,FALSE))</f>
        <v>abjuration</v>
      </c>
      <c r="E53" t="str">
        <f>IF(VLOOKUP($C53,'Spells Data'!$A$1:$N$363,4,FALSE)=0,"",VLOOKUP($C53,'Spells Data'!$A$1:$N$363,4,FALSE))</f>
        <v/>
      </c>
      <c r="F53" t="str">
        <f>IF(VLOOKUP($C53,'Spells Data'!$A$1:$N$363,5,FALSE)=0,"",VLOOKUP($C53,'Spells Data'!$A$1:$N$363,5,FALSE))</f>
        <v>1 action</v>
      </c>
      <c r="G53" t="str">
        <f>IF(VLOOKUP($C53,'Spells Data'!$A$1:$N$363,6,FALSE)=0,"",VLOOKUP($C53,'Spells Data'!$A$1:$N$363,6,FALSE))</f>
        <v>30 feet</v>
      </c>
      <c r="H53" t="str">
        <f>IF(VLOOKUP($C53,'Spells Data'!$A$1:$N$363,7,FALSE)=0,"",VLOOKUP($C53,'Spells Data'!$A$1:$N$363,7,FALSE))</f>
        <v>V</v>
      </c>
      <c r="I53" t="str">
        <f>IF(VLOOKUP($C53,'Spells Data'!$A$1:$N$363,8,FALSE)=0,"",VLOOKUP($C53,'Spells Data'!$A$1:$N$363,8,FALSE))</f>
        <v>S</v>
      </c>
      <c r="J53" t="str">
        <f>IF(VLOOKUP($C53,'Spells Data'!$A$1:$N$363,9,FALSE)=0,"",VLOOKUP($C53,'Spells Data'!$A$1:$N$363,9,FALSE))</f>
        <v/>
      </c>
      <c r="K53" t="str">
        <f>IF(VLOOKUP($C53,'Spells Data'!$A$1:$N$363,10,FALSE)=0,"",VLOOKUP($C53,'Spells Data'!$A$1:$N$363,10,FALSE))</f>
        <v/>
      </c>
      <c r="L53" t="str">
        <f>IF(VLOOKUP($C53,'Spells Data'!$A$1:$N$363,11,FALSE)=0,"",VLOOKUP($C53,'Spells Data'!$A$1:$N$363,11,FALSE))</f>
        <v>Concentration, up to 1 minute</v>
      </c>
      <c r="M53" t="str">
        <f>IF(VLOOKUP($C53,'Spells Data'!$A$1:$N$363,12,FALSE)=0,"",VLOOKUP($C53,'Spells Data'!$A$1:$N$363,12,FALSE))</f>
        <v>Any number of targest within range gain advantage on Wis saves, death saves, and regain maxium hit points from healing</v>
      </c>
      <c r="N53" t="str">
        <f>IF(VLOOKUP($C53,'Spells Data'!$A$1:$N$363,13,FALSE)=0,"",VLOOKUP($C53,'Spells Data'!$A$1:$N$363,13,FALSE))</f>
        <v/>
      </c>
      <c r="O53" t="s">
        <v>124</v>
      </c>
    </row>
    <row r="54" spans="1:15" x14ac:dyDescent="0.4">
      <c r="A54" t="s">
        <v>195</v>
      </c>
      <c r="B54">
        <v>2</v>
      </c>
      <c r="C54" t="s">
        <v>207</v>
      </c>
      <c r="D54" t="str">
        <f>IF(VLOOKUP($C54,'Spells Data'!$A$1:$N$363,3,FALSE)=0,"",VLOOKUP($C54,'Spells Data'!$A$1:$N$363,3,FALSE))</f>
        <v>divination</v>
      </c>
      <c r="E54" t="str">
        <f>IF(VLOOKUP($C54,'Spells Data'!$A$1:$N$363,4,FALSE)=0,"",VLOOKUP($C54,'Spells Data'!$A$1:$N$363,4,FALSE))</f>
        <v>yes</v>
      </c>
      <c r="F54" t="str">
        <f>IF(VLOOKUP($C54,'Spells Data'!$A$1:$N$363,5,FALSE)=0,"",VLOOKUP($C54,'Spells Data'!$A$1:$N$363,5,FALSE))</f>
        <v>1 action</v>
      </c>
      <c r="G54" t="str">
        <f>IF(VLOOKUP($C54,'Spells Data'!$A$1:$N$363,6,FALSE)=0,"",VLOOKUP($C54,'Spells Data'!$A$1:$N$363,6,FALSE))</f>
        <v>Touch</v>
      </c>
      <c r="H54" t="str">
        <f>IF(VLOOKUP($C54,'Spells Data'!$A$1:$N$363,7,FALSE)=0,"",VLOOKUP($C54,'Spells Data'!$A$1:$N$363,7,FALSE))</f>
        <v/>
      </c>
      <c r="I54" t="str">
        <f>IF(VLOOKUP($C54,'Spells Data'!$A$1:$N$363,8,FALSE)=0,"",VLOOKUP($C54,'Spells Data'!$A$1:$N$363,8,FALSE))</f>
        <v>S</v>
      </c>
      <c r="J54" t="str">
        <f>IF(VLOOKUP($C54,'Spells Data'!$A$1:$N$363,9,FALSE)=0,"",VLOOKUP($C54,'Spells Data'!$A$1:$N$363,9,FALSE))</f>
        <v/>
      </c>
      <c r="K54" t="str">
        <f>IF(VLOOKUP($C54,'Spells Data'!$A$1:$N$363,10,FALSE)=0,"",VLOOKUP($C54,'Spells Data'!$A$1:$N$363,10,FALSE))</f>
        <v/>
      </c>
      <c r="L54" t="str">
        <f>IF(VLOOKUP($C54,'Spells Data'!$A$1:$N$363,11,FALSE)=0,"",VLOOKUP($C54,'Spells Data'!$A$1:$N$363,11,FALSE))</f>
        <v>Concentration, up to 1 hour</v>
      </c>
      <c r="M54" t="str">
        <f>IF(VLOOKUP($C54,'Spells Data'!$A$1:$N$363,12,FALSE)=0,"",VLOOKUP($C54,'Spells Data'!$A$1:$N$363,12,FALSE))</f>
        <v>For duration use an action to utilize touched beast's senses</v>
      </c>
      <c r="N54" t="str">
        <f>IF(VLOOKUP($C54,'Spells Data'!$A$1:$N$363,13,FALSE)=0,"",VLOOKUP($C54,'Spells Data'!$A$1:$N$363,13,FALSE))</f>
        <v/>
      </c>
      <c r="O54" t="s">
        <v>195</v>
      </c>
    </row>
    <row r="55" spans="1:15" x14ac:dyDescent="0.4">
      <c r="A55" t="s">
        <v>268</v>
      </c>
      <c r="B55">
        <v>2</v>
      </c>
      <c r="C55" t="s">
        <v>207</v>
      </c>
      <c r="D55" t="str">
        <f>IF(VLOOKUP($C55,'Spells Data'!$A$1:$N$363,3,FALSE)=0,"",VLOOKUP($C55,'Spells Data'!$A$1:$N$363,3,FALSE))</f>
        <v>divination</v>
      </c>
      <c r="E55" t="str">
        <f>IF(VLOOKUP($C55,'Spells Data'!$A$1:$N$363,4,FALSE)=0,"",VLOOKUP($C55,'Spells Data'!$A$1:$N$363,4,FALSE))</f>
        <v>yes</v>
      </c>
      <c r="F55" t="str">
        <f>IF(VLOOKUP($C55,'Spells Data'!$A$1:$N$363,5,FALSE)=0,"",VLOOKUP($C55,'Spells Data'!$A$1:$N$363,5,FALSE))</f>
        <v>1 action</v>
      </c>
      <c r="G55" t="str">
        <f>IF(VLOOKUP($C55,'Spells Data'!$A$1:$N$363,6,FALSE)=0,"",VLOOKUP($C55,'Spells Data'!$A$1:$N$363,6,FALSE))</f>
        <v>Touch</v>
      </c>
      <c r="H55" t="str">
        <f>IF(VLOOKUP($C55,'Spells Data'!$A$1:$N$363,7,FALSE)=0,"",VLOOKUP($C55,'Spells Data'!$A$1:$N$363,7,FALSE))</f>
        <v/>
      </c>
      <c r="I55" t="str">
        <f>IF(VLOOKUP($C55,'Spells Data'!$A$1:$N$363,8,FALSE)=0,"",VLOOKUP($C55,'Spells Data'!$A$1:$N$363,8,FALSE))</f>
        <v>S</v>
      </c>
      <c r="J55" t="str">
        <f>IF(VLOOKUP($C55,'Spells Data'!$A$1:$N$363,9,FALSE)=0,"",VLOOKUP($C55,'Spells Data'!$A$1:$N$363,9,FALSE))</f>
        <v/>
      </c>
      <c r="K55" t="str">
        <f>IF(VLOOKUP($C55,'Spells Data'!$A$1:$N$363,10,FALSE)=0,"",VLOOKUP($C55,'Spells Data'!$A$1:$N$363,10,FALSE))</f>
        <v/>
      </c>
      <c r="L55" t="str">
        <f>IF(VLOOKUP($C55,'Spells Data'!$A$1:$N$363,11,FALSE)=0,"",VLOOKUP($C55,'Spells Data'!$A$1:$N$363,11,FALSE))</f>
        <v>Concentration, up to 1 hour</v>
      </c>
      <c r="M55" t="str">
        <f>IF(VLOOKUP($C55,'Spells Data'!$A$1:$N$363,12,FALSE)=0,"",VLOOKUP($C55,'Spells Data'!$A$1:$N$363,12,FALSE))</f>
        <v>For duration use an action to utilize touched beast's senses</v>
      </c>
      <c r="N55" t="str">
        <f>IF(VLOOKUP($C55,'Spells Data'!$A$1:$N$363,13,FALSE)=0,"",VLOOKUP($C55,'Spells Data'!$A$1:$N$363,13,FALSE))</f>
        <v/>
      </c>
      <c r="O55" t="s">
        <v>268</v>
      </c>
    </row>
    <row r="56" spans="1:15" x14ac:dyDescent="0.4">
      <c r="A56" t="s">
        <v>10</v>
      </c>
      <c r="B56">
        <v>3</v>
      </c>
      <c r="C56" t="s">
        <v>61</v>
      </c>
      <c r="D56" t="str">
        <f>IF(VLOOKUP($C56,'Spells Data'!$A$1:$N$363,3,FALSE)=0,"",VLOOKUP($C56,'Spells Data'!$A$1:$N$363,3,FALSE))</f>
        <v>necromancy</v>
      </c>
      <c r="E56" t="str">
        <f>IF(VLOOKUP($C56,'Spells Data'!$A$1:$N$363,4,FALSE)=0,"",VLOOKUP($C56,'Spells Data'!$A$1:$N$363,4,FALSE))</f>
        <v/>
      </c>
      <c r="F56" t="str">
        <f>IF(VLOOKUP($C56,'Spells Data'!$A$1:$N$363,5,FALSE)=0,"",VLOOKUP($C56,'Spells Data'!$A$1:$N$363,5,FALSE))</f>
        <v>1 action</v>
      </c>
      <c r="G56" t="str">
        <f>IF(VLOOKUP($C56,'Spells Data'!$A$1:$N$363,6,FALSE)=0,"",VLOOKUP($C56,'Spells Data'!$A$1:$N$363,6,FALSE))</f>
        <v>Touch</v>
      </c>
      <c r="H56" t="str">
        <f>IF(VLOOKUP($C56,'Spells Data'!$A$1:$N$363,7,FALSE)=0,"",VLOOKUP($C56,'Spells Data'!$A$1:$N$363,7,FALSE))</f>
        <v>V</v>
      </c>
      <c r="I56" t="str">
        <f>IF(VLOOKUP($C56,'Spells Data'!$A$1:$N$363,8,FALSE)=0,"",VLOOKUP($C56,'Spells Data'!$A$1:$N$363,8,FALSE))</f>
        <v>S</v>
      </c>
      <c r="J56" t="str">
        <f>IF(VLOOKUP($C56,'Spells Data'!$A$1:$N$363,9,FALSE)=0,"",VLOOKUP($C56,'Spells Data'!$A$1:$N$363,9,FALSE))</f>
        <v/>
      </c>
      <c r="K56" t="str">
        <f>IF(VLOOKUP($C56,'Spells Data'!$A$1:$N$363,10,FALSE)=0,"",VLOOKUP($C56,'Spells Data'!$A$1:$N$363,10,FALSE))</f>
        <v/>
      </c>
      <c r="L56" t="str">
        <f>IF(VLOOKUP($C56,'Spells Data'!$A$1:$N$363,11,FALSE)=0,"",VLOOKUP($C56,'Spells Data'!$A$1:$N$363,11,FALSE))</f>
        <v>Concentration, up to 1 minute</v>
      </c>
      <c r="M56" t="str">
        <f>IF(VLOOKUP($C56,'Spells Data'!$A$1:$N$363,12,FALSE)=0,"",VLOOKUP($C56,'Spells Data'!$A$1:$N$363,12,FALSE))</f>
        <v>Curse target creature on failed Wis save</v>
      </c>
      <c r="N56" t="str">
        <f>IF(VLOOKUP($C56,'Spells Data'!$A$1:$N$363,13,FALSE)=0,"",VLOOKUP($C56,'Spells Data'!$A$1:$N$363,13,FALSE))</f>
        <v>yes</v>
      </c>
      <c r="O56" t="s">
        <v>10</v>
      </c>
    </row>
    <row r="57" spans="1:15" x14ac:dyDescent="0.4">
      <c r="A57" t="s">
        <v>124</v>
      </c>
      <c r="B57">
        <v>3</v>
      </c>
      <c r="C57" t="s">
        <v>61</v>
      </c>
      <c r="D57" t="str">
        <f>IF(VLOOKUP($C57,'Spells Data'!$A$1:$N$363,3,FALSE)=0,"",VLOOKUP($C57,'Spells Data'!$A$1:$N$363,3,FALSE))</f>
        <v>necromancy</v>
      </c>
      <c r="E57" t="str">
        <f>IF(VLOOKUP($C57,'Spells Data'!$A$1:$N$363,4,FALSE)=0,"",VLOOKUP($C57,'Spells Data'!$A$1:$N$363,4,FALSE))</f>
        <v/>
      </c>
      <c r="F57" t="str">
        <f>IF(VLOOKUP($C57,'Spells Data'!$A$1:$N$363,5,FALSE)=0,"",VLOOKUP($C57,'Spells Data'!$A$1:$N$363,5,FALSE))</f>
        <v>1 action</v>
      </c>
      <c r="G57" t="str">
        <f>IF(VLOOKUP($C57,'Spells Data'!$A$1:$N$363,6,FALSE)=0,"",VLOOKUP($C57,'Spells Data'!$A$1:$N$363,6,FALSE))</f>
        <v>Touch</v>
      </c>
      <c r="H57" t="str">
        <f>IF(VLOOKUP($C57,'Spells Data'!$A$1:$N$363,7,FALSE)=0,"",VLOOKUP($C57,'Spells Data'!$A$1:$N$363,7,FALSE))</f>
        <v>V</v>
      </c>
      <c r="I57" t="str">
        <f>IF(VLOOKUP($C57,'Spells Data'!$A$1:$N$363,8,FALSE)=0,"",VLOOKUP($C57,'Spells Data'!$A$1:$N$363,8,FALSE))</f>
        <v>S</v>
      </c>
      <c r="J57" t="str">
        <f>IF(VLOOKUP($C57,'Spells Data'!$A$1:$N$363,9,FALSE)=0,"",VLOOKUP($C57,'Spells Data'!$A$1:$N$363,9,FALSE))</f>
        <v/>
      </c>
      <c r="K57" t="str">
        <f>IF(VLOOKUP($C57,'Spells Data'!$A$1:$N$363,10,FALSE)=0,"",VLOOKUP($C57,'Spells Data'!$A$1:$N$363,10,FALSE))</f>
        <v/>
      </c>
      <c r="L57" t="str">
        <f>IF(VLOOKUP($C57,'Spells Data'!$A$1:$N$363,11,FALSE)=0,"",VLOOKUP($C57,'Spells Data'!$A$1:$N$363,11,FALSE))</f>
        <v>Concentration, up to 1 minute</v>
      </c>
      <c r="M57" t="str">
        <f>IF(VLOOKUP($C57,'Spells Data'!$A$1:$N$363,12,FALSE)=0,"",VLOOKUP($C57,'Spells Data'!$A$1:$N$363,12,FALSE))</f>
        <v>Curse target creature on failed Wis save</v>
      </c>
      <c r="N57" t="str">
        <f>IF(VLOOKUP($C57,'Spells Data'!$A$1:$N$363,13,FALSE)=0,"",VLOOKUP($C57,'Spells Data'!$A$1:$N$363,13,FALSE))</f>
        <v>yes</v>
      </c>
      <c r="O57" t="s">
        <v>124</v>
      </c>
    </row>
    <row r="58" spans="1:15" x14ac:dyDescent="0.4">
      <c r="A58" t="s">
        <v>342</v>
      </c>
      <c r="B58">
        <v>3</v>
      </c>
      <c r="C58" t="s">
        <v>61</v>
      </c>
      <c r="D58" t="str">
        <f>IF(VLOOKUP($C58,'Spells Data'!$A$1:$N$363,3,FALSE)=0,"",VLOOKUP($C58,'Spells Data'!$A$1:$N$363,3,FALSE))</f>
        <v>necromancy</v>
      </c>
      <c r="E58" t="str">
        <f>IF(VLOOKUP($C58,'Spells Data'!$A$1:$N$363,4,FALSE)=0,"",VLOOKUP($C58,'Spells Data'!$A$1:$N$363,4,FALSE))</f>
        <v/>
      </c>
      <c r="F58" t="str">
        <f>IF(VLOOKUP($C58,'Spells Data'!$A$1:$N$363,5,FALSE)=0,"",VLOOKUP($C58,'Spells Data'!$A$1:$N$363,5,FALSE))</f>
        <v>1 action</v>
      </c>
      <c r="G58" t="str">
        <f>IF(VLOOKUP($C58,'Spells Data'!$A$1:$N$363,6,FALSE)=0,"",VLOOKUP($C58,'Spells Data'!$A$1:$N$363,6,FALSE))</f>
        <v>Touch</v>
      </c>
      <c r="H58" t="str">
        <f>IF(VLOOKUP($C58,'Spells Data'!$A$1:$N$363,7,FALSE)=0,"",VLOOKUP($C58,'Spells Data'!$A$1:$N$363,7,FALSE))</f>
        <v>V</v>
      </c>
      <c r="I58" t="str">
        <f>IF(VLOOKUP($C58,'Spells Data'!$A$1:$N$363,8,FALSE)=0,"",VLOOKUP($C58,'Spells Data'!$A$1:$N$363,8,FALSE))</f>
        <v>S</v>
      </c>
      <c r="J58" t="str">
        <f>IF(VLOOKUP($C58,'Spells Data'!$A$1:$N$363,9,FALSE)=0,"",VLOOKUP($C58,'Spells Data'!$A$1:$N$363,9,FALSE))</f>
        <v/>
      </c>
      <c r="K58" t="str">
        <f>IF(VLOOKUP($C58,'Spells Data'!$A$1:$N$363,10,FALSE)=0,"",VLOOKUP($C58,'Spells Data'!$A$1:$N$363,10,FALSE))</f>
        <v/>
      </c>
      <c r="L58" t="str">
        <f>IF(VLOOKUP($C58,'Spells Data'!$A$1:$N$363,11,FALSE)=0,"",VLOOKUP($C58,'Spells Data'!$A$1:$N$363,11,FALSE))</f>
        <v>Concentration, up to 1 minute</v>
      </c>
      <c r="M58" t="str">
        <f>IF(VLOOKUP($C58,'Spells Data'!$A$1:$N$363,12,FALSE)=0,"",VLOOKUP($C58,'Spells Data'!$A$1:$N$363,12,FALSE))</f>
        <v>Curse target creature on failed Wis save</v>
      </c>
      <c r="N58" t="str">
        <f>IF(VLOOKUP($C58,'Spells Data'!$A$1:$N$363,13,FALSE)=0,"",VLOOKUP($C58,'Spells Data'!$A$1:$N$363,13,FALSE))</f>
        <v>yes</v>
      </c>
      <c r="O58" t="s">
        <v>342</v>
      </c>
    </row>
    <row r="59" spans="1:15" x14ac:dyDescent="0.4">
      <c r="A59" t="s">
        <v>342</v>
      </c>
      <c r="B59">
        <v>5</v>
      </c>
      <c r="C59" t="s">
        <v>360</v>
      </c>
      <c r="D59" t="str">
        <f>IF(VLOOKUP($C59,'Spells Data'!$A$1:$N$363,3,FALSE)=0,"",VLOOKUP($C59,'Spells Data'!$A$1:$N$363,3,FALSE))</f>
        <v>evocation</v>
      </c>
      <c r="E59" t="str">
        <f>IF(VLOOKUP($C59,'Spells Data'!$A$1:$N$363,4,FALSE)=0,"",VLOOKUP($C59,'Spells Data'!$A$1:$N$363,4,FALSE))</f>
        <v/>
      </c>
      <c r="F59" t="str">
        <f>IF(VLOOKUP($C59,'Spells Data'!$A$1:$N$363,5,FALSE)=0,"",VLOOKUP($C59,'Spells Data'!$A$1:$N$363,5,FALSE))</f>
        <v>1 action</v>
      </c>
      <c r="G59" t="str">
        <f>IF(VLOOKUP($C59,'Spells Data'!$A$1:$N$363,6,FALSE)=0,"",VLOOKUP($C59,'Spells Data'!$A$1:$N$363,6,FALSE))</f>
        <v>120 feet</v>
      </c>
      <c r="H59" t="str">
        <f>IF(VLOOKUP($C59,'Spells Data'!$A$1:$N$363,7,FALSE)=0,"",VLOOKUP($C59,'Spells Data'!$A$1:$N$363,7,FALSE))</f>
        <v>V</v>
      </c>
      <c r="I59" t="str">
        <f>IF(VLOOKUP($C59,'Spells Data'!$A$1:$N$363,8,FALSE)=0,"",VLOOKUP($C59,'Spells Data'!$A$1:$N$363,8,FALSE))</f>
        <v>S</v>
      </c>
      <c r="J59" t="str">
        <f>IF(VLOOKUP($C59,'Spells Data'!$A$1:$N$363,9,FALSE)=0,"",VLOOKUP($C59,'Spells Data'!$A$1:$N$363,9,FALSE))</f>
        <v>M</v>
      </c>
      <c r="K59" t="str">
        <f>IF(VLOOKUP($C59,'Spells Data'!$A$1:$N$363,10,FALSE)=0,"",VLOOKUP($C59,'Spells Data'!$A$1:$N$363,10,FALSE))</f>
        <v/>
      </c>
      <c r="L59" t="str">
        <f>IF(VLOOKUP($C59,'Spells Data'!$A$1:$N$363,11,FALSE)=0,"",VLOOKUP($C59,'Spells Data'!$A$1:$N$363,11,FALSE))</f>
        <v>Concentration, up to 1 minute</v>
      </c>
      <c r="M59" t="str">
        <f>IF(VLOOKUP($C59,'Spells Data'!$A$1:$N$363,12,FALSE)=0,"",VLOOKUP($C59,'Spells Data'!$A$1:$N$363,12,FALSE))</f>
        <v>Create a large hand of Force that moves at your command and mimicks the movements of your own hand</v>
      </c>
      <c r="N59" t="str">
        <f>IF(VLOOKUP($C59,'Spells Data'!$A$1:$N$363,13,FALSE)=0,"",VLOOKUP($C59,'Spells Data'!$A$1:$N$363,13,FALSE))</f>
        <v>yes</v>
      </c>
      <c r="O59" t="s">
        <v>342</v>
      </c>
    </row>
    <row r="60" spans="1:15" x14ac:dyDescent="0.4">
      <c r="A60" t="s">
        <v>124</v>
      </c>
      <c r="B60">
        <v>6</v>
      </c>
      <c r="C60" t="s">
        <v>175</v>
      </c>
      <c r="D60" t="str">
        <f>IF(VLOOKUP($C60,'Spells Data'!$A$1:$N$363,3,FALSE)=0,"",VLOOKUP($C60,'Spells Data'!$A$1:$N$363,3,FALSE))</f>
        <v>evocation</v>
      </c>
      <c r="E60" t="str">
        <f>IF(VLOOKUP($C60,'Spells Data'!$A$1:$N$363,4,FALSE)=0,"",VLOOKUP($C60,'Spells Data'!$A$1:$N$363,4,FALSE))</f>
        <v/>
      </c>
      <c r="F60" t="str">
        <f>IF(VLOOKUP($C60,'Spells Data'!$A$1:$N$363,5,FALSE)=0,"",VLOOKUP($C60,'Spells Data'!$A$1:$N$363,5,FALSE))</f>
        <v>1 action</v>
      </c>
      <c r="G60" t="str">
        <f>IF(VLOOKUP($C60,'Spells Data'!$A$1:$N$363,6,FALSE)=0,"",VLOOKUP($C60,'Spells Data'!$A$1:$N$363,6,FALSE))</f>
        <v>90 feet</v>
      </c>
      <c r="H60" t="str">
        <f>IF(VLOOKUP($C60,'Spells Data'!$A$1:$N$363,7,FALSE)=0,"",VLOOKUP($C60,'Spells Data'!$A$1:$N$363,7,FALSE))</f>
        <v>V</v>
      </c>
      <c r="I60" t="str">
        <f>IF(VLOOKUP($C60,'Spells Data'!$A$1:$N$363,8,FALSE)=0,"",VLOOKUP($C60,'Spells Data'!$A$1:$N$363,8,FALSE))</f>
        <v>S</v>
      </c>
      <c r="J60" t="str">
        <f>IF(VLOOKUP($C60,'Spells Data'!$A$1:$N$363,9,FALSE)=0,"",VLOOKUP($C60,'Spells Data'!$A$1:$N$363,9,FALSE))</f>
        <v/>
      </c>
      <c r="K60" t="str">
        <f>IF(VLOOKUP($C60,'Spells Data'!$A$1:$N$363,10,FALSE)=0,"",VLOOKUP($C60,'Spells Data'!$A$1:$N$363,10,FALSE))</f>
        <v/>
      </c>
      <c r="L60" t="str">
        <f>IF(VLOOKUP($C60,'Spells Data'!$A$1:$N$363,11,FALSE)=0,"",VLOOKUP($C60,'Spells Data'!$A$1:$N$363,11,FALSE))</f>
        <v>Concentration, up to 10 minutes</v>
      </c>
      <c r="M60" t="str">
        <f>IF(VLOOKUP($C60,'Spells Data'!$A$1:$N$363,12,FALSE)=0,"",VLOOKUP($C60,'Spells Data'!$A$1:$N$363,12,FALSE))</f>
        <v xml:space="preserve">Create a vertical wall of whirling razor sharp magical energy; on a failed Dex save creature takes 6d10 </v>
      </c>
      <c r="N60" t="str">
        <f>IF(VLOOKUP($C60,'Spells Data'!$A$1:$N$363,13,FALSE)=0,"",VLOOKUP($C60,'Spells Data'!$A$1:$N$363,13,FALSE))</f>
        <v/>
      </c>
      <c r="O60" t="s">
        <v>124</v>
      </c>
    </row>
    <row r="61" spans="1:15" x14ac:dyDescent="0.4">
      <c r="A61" t="s">
        <v>10</v>
      </c>
      <c r="B61">
        <v>0</v>
      </c>
      <c r="C61" t="s">
        <v>11</v>
      </c>
      <c r="D61" t="str">
        <f>IF(VLOOKUP($C61,'Spells Data'!$A$1:$N$363,3,FALSE)=0,"",VLOOKUP($C61,'Spells Data'!$A$1:$N$363,3,FALSE))</f>
        <v>abjuration</v>
      </c>
      <c r="E61" t="str">
        <f>IF(VLOOKUP($C61,'Spells Data'!$A$1:$N$363,4,FALSE)=0,"",VLOOKUP($C61,'Spells Data'!$A$1:$N$363,4,FALSE))</f>
        <v/>
      </c>
      <c r="F61" t="str">
        <f>IF(VLOOKUP($C61,'Spells Data'!$A$1:$N$363,5,FALSE)=0,"",VLOOKUP($C61,'Spells Data'!$A$1:$N$363,5,FALSE))</f>
        <v>1 action</v>
      </c>
      <c r="G61" t="str">
        <f>IF(VLOOKUP($C61,'Spells Data'!$A$1:$N$363,6,FALSE)=0,"",VLOOKUP($C61,'Spells Data'!$A$1:$N$363,6,FALSE))</f>
        <v>Self</v>
      </c>
      <c r="H61" t="str">
        <f>IF(VLOOKUP($C61,'Spells Data'!$A$1:$N$363,7,FALSE)=0,"",VLOOKUP($C61,'Spells Data'!$A$1:$N$363,7,FALSE))</f>
        <v>V</v>
      </c>
      <c r="I61" t="str">
        <f>IF(VLOOKUP($C61,'Spells Data'!$A$1:$N$363,8,FALSE)=0,"",VLOOKUP($C61,'Spells Data'!$A$1:$N$363,8,FALSE))</f>
        <v>S</v>
      </c>
      <c r="J61" t="str">
        <f>IF(VLOOKUP($C61,'Spells Data'!$A$1:$N$363,9,FALSE)=0,"",VLOOKUP($C61,'Spells Data'!$A$1:$N$363,9,FALSE))</f>
        <v/>
      </c>
      <c r="K61" t="str">
        <f>IF(VLOOKUP($C61,'Spells Data'!$A$1:$N$363,10,FALSE)=0,"",VLOOKUP($C61,'Spells Data'!$A$1:$N$363,10,FALSE))</f>
        <v/>
      </c>
      <c r="L61" t="str">
        <f>IF(VLOOKUP($C61,'Spells Data'!$A$1:$N$363,11,FALSE)=0,"",VLOOKUP($C61,'Spells Data'!$A$1:$N$363,11,FALSE))</f>
        <v>1 round</v>
      </c>
      <c r="M61" t="str">
        <f>IF(VLOOKUP($C61,'Spells Data'!$A$1:$N$363,12,FALSE)=0,"",VLOOKUP($C61,'Spells Data'!$A$1:$N$363,12,FALSE))</f>
        <v>Gain resistance to bludgeoning, piercing, and slashing damage from melee attacks</v>
      </c>
      <c r="N61" t="str">
        <f>IF(VLOOKUP($C61,'Spells Data'!$A$1:$N$363,13,FALSE)=0,"",VLOOKUP($C61,'Spells Data'!$A$1:$N$363,13,FALSE))</f>
        <v/>
      </c>
      <c r="O61" t="s">
        <v>10</v>
      </c>
    </row>
    <row r="62" spans="1:15" x14ac:dyDescent="0.4">
      <c r="A62" t="s">
        <v>278</v>
      </c>
      <c r="B62">
        <v>0</v>
      </c>
      <c r="C62" t="s">
        <v>11</v>
      </c>
      <c r="D62" t="str">
        <f>IF(VLOOKUP($C62,'Spells Data'!$A$1:$N$363,3,FALSE)=0,"",VLOOKUP($C62,'Spells Data'!$A$1:$N$363,3,FALSE))</f>
        <v>abjuration</v>
      </c>
      <c r="E62" t="str">
        <f>IF(VLOOKUP($C62,'Spells Data'!$A$1:$N$363,4,FALSE)=0,"",VLOOKUP($C62,'Spells Data'!$A$1:$N$363,4,FALSE))</f>
        <v/>
      </c>
      <c r="F62" t="str">
        <f>IF(VLOOKUP($C62,'Spells Data'!$A$1:$N$363,5,FALSE)=0,"",VLOOKUP($C62,'Spells Data'!$A$1:$N$363,5,FALSE))</f>
        <v>1 action</v>
      </c>
      <c r="G62" t="str">
        <f>IF(VLOOKUP($C62,'Spells Data'!$A$1:$N$363,6,FALSE)=0,"",VLOOKUP($C62,'Spells Data'!$A$1:$N$363,6,FALSE))</f>
        <v>Self</v>
      </c>
      <c r="H62" t="str">
        <f>IF(VLOOKUP($C62,'Spells Data'!$A$1:$N$363,7,FALSE)=0,"",VLOOKUP($C62,'Spells Data'!$A$1:$N$363,7,FALSE))</f>
        <v>V</v>
      </c>
      <c r="I62" t="str">
        <f>IF(VLOOKUP($C62,'Spells Data'!$A$1:$N$363,8,FALSE)=0,"",VLOOKUP($C62,'Spells Data'!$A$1:$N$363,8,FALSE))</f>
        <v>S</v>
      </c>
      <c r="J62" t="str">
        <f>IF(VLOOKUP($C62,'Spells Data'!$A$1:$N$363,9,FALSE)=0,"",VLOOKUP($C62,'Spells Data'!$A$1:$N$363,9,FALSE))</f>
        <v/>
      </c>
      <c r="K62" t="str">
        <f>IF(VLOOKUP($C62,'Spells Data'!$A$1:$N$363,10,FALSE)=0,"",VLOOKUP($C62,'Spells Data'!$A$1:$N$363,10,FALSE))</f>
        <v/>
      </c>
      <c r="L62" t="str">
        <f>IF(VLOOKUP($C62,'Spells Data'!$A$1:$N$363,11,FALSE)=0,"",VLOOKUP($C62,'Spells Data'!$A$1:$N$363,11,FALSE))</f>
        <v>1 round</v>
      </c>
      <c r="M62" t="str">
        <f>IF(VLOOKUP($C62,'Spells Data'!$A$1:$N$363,12,FALSE)=0,"",VLOOKUP($C62,'Spells Data'!$A$1:$N$363,12,FALSE))</f>
        <v>Gain resistance to bludgeoning, piercing, and slashing damage from melee attacks</v>
      </c>
      <c r="N62" t="str">
        <f>IF(VLOOKUP($C62,'Spells Data'!$A$1:$N$363,13,FALSE)=0,"",VLOOKUP($C62,'Spells Data'!$A$1:$N$363,13,FALSE))</f>
        <v/>
      </c>
      <c r="O62" t="s">
        <v>278</v>
      </c>
    </row>
    <row r="63" spans="1:15" x14ac:dyDescent="0.4">
      <c r="A63" t="s">
        <v>329</v>
      </c>
      <c r="B63">
        <v>0</v>
      </c>
      <c r="C63" t="s">
        <v>11</v>
      </c>
      <c r="D63" t="str">
        <f>IF(VLOOKUP($C63,'Spells Data'!$A$1:$N$363,3,FALSE)=0,"",VLOOKUP($C63,'Spells Data'!$A$1:$N$363,3,FALSE))</f>
        <v>abjuration</v>
      </c>
      <c r="E63" t="str">
        <f>IF(VLOOKUP($C63,'Spells Data'!$A$1:$N$363,4,FALSE)=0,"",VLOOKUP($C63,'Spells Data'!$A$1:$N$363,4,FALSE))</f>
        <v/>
      </c>
      <c r="F63" t="str">
        <f>IF(VLOOKUP($C63,'Spells Data'!$A$1:$N$363,5,FALSE)=0,"",VLOOKUP($C63,'Spells Data'!$A$1:$N$363,5,FALSE))</f>
        <v>1 action</v>
      </c>
      <c r="G63" t="str">
        <f>IF(VLOOKUP($C63,'Spells Data'!$A$1:$N$363,6,FALSE)=0,"",VLOOKUP($C63,'Spells Data'!$A$1:$N$363,6,FALSE))</f>
        <v>Self</v>
      </c>
      <c r="H63" t="str">
        <f>IF(VLOOKUP($C63,'Spells Data'!$A$1:$N$363,7,FALSE)=0,"",VLOOKUP($C63,'Spells Data'!$A$1:$N$363,7,FALSE))</f>
        <v>V</v>
      </c>
      <c r="I63" t="str">
        <f>IF(VLOOKUP($C63,'Spells Data'!$A$1:$N$363,8,FALSE)=0,"",VLOOKUP($C63,'Spells Data'!$A$1:$N$363,8,FALSE))</f>
        <v>S</v>
      </c>
      <c r="J63" t="str">
        <f>IF(VLOOKUP($C63,'Spells Data'!$A$1:$N$363,9,FALSE)=0,"",VLOOKUP($C63,'Spells Data'!$A$1:$N$363,9,FALSE))</f>
        <v/>
      </c>
      <c r="K63" t="str">
        <f>IF(VLOOKUP($C63,'Spells Data'!$A$1:$N$363,10,FALSE)=0,"",VLOOKUP($C63,'Spells Data'!$A$1:$N$363,10,FALSE))</f>
        <v/>
      </c>
      <c r="L63" t="str">
        <f>IF(VLOOKUP($C63,'Spells Data'!$A$1:$N$363,11,FALSE)=0,"",VLOOKUP($C63,'Spells Data'!$A$1:$N$363,11,FALSE))</f>
        <v>1 round</v>
      </c>
      <c r="M63" t="str">
        <f>IF(VLOOKUP($C63,'Spells Data'!$A$1:$N$363,12,FALSE)=0,"",VLOOKUP($C63,'Spells Data'!$A$1:$N$363,12,FALSE))</f>
        <v>Gain resistance to bludgeoning, piercing, and slashing damage from melee attacks</v>
      </c>
      <c r="N63" t="str">
        <f>IF(VLOOKUP($C63,'Spells Data'!$A$1:$N$363,13,FALSE)=0,"",VLOOKUP($C63,'Spells Data'!$A$1:$N$363,13,FALSE))</f>
        <v/>
      </c>
      <c r="O63" t="s">
        <v>329</v>
      </c>
    </row>
    <row r="64" spans="1:15" x14ac:dyDescent="0.4">
      <c r="A64" t="s">
        <v>342</v>
      </c>
      <c r="B64">
        <v>0</v>
      </c>
      <c r="C64" t="s">
        <v>11</v>
      </c>
      <c r="D64" t="str">
        <f>IF(VLOOKUP($C64,'Spells Data'!$A$1:$N$363,3,FALSE)=0,"",VLOOKUP($C64,'Spells Data'!$A$1:$N$363,3,FALSE))</f>
        <v>abjuration</v>
      </c>
      <c r="E64" t="str">
        <f>IF(VLOOKUP($C64,'Spells Data'!$A$1:$N$363,4,FALSE)=0,"",VLOOKUP($C64,'Spells Data'!$A$1:$N$363,4,FALSE))</f>
        <v/>
      </c>
      <c r="F64" t="str">
        <f>IF(VLOOKUP($C64,'Spells Data'!$A$1:$N$363,5,FALSE)=0,"",VLOOKUP($C64,'Spells Data'!$A$1:$N$363,5,FALSE))</f>
        <v>1 action</v>
      </c>
      <c r="G64" t="str">
        <f>IF(VLOOKUP($C64,'Spells Data'!$A$1:$N$363,6,FALSE)=0,"",VLOOKUP($C64,'Spells Data'!$A$1:$N$363,6,FALSE))</f>
        <v>Self</v>
      </c>
      <c r="H64" t="str">
        <f>IF(VLOOKUP($C64,'Spells Data'!$A$1:$N$363,7,FALSE)=0,"",VLOOKUP($C64,'Spells Data'!$A$1:$N$363,7,FALSE))</f>
        <v>V</v>
      </c>
      <c r="I64" t="str">
        <f>IF(VLOOKUP($C64,'Spells Data'!$A$1:$N$363,8,FALSE)=0,"",VLOOKUP($C64,'Spells Data'!$A$1:$N$363,8,FALSE))</f>
        <v>S</v>
      </c>
      <c r="J64" t="str">
        <f>IF(VLOOKUP($C64,'Spells Data'!$A$1:$N$363,9,FALSE)=0,"",VLOOKUP($C64,'Spells Data'!$A$1:$N$363,9,FALSE))</f>
        <v/>
      </c>
      <c r="K64" t="str">
        <f>IF(VLOOKUP($C64,'Spells Data'!$A$1:$N$363,10,FALSE)=0,"",VLOOKUP($C64,'Spells Data'!$A$1:$N$363,10,FALSE))</f>
        <v/>
      </c>
      <c r="L64" t="str">
        <f>IF(VLOOKUP($C64,'Spells Data'!$A$1:$N$363,11,FALSE)=0,"",VLOOKUP($C64,'Spells Data'!$A$1:$N$363,11,FALSE))</f>
        <v>1 round</v>
      </c>
      <c r="M64" t="str">
        <f>IF(VLOOKUP($C64,'Spells Data'!$A$1:$N$363,12,FALSE)=0,"",VLOOKUP($C64,'Spells Data'!$A$1:$N$363,12,FALSE))</f>
        <v>Gain resistance to bludgeoning, piercing, and slashing damage from melee attacks</v>
      </c>
      <c r="N64" t="str">
        <f>IF(VLOOKUP($C64,'Spells Data'!$A$1:$N$363,13,FALSE)=0,"",VLOOKUP($C64,'Spells Data'!$A$1:$N$363,13,FALSE))</f>
        <v/>
      </c>
      <c r="O64" t="s">
        <v>342</v>
      </c>
    </row>
    <row r="65" spans="1:15" x14ac:dyDescent="0.4">
      <c r="A65" t="s">
        <v>124</v>
      </c>
      <c r="B65">
        <v>1</v>
      </c>
      <c r="C65" t="s">
        <v>130</v>
      </c>
      <c r="D65" t="str">
        <f>IF(VLOOKUP($C65,'Spells Data'!$A$1:$N$363,3,FALSE)=0,"",VLOOKUP($C65,'Spells Data'!$A$1:$N$363,3,FALSE))</f>
        <v>enchantment</v>
      </c>
      <c r="E65" t="str">
        <f>IF(VLOOKUP($C65,'Spells Data'!$A$1:$N$363,4,FALSE)=0,"",VLOOKUP($C65,'Spells Data'!$A$1:$N$363,4,FALSE))</f>
        <v/>
      </c>
      <c r="F65" t="str">
        <f>IF(VLOOKUP($C65,'Spells Data'!$A$1:$N$363,5,FALSE)=0,"",VLOOKUP($C65,'Spells Data'!$A$1:$N$363,5,FALSE))</f>
        <v>1 action</v>
      </c>
      <c r="G65" t="str">
        <f>IF(VLOOKUP($C65,'Spells Data'!$A$1:$N$363,6,FALSE)=0,"",VLOOKUP($C65,'Spells Data'!$A$1:$N$363,6,FALSE))</f>
        <v>30 feet</v>
      </c>
      <c r="H65" t="str">
        <f>IF(VLOOKUP($C65,'Spells Data'!$A$1:$N$363,7,FALSE)=0,"",VLOOKUP($C65,'Spells Data'!$A$1:$N$363,7,FALSE))</f>
        <v>V</v>
      </c>
      <c r="I65" t="str">
        <f>IF(VLOOKUP($C65,'Spells Data'!$A$1:$N$363,8,FALSE)=0,"",VLOOKUP($C65,'Spells Data'!$A$1:$N$363,8,FALSE))</f>
        <v>S</v>
      </c>
      <c r="J65" t="str">
        <f>IF(VLOOKUP($C65,'Spells Data'!$A$1:$N$363,9,FALSE)=0,"",VLOOKUP($C65,'Spells Data'!$A$1:$N$363,9,FALSE))</f>
        <v>M</v>
      </c>
      <c r="K65" t="str">
        <f>IF(VLOOKUP($C65,'Spells Data'!$A$1:$N$363,10,FALSE)=0,"",VLOOKUP($C65,'Spells Data'!$A$1:$N$363,10,FALSE))</f>
        <v/>
      </c>
      <c r="L65" t="str">
        <f>IF(VLOOKUP($C65,'Spells Data'!$A$1:$N$363,11,FALSE)=0,"",VLOOKUP($C65,'Spells Data'!$A$1:$N$363,11,FALSE))</f>
        <v>Concentration, up to 1 minute</v>
      </c>
      <c r="M65" t="str">
        <f>IF(VLOOKUP($C65,'Spells Data'!$A$1:$N$363,12,FALSE)=0,"",VLOOKUP($C65,'Spells Data'!$A$1:$N$363,12,FALSE))</f>
        <v>Up to 3 targets within range gain d4 on all attacks and saves for the duration</v>
      </c>
      <c r="N65" t="str">
        <f>IF(VLOOKUP($C65,'Spells Data'!$A$1:$N$363,13,FALSE)=0,"",VLOOKUP($C65,'Spells Data'!$A$1:$N$363,13,FALSE))</f>
        <v>yes</v>
      </c>
      <c r="O65" t="s">
        <v>124</v>
      </c>
    </row>
    <row r="66" spans="1:15" x14ac:dyDescent="0.4">
      <c r="A66" t="s">
        <v>247</v>
      </c>
      <c r="B66">
        <v>1</v>
      </c>
      <c r="C66" t="s">
        <v>130</v>
      </c>
      <c r="D66" t="str">
        <f>IF(VLOOKUP($C66,'Spells Data'!$A$1:$N$363,3,FALSE)=0,"",VLOOKUP($C66,'Spells Data'!$A$1:$N$363,3,FALSE))</f>
        <v>enchantment</v>
      </c>
      <c r="E66" t="str">
        <f>IF(VLOOKUP($C66,'Spells Data'!$A$1:$N$363,4,FALSE)=0,"",VLOOKUP($C66,'Spells Data'!$A$1:$N$363,4,FALSE))</f>
        <v/>
      </c>
      <c r="F66" t="str">
        <f>IF(VLOOKUP($C66,'Spells Data'!$A$1:$N$363,5,FALSE)=0,"",VLOOKUP($C66,'Spells Data'!$A$1:$N$363,5,FALSE))</f>
        <v>1 action</v>
      </c>
      <c r="G66" t="str">
        <f>IF(VLOOKUP($C66,'Spells Data'!$A$1:$N$363,6,FALSE)=0,"",VLOOKUP($C66,'Spells Data'!$A$1:$N$363,6,FALSE))</f>
        <v>30 feet</v>
      </c>
      <c r="H66" t="str">
        <f>IF(VLOOKUP($C66,'Spells Data'!$A$1:$N$363,7,FALSE)=0,"",VLOOKUP($C66,'Spells Data'!$A$1:$N$363,7,FALSE))</f>
        <v>V</v>
      </c>
      <c r="I66" t="str">
        <f>IF(VLOOKUP($C66,'Spells Data'!$A$1:$N$363,8,FALSE)=0,"",VLOOKUP($C66,'Spells Data'!$A$1:$N$363,8,FALSE))</f>
        <v>S</v>
      </c>
      <c r="J66" t="str">
        <f>IF(VLOOKUP($C66,'Spells Data'!$A$1:$N$363,9,FALSE)=0,"",VLOOKUP($C66,'Spells Data'!$A$1:$N$363,9,FALSE))</f>
        <v>M</v>
      </c>
      <c r="K66" t="str">
        <f>IF(VLOOKUP($C66,'Spells Data'!$A$1:$N$363,10,FALSE)=0,"",VLOOKUP($C66,'Spells Data'!$A$1:$N$363,10,FALSE))</f>
        <v/>
      </c>
      <c r="L66" t="str">
        <f>IF(VLOOKUP($C66,'Spells Data'!$A$1:$N$363,11,FALSE)=0,"",VLOOKUP($C66,'Spells Data'!$A$1:$N$363,11,FALSE))</f>
        <v>Concentration, up to 1 minute</v>
      </c>
      <c r="M66" t="str">
        <f>IF(VLOOKUP($C66,'Spells Data'!$A$1:$N$363,12,FALSE)=0,"",VLOOKUP($C66,'Spells Data'!$A$1:$N$363,12,FALSE))</f>
        <v>Up to 3 targets within range gain d4 on all attacks and saves for the duration</v>
      </c>
      <c r="N66" t="str">
        <f>IF(VLOOKUP($C66,'Spells Data'!$A$1:$N$363,13,FALSE)=0,"",VLOOKUP($C66,'Spells Data'!$A$1:$N$363,13,FALSE))</f>
        <v>yes</v>
      </c>
      <c r="O66" t="s">
        <v>247</v>
      </c>
    </row>
    <row r="67" spans="1:15" x14ac:dyDescent="0.4">
      <c r="A67" t="s">
        <v>195</v>
      </c>
      <c r="B67">
        <v>4</v>
      </c>
      <c r="C67" t="s">
        <v>221</v>
      </c>
      <c r="D67" t="str">
        <f>IF(VLOOKUP($C67,'Spells Data'!$A$1:$N$363,3,FALSE)=0,"",VLOOKUP($C67,'Spells Data'!$A$1:$N$363,3,FALSE))</f>
        <v>necromancy</v>
      </c>
      <c r="E67" t="str">
        <f>IF(VLOOKUP($C67,'Spells Data'!$A$1:$N$363,4,FALSE)=0,"",VLOOKUP($C67,'Spells Data'!$A$1:$N$363,4,FALSE))</f>
        <v/>
      </c>
      <c r="F67" t="str">
        <f>IF(VLOOKUP($C67,'Spells Data'!$A$1:$N$363,5,FALSE)=0,"",VLOOKUP($C67,'Spells Data'!$A$1:$N$363,5,FALSE))</f>
        <v>1 action</v>
      </c>
      <c r="G67" t="str">
        <f>IF(VLOOKUP($C67,'Spells Data'!$A$1:$N$363,6,FALSE)=0,"",VLOOKUP($C67,'Spells Data'!$A$1:$N$363,6,FALSE))</f>
        <v>30 feet</v>
      </c>
      <c r="H67" t="str">
        <f>IF(VLOOKUP($C67,'Spells Data'!$A$1:$N$363,7,FALSE)=0,"",VLOOKUP($C67,'Spells Data'!$A$1:$N$363,7,FALSE))</f>
        <v>V</v>
      </c>
      <c r="I67" t="str">
        <f>IF(VLOOKUP($C67,'Spells Data'!$A$1:$N$363,8,FALSE)=0,"",VLOOKUP($C67,'Spells Data'!$A$1:$N$363,8,FALSE))</f>
        <v>S</v>
      </c>
      <c r="J67" t="str">
        <f>IF(VLOOKUP($C67,'Spells Data'!$A$1:$N$363,9,FALSE)=0,"",VLOOKUP($C67,'Spells Data'!$A$1:$N$363,9,FALSE))</f>
        <v/>
      </c>
      <c r="K67" t="str">
        <f>IF(VLOOKUP($C67,'Spells Data'!$A$1:$N$363,10,FALSE)=0,"",VLOOKUP($C67,'Spells Data'!$A$1:$N$363,10,FALSE))</f>
        <v/>
      </c>
      <c r="L67" t="str">
        <f>IF(VLOOKUP($C67,'Spells Data'!$A$1:$N$363,11,FALSE)=0,"",VLOOKUP($C67,'Spells Data'!$A$1:$N$363,11,FALSE))</f>
        <v>Instantaneous</v>
      </c>
      <c r="M67" t="str">
        <f>IF(VLOOKUP($C67,'Spells Data'!$A$1:$N$363,12,FALSE)=0,"",VLOOKUP($C67,'Spells Data'!$A$1:$N$363,12,FALSE))</f>
        <v>Target takes 8d8 necrotic damage on failed Constitution save; Plant creatures are disadvantaged and take maximum; non-magical plants simply wither and die</v>
      </c>
      <c r="N67" t="str">
        <f>IF(VLOOKUP($C67,'Spells Data'!$A$1:$N$363,13,FALSE)=0,"",VLOOKUP($C67,'Spells Data'!$A$1:$N$363,13,FALSE))</f>
        <v>yes</v>
      </c>
      <c r="O67" t="s">
        <v>195</v>
      </c>
    </row>
    <row r="68" spans="1:15" x14ac:dyDescent="0.4">
      <c r="A68" t="s">
        <v>278</v>
      </c>
      <c r="B68">
        <v>4</v>
      </c>
      <c r="C68" t="s">
        <v>221</v>
      </c>
      <c r="D68" t="str">
        <f>IF(VLOOKUP($C68,'Spells Data'!$A$1:$N$363,3,FALSE)=0,"",VLOOKUP($C68,'Spells Data'!$A$1:$N$363,3,FALSE))</f>
        <v>necromancy</v>
      </c>
      <c r="E68" t="str">
        <f>IF(VLOOKUP($C68,'Spells Data'!$A$1:$N$363,4,FALSE)=0,"",VLOOKUP($C68,'Spells Data'!$A$1:$N$363,4,FALSE))</f>
        <v/>
      </c>
      <c r="F68" t="str">
        <f>IF(VLOOKUP($C68,'Spells Data'!$A$1:$N$363,5,FALSE)=0,"",VLOOKUP($C68,'Spells Data'!$A$1:$N$363,5,FALSE))</f>
        <v>1 action</v>
      </c>
      <c r="G68" t="str">
        <f>IF(VLOOKUP($C68,'Spells Data'!$A$1:$N$363,6,FALSE)=0,"",VLOOKUP($C68,'Spells Data'!$A$1:$N$363,6,FALSE))</f>
        <v>30 feet</v>
      </c>
      <c r="H68" t="str">
        <f>IF(VLOOKUP($C68,'Spells Data'!$A$1:$N$363,7,FALSE)=0,"",VLOOKUP($C68,'Spells Data'!$A$1:$N$363,7,FALSE))</f>
        <v>V</v>
      </c>
      <c r="I68" t="str">
        <f>IF(VLOOKUP($C68,'Spells Data'!$A$1:$N$363,8,FALSE)=0,"",VLOOKUP($C68,'Spells Data'!$A$1:$N$363,8,FALSE))</f>
        <v>S</v>
      </c>
      <c r="J68" t="str">
        <f>IF(VLOOKUP($C68,'Spells Data'!$A$1:$N$363,9,FALSE)=0,"",VLOOKUP($C68,'Spells Data'!$A$1:$N$363,9,FALSE))</f>
        <v/>
      </c>
      <c r="K68" t="str">
        <f>IF(VLOOKUP($C68,'Spells Data'!$A$1:$N$363,10,FALSE)=0,"",VLOOKUP($C68,'Spells Data'!$A$1:$N$363,10,FALSE))</f>
        <v/>
      </c>
      <c r="L68" t="str">
        <f>IF(VLOOKUP($C68,'Spells Data'!$A$1:$N$363,11,FALSE)=0,"",VLOOKUP($C68,'Spells Data'!$A$1:$N$363,11,FALSE))</f>
        <v>Instantaneous</v>
      </c>
      <c r="M68" t="str">
        <f>IF(VLOOKUP($C68,'Spells Data'!$A$1:$N$363,12,FALSE)=0,"",VLOOKUP($C68,'Spells Data'!$A$1:$N$363,12,FALSE))</f>
        <v>Target takes 8d8 necrotic damage on failed Constitution save; Plant creatures are disadvantaged and take maximum; non-magical plants simply wither and die</v>
      </c>
      <c r="N68" t="str">
        <f>IF(VLOOKUP($C68,'Spells Data'!$A$1:$N$363,13,FALSE)=0,"",VLOOKUP($C68,'Spells Data'!$A$1:$N$363,13,FALSE))</f>
        <v>yes</v>
      </c>
      <c r="O68" t="s">
        <v>278</v>
      </c>
    </row>
    <row r="69" spans="1:15" x14ac:dyDescent="0.4">
      <c r="A69" t="s">
        <v>329</v>
      </c>
      <c r="B69">
        <v>4</v>
      </c>
      <c r="C69" t="s">
        <v>221</v>
      </c>
      <c r="D69" t="str">
        <f>IF(VLOOKUP($C69,'Spells Data'!$A$1:$N$363,3,FALSE)=0,"",VLOOKUP($C69,'Spells Data'!$A$1:$N$363,3,FALSE))</f>
        <v>necromancy</v>
      </c>
      <c r="E69" t="str">
        <f>IF(VLOOKUP($C69,'Spells Data'!$A$1:$N$363,4,FALSE)=0,"",VLOOKUP($C69,'Spells Data'!$A$1:$N$363,4,FALSE))</f>
        <v/>
      </c>
      <c r="F69" t="str">
        <f>IF(VLOOKUP($C69,'Spells Data'!$A$1:$N$363,5,FALSE)=0,"",VLOOKUP($C69,'Spells Data'!$A$1:$N$363,5,FALSE))</f>
        <v>1 action</v>
      </c>
      <c r="G69" t="str">
        <f>IF(VLOOKUP($C69,'Spells Data'!$A$1:$N$363,6,FALSE)=0,"",VLOOKUP($C69,'Spells Data'!$A$1:$N$363,6,FALSE))</f>
        <v>30 feet</v>
      </c>
      <c r="H69" t="str">
        <f>IF(VLOOKUP($C69,'Spells Data'!$A$1:$N$363,7,FALSE)=0,"",VLOOKUP($C69,'Spells Data'!$A$1:$N$363,7,FALSE))</f>
        <v>V</v>
      </c>
      <c r="I69" t="str">
        <f>IF(VLOOKUP($C69,'Spells Data'!$A$1:$N$363,8,FALSE)=0,"",VLOOKUP($C69,'Spells Data'!$A$1:$N$363,8,FALSE))</f>
        <v>S</v>
      </c>
      <c r="J69" t="str">
        <f>IF(VLOOKUP($C69,'Spells Data'!$A$1:$N$363,9,FALSE)=0,"",VLOOKUP($C69,'Spells Data'!$A$1:$N$363,9,FALSE))</f>
        <v/>
      </c>
      <c r="K69" t="str">
        <f>IF(VLOOKUP($C69,'Spells Data'!$A$1:$N$363,10,FALSE)=0,"",VLOOKUP($C69,'Spells Data'!$A$1:$N$363,10,FALSE))</f>
        <v/>
      </c>
      <c r="L69" t="str">
        <f>IF(VLOOKUP($C69,'Spells Data'!$A$1:$N$363,11,FALSE)=0,"",VLOOKUP($C69,'Spells Data'!$A$1:$N$363,11,FALSE))</f>
        <v>Instantaneous</v>
      </c>
      <c r="M69" t="str">
        <f>IF(VLOOKUP($C69,'Spells Data'!$A$1:$N$363,12,FALSE)=0,"",VLOOKUP($C69,'Spells Data'!$A$1:$N$363,12,FALSE))</f>
        <v>Target takes 8d8 necrotic damage on failed Constitution save; Plant creatures are disadvantaged and take maximum; non-magical plants simply wither and die</v>
      </c>
      <c r="N69" t="str">
        <f>IF(VLOOKUP($C69,'Spells Data'!$A$1:$N$363,13,FALSE)=0,"",VLOOKUP($C69,'Spells Data'!$A$1:$N$363,13,FALSE))</f>
        <v>yes</v>
      </c>
      <c r="O69" t="s">
        <v>329</v>
      </c>
    </row>
    <row r="70" spans="1:15" x14ac:dyDescent="0.4">
      <c r="A70" t="s">
        <v>342</v>
      </c>
      <c r="B70">
        <v>4</v>
      </c>
      <c r="C70" t="s">
        <v>221</v>
      </c>
      <c r="D70" t="str">
        <f>IF(VLOOKUP($C70,'Spells Data'!$A$1:$N$363,3,FALSE)=0,"",VLOOKUP($C70,'Spells Data'!$A$1:$N$363,3,FALSE))</f>
        <v>necromancy</v>
      </c>
      <c r="E70" t="str">
        <f>IF(VLOOKUP($C70,'Spells Data'!$A$1:$N$363,4,FALSE)=0,"",VLOOKUP($C70,'Spells Data'!$A$1:$N$363,4,FALSE))</f>
        <v/>
      </c>
      <c r="F70" t="str">
        <f>IF(VLOOKUP($C70,'Spells Data'!$A$1:$N$363,5,FALSE)=0,"",VLOOKUP($C70,'Spells Data'!$A$1:$N$363,5,FALSE))</f>
        <v>1 action</v>
      </c>
      <c r="G70" t="str">
        <f>IF(VLOOKUP($C70,'Spells Data'!$A$1:$N$363,6,FALSE)=0,"",VLOOKUP($C70,'Spells Data'!$A$1:$N$363,6,FALSE))</f>
        <v>30 feet</v>
      </c>
      <c r="H70" t="str">
        <f>IF(VLOOKUP($C70,'Spells Data'!$A$1:$N$363,7,FALSE)=0,"",VLOOKUP($C70,'Spells Data'!$A$1:$N$363,7,FALSE))</f>
        <v>V</v>
      </c>
      <c r="I70" t="str">
        <f>IF(VLOOKUP($C70,'Spells Data'!$A$1:$N$363,8,FALSE)=0,"",VLOOKUP($C70,'Spells Data'!$A$1:$N$363,8,FALSE))</f>
        <v>S</v>
      </c>
      <c r="J70" t="str">
        <f>IF(VLOOKUP($C70,'Spells Data'!$A$1:$N$363,9,FALSE)=0,"",VLOOKUP($C70,'Spells Data'!$A$1:$N$363,9,FALSE))</f>
        <v/>
      </c>
      <c r="K70" t="str">
        <f>IF(VLOOKUP($C70,'Spells Data'!$A$1:$N$363,10,FALSE)=0,"",VLOOKUP($C70,'Spells Data'!$A$1:$N$363,10,FALSE))</f>
        <v/>
      </c>
      <c r="L70" t="str">
        <f>IF(VLOOKUP($C70,'Spells Data'!$A$1:$N$363,11,FALSE)=0,"",VLOOKUP($C70,'Spells Data'!$A$1:$N$363,11,FALSE))</f>
        <v>Instantaneous</v>
      </c>
      <c r="M70" t="str">
        <f>IF(VLOOKUP($C70,'Spells Data'!$A$1:$N$363,12,FALSE)=0,"",VLOOKUP($C70,'Spells Data'!$A$1:$N$363,12,FALSE))</f>
        <v>Target takes 8d8 necrotic damage on failed Constitution save; Plant creatures are disadvantaged and take maximum; non-magical plants simply wither and die</v>
      </c>
      <c r="N70" t="str">
        <f>IF(VLOOKUP($C70,'Spells Data'!$A$1:$N$363,13,FALSE)=0,"",VLOOKUP($C70,'Spells Data'!$A$1:$N$363,13,FALSE))</f>
        <v>yes</v>
      </c>
      <c r="O70" t="s">
        <v>342</v>
      </c>
    </row>
    <row r="71" spans="1:15" x14ac:dyDescent="0.4">
      <c r="A71" t="s">
        <v>247</v>
      </c>
      <c r="B71">
        <v>3</v>
      </c>
      <c r="C71" t="s">
        <v>257</v>
      </c>
      <c r="D71" t="str">
        <f>IF(VLOOKUP($C71,'Spells Data'!$A$1:$N$363,3,FALSE)=0,"",VLOOKUP($C71,'Spells Data'!$A$1:$N$363,3,FALSE))</f>
        <v>evocation</v>
      </c>
      <c r="E71" t="str">
        <f>IF(VLOOKUP($C71,'Spells Data'!$A$1:$N$363,4,FALSE)=0,"",VLOOKUP($C71,'Spells Data'!$A$1:$N$363,4,FALSE))</f>
        <v/>
      </c>
      <c r="F71" t="str">
        <f>IF(VLOOKUP($C71,'Spells Data'!$A$1:$N$363,5,FALSE)=0,"",VLOOKUP($C71,'Spells Data'!$A$1:$N$363,5,FALSE))</f>
        <v>1 bonus action</v>
      </c>
      <c r="G71" t="str">
        <f>IF(VLOOKUP($C71,'Spells Data'!$A$1:$N$363,6,FALSE)=0,"",VLOOKUP($C71,'Spells Data'!$A$1:$N$363,6,FALSE))</f>
        <v>Self</v>
      </c>
      <c r="H71" t="str">
        <f>IF(VLOOKUP($C71,'Spells Data'!$A$1:$N$363,7,FALSE)=0,"",VLOOKUP($C71,'Spells Data'!$A$1:$N$363,7,FALSE))</f>
        <v>V</v>
      </c>
      <c r="I71" t="str">
        <f>IF(VLOOKUP($C71,'Spells Data'!$A$1:$N$363,8,FALSE)=0,"",VLOOKUP($C71,'Spells Data'!$A$1:$N$363,8,FALSE))</f>
        <v/>
      </c>
      <c r="J71" t="str">
        <f>IF(VLOOKUP($C71,'Spells Data'!$A$1:$N$363,9,FALSE)=0,"",VLOOKUP($C71,'Spells Data'!$A$1:$N$363,9,FALSE))</f>
        <v/>
      </c>
      <c r="K71" t="str">
        <f>IF(VLOOKUP($C71,'Spells Data'!$A$1:$N$363,10,FALSE)=0,"",VLOOKUP($C71,'Spells Data'!$A$1:$N$363,10,FALSE))</f>
        <v/>
      </c>
      <c r="L71" t="str">
        <f>IF(VLOOKUP($C71,'Spells Data'!$A$1:$N$363,11,FALSE)=0,"",VLOOKUP($C71,'Spells Data'!$A$1:$N$363,11,FALSE))</f>
        <v>Concentration, up to 1 minute</v>
      </c>
      <c r="M71" t="str">
        <f>IF(VLOOKUP($C71,'Spells Data'!$A$1:$N$363,12,FALSE)=0,"",VLOOKUP($C71,'Spells Data'!$A$1:$N$363,12,FALSE))</f>
        <v>Next creature hit take additional 3d8 radiant damage and Con save or be blinded for duration</v>
      </c>
      <c r="N71" t="str">
        <f>IF(VLOOKUP($C71,'Spells Data'!$A$1:$N$363,13,FALSE)=0,"",VLOOKUP($C71,'Spells Data'!$A$1:$N$363,13,FALSE))</f>
        <v/>
      </c>
      <c r="O71" t="s">
        <v>247</v>
      </c>
    </row>
    <row r="72" spans="1:15" x14ac:dyDescent="0.4">
      <c r="A72" t="s">
        <v>10</v>
      </c>
      <c r="B72">
        <v>2</v>
      </c>
      <c r="C72" t="s">
        <v>41</v>
      </c>
      <c r="D72" t="str">
        <f>IF(VLOOKUP($C72,'Spells Data'!$A$1:$N$363,3,FALSE)=0,"",VLOOKUP($C72,'Spells Data'!$A$1:$N$363,3,FALSE))</f>
        <v>necromancy</v>
      </c>
      <c r="E72" t="str">
        <f>IF(VLOOKUP($C72,'Spells Data'!$A$1:$N$363,4,FALSE)=0,"",VLOOKUP($C72,'Spells Data'!$A$1:$N$363,4,FALSE))</f>
        <v/>
      </c>
      <c r="F72" t="str">
        <f>IF(VLOOKUP($C72,'Spells Data'!$A$1:$N$363,5,FALSE)=0,"",VLOOKUP($C72,'Spells Data'!$A$1:$N$363,5,FALSE))</f>
        <v>1 action</v>
      </c>
      <c r="G72" t="str">
        <f>IF(VLOOKUP($C72,'Spells Data'!$A$1:$N$363,6,FALSE)=0,"",VLOOKUP($C72,'Spells Data'!$A$1:$N$363,6,FALSE))</f>
        <v>30 feet</v>
      </c>
      <c r="H72" t="str">
        <f>IF(VLOOKUP($C72,'Spells Data'!$A$1:$N$363,7,FALSE)=0,"",VLOOKUP($C72,'Spells Data'!$A$1:$N$363,7,FALSE))</f>
        <v>V</v>
      </c>
      <c r="I72" t="str">
        <f>IF(VLOOKUP($C72,'Spells Data'!$A$1:$N$363,8,FALSE)=0,"",VLOOKUP($C72,'Spells Data'!$A$1:$N$363,8,FALSE))</f>
        <v/>
      </c>
      <c r="J72" t="str">
        <f>IF(VLOOKUP($C72,'Spells Data'!$A$1:$N$363,9,FALSE)=0,"",VLOOKUP($C72,'Spells Data'!$A$1:$N$363,9,FALSE))</f>
        <v/>
      </c>
      <c r="K72" t="str">
        <f>IF(VLOOKUP($C72,'Spells Data'!$A$1:$N$363,10,FALSE)=0,"",VLOOKUP($C72,'Spells Data'!$A$1:$N$363,10,FALSE))</f>
        <v/>
      </c>
      <c r="L72" t="str">
        <f>IF(VLOOKUP($C72,'Spells Data'!$A$1:$N$363,11,FALSE)=0,"",VLOOKUP($C72,'Spells Data'!$A$1:$N$363,11,FALSE))</f>
        <v>1 minute</v>
      </c>
      <c r="M72" t="str">
        <f>IF(VLOOKUP($C72,'Spells Data'!$A$1:$N$363,12,FALSE)=0,"",VLOOKUP($C72,'Spells Data'!$A$1:$N$363,12,FALSE))</f>
        <v>Blind or deafen target creature on failed Con save</v>
      </c>
      <c r="N72" t="str">
        <f>IF(VLOOKUP($C72,'Spells Data'!$A$1:$N$363,13,FALSE)=0,"",VLOOKUP($C72,'Spells Data'!$A$1:$N$363,13,FALSE))</f>
        <v>yes</v>
      </c>
      <c r="O72" t="s">
        <v>10</v>
      </c>
    </row>
    <row r="73" spans="1:15" x14ac:dyDescent="0.4">
      <c r="A73" t="s">
        <v>124</v>
      </c>
      <c r="B73">
        <v>2</v>
      </c>
      <c r="C73" t="s">
        <v>41</v>
      </c>
      <c r="D73" t="str">
        <f>IF(VLOOKUP($C73,'Spells Data'!$A$1:$N$363,3,FALSE)=0,"",VLOOKUP($C73,'Spells Data'!$A$1:$N$363,3,FALSE))</f>
        <v>necromancy</v>
      </c>
      <c r="E73" t="str">
        <f>IF(VLOOKUP($C73,'Spells Data'!$A$1:$N$363,4,FALSE)=0,"",VLOOKUP($C73,'Spells Data'!$A$1:$N$363,4,FALSE))</f>
        <v/>
      </c>
      <c r="F73" t="str">
        <f>IF(VLOOKUP($C73,'Spells Data'!$A$1:$N$363,5,FALSE)=0,"",VLOOKUP($C73,'Spells Data'!$A$1:$N$363,5,FALSE))</f>
        <v>1 action</v>
      </c>
      <c r="G73" t="str">
        <f>IF(VLOOKUP($C73,'Spells Data'!$A$1:$N$363,6,FALSE)=0,"",VLOOKUP($C73,'Spells Data'!$A$1:$N$363,6,FALSE))</f>
        <v>30 feet</v>
      </c>
      <c r="H73" t="str">
        <f>IF(VLOOKUP($C73,'Spells Data'!$A$1:$N$363,7,FALSE)=0,"",VLOOKUP($C73,'Spells Data'!$A$1:$N$363,7,FALSE))</f>
        <v>V</v>
      </c>
      <c r="I73" t="str">
        <f>IF(VLOOKUP($C73,'Spells Data'!$A$1:$N$363,8,FALSE)=0,"",VLOOKUP($C73,'Spells Data'!$A$1:$N$363,8,FALSE))</f>
        <v/>
      </c>
      <c r="J73" t="str">
        <f>IF(VLOOKUP($C73,'Spells Data'!$A$1:$N$363,9,FALSE)=0,"",VLOOKUP($C73,'Spells Data'!$A$1:$N$363,9,FALSE))</f>
        <v/>
      </c>
      <c r="K73" t="str">
        <f>IF(VLOOKUP($C73,'Spells Data'!$A$1:$N$363,10,FALSE)=0,"",VLOOKUP($C73,'Spells Data'!$A$1:$N$363,10,FALSE))</f>
        <v/>
      </c>
      <c r="L73" t="str">
        <f>IF(VLOOKUP($C73,'Spells Data'!$A$1:$N$363,11,FALSE)=0,"",VLOOKUP($C73,'Spells Data'!$A$1:$N$363,11,FALSE))</f>
        <v>1 minute</v>
      </c>
      <c r="M73" t="str">
        <f>IF(VLOOKUP($C73,'Spells Data'!$A$1:$N$363,12,FALSE)=0,"",VLOOKUP($C73,'Spells Data'!$A$1:$N$363,12,FALSE))</f>
        <v>Blind or deafen target creature on failed Con save</v>
      </c>
      <c r="N73" t="str">
        <f>IF(VLOOKUP($C73,'Spells Data'!$A$1:$N$363,13,FALSE)=0,"",VLOOKUP($C73,'Spells Data'!$A$1:$N$363,13,FALSE))</f>
        <v>yes</v>
      </c>
      <c r="O73" t="s">
        <v>124</v>
      </c>
    </row>
    <row r="74" spans="1:15" x14ac:dyDescent="0.4">
      <c r="A74" t="s">
        <v>278</v>
      </c>
      <c r="B74">
        <v>2</v>
      </c>
      <c r="C74" t="s">
        <v>41</v>
      </c>
      <c r="D74" t="str">
        <f>IF(VLOOKUP($C74,'Spells Data'!$A$1:$N$363,3,FALSE)=0,"",VLOOKUP($C74,'Spells Data'!$A$1:$N$363,3,FALSE))</f>
        <v>necromancy</v>
      </c>
      <c r="E74" t="str">
        <f>IF(VLOOKUP($C74,'Spells Data'!$A$1:$N$363,4,FALSE)=0,"",VLOOKUP($C74,'Spells Data'!$A$1:$N$363,4,FALSE))</f>
        <v/>
      </c>
      <c r="F74" t="str">
        <f>IF(VLOOKUP($C74,'Spells Data'!$A$1:$N$363,5,FALSE)=0,"",VLOOKUP($C74,'Spells Data'!$A$1:$N$363,5,FALSE))</f>
        <v>1 action</v>
      </c>
      <c r="G74" t="str">
        <f>IF(VLOOKUP($C74,'Spells Data'!$A$1:$N$363,6,FALSE)=0,"",VLOOKUP($C74,'Spells Data'!$A$1:$N$363,6,FALSE))</f>
        <v>30 feet</v>
      </c>
      <c r="H74" t="str">
        <f>IF(VLOOKUP($C74,'Spells Data'!$A$1:$N$363,7,FALSE)=0,"",VLOOKUP($C74,'Spells Data'!$A$1:$N$363,7,FALSE))</f>
        <v>V</v>
      </c>
      <c r="I74" t="str">
        <f>IF(VLOOKUP($C74,'Spells Data'!$A$1:$N$363,8,FALSE)=0,"",VLOOKUP($C74,'Spells Data'!$A$1:$N$363,8,FALSE))</f>
        <v/>
      </c>
      <c r="J74" t="str">
        <f>IF(VLOOKUP($C74,'Spells Data'!$A$1:$N$363,9,FALSE)=0,"",VLOOKUP($C74,'Spells Data'!$A$1:$N$363,9,FALSE))</f>
        <v/>
      </c>
      <c r="K74" t="str">
        <f>IF(VLOOKUP($C74,'Spells Data'!$A$1:$N$363,10,FALSE)=0,"",VLOOKUP($C74,'Spells Data'!$A$1:$N$363,10,FALSE))</f>
        <v/>
      </c>
      <c r="L74" t="str">
        <f>IF(VLOOKUP($C74,'Spells Data'!$A$1:$N$363,11,FALSE)=0,"",VLOOKUP($C74,'Spells Data'!$A$1:$N$363,11,FALSE))</f>
        <v>1 minute</v>
      </c>
      <c r="M74" t="str">
        <f>IF(VLOOKUP($C74,'Spells Data'!$A$1:$N$363,12,FALSE)=0,"",VLOOKUP($C74,'Spells Data'!$A$1:$N$363,12,FALSE))</f>
        <v>Blind or deafen target creature on failed Con save</v>
      </c>
      <c r="N74" t="str">
        <f>IF(VLOOKUP($C74,'Spells Data'!$A$1:$N$363,13,FALSE)=0,"",VLOOKUP($C74,'Spells Data'!$A$1:$N$363,13,FALSE))</f>
        <v>yes</v>
      </c>
      <c r="O74" t="s">
        <v>278</v>
      </c>
    </row>
    <row r="75" spans="1:15" x14ac:dyDescent="0.4">
      <c r="A75" t="s">
        <v>342</v>
      </c>
      <c r="B75">
        <v>2</v>
      </c>
      <c r="C75" t="s">
        <v>41</v>
      </c>
      <c r="D75" t="str">
        <f>IF(VLOOKUP($C75,'Spells Data'!$A$1:$N$363,3,FALSE)=0,"",VLOOKUP($C75,'Spells Data'!$A$1:$N$363,3,FALSE))</f>
        <v>necromancy</v>
      </c>
      <c r="E75" t="str">
        <f>IF(VLOOKUP($C75,'Spells Data'!$A$1:$N$363,4,FALSE)=0,"",VLOOKUP($C75,'Spells Data'!$A$1:$N$363,4,FALSE))</f>
        <v/>
      </c>
      <c r="F75" t="str">
        <f>IF(VLOOKUP($C75,'Spells Data'!$A$1:$N$363,5,FALSE)=0,"",VLOOKUP($C75,'Spells Data'!$A$1:$N$363,5,FALSE))</f>
        <v>1 action</v>
      </c>
      <c r="G75" t="str">
        <f>IF(VLOOKUP($C75,'Spells Data'!$A$1:$N$363,6,FALSE)=0,"",VLOOKUP($C75,'Spells Data'!$A$1:$N$363,6,FALSE))</f>
        <v>30 feet</v>
      </c>
      <c r="H75" t="str">
        <f>IF(VLOOKUP($C75,'Spells Data'!$A$1:$N$363,7,FALSE)=0,"",VLOOKUP($C75,'Spells Data'!$A$1:$N$363,7,FALSE))</f>
        <v>V</v>
      </c>
      <c r="I75" t="str">
        <f>IF(VLOOKUP($C75,'Spells Data'!$A$1:$N$363,8,FALSE)=0,"",VLOOKUP($C75,'Spells Data'!$A$1:$N$363,8,FALSE))</f>
        <v/>
      </c>
      <c r="J75" t="str">
        <f>IF(VLOOKUP($C75,'Spells Data'!$A$1:$N$363,9,FALSE)=0,"",VLOOKUP($C75,'Spells Data'!$A$1:$N$363,9,FALSE))</f>
        <v/>
      </c>
      <c r="K75" t="str">
        <f>IF(VLOOKUP($C75,'Spells Data'!$A$1:$N$363,10,FALSE)=0,"",VLOOKUP($C75,'Spells Data'!$A$1:$N$363,10,FALSE))</f>
        <v/>
      </c>
      <c r="L75" t="str">
        <f>IF(VLOOKUP($C75,'Spells Data'!$A$1:$N$363,11,FALSE)=0,"",VLOOKUP($C75,'Spells Data'!$A$1:$N$363,11,FALSE))</f>
        <v>1 minute</v>
      </c>
      <c r="M75" t="str">
        <f>IF(VLOOKUP($C75,'Spells Data'!$A$1:$N$363,12,FALSE)=0,"",VLOOKUP($C75,'Spells Data'!$A$1:$N$363,12,FALSE))</f>
        <v>Blind or deafen target creature on failed Con save</v>
      </c>
      <c r="N75" t="str">
        <f>IF(VLOOKUP($C75,'Spells Data'!$A$1:$N$363,13,FALSE)=0,"",VLOOKUP($C75,'Spells Data'!$A$1:$N$363,13,FALSE))</f>
        <v>yes</v>
      </c>
      <c r="O75" t="s">
        <v>342</v>
      </c>
    </row>
    <row r="76" spans="1:15" x14ac:dyDescent="0.4">
      <c r="A76" t="s">
        <v>278</v>
      </c>
      <c r="B76">
        <v>3</v>
      </c>
      <c r="C76" t="s">
        <v>305</v>
      </c>
      <c r="D76" t="str">
        <f>IF(VLOOKUP($C76,'Spells Data'!$A$1:$N$363,3,FALSE)=0,"",VLOOKUP($C76,'Spells Data'!$A$1:$N$363,3,FALSE))</f>
        <v>transmutation</v>
      </c>
      <c r="E76" t="str">
        <f>IF(VLOOKUP($C76,'Spells Data'!$A$1:$N$363,4,FALSE)=0,"",VLOOKUP($C76,'Spells Data'!$A$1:$N$363,4,FALSE))</f>
        <v/>
      </c>
      <c r="F76" t="str">
        <f>IF(VLOOKUP($C76,'Spells Data'!$A$1:$N$363,5,FALSE)=0,"",VLOOKUP($C76,'Spells Data'!$A$1:$N$363,5,FALSE))</f>
        <v>1 action</v>
      </c>
      <c r="G76" t="str">
        <f>IF(VLOOKUP($C76,'Spells Data'!$A$1:$N$363,6,FALSE)=0,"",VLOOKUP($C76,'Spells Data'!$A$1:$N$363,6,FALSE))</f>
        <v>Self</v>
      </c>
      <c r="H76" t="str">
        <f>IF(VLOOKUP($C76,'Spells Data'!$A$1:$N$363,7,FALSE)=0,"",VLOOKUP($C76,'Spells Data'!$A$1:$N$363,7,FALSE))</f>
        <v>V</v>
      </c>
      <c r="I76" t="str">
        <f>IF(VLOOKUP($C76,'Spells Data'!$A$1:$N$363,8,FALSE)=0,"",VLOOKUP($C76,'Spells Data'!$A$1:$N$363,8,FALSE))</f>
        <v>S</v>
      </c>
      <c r="J76" t="str">
        <f>IF(VLOOKUP($C76,'Spells Data'!$A$1:$N$363,9,FALSE)=0,"",VLOOKUP($C76,'Spells Data'!$A$1:$N$363,9,FALSE))</f>
        <v/>
      </c>
      <c r="K76" t="str">
        <f>IF(VLOOKUP($C76,'Spells Data'!$A$1:$N$363,10,FALSE)=0,"",VLOOKUP($C76,'Spells Data'!$A$1:$N$363,10,FALSE))</f>
        <v/>
      </c>
      <c r="L76" t="str">
        <f>IF(VLOOKUP($C76,'Spells Data'!$A$1:$N$363,11,FALSE)=0,"",VLOOKUP($C76,'Spells Data'!$A$1:$N$363,11,FALSE))</f>
        <v>1 minute</v>
      </c>
      <c r="M76" t="str">
        <f>IF(VLOOKUP($C76,'Spells Data'!$A$1:$N$363,12,FALSE)=0,"",VLOOKUP($C76,'Spells Data'!$A$1:$N$363,12,FALSE))</f>
        <v>11 or higher on a d20 at the end of every turn sends you to Ethereal plane; if you start a turn there you return to Material</v>
      </c>
      <c r="N76" t="str">
        <f>IF(VLOOKUP($C76,'Spells Data'!$A$1:$N$363,13,FALSE)=0,"",VLOOKUP($C76,'Spells Data'!$A$1:$N$363,13,FALSE))</f>
        <v/>
      </c>
      <c r="O76" t="s">
        <v>278</v>
      </c>
    </row>
    <row r="77" spans="1:15" x14ac:dyDescent="0.4">
      <c r="A77" t="s">
        <v>342</v>
      </c>
      <c r="B77">
        <v>3</v>
      </c>
      <c r="C77" t="s">
        <v>305</v>
      </c>
      <c r="D77" t="str">
        <f>IF(VLOOKUP($C77,'Spells Data'!$A$1:$N$363,3,FALSE)=0,"",VLOOKUP($C77,'Spells Data'!$A$1:$N$363,3,FALSE))</f>
        <v>transmutation</v>
      </c>
      <c r="E77" t="str">
        <f>IF(VLOOKUP($C77,'Spells Data'!$A$1:$N$363,4,FALSE)=0,"",VLOOKUP($C77,'Spells Data'!$A$1:$N$363,4,FALSE))</f>
        <v/>
      </c>
      <c r="F77" t="str">
        <f>IF(VLOOKUP($C77,'Spells Data'!$A$1:$N$363,5,FALSE)=0,"",VLOOKUP($C77,'Spells Data'!$A$1:$N$363,5,FALSE))</f>
        <v>1 action</v>
      </c>
      <c r="G77" t="str">
        <f>IF(VLOOKUP($C77,'Spells Data'!$A$1:$N$363,6,FALSE)=0,"",VLOOKUP($C77,'Spells Data'!$A$1:$N$363,6,FALSE))</f>
        <v>Self</v>
      </c>
      <c r="H77" t="str">
        <f>IF(VLOOKUP($C77,'Spells Data'!$A$1:$N$363,7,FALSE)=0,"",VLOOKUP($C77,'Spells Data'!$A$1:$N$363,7,FALSE))</f>
        <v>V</v>
      </c>
      <c r="I77" t="str">
        <f>IF(VLOOKUP($C77,'Spells Data'!$A$1:$N$363,8,FALSE)=0,"",VLOOKUP($C77,'Spells Data'!$A$1:$N$363,8,FALSE))</f>
        <v>S</v>
      </c>
      <c r="J77" t="str">
        <f>IF(VLOOKUP($C77,'Spells Data'!$A$1:$N$363,9,FALSE)=0,"",VLOOKUP($C77,'Spells Data'!$A$1:$N$363,9,FALSE))</f>
        <v/>
      </c>
      <c r="K77" t="str">
        <f>IF(VLOOKUP($C77,'Spells Data'!$A$1:$N$363,10,FALSE)=0,"",VLOOKUP($C77,'Spells Data'!$A$1:$N$363,10,FALSE))</f>
        <v/>
      </c>
      <c r="L77" t="str">
        <f>IF(VLOOKUP($C77,'Spells Data'!$A$1:$N$363,11,FALSE)=0,"",VLOOKUP($C77,'Spells Data'!$A$1:$N$363,11,FALSE))</f>
        <v>1 minute</v>
      </c>
      <c r="M77" t="str">
        <f>IF(VLOOKUP($C77,'Spells Data'!$A$1:$N$363,12,FALSE)=0,"",VLOOKUP($C77,'Spells Data'!$A$1:$N$363,12,FALSE))</f>
        <v>11 or higher on a d20 at the end of every turn sends you to Ethereal plane; if you start a turn there you return to Material</v>
      </c>
      <c r="N77" t="str">
        <f>IF(VLOOKUP($C77,'Spells Data'!$A$1:$N$363,13,FALSE)=0,"",VLOOKUP($C77,'Spells Data'!$A$1:$N$363,13,FALSE))</f>
        <v/>
      </c>
      <c r="O77" t="s">
        <v>342</v>
      </c>
    </row>
    <row r="78" spans="1:15" x14ac:dyDescent="0.4">
      <c r="A78" t="s">
        <v>278</v>
      </c>
      <c r="B78">
        <v>2</v>
      </c>
      <c r="C78" t="s">
        <v>296</v>
      </c>
      <c r="D78" t="str">
        <f>IF(VLOOKUP($C78,'Spells Data'!$A$1:$N$363,3,FALSE)=0,"",VLOOKUP($C78,'Spells Data'!$A$1:$N$363,3,FALSE))</f>
        <v>illusion</v>
      </c>
      <c r="E78" t="str">
        <f>IF(VLOOKUP($C78,'Spells Data'!$A$1:$N$363,4,FALSE)=0,"",VLOOKUP($C78,'Spells Data'!$A$1:$N$363,4,FALSE))</f>
        <v/>
      </c>
      <c r="F78" t="str">
        <f>IF(VLOOKUP($C78,'Spells Data'!$A$1:$N$363,5,FALSE)=0,"",VLOOKUP($C78,'Spells Data'!$A$1:$N$363,5,FALSE))</f>
        <v>1 action</v>
      </c>
      <c r="G78" t="str">
        <f>IF(VLOOKUP($C78,'Spells Data'!$A$1:$N$363,6,FALSE)=0,"",VLOOKUP($C78,'Spells Data'!$A$1:$N$363,6,FALSE))</f>
        <v>Self</v>
      </c>
      <c r="H78" t="str">
        <f>IF(VLOOKUP($C78,'Spells Data'!$A$1:$N$363,7,FALSE)=0,"",VLOOKUP($C78,'Spells Data'!$A$1:$N$363,7,FALSE))</f>
        <v>V</v>
      </c>
      <c r="I78" t="str">
        <f>IF(VLOOKUP($C78,'Spells Data'!$A$1:$N$363,8,FALSE)=0,"",VLOOKUP($C78,'Spells Data'!$A$1:$N$363,8,FALSE))</f>
        <v/>
      </c>
      <c r="J78" t="str">
        <f>IF(VLOOKUP($C78,'Spells Data'!$A$1:$N$363,9,FALSE)=0,"",VLOOKUP($C78,'Spells Data'!$A$1:$N$363,9,FALSE))</f>
        <v/>
      </c>
      <c r="K78" t="str">
        <f>IF(VLOOKUP($C78,'Spells Data'!$A$1:$N$363,10,FALSE)=0,"",VLOOKUP($C78,'Spells Data'!$A$1:$N$363,10,FALSE))</f>
        <v/>
      </c>
      <c r="L78" t="str">
        <f>IF(VLOOKUP($C78,'Spells Data'!$A$1:$N$363,11,FALSE)=0,"",VLOOKUP($C78,'Spells Data'!$A$1:$N$363,11,FALSE))</f>
        <v>Concentration, up to 1 minute</v>
      </c>
      <c r="M78" t="str">
        <f>IF(VLOOKUP($C78,'Spells Data'!$A$1:$N$363,12,FALSE)=0,"",VLOOKUP($C78,'Spells Data'!$A$1:$N$363,12,FALSE))</f>
        <v>All creatures except those that don't rely on sight are disadvantaged on attacks against you for duration</v>
      </c>
      <c r="N78" t="str">
        <f>IF(VLOOKUP($C78,'Spells Data'!$A$1:$N$363,13,FALSE)=0,"",VLOOKUP($C78,'Spells Data'!$A$1:$N$363,13,FALSE))</f>
        <v/>
      </c>
      <c r="O78" t="s">
        <v>278</v>
      </c>
    </row>
    <row r="79" spans="1:15" x14ac:dyDescent="0.4">
      <c r="A79" t="s">
        <v>342</v>
      </c>
      <c r="B79">
        <v>2</v>
      </c>
      <c r="C79" t="s">
        <v>296</v>
      </c>
      <c r="D79" t="str">
        <f>IF(VLOOKUP($C79,'Spells Data'!$A$1:$N$363,3,FALSE)=0,"",VLOOKUP($C79,'Spells Data'!$A$1:$N$363,3,FALSE))</f>
        <v>illusion</v>
      </c>
      <c r="E79" t="str">
        <f>IF(VLOOKUP($C79,'Spells Data'!$A$1:$N$363,4,FALSE)=0,"",VLOOKUP($C79,'Spells Data'!$A$1:$N$363,4,FALSE))</f>
        <v/>
      </c>
      <c r="F79" t="str">
        <f>IF(VLOOKUP($C79,'Spells Data'!$A$1:$N$363,5,FALSE)=0,"",VLOOKUP($C79,'Spells Data'!$A$1:$N$363,5,FALSE))</f>
        <v>1 action</v>
      </c>
      <c r="G79" t="str">
        <f>IF(VLOOKUP($C79,'Spells Data'!$A$1:$N$363,6,FALSE)=0,"",VLOOKUP($C79,'Spells Data'!$A$1:$N$363,6,FALSE))</f>
        <v>Self</v>
      </c>
      <c r="H79" t="str">
        <f>IF(VLOOKUP($C79,'Spells Data'!$A$1:$N$363,7,FALSE)=0,"",VLOOKUP($C79,'Spells Data'!$A$1:$N$363,7,FALSE))</f>
        <v>V</v>
      </c>
      <c r="I79" t="str">
        <f>IF(VLOOKUP($C79,'Spells Data'!$A$1:$N$363,8,FALSE)=0,"",VLOOKUP($C79,'Spells Data'!$A$1:$N$363,8,FALSE))</f>
        <v/>
      </c>
      <c r="J79" t="str">
        <f>IF(VLOOKUP($C79,'Spells Data'!$A$1:$N$363,9,FALSE)=0,"",VLOOKUP($C79,'Spells Data'!$A$1:$N$363,9,FALSE))</f>
        <v/>
      </c>
      <c r="K79" t="str">
        <f>IF(VLOOKUP($C79,'Spells Data'!$A$1:$N$363,10,FALSE)=0,"",VLOOKUP($C79,'Spells Data'!$A$1:$N$363,10,FALSE))</f>
        <v/>
      </c>
      <c r="L79" t="str">
        <f>IF(VLOOKUP($C79,'Spells Data'!$A$1:$N$363,11,FALSE)=0,"",VLOOKUP($C79,'Spells Data'!$A$1:$N$363,11,FALSE))</f>
        <v>Concentration, up to 1 minute</v>
      </c>
      <c r="M79" t="str">
        <f>IF(VLOOKUP($C79,'Spells Data'!$A$1:$N$363,12,FALSE)=0,"",VLOOKUP($C79,'Spells Data'!$A$1:$N$363,12,FALSE))</f>
        <v>All creatures except those that don't rely on sight are disadvantaged on attacks against you for duration</v>
      </c>
      <c r="N79" t="str">
        <f>IF(VLOOKUP($C79,'Spells Data'!$A$1:$N$363,13,FALSE)=0,"",VLOOKUP($C79,'Spells Data'!$A$1:$N$363,13,FALSE))</f>
        <v/>
      </c>
      <c r="O79" t="s">
        <v>342</v>
      </c>
    </row>
    <row r="80" spans="1:15" x14ac:dyDescent="0.4">
      <c r="A80" t="s">
        <v>247</v>
      </c>
      <c r="B80">
        <v>2</v>
      </c>
      <c r="C80" t="s">
        <v>253</v>
      </c>
      <c r="D80" t="str">
        <f>IF(VLOOKUP($C80,'Spells Data'!$A$1:$N$363,3,FALSE)=0,"",VLOOKUP($C80,'Spells Data'!$A$1:$N$363,3,FALSE))</f>
        <v>evocation</v>
      </c>
      <c r="E80" t="str">
        <f>IF(VLOOKUP($C80,'Spells Data'!$A$1:$N$363,4,FALSE)=0,"",VLOOKUP($C80,'Spells Data'!$A$1:$N$363,4,FALSE))</f>
        <v/>
      </c>
      <c r="F80" t="str">
        <f>IF(VLOOKUP($C80,'Spells Data'!$A$1:$N$363,5,FALSE)=0,"",VLOOKUP($C80,'Spells Data'!$A$1:$N$363,5,FALSE))</f>
        <v>1 bonus action</v>
      </c>
      <c r="G80" t="str">
        <f>IF(VLOOKUP($C80,'Spells Data'!$A$1:$N$363,6,FALSE)=0,"",VLOOKUP($C80,'Spells Data'!$A$1:$N$363,6,FALSE))</f>
        <v>Self</v>
      </c>
      <c r="H80" t="str">
        <f>IF(VLOOKUP($C80,'Spells Data'!$A$1:$N$363,7,FALSE)=0,"",VLOOKUP($C80,'Spells Data'!$A$1:$N$363,7,FALSE))</f>
        <v>V</v>
      </c>
      <c r="I80" t="str">
        <f>IF(VLOOKUP($C80,'Spells Data'!$A$1:$N$363,8,FALSE)=0,"",VLOOKUP($C80,'Spells Data'!$A$1:$N$363,8,FALSE))</f>
        <v/>
      </c>
      <c r="J80" t="str">
        <f>IF(VLOOKUP($C80,'Spells Data'!$A$1:$N$363,9,FALSE)=0,"",VLOOKUP($C80,'Spells Data'!$A$1:$N$363,9,FALSE))</f>
        <v/>
      </c>
      <c r="K80" t="str">
        <f>IF(VLOOKUP($C80,'Spells Data'!$A$1:$N$363,10,FALSE)=0,"",VLOOKUP($C80,'Spells Data'!$A$1:$N$363,10,FALSE))</f>
        <v/>
      </c>
      <c r="L80" t="str">
        <f>IF(VLOOKUP($C80,'Spells Data'!$A$1:$N$363,11,FALSE)=0,"",VLOOKUP($C80,'Spells Data'!$A$1:$N$363,11,FALSE))</f>
        <v>Concentration, up to 1 minute</v>
      </c>
      <c r="M80" t="str">
        <f>IF(VLOOKUP($C80,'Spells Data'!$A$1:$N$363,12,FALSE)=0,"",VLOOKUP($C80,'Spells Data'!$A$1:$N$363,12,FALSE))</f>
        <v>Next creature hit takes additional 2d6 radiance damage, becomes visible, and sheds light in a 5-foot radius</v>
      </c>
      <c r="N80" t="str">
        <f>IF(VLOOKUP($C80,'Spells Data'!$A$1:$N$363,13,FALSE)=0,"",VLOOKUP($C80,'Spells Data'!$A$1:$N$363,13,FALSE))</f>
        <v>yes</v>
      </c>
      <c r="O80" t="s">
        <v>247</v>
      </c>
    </row>
    <row r="81" spans="1:15" x14ac:dyDescent="0.4">
      <c r="A81" t="s">
        <v>278</v>
      </c>
      <c r="B81">
        <v>1</v>
      </c>
      <c r="C81" t="s">
        <v>285</v>
      </c>
      <c r="D81" t="str">
        <f>IF(VLOOKUP($C81,'Spells Data'!$A$1:$N$363,3,FALSE)=0,"",VLOOKUP($C81,'Spells Data'!$A$1:$N$363,3,FALSE))</f>
        <v>evocation</v>
      </c>
      <c r="E81" t="str">
        <f>IF(VLOOKUP($C81,'Spells Data'!$A$1:$N$363,4,FALSE)=0,"",VLOOKUP($C81,'Spells Data'!$A$1:$N$363,4,FALSE))</f>
        <v/>
      </c>
      <c r="F81" t="str">
        <f>IF(VLOOKUP($C81,'Spells Data'!$A$1:$N$363,5,FALSE)=0,"",VLOOKUP($C81,'Spells Data'!$A$1:$N$363,5,FALSE))</f>
        <v>1 action</v>
      </c>
      <c r="G81" t="str">
        <f>IF(VLOOKUP($C81,'Spells Data'!$A$1:$N$363,6,FALSE)=0,"",VLOOKUP($C81,'Spells Data'!$A$1:$N$363,6,FALSE))</f>
        <v>Self (15-foot cone)</v>
      </c>
      <c r="H81" t="str">
        <f>IF(VLOOKUP($C81,'Spells Data'!$A$1:$N$363,7,FALSE)=0,"",VLOOKUP($C81,'Spells Data'!$A$1:$N$363,7,FALSE))</f>
        <v>V</v>
      </c>
      <c r="I81" t="str">
        <f>IF(VLOOKUP($C81,'Spells Data'!$A$1:$N$363,8,FALSE)=0,"",VLOOKUP($C81,'Spells Data'!$A$1:$N$363,8,FALSE))</f>
        <v>S</v>
      </c>
      <c r="J81" t="str">
        <f>IF(VLOOKUP($C81,'Spells Data'!$A$1:$N$363,9,FALSE)=0,"",VLOOKUP($C81,'Spells Data'!$A$1:$N$363,9,FALSE))</f>
        <v/>
      </c>
      <c r="K81" t="str">
        <f>IF(VLOOKUP($C81,'Spells Data'!$A$1:$N$363,10,FALSE)=0,"",VLOOKUP($C81,'Spells Data'!$A$1:$N$363,10,FALSE))</f>
        <v/>
      </c>
      <c r="L81" t="str">
        <f>IF(VLOOKUP($C81,'Spells Data'!$A$1:$N$363,11,FALSE)=0,"",VLOOKUP($C81,'Spells Data'!$A$1:$N$363,11,FALSE))</f>
        <v>Instantaneous</v>
      </c>
      <c r="M81" t="str">
        <f>IF(VLOOKUP($C81,'Spells Data'!$A$1:$N$363,12,FALSE)=0,"",VLOOKUP($C81,'Spells Data'!$A$1:$N$363,12,FALSE))</f>
        <v>Each creature in 15-foot cone takes 3d6 fire damage on failed Dex save</v>
      </c>
      <c r="N81" t="str">
        <f>IF(VLOOKUP($C81,'Spells Data'!$A$1:$N$363,13,FALSE)=0,"",VLOOKUP($C81,'Spells Data'!$A$1:$N$363,13,FALSE))</f>
        <v>yes</v>
      </c>
      <c r="O81" t="s">
        <v>278</v>
      </c>
    </row>
    <row r="82" spans="1:15" x14ac:dyDescent="0.4">
      <c r="A82" t="s">
        <v>342</v>
      </c>
      <c r="B82">
        <v>1</v>
      </c>
      <c r="C82" t="s">
        <v>285</v>
      </c>
      <c r="D82" t="str">
        <f>IF(VLOOKUP($C82,'Spells Data'!$A$1:$N$363,3,FALSE)=0,"",VLOOKUP($C82,'Spells Data'!$A$1:$N$363,3,FALSE))</f>
        <v>evocation</v>
      </c>
      <c r="E82" t="str">
        <f>IF(VLOOKUP($C82,'Spells Data'!$A$1:$N$363,4,FALSE)=0,"",VLOOKUP($C82,'Spells Data'!$A$1:$N$363,4,FALSE))</f>
        <v/>
      </c>
      <c r="F82" t="str">
        <f>IF(VLOOKUP($C82,'Spells Data'!$A$1:$N$363,5,FALSE)=0,"",VLOOKUP($C82,'Spells Data'!$A$1:$N$363,5,FALSE))</f>
        <v>1 action</v>
      </c>
      <c r="G82" t="str">
        <f>IF(VLOOKUP($C82,'Spells Data'!$A$1:$N$363,6,FALSE)=0,"",VLOOKUP($C82,'Spells Data'!$A$1:$N$363,6,FALSE))</f>
        <v>Self (15-foot cone)</v>
      </c>
      <c r="H82" t="str">
        <f>IF(VLOOKUP($C82,'Spells Data'!$A$1:$N$363,7,FALSE)=0,"",VLOOKUP($C82,'Spells Data'!$A$1:$N$363,7,FALSE))</f>
        <v>V</v>
      </c>
      <c r="I82" t="str">
        <f>IF(VLOOKUP($C82,'Spells Data'!$A$1:$N$363,8,FALSE)=0,"",VLOOKUP($C82,'Spells Data'!$A$1:$N$363,8,FALSE))</f>
        <v>S</v>
      </c>
      <c r="J82" t="str">
        <f>IF(VLOOKUP($C82,'Spells Data'!$A$1:$N$363,9,FALSE)=0,"",VLOOKUP($C82,'Spells Data'!$A$1:$N$363,9,FALSE))</f>
        <v/>
      </c>
      <c r="K82" t="str">
        <f>IF(VLOOKUP($C82,'Spells Data'!$A$1:$N$363,10,FALSE)=0,"",VLOOKUP($C82,'Spells Data'!$A$1:$N$363,10,FALSE))</f>
        <v/>
      </c>
      <c r="L82" t="str">
        <f>IF(VLOOKUP($C82,'Spells Data'!$A$1:$N$363,11,FALSE)=0,"",VLOOKUP($C82,'Spells Data'!$A$1:$N$363,11,FALSE))</f>
        <v>Instantaneous</v>
      </c>
      <c r="M82" t="str">
        <f>IF(VLOOKUP($C82,'Spells Data'!$A$1:$N$363,12,FALSE)=0,"",VLOOKUP($C82,'Spells Data'!$A$1:$N$363,12,FALSE))</f>
        <v>Each creature in 15-foot cone takes 3d6 fire damage on failed Dex save</v>
      </c>
      <c r="N82" t="str">
        <f>IF(VLOOKUP($C82,'Spells Data'!$A$1:$N$363,13,FALSE)=0,"",VLOOKUP($C82,'Spells Data'!$A$1:$N$363,13,FALSE))</f>
        <v>yes</v>
      </c>
      <c r="O82" t="s">
        <v>342</v>
      </c>
    </row>
    <row r="83" spans="1:15" x14ac:dyDescent="0.4">
      <c r="A83" t="s">
        <v>195</v>
      </c>
      <c r="B83">
        <v>3</v>
      </c>
      <c r="C83" t="s">
        <v>216</v>
      </c>
      <c r="D83" t="str">
        <f>IF(VLOOKUP($C83,'Spells Data'!$A$1:$N$363,3,FALSE)=0,"",VLOOKUP($C83,'Spells Data'!$A$1:$N$363,3,FALSE))</f>
        <v>conjuration</v>
      </c>
      <c r="E83" t="str">
        <f>IF(VLOOKUP($C83,'Spells Data'!$A$1:$N$363,4,FALSE)=0,"",VLOOKUP($C83,'Spells Data'!$A$1:$N$363,4,FALSE))</f>
        <v/>
      </c>
      <c r="F83" t="str">
        <f>IF(VLOOKUP($C83,'Spells Data'!$A$1:$N$363,5,FALSE)=0,"",VLOOKUP($C83,'Spells Data'!$A$1:$N$363,5,FALSE))</f>
        <v>1 action</v>
      </c>
      <c r="G83" t="str">
        <f>IF(VLOOKUP($C83,'Spells Data'!$A$1:$N$363,6,FALSE)=0,"",VLOOKUP($C83,'Spells Data'!$A$1:$N$363,6,FALSE))</f>
        <v>120 feet</v>
      </c>
      <c r="H83" t="str">
        <f>IF(VLOOKUP($C83,'Spells Data'!$A$1:$N$363,7,FALSE)=0,"",VLOOKUP($C83,'Spells Data'!$A$1:$N$363,7,FALSE))</f>
        <v>V</v>
      </c>
      <c r="I83" t="str">
        <f>IF(VLOOKUP($C83,'Spells Data'!$A$1:$N$363,8,FALSE)=0,"",VLOOKUP($C83,'Spells Data'!$A$1:$N$363,8,FALSE))</f>
        <v>S</v>
      </c>
      <c r="J83" t="str">
        <f>IF(VLOOKUP($C83,'Spells Data'!$A$1:$N$363,9,FALSE)=0,"",VLOOKUP($C83,'Spells Data'!$A$1:$N$363,9,FALSE))</f>
        <v/>
      </c>
      <c r="K83" t="str">
        <f>IF(VLOOKUP($C83,'Spells Data'!$A$1:$N$363,10,FALSE)=0,"",VLOOKUP($C83,'Spells Data'!$A$1:$N$363,10,FALSE))</f>
        <v/>
      </c>
      <c r="L83" t="str">
        <f>IF(VLOOKUP($C83,'Spells Data'!$A$1:$N$363,11,FALSE)=0,"",VLOOKUP($C83,'Spells Data'!$A$1:$N$363,11,FALSE))</f>
        <v>Concentration, up to 10 minutes</v>
      </c>
      <c r="M83" t="str">
        <f>IF(VLOOKUP($C83,'Spells Data'!$A$1:$N$363,12,FALSE)=0,"",VLOOKUP($C83,'Spells Data'!$A$1:$N$363,12,FALSE))</f>
        <v>A bolt of lightning deals 3d10 lightning damage to all creatures within 5' of a point specified; 1 bolt per round</v>
      </c>
      <c r="N83" t="str">
        <f>IF(VLOOKUP($C83,'Spells Data'!$A$1:$N$363,13,FALSE)=0,"",VLOOKUP($C83,'Spells Data'!$A$1:$N$363,13,FALSE))</f>
        <v>yes</v>
      </c>
      <c r="O83" t="s">
        <v>195</v>
      </c>
    </row>
    <row r="84" spans="1:15" x14ac:dyDescent="0.4">
      <c r="A84" t="s">
        <v>10</v>
      </c>
      <c r="B84">
        <v>2</v>
      </c>
      <c r="C84" t="s">
        <v>42</v>
      </c>
      <c r="D84" t="str">
        <f>IF(VLOOKUP($C84,'Spells Data'!$A$1:$N$363,3,FALSE)=0,"",VLOOKUP($C84,'Spells Data'!$A$1:$N$363,3,FALSE))</f>
        <v>enchantment</v>
      </c>
      <c r="E84" t="str">
        <f>IF(VLOOKUP($C84,'Spells Data'!$A$1:$N$363,4,FALSE)=0,"",VLOOKUP($C84,'Spells Data'!$A$1:$N$363,4,FALSE))</f>
        <v/>
      </c>
      <c r="F84" t="str">
        <f>IF(VLOOKUP($C84,'Spells Data'!$A$1:$N$363,5,FALSE)=0,"",VLOOKUP($C84,'Spells Data'!$A$1:$N$363,5,FALSE))</f>
        <v>1 action</v>
      </c>
      <c r="G84" t="str">
        <f>IF(VLOOKUP($C84,'Spells Data'!$A$1:$N$363,6,FALSE)=0,"",VLOOKUP($C84,'Spells Data'!$A$1:$N$363,6,FALSE))</f>
        <v>60 feet</v>
      </c>
      <c r="H84" t="str">
        <f>IF(VLOOKUP($C84,'Spells Data'!$A$1:$N$363,7,FALSE)=0,"",VLOOKUP($C84,'Spells Data'!$A$1:$N$363,7,FALSE))</f>
        <v>V</v>
      </c>
      <c r="I84" t="str">
        <f>IF(VLOOKUP($C84,'Spells Data'!$A$1:$N$363,8,FALSE)=0,"",VLOOKUP($C84,'Spells Data'!$A$1:$N$363,8,FALSE))</f>
        <v>S</v>
      </c>
      <c r="J84" t="str">
        <f>IF(VLOOKUP($C84,'Spells Data'!$A$1:$N$363,9,FALSE)=0,"",VLOOKUP($C84,'Spells Data'!$A$1:$N$363,9,FALSE))</f>
        <v/>
      </c>
      <c r="K84" t="str">
        <f>IF(VLOOKUP($C84,'Spells Data'!$A$1:$N$363,10,FALSE)=0,"",VLOOKUP($C84,'Spells Data'!$A$1:$N$363,10,FALSE))</f>
        <v/>
      </c>
      <c r="L84" t="str">
        <f>IF(VLOOKUP($C84,'Spells Data'!$A$1:$N$363,11,FALSE)=0,"",VLOOKUP($C84,'Spells Data'!$A$1:$N$363,11,FALSE))</f>
        <v>Concentration, up to 1 minute</v>
      </c>
      <c r="M84" t="str">
        <f>IF(VLOOKUP($C84,'Spells Data'!$A$1:$N$363,12,FALSE)=0,"",VLOOKUP($C84,'Spells Data'!$A$1:$N$363,12,FALSE))</f>
        <v>You surpress emotions on all creatures with in a 20-foot radius</v>
      </c>
      <c r="N84" t="str">
        <f>IF(VLOOKUP($C84,'Spells Data'!$A$1:$N$363,13,FALSE)=0,"",VLOOKUP($C84,'Spells Data'!$A$1:$N$363,13,FALSE))</f>
        <v/>
      </c>
      <c r="O84" t="s">
        <v>10</v>
      </c>
    </row>
    <row r="85" spans="1:15" x14ac:dyDescent="0.4">
      <c r="A85" t="s">
        <v>124</v>
      </c>
      <c r="B85">
        <v>2</v>
      </c>
      <c r="C85" t="s">
        <v>42</v>
      </c>
      <c r="D85" t="str">
        <f>IF(VLOOKUP($C85,'Spells Data'!$A$1:$N$363,3,FALSE)=0,"",VLOOKUP($C85,'Spells Data'!$A$1:$N$363,3,FALSE))</f>
        <v>enchantment</v>
      </c>
      <c r="E85" t="str">
        <f>IF(VLOOKUP($C85,'Spells Data'!$A$1:$N$363,4,FALSE)=0,"",VLOOKUP($C85,'Spells Data'!$A$1:$N$363,4,FALSE))</f>
        <v/>
      </c>
      <c r="F85" t="str">
        <f>IF(VLOOKUP($C85,'Spells Data'!$A$1:$N$363,5,FALSE)=0,"",VLOOKUP($C85,'Spells Data'!$A$1:$N$363,5,FALSE))</f>
        <v>1 action</v>
      </c>
      <c r="G85" t="str">
        <f>IF(VLOOKUP($C85,'Spells Data'!$A$1:$N$363,6,FALSE)=0,"",VLOOKUP($C85,'Spells Data'!$A$1:$N$363,6,FALSE))</f>
        <v>60 feet</v>
      </c>
      <c r="H85" t="str">
        <f>IF(VLOOKUP($C85,'Spells Data'!$A$1:$N$363,7,FALSE)=0,"",VLOOKUP($C85,'Spells Data'!$A$1:$N$363,7,FALSE))</f>
        <v>V</v>
      </c>
      <c r="I85" t="str">
        <f>IF(VLOOKUP($C85,'Spells Data'!$A$1:$N$363,8,FALSE)=0,"",VLOOKUP($C85,'Spells Data'!$A$1:$N$363,8,FALSE))</f>
        <v>S</v>
      </c>
      <c r="J85" t="str">
        <f>IF(VLOOKUP($C85,'Spells Data'!$A$1:$N$363,9,FALSE)=0,"",VLOOKUP($C85,'Spells Data'!$A$1:$N$363,9,FALSE))</f>
        <v/>
      </c>
      <c r="K85" t="str">
        <f>IF(VLOOKUP($C85,'Spells Data'!$A$1:$N$363,10,FALSE)=0,"",VLOOKUP($C85,'Spells Data'!$A$1:$N$363,10,FALSE))</f>
        <v/>
      </c>
      <c r="L85" t="str">
        <f>IF(VLOOKUP($C85,'Spells Data'!$A$1:$N$363,11,FALSE)=0,"",VLOOKUP($C85,'Spells Data'!$A$1:$N$363,11,FALSE))</f>
        <v>Concentration, up to 1 minute</v>
      </c>
      <c r="M85" t="str">
        <f>IF(VLOOKUP($C85,'Spells Data'!$A$1:$N$363,12,FALSE)=0,"",VLOOKUP($C85,'Spells Data'!$A$1:$N$363,12,FALSE))</f>
        <v>You surpress emotions on all creatures with in a 20-foot radius</v>
      </c>
      <c r="N85" t="str">
        <f>IF(VLOOKUP($C85,'Spells Data'!$A$1:$N$363,13,FALSE)=0,"",VLOOKUP($C85,'Spells Data'!$A$1:$N$363,13,FALSE))</f>
        <v/>
      </c>
      <c r="O85" t="s">
        <v>124</v>
      </c>
    </row>
    <row r="86" spans="1:15" x14ac:dyDescent="0.4">
      <c r="A86" t="s">
        <v>278</v>
      </c>
      <c r="B86">
        <v>6</v>
      </c>
      <c r="C86" t="s">
        <v>318</v>
      </c>
      <c r="D86" t="str">
        <f>IF(VLOOKUP($C86,'Spells Data'!$A$1:$N$363,3,FALSE)=0,"",VLOOKUP($C86,'Spells Data'!$A$1:$N$363,3,FALSE))</f>
        <v>evocation</v>
      </c>
      <c r="E86" t="str">
        <f>IF(VLOOKUP($C86,'Spells Data'!$A$1:$N$363,4,FALSE)=0,"",VLOOKUP($C86,'Spells Data'!$A$1:$N$363,4,FALSE))</f>
        <v/>
      </c>
      <c r="F86" t="str">
        <f>IF(VLOOKUP($C86,'Spells Data'!$A$1:$N$363,5,FALSE)=0,"",VLOOKUP($C86,'Spells Data'!$A$1:$N$363,5,FALSE))</f>
        <v>1 action</v>
      </c>
      <c r="G86" t="str">
        <f>IF(VLOOKUP($C86,'Spells Data'!$A$1:$N$363,6,FALSE)=0,"",VLOOKUP($C86,'Spells Data'!$A$1:$N$363,6,FALSE))</f>
        <v>150 feet</v>
      </c>
      <c r="H86" t="str">
        <f>IF(VLOOKUP($C86,'Spells Data'!$A$1:$N$363,7,FALSE)=0,"",VLOOKUP($C86,'Spells Data'!$A$1:$N$363,7,FALSE))</f>
        <v>V</v>
      </c>
      <c r="I86" t="str">
        <f>IF(VLOOKUP($C86,'Spells Data'!$A$1:$N$363,8,FALSE)=0,"",VLOOKUP($C86,'Spells Data'!$A$1:$N$363,8,FALSE))</f>
        <v>S</v>
      </c>
      <c r="J86" t="str">
        <f>IF(VLOOKUP($C86,'Spells Data'!$A$1:$N$363,9,FALSE)=0,"",VLOOKUP($C86,'Spells Data'!$A$1:$N$363,9,FALSE))</f>
        <v>M</v>
      </c>
      <c r="K86" t="str">
        <f>IF(VLOOKUP($C86,'Spells Data'!$A$1:$N$363,10,FALSE)=0,"",VLOOKUP($C86,'Spells Data'!$A$1:$N$363,10,FALSE))</f>
        <v/>
      </c>
      <c r="L86" t="str">
        <f>IF(VLOOKUP($C86,'Spells Data'!$A$1:$N$363,11,FALSE)=0,"",VLOOKUP($C86,'Spells Data'!$A$1:$N$363,11,FALSE))</f>
        <v>Instantaneous</v>
      </c>
      <c r="M86" t="str">
        <f>IF(VLOOKUP($C86,'Spells Data'!$A$1:$N$363,12,FALSE)=0,"",VLOOKUP($C86,'Spells Data'!$A$1:$N$363,12,FALSE))</f>
        <v>Up to 3 targets within range take 10d8 lightning damage on a failed dex save.</v>
      </c>
      <c r="N86" t="str">
        <f>IF(VLOOKUP($C86,'Spells Data'!$A$1:$N$363,13,FALSE)=0,"",VLOOKUP($C86,'Spells Data'!$A$1:$N$363,13,FALSE))</f>
        <v>yes</v>
      </c>
      <c r="O86" t="s">
        <v>278</v>
      </c>
    </row>
    <row r="87" spans="1:15" x14ac:dyDescent="0.4">
      <c r="A87" t="s">
        <v>342</v>
      </c>
      <c r="B87">
        <v>6</v>
      </c>
      <c r="C87" t="s">
        <v>318</v>
      </c>
      <c r="D87" t="str">
        <f>IF(VLOOKUP($C87,'Spells Data'!$A$1:$N$363,3,FALSE)=0,"",VLOOKUP($C87,'Spells Data'!$A$1:$N$363,3,FALSE))</f>
        <v>evocation</v>
      </c>
      <c r="E87" t="str">
        <f>IF(VLOOKUP($C87,'Spells Data'!$A$1:$N$363,4,FALSE)=0,"",VLOOKUP($C87,'Spells Data'!$A$1:$N$363,4,FALSE))</f>
        <v/>
      </c>
      <c r="F87" t="str">
        <f>IF(VLOOKUP($C87,'Spells Data'!$A$1:$N$363,5,FALSE)=0,"",VLOOKUP($C87,'Spells Data'!$A$1:$N$363,5,FALSE))</f>
        <v>1 action</v>
      </c>
      <c r="G87" t="str">
        <f>IF(VLOOKUP($C87,'Spells Data'!$A$1:$N$363,6,FALSE)=0,"",VLOOKUP($C87,'Spells Data'!$A$1:$N$363,6,FALSE))</f>
        <v>150 feet</v>
      </c>
      <c r="H87" t="str">
        <f>IF(VLOOKUP($C87,'Spells Data'!$A$1:$N$363,7,FALSE)=0,"",VLOOKUP($C87,'Spells Data'!$A$1:$N$363,7,FALSE))</f>
        <v>V</v>
      </c>
      <c r="I87" t="str">
        <f>IF(VLOOKUP($C87,'Spells Data'!$A$1:$N$363,8,FALSE)=0,"",VLOOKUP($C87,'Spells Data'!$A$1:$N$363,8,FALSE))</f>
        <v>S</v>
      </c>
      <c r="J87" t="str">
        <f>IF(VLOOKUP($C87,'Spells Data'!$A$1:$N$363,9,FALSE)=0,"",VLOOKUP($C87,'Spells Data'!$A$1:$N$363,9,FALSE))</f>
        <v>M</v>
      </c>
      <c r="K87" t="str">
        <f>IF(VLOOKUP($C87,'Spells Data'!$A$1:$N$363,10,FALSE)=0,"",VLOOKUP($C87,'Spells Data'!$A$1:$N$363,10,FALSE))</f>
        <v/>
      </c>
      <c r="L87" t="str">
        <f>IF(VLOOKUP($C87,'Spells Data'!$A$1:$N$363,11,FALSE)=0,"",VLOOKUP($C87,'Spells Data'!$A$1:$N$363,11,FALSE))</f>
        <v>Instantaneous</v>
      </c>
      <c r="M87" t="str">
        <f>IF(VLOOKUP($C87,'Spells Data'!$A$1:$N$363,12,FALSE)=0,"",VLOOKUP($C87,'Spells Data'!$A$1:$N$363,12,FALSE))</f>
        <v>Up to 3 targets within range take 10d8 lightning damage on a failed dex save.</v>
      </c>
      <c r="N87" t="str">
        <f>IF(VLOOKUP($C87,'Spells Data'!$A$1:$N$363,13,FALSE)=0,"",VLOOKUP($C87,'Spells Data'!$A$1:$N$363,13,FALSE))</f>
        <v>yes</v>
      </c>
      <c r="O87" t="s">
        <v>342</v>
      </c>
    </row>
    <row r="88" spans="1:15" x14ac:dyDescent="0.4">
      <c r="A88" t="s">
        <v>10</v>
      </c>
      <c r="B88">
        <v>1</v>
      </c>
      <c r="C88" t="s">
        <v>23</v>
      </c>
      <c r="D88" t="str">
        <f>IF(VLOOKUP($C88,'Spells Data'!$A$1:$N$363,3,FALSE)=0,"",VLOOKUP($C88,'Spells Data'!$A$1:$N$363,3,FALSE))</f>
        <v>enchantment</v>
      </c>
      <c r="E88" t="str">
        <f>IF(VLOOKUP($C88,'Spells Data'!$A$1:$N$363,4,FALSE)=0,"",VLOOKUP($C88,'Spells Data'!$A$1:$N$363,4,FALSE))</f>
        <v/>
      </c>
      <c r="F88" t="str">
        <f>IF(VLOOKUP($C88,'Spells Data'!$A$1:$N$363,5,FALSE)=0,"",VLOOKUP($C88,'Spells Data'!$A$1:$N$363,5,FALSE))</f>
        <v>1 action</v>
      </c>
      <c r="G88" t="str">
        <f>IF(VLOOKUP($C88,'Spells Data'!$A$1:$N$363,6,FALSE)=0,"",VLOOKUP($C88,'Spells Data'!$A$1:$N$363,6,FALSE))</f>
        <v>30 feet</v>
      </c>
      <c r="H88" t="str">
        <f>IF(VLOOKUP($C88,'Spells Data'!$A$1:$N$363,7,FALSE)=0,"",VLOOKUP($C88,'Spells Data'!$A$1:$N$363,7,FALSE))</f>
        <v>V</v>
      </c>
      <c r="I88" t="str">
        <f>IF(VLOOKUP($C88,'Spells Data'!$A$1:$N$363,8,FALSE)=0,"",VLOOKUP($C88,'Spells Data'!$A$1:$N$363,8,FALSE))</f>
        <v>S</v>
      </c>
      <c r="J88" t="str">
        <f>IF(VLOOKUP($C88,'Spells Data'!$A$1:$N$363,9,FALSE)=0,"",VLOOKUP($C88,'Spells Data'!$A$1:$N$363,9,FALSE))</f>
        <v/>
      </c>
      <c r="K88" t="str">
        <f>IF(VLOOKUP($C88,'Spells Data'!$A$1:$N$363,10,FALSE)=0,"",VLOOKUP($C88,'Spells Data'!$A$1:$N$363,10,FALSE))</f>
        <v/>
      </c>
      <c r="L88" t="str">
        <f>IF(VLOOKUP($C88,'Spells Data'!$A$1:$N$363,11,FALSE)=0,"",VLOOKUP($C88,'Spells Data'!$A$1:$N$363,11,FALSE))</f>
        <v>1 hour</v>
      </c>
      <c r="M88" t="str">
        <f>IF(VLOOKUP($C88,'Spells Data'!$A$1:$N$363,12,FALSE)=0,"",VLOOKUP($C88,'Spells Data'!$A$1:$N$363,12,FALSE))</f>
        <v>Charm one creature to act as your friendly aquintance until the spell ends</v>
      </c>
      <c r="N88" t="str">
        <f>IF(VLOOKUP($C88,'Spells Data'!$A$1:$N$363,13,FALSE)=0,"",VLOOKUP($C88,'Spells Data'!$A$1:$N$363,13,FALSE))</f>
        <v>yes</v>
      </c>
      <c r="O88" t="s">
        <v>10</v>
      </c>
    </row>
    <row r="89" spans="1:15" x14ac:dyDescent="0.4">
      <c r="A89" t="s">
        <v>195</v>
      </c>
      <c r="B89">
        <v>1</v>
      </c>
      <c r="C89" t="s">
        <v>23</v>
      </c>
      <c r="D89" t="str">
        <f>IF(VLOOKUP($C89,'Spells Data'!$A$1:$N$363,3,FALSE)=0,"",VLOOKUP($C89,'Spells Data'!$A$1:$N$363,3,FALSE))</f>
        <v>enchantment</v>
      </c>
      <c r="E89" t="str">
        <f>IF(VLOOKUP($C89,'Spells Data'!$A$1:$N$363,4,FALSE)=0,"",VLOOKUP($C89,'Spells Data'!$A$1:$N$363,4,FALSE))</f>
        <v/>
      </c>
      <c r="F89" t="str">
        <f>IF(VLOOKUP($C89,'Spells Data'!$A$1:$N$363,5,FALSE)=0,"",VLOOKUP($C89,'Spells Data'!$A$1:$N$363,5,FALSE))</f>
        <v>1 action</v>
      </c>
      <c r="G89" t="str">
        <f>IF(VLOOKUP($C89,'Spells Data'!$A$1:$N$363,6,FALSE)=0,"",VLOOKUP($C89,'Spells Data'!$A$1:$N$363,6,FALSE))</f>
        <v>30 feet</v>
      </c>
      <c r="H89" t="str">
        <f>IF(VLOOKUP($C89,'Spells Data'!$A$1:$N$363,7,FALSE)=0,"",VLOOKUP($C89,'Spells Data'!$A$1:$N$363,7,FALSE))</f>
        <v>V</v>
      </c>
      <c r="I89" t="str">
        <f>IF(VLOOKUP($C89,'Spells Data'!$A$1:$N$363,8,FALSE)=0,"",VLOOKUP($C89,'Spells Data'!$A$1:$N$363,8,FALSE))</f>
        <v>S</v>
      </c>
      <c r="J89" t="str">
        <f>IF(VLOOKUP($C89,'Spells Data'!$A$1:$N$363,9,FALSE)=0,"",VLOOKUP($C89,'Spells Data'!$A$1:$N$363,9,FALSE))</f>
        <v/>
      </c>
      <c r="K89" t="str">
        <f>IF(VLOOKUP($C89,'Spells Data'!$A$1:$N$363,10,FALSE)=0,"",VLOOKUP($C89,'Spells Data'!$A$1:$N$363,10,FALSE))</f>
        <v/>
      </c>
      <c r="L89" t="str">
        <f>IF(VLOOKUP($C89,'Spells Data'!$A$1:$N$363,11,FALSE)=0,"",VLOOKUP($C89,'Spells Data'!$A$1:$N$363,11,FALSE))</f>
        <v>1 hour</v>
      </c>
      <c r="M89" t="str">
        <f>IF(VLOOKUP($C89,'Spells Data'!$A$1:$N$363,12,FALSE)=0,"",VLOOKUP($C89,'Spells Data'!$A$1:$N$363,12,FALSE))</f>
        <v>Charm one creature to act as your friendly aquintance until the spell ends</v>
      </c>
      <c r="N89" t="str">
        <f>IF(VLOOKUP($C89,'Spells Data'!$A$1:$N$363,13,FALSE)=0,"",VLOOKUP($C89,'Spells Data'!$A$1:$N$363,13,FALSE))</f>
        <v>yes</v>
      </c>
      <c r="O89" t="s">
        <v>195</v>
      </c>
    </row>
    <row r="90" spans="1:15" x14ac:dyDescent="0.4">
      <c r="A90" t="s">
        <v>278</v>
      </c>
      <c r="B90">
        <v>1</v>
      </c>
      <c r="C90" t="s">
        <v>23</v>
      </c>
      <c r="D90" t="str">
        <f>IF(VLOOKUP($C90,'Spells Data'!$A$1:$N$363,3,FALSE)=0,"",VLOOKUP($C90,'Spells Data'!$A$1:$N$363,3,FALSE))</f>
        <v>enchantment</v>
      </c>
      <c r="E90" t="str">
        <f>IF(VLOOKUP($C90,'Spells Data'!$A$1:$N$363,4,FALSE)=0,"",VLOOKUP($C90,'Spells Data'!$A$1:$N$363,4,FALSE))</f>
        <v/>
      </c>
      <c r="F90" t="str">
        <f>IF(VLOOKUP($C90,'Spells Data'!$A$1:$N$363,5,FALSE)=0,"",VLOOKUP($C90,'Spells Data'!$A$1:$N$363,5,FALSE))</f>
        <v>1 action</v>
      </c>
      <c r="G90" t="str">
        <f>IF(VLOOKUP($C90,'Spells Data'!$A$1:$N$363,6,FALSE)=0,"",VLOOKUP($C90,'Spells Data'!$A$1:$N$363,6,FALSE))</f>
        <v>30 feet</v>
      </c>
      <c r="H90" t="str">
        <f>IF(VLOOKUP($C90,'Spells Data'!$A$1:$N$363,7,FALSE)=0,"",VLOOKUP($C90,'Spells Data'!$A$1:$N$363,7,FALSE))</f>
        <v>V</v>
      </c>
      <c r="I90" t="str">
        <f>IF(VLOOKUP($C90,'Spells Data'!$A$1:$N$363,8,FALSE)=0,"",VLOOKUP($C90,'Spells Data'!$A$1:$N$363,8,FALSE))</f>
        <v>S</v>
      </c>
      <c r="J90" t="str">
        <f>IF(VLOOKUP($C90,'Spells Data'!$A$1:$N$363,9,FALSE)=0,"",VLOOKUP($C90,'Spells Data'!$A$1:$N$363,9,FALSE))</f>
        <v/>
      </c>
      <c r="K90" t="str">
        <f>IF(VLOOKUP($C90,'Spells Data'!$A$1:$N$363,10,FALSE)=0,"",VLOOKUP($C90,'Spells Data'!$A$1:$N$363,10,FALSE))</f>
        <v/>
      </c>
      <c r="L90" t="str">
        <f>IF(VLOOKUP($C90,'Spells Data'!$A$1:$N$363,11,FALSE)=0,"",VLOOKUP($C90,'Spells Data'!$A$1:$N$363,11,FALSE))</f>
        <v>1 hour</v>
      </c>
      <c r="M90" t="str">
        <f>IF(VLOOKUP($C90,'Spells Data'!$A$1:$N$363,12,FALSE)=0,"",VLOOKUP($C90,'Spells Data'!$A$1:$N$363,12,FALSE))</f>
        <v>Charm one creature to act as your friendly aquintance until the spell ends</v>
      </c>
      <c r="N90" t="str">
        <f>IF(VLOOKUP($C90,'Spells Data'!$A$1:$N$363,13,FALSE)=0,"",VLOOKUP($C90,'Spells Data'!$A$1:$N$363,13,FALSE))</f>
        <v>yes</v>
      </c>
      <c r="O90" t="s">
        <v>278</v>
      </c>
    </row>
    <row r="91" spans="1:15" x14ac:dyDescent="0.4">
      <c r="A91" t="s">
        <v>329</v>
      </c>
      <c r="B91">
        <v>1</v>
      </c>
      <c r="C91" t="s">
        <v>23</v>
      </c>
      <c r="D91" t="str">
        <f>IF(VLOOKUP($C91,'Spells Data'!$A$1:$N$363,3,FALSE)=0,"",VLOOKUP($C91,'Spells Data'!$A$1:$N$363,3,FALSE))</f>
        <v>enchantment</v>
      </c>
      <c r="E91" t="str">
        <f>IF(VLOOKUP($C91,'Spells Data'!$A$1:$N$363,4,FALSE)=0,"",VLOOKUP($C91,'Spells Data'!$A$1:$N$363,4,FALSE))</f>
        <v/>
      </c>
      <c r="F91" t="str">
        <f>IF(VLOOKUP($C91,'Spells Data'!$A$1:$N$363,5,FALSE)=0,"",VLOOKUP($C91,'Spells Data'!$A$1:$N$363,5,FALSE))</f>
        <v>1 action</v>
      </c>
      <c r="G91" t="str">
        <f>IF(VLOOKUP($C91,'Spells Data'!$A$1:$N$363,6,FALSE)=0,"",VLOOKUP($C91,'Spells Data'!$A$1:$N$363,6,FALSE))</f>
        <v>30 feet</v>
      </c>
      <c r="H91" t="str">
        <f>IF(VLOOKUP($C91,'Spells Data'!$A$1:$N$363,7,FALSE)=0,"",VLOOKUP($C91,'Spells Data'!$A$1:$N$363,7,FALSE))</f>
        <v>V</v>
      </c>
      <c r="I91" t="str">
        <f>IF(VLOOKUP($C91,'Spells Data'!$A$1:$N$363,8,FALSE)=0,"",VLOOKUP($C91,'Spells Data'!$A$1:$N$363,8,FALSE))</f>
        <v>S</v>
      </c>
      <c r="J91" t="str">
        <f>IF(VLOOKUP($C91,'Spells Data'!$A$1:$N$363,9,FALSE)=0,"",VLOOKUP($C91,'Spells Data'!$A$1:$N$363,9,FALSE))</f>
        <v/>
      </c>
      <c r="K91" t="str">
        <f>IF(VLOOKUP($C91,'Spells Data'!$A$1:$N$363,10,FALSE)=0,"",VLOOKUP($C91,'Spells Data'!$A$1:$N$363,10,FALSE))</f>
        <v/>
      </c>
      <c r="L91" t="str">
        <f>IF(VLOOKUP($C91,'Spells Data'!$A$1:$N$363,11,FALSE)=0,"",VLOOKUP($C91,'Spells Data'!$A$1:$N$363,11,FALSE))</f>
        <v>1 hour</v>
      </c>
      <c r="M91" t="str">
        <f>IF(VLOOKUP($C91,'Spells Data'!$A$1:$N$363,12,FALSE)=0,"",VLOOKUP($C91,'Spells Data'!$A$1:$N$363,12,FALSE))</f>
        <v>Charm one creature to act as your friendly aquintance until the spell ends</v>
      </c>
      <c r="N91" t="str">
        <f>IF(VLOOKUP($C91,'Spells Data'!$A$1:$N$363,13,FALSE)=0,"",VLOOKUP($C91,'Spells Data'!$A$1:$N$363,13,FALSE))</f>
        <v>yes</v>
      </c>
      <c r="O91" t="s">
        <v>329</v>
      </c>
    </row>
    <row r="92" spans="1:15" x14ac:dyDescent="0.4">
      <c r="A92" t="s">
        <v>342</v>
      </c>
      <c r="B92">
        <v>1</v>
      </c>
      <c r="C92" t="s">
        <v>23</v>
      </c>
      <c r="D92" t="str">
        <f>IF(VLOOKUP($C92,'Spells Data'!$A$1:$N$363,3,FALSE)=0,"",VLOOKUP($C92,'Spells Data'!$A$1:$N$363,3,FALSE))</f>
        <v>enchantment</v>
      </c>
      <c r="E92" t="str">
        <f>IF(VLOOKUP($C92,'Spells Data'!$A$1:$N$363,4,FALSE)=0,"",VLOOKUP($C92,'Spells Data'!$A$1:$N$363,4,FALSE))</f>
        <v/>
      </c>
      <c r="F92" t="str">
        <f>IF(VLOOKUP($C92,'Spells Data'!$A$1:$N$363,5,FALSE)=0,"",VLOOKUP($C92,'Spells Data'!$A$1:$N$363,5,FALSE))</f>
        <v>1 action</v>
      </c>
      <c r="G92" t="str">
        <f>IF(VLOOKUP($C92,'Spells Data'!$A$1:$N$363,6,FALSE)=0,"",VLOOKUP($C92,'Spells Data'!$A$1:$N$363,6,FALSE))</f>
        <v>30 feet</v>
      </c>
      <c r="H92" t="str">
        <f>IF(VLOOKUP($C92,'Spells Data'!$A$1:$N$363,7,FALSE)=0,"",VLOOKUP($C92,'Spells Data'!$A$1:$N$363,7,FALSE))</f>
        <v>V</v>
      </c>
      <c r="I92" t="str">
        <f>IF(VLOOKUP($C92,'Spells Data'!$A$1:$N$363,8,FALSE)=0,"",VLOOKUP($C92,'Spells Data'!$A$1:$N$363,8,FALSE))</f>
        <v>S</v>
      </c>
      <c r="J92" t="str">
        <f>IF(VLOOKUP($C92,'Spells Data'!$A$1:$N$363,9,FALSE)=0,"",VLOOKUP($C92,'Spells Data'!$A$1:$N$363,9,FALSE))</f>
        <v/>
      </c>
      <c r="K92" t="str">
        <f>IF(VLOOKUP($C92,'Spells Data'!$A$1:$N$363,10,FALSE)=0,"",VLOOKUP($C92,'Spells Data'!$A$1:$N$363,10,FALSE))</f>
        <v/>
      </c>
      <c r="L92" t="str">
        <f>IF(VLOOKUP($C92,'Spells Data'!$A$1:$N$363,11,FALSE)=0,"",VLOOKUP($C92,'Spells Data'!$A$1:$N$363,11,FALSE))</f>
        <v>1 hour</v>
      </c>
      <c r="M92" t="str">
        <f>IF(VLOOKUP($C92,'Spells Data'!$A$1:$N$363,12,FALSE)=0,"",VLOOKUP($C92,'Spells Data'!$A$1:$N$363,12,FALSE))</f>
        <v>Charm one creature to act as your friendly aquintance until the spell ends</v>
      </c>
      <c r="N92" t="str">
        <f>IF(VLOOKUP($C92,'Spells Data'!$A$1:$N$363,13,FALSE)=0,"",VLOOKUP($C92,'Spells Data'!$A$1:$N$363,13,FALSE))</f>
        <v>yes</v>
      </c>
      <c r="O92" t="s">
        <v>342</v>
      </c>
    </row>
    <row r="93" spans="1:15" x14ac:dyDescent="0.4">
      <c r="A93" t="s">
        <v>278</v>
      </c>
      <c r="B93">
        <v>0</v>
      </c>
      <c r="C93" t="s">
        <v>280</v>
      </c>
      <c r="D93" t="str">
        <f>IF(VLOOKUP($C93,'Spells Data'!$A$1:$N$363,3,FALSE)=0,"",VLOOKUP($C93,'Spells Data'!$A$1:$N$363,3,FALSE))</f>
        <v>necromancy</v>
      </c>
      <c r="E93" t="str">
        <f>IF(VLOOKUP($C93,'Spells Data'!$A$1:$N$363,4,FALSE)=0,"",VLOOKUP($C93,'Spells Data'!$A$1:$N$363,4,FALSE))</f>
        <v/>
      </c>
      <c r="F93" t="str">
        <f>IF(VLOOKUP($C93,'Spells Data'!$A$1:$N$363,5,FALSE)=0,"",VLOOKUP($C93,'Spells Data'!$A$1:$N$363,5,FALSE))</f>
        <v>1 action</v>
      </c>
      <c r="G93" t="str">
        <f>IF(VLOOKUP($C93,'Spells Data'!$A$1:$N$363,6,FALSE)=0,"",VLOOKUP($C93,'Spells Data'!$A$1:$N$363,6,FALSE))</f>
        <v>120 feet</v>
      </c>
      <c r="H93" t="str">
        <f>IF(VLOOKUP($C93,'Spells Data'!$A$1:$N$363,7,FALSE)=0,"",VLOOKUP($C93,'Spells Data'!$A$1:$N$363,7,FALSE))</f>
        <v>V</v>
      </c>
      <c r="I93" t="str">
        <f>IF(VLOOKUP($C93,'Spells Data'!$A$1:$N$363,8,FALSE)=0,"",VLOOKUP($C93,'Spells Data'!$A$1:$N$363,8,FALSE))</f>
        <v>S</v>
      </c>
      <c r="J93" t="str">
        <f>IF(VLOOKUP($C93,'Spells Data'!$A$1:$N$363,9,FALSE)=0,"",VLOOKUP($C93,'Spells Data'!$A$1:$N$363,9,FALSE))</f>
        <v/>
      </c>
      <c r="K93" t="str">
        <f>IF(VLOOKUP($C93,'Spells Data'!$A$1:$N$363,10,FALSE)=0,"",VLOOKUP($C93,'Spells Data'!$A$1:$N$363,10,FALSE))</f>
        <v/>
      </c>
      <c r="L93" t="str">
        <f>IF(VLOOKUP($C93,'Spells Data'!$A$1:$N$363,11,FALSE)=0,"",VLOOKUP($C93,'Spells Data'!$A$1:$N$363,11,FALSE))</f>
        <v>1 round</v>
      </c>
      <c r="M93" t="str">
        <f>IF(VLOOKUP($C93,'Spells Data'!$A$1:$N$363,12,FALSE)=0,"",VLOOKUP($C93,'Spells Data'!$A$1:$N$363,12,FALSE))</f>
        <v>deal 1d8 necrotic damage to target in range and they cannot regain hit points until the end of your next turn</v>
      </c>
      <c r="N93" t="str">
        <f>IF(VLOOKUP($C93,'Spells Data'!$A$1:$N$363,13,FALSE)=0,"",VLOOKUP($C93,'Spells Data'!$A$1:$N$363,13,FALSE))</f>
        <v>yes</v>
      </c>
      <c r="O93" t="s">
        <v>278</v>
      </c>
    </row>
    <row r="94" spans="1:15" x14ac:dyDescent="0.4">
      <c r="A94" t="s">
        <v>329</v>
      </c>
      <c r="B94">
        <v>0</v>
      </c>
      <c r="C94" t="s">
        <v>280</v>
      </c>
      <c r="D94" t="str">
        <f>IF(VLOOKUP($C94,'Spells Data'!$A$1:$N$363,3,FALSE)=0,"",VLOOKUP($C94,'Spells Data'!$A$1:$N$363,3,FALSE))</f>
        <v>necromancy</v>
      </c>
      <c r="E94" t="str">
        <f>IF(VLOOKUP($C94,'Spells Data'!$A$1:$N$363,4,FALSE)=0,"",VLOOKUP($C94,'Spells Data'!$A$1:$N$363,4,FALSE))</f>
        <v/>
      </c>
      <c r="F94" t="str">
        <f>IF(VLOOKUP($C94,'Spells Data'!$A$1:$N$363,5,FALSE)=0,"",VLOOKUP($C94,'Spells Data'!$A$1:$N$363,5,FALSE))</f>
        <v>1 action</v>
      </c>
      <c r="G94" t="str">
        <f>IF(VLOOKUP($C94,'Spells Data'!$A$1:$N$363,6,FALSE)=0,"",VLOOKUP($C94,'Spells Data'!$A$1:$N$363,6,FALSE))</f>
        <v>120 feet</v>
      </c>
      <c r="H94" t="str">
        <f>IF(VLOOKUP($C94,'Spells Data'!$A$1:$N$363,7,FALSE)=0,"",VLOOKUP($C94,'Spells Data'!$A$1:$N$363,7,FALSE))</f>
        <v>V</v>
      </c>
      <c r="I94" t="str">
        <f>IF(VLOOKUP($C94,'Spells Data'!$A$1:$N$363,8,FALSE)=0,"",VLOOKUP($C94,'Spells Data'!$A$1:$N$363,8,FALSE))</f>
        <v>S</v>
      </c>
      <c r="J94" t="str">
        <f>IF(VLOOKUP($C94,'Spells Data'!$A$1:$N$363,9,FALSE)=0,"",VLOOKUP($C94,'Spells Data'!$A$1:$N$363,9,FALSE))</f>
        <v/>
      </c>
      <c r="K94" t="str">
        <f>IF(VLOOKUP($C94,'Spells Data'!$A$1:$N$363,10,FALSE)=0,"",VLOOKUP($C94,'Spells Data'!$A$1:$N$363,10,FALSE))</f>
        <v/>
      </c>
      <c r="L94" t="str">
        <f>IF(VLOOKUP($C94,'Spells Data'!$A$1:$N$363,11,FALSE)=0,"",VLOOKUP($C94,'Spells Data'!$A$1:$N$363,11,FALSE))</f>
        <v>1 round</v>
      </c>
      <c r="M94" t="str">
        <f>IF(VLOOKUP($C94,'Spells Data'!$A$1:$N$363,12,FALSE)=0,"",VLOOKUP($C94,'Spells Data'!$A$1:$N$363,12,FALSE))</f>
        <v>deal 1d8 necrotic damage to target in range and they cannot regain hit points until the end of your next turn</v>
      </c>
      <c r="N94" t="str">
        <f>IF(VLOOKUP($C94,'Spells Data'!$A$1:$N$363,13,FALSE)=0,"",VLOOKUP($C94,'Spells Data'!$A$1:$N$363,13,FALSE))</f>
        <v>yes</v>
      </c>
      <c r="O94" t="s">
        <v>329</v>
      </c>
    </row>
    <row r="95" spans="1:15" x14ac:dyDescent="0.4">
      <c r="A95" t="s">
        <v>342</v>
      </c>
      <c r="B95">
        <v>0</v>
      </c>
      <c r="C95" t="s">
        <v>280</v>
      </c>
      <c r="D95" t="str">
        <f>IF(VLOOKUP($C95,'Spells Data'!$A$1:$N$363,3,FALSE)=0,"",VLOOKUP($C95,'Spells Data'!$A$1:$N$363,3,FALSE))</f>
        <v>necromancy</v>
      </c>
      <c r="E95" t="str">
        <f>IF(VLOOKUP($C95,'Spells Data'!$A$1:$N$363,4,FALSE)=0,"",VLOOKUP($C95,'Spells Data'!$A$1:$N$363,4,FALSE))</f>
        <v/>
      </c>
      <c r="F95" t="str">
        <f>IF(VLOOKUP($C95,'Spells Data'!$A$1:$N$363,5,FALSE)=0,"",VLOOKUP($C95,'Spells Data'!$A$1:$N$363,5,FALSE))</f>
        <v>1 action</v>
      </c>
      <c r="G95" t="str">
        <f>IF(VLOOKUP($C95,'Spells Data'!$A$1:$N$363,6,FALSE)=0,"",VLOOKUP($C95,'Spells Data'!$A$1:$N$363,6,FALSE))</f>
        <v>120 feet</v>
      </c>
      <c r="H95" t="str">
        <f>IF(VLOOKUP($C95,'Spells Data'!$A$1:$N$363,7,FALSE)=0,"",VLOOKUP($C95,'Spells Data'!$A$1:$N$363,7,FALSE))</f>
        <v>V</v>
      </c>
      <c r="I95" t="str">
        <f>IF(VLOOKUP($C95,'Spells Data'!$A$1:$N$363,8,FALSE)=0,"",VLOOKUP($C95,'Spells Data'!$A$1:$N$363,8,FALSE))</f>
        <v>S</v>
      </c>
      <c r="J95" t="str">
        <f>IF(VLOOKUP($C95,'Spells Data'!$A$1:$N$363,9,FALSE)=0,"",VLOOKUP($C95,'Spells Data'!$A$1:$N$363,9,FALSE))</f>
        <v/>
      </c>
      <c r="K95" t="str">
        <f>IF(VLOOKUP($C95,'Spells Data'!$A$1:$N$363,10,FALSE)=0,"",VLOOKUP($C95,'Spells Data'!$A$1:$N$363,10,FALSE))</f>
        <v/>
      </c>
      <c r="L95" t="str">
        <f>IF(VLOOKUP($C95,'Spells Data'!$A$1:$N$363,11,FALSE)=0,"",VLOOKUP($C95,'Spells Data'!$A$1:$N$363,11,FALSE))</f>
        <v>1 round</v>
      </c>
      <c r="M95" t="str">
        <f>IF(VLOOKUP($C95,'Spells Data'!$A$1:$N$363,12,FALSE)=0,"",VLOOKUP($C95,'Spells Data'!$A$1:$N$363,12,FALSE))</f>
        <v>deal 1d8 necrotic damage to target in range and they cannot regain hit points until the end of your next turn</v>
      </c>
      <c r="N95" t="str">
        <f>IF(VLOOKUP($C95,'Spells Data'!$A$1:$N$363,13,FALSE)=0,"",VLOOKUP($C95,'Spells Data'!$A$1:$N$363,13,FALSE))</f>
        <v>yes</v>
      </c>
      <c r="O95" t="s">
        <v>342</v>
      </c>
    </row>
    <row r="96" spans="1:15" x14ac:dyDescent="0.4">
      <c r="A96" t="s">
        <v>278</v>
      </c>
      <c r="B96">
        <v>1</v>
      </c>
      <c r="C96" t="s">
        <v>286</v>
      </c>
      <c r="D96" t="str">
        <f>IF(VLOOKUP($C96,'Spells Data'!$A$1:$N$363,3,FALSE)=0,"",VLOOKUP($C96,'Spells Data'!$A$1:$N$363,3,FALSE))</f>
        <v>evocation</v>
      </c>
      <c r="E96" t="str">
        <f>IF(VLOOKUP($C96,'Spells Data'!$A$1:$N$363,4,FALSE)=0,"",VLOOKUP($C96,'Spells Data'!$A$1:$N$363,4,FALSE))</f>
        <v/>
      </c>
      <c r="F96" t="str">
        <f>IF(VLOOKUP($C96,'Spells Data'!$A$1:$N$363,5,FALSE)=0,"",VLOOKUP($C96,'Spells Data'!$A$1:$N$363,5,FALSE))</f>
        <v>1 action</v>
      </c>
      <c r="G96" t="str">
        <f>IF(VLOOKUP($C96,'Spells Data'!$A$1:$N$363,6,FALSE)=0,"",VLOOKUP($C96,'Spells Data'!$A$1:$N$363,6,FALSE))</f>
        <v>90 feet</v>
      </c>
      <c r="H96" t="str">
        <f>IF(VLOOKUP($C96,'Spells Data'!$A$1:$N$363,7,FALSE)=0,"",VLOOKUP($C96,'Spells Data'!$A$1:$N$363,7,FALSE))</f>
        <v>V</v>
      </c>
      <c r="I96" t="str">
        <f>IF(VLOOKUP($C96,'Spells Data'!$A$1:$N$363,8,FALSE)=0,"",VLOOKUP($C96,'Spells Data'!$A$1:$N$363,8,FALSE))</f>
        <v>S</v>
      </c>
      <c r="J96" t="str">
        <f>IF(VLOOKUP($C96,'Spells Data'!$A$1:$N$363,9,FALSE)=0,"",VLOOKUP($C96,'Spells Data'!$A$1:$N$363,9,FALSE))</f>
        <v>M</v>
      </c>
      <c r="K96" t="str">
        <f>IF(VLOOKUP($C96,'Spells Data'!$A$1:$N$363,10,FALSE)=0,"",VLOOKUP($C96,'Spells Data'!$A$1:$N$363,10,FALSE))</f>
        <v/>
      </c>
      <c r="L96" t="str">
        <f>IF(VLOOKUP($C96,'Spells Data'!$A$1:$N$363,11,FALSE)=0,"",VLOOKUP($C96,'Spells Data'!$A$1:$N$363,11,FALSE))</f>
        <v>Instantaneous</v>
      </c>
      <c r="M96" t="str">
        <f>IF(VLOOKUP($C96,'Spells Data'!$A$1:$N$363,12,FALSE)=0,"",VLOOKUP($C96,'Spells Data'!$A$1:$N$363,12,FALSE))</f>
        <v>Roll to hit and deal 3d8 damage of chosen type (a,c,f,l,poison, or thunder)</v>
      </c>
      <c r="N96" t="str">
        <f>IF(VLOOKUP($C96,'Spells Data'!$A$1:$N$363,13,FALSE)=0,"",VLOOKUP($C96,'Spells Data'!$A$1:$N$363,13,FALSE))</f>
        <v>yes</v>
      </c>
      <c r="O96" t="s">
        <v>278</v>
      </c>
    </row>
    <row r="97" spans="1:15" x14ac:dyDescent="0.4">
      <c r="A97" t="s">
        <v>342</v>
      </c>
      <c r="B97">
        <v>1</v>
      </c>
      <c r="C97" t="s">
        <v>286</v>
      </c>
      <c r="D97" t="str">
        <f>IF(VLOOKUP($C97,'Spells Data'!$A$1:$N$363,3,FALSE)=0,"",VLOOKUP($C97,'Spells Data'!$A$1:$N$363,3,FALSE))</f>
        <v>evocation</v>
      </c>
      <c r="E97" t="str">
        <f>IF(VLOOKUP($C97,'Spells Data'!$A$1:$N$363,4,FALSE)=0,"",VLOOKUP($C97,'Spells Data'!$A$1:$N$363,4,FALSE))</f>
        <v/>
      </c>
      <c r="F97" t="str">
        <f>IF(VLOOKUP($C97,'Spells Data'!$A$1:$N$363,5,FALSE)=0,"",VLOOKUP($C97,'Spells Data'!$A$1:$N$363,5,FALSE))</f>
        <v>1 action</v>
      </c>
      <c r="G97" t="str">
        <f>IF(VLOOKUP($C97,'Spells Data'!$A$1:$N$363,6,FALSE)=0,"",VLOOKUP($C97,'Spells Data'!$A$1:$N$363,6,FALSE))</f>
        <v>90 feet</v>
      </c>
      <c r="H97" t="str">
        <f>IF(VLOOKUP($C97,'Spells Data'!$A$1:$N$363,7,FALSE)=0,"",VLOOKUP($C97,'Spells Data'!$A$1:$N$363,7,FALSE))</f>
        <v>V</v>
      </c>
      <c r="I97" t="str">
        <f>IF(VLOOKUP($C97,'Spells Data'!$A$1:$N$363,8,FALSE)=0,"",VLOOKUP($C97,'Spells Data'!$A$1:$N$363,8,FALSE))</f>
        <v>S</v>
      </c>
      <c r="J97" t="str">
        <f>IF(VLOOKUP($C97,'Spells Data'!$A$1:$N$363,9,FALSE)=0,"",VLOOKUP($C97,'Spells Data'!$A$1:$N$363,9,FALSE))</f>
        <v>M</v>
      </c>
      <c r="K97" t="str">
        <f>IF(VLOOKUP($C97,'Spells Data'!$A$1:$N$363,10,FALSE)=0,"",VLOOKUP($C97,'Spells Data'!$A$1:$N$363,10,FALSE))</f>
        <v/>
      </c>
      <c r="L97" t="str">
        <f>IF(VLOOKUP($C97,'Spells Data'!$A$1:$N$363,11,FALSE)=0,"",VLOOKUP($C97,'Spells Data'!$A$1:$N$363,11,FALSE))</f>
        <v>Instantaneous</v>
      </c>
      <c r="M97" t="str">
        <f>IF(VLOOKUP($C97,'Spells Data'!$A$1:$N$363,12,FALSE)=0,"",VLOOKUP($C97,'Spells Data'!$A$1:$N$363,12,FALSE))</f>
        <v>Roll to hit and deal 3d8 damage of chosen type (a,c,f,l,poison, or thunder)</v>
      </c>
      <c r="N97" t="str">
        <f>IF(VLOOKUP($C97,'Spells Data'!$A$1:$N$363,13,FALSE)=0,"",VLOOKUP($C97,'Spells Data'!$A$1:$N$363,13,FALSE))</f>
        <v>yes</v>
      </c>
      <c r="O97" t="s">
        <v>342</v>
      </c>
    </row>
    <row r="98" spans="1:15" x14ac:dyDescent="0.4">
      <c r="A98" t="s">
        <v>278</v>
      </c>
      <c r="B98">
        <v>6</v>
      </c>
      <c r="C98" t="s">
        <v>319</v>
      </c>
      <c r="D98" t="str">
        <f>IF(VLOOKUP($C98,'Spells Data'!$A$1:$N$363,3,FALSE)=0,"",VLOOKUP($C98,'Spells Data'!$A$1:$N$363,3,FALSE))</f>
        <v>necromancy</v>
      </c>
      <c r="E98" t="str">
        <f>IF(VLOOKUP($C98,'Spells Data'!$A$1:$N$363,4,FALSE)=0,"",VLOOKUP($C98,'Spells Data'!$A$1:$N$363,4,FALSE))</f>
        <v/>
      </c>
      <c r="F98" t="str">
        <f>IF(VLOOKUP($C98,'Spells Data'!$A$1:$N$363,5,FALSE)=0,"",VLOOKUP($C98,'Spells Data'!$A$1:$N$363,5,FALSE))</f>
        <v>1 action</v>
      </c>
      <c r="G98" t="str">
        <f>IF(VLOOKUP($C98,'Spells Data'!$A$1:$N$363,6,FALSE)=0,"",VLOOKUP($C98,'Spells Data'!$A$1:$N$363,6,FALSE))</f>
        <v>150 feet</v>
      </c>
      <c r="H98" t="str">
        <f>IF(VLOOKUP($C98,'Spells Data'!$A$1:$N$363,7,FALSE)=0,"",VLOOKUP($C98,'Spells Data'!$A$1:$N$363,7,FALSE))</f>
        <v>V</v>
      </c>
      <c r="I98" t="str">
        <f>IF(VLOOKUP($C98,'Spells Data'!$A$1:$N$363,8,FALSE)=0,"",VLOOKUP($C98,'Spells Data'!$A$1:$N$363,8,FALSE))</f>
        <v>S</v>
      </c>
      <c r="J98" t="str">
        <f>IF(VLOOKUP($C98,'Spells Data'!$A$1:$N$363,9,FALSE)=0,"",VLOOKUP($C98,'Spells Data'!$A$1:$N$363,9,FALSE))</f>
        <v>M</v>
      </c>
      <c r="K98" t="str">
        <f>IF(VLOOKUP($C98,'Spells Data'!$A$1:$N$363,10,FALSE)=0,"",VLOOKUP($C98,'Spells Data'!$A$1:$N$363,10,FALSE))</f>
        <v/>
      </c>
      <c r="L98" t="str">
        <f>IF(VLOOKUP($C98,'Spells Data'!$A$1:$N$363,11,FALSE)=0,"",VLOOKUP($C98,'Spells Data'!$A$1:$N$363,11,FALSE))</f>
        <v>Instantaneous</v>
      </c>
      <c r="M98" t="str">
        <f>IF(VLOOKUP($C98,'Spells Data'!$A$1:$N$363,12,FALSE)=0,"",VLOOKUP($C98,'Spells Data'!$A$1:$N$363,12,FALSE))</f>
        <v>Sphere of negative energy ripples out 60-foot from chosen point takes 8d6 necrotic damage on a failed save</v>
      </c>
      <c r="N98" t="str">
        <f>IF(VLOOKUP($C98,'Spells Data'!$A$1:$N$363,13,FALSE)=0,"",VLOOKUP($C98,'Spells Data'!$A$1:$N$363,13,FALSE))</f>
        <v>yes</v>
      </c>
      <c r="O98" t="s">
        <v>278</v>
      </c>
    </row>
    <row r="99" spans="1:15" x14ac:dyDescent="0.4">
      <c r="A99" t="s">
        <v>329</v>
      </c>
      <c r="B99">
        <v>6</v>
      </c>
      <c r="C99" t="s">
        <v>319</v>
      </c>
      <c r="D99" t="str">
        <f>IF(VLOOKUP($C99,'Spells Data'!$A$1:$N$363,3,FALSE)=0,"",VLOOKUP($C99,'Spells Data'!$A$1:$N$363,3,FALSE))</f>
        <v>necromancy</v>
      </c>
      <c r="E99" t="str">
        <f>IF(VLOOKUP($C99,'Spells Data'!$A$1:$N$363,4,FALSE)=0,"",VLOOKUP($C99,'Spells Data'!$A$1:$N$363,4,FALSE))</f>
        <v/>
      </c>
      <c r="F99" t="str">
        <f>IF(VLOOKUP($C99,'Spells Data'!$A$1:$N$363,5,FALSE)=0,"",VLOOKUP($C99,'Spells Data'!$A$1:$N$363,5,FALSE))</f>
        <v>1 action</v>
      </c>
      <c r="G99" t="str">
        <f>IF(VLOOKUP($C99,'Spells Data'!$A$1:$N$363,6,FALSE)=0,"",VLOOKUP($C99,'Spells Data'!$A$1:$N$363,6,FALSE))</f>
        <v>150 feet</v>
      </c>
      <c r="H99" t="str">
        <f>IF(VLOOKUP($C99,'Spells Data'!$A$1:$N$363,7,FALSE)=0,"",VLOOKUP($C99,'Spells Data'!$A$1:$N$363,7,FALSE))</f>
        <v>V</v>
      </c>
      <c r="I99" t="str">
        <f>IF(VLOOKUP($C99,'Spells Data'!$A$1:$N$363,8,FALSE)=0,"",VLOOKUP($C99,'Spells Data'!$A$1:$N$363,8,FALSE))</f>
        <v>S</v>
      </c>
      <c r="J99" t="str">
        <f>IF(VLOOKUP($C99,'Spells Data'!$A$1:$N$363,9,FALSE)=0,"",VLOOKUP($C99,'Spells Data'!$A$1:$N$363,9,FALSE))</f>
        <v>M</v>
      </c>
      <c r="K99" t="str">
        <f>IF(VLOOKUP($C99,'Spells Data'!$A$1:$N$363,10,FALSE)=0,"",VLOOKUP($C99,'Spells Data'!$A$1:$N$363,10,FALSE))</f>
        <v/>
      </c>
      <c r="L99" t="str">
        <f>IF(VLOOKUP($C99,'Spells Data'!$A$1:$N$363,11,FALSE)=0,"",VLOOKUP($C99,'Spells Data'!$A$1:$N$363,11,FALSE))</f>
        <v>Instantaneous</v>
      </c>
      <c r="M99" t="str">
        <f>IF(VLOOKUP($C99,'Spells Data'!$A$1:$N$363,12,FALSE)=0,"",VLOOKUP($C99,'Spells Data'!$A$1:$N$363,12,FALSE))</f>
        <v>Sphere of negative energy ripples out 60-foot from chosen point takes 8d6 necrotic damage on a failed save</v>
      </c>
      <c r="N99" t="str">
        <f>IF(VLOOKUP($C99,'Spells Data'!$A$1:$N$363,13,FALSE)=0,"",VLOOKUP($C99,'Spells Data'!$A$1:$N$363,13,FALSE))</f>
        <v>yes</v>
      </c>
      <c r="O99" t="s">
        <v>329</v>
      </c>
    </row>
    <row r="100" spans="1:15" x14ac:dyDescent="0.4">
      <c r="A100" t="s">
        <v>342</v>
      </c>
      <c r="B100">
        <v>6</v>
      </c>
      <c r="C100" t="s">
        <v>319</v>
      </c>
      <c r="D100" t="str">
        <f>IF(VLOOKUP($C100,'Spells Data'!$A$1:$N$363,3,FALSE)=0,"",VLOOKUP($C100,'Spells Data'!$A$1:$N$363,3,FALSE))</f>
        <v>necromancy</v>
      </c>
      <c r="E100" t="str">
        <f>IF(VLOOKUP($C100,'Spells Data'!$A$1:$N$363,4,FALSE)=0,"",VLOOKUP($C100,'Spells Data'!$A$1:$N$363,4,FALSE))</f>
        <v/>
      </c>
      <c r="F100" t="str">
        <f>IF(VLOOKUP($C100,'Spells Data'!$A$1:$N$363,5,FALSE)=0,"",VLOOKUP($C100,'Spells Data'!$A$1:$N$363,5,FALSE))</f>
        <v>1 action</v>
      </c>
      <c r="G100" t="str">
        <f>IF(VLOOKUP($C100,'Spells Data'!$A$1:$N$363,6,FALSE)=0,"",VLOOKUP($C100,'Spells Data'!$A$1:$N$363,6,FALSE))</f>
        <v>150 feet</v>
      </c>
      <c r="H100" t="str">
        <f>IF(VLOOKUP($C100,'Spells Data'!$A$1:$N$363,7,FALSE)=0,"",VLOOKUP($C100,'Spells Data'!$A$1:$N$363,7,FALSE))</f>
        <v>V</v>
      </c>
      <c r="I100" t="str">
        <f>IF(VLOOKUP($C100,'Spells Data'!$A$1:$N$363,8,FALSE)=0,"",VLOOKUP($C100,'Spells Data'!$A$1:$N$363,8,FALSE))</f>
        <v>S</v>
      </c>
      <c r="J100" t="str">
        <f>IF(VLOOKUP($C100,'Spells Data'!$A$1:$N$363,9,FALSE)=0,"",VLOOKUP($C100,'Spells Data'!$A$1:$N$363,9,FALSE))</f>
        <v>M</v>
      </c>
      <c r="K100" t="str">
        <f>IF(VLOOKUP($C100,'Spells Data'!$A$1:$N$363,10,FALSE)=0,"",VLOOKUP($C100,'Spells Data'!$A$1:$N$363,10,FALSE))</f>
        <v/>
      </c>
      <c r="L100" t="str">
        <f>IF(VLOOKUP($C100,'Spells Data'!$A$1:$N$363,11,FALSE)=0,"",VLOOKUP($C100,'Spells Data'!$A$1:$N$363,11,FALSE))</f>
        <v>Instantaneous</v>
      </c>
      <c r="M100" t="str">
        <f>IF(VLOOKUP($C100,'Spells Data'!$A$1:$N$363,12,FALSE)=0,"",VLOOKUP($C100,'Spells Data'!$A$1:$N$363,12,FALSE))</f>
        <v>Sphere of negative energy ripples out 60-foot from chosen point takes 8d6 necrotic damage on a failed save</v>
      </c>
      <c r="N100" t="str">
        <f>IF(VLOOKUP($C100,'Spells Data'!$A$1:$N$363,13,FALSE)=0,"",VLOOKUP($C100,'Spells Data'!$A$1:$N$363,13,FALSE))</f>
        <v>yes</v>
      </c>
      <c r="O100" t="s">
        <v>342</v>
      </c>
    </row>
    <row r="101" spans="1:15" x14ac:dyDescent="0.4">
      <c r="A101" t="s">
        <v>247</v>
      </c>
      <c r="B101">
        <v>5</v>
      </c>
      <c r="C101" t="s">
        <v>264</v>
      </c>
      <c r="D101" t="str">
        <f>IF(VLOOKUP($C101,'Spells Data'!$A$1:$N$363,3,FALSE)=0,"",VLOOKUP($C101,'Spells Data'!$A$1:$N$363,3,FALSE))</f>
        <v>abjuration</v>
      </c>
      <c r="E101" t="str">
        <f>IF(VLOOKUP($C101,'Spells Data'!$A$1:$N$363,4,FALSE)=0,"",VLOOKUP($C101,'Spells Data'!$A$1:$N$363,4,FALSE))</f>
        <v/>
      </c>
      <c r="F101" t="str">
        <f>IF(VLOOKUP($C101,'Spells Data'!$A$1:$N$363,5,FALSE)=0,"",VLOOKUP($C101,'Spells Data'!$A$1:$N$363,5,FALSE))</f>
        <v>1 action</v>
      </c>
      <c r="G101" t="str">
        <f>IF(VLOOKUP($C101,'Spells Data'!$A$1:$N$363,6,FALSE)=0,"",VLOOKUP($C101,'Spells Data'!$A$1:$N$363,6,FALSE))</f>
        <v>Self (30-foot)</v>
      </c>
      <c r="H101" t="str">
        <f>IF(VLOOKUP($C101,'Spells Data'!$A$1:$N$363,7,FALSE)=0,"",VLOOKUP($C101,'Spells Data'!$A$1:$N$363,7,FALSE))</f>
        <v>V</v>
      </c>
      <c r="I101" t="str">
        <f>IF(VLOOKUP($C101,'Spells Data'!$A$1:$N$363,8,FALSE)=0,"",VLOOKUP($C101,'Spells Data'!$A$1:$N$363,8,FALSE))</f>
        <v/>
      </c>
      <c r="J101" t="str">
        <f>IF(VLOOKUP($C101,'Spells Data'!$A$1:$N$363,9,FALSE)=0,"",VLOOKUP($C101,'Spells Data'!$A$1:$N$363,9,FALSE))</f>
        <v/>
      </c>
      <c r="K101" t="str">
        <f>IF(VLOOKUP($C101,'Spells Data'!$A$1:$N$363,10,FALSE)=0,"",VLOOKUP($C101,'Spells Data'!$A$1:$N$363,10,FALSE))</f>
        <v/>
      </c>
      <c r="L101" t="str">
        <f>IF(VLOOKUP($C101,'Spells Data'!$A$1:$N$363,11,FALSE)=0,"",VLOOKUP($C101,'Spells Data'!$A$1:$N$363,11,FALSE))</f>
        <v>Concentration, up to 10 minutes</v>
      </c>
      <c r="M101" t="str">
        <f>IF(VLOOKUP($C101,'Spells Data'!$A$1:$N$363,12,FALSE)=0,"",VLOOKUP($C101,'Spells Data'!$A$1:$N$363,12,FALSE))</f>
        <v>For duration each friendly creature within range gains advantage on saves vs. spells and effects, and take no damage on successful saves for half</v>
      </c>
      <c r="N101" t="str">
        <f>IF(VLOOKUP($C101,'Spells Data'!$A$1:$N$363,13,FALSE)=0,"",VLOOKUP($C101,'Spells Data'!$A$1:$N$363,13,FALSE))</f>
        <v/>
      </c>
      <c r="O101" t="s">
        <v>247</v>
      </c>
    </row>
    <row r="102" spans="1:15" x14ac:dyDescent="0.4">
      <c r="A102" t="s">
        <v>10</v>
      </c>
      <c r="B102">
        <v>3</v>
      </c>
      <c r="C102" t="s">
        <v>62</v>
      </c>
      <c r="D102" t="str">
        <f>IF(VLOOKUP($C102,'Spells Data'!$A$1:$N$363,3,FALSE)=0,"",VLOOKUP($C102,'Spells Data'!$A$1:$N$363,3,FALSE))</f>
        <v>divination</v>
      </c>
      <c r="E102" t="str">
        <f>IF(VLOOKUP($C102,'Spells Data'!$A$1:$N$363,4,FALSE)=0,"",VLOOKUP($C102,'Spells Data'!$A$1:$N$363,4,FALSE))</f>
        <v/>
      </c>
      <c r="F102" t="str">
        <f>IF(VLOOKUP($C102,'Spells Data'!$A$1:$N$363,5,FALSE)=0,"",VLOOKUP($C102,'Spells Data'!$A$1:$N$363,5,FALSE))</f>
        <v>10 minutes</v>
      </c>
      <c r="G102" t="str">
        <f>IF(VLOOKUP($C102,'Spells Data'!$A$1:$N$363,6,FALSE)=0,"",VLOOKUP($C102,'Spells Data'!$A$1:$N$363,6,FALSE))</f>
        <v>1 mile</v>
      </c>
      <c r="H102" t="str">
        <f>IF(VLOOKUP($C102,'Spells Data'!$A$1:$N$363,7,FALSE)=0,"",VLOOKUP($C102,'Spells Data'!$A$1:$N$363,7,FALSE))</f>
        <v>V</v>
      </c>
      <c r="I102" t="str">
        <f>IF(VLOOKUP($C102,'Spells Data'!$A$1:$N$363,8,FALSE)=0,"",VLOOKUP($C102,'Spells Data'!$A$1:$N$363,8,FALSE))</f>
        <v>S</v>
      </c>
      <c r="J102" t="str">
        <f>IF(VLOOKUP($C102,'Spells Data'!$A$1:$N$363,9,FALSE)=0,"",VLOOKUP($C102,'Spells Data'!$A$1:$N$363,9,FALSE))</f>
        <v>M</v>
      </c>
      <c r="K102" t="str">
        <f>IF(VLOOKUP($C102,'Spells Data'!$A$1:$N$363,10,FALSE)=0,"",VLOOKUP($C102,'Spells Data'!$A$1:$N$363,10,FALSE))</f>
        <v/>
      </c>
      <c r="L102" t="str">
        <f>IF(VLOOKUP($C102,'Spells Data'!$A$1:$N$363,11,FALSE)=0,"",VLOOKUP($C102,'Spells Data'!$A$1:$N$363,11,FALSE))</f>
        <v>Concentration, up to 10 minutes</v>
      </c>
      <c r="M102" t="str">
        <f>IF(VLOOKUP($C102,'Spells Data'!$A$1:$N$363,12,FALSE)=0,"",VLOOKUP($C102,'Spells Data'!$A$1:$N$363,12,FALSE))</f>
        <v>Create immobile magical sensor in an unfamiliar place, choose seeing or hearing</v>
      </c>
      <c r="N102" t="str">
        <f>IF(VLOOKUP($C102,'Spells Data'!$A$1:$N$363,13,FALSE)=0,"",VLOOKUP($C102,'Spells Data'!$A$1:$N$363,13,FALSE))</f>
        <v/>
      </c>
      <c r="O102" t="s">
        <v>10</v>
      </c>
    </row>
    <row r="103" spans="1:15" x14ac:dyDescent="0.4">
      <c r="A103" t="s">
        <v>124</v>
      </c>
      <c r="B103">
        <v>3</v>
      </c>
      <c r="C103" t="s">
        <v>62</v>
      </c>
      <c r="D103" t="str">
        <f>IF(VLOOKUP($C103,'Spells Data'!$A$1:$N$363,3,FALSE)=0,"",VLOOKUP($C103,'Spells Data'!$A$1:$N$363,3,FALSE))</f>
        <v>divination</v>
      </c>
      <c r="E103" t="str">
        <f>IF(VLOOKUP($C103,'Spells Data'!$A$1:$N$363,4,FALSE)=0,"",VLOOKUP($C103,'Spells Data'!$A$1:$N$363,4,FALSE))</f>
        <v/>
      </c>
      <c r="F103" t="str">
        <f>IF(VLOOKUP($C103,'Spells Data'!$A$1:$N$363,5,FALSE)=0,"",VLOOKUP($C103,'Spells Data'!$A$1:$N$363,5,FALSE))</f>
        <v>10 minutes</v>
      </c>
      <c r="G103" t="str">
        <f>IF(VLOOKUP($C103,'Spells Data'!$A$1:$N$363,6,FALSE)=0,"",VLOOKUP($C103,'Spells Data'!$A$1:$N$363,6,FALSE))</f>
        <v>1 mile</v>
      </c>
      <c r="H103" t="str">
        <f>IF(VLOOKUP($C103,'Spells Data'!$A$1:$N$363,7,FALSE)=0,"",VLOOKUP($C103,'Spells Data'!$A$1:$N$363,7,FALSE))</f>
        <v>V</v>
      </c>
      <c r="I103" t="str">
        <f>IF(VLOOKUP($C103,'Spells Data'!$A$1:$N$363,8,FALSE)=0,"",VLOOKUP($C103,'Spells Data'!$A$1:$N$363,8,FALSE))</f>
        <v>S</v>
      </c>
      <c r="J103" t="str">
        <f>IF(VLOOKUP($C103,'Spells Data'!$A$1:$N$363,9,FALSE)=0,"",VLOOKUP($C103,'Spells Data'!$A$1:$N$363,9,FALSE))</f>
        <v>M</v>
      </c>
      <c r="K103" t="str">
        <f>IF(VLOOKUP($C103,'Spells Data'!$A$1:$N$363,10,FALSE)=0,"",VLOOKUP($C103,'Spells Data'!$A$1:$N$363,10,FALSE))</f>
        <v/>
      </c>
      <c r="L103" t="str">
        <f>IF(VLOOKUP($C103,'Spells Data'!$A$1:$N$363,11,FALSE)=0,"",VLOOKUP($C103,'Spells Data'!$A$1:$N$363,11,FALSE))</f>
        <v>Concentration, up to 10 minutes</v>
      </c>
      <c r="M103" t="str">
        <f>IF(VLOOKUP($C103,'Spells Data'!$A$1:$N$363,12,FALSE)=0,"",VLOOKUP($C103,'Spells Data'!$A$1:$N$363,12,FALSE))</f>
        <v>Create immobile magical sensor in an unfamiliar place, choose seeing or hearing</v>
      </c>
      <c r="N103" t="str">
        <f>IF(VLOOKUP($C103,'Spells Data'!$A$1:$N$363,13,FALSE)=0,"",VLOOKUP($C103,'Spells Data'!$A$1:$N$363,13,FALSE))</f>
        <v/>
      </c>
      <c r="O103" t="s">
        <v>124</v>
      </c>
    </row>
    <row r="104" spans="1:15" x14ac:dyDescent="0.4">
      <c r="A104" t="s">
        <v>278</v>
      </c>
      <c r="B104">
        <v>3</v>
      </c>
      <c r="C104" t="s">
        <v>62</v>
      </c>
      <c r="D104" t="str">
        <f>IF(VLOOKUP($C104,'Spells Data'!$A$1:$N$363,3,FALSE)=0,"",VLOOKUP($C104,'Spells Data'!$A$1:$N$363,3,FALSE))</f>
        <v>divination</v>
      </c>
      <c r="E104" t="str">
        <f>IF(VLOOKUP($C104,'Spells Data'!$A$1:$N$363,4,FALSE)=0,"",VLOOKUP($C104,'Spells Data'!$A$1:$N$363,4,FALSE))</f>
        <v/>
      </c>
      <c r="F104" t="str">
        <f>IF(VLOOKUP($C104,'Spells Data'!$A$1:$N$363,5,FALSE)=0,"",VLOOKUP($C104,'Spells Data'!$A$1:$N$363,5,FALSE))</f>
        <v>10 minutes</v>
      </c>
      <c r="G104" t="str">
        <f>IF(VLOOKUP($C104,'Spells Data'!$A$1:$N$363,6,FALSE)=0,"",VLOOKUP($C104,'Spells Data'!$A$1:$N$363,6,FALSE))</f>
        <v>1 mile</v>
      </c>
      <c r="H104" t="str">
        <f>IF(VLOOKUP($C104,'Spells Data'!$A$1:$N$363,7,FALSE)=0,"",VLOOKUP($C104,'Spells Data'!$A$1:$N$363,7,FALSE))</f>
        <v>V</v>
      </c>
      <c r="I104" t="str">
        <f>IF(VLOOKUP($C104,'Spells Data'!$A$1:$N$363,8,FALSE)=0,"",VLOOKUP($C104,'Spells Data'!$A$1:$N$363,8,FALSE))</f>
        <v>S</v>
      </c>
      <c r="J104" t="str">
        <f>IF(VLOOKUP($C104,'Spells Data'!$A$1:$N$363,9,FALSE)=0,"",VLOOKUP($C104,'Spells Data'!$A$1:$N$363,9,FALSE))</f>
        <v>M</v>
      </c>
      <c r="K104" t="str">
        <f>IF(VLOOKUP($C104,'Spells Data'!$A$1:$N$363,10,FALSE)=0,"",VLOOKUP($C104,'Spells Data'!$A$1:$N$363,10,FALSE))</f>
        <v/>
      </c>
      <c r="L104" t="str">
        <f>IF(VLOOKUP($C104,'Spells Data'!$A$1:$N$363,11,FALSE)=0,"",VLOOKUP($C104,'Spells Data'!$A$1:$N$363,11,FALSE))</f>
        <v>Concentration, up to 10 minutes</v>
      </c>
      <c r="M104" t="str">
        <f>IF(VLOOKUP($C104,'Spells Data'!$A$1:$N$363,12,FALSE)=0,"",VLOOKUP($C104,'Spells Data'!$A$1:$N$363,12,FALSE))</f>
        <v>Create immobile magical sensor in an unfamiliar place, choose seeing or hearing</v>
      </c>
      <c r="N104" t="str">
        <f>IF(VLOOKUP($C104,'Spells Data'!$A$1:$N$363,13,FALSE)=0,"",VLOOKUP($C104,'Spells Data'!$A$1:$N$363,13,FALSE))</f>
        <v/>
      </c>
      <c r="O104" t="s">
        <v>278</v>
      </c>
    </row>
    <row r="105" spans="1:15" x14ac:dyDescent="0.4">
      <c r="A105" t="s">
        <v>342</v>
      </c>
      <c r="B105">
        <v>3</v>
      </c>
      <c r="C105" t="s">
        <v>62</v>
      </c>
      <c r="D105" t="str">
        <f>IF(VLOOKUP($C105,'Spells Data'!$A$1:$N$363,3,FALSE)=0,"",VLOOKUP($C105,'Spells Data'!$A$1:$N$363,3,FALSE))</f>
        <v>divination</v>
      </c>
      <c r="E105" t="str">
        <f>IF(VLOOKUP($C105,'Spells Data'!$A$1:$N$363,4,FALSE)=0,"",VLOOKUP($C105,'Spells Data'!$A$1:$N$363,4,FALSE))</f>
        <v/>
      </c>
      <c r="F105" t="str">
        <f>IF(VLOOKUP($C105,'Spells Data'!$A$1:$N$363,5,FALSE)=0,"",VLOOKUP($C105,'Spells Data'!$A$1:$N$363,5,FALSE))</f>
        <v>10 minutes</v>
      </c>
      <c r="G105" t="str">
        <f>IF(VLOOKUP($C105,'Spells Data'!$A$1:$N$363,6,FALSE)=0,"",VLOOKUP($C105,'Spells Data'!$A$1:$N$363,6,FALSE))</f>
        <v>1 mile</v>
      </c>
      <c r="H105" t="str">
        <f>IF(VLOOKUP($C105,'Spells Data'!$A$1:$N$363,7,FALSE)=0,"",VLOOKUP($C105,'Spells Data'!$A$1:$N$363,7,FALSE))</f>
        <v>V</v>
      </c>
      <c r="I105" t="str">
        <f>IF(VLOOKUP($C105,'Spells Data'!$A$1:$N$363,8,FALSE)=0,"",VLOOKUP($C105,'Spells Data'!$A$1:$N$363,8,FALSE))</f>
        <v>S</v>
      </c>
      <c r="J105" t="str">
        <f>IF(VLOOKUP($C105,'Spells Data'!$A$1:$N$363,9,FALSE)=0,"",VLOOKUP($C105,'Spells Data'!$A$1:$N$363,9,FALSE))</f>
        <v>M</v>
      </c>
      <c r="K105" t="str">
        <f>IF(VLOOKUP($C105,'Spells Data'!$A$1:$N$363,10,FALSE)=0,"",VLOOKUP($C105,'Spells Data'!$A$1:$N$363,10,FALSE))</f>
        <v/>
      </c>
      <c r="L105" t="str">
        <f>IF(VLOOKUP($C105,'Spells Data'!$A$1:$N$363,11,FALSE)=0,"",VLOOKUP($C105,'Spells Data'!$A$1:$N$363,11,FALSE))</f>
        <v>Concentration, up to 10 minutes</v>
      </c>
      <c r="M105" t="str">
        <f>IF(VLOOKUP($C105,'Spells Data'!$A$1:$N$363,12,FALSE)=0,"",VLOOKUP($C105,'Spells Data'!$A$1:$N$363,12,FALSE))</f>
        <v>Create immobile magical sensor in an unfamiliar place, choose seeing or hearing</v>
      </c>
      <c r="N105" t="str">
        <f>IF(VLOOKUP($C105,'Spells Data'!$A$1:$N$363,13,FALSE)=0,"",VLOOKUP($C105,'Spells Data'!$A$1:$N$363,13,FALSE))</f>
        <v/>
      </c>
      <c r="O105" t="s">
        <v>342</v>
      </c>
    </row>
    <row r="106" spans="1:15" x14ac:dyDescent="0.4">
      <c r="A106" t="s">
        <v>342</v>
      </c>
      <c r="B106">
        <v>8</v>
      </c>
      <c r="C106" t="s">
        <v>370</v>
      </c>
      <c r="D106" t="str">
        <f>IF(VLOOKUP($C106,'Spells Data'!$A$1:$N$363,3,FALSE)=0,"",VLOOKUP($C106,'Spells Data'!$A$1:$N$363,3,FALSE))</f>
        <v>necromancy</v>
      </c>
      <c r="E106" t="str">
        <f>IF(VLOOKUP($C106,'Spells Data'!$A$1:$N$363,4,FALSE)=0,"",VLOOKUP($C106,'Spells Data'!$A$1:$N$363,4,FALSE))</f>
        <v/>
      </c>
      <c r="F106" t="str">
        <f>IF(VLOOKUP($C106,'Spells Data'!$A$1:$N$363,5,FALSE)=0,"",VLOOKUP($C106,'Spells Data'!$A$1:$N$363,5,FALSE))</f>
        <v>1 hour</v>
      </c>
      <c r="G106" t="str">
        <f>IF(VLOOKUP($C106,'Spells Data'!$A$1:$N$363,6,FALSE)=0,"",VLOOKUP($C106,'Spells Data'!$A$1:$N$363,6,FALSE))</f>
        <v>Touch</v>
      </c>
      <c r="H106" t="str">
        <f>IF(VLOOKUP($C106,'Spells Data'!$A$1:$N$363,7,FALSE)=0,"",VLOOKUP($C106,'Spells Data'!$A$1:$N$363,7,FALSE))</f>
        <v>V</v>
      </c>
      <c r="I106" t="str">
        <f>IF(VLOOKUP($C106,'Spells Data'!$A$1:$N$363,8,FALSE)=0,"",VLOOKUP($C106,'Spells Data'!$A$1:$N$363,8,FALSE))</f>
        <v>S</v>
      </c>
      <c r="J106" t="str">
        <f>IF(VLOOKUP($C106,'Spells Data'!$A$1:$N$363,9,FALSE)=0,"",VLOOKUP($C106,'Spells Data'!$A$1:$N$363,9,FALSE))</f>
        <v>M</v>
      </c>
      <c r="K106" t="str">
        <f>IF(VLOOKUP($C106,'Spells Data'!$A$1:$N$363,10,FALSE)=0,"",VLOOKUP($C106,'Spells Data'!$A$1:$N$363,10,FALSE))</f>
        <v>yes</v>
      </c>
      <c r="L106" t="str">
        <f>IF(VLOOKUP($C106,'Spells Data'!$A$1:$N$363,11,FALSE)=0,"",VLOOKUP($C106,'Spells Data'!$A$1:$N$363,11,FALSE))</f>
        <v>Instantaneous</v>
      </c>
      <c r="M106" t="str">
        <f>IF(VLOOKUP($C106,'Spells Data'!$A$1:$N$363,12,FALSE)=0,"",VLOOKUP($C106,'Spells Data'!$A$1:$N$363,12,FALSE))</f>
        <v>Grow an inert duplicate of your self as a safeguard against death</v>
      </c>
      <c r="N106" t="str">
        <f>IF(VLOOKUP($C106,'Spells Data'!$A$1:$N$363,13,FALSE)=0,"",VLOOKUP($C106,'Spells Data'!$A$1:$N$363,13,FALSE))</f>
        <v/>
      </c>
      <c r="O106" t="s">
        <v>342</v>
      </c>
    </row>
    <row r="107" spans="1:15" x14ac:dyDescent="0.4">
      <c r="A107" t="s">
        <v>10</v>
      </c>
      <c r="B107">
        <v>2</v>
      </c>
      <c r="C107" t="s">
        <v>43</v>
      </c>
      <c r="D107" t="str">
        <f>IF(VLOOKUP($C107,'Spells Data'!$A$1:$N$363,3,FALSE)=0,"",VLOOKUP($C107,'Spells Data'!$A$1:$N$363,3,FALSE))</f>
        <v>conjuration</v>
      </c>
      <c r="E107" t="str">
        <f>IF(VLOOKUP($C107,'Spells Data'!$A$1:$N$363,4,FALSE)=0,"",VLOOKUP($C107,'Spells Data'!$A$1:$N$363,4,FALSE))</f>
        <v/>
      </c>
      <c r="F107" t="str">
        <f>IF(VLOOKUP($C107,'Spells Data'!$A$1:$N$363,5,FALSE)=0,"",VLOOKUP($C107,'Spells Data'!$A$1:$N$363,5,FALSE))</f>
        <v>1 action</v>
      </c>
      <c r="G107" t="str">
        <f>IF(VLOOKUP($C107,'Spells Data'!$A$1:$N$363,6,FALSE)=0,"",VLOOKUP($C107,'Spells Data'!$A$1:$N$363,6,FALSE))</f>
        <v>60 feet</v>
      </c>
      <c r="H107" t="str">
        <f>IF(VLOOKUP($C107,'Spells Data'!$A$1:$N$363,7,FALSE)=0,"",VLOOKUP($C107,'Spells Data'!$A$1:$N$363,7,FALSE))</f>
        <v>V</v>
      </c>
      <c r="I107" t="str">
        <f>IF(VLOOKUP($C107,'Spells Data'!$A$1:$N$363,8,FALSE)=0,"",VLOOKUP($C107,'Spells Data'!$A$1:$N$363,8,FALSE))</f>
        <v>S</v>
      </c>
      <c r="J107" t="str">
        <f>IF(VLOOKUP($C107,'Spells Data'!$A$1:$N$363,9,FALSE)=0,"",VLOOKUP($C107,'Spells Data'!$A$1:$N$363,9,FALSE))</f>
        <v>M</v>
      </c>
      <c r="K107" t="str">
        <f>IF(VLOOKUP($C107,'Spells Data'!$A$1:$N$363,10,FALSE)=0,"",VLOOKUP($C107,'Spells Data'!$A$1:$N$363,10,FALSE))</f>
        <v/>
      </c>
      <c r="L107" t="str">
        <f>IF(VLOOKUP($C107,'Spells Data'!$A$1:$N$363,11,FALSE)=0,"",VLOOKUP($C107,'Spells Data'!$A$1:$N$363,11,FALSE))</f>
        <v>Concentration, up to 1 minute</v>
      </c>
      <c r="M107" t="str">
        <f>IF(VLOOKUP($C107,'Spells Data'!$A$1:$N$363,12,FALSE)=0,"",VLOOKUP($C107,'Spells Data'!$A$1:$N$363,12,FALSE))</f>
        <v>Fill the air with spinning daggers in a 5' cube that deal 4d4 slashing damage</v>
      </c>
      <c r="N107" t="str">
        <f>IF(VLOOKUP($C107,'Spells Data'!$A$1:$N$363,13,FALSE)=0,"",VLOOKUP($C107,'Spells Data'!$A$1:$N$363,13,FALSE))</f>
        <v>yes</v>
      </c>
      <c r="O107" t="s">
        <v>10</v>
      </c>
    </row>
    <row r="108" spans="1:15" x14ac:dyDescent="0.4">
      <c r="A108" t="s">
        <v>278</v>
      </c>
      <c r="B108">
        <v>2</v>
      </c>
      <c r="C108" t="s">
        <v>43</v>
      </c>
      <c r="D108" t="str">
        <f>IF(VLOOKUP($C108,'Spells Data'!$A$1:$N$363,3,FALSE)=0,"",VLOOKUP($C108,'Spells Data'!$A$1:$N$363,3,FALSE))</f>
        <v>conjuration</v>
      </c>
      <c r="E108" t="str">
        <f>IF(VLOOKUP($C108,'Spells Data'!$A$1:$N$363,4,FALSE)=0,"",VLOOKUP($C108,'Spells Data'!$A$1:$N$363,4,FALSE))</f>
        <v/>
      </c>
      <c r="F108" t="str">
        <f>IF(VLOOKUP($C108,'Spells Data'!$A$1:$N$363,5,FALSE)=0,"",VLOOKUP($C108,'Spells Data'!$A$1:$N$363,5,FALSE))</f>
        <v>1 action</v>
      </c>
      <c r="G108" t="str">
        <f>IF(VLOOKUP($C108,'Spells Data'!$A$1:$N$363,6,FALSE)=0,"",VLOOKUP($C108,'Spells Data'!$A$1:$N$363,6,FALSE))</f>
        <v>60 feet</v>
      </c>
      <c r="H108" t="str">
        <f>IF(VLOOKUP($C108,'Spells Data'!$A$1:$N$363,7,FALSE)=0,"",VLOOKUP($C108,'Spells Data'!$A$1:$N$363,7,FALSE))</f>
        <v>V</v>
      </c>
      <c r="I108" t="str">
        <f>IF(VLOOKUP($C108,'Spells Data'!$A$1:$N$363,8,FALSE)=0,"",VLOOKUP($C108,'Spells Data'!$A$1:$N$363,8,FALSE))</f>
        <v>S</v>
      </c>
      <c r="J108" t="str">
        <f>IF(VLOOKUP($C108,'Spells Data'!$A$1:$N$363,9,FALSE)=0,"",VLOOKUP($C108,'Spells Data'!$A$1:$N$363,9,FALSE))</f>
        <v>M</v>
      </c>
      <c r="K108" t="str">
        <f>IF(VLOOKUP($C108,'Spells Data'!$A$1:$N$363,10,FALSE)=0,"",VLOOKUP($C108,'Spells Data'!$A$1:$N$363,10,FALSE))</f>
        <v/>
      </c>
      <c r="L108" t="str">
        <f>IF(VLOOKUP($C108,'Spells Data'!$A$1:$N$363,11,FALSE)=0,"",VLOOKUP($C108,'Spells Data'!$A$1:$N$363,11,FALSE))</f>
        <v>Concentration, up to 1 minute</v>
      </c>
      <c r="M108" t="str">
        <f>IF(VLOOKUP($C108,'Spells Data'!$A$1:$N$363,12,FALSE)=0,"",VLOOKUP($C108,'Spells Data'!$A$1:$N$363,12,FALSE))</f>
        <v>Fill the air with spinning daggers in a 5' cube that deal 4d4 slashing damage</v>
      </c>
      <c r="N108" t="str">
        <f>IF(VLOOKUP($C108,'Spells Data'!$A$1:$N$363,13,FALSE)=0,"",VLOOKUP($C108,'Spells Data'!$A$1:$N$363,13,FALSE))</f>
        <v>yes</v>
      </c>
      <c r="O108" t="s">
        <v>278</v>
      </c>
    </row>
    <row r="109" spans="1:15" x14ac:dyDescent="0.4">
      <c r="A109" t="s">
        <v>329</v>
      </c>
      <c r="B109">
        <v>2</v>
      </c>
      <c r="C109" t="s">
        <v>43</v>
      </c>
      <c r="D109" t="str">
        <f>IF(VLOOKUP($C109,'Spells Data'!$A$1:$N$363,3,FALSE)=0,"",VLOOKUP($C109,'Spells Data'!$A$1:$N$363,3,FALSE))</f>
        <v>conjuration</v>
      </c>
      <c r="E109" t="str">
        <f>IF(VLOOKUP($C109,'Spells Data'!$A$1:$N$363,4,FALSE)=0,"",VLOOKUP($C109,'Spells Data'!$A$1:$N$363,4,FALSE))</f>
        <v/>
      </c>
      <c r="F109" t="str">
        <f>IF(VLOOKUP($C109,'Spells Data'!$A$1:$N$363,5,FALSE)=0,"",VLOOKUP($C109,'Spells Data'!$A$1:$N$363,5,FALSE))</f>
        <v>1 action</v>
      </c>
      <c r="G109" t="str">
        <f>IF(VLOOKUP($C109,'Spells Data'!$A$1:$N$363,6,FALSE)=0,"",VLOOKUP($C109,'Spells Data'!$A$1:$N$363,6,FALSE))</f>
        <v>60 feet</v>
      </c>
      <c r="H109" t="str">
        <f>IF(VLOOKUP($C109,'Spells Data'!$A$1:$N$363,7,FALSE)=0,"",VLOOKUP($C109,'Spells Data'!$A$1:$N$363,7,FALSE))</f>
        <v>V</v>
      </c>
      <c r="I109" t="str">
        <f>IF(VLOOKUP($C109,'Spells Data'!$A$1:$N$363,8,FALSE)=0,"",VLOOKUP($C109,'Spells Data'!$A$1:$N$363,8,FALSE))</f>
        <v>S</v>
      </c>
      <c r="J109" t="str">
        <f>IF(VLOOKUP($C109,'Spells Data'!$A$1:$N$363,9,FALSE)=0,"",VLOOKUP($C109,'Spells Data'!$A$1:$N$363,9,FALSE))</f>
        <v>M</v>
      </c>
      <c r="K109" t="str">
        <f>IF(VLOOKUP($C109,'Spells Data'!$A$1:$N$363,10,FALSE)=0,"",VLOOKUP($C109,'Spells Data'!$A$1:$N$363,10,FALSE))</f>
        <v/>
      </c>
      <c r="L109" t="str">
        <f>IF(VLOOKUP($C109,'Spells Data'!$A$1:$N$363,11,FALSE)=0,"",VLOOKUP($C109,'Spells Data'!$A$1:$N$363,11,FALSE))</f>
        <v>Concentration, up to 1 minute</v>
      </c>
      <c r="M109" t="str">
        <f>IF(VLOOKUP($C109,'Spells Data'!$A$1:$N$363,12,FALSE)=0,"",VLOOKUP($C109,'Spells Data'!$A$1:$N$363,12,FALSE))</f>
        <v>Fill the air with spinning daggers in a 5' cube that deal 4d4 slashing damage</v>
      </c>
      <c r="N109" t="str">
        <f>IF(VLOOKUP($C109,'Spells Data'!$A$1:$N$363,13,FALSE)=0,"",VLOOKUP($C109,'Spells Data'!$A$1:$N$363,13,FALSE))</f>
        <v>yes</v>
      </c>
      <c r="O109" t="s">
        <v>329</v>
      </c>
    </row>
    <row r="110" spans="1:15" x14ac:dyDescent="0.4">
      <c r="A110" t="s">
        <v>342</v>
      </c>
      <c r="B110">
        <v>2</v>
      </c>
      <c r="C110" t="s">
        <v>43</v>
      </c>
      <c r="D110" t="str">
        <f>IF(VLOOKUP($C110,'Spells Data'!$A$1:$N$363,3,FALSE)=0,"",VLOOKUP($C110,'Spells Data'!$A$1:$N$363,3,FALSE))</f>
        <v>conjuration</v>
      </c>
      <c r="E110" t="str">
        <f>IF(VLOOKUP($C110,'Spells Data'!$A$1:$N$363,4,FALSE)=0,"",VLOOKUP($C110,'Spells Data'!$A$1:$N$363,4,FALSE))</f>
        <v/>
      </c>
      <c r="F110" t="str">
        <f>IF(VLOOKUP($C110,'Spells Data'!$A$1:$N$363,5,FALSE)=0,"",VLOOKUP($C110,'Spells Data'!$A$1:$N$363,5,FALSE))</f>
        <v>1 action</v>
      </c>
      <c r="G110" t="str">
        <f>IF(VLOOKUP($C110,'Spells Data'!$A$1:$N$363,6,FALSE)=0,"",VLOOKUP($C110,'Spells Data'!$A$1:$N$363,6,FALSE))</f>
        <v>60 feet</v>
      </c>
      <c r="H110" t="str">
        <f>IF(VLOOKUP($C110,'Spells Data'!$A$1:$N$363,7,FALSE)=0,"",VLOOKUP($C110,'Spells Data'!$A$1:$N$363,7,FALSE))</f>
        <v>V</v>
      </c>
      <c r="I110" t="str">
        <f>IF(VLOOKUP($C110,'Spells Data'!$A$1:$N$363,8,FALSE)=0,"",VLOOKUP($C110,'Spells Data'!$A$1:$N$363,8,FALSE))</f>
        <v>S</v>
      </c>
      <c r="J110" t="str">
        <f>IF(VLOOKUP($C110,'Spells Data'!$A$1:$N$363,9,FALSE)=0,"",VLOOKUP($C110,'Spells Data'!$A$1:$N$363,9,FALSE))</f>
        <v>M</v>
      </c>
      <c r="K110" t="str">
        <f>IF(VLOOKUP($C110,'Spells Data'!$A$1:$N$363,10,FALSE)=0,"",VLOOKUP($C110,'Spells Data'!$A$1:$N$363,10,FALSE))</f>
        <v/>
      </c>
      <c r="L110" t="str">
        <f>IF(VLOOKUP($C110,'Spells Data'!$A$1:$N$363,11,FALSE)=0,"",VLOOKUP($C110,'Spells Data'!$A$1:$N$363,11,FALSE))</f>
        <v>Concentration, up to 1 minute</v>
      </c>
      <c r="M110" t="str">
        <f>IF(VLOOKUP($C110,'Spells Data'!$A$1:$N$363,12,FALSE)=0,"",VLOOKUP($C110,'Spells Data'!$A$1:$N$363,12,FALSE))</f>
        <v>Fill the air with spinning daggers in a 5' cube that deal 4d4 slashing damage</v>
      </c>
      <c r="N110" t="str">
        <f>IF(VLOOKUP($C110,'Spells Data'!$A$1:$N$363,13,FALSE)=0,"",VLOOKUP($C110,'Spells Data'!$A$1:$N$363,13,FALSE))</f>
        <v>yes</v>
      </c>
      <c r="O110" t="s">
        <v>342</v>
      </c>
    </row>
    <row r="111" spans="1:15" x14ac:dyDescent="0.4">
      <c r="A111" t="s">
        <v>342</v>
      </c>
      <c r="B111">
        <v>5</v>
      </c>
      <c r="C111" t="s">
        <v>313</v>
      </c>
      <c r="D111" t="str">
        <f>IF(VLOOKUP($C111,'Spells Data'!$A$1:$N$363,3,FALSE)=0,"",VLOOKUP($C111,'Spells Data'!$A$1:$N$363,3,FALSE))</f>
        <v>conjuration</v>
      </c>
      <c r="E111" t="str">
        <f>IF(VLOOKUP($C111,'Spells Data'!$A$1:$N$363,4,FALSE)=0,"",VLOOKUP($C111,'Spells Data'!$A$1:$N$363,4,FALSE))</f>
        <v/>
      </c>
      <c r="F111" t="str">
        <f>IF(VLOOKUP($C111,'Spells Data'!$A$1:$N$363,5,FALSE)=0,"",VLOOKUP($C111,'Spells Data'!$A$1:$N$363,5,FALSE))</f>
        <v>1 action</v>
      </c>
      <c r="G111" t="str">
        <f>IF(VLOOKUP($C111,'Spells Data'!$A$1:$N$363,6,FALSE)=0,"",VLOOKUP($C111,'Spells Data'!$A$1:$N$363,6,FALSE))</f>
        <v>120 feet</v>
      </c>
      <c r="H111" t="str">
        <f>IF(VLOOKUP($C111,'Spells Data'!$A$1:$N$363,7,FALSE)=0,"",VLOOKUP($C111,'Spells Data'!$A$1:$N$363,7,FALSE))</f>
        <v>V</v>
      </c>
      <c r="I111" t="str">
        <f>IF(VLOOKUP($C111,'Spells Data'!$A$1:$N$363,8,FALSE)=0,"",VLOOKUP($C111,'Spells Data'!$A$1:$N$363,8,FALSE))</f>
        <v>S</v>
      </c>
      <c r="J111" t="str">
        <f>IF(VLOOKUP($C111,'Spells Data'!$A$1:$N$363,9,FALSE)=0,"",VLOOKUP($C111,'Spells Data'!$A$1:$N$363,9,FALSE))</f>
        <v/>
      </c>
      <c r="K111" t="str">
        <f>IF(VLOOKUP($C111,'Spells Data'!$A$1:$N$363,10,FALSE)=0,"",VLOOKUP($C111,'Spells Data'!$A$1:$N$363,10,FALSE))</f>
        <v/>
      </c>
      <c r="L111" t="str">
        <f>IF(VLOOKUP($C111,'Spells Data'!$A$1:$N$363,11,FALSE)=0,"",VLOOKUP($C111,'Spells Data'!$A$1:$N$363,11,FALSE))</f>
        <v>Concentration, up to 10 minutes</v>
      </c>
      <c r="M111" t="str">
        <f>IF(VLOOKUP($C111,'Spells Data'!$A$1:$N$363,12,FALSE)=0,"",VLOOKUP($C111,'Spells Data'!$A$1:$N$363,12,FALSE))</f>
        <v>20-foot radius sphere fo poisonous fog that deals 5d8 poison damage on failed save.</v>
      </c>
      <c r="N111" t="str">
        <f>IF(VLOOKUP($C111,'Spells Data'!$A$1:$N$363,13,FALSE)=0,"",VLOOKUP($C111,'Spells Data'!$A$1:$N$363,13,FALSE))</f>
        <v>yes</v>
      </c>
      <c r="O111" t="s">
        <v>342</v>
      </c>
    </row>
    <row r="112" spans="1:15" x14ac:dyDescent="0.4">
      <c r="A112" t="s">
        <v>278</v>
      </c>
      <c r="B112">
        <v>5</v>
      </c>
      <c r="C112" t="s">
        <v>313</v>
      </c>
      <c r="D112" t="str">
        <f>IF(VLOOKUP($C112,'Spells Data'!$A$1:$N$363,3,FALSE)=0,"",VLOOKUP($C112,'Spells Data'!$A$1:$N$363,3,FALSE))</f>
        <v>conjuration</v>
      </c>
      <c r="E112" t="str">
        <f>IF(VLOOKUP($C112,'Spells Data'!$A$1:$N$363,4,FALSE)=0,"",VLOOKUP($C112,'Spells Data'!$A$1:$N$363,4,FALSE))</f>
        <v/>
      </c>
      <c r="F112" t="str">
        <f>IF(VLOOKUP($C112,'Spells Data'!$A$1:$N$363,5,FALSE)=0,"",VLOOKUP($C112,'Spells Data'!$A$1:$N$363,5,FALSE))</f>
        <v>1 action</v>
      </c>
      <c r="G112" t="str">
        <f>IF(VLOOKUP($C112,'Spells Data'!$A$1:$N$363,6,FALSE)=0,"",VLOOKUP($C112,'Spells Data'!$A$1:$N$363,6,FALSE))</f>
        <v>120 feet</v>
      </c>
      <c r="H112" t="str">
        <f>IF(VLOOKUP($C112,'Spells Data'!$A$1:$N$363,7,FALSE)=0,"",VLOOKUP($C112,'Spells Data'!$A$1:$N$363,7,FALSE))</f>
        <v>V</v>
      </c>
      <c r="I112" t="str">
        <f>IF(VLOOKUP($C112,'Spells Data'!$A$1:$N$363,8,FALSE)=0,"",VLOOKUP($C112,'Spells Data'!$A$1:$N$363,8,FALSE))</f>
        <v>S</v>
      </c>
      <c r="J112" t="str">
        <f>IF(VLOOKUP($C112,'Spells Data'!$A$1:$N$363,9,FALSE)=0,"",VLOOKUP($C112,'Spells Data'!$A$1:$N$363,9,FALSE))</f>
        <v/>
      </c>
      <c r="K112" t="str">
        <f>IF(VLOOKUP($C112,'Spells Data'!$A$1:$N$363,10,FALSE)=0,"",VLOOKUP($C112,'Spells Data'!$A$1:$N$363,10,FALSE))</f>
        <v/>
      </c>
      <c r="L112" t="str">
        <f>IF(VLOOKUP($C112,'Spells Data'!$A$1:$N$363,11,FALSE)=0,"",VLOOKUP($C112,'Spells Data'!$A$1:$N$363,11,FALSE))</f>
        <v>Concentration, up to 10 minutes</v>
      </c>
      <c r="M112" t="str">
        <f>IF(VLOOKUP($C112,'Spells Data'!$A$1:$N$363,12,FALSE)=0,"",VLOOKUP($C112,'Spells Data'!$A$1:$N$363,12,FALSE))</f>
        <v>20-foot radius sphere fo poisonous fog that deals 5d8 poison damage on failed save.</v>
      </c>
      <c r="N112" t="str">
        <f>IF(VLOOKUP($C112,'Spells Data'!$A$1:$N$363,13,FALSE)=0,"",VLOOKUP($C112,'Spells Data'!$A$1:$N$363,13,FALSE))</f>
        <v>yes</v>
      </c>
      <c r="O112" t="s">
        <v>278</v>
      </c>
    </row>
    <row r="113" spans="1:15" x14ac:dyDescent="0.4">
      <c r="A113" t="s">
        <v>278</v>
      </c>
      <c r="B113">
        <v>1</v>
      </c>
      <c r="C113" t="s">
        <v>287</v>
      </c>
      <c r="D113" t="str">
        <f>IF(VLOOKUP($C113,'Spells Data'!$A$1:$N$363,3,FALSE)=0,"",VLOOKUP($C113,'Spells Data'!$A$1:$N$363,3,FALSE))</f>
        <v>illusion</v>
      </c>
      <c r="E113" t="str">
        <f>IF(VLOOKUP($C113,'Spells Data'!$A$1:$N$363,4,FALSE)=0,"",VLOOKUP($C113,'Spells Data'!$A$1:$N$363,4,FALSE))</f>
        <v/>
      </c>
      <c r="F113" t="str">
        <f>IF(VLOOKUP($C113,'Spells Data'!$A$1:$N$363,5,FALSE)=0,"",VLOOKUP($C113,'Spells Data'!$A$1:$N$363,5,FALSE))</f>
        <v>1 action</v>
      </c>
      <c r="G113" t="str">
        <f>IF(VLOOKUP($C113,'Spells Data'!$A$1:$N$363,6,FALSE)=0,"",VLOOKUP($C113,'Spells Data'!$A$1:$N$363,6,FALSE))</f>
        <v>Self (15-foot cone)</v>
      </c>
      <c r="H113" t="str">
        <f>IF(VLOOKUP($C113,'Spells Data'!$A$1:$N$363,7,FALSE)=0,"",VLOOKUP($C113,'Spells Data'!$A$1:$N$363,7,FALSE))</f>
        <v>V</v>
      </c>
      <c r="I113" t="str">
        <f>IF(VLOOKUP($C113,'Spells Data'!$A$1:$N$363,8,FALSE)=0,"",VLOOKUP($C113,'Spells Data'!$A$1:$N$363,8,FALSE))</f>
        <v>S</v>
      </c>
      <c r="J113" t="str">
        <f>IF(VLOOKUP($C113,'Spells Data'!$A$1:$N$363,9,FALSE)=0,"",VLOOKUP($C113,'Spells Data'!$A$1:$N$363,9,FALSE))</f>
        <v>M</v>
      </c>
      <c r="K113" t="str">
        <f>IF(VLOOKUP($C113,'Spells Data'!$A$1:$N$363,10,FALSE)=0,"",VLOOKUP($C113,'Spells Data'!$A$1:$N$363,10,FALSE))</f>
        <v/>
      </c>
      <c r="L113" t="str">
        <f>IF(VLOOKUP($C113,'Spells Data'!$A$1:$N$363,11,FALSE)=0,"",VLOOKUP($C113,'Spells Data'!$A$1:$N$363,11,FALSE))</f>
        <v>1 round</v>
      </c>
      <c r="M113" t="str">
        <f>IF(VLOOKUP($C113,'Spells Data'!$A$1:$N$363,12,FALSE)=0,"",VLOOKUP($C113,'Spells Data'!$A$1:$N$363,12,FALSE))</f>
        <v>Blind 6d10 hit point of creatures</v>
      </c>
      <c r="N113" t="str">
        <f>IF(VLOOKUP($C113,'Spells Data'!$A$1:$N$363,13,FALSE)=0,"",VLOOKUP($C113,'Spells Data'!$A$1:$N$363,13,FALSE))</f>
        <v/>
      </c>
      <c r="O113" t="s">
        <v>278</v>
      </c>
    </row>
    <row r="114" spans="1:15" x14ac:dyDescent="0.4">
      <c r="A114" t="s">
        <v>342</v>
      </c>
      <c r="B114">
        <v>1</v>
      </c>
      <c r="C114" t="s">
        <v>287</v>
      </c>
      <c r="D114" t="str">
        <f>IF(VLOOKUP($C114,'Spells Data'!$A$1:$N$363,3,FALSE)=0,"",VLOOKUP($C114,'Spells Data'!$A$1:$N$363,3,FALSE))</f>
        <v>illusion</v>
      </c>
      <c r="E114" t="str">
        <f>IF(VLOOKUP($C114,'Spells Data'!$A$1:$N$363,4,FALSE)=0,"",VLOOKUP($C114,'Spells Data'!$A$1:$N$363,4,FALSE))</f>
        <v/>
      </c>
      <c r="F114" t="str">
        <f>IF(VLOOKUP($C114,'Spells Data'!$A$1:$N$363,5,FALSE)=0,"",VLOOKUP($C114,'Spells Data'!$A$1:$N$363,5,FALSE))</f>
        <v>1 action</v>
      </c>
      <c r="G114" t="str">
        <f>IF(VLOOKUP($C114,'Spells Data'!$A$1:$N$363,6,FALSE)=0,"",VLOOKUP($C114,'Spells Data'!$A$1:$N$363,6,FALSE))</f>
        <v>Self (15-foot cone)</v>
      </c>
      <c r="H114" t="str">
        <f>IF(VLOOKUP($C114,'Spells Data'!$A$1:$N$363,7,FALSE)=0,"",VLOOKUP($C114,'Spells Data'!$A$1:$N$363,7,FALSE))</f>
        <v>V</v>
      </c>
      <c r="I114" t="str">
        <f>IF(VLOOKUP($C114,'Spells Data'!$A$1:$N$363,8,FALSE)=0,"",VLOOKUP($C114,'Spells Data'!$A$1:$N$363,8,FALSE))</f>
        <v>S</v>
      </c>
      <c r="J114" t="str">
        <f>IF(VLOOKUP($C114,'Spells Data'!$A$1:$N$363,9,FALSE)=0,"",VLOOKUP($C114,'Spells Data'!$A$1:$N$363,9,FALSE))</f>
        <v>M</v>
      </c>
      <c r="K114" t="str">
        <f>IF(VLOOKUP($C114,'Spells Data'!$A$1:$N$363,10,FALSE)=0,"",VLOOKUP($C114,'Spells Data'!$A$1:$N$363,10,FALSE))</f>
        <v/>
      </c>
      <c r="L114" t="str">
        <f>IF(VLOOKUP($C114,'Spells Data'!$A$1:$N$363,11,FALSE)=0,"",VLOOKUP($C114,'Spells Data'!$A$1:$N$363,11,FALSE))</f>
        <v>1 round</v>
      </c>
      <c r="M114" t="str">
        <f>IF(VLOOKUP($C114,'Spells Data'!$A$1:$N$363,12,FALSE)=0,"",VLOOKUP($C114,'Spells Data'!$A$1:$N$363,12,FALSE))</f>
        <v>Blind 6d10 hit point of creatures</v>
      </c>
      <c r="N114" t="str">
        <f>IF(VLOOKUP($C114,'Spells Data'!$A$1:$N$363,13,FALSE)=0,"",VLOOKUP($C114,'Spells Data'!$A$1:$N$363,13,FALSE))</f>
        <v/>
      </c>
      <c r="O114" t="s">
        <v>342</v>
      </c>
    </row>
    <row r="115" spans="1:15" x14ac:dyDescent="0.4">
      <c r="A115" t="s">
        <v>124</v>
      </c>
      <c r="B115">
        <v>1</v>
      </c>
      <c r="C115" t="s">
        <v>131</v>
      </c>
      <c r="D115" t="str">
        <f>IF(VLOOKUP($C115,'Spells Data'!$A$1:$N$363,3,FALSE)=0,"",VLOOKUP($C115,'Spells Data'!$A$1:$N$363,3,FALSE))</f>
        <v>enchantment</v>
      </c>
      <c r="E115" t="str">
        <f>IF(VLOOKUP($C115,'Spells Data'!$A$1:$N$363,4,FALSE)=0,"",VLOOKUP($C115,'Spells Data'!$A$1:$N$363,4,FALSE))</f>
        <v/>
      </c>
      <c r="F115" t="str">
        <f>IF(VLOOKUP($C115,'Spells Data'!$A$1:$N$363,5,FALSE)=0,"",VLOOKUP($C115,'Spells Data'!$A$1:$N$363,5,FALSE))</f>
        <v>1 action</v>
      </c>
      <c r="G115" t="str">
        <f>IF(VLOOKUP($C115,'Spells Data'!$A$1:$N$363,6,FALSE)=0,"",VLOOKUP($C115,'Spells Data'!$A$1:$N$363,6,FALSE))</f>
        <v>60 feet</v>
      </c>
      <c r="H115" t="str">
        <f>IF(VLOOKUP($C115,'Spells Data'!$A$1:$N$363,7,FALSE)=0,"",VLOOKUP($C115,'Spells Data'!$A$1:$N$363,7,FALSE))</f>
        <v>V</v>
      </c>
      <c r="I115" t="str">
        <f>IF(VLOOKUP($C115,'Spells Data'!$A$1:$N$363,8,FALSE)=0,"",VLOOKUP($C115,'Spells Data'!$A$1:$N$363,8,FALSE))</f>
        <v/>
      </c>
      <c r="J115" t="str">
        <f>IF(VLOOKUP($C115,'Spells Data'!$A$1:$N$363,9,FALSE)=0,"",VLOOKUP($C115,'Spells Data'!$A$1:$N$363,9,FALSE))</f>
        <v/>
      </c>
      <c r="K115" t="str">
        <f>IF(VLOOKUP($C115,'Spells Data'!$A$1:$N$363,10,FALSE)=0,"",VLOOKUP($C115,'Spells Data'!$A$1:$N$363,10,FALSE))</f>
        <v/>
      </c>
      <c r="L115" t="str">
        <f>IF(VLOOKUP($C115,'Spells Data'!$A$1:$N$363,11,FALSE)=0,"",VLOOKUP($C115,'Spells Data'!$A$1:$N$363,11,FALSE))</f>
        <v>1 round</v>
      </c>
      <c r="M115" t="str">
        <f>IF(VLOOKUP($C115,'Spells Data'!$A$1:$N$363,12,FALSE)=0,"",VLOOKUP($C115,'Spells Data'!$A$1:$N$363,12,FALSE))</f>
        <v>Speak a 1 word command to target creature they follow on failed Wis save</v>
      </c>
      <c r="N115" t="str">
        <f>IF(VLOOKUP($C115,'Spells Data'!$A$1:$N$363,13,FALSE)=0,"",VLOOKUP($C115,'Spells Data'!$A$1:$N$363,13,FALSE))</f>
        <v>yes</v>
      </c>
      <c r="O115" t="s">
        <v>124</v>
      </c>
    </row>
    <row r="116" spans="1:15" x14ac:dyDescent="0.4">
      <c r="A116" t="s">
        <v>247</v>
      </c>
      <c r="B116">
        <v>1</v>
      </c>
      <c r="C116" t="s">
        <v>131</v>
      </c>
      <c r="D116" t="str">
        <f>IF(VLOOKUP($C116,'Spells Data'!$A$1:$N$363,3,FALSE)=0,"",VLOOKUP($C116,'Spells Data'!$A$1:$N$363,3,FALSE))</f>
        <v>enchantment</v>
      </c>
      <c r="E116" t="str">
        <f>IF(VLOOKUP($C116,'Spells Data'!$A$1:$N$363,4,FALSE)=0,"",VLOOKUP($C116,'Spells Data'!$A$1:$N$363,4,FALSE))</f>
        <v/>
      </c>
      <c r="F116" t="str">
        <f>IF(VLOOKUP($C116,'Spells Data'!$A$1:$N$363,5,FALSE)=0,"",VLOOKUP($C116,'Spells Data'!$A$1:$N$363,5,FALSE))</f>
        <v>1 action</v>
      </c>
      <c r="G116" t="str">
        <f>IF(VLOOKUP($C116,'Spells Data'!$A$1:$N$363,6,FALSE)=0,"",VLOOKUP($C116,'Spells Data'!$A$1:$N$363,6,FALSE))</f>
        <v>60 feet</v>
      </c>
      <c r="H116" t="str">
        <f>IF(VLOOKUP($C116,'Spells Data'!$A$1:$N$363,7,FALSE)=0,"",VLOOKUP($C116,'Spells Data'!$A$1:$N$363,7,FALSE))</f>
        <v>V</v>
      </c>
      <c r="I116" t="str">
        <f>IF(VLOOKUP($C116,'Spells Data'!$A$1:$N$363,8,FALSE)=0,"",VLOOKUP($C116,'Spells Data'!$A$1:$N$363,8,FALSE))</f>
        <v/>
      </c>
      <c r="J116" t="str">
        <f>IF(VLOOKUP($C116,'Spells Data'!$A$1:$N$363,9,FALSE)=0,"",VLOOKUP($C116,'Spells Data'!$A$1:$N$363,9,FALSE))</f>
        <v/>
      </c>
      <c r="K116" t="str">
        <f>IF(VLOOKUP($C116,'Spells Data'!$A$1:$N$363,10,FALSE)=0,"",VLOOKUP($C116,'Spells Data'!$A$1:$N$363,10,FALSE))</f>
        <v/>
      </c>
      <c r="L116" t="str">
        <f>IF(VLOOKUP($C116,'Spells Data'!$A$1:$N$363,11,FALSE)=0,"",VLOOKUP($C116,'Spells Data'!$A$1:$N$363,11,FALSE))</f>
        <v>1 round</v>
      </c>
      <c r="M116" t="str">
        <f>IF(VLOOKUP($C116,'Spells Data'!$A$1:$N$363,12,FALSE)=0,"",VLOOKUP($C116,'Spells Data'!$A$1:$N$363,12,FALSE))</f>
        <v>Speak a 1 word command to target creature they follow on failed Wis save</v>
      </c>
      <c r="N116" t="str">
        <f>IF(VLOOKUP($C116,'Spells Data'!$A$1:$N$363,13,FALSE)=0,"",VLOOKUP($C116,'Spells Data'!$A$1:$N$363,13,FALSE))</f>
        <v>yes</v>
      </c>
      <c r="O116" t="s">
        <v>247</v>
      </c>
    </row>
    <row r="117" spans="1:15" x14ac:dyDescent="0.4">
      <c r="A117" t="s">
        <v>124</v>
      </c>
      <c r="B117">
        <v>5</v>
      </c>
      <c r="C117" t="s">
        <v>169</v>
      </c>
      <c r="D117" t="str">
        <f>IF(VLOOKUP($C117,'Spells Data'!$A$1:$N$363,3,FALSE)=0,"",VLOOKUP($C117,'Spells Data'!$A$1:$N$363,3,FALSE))</f>
        <v>divination</v>
      </c>
      <c r="E117" t="str">
        <f>IF(VLOOKUP($C117,'Spells Data'!$A$1:$N$363,4,FALSE)=0,"",VLOOKUP($C117,'Spells Data'!$A$1:$N$363,4,FALSE))</f>
        <v>yes</v>
      </c>
      <c r="F117" t="str">
        <f>IF(VLOOKUP($C117,'Spells Data'!$A$1:$N$363,5,FALSE)=0,"",VLOOKUP($C117,'Spells Data'!$A$1:$N$363,5,FALSE))</f>
        <v>1 minute</v>
      </c>
      <c r="G117" t="str">
        <f>IF(VLOOKUP($C117,'Spells Data'!$A$1:$N$363,6,FALSE)=0,"",VLOOKUP($C117,'Spells Data'!$A$1:$N$363,6,FALSE))</f>
        <v>Self</v>
      </c>
      <c r="H117" t="str">
        <f>IF(VLOOKUP($C117,'Spells Data'!$A$1:$N$363,7,FALSE)=0,"",VLOOKUP($C117,'Spells Data'!$A$1:$N$363,7,FALSE))</f>
        <v>V</v>
      </c>
      <c r="I117" t="str">
        <f>IF(VLOOKUP($C117,'Spells Data'!$A$1:$N$363,8,FALSE)=0,"",VLOOKUP($C117,'Spells Data'!$A$1:$N$363,8,FALSE))</f>
        <v>S</v>
      </c>
      <c r="J117" t="str">
        <f>IF(VLOOKUP($C117,'Spells Data'!$A$1:$N$363,9,FALSE)=0,"",VLOOKUP($C117,'Spells Data'!$A$1:$N$363,9,FALSE))</f>
        <v>M</v>
      </c>
      <c r="K117" t="str">
        <f>IF(VLOOKUP($C117,'Spells Data'!$A$1:$N$363,10,FALSE)=0,"",VLOOKUP($C117,'Spells Data'!$A$1:$N$363,10,FALSE))</f>
        <v/>
      </c>
      <c r="L117" t="str">
        <f>IF(VLOOKUP($C117,'Spells Data'!$A$1:$N$363,11,FALSE)=0,"",VLOOKUP($C117,'Spells Data'!$A$1:$N$363,11,FALSE))</f>
        <v>1 minute</v>
      </c>
      <c r="M117" t="str">
        <f>IF(VLOOKUP($C117,'Spells Data'!$A$1:$N$363,12,FALSE)=0,"",VLOOKUP($C117,'Spells Data'!$A$1:$N$363,12,FALSE))</f>
        <v>Ask up to 3 yes/no questions of a divine being</v>
      </c>
      <c r="N117" t="str">
        <f>IF(VLOOKUP($C117,'Spells Data'!$A$1:$N$363,13,FALSE)=0,"",VLOOKUP($C117,'Spells Data'!$A$1:$N$363,13,FALSE))</f>
        <v/>
      </c>
      <c r="O117" t="s">
        <v>124</v>
      </c>
    </row>
    <row r="118" spans="1:15" x14ac:dyDescent="0.4">
      <c r="A118" t="s">
        <v>195</v>
      </c>
      <c r="B118">
        <v>5</v>
      </c>
      <c r="C118" t="s">
        <v>231</v>
      </c>
      <c r="D118" t="str">
        <f>IF(VLOOKUP($C118,'Spells Data'!$A$1:$N$363,3,FALSE)=0,"",VLOOKUP($C118,'Spells Data'!$A$1:$N$363,3,FALSE))</f>
        <v>divination</v>
      </c>
      <c r="E118" t="str">
        <f>IF(VLOOKUP($C118,'Spells Data'!$A$1:$N$363,4,FALSE)=0,"",VLOOKUP($C118,'Spells Data'!$A$1:$N$363,4,FALSE))</f>
        <v>yes</v>
      </c>
      <c r="F118" t="str">
        <f>IF(VLOOKUP($C118,'Spells Data'!$A$1:$N$363,5,FALSE)=0,"",VLOOKUP($C118,'Spells Data'!$A$1:$N$363,5,FALSE))</f>
        <v>1 minute</v>
      </c>
      <c r="G118" t="str">
        <f>IF(VLOOKUP($C118,'Spells Data'!$A$1:$N$363,6,FALSE)=0,"",VLOOKUP($C118,'Spells Data'!$A$1:$N$363,6,FALSE))</f>
        <v>Self</v>
      </c>
      <c r="H118" t="str">
        <f>IF(VLOOKUP($C118,'Spells Data'!$A$1:$N$363,7,FALSE)=0,"",VLOOKUP($C118,'Spells Data'!$A$1:$N$363,7,FALSE))</f>
        <v>V</v>
      </c>
      <c r="I118" t="str">
        <f>IF(VLOOKUP($C118,'Spells Data'!$A$1:$N$363,8,FALSE)=0,"",VLOOKUP($C118,'Spells Data'!$A$1:$N$363,8,FALSE))</f>
        <v>S</v>
      </c>
      <c r="J118" t="str">
        <f>IF(VLOOKUP($C118,'Spells Data'!$A$1:$N$363,9,FALSE)=0,"",VLOOKUP($C118,'Spells Data'!$A$1:$N$363,9,FALSE))</f>
        <v/>
      </c>
      <c r="K118" t="str">
        <f>IF(VLOOKUP($C118,'Spells Data'!$A$1:$N$363,10,FALSE)=0,"",VLOOKUP($C118,'Spells Data'!$A$1:$N$363,10,FALSE))</f>
        <v/>
      </c>
      <c r="L118" t="str">
        <f>IF(VLOOKUP($C118,'Spells Data'!$A$1:$N$363,11,FALSE)=0,"",VLOOKUP($C118,'Spells Data'!$A$1:$N$363,11,FALSE))</f>
        <v>Instantaneous</v>
      </c>
      <c r="M118" t="str">
        <f>IF(VLOOKUP($C118,'Spells Data'!$A$1:$N$363,12,FALSE)=0,"",VLOOKUP($C118,'Spells Data'!$A$1:$N$363,12,FALSE))</f>
        <v>Learn 3 facts about surroundings in 3 miles; 300-feet underground or caves;</v>
      </c>
      <c r="N118" t="str">
        <f>IF(VLOOKUP($C118,'Spells Data'!$A$1:$N$363,13,FALSE)=0,"",VLOOKUP($C118,'Spells Data'!$A$1:$N$363,13,FALSE))</f>
        <v/>
      </c>
      <c r="O118" t="s">
        <v>195</v>
      </c>
    </row>
    <row r="119" spans="1:15" x14ac:dyDescent="0.4">
      <c r="A119" t="s">
        <v>268</v>
      </c>
      <c r="B119">
        <v>5</v>
      </c>
      <c r="C119" t="s">
        <v>231</v>
      </c>
      <c r="D119" t="str">
        <f>IF(VLOOKUP($C119,'Spells Data'!$A$1:$N$363,3,FALSE)=0,"",VLOOKUP($C119,'Spells Data'!$A$1:$N$363,3,FALSE))</f>
        <v>divination</v>
      </c>
      <c r="E119" t="str">
        <f>IF(VLOOKUP($C119,'Spells Data'!$A$1:$N$363,4,FALSE)=0,"",VLOOKUP($C119,'Spells Data'!$A$1:$N$363,4,FALSE))</f>
        <v>yes</v>
      </c>
      <c r="F119" t="str">
        <f>IF(VLOOKUP($C119,'Spells Data'!$A$1:$N$363,5,FALSE)=0,"",VLOOKUP($C119,'Spells Data'!$A$1:$N$363,5,FALSE))</f>
        <v>1 minute</v>
      </c>
      <c r="G119" t="str">
        <f>IF(VLOOKUP($C119,'Spells Data'!$A$1:$N$363,6,FALSE)=0,"",VLOOKUP($C119,'Spells Data'!$A$1:$N$363,6,FALSE))</f>
        <v>Self</v>
      </c>
      <c r="H119" t="str">
        <f>IF(VLOOKUP($C119,'Spells Data'!$A$1:$N$363,7,FALSE)=0,"",VLOOKUP($C119,'Spells Data'!$A$1:$N$363,7,FALSE))</f>
        <v>V</v>
      </c>
      <c r="I119" t="str">
        <f>IF(VLOOKUP($C119,'Spells Data'!$A$1:$N$363,8,FALSE)=0,"",VLOOKUP($C119,'Spells Data'!$A$1:$N$363,8,FALSE))</f>
        <v>S</v>
      </c>
      <c r="J119" t="str">
        <f>IF(VLOOKUP($C119,'Spells Data'!$A$1:$N$363,9,FALSE)=0,"",VLOOKUP($C119,'Spells Data'!$A$1:$N$363,9,FALSE))</f>
        <v/>
      </c>
      <c r="K119" t="str">
        <f>IF(VLOOKUP($C119,'Spells Data'!$A$1:$N$363,10,FALSE)=0,"",VLOOKUP($C119,'Spells Data'!$A$1:$N$363,10,FALSE))</f>
        <v/>
      </c>
      <c r="L119" t="str">
        <f>IF(VLOOKUP($C119,'Spells Data'!$A$1:$N$363,11,FALSE)=0,"",VLOOKUP($C119,'Spells Data'!$A$1:$N$363,11,FALSE))</f>
        <v>Instantaneous</v>
      </c>
      <c r="M119" t="str">
        <f>IF(VLOOKUP($C119,'Spells Data'!$A$1:$N$363,12,FALSE)=0,"",VLOOKUP($C119,'Spells Data'!$A$1:$N$363,12,FALSE))</f>
        <v>Learn 3 facts about surroundings in 3 miles; 300-feet underground or caves;</v>
      </c>
      <c r="N119" t="str">
        <f>IF(VLOOKUP($C119,'Spells Data'!$A$1:$N$363,13,FALSE)=0,"",VLOOKUP($C119,'Spells Data'!$A$1:$N$363,13,FALSE))</f>
        <v/>
      </c>
      <c r="O119" t="s">
        <v>268</v>
      </c>
    </row>
    <row r="120" spans="1:15" x14ac:dyDescent="0.4">
      <c r="A120" t="s">
        <v>247</v>
      </c>
      <c r="B120">
        <v>1</v>
      </c>
      <c r="C120" t="s">
        <v>248</v>
      </c>
      <c r="D120" t="str">
        <f>IF(VLOOKUP($C120,'Spells Data'!$A$1:$N$363,3,FALSE)=0,"",VLOOKUP($C120,'Spells Data'!$A$1:$N$363,3,FALSE))</f>
        <v>enchantment</v>
      </c>
      <c r="E120" t="str">
        <f>IF(VLOOKUP($C120,'Spells Data'!$A$1:$N$363,4,FALSE)=0,"",VLOOKUP($C120,'Spells Data'!$A$1:$N$363,4,FALSE))</f>
        <v/>
      </c>
      <c r="F120" t="str">
        <f>IF(VLOOKUP($C120,'Spells Data'!$A$1:$N$363,5,FALSE)=0,"",VLOOKUP($C120,'Spells Data'!$A$1:$N$363,5,FALSE))</f>
        <v>1 bonus action</v>
      </c>
      <c r="G120" t="str">
        <f>IF(VLOOKUP($C120,'Spells Data'!$A$1:$N$363,6,FALSE)=0,"",VLOOKUP($C120,'Spells Data'!$A$1:$N$363,6,FALSE))</f>
        <v>30 feet</v>
      </c>
      <c r="H120" t="str">
        <f>IF(VLOOKUP($C120,'Spells Data'!$A$1:$N$363,7,FALSE)=0,"",VLOOKUP($C120,'Spells Data'!$A$1:$N$363,7,FALSE))</f>
        <v>V</v>
      </c>
      <c r="I120" t="str">
        <f>IF(VLOOKUP($C120,'Spells Data'!$A$1:$N$363,8,FALSE)=0,"",VLOOKUP($C120,'Spells Data'!$A$1:$N$363,8,FALSE))</f>
        <v/>
      </c>
      <c r="J120" t="str">
        <f>IF(VLOOKUP($C120,'Spells Data'!$A$1:$N$363,9,FALSE)=0,"",VLOOKUP($C120,'Spells Data'!$A$1:$N$363,9,FALSE))</f>
        <v/>
      </c>
      <c r="K120" t="str">
        <f>IF(VLOOKUP($C120,'Spells Data'!$A$1:$N$363,10,FALSE)=0,"",VLOOKUP($C120,'Spells Data'!$A$1:$N$363,10,FALSE))</f>
        <v/>
      </c>
      <c r="L120" t="str">
        <f>IF(VLOOKUP($C120,'Spells Data'!$A$1:$N$363,11,FALSE)=0,"",VLOOKUP($C120,'Spells Data'!$A$1:$N$363,11,FALSE))</f>
        <v>Concentration, up to 1 minute</v>
      </c>
      <c r="M120" t="str">
        <f>IF(VLOOKUP($C120,'Spells Data'!$A$1:$N$363,12,FALSE)=0,"",VLOOKUP($C120,'Spells Data'!$A$1:$N$363,12,FALSE))</f>
        <v>On failed Wis save, target creature is drawn to fight you and has disadvantage on attack rolls</v>
      </c>
      <c r="N120" t="str">
        <f>IF(VLOOKUP($C120,'Spells Data'!$A$1:$N$363,13,FALSE)=0,"",VLOOKUP($C120,'Spells Data'!$A$1:$N$363,13,FALSE))</f>
        <v/>
      </c>
      <c r="O120" t="s">
        <v>247</v>
      </c>
    </row>
    <row r="121" spans="1:15" x14ac:dyDescent="0.4">
      <c r="A121" t="s">
        <v>10</v>
      </c>
      <c r="B121">
        <v>1</v>
      </c>
      <c r="C121" t="s">
        <v>24</v>
      </c>
      <c r="D121" t="str">
        <f>IF(VLOOKUP($C121,'Spells Data'!$A$1:$N$363,3,FALSE)=0,"",VLOOKUP($C121,'Spells Data'!$A$1:$N$363,3,FALSE))</f>
        <v>divination</v>
      </c>
      <c r="E121" t="str">
        <f>IF(VLOOKUP($C121,'Spells Data'!$A$1:$N$363,4,FALSE)=0,"",VLOOKUP($C121,'Spells Data'!$A$1:$N$363,4,FALSE))</f>
        <v>yes</v>
      </c>
      <c r="F121" t="str">
        <f>IF(VLOOKUP($C121,'Spells Data'!$A$1:$N$363,5,FALSE)=0,"",VLOOKUP($C121,'Spells Data'!$A$1:$N$363,5,FALSE))</f>
        <v>1 action</v>
      </c>
      <c r="G121" t="str">
        <f>IF(VLOOKUP($C121,'Spells Data'!$A$1:$N$363,6,FALSE)=0,"",VLOOKUP($C121,'Spells Data'!$A$1:$N$363,6,FALSE))</f>
        <v>Self</v>
      </c>
      <c r="H121" t="str">
        <f>IF(VLOOKUP($C121,'Spells Data'!$A$1:$N$363,7,FALSE)=0,"",VLOOKUP($C121,'Spells Data'!$A$1:$N$363,7,FALSE))</f>
        <v>V</v>
      </c>
      <c r="I121" t="str">
        <f>IF(VLOOKUP($C121,'Spells Data'!$A$1:$N$363,8,FALSE)=0,"",VLOOKUP($C121,'Spells Data'!$A$1:$N$363,8,FALSE))</f>
        <v>S</v>
      </c>
      <c r="J121" t="str">
        <f>IF(VLOOKUP($C121,'Spells Data'!$A$1:$N$363,9,FALSE)=0,"",VLOOKUP($C121,'Spells Data'!$A$1:$N$363,9,FALSE))</f>
        <v>M</v>
      </c>
      <c r="K121" t="str">
        <f>IF(VLOOKUP($C121,'Spells Data'!$A$1:$N$363,10,FALSE)=0,"",VLOOKUP($C121,'Spells Data'!$A$1:$N$363,10,FALSE))</f>
        <v/>
      </c>
      <c r="L121" t="str">
        <f>IF(VLOOKUP($C121,'Spells Data'!$A$1:$N$363,11,FALSE)=0,"",VLOOKUP($C121,'Spells Data'!$A$1:$N$363,11,FALSE))</f>
        <v>1 hour</v>
      </c>
      <c r="M121" t="str">
        <f>IF(VLOOKUP($C121,'Spells Data'!$A$1:$N$363,12,FALSE)=0,"",VLOOKUP($C121,'Spells Data'!$A$1:$N$363,12,FALSE))</f>
        <v>For the duration you nderstand any spoek or written language</v>
      </c>
      <c r="N121" t="str">
        <f>IF(VLOOKUP($C121,'Spells Data'!$A$1:$N$363,13,FALSE)=0,"",VLOOKUP($C121,'Spells Data'!$A$1:$N$363,13,FALSE))</f>
        <v/>
      </c>
      <c r="O121" t="s">
        <v>10</v>
      </c>
    </row>
    <row r="122" spans="1:15" x14ac:dyDescent="0.4">
      <c r="A122" t="s">
        <v>278</v>
      </c>
      <c r="B122">
        <v>1</v>
      </c>
      <c r="C122" t="s">
        <v>24</v>
      </c>
      <c r="D122" t="str">
        <f>IF(VLOOKUP($C122,'Spells Data'!$A$1:$N$363,3,FALSE)=0,"",VLOOKUP($C122,'Spells Data'!$A$1:$N$363,3,FALSE))</f>
        <v>divination</v>
      </c>
      <c r="E122" t="str">
        <f>IF(VLOOKUP($C122,'Spells Data'!$A$1:$N$363,4,FALSE)=0,"",VLOOKUP($C122,'Spells Data'!$A$1:$N$363,4,FALSE))</f>
        <v>yes</v>
      </c>
      <c r="F122" t="str">
        <f>IF(VLOOKUP($C122,'Spells Data'!$A$1:$N$363,5,FALSE)=0,"",VLOOKUP($C122,'Spells Data'!$A$1:$N$363,5,FALSE))</f>
        <v>1 action</v>
      </c>
      <c r="G122" t="str">
        <f>IF(VLOOKUP($C122,'Spells Data'!$A$1:$N$363,6,FALSE)=0,"",VLOOKUP($C122,'Spells Data'!$A$1:$N$363,6,FALSE))</f>
        <v>Self</v>
      </c>
      <c r="H122" t="str">
        <f>IF(VLOOKUP($C122,'Spells Data'!$A$1:$N$363,7,FALSE)=0,"",VLOOKUP($C122,'Spells Data'!$A$1:$N$363,7,FALSE))</f>
        <v>V</v>
      </c>
      <c r="I122" t="str">
        <f>IF(VLOOKUP($C122,'Spells Data'!$A$1:$N$363,8,FALSE)=0,"",VLOOKUP($C122,'Spells Data'!$A$1:$N$363,8,FALSE))</f>
        <v>S</v>
      </c>
      <c r="J122" t="str">
        <f>IF(VLOOKUP($C122,'Spells Data'!$A$1:$N$363,9,FALSE)=0,"",VLOOKUP($C122,'Spells Data'!$A$1:$N$363,9,FALSE))</f>
        <v>M</v>
      </c>
      <c r="K122" t="str">
        <f>IF(VLOOKUP($C122,'Spells Data'!$A$1:$N$363,10,FALSE)=0,"",VLOOKUP($C122,'Spells Data'!$A$1:$N$363,10,FALSE))</f>
        <v/>
      </c>
      <c r="L122" t="str">
        <f>IF(VLOOKUP($C122,'Spells Data'!$A$1:$N$363,11,FALSE)=0,"",VLOOKUP($C122,'Spells Data'!$A$1:$N$363,11,FALSE))</f>
        <v>1 hour</v>
      </c>
      <c r="M122" t="str">
        <f>IF(VLOOKUP($C122,'Spells Data'!$A$1:$N$363,12,FALSE)=0,"",VLOOKUP($C122,'Spells Data'!$A$1:$N$363,12,FALSE))</f>
        <v>For the duration you nderstand any spoek or written language</v>
      </c>
      <c r="N122" t="str">
        <f>IF(VLOOKUP($C122,'Spells Data'!$A$1:$N$363,13,FALSE)=0,"",VLOOKUP($C122,'Spells Data'!$A$1:$N$363,13,FALSE))</f>
        <v/>
      </c>
      <c r="O122" t="s">
        <v>278</v>
      </c>
    </row>
    <row r="123" spans="1:15" x14ac:dyDescent="0.4">
      <c r="A123" t="s">
        <v>329</v>
      </c>
      <c r="B123">
        <v>1</v>
      </c>
      <c r="C123" t="s">
        <v>24</v>
      </c>
      <c r="D123" t="str">
        <f>IF(VLOOKUP($C123,'Spells Data'!$A$1:$N$363,3,FALSE)=0,"",VLOOKUP($C123,'Spells Data'!$A$1:$N$363,3,FALSE))</f>
        <v>divination</v>
      </c>
      <c r="E123" t="str">
        <f>IF(VLOOKUP($C123,'Spells Data'!$A$1:$N$363,4,FALSE)=0,"",VLOOKUP($C123,'Spells Data'!$A$1:$N$363,4,FALSE))</f>
        <v>yes</v>
      </c>
      <c r="F123" t="str">
        <f>IF(VLOOKUP($C123,'Spells Data'!$A$1:$N$363,5,FALSE)=0,"",VLOOKUP($C123,'Spells Data'!$A$1:$N$363,5,FALSE))</f>
        <v>1 action</v>
      </c>
      <c r="G123" t="str">
        <f>IF(VLOOKUP($C123,'Spells Data'!$A$1:$N$363,6,FALSE)=0,"",VLOOKUP($C123,'Spells Data'!$A$1:$N$363,6,FALSE))</f>
        <v>Self</v>
      </c>
      <c r="H123" t="str">
        <f>IF(VLOOKUP($C123,'Spells Data'!$A$1:$N$363,7,FALSE)=0,"",VLOOKUP($C123,'Spells Data'!$A$1:$N$363,7,FALSE))</f>
        <v>V</v>
      </c>
      <c r="I123" t="str">
        <f>IF(VLOOKUP($C123,'Spells Data'!$A$1:$N$363,8,FALSE)=0,"",VLOOKUP($C123,'Spells Data'!$A$1:$N$363,8,FALSE))</f>
        <v>S</v>
      </c>
      <c r="J123" t="str">
        <f>IF(VLOOKUP($C123,'Spells Data'!$A$1:$N$363,9,FALSE)=0,"",VLOOKUP($C123,'Spells Data'!$A$1:$N$363,9,FALSE))</f>
        <v>M</v>
      </c>
      <c r="K123" t="str">
        <f>IF(VLOOKUP($C123,'Spells Data'!$A$1:$N$363,10,FALSE)=0,"",VLOOKUP($C123,'Spells Data'!$A$1:$N$363,10,FALSE))</f>
        <v/>
      </c>
      <c r="L123" t="str">
        <f>IF(VLOOKUP($C123,'Spells Data'!$A$1:$N$363,11,FALSE)=0,"",VLOOKUP($C123,'Spells Data'!$A$1:$N$363,11,FALSE))</f>
        <v>1 hour</v>
      </c>
      <c r="M123" t="str">
        <f>IF(VLOOKUP($C123,'Spells Data'!$A$1:$N$363,12,FALSE)=0,"",VLOOKUP($C123,'Spells Data'!$A$1:$N$363,12,FALSE))</f>
        <v>For the duration you nderstand any spoek or written language</v>
      </c>
      <c r="N123" t="str">
        <f>IF(VLOOKUP($C123,'Spells Data'!$A$1:$N$363,13,FALSE)=0,"",VLOOKUP($C123,'Spells Data'!$A$1:$N$363,13,FALSE))</f>
        <v/>
      </c>
      <c r="O123" t="s">
        <v>329</v>
      </c>
    </row>
    <row r="124" spans="1:15" x14ac:dyDescent="0.4">
      <c r="A124" t="s">
        <v>342</v>
      </c>
      <c r="B124">
        <v>1</v>
      </c>
      <c r="C124" t="s">
        <v>24</v>
      </c>
      <c r="D124" t="str">
        <f>IF(VLOOKUP($C124,'Spells Data'!$A$1:$N$363,3,FALSE)=0,"",VLOOKUP($C124,'Spells Data'!$A$1:$N$363,3,FALSE))</f>
        <v>divination</v>
      </c>
      <c r="E124" t="str">
        <f>IF(VLOOKUP($C124,'Spells Data'!$A$1:$N$363,4,FALSE)=0,"",VLOOKUP($C124,'Spells Data'!$A$1:$N$363,4,FALSE))</f>
        <v>yes</v>
      </c>
      <c r="F124" t="str">
        <f>IF(VLOOKUP($C124,'Spells Data'!$A$1:$N$363,5,FALSE)=0,"",VLOOKUP($C124,'Spells Data'!$A$1:$N$363,5,FALSE))</f>
        <v>1 action</v>
      </c>
      <c r="G124" t="str">
        <f>IF(VLOOKUP($C124,'Spells Data'!$A$1:$N$363,6,FALSE)=0,"",VLOOKUP($C124,'Spells Data'!$A$1:$N$363,6,FALSE))</f>
        <v>Self</v>
      </c>
      <c r="H124" t="str">
        <f>IF(VLOOKUP($C124,'Spells Data'!$A$1:$N$363,7,FALSE)=0,"",VLOOKUP($C124,'Spells Data'!$A$1:$N$363,7,FALSE))</f>
        <v>V</v>
      </c>
      <c r="I124" t="str">
        <f>IF(VLOOKUP($C124,'Spells Data'!$A$1:$N$363,8,FALSE)=0,"",VLOOKUP($C124,'Spells Data'!$A$1:$N$363,8,FALSE))</f>
        <v>S</v>
      </c>
      <c r="J124" t="str">
        <f>IF(VLOOKUP($C124,'Spells Data'!$A$1:$N$363,9,FALSE)=0,"",VLOOKUP($C124,'Spells Data'!$A$1:$N$363,9,FALSE))</f>
        <v>M</v>
      </c>
      <c r="K124" t="str">
        <f>IF(VLOOKUP($C124,'Spells Data'!$A$1:$N$363,10,FALSE)=0,"",VLOOKUP($C124,'Spells Data'!$A$1:$N$363,10,FALSE))</f>
        <v/>
      </c>
      <c r="L124" t="str">
        <f>IF(VLOOKUP($C124,'Spells Data'!$A$1:$N$363,11,FALSE)=0,"",VLOOKUP($C124,'Spells Data'!$A$1:$N$363,11,FALSE))</f>
        <v>1 hour</v>
      </c>
      <c r="M124" t="str">
        <f>IF(VLOOKUP($C124,'Spells Data'!$A$1:$N$363,12,FALSE)=0,"",VLOOKUP($C124,'Spells Data'!$A$1:$N$363,12,FALSE))</f>
        <v>For the duration you nderstand any spoek or written language</v>
      </c>
      <c r="N124" t="str">
        <f>IF(VLOOKUP($C124,'Spells Data'!$A$1:$N$363,13,FALSE)=0,"",VLOOKUP($C124,'Spells Data'!$A$1:$N$363,13,FALSE))</f>
        <v/>
      </c>
      <c r="O124" t="s">
        <v>342</v>
      </c>
    </row>
    <row r="125" spans="1:15" x14ac:dyDescent="0.4">
      <c r="A125" t="s">
        <v>10</v>
      </c>
      <c r="B125">
        <v>4</v>
      </c>
      <c r="C125" t="s">
        <v>75</v>
      </c>
      <c r="D125" t="str">
        <f>IF(VLOOKUP($C125,'Spells Data'!$A$1:$N$363,3,FALSE)=0,"",VLOOKUP($C125,'Spells Data'!$A$1:$N$363,3,FALSE))</f>
        <v>enchantment</v>
      </c>
      <c r="E125" t="str">
        <f>IF(VLOOKUP($C125,'Spells Data'!$A$1:$N$363,4,FALSE)=0,"",VLOOKUP($C125,'Spells Data'!$A$1:$N$363,4,FALSE))</f>
        <v/>
      </c>
      <c r="F125" t="str">
        <f>IF(VLOOKUP($C125,'Spells Data'!$A$1:$N$363,5,FALSE)=0,"",VLOOKUP($C125,'Spells Data'!$A$1:$N$363,5,FALSE))</f>
        <v>1 action</v>
      </c>
      <c r="G125" t="str">
        <f>IF(VLOOKUP($C125,'Spells Data'!$A$1:$N$363,6,FALSE)=0,"",VLOOKUP($C125,'Spells Data'!$A$1:$N$363,6,FALSE))</f>
        <v>30 feet</v>
      </c>
      <c r="H125" t="str">
        <f>IF(VLOOKUP($C125,'Spells Data'!$A$1:$N$363,7,FALSE)=0,"",VLOOKUP($C125,'Spells Data'!$A$1:$N$363,7,FALSE))</f>
        <v>V</v>
      </c>
      <c r="I125" t="str">
        <f>IF(VLOOKUP($C125,'Spells Data'!$A$1:$N$363,8,FALSE)=0,"",VLOOKUP($C125,'Spells Data'!$A$1:$N$363,8,FALSE))</f>
        <v>S</v>
      </c>
      <c r="J125" t="str">
        <f>IF(VLOOKUP($C125,'Spells Data'!$A$1:$N$363,9,FALSE)=0,"",VLOOKUP($C125,'Spells Data'!$A$1:$N$363,9,FALSE))</f>
        <v/>
      </c>
      <c r="K125" t="str">
        <f>IF(VLOOKUP($C125,'Spells Data'!$A$1:$N$363,10,FALSE)=0,"",VLOOKUP($C125,'Spells Data'!$A$1:$N$363,10,FALSE))</f>
        <v/>
      </c>
      <c r="L125" t="str">
        <f>IF(VLOOKUP($C125,'Spells Data'!$A$1:$N$363,11,FALSE)=0,"",VLOOKUP($C125,'Spells Data'!$A$1:$N$363,11,FALSE))</f>
        <v>Concentration, up to 1 minute</v>
      </c>
      <c r="M125" t="str">
        <f>IF(VLOOKUP($C125,'Spells Data'!$A$1:$N$363,12,FALSE)=0,"",VLOOKUP($C125,'Spells Data'!$A$1:$N$363,12,FALSE))</f>
        <v>Compell target to move in direction of your choice each round on failed save</v>
      </c>
      <c r="N125" t="str">
        <f>IF(VLOOKUP($C125,'Spells Data'!$A$1:$N$363,13,FALSE)=0,"",VLOOKUP($C125,'Spells Data'!$A$1:$N$363,13,FALSE))</f>
        <v/>
      </c>
      <c r="O125" t="s">
        <v>10</v>
      </c>
    </row>
    <row r="126" spans="1:15" x14ac:dyDescent="0.4">
      <c r="A126" t="s">
        <v>278</v>
      </c>
      <c r="B126">
        <v>5</v>
      </c>
      <c r="C126" t="s">
        <v>314</v>
      </c>
      <c r="D126" t="str">
        <f>IF(VLOOKUP($C126,'Spells Data'!$A$1:$N$363,3,FALSE)=0,"",VLOOKUP($C126,'Spells Data'!$A$1:$N$363,3,FALSE))</f>
        <v>evocation</v>
      </c>
      <c r="E126" t="str">
        <f>IF(VLOOKUP($C126,'Spells Data'!$A$1:$N$363,4,FALSE)=0,"",VLOOKUP($C126,'Spells Data'!$A$1:$N$363,4,FALSE))</f>
        <v/>
      </c>
      <c r="F126" t="str">
        <f>IF(VLOOKUP($C126,'Spells Data'!$A$1:$N$363,5,FALSE)=0,"",VLOOKUP($C126,'Spells Data'!$A$1:$N$363,5,FALSE))</f>
        <v>1 action</v>
      </c>
      <c r="G126" t="str">
        <f>IF(VLOOKUP($C126,'Spells Data'!$A$1:$N$363,6,FALSE)=0,"",VLOOKUP($C126,'Spells Data'!$A$1:$N$363,6,FALSE))</f>
        <v>Self (60-foot cone)</v>
      </c>
      <c r="H126" t="str">
        <f>IF(VLOOKUP($C126,'Spells Data'!$A$1:$N$363,7,FALSE)=0,"",VLOOKUP($C126,'Spells Data'!$A$1:$N$363,7,FALSE))</f>
        <v>V</v>
      </c>
      <c r="I126" t="str">
        <f>IF(VLOOKUP($C126,'Spells Data'!$A$1:$N$363,8,FALSE)=0,"",VLOOKUP($C126,'Spells Data'!$A$1:$N$363,8,FALSE))</f>
        <v>S</v>
      </c>
      <c r="J126" t="str">
        <f>IF(VLOOKUP($C126,'Spells Data'!$A$1:$N$363,9,FALSE)=0,"",VLOOKUP($C126,'Spells Data'!$A$1:$N$363,9,FALSE))</f>
        <v>M</v>
      </c>
      <c r="K126" t="str">
        <f>IF(VLOOKUP($C126,'Spells Data'!$A$1:$N$363,10,FALSE)=0,"",VLOOKUP($C126,'Spells Data'!$A$1:$N$363,10,FALSE))</f>
        <v/>
      </c>
      <c r="L126" t="str">
        <f>IF(VLOOKUP($C126,'Spells Data'!$A$1:$N$363,11,FALSE)=0,"",VLOOKUP($C126,'Spells Data'!$A$1:$N$363,11,FALSE))</f>
        <v>Instantaneous</v>
      </c>
      <c r="M126" t="str">
        <f>IF(VLOOKUP($C126,'Spells Data'!$A$1:$N$363,12,FALSE)=0,"",VLOOKUP($C126,'Spells Data'!$A$1:$N$363,12,FALSE))</f>
        <v>Blast of cold air deals 8d8 cold damage on failed save</v>
      </c>
      <c r="N126" t="str">
        <f>IF(VLOOKUP($C126,'Spells Data'!$A$1:$N$363,13,FALSE)=0,"",VLOOKUP($C126,'Spells Data'!$A$1:$N$363,13,FALSE))</f>
        <v>yes</v>
      </c>
      <c r="O126" t="s">
        <v>278</v>
      </c>
    </row>
    <row r="127" spans="1:15" x14ac:dyDescent="0.4">
      <c r="A127" t="s">
        <v>342</v>
      </c>
      <c r="B127">
        <v>5</v>
      </c>
      <c r="C127" t="s">
        <v>314</v>
      </c>
      <c r="D127" t="str">
        <f>IF(VLOOKUP($C127,'Spells Data'!$A$1:$N$363,3,FALSE)=0,"",VLOOKUP($C127,'Spells Data'!$A$1:$N$363,3,FALSE))</f>
        <v>evocation</v>
      </c>
      <c r="E127" t="str">
        <f>IF(VLOOKUP($C127,'Spells Data'!$A$1:$N$363,4,FALSE)=0,"",VLOOKUP($C127,'Spells Data'!$A$1:$N$363,4,FALSE))</f>
        <v/>
      </c>
      <c r="F127" t="str">
        <f>IF(VLOOKUP($C127,'Spells Data'!$A$1:$N$363,5,FALSE)=0,"",VLOOKUP($C127,'Spells Data'!$A$1:$N$363,5,FALSE))</f>
        <v>1 action</v>
      </c>
      <c r="G127" t="str">
        <f>IF(VLOOKUP($C127,'Spells Data'!$A$1:$N$363,6,FALSE)=0,"",VLOOKUP($C127,'Spells Data'!$A$1:$N$363,6,FALSE))</f>
        <v>Self (60-foot cone)</v>
      </c>
      <c r="H127" t="str">
        <f>IF(VLOOKUP($C127,'Spells Data'!$A$1:$N$363,7,FALSE)=0,"",VLOOKUP($C127,'Spells Data'!$A$1:$N$363,7,FALSE))</f>
        <v>V</v>
      </c>
      <c r="I127" t="str">
        <f>IF(VLOOKUP($C127,'Spells Data'!$A$1:$N$363,8,FALSE)=0,"",VLOOKUP($C127,'Spells Data'!$A$1:$N$363,8,FALSE))</f>
        <v>S</v>
      </c>
      <c r="J127" t="str">
        <f>IF(VLOOKUP($C127,'Spells Data'!$A$1:$N$363,9,FALSE)=0,"",VLOOKUP($C127,'Spells Data'!$A$1:$N$363,9,FALSE))</f>
        <v>M</v>
      </c>
      <c r="K127" t="str">
        <f>IF(VLOOKUP($C127,'Spells Data'!$A$1:$N$363,10,FALSE)=0,"",VLOOKUP($C127,'Spells Data'!$A$1:$N$363,10,FALSE))</f>
        <v/>
      </c>
      <c r="L127" t="str">
        <f>IF(VLOOKUP($C127,'Spells Data'!$A$1:$N$363,11,FALSE)=0,"",VLOOKUP($C127,'Spells Data'!$A$1:$N$363,11,FALSE))</f>
        <v>Instantaneous</v>
      </c>
      <c r="M127" t="str">
        <f>IF(VLOOKUP($C127,'Spells Data'!$A$1:$N$363,12,FALSE)=0,"",VLOOKUP($C127,'Spells Data'!$A$1:$N$363,12,FALSE))</f>
        <v>Blast of cold air deals 8d8 cold damage on failed save</v>
      </c>
      <c r="N127" t="str">
        <f>IF(VLOOKUP($C127,'Spells Data'!$A$1:$N$363,13,FALSE)=0,"",VLOOKUP($C127,'Spells Data'!$A$1:$N$363,13,FALSE))</f>
        <v>yes</v>
      </c>
      <c r="O127" t="s">
        <v>342</v>
      </c>
    </row>
    <row r="128" spans="1:15" x14ac:dyDescent="0.4">
      <c r="A128" t="s">
        <v>10</v>
      </c>
      <c r="B128">
        <v>4</v>
      </c>
      <c r="C128" t="s">
        <v>76</v>
      </c>
      <c r="D128" t="str">
        <f>IF(VLOOKUP($C128,'Spells Data'!$A$1:$N$363,3,FALSE)=0,"",VLOOKUP($C128,'Spells Data'!$A$1:$N$363,3,FALSE))</f>
        <v>enchantment</v>
      </c>
      <c r="E128" t="str">
        <f>IF(VLOOKUP($C128,'Spells Data'!$A$1:$N$363,4,FALSE)=0,"",VLOOKUP($C128,'Spells Data'!$A$1:$N$363,4,FALSE))</f>
        <v/>
      </c>
      <c r="F128" t="str">
        <f>IF(VLOOKUP($C128,'Spells Data'!$A$1:$N$363,5,FALSE)=0,"",VLOOKUP($C128,'Spells Data'!$A$1:$N$363,5,FALSE))</f>
        <v>1 action</v>
      </c>
      <c r="G128" t="str">
        <f>IF(VLOOKUP($C128,'Spells Data'!$A$1:$N$363,6,FALSE)=0,"",VLOOKUP($C128,'Spells Data'!$A$1:$N$363,6,FALSE))</f>
        <v xml:space="preserve"> 90 feet</v>
      </c>
      <c r="H128" t="str">
        <f>IF(VLOOKUP($C128,'Spells Data'!$A$1:$N$363,7,FALSE)=0,"",VLOOKUP($C128,'Spells Data'!$A$1:$N$363,7,FALSE))</f>
        <v>V</v>
      </c>
      <c r="I128" t="str">
        <f>IF(VLOOKUP($C128,'Spells Data'!$A$1:$N$363,8,FALSE)=0,"",VLOOKUP($C128,'Spells Data'!$A$1:$N$363,8,FALSE))</f>
        <v>S</v>
      </c>
      <c r="J128" t="str">
        <f>IF(VLOOKUP($C128,'Spells Data'!$A$1:$N$363,9,FALSE)=0,"",VLOOKUP($C128,'Spells Data'!$A$1:$N$363,9,FALSE))</f>
        <v>M</v>
      </c>
      <c r="K128" t="str">
        <f>IF(VLOOKUP($C128,'Spells Data'!$A$1:$N$363,10,FALSE)=0,"",VLOOKUP($C128,'Spells Data'!$A$1:$N$363,10,FALSE))</f>
        <v/>
      </c>
      <c r="L128" t="str">
        <f>IF(VLOOKUP($C128,'Spells Data'!$A$1:$N$363,11,FALSE)=0,"",VLOOKUP($C128,'Spells Data'!$A$1:$N$363,11,FALSE))</f>
        <v>Concentration, up to 1 minute</v>
      </c>
      <c r="M128" t="str">
        <f>IF(VLOOKUP($C128,'Spells Data'!$A$1:$N$363,12,FALSE)=0,"",VLOOKUP($C128,'Spells Data'!$A$1:$N$363,12,FALSE))</f>
        <v>Each creature in 10-foot  radius makes Wis save or rolls d10 to determine action for the round</v>
      </c>
      <c r="N128" t="str">
        <f>IF(VLOOKUP($C128,'Spells Data'!$A$1:$N$363,13,FALSE)=0,"",VLOOKUP($C128,'Spells Data'!$A$1:$N$363,13,FALSE))</f>
        <v>yes</v>
      </c>
      <c r="O128" t="s">
        <v>10</v>
      </c>
    </row>
    <row r="129" spans="1:15" x14ac:dyDescent="0.4">
      <c r="A129" t="s">
        <v>195</v>
      </c>
      <c r="B129">
        <v>4</v>
      </c>
      <c r="C129" t="s">
        <v>76</v>
      </c>
      <c r="D129" t="str">
        <f>IF(VLOOKUP($C129,'Spells Data'!$A$1:$N$363,3,FALSE)=0,"",VLOOKUP($C129,'Spells Data'!$A$1:$N$363,3,FALSE))</f>
        <v>enchantment</v>
      </c>
      <c r="E129" t="str">
        <f>IF(VLOOKUP($C129,'Spells Data'!$A$1:$N$363,4,FALSE)=0,"",VLOOKUP($C129,'Spells Data'!$A$1:$N$363,4,FALSE))</f>
        <v/>
      </c>
      <c r="F129" t="str">
        <f>IF(VLOOKUP($C129,'Spells Data'!$A$1:$N$363,5,FALSE)=0,"",VLOOKUP($C129,'Spells Data'!$A$1:$N$363,5,FALSE))</f>
        <v>1 action</v>
      </c>
      <c r="G129" t="str">
        <f>IF(VLOOKUP($C129,'Spells Data'!$A$1:$N$363,6,FALSE)=0,"",VLOOKUP($C129,'Spells Data'!$A$1:$N$363,6,FALSE))</f>
        <v xml:space="preserve"> 90 feet</v>
      </c>
      <c r="H129" t="str">
        <f>IF(VLOOKUP($C129,'Spells Data'!$A$1:$N$363,7,FALSE)=0,"",VLOOKUP($C129,'Spells Data'!$A$1:$N$363,7,FALSE))</f>
        <v>V</v>
      </c>
      <c r="I129" t="str">
        <f>IF(VLOOKUP($C129,'Spells Data'!$A$1:$N$363,8,FALSE)=0,"",VLOOKUP($C129,'Spells Data'!$A$1:$N$363,8,FALSE))</f>
        <v>S</v>
      </c>
      <c r="J129" t="str">
        <f>IF(VLOOKUP($C129,'Spells Data'!$A$1:$N$363,9,FALSE)=0,"",VLOOKUP($C129,'Spells Data'!$A$1:$N$363,9,FALSE))</f>
        <v>M</v>
      </c>
      <c r="K129" t="str">
        <f>IF(VLOOKUP($C129,'Spells Data'!$A$1:$N$363,10,FALSE)=0,"",VLOOKUP($C129,'Spells Data'!$A$1:$N$363,10,FALSE))</f>
        <v/>
      </c>
      <c r="L129" t="str">
        <f>IF(VLOOKUP($C129,'Spells Data'!$A$1:$N$363,11,FALSE)=0,"",VLOOKUP($C129,'Spells Data'!$A$1:$N$363,11,FALSE))</f>
        <v>Concentration, up to 1 minute</v>
      </c>
      <c r="M129" t="str">
        <f>IF(VLOOKUP($C129,'Spells Data'!$A$1:$N$363,12,FALSE)=0,"",VLOOKUP($C129,'Spells Data'!$A$1:$N$363,12,FALSE))</f>
        <v>Each creature in 10-foot  radius makes Wis save or rolls d10 to determine action for the round</v>
      </c>
      <c r="N129" t="str">
        <f>IF(VLOOKUP($C129,'Spells Data'!$A$1:$N$363,13,FALSE)=0,"",VLOOKUP($C129,'Spells Data'!$A$1:$N$363,13,FALSE))</f>
        <v>yes</v>
      </c>
      <c r="O129" t="s">
        <v>195</v>
      </c>
    </row>
    <row r="130" spans="1:15" x14ac:dyDescent="0.4">
      <c r="A130" t="s">
        <v>278</v>
      </c>
      <c r="B130">
        <v>4</v>
      </c>
      <c r="C130" t="s">
        <v>76</v>
      </c>
      <c r="D130" t="str">
        <f>IF(VLOOKUP($C130,'Spells Data'!$A$1:$N$363,3,FALSE)=0,"",VLOOKUP($C130,'Spells Data'!$A$1:$N$363,3,FALSE))</f>
        <v>enchantment</v>
      </c>
      <c r="E130" t="str">
        <f>IF(VLOOKUP($C130,'Spells Data'!$A$1:$N$363,4,FALSE)=0,"",VLOOKUP($C130,'Spells Data'!$A$1:$N$363,4,FALSE))</f>
        <v/>
      </c>
      <c r="F130" t="str">
        <f>IF(VLOOKUP($C130,'Spells Data'!$A$1:$N$363,5,FALSE)=0,"",VLOOKUP($C130,'Spells Data'!$A$1:$N$363,5,FALSE))</f>
        <v>1 action</v>
      </c>
      <c r="G130" t="str">
        <f>IF(VLOOKUP($C130,'Spells Data'!$A$1:$N$363,6,FALSE)=0,"",VLOOKUP($C130,'Spells Data'!$A$1:$N$363,6,FALSE))</f>
        <v xml:space="preserve"> 90 feet</v>
      </c>
      <c r="H130" t="str">
        <f>IF(VLOOKUP($C130,'Spells Data'!$A$1:$N$363,7,FALSE)=0,"",VLOOKUP($C130,'Spells Data'!$A$1:$N$363,7,FALSE))</f>
        <v>V</v>
      </c>
      <c r="I130" t="str">
        <f>IF(VLOOKUP($C130,'Spells Data'!$A$1:$N$363,8,FALSE)=0,"",VLOOKUP($C130,'Spells Data'!$A$1:$N$363,8,FALSE))</f>
        <v>S</v>
      </c>
      <c r="J130" t="str">
        <f>IF(VLOOKUP($C130,'Spells Data'!$A$1:$N$363,9,FALSE)=0,"",VLOOKUP($C130,'Spells Data'!$A$1:$N$363,9,FALSE))</f>
        <v>M</v>
      </c>
      <c r="K130" t="str">
        <f>IF(VLOOKUP($C130,'Spells Data'!$A$1:$N$363,10,FALSE)=0,"",VLOOKUP($C130,'Spells Data'!$A$1:$N$363,10,FALSE))</f>
        <v/>
      </c>
      <c r="L130" t="str">
        <f>IF(VLOOKUP($C130,'Spells Data'!$A$1:$N$363,11,FALSE)=0,"",VLOOKUP($C130,'Spells Data'!$A$1:$N$363,11,FALSE))</f>
        <v>Concentration, up to 1 minute</v>
      </c>
      <c r="M130" t="str">
        <f>IF(VLOOKUP($C130,'Spells Data'!$A$1:$N$363,12,FALSE)=0,"",VLOOKUP($C130,'Spells Data'!$A$1:$N$363,12,FALSE))</f>
        <v>Each creature in 10-foot  radius makes Wis save or rolls d10 to determine action for the round</v>
      </c>
      <c r="N130" t="str">
        <f>IF(VLOOKUP($C130,'Spells Data'!$A$1:$N$363,13,FALSE)=0,"",VLOOKUP($C130,'Spells Data'!$A$1:$N$363,13,FALSE))</f>
        <v>yes</v>
      </c>
      <c r="O130" t="s">
        <v>278</v>
      </c>
    </row>
    <row r="131" spans="1:15" x14ac:dyDescent="0.4">
      <c r="A131" t="s">
        <v>342</v>
      </c>
      <c r="B131">
        <v>4</v>
      </c>
      <c r="C131" t="s">
        <v>76</v>
      </c>
      <c r="D131" t="str">
        <f>IF(VLOOKUP($C131,'Spells Data'!$A$1:$N$363,3,FALSE)=0,"",VLOOKUP($C131,'Spells Data'!$A$1:$N$363,3,FALSE))</f>
        <v>enchantment</v>
      </c>
      <c r="E131" t="str">
        <f>IF(VLOOKUP($C131,'Spells Data'!$A$1:$N$363,4,FALSE)=0,"",VLOOKUP($C131,'Spells Data'!$A$1:$N$363,4,FALSE))</f>
        <v/>
      </c>
      <c r="F131" t="str">
        <f>IF(VLOOKUP($C131,'Spells Data'!$A$1:$N$363,5,FALSE)=0,"",VLOOKUP($C131,'Spells Data'!$A$1:$N$363,5,FALSE))</f>
        <v>1 action</v>
      </c>
      <c r="G131" t="str">
        <f>IF(VLOOKUP($C131,'Spells Data'!$A$1:$N$363,6,FALSE)=0,"",VLOOKUP($C131,'Spells Data'!$A$1:$N$363,6,FALSE))</f>
        <v xml:space="preserve"> 90 feet</v>
      </c>
      <c r="H131" t="str">
        <f>IF(VLOOKUP($C131,'Spells Data'!$A$1:$N$363,7,FALSE)=0,"",VLOOKUP($C131,'Spells Data'!$A$1:$N$363,7,FALSE))</f>
        <v>V</v>
      </c>
      <c r="I131" t="str">
        <f>IF(VLOOKUP($C131,'Spells Data'!$A$1:$N$363,8,FALSE)=0,"",VLOOKUP($C131,'Spells Data'!$A$1:$N$363,8,FALSE))</f>
        <v>S</v>
      </c>
      <c r="J131" t="str">
        <f>IF(VLOOKUP($C131,'Spells Data'!$A$1:$N$363,9,FALSE)=0,"",VLOOKUP($C131,'Spells Data'!$A$1:$N$363,9,FALSE))</f>
        <v>M</v>
      </c>
      <c r="K131" t="str">
        <f>IF(VLOOKUP($C131,'Spells Data'!$A$1:$N$363,10,FALSE)=0,"",VLOOKUP($C131,'Spells Data'!$A$1:$N$363,10,FALSE))</f>
        <v/>
      </c>
      <c r="L131" t="str">
        <f>IF(VLOOKUP($C131,'Spells Data'!$A$1:$N$363,11,FALSE)=0,"",VLOOKUP($C131,'Spells Data'!$A$1:$N$363,11,FALSE))</f>
        <v>Concentration, up to 1 minute</v>
      </c>
      <c r="M131" t="str">
        <f>IF(VLOOKUP($C131,'Spells Data'!$A$1:$N$363,12,FALSE)=0,"",VLOOKUP($C131,'Spells Data'!$A$1:$N$363,12,FALSE))</f>
        <v>Each creature in 10-foot  radius makes Wis save or rolls d10 to determine action for the round</v>
      </c>
      <c r="N131" t="str">
        <f>IF(VLOOKUP($C131,'Spells Data'!$A$1:$N$363,13,FALSE)=0,"",VLOOKUP($C131,'Spells Data'!$A$1:$N$363,13,FALSE))</f>
        <v>yes</v>
      </c>
      <c r="O131" t="s">
        <v>342</v>
      </c>
    </row>
    <row r="132" spans="1:15" x14ac:dyDescent="0.4">
      <c r="A132" t="s">
        <v>195</v>
      </c>
      <c r="B132">
        <v>3</v>
      </c>
      <c r="C132" t="s">
        <v>217</v>
      </c>
      <c r="D132" t="str">
        <f>IF(VLOOKUP($C132,'Spells Data'!$A$1:$N$363,3,FALSE)=0,"",VLOOKUP($C132,'Spells Data'!$A$1:$N$363,3,FALSE))</f>
        <v>conjuration</v>
      </c>
      <c r="E132" t="str">
        <f>IF(VLOOKUP($C132,'Spells Data'!$A$1:$N$363,4,FALSE)=0,"",VLOOKUP($C132,'Spells Data'!$A$1:$N$363,4,FALSE))</f>
        <v/>
      </c>
      <c r="F132" t="str">
        <f>IF(VLOOKUP($C132,'Spells Data'!$A$1:$N$363,5,FALSE)=0,"",VLOOKUP($C132,'Spells Data'!$A$1:$N$363,5,FALSE))</f>
        <v>1 action</v>
      </c>
      <c r="G132" t="str">
        <f>IF(VLOOKUP($C132,'Spells Data'!$A$1:$N$363,6,FALSE)=0,"",VLOOKUP($C132,'Spells Data'!$A$1:$N$363,6,FALSE))</f>
        <v>60 feet</v>
      </c>
      <c r="H132" t="str">
        <f>IF(VLOOKUP($C132,'Spells Data'!$A$1:$N$363,7,FALSE)=0,"",VLOOKUP($C132,'Spells Data'!$A$1:$N$363,7,FALSE))</f>
        <v>V</v>
      </c>
      <c r="I132" t="str">
        <f>IF(VLOOKUP($C132,'Spells Data'!$A$1:$N$363,8,FALSE)=0,"",VLOOKUP($C132,'Spells Data'!$A$1:$N$363,8,FALSE))</f>
        <v>S</v>
      </c>
      <c r="J132" t="str">
        <f>IF(VLOOKUP($C132,'Spells Data'!$A$1:$N$363,9,FALSE)=0,"",VLOOKUP($C132,'Spells Data'!$A$1:$N$363,9,FALSE))</f>
        <v/>
      </c>
      <c r="K132" t="str">
        <f>IF(VLOOKUP($C132,'Spells Data'!$A$1:$N$363,10,FALSE)=0,"",VLOOKUP($C132,'Spells Data'!$A$1:$N$363,10,FALSE))</f>
        <v/>
      </c>
      <c r="L132" t="str">
        <f>IF(VLOOKUP($C132,'Spells Data'!$A$1:$N$363,11,FALSE)=0,"",VLOOKUP($C132,'Spells Data'!$A$1:$N$363,11,FALSE))</f>
        <v>Concentration, up to 1 hour</v>
      </c>
      <c r="M132" t="str">
        <f>IF(VLOOKUP($C132,'Spells Data'!$A$1:$N$363,12,FALSE)=0,"",VLOOKUP($C132,'Spells Data'!$A$1:$N$363,12,FALSE))</f>
        <v>Summon fey spirits that take the form of beasts, number depends on CR</v>
      </c>
      <c r="N132" t="str">
        <f>IF(VLOOKUP($C132,'Spells Data'!$A$1:$N$363,13,FALSE)=0,"",VLOOKUP($C132,'Spells Data'!$A$1:$N$363,13,FALSE))</f>
        <v>yes</v>
      </c>
      <c r="O132" t="s">
        <v>195</v>
      </c>
    </row>
    <row r="133" spans="1:15" x14ac:dyDescent="0.4">
      <c r="A133" t="s">
        <v>268</v>
      </c>
      <c r="B133">
        <v>3</v>
      </c>
      <c r="C133" t="s">
        <v>217</v>
      </c>
      <c r="D133" t="str">
        <f>IF(VLOOKUP($C133,'Spells Data'!$A$1:$N$363,3,FALSE)=0,"",VLOOKUP($C133,'Spells Data'!$A$1:$N$363,3,FALSE))</f>
        <v>conjuration</v>
      </c>
      <c r="E133" t="str">
        <f>IF(VLOOKUP($C133,'Spells Data'!$A$1:$N$363,4,FALSE)=0,"",VLOOKUP($C133,'Spells Data'!$A$1:$N$363,4,FALSE))</f>
        <v/>
      </c>
      <c r="F133" t="str">
        <f>IF(VLOOKUP($C133,'Spells Data'!$A$1:$N$363,5,FALSE)=0,"",VLOOKUP($C133,'Spells Data'!$A$1:$N$363,5,FALSE))</f>
        <v>1 action</v>
      </c>
      <c r="G133" t="str">
        <f>IF(VLOOKUP($C133,'Spells Data'!$A$1:$N$363,6,FALSE)=0,"",VLOOKUP($C133,'Spells Data'!$A$1:$N$363,6,FALSE))</f>
        <v>60 feet</v>
      </c>
      <c r="H133" t="str">
        <f>IF(VLOOKUP($C133,'Spells Data'!$A$1:$N$363,7,FALSE)=0,"",VLOOKUP($C133,'Spells Data'!$A$1:$N$363,7,FALSE))</f>
        <v>V</v>
      </c>
      <c r="I133" t="str">
        <f>IF(VLOOKUP($C133,'Spells Data'!$A$1:$N$363,8,FALSE)=0,"",VLOOKUP($C133,'Spells Data'!$A$1:$N$363,8,FALSE))</f>
        <v>S</v>
      </c>
      <c r="J133" t="str">
        <f>IF(VLOOKUP($C133,'Spells Data'!$A$1:$N$363,9,FALSE)=0,"",VLOOKUP($C133,'Spells Data'!$A$1:$N$363,9,FALSE))</f>
        <v/>
      </c>
      <c r="K133" t="str">
        <f>IF(VLOOKUP($C133,'Spells Data'!$A$1:$N$363,10,FALSE)=0,"",VLOOKUP($C133,'Spells Data'!$A$1:$N$363,10,FALSE))</f>
        <v/>
      </c>
      <c r="L133" t="str">
        <f>IF(VLOOKUP($C133,'Spells Data'!$A$1:$N$363,11,FALSE)=0,"",VLOOKUP($C133,'Spells Data'!$A$1:$N$363,11,FALSE))</f>
        <v>Concentration, up to 1 hour</v>
      </c>
      <c r="M133" t="str">
        <f>IF(VLOOKUP($C133,'Spells Data'!$A$1:$N$363,12,FALSE)=0,"",VLOOKUP($C133,'Spells Data'!$A$1:$N$363,12,FALSE))</f>
        <v>Summon fey spirits that take the form of beasts, number depends on CR</v>
      </c>
      <c r="N133" t="str">
        <f>IF(VLOOKUP($C133,'Spells Data'!$A$1:$N$363,13,FALSE)=0,"",VLOOKUP($C133,'Spells Data'!$A$1:$N$363,13,FALSE))</f>
        <v>yes</v>
      </c>
      <c r="O133" t="s">
        <v>268</v>
      </c>
    </row>
    <row r="134" spans="1:15" x14ac:dyDescent="0.4">
      <c r="A134" t="s">
        <v>268</v>
      </c>
      <c r="B134">
        <v>3</v>
      </c>
      <c r="C134" t="s">
        <v>274</v>
      </c>
      <c r="D134" t="str">
        <f>IF(VLOOKUP($C134,'Spells Data'!$A$1:$N$363,3,FALSE)=0,"",VLOOKUP($C134,'Spells Data'!$A$1:$N$363,3,FALSE))</f>
        <v>conjuration</v>
      </c>
      <c r="E134" t="str">
        <f>IF(VLOOKUP($C134,'Spells Data'!$A$1:$N$363,4,FALSE)=0,"",VLOOKUP($C134,'Spells Data'!$A$1:$N$363,4,FALSE))</f>
        <v/>
      </c>
      <c r="F134" t="str">
        <f>IF(VLOOKUP($C134,'Spells Data'!$A$1:$N$363,5,FALSE)=0,"",VLOOKUP($C134,'Spells Data'!$A$1:$N$363,5,FALSE))</f>
        <v>1 action</v>
      </c>
      <c r="G134" t="str">
        <f>IF(VLOOKUP($C134,'Spells Data'!$A$1:$N$363,6,FALSE)=0,"",VLOOKUP($C134,'Spells Data'!$A$1:$N$363,6,FALSE))</f>
        <v>Self (60-foot cone)</v>
      </c>
      <c r="H134" t="str">
        <f>IF(VLOOKUP($C134,'Spells Data'!$A$1:$N$363,7,FALSE)=0,"",VLOOKUP($C134,'Spells Data'!$A$1:$N$363,7,FALSE))</f>
        <v>V</v>
      </c>
      <c r="I134" t="str">
        <f>IF(VLOOKUP($C134,'Spells Data'!$A$1:$N$363,8,FALSE)=0,"",VLOOKUP($C134,'Spells Data'!$A$1:$N$363,8,FALSE))</f>
        <v>S</v>
      </c>
      <c r="J134" t="str">
        <f>IF(VLOOKUP($C134,'Spells Data'!$A$1:$N$363,9,FALSE)=0,"",VLOOKUP($C134,'Spells Data'!$A$1:$N$363,9,FALSE))</f>
        <v>M</v>
      </c>
      <c r="K134" t="str">
        <f>IF(VLOOKUP($C134,'Spells Data'!$A$1:$N$363,10,FALSE)=0,"",VLOOKUP($C134,'Spells Data'!$A$1:$N$363,10,FALSE))</f>
        <v/>
      </c>
      <c r="L134" t="str">
        <f>IF(VLOOKUP($C134,'Spells Data'!$A$1:$N$363,11,FALSE)=0,"",VLOOKUP($C134,'Spells Data'!$A$1:$N$363,11,FALSE))</f>
        <v>Instantaneous</v>
      </c>
      <c r="M134" t="str">
        <f>IF(VLOOKUP($C134,'Spells Data'!$A$1:$N$363,12,FALSE)=0,"",VLOOKUP($C134,'Spells Data'!$A$1:$N$363,12,FALSE))</f>
        <v>Thrown nonmagical weapon becomes a cone of 3d8 damage on failed save, of a type of the thrown weapon</v>
      </c>
      <c r="N134" t="str">
        <f>IF(VLOOKUP($C134,'Spells Data'!$A$1:$N$363,13,FALSE)=0,"",VLOOKUP($C134,'Spells Data'!$A$1:$N$363,13,FALSE))</f>
        <v/>
      </c>
      <c r="O134" t="s">
        <v>268</v>
      </c>
    </row>
    <row r="135" spans="1:15" x14ac:dyDescent="0.4">
      <c r="A135" t="s">
        <v>124</v>
      </c>
      <c r="B135">
        <v>7</v>
      </c>
      <c r="C135" t="s">
        <v>183</v>
      </c>
      <c r="D135" t="str">
        <f>IF(VLOOKUP($C135,'Spells Data'!$A$1:$N$363,3,FALSE)=0,"",VLOOKUP($C135,'Spells Data'!$A$1:$N$363,3,FALSE))</f>
        <v>conjuration</v>
      </c>
      <c r="E135" t="str">
        <f>IF(VLOOKUP($C135,'Spells Data'!$A$1:$N$363,4,FALSE)=0,"",VLOOKUP($C135,'Spells Data'!$A$1:$N$363,4,FALSE))</f>
        <v/>
      </c>
      <c r="F135" t="str">
        <f>IF(VLOOKUP($C135,'Spells Data'!$A$1:$N$363,5,FALSE)=0,"",VLOOKUP($C135,'Spells Data'!$A$1:$N$363,5,FALSE))</f>
        <v>1 minute</v>
      </c>
      <c r="G135" t="str">
        <f>IF(VLOOKUP($C135,'Spells Data'!$A$1:$N$363,6,FALSE)=0,"",VLOOKUP($C135,'Spells Data'!$A$1:$N$363,6,FALSE))</f>
        <v>90 feet</v>
      </c>
      <c r="H135" t="str">
        <f>IF(VLOOKUP($C135,'Spells Data'!$A$1:$N$363,7,FALSE)=0,"",VLOOKUP($C135,'Spells Data'!$A$1:$N$363,7,FALSE))</f>
        <v>V</v>
      </c>
      <c r="I135" t="str">
        <f>IF(VLOOKUP($C135,'Spells Data'!$A$1:$N$363,8,FALSE)=0,"",VLOOKUP($C135,'Spells Data'!$A$1:$N$363,8,FALSE))</f>
        <v>S</v>
      </c>
      <c r="J135" t="str">
        <f>IF(VLOOKUP($C135,'Spells Data'!$A$1:$N$363,9,FALSE)=0,"",VLOOKUP($C135,'Spells Data'!$A$1:$N$363,9,FALSE))</f>
        <v/>
      </c>
      <c r="K135" t="str">
        <f>IF(VLOOKUP($C135,'Spells Data'!$A$1:$N$363,10,FALSE)=0,"",VLOOKUP($C135,'Spells Data'!$A$1:$N$363,10,FALSE))</f>
        <v/>
      </c>
      <c r="L135" t="str">
        <f>IF(VLOOKUP($C135,'Spells Data'!$A$1:$N$363,11,FALSE)=0,"",VLOOKUP($C135,'Spells Data'!$A$1:$N$363,11,FALSE))</f>
        <v>Concentration, up to 1 hour</v>
      </c>
      <c r="M135" t="str">
        <f>IF(VLOOKUP($C135,'Spells Data'!$A$1:$N$363,12,FALSE)=0,"",VLOOKUP($C135,'Spells Data'!$A$1:$N$363,12,FALSE))</f>
        <v>Summon a celestial of CR 4 or lower</v>
      </c>
      <c r="N135" t="str">
        <f>IF(VLOOKUP($C135,'Spells Data'!$A$1:$N$363,13,FALSE)=0,"",VLOOKUP($C135,'Spells Data'!$A$1:$N$363,13,FALSE))</f>
        <v>yes</v>
      </c>
      <c r="O135" t="s">
        <v>124</v>
      </c>
    </row>
    <row r="136" spans="1:15" x14ac:dyDescent="0.4">
      <c r="A136" t="s">
        <v>195</v>
      </c>
      <c r="B136">
        <v>5</v>
      </c>
      <c r="C136" t="s">
        <v>232</v>
      </c>
      <c r="D136" t="str">
        <f>IF(VLOOKUP($C136,'Spells Data'!$A$1:$N$363,3,FALSE)=0,"",VLOOKUP($C136,'Spells Data'!$A$1:$N$363,3,FALSE))</f>
        <v>conjuration</v>
      </c>
      <c r="E136" t="str">
        <f>IF(VLOOKUP($C136,'Spells Data'!$A$1:$N$363,4,FALSE)=0,"",VLOOKUP($C136,'Spells Data'!$A$1:$N$363,4,FALSE))</f>
        <v/>
      </c>
      <c r="F136" t="str">
        <f>IF(VLOOKUP($C136,'Spells Data'!$A$1:$N$363,5,FALSE)=0,"",VLOOKUP($C136,'Spells Data'!$A$1:$N$363,5,FALSE))</f>
        <v>1 minute</v>
      </c>
      <c r="G136" t="str">
        <f>IF(VLOOKUP($C136,'Spells Data'!$A$1:$N$363,6,FALSE)=0,"",VLOOKUP($C136,'Spells Data'!$A$1:$N$363,6,FALSE))</f>
        <v>90 feet</v>
      </c>
      <c r="H136" t="str">
        <f>IF(VLOOKUP($C136,'Spells Data'!$A$1:$N$363,7,FALSE)=0,"",VLOOKUP($C136,'Spells Data'!$A$1:$N$363,7,FALSE))</f>
        <v>V</v>
      </c>
      <c r="I136" t="str">
        <f>IF(VLOOKUP($C136,'Spells Data'!$A$1:$N$363,8,FALSE)=0,"",VLOOKUP($C136,'Spells Data'!$A$1:$N$363,8,FALSE))</f>
        <v>S</v>
      </c>
      <c r="J136" t="str">
        <f>IF(VLOOKUP($C136,'Spells Data'!$A$1:$N$363,9,FALSE)=0,"",VLOOKUP($C136,'Spells Data'!$A$1:$N$363,9,FALSE))</f>
        <v>M</v>
      </c>
      <c r="K136" t="str">
        <f>IF(VLOOKUP($C136,'Spells Data'!$A$1:$N$363,10,FALSE)=0,"",VLOOKUP($C136,'Spells Data'!$A$1:$N$363,10,FALSE))</f>
        <v/>
      </c>
      <c r="L136" t="str">
        <f>IF(VLOOKUP($C136,'Spells Data'!$A$1:$N$363,11,FALSE)=0,"",VLOOKUP($C136,'Spells Data'!$A$1:$N$363,11,FALSE))</f>
        <v>Concentration, up to 1 hour</v>
      </c>
      <c r="M136" t="str">
        <f>IF(VLOOKUP($C136,'Spells Data'!$A$1:$N$363,12,FALSE)=0,"",VLOOKUP($C136,'Spells Data'!$A$1:$N$363,12,FALSE))</f>
        <v>Conjure elemental creature CR 5 or lower of chosen type</v>
      </c>
      <c r="N136" t="str">
        <f>IF(VLOOKUP($C136,'Spells Data'!$A$1:$N$363,13,FALSE)=0,"",VLOOKUP($C136,'Spells Data'!$A$1:$N$363,13,FALSE))</f>
        <v>yes</v>
      </c>
      <c r="O136" t="s">
        <v>195</v>
      </c>
    </row>
    <row r="137" spans="1:15" x14ac:dyDescent="0.4">
      <c r="A137" t="s">
        <v>342</v>
      </c>
      <c r="B137">
        <v>5</v>
      </c>
      <c r="C137" t="s">
        <v>232</v>
      </c>
      <c r="D137" t="str">
        <f>IF(VLOOKUP($C137,'Spells Data'!$A$1:$N$363,3,FALSE)=0,"",VLOOKUP($C137,'Spells Data'!$A$1:$N$363,3,FALSE))</f>
        <v>conjuration</v>
      </c>
      <c r="E137" t="str">
        <f>IF(VLOOKUP($C137,'Spells Data'!$A$1:$N$363,4,FALSE)=0,"",VLOOKUP($C137,'Spells Data'!$A$1:$N$363,4,FALSE))</f>
        <v/>
      </c>
      <c r="F137" t="str">
        <f>IF(VLOOKUP($C137,'Spells Data'!$A$1:$N$363,5,FALSE)=0,"",VLOOKUP($C137,'Spells Data'!$A$1:$N$363,5,FALSE))</f>
        <v>1 minute</v>
      </c>
      <c r="G137" t="str">
        <f>IF(VLOOKUP($C137,'Spells Data'!$A$1:$N$363,6,FALSE)=0,"",VLOOKUP($C137,'Spells Data'!$A$1:$N$363,6,FALSE))</f>
        <v>90 feet</v>
      </c>
      <c r="H137" t="str">
        <f>IF(VLOOKUP($C137,'Spells Data'!$A$1:$N$363,7,FALSE)=0,"",VLOOKUP($C137,'Spells Data'!$A$1:$N$363,7,FALSE))</f>
        <v>V</v>
      </c>
      <c r="I137" t="str">
        <f>IF(VLOOKUP($C137,'Spells Data'!$A$1:$N$363,8,FALSE)=0,"",VLOOKUP($C137,'Spells Data'!$A$1:$N$363,8,FALSE))</f>
        <v>S</v>
      </c>
      <c r="J137" t="str">
        <f>IF(VLOOKUP($C137,'Spells Data'!$A$1:$N$363,9,FALSE)=0,"",VLOOKUP($C137,'Spells Data'!$A$1:$N$363,9,FALSE))</f>
        <v>M</v>
      </c>
      <c r="K137" t="str">
        <f>IF(VLOOKUP($C137,'Spells Data'!$A$1:$N$363,10,FALSE)=0,"",VLOOKUP($C137,'Spells Data'!$A$1:$N$363,10,FALSE))</f>
        <v/>
      </c>
      <c r="L137" t="str">
        <f>IF(VLOOKUP($C137,'Spells Data'!$A$1:$N$363,11,FALSE)=0,"",VLOOKUP($C137,'Spells Data'!$A$1:$N$363,11,FALSE))</f>
        <v>Concentration, up to 1 hour</v>
      </c>
      <c r="M137" t="str">
        <f>IF(VLOOKUP($C137,'Spells Data'!$A$1:$N$363,12,FALSE)=0,"",VLOOKUP($C137,'Spells Data'!$A$1:$N$363,12,FALSE))</f>
        <v>Conjure elemental creature CR 5 or lower of chosen type</v>
      </c>
      <c r="N137" t="str">
        <f>IF(VLOOKUP($C137,'Spells Data'!$A$1:$N$363,13,FALSE)=0,"",VLOOKUP($C137,'Spells Data'!$A$1:$N$363,13,FALSE))</f>
        <v>yes</v>
      </c>
      <c r="O137" t="s">
        <v>342</v>
      </c>
    </row>
    <row r="138" spans="1:15" x14ac:dyDescent="0.4">
      <c r="A138" t="s">
        <v>195</v>
      </c>
      <c r="B138">
        <v>6</v>
      </c>
      <c r="C138" t="s">
        <v>236</v>
      </c>
      <c r="D138" t="str">
        <f>IF(VLOOKUP($C138,'Spells Data'!$A$1:$N$363,3,FALSE)=0,"",VLOOKUP($C138,'Spells Data'!$A$1:$N$363,3,FALSE))</f>
        <v>conjuration</v>
      </c>
      <c r="E138" t="str">
        <f>IF(VLOOKUP($C138,'Spells Data'!$A$1:$N$363,4,FALSE)=0,"",VLOOKUP($C138,'Spells Data'!$A$1:$N$363,4,FALSE))</f>
        <v/>
      </c>
      <c r="F138" t="str">
        <f>IF(VLOOKUP($C138,'Spells Data'!$A$1:$N$363,5,FALSE)=0,"",VLOOKUP($C138,'Spells Data'!$A$1:$N$363,5,FALSE))</f>
        <v>1 minute</v>
      </c>
      <c r="G138" t="str">
        <f>IF(VLOOKUP($C138,'Spells Data'!$A$1:$N$363,6,FALSE)=0,"",VLOOKUP($C138,'Spells Data'!$A$1:$N$363,6,FALSE))</f>
        <v>90 feet</v>
      </c>
      <c r="H138" t="str">
        <f>IF(VLOOKUP($C138,'Spells Data'!$A$1:$N$363,7,FALSE)=0,"",VLOOKUP($C138,'Spells Data'!$A$1:$N$363,7,FALSE))</f>
        <v>V</v>
      </c>
      <c r="I138" t="str">
        <f>IF(VLOOKUP($C138,'Spells Data'!$A$1:$N$363,8,FALSE)=0,"",VLOOKUP($C138,'Spells Data'!$A$1:$N$363,8,FALSE))</f>
        <v>S</v>
      </c>
      <c r="J138" t="str">
        <f>IF(VLOOKUP($C138,'Spells Data'!$A$1:$N$363,9,FALSE)=0,"",VLOOKUP($C138,'Spells Data'!$A$1:$N$363,9,FALSE))</f>
        <v/>
      </c>
      <c r="K138" t="str">
        <f>IF(VLOOKUP($C138,'Spells Data'!$A$1:$N$363,10,FALSE)=0,"",VLOOKUP($C138,'Spells Data'!$A$1:$N$363,10,FALSE))</f>
        <v/>
      </c>
      <c r="L138" t="str">
        <f>IF(VLOOKUP($C138,'Spells Data'!$A$1:$N$363,11,FALSE)=0,"",VLOOKUP($C138,'Spells Data'!$A$1:$N$363,11,FALSE))</f>
        <v>Concentration, up to 1 hour</v>
      </c>
      <c r="M138" t="str">
        <f>IF(VLOOKUP($C138,'Spells Data'!$A$1:$N$363,12,FALSE)=0,"",VLOOKUP($C138,'Spells Data'!$A$1:$N$363,12,FALSE))</f>
        <v>You summon a fey creature of CR 6 or lower or spirit takes form of beast CR 6 or lower</v>
      </c>
      <c r="N138" t="str">
        <f>IF(VLOOKUP($C138,'Spells Data'!$A$1:$N$363,13,FALSE)=0,"",VLOOKUP($C138,'Spells Data'!$A$1:$N$363,13,FALSE))</f>
        <v>yes</v>
      </c>
      <c r="O138" t="s">
        <v>195</v>
      </c>
    </row>
    <row r="139" spans="1:15" x14ac:dyDescent="0.4">
      <c r="A139" t="s">
        <v>329</v>
      </c>
      <c r="B139">
        <v>6</v>
      </c>
      <c r="C139" t="s">
        <v>236</v>
      </c>
      <c r="D139" t="str">
        <f>IF(VLOOKUP($C139,'Spells Data'!$A$1:$N$363,3,FALSE)=0,"",VLOOKUP($C139,'Spells Data'!$A$1:$N$363,3,FALSE))</f>
        <v>conjuration</v>
      </c>
      <c r="E139" t="str">
        <f>IF(VLOOKUP($C139,'Spells Data'!$A$1:$N$363,4,FALSE)=0,"",VLOOKUP($C139,'Spells Data'!$A$1:$N$363,4,FALSE))</f>
        <v/>
      </c>
      <c r="F139" t="str">
        <f>IF(VLOOKUP($C139,'Spells Data'!$A$1:$N$363,5,FALSE)=0,"",VLOOKUP($C139,'Spells Data'!$A$1:$N$363,5,FALSE))</f>
        <v>1 minute</v>
      </c>
      <c r="G139" t="str">
        <f>IF(VLOOKUP($C139,'Spells Data'!$A$1:$N$363,6,FALSE)=0,"",VLOOKUP($C139,'Spells Data'!$A$1:$N$363,6,FALSE))</f>
        <v>90 feet</v>
      </c>
      <c r="H139" t="str">
        <f>IF(VLOOKUP($C139,'Spells Data'!$A$1:$N$363,7,FALSE)=0,"",VLOOKUP($C139,'Spells Data'!$A$1:$N$363,7,FALSE))</f>
        <v>V</v>
      </c>
      <c r="I139" t="str">
        <f>IF(VLOOKUP($C139,'Spells Data'!$A$1:$N$363,8,FALSE)=0,"",VLOOKUP($C139,'Spells Data'!$A$1:$N$363,8,FALSE))</f>
        <v>S</v>
      </c>
      <c r="J139" t="str">
        <f>IF(VLOOKUP($C139,'Spells Data'!$A$1:$N$363,9,FALSE)=0,"",VLOOKUP($C139,'Spells Data'!$A$1:$N$363,9,FALSE))</f>
        <v/>
      </c>
      <c r="K139" t="str">
        <f>IF(VLOOKUP($C139,'Spells Data'!$A$1:$N$363,10,FALSE)=0,"",VLOOKUP($C139,'Spells Data'!$A$1:$N$363,10,FALSE))</f>
        <v/>
      </c>
      <c r="L139" t="str">
        <f>IF(VLOOKUP($C139,'Spells Data'!$A$1:$N$363,11,FALSE)=0,"",VLOOKUP($C139,'Spells Data'!$A$1:$N$363,11,FALSE))</f>
        <v>Concentration, up to 1 hour</v>
      </c>
      <c r="M139" t="str">
        <f>IF(VLOOKUP($C139,'Spells Data'!$A$1:$N$363,12,FALSE)=0,"",VLOOKUP($C139,'Spells Data'!$A$1:$N$363,12,FALSE))</f>
        <v>You summon a fey creature of CR 6 or lower or spirit takes form of beast CR 6 or lower</v>
      </c>
      <c r="N139" t="str">
        <f>IF(VLOOKUP($C139,'Spells Data'!$A$1:$N$363,13,FALSE)=0,"",VLOOKUP($C139,'Spells Data'!$A$1:$N$363,13,FALSE))</f>
        <v>yes</v>
      </c>
      <c r="O139" t="s">
        <v>329</v>
      </c>
    </row>
    <row r="140" spans="1:15" x14ac:dyDescent="0.4">
      <c r="A140" t="s">
        <v>195</v>
      </c>
      <c r="B140">
        <v>4</v>
      </c>
      <c r="C140" t="s">
        <v>222</v>
      </c>
      <c r="D140" t="str">
        <f>IF(VLOOKUP($C140,'Spells Data'!$A$1:$N$363,3,FALSE)=0,"",VLOOKUP($C140,'Spells Data'!$A$1:$N$363,3,FALSE))</f>
        <v>conjuration</v>
      </c>
      <c r="E140" t="str">
        <f>IF(VLOOKUP($C140,'Spells Data'!$A$1:$N$363,4,FALSE)=0,"",VLOOKUP($C140,'Spells Data'!$A$1:$N$363,4,FALSE))</f>
        <v/>
      </c>
      <c r="F140" t="str">
        <f>IF(VLOOKUP($C140,'Spells Data'!$A$1:$N$363,5,FALSE)=0,"",VLOOKUP($C140,'Spells Data'!$A$1:$N$363,5,FALSE))</f>
        <v>1 minute</v>
      </c>
      <c r="G140" t="str">
        <f>IF(VLOOKUP($C140,'Spells Data'!$A$1:$N$363,6,FALSE)=0,"",VLOOKUP($C140,'Spells Data'!$A$1:$N$363,6,FALSE))</f>
        <v>90 feet</v>
      </c>
      <c r="H140" t="str">
        <f>IF(VLOOKUP($C140,'Spells Data'!$A$1:$N$363,7,FALSE)=0,"",VLOOKUP($C140,'Spells Data'!$A$1:$N$363,7,FALSE))</f>
        <v>V</v>
      </c>
      <c r="I140" t="str">
        <f>IF(VLOOKUP($C140,'Spells Data'!$A$1:$N$363,8,FALSE)=0,"",VLOOKUP($C140,'Spells Data'!$A$1:$N$363,8,FALSE))</f>
        <v>S</v>
      </c>
      <c r="J140" t="str">
        <f>IF(VLOOKUP($C140,'Spells Data'!$A$1:$N$363,9,FALSE)=0,"",VLOOKUP($C140,'Spells Data'!$A$1:$N$363,9,FALSE))</f>
        <v/>
      </c>
      <c r="K140" t="str">
        <f>IF(VLOOKUP($C140,'Spells Data'!$A$1:$N$363,10,FALSE)=0,"",VLOOKUP($C140,'Spells Data'!$A$1:$N$363,10,FALSE))</f>
        <v/>
      </c>
      <c r="L140" t="str">
        <f>IF(VLOOKUP($C140,'Spells Data'!$A$1:$N$363,11,FALSE)=0,"",VLOOKUP($C140,'Spells Data'!$A$1:$N$363,11,FALSE))</f>
        <v>Concentration, up to 1 hour</v>
      </c>
      <c r="M140" t="str">
        <f>IF(VLOOKUP($C140,'Spells Data'!$A$1:$N$363,12,FALSE)=0,"",VLOOKUP($C140,'Spells Data'!$A$1:$N$363,12,FALSE))</f>
        <v>Summon elementals, number depends on CR</v>
      </c>
      <c r="N140" t="str">
        <f>IF(VLOOKUP($C140,'Spells Data'!$A$1:$N$363,13,FALSE)=0,"",VLOOKUP($C140,'Spells Data'!$A$1:$N$363,13,FALSE))</f>
        <v>yes</v>
      </c>
      <c r="O140" t="s">
        <v>195</v>
      </c>
    </row>
    <row r="141" spans="1:15" x14ac:dyDescent="0.4">
      <c r="A141" t="s">
        <v>342</v>
      </c>
      <c r="B141">
        <v>4</v>
      </c>
      <c r="C141" t="s">
        <v>222</v>
      </c>
      <c r="D141" t="str">
        <f>IF(VLOOKUP($C141,'Spells Data'!$A$1:$N$363,3,FALSE)=0,"",VLOOKUP($C141,'Spells Data'!$A$1:$N$363,3,FALSE))</f>
        <v>conjuration</v>
      </c>
      <c r="E141" t="str">
        <f>IF(VLOOKUP($C141,'Spells Data'!$A$1:$N$363,4,FALSE)=0,"",VLOOKUP($C141,'Spells Data'!$A$1:$N$363,4,FALSE))</f>
        <v/>
      </c>
      <c r="F141" t="str">
        <f>IF(VLOOKUP($C141,'Spells Data'!$A$1:$N$363,5,FALSE)=0,"",VLOOKUP($C141,'Spells Data'!$A$1:$N$363,5,FALSE))</f>
        <v>1 minute</v>
      </c>
      <c r="G141" t="str">
        <f>IF(VLOOKUP($C141,'Spells Data'!$A$1:$N$363,6,FALSE)=0,"",VLOOKUP($C141,'Spells Data'!$A$1:$N$363,6,FALSE))</f>
        <v>90 feet</v>
      </c>
      <c r="H141" t="str">
        <f>IF(VLOOKUP($C141,'Spells Data'!$A$1:$N$363,7,FALSE)=0,"",VLOOKUP($C141,'Spells Data'!$A$1:$N$363,7,FALSE))</f>
        <v>V</v>
      </c>
      <c r="I141" t="str">
        <f>IF(VLOOKUP($C141,'Spells Data'!$A$1:$N$363,8,FALSE)=0,"",VLOOKUP($C141,'Spells Data'!$A$1:$N$363,8,FALSE))</f>
        <v>S</v>
      </c>
      <c r="J141" t="str">
        <f>IF(VLOOKUP($C141,'Spells Data'!$A$1:$N$363,9,FALSE)=0,"",VLOOKUP($C141,'Spells Data'!$A$1:$N$363,9,FALSE))</f>
        <v/>
      </c>
      <c r="K141" t="str">
        <f>IF(VLOOKUP($C141,'Spells Data'!$A$1:$N$363,10,FALSE)=0,"",VLOOKUP($C141,'Spells Data'!$A$1:$N$363,10,FALSE))</f>
        <v/>
      </c>
      <c r="L141" t="str">
        <f>IF(VLOOKUP($C141,'Spells Data'!$A$1:$N$363,11,FALSE)=0,"",VLOOKUP($C141,'Spells Data'!$A$1:$N$363,11,FALSE))</f>
        <v>Concentration, up to 1 hour</v>
      </c>
      <c r="M141" t="str">
        <f>IF(VLOOKUP($C141,'Spells Data'!$A$1:$N$363,12,FALSE)=0,"",VLOOKUP($C141,'Spells Data'!$A$1:$N$363,12,FALSE))</f>
        <v>Summon elementals, number depends on CR</v>
      </c>
      <c r="N141" t="str">
        <f>IF(VLOOKUP($C141,'Spells Data'!$A$1:$N$363,13,FALSE)=0,"",VLOOKUP($C141,'Spells Data'!$A$1:$N$363,13,FALSE))</f>
        <v>yes</v>
      </c>
      <c r="O141" t="s">
        <v>342</v>
      </c>
    </row>
    <row r="142" spans="1:15" x14ac:dyDescent="0.4">
      <c r="A142" t="s">
        <v>268</v>
      </c>
      <c r="B142">
        <v>5</v>
      </c>
      <c r="C142" t="s">
        <v>276</v>
      </c>
      <c r="D142" t="str">
        <f>IF(VLOOKUP($C142,'Spells Data'!$A$1:$N$363,3,FALSE)=0,"",VLOOKUP($C142,'Spells Data'!$A$1:$N$363,3,FALSE))</f>
        <v>conjuration</v>
      </c>
      <c r="E142" t="str">
        <f>IF(VLOOKUP($C142,'Spells Data'!$A$1:$N$363,4,FALSE)=0,"",VLOOKUP($C142,'Spells Data'!$A$1:$N$363,4,FALSE))</f>
        <v/>
      </c>
      <c r="F142" t="str">
        <f>IF(VLOOKUP($C142,'Spells Data'!$A$1:$N$363,5,FALSE)=0,"",VLOOKUP($C142,'Spells Data'!$A$1:$N$363,5,FALSE))</f>
        <v>1 action</v>
      </c>
      <c r="G142" t="str">
        <f>IF(VLOOKUP($C142,'Spells Data'!$A$1:$N$363,6,FALSE)=0,"",VLOOKUP($C142,'Spells Data'!$A$1:$N$363,6,FALSE))</f>
        <v>150 feet</v>
      </c>
      <c r="H142" t="str">
        <f>IF(VLOOKUP($C142,'Spells Data'!$A$1:$N$363,7,FALSE)=0,"",VLOOKUP($C142,'Spells Data'!$A$1:$N$363,7,FALSE))</f>
        <v>V</v>
      </c>
      <c r="I142" t="str">
        <f>IF(VLOOKUP($C142,'Spells Data'!$A$1:$N$363,8,FALSE)=0,"",VLOOKUP($C142,'Spells Data'!$A$1:$N$363,8,FALSE))</f>
        <v>S</v>
      </c>
      <c r="J142" t="str">
        <f>IF(VLOOKUP($C142,'Spells Data'!$A$1:$N$363,9,FALSE)=0,"",VLOOKUP($C142,'Spells Data'!$A$1:$N$363,9,FALSE))</f>
        <v>M</v>
      </c>
      <c r="K142" t="str">
        <f>IF(VLOOKUP($C142,'Spells Data'!$A$1:$N$363,10,FALSE)=0,"",VLOOKUP($C142,'Spells Data'!$A$1:$N$363,10,FALSE))</f>
        <v/>
      </c>
      <c r="L142" t="str">
        <f>IF(VLOOKUP($C142,'Spells Data'!$A$1:$N$363,11,FALSE)=0,"",VLOOKUP($C142,'Spells Data'!$A$1:$N$363,11,FALSE))</f>
        <v>Instantaneous</v>
      </c>
      <c r="M142" t="str">
        <f>IF(VLOOKUP($C142,'Spells Data'!$A$1:$N$363,12,FALSE)=0,"",VLOOKUP($C142,'Spells Data'!$A$1:$N$363,12,FALSE))</f>
        <v>Fire a nonmagical ammunition into the air and hundres of duplicates in a 40' radius, 20' high cylinder takes 8d8 damage on a failed Dex save</v>
      </c>
      <c r="N142" t="str">
        <f>IF(VLOOKUP($C142,'Spells Data'!$A$1:$N$363,13,FALSE)=0,"",VLOOKUP($C142,'Spells Data'!$A$1:$N$363,13,FALSE))</f>
        <v/>
      </c>
      <c r="O142" t="s">
        <v>268</v>
      </c>
    </row>
    <row r="143" spans="1:15" x14ac:dyDescent="0.4">
      <c r="A143" t="s">
        <v>195</v>
      </c>
      <c r="B143">
        <v>4</v>
      </c>
      <c r="C143" t="s">
        <v>223</v>
      </c>
      <c r="D143" t="str">
        <f>IF(VLOOKUP($C143,'Spells Data'!$A$1:$N$363,3,FALSE)=0,"",VLOOKUP($C143,'Spells Data'!$A$1:$N$363,3,FALSE))</f>
        <v>conjuration</v>
      </c>
      <c r="E143" t="str">
        <f>IF(VLOOKUP($C143,'Spells Data'!$A$1:$N$363,4,FALSE)=0,"",VLOOKUP($C143,'Spells Data'!$A$1:$N$363,4,FALSE))</f>
        <v/>
      </c>
      <c r="F143" t="str">
        <f>IF(VLOOKUP($C143,'Spells Data'!$A$1:$N$363,5,FALSE)=0,"",VLOOKUP($C143,'Spells Data'!$A$1:$N$363,5,FALSE))</f>
        <v>1 action</v>
      </c>
      <c r="G143" t="str">
        <f>IF(VLOOKUP($C143,'Spells Data'!$A$1:$N$363,6,FALSE)=0,"",VLOOKUP($C143,'Spells Data'!$A$1:$N$363,6,FALSE))</f>
        <v>60 feet</v>
      </c>
      <c r="H143" t="str">
        <f>IF(VLOOKUP($C143,'Spells Data'!$A$1:$N$363,7,FALSE)=0,"",VLOOKUP($C143,'Spells Data'!$A$1:$N$363,7,FALSE))</f>
        <v>V</v>
      </c>
      <c r="I143" t="str">
        <f>IF(VLOOKUP($C143,'Spells Data'!$A$1:$N$363,8,FALSE)=0,"",VLOOKUP($C143,'Spells Data'!$A$1:$N$363,8,FALSE))</f>
        <v>S</v>
      </c>
      <c r="J143" t="str">
        <f>IF(VLOOKUP($C143,'Spells Data'!$A$1:$N$363,9,FALSE)=0,"",VLOOKUP($C143,'Spells Data'!$A$1:$N$363,9,FALSE))</f>
        <v>M</v>
      </c>
      <c r="K143" t="str">
        <f>IF(VLOOKUP($C143,'Spells Data'!$A$1:$N$363,10,FALSE)=0,"",VLOOKUP($C143,'Spells Data'!$A$1:$N$363,10,FALSE))</f>
        <v/>
      </c>
      <c r="L143" t="str">
        <f>IF(VLOOKUP($C143,'Spells Data'!$A$1:$N$363,11,FALSE)=0,"",VLOOKUP($C143,'Spells Data'!$A$1:$N$363,11,FALSE))</f>
        <v>Concentration, up to 1 hour</v>
      </c>
      <c r="M143" t="str">
        <f>IF(VLOOKUP($C143,'Spells Data'!$A$1:$N$363,12,FALSE)=0,"",VLOOKUP($C143,'Spells Data'!$A$1:$N$363,12,FALSE))</f>
        <v>Summon fey creatures, number depends on CR</v>
      </c>
      <c r="N143" t="str">
        <f>IF(VLOOKUP($C143,'Spells Data'!$A$1:$N$363,13,FALSE)=0,"",VLOOKUP($C143,'Spells Data'!$A$1:$N$363,13,FALSE))</f>
        <v>yes</v>
      </c>
      <c r="O143" t="s">
        <v>195</v>
      </c>
    </row>
    <row r="144" spans="1:15" x14ac:dyDescent="0.4">
      <c r="A144" t="s">
        <v>268</v>
      </c>
      <c r="B144">
        <v>4</v>
      </c>
      <c r="C144" t="s">
        <v>223</v>
      </c>
      <c r="D144" t="str">
        <f>IF(VLOOKUP($C144,'Spells Data'!$A$1:$N$363,3,FALSE)=0,"",VLOOKUP($C144,'Spells Data'!$A$1:$N$363,3,FALSE))</f>
        <v>conjuration</v>
      </c>
      <c r="E144" t="str">
        <f>IF(VLOOKUP($C144,'Spells Data'!$A$1:$N$363,4,FALSE)=0,"",VLOOKUP($C144,'Spells Data'!$A$1:$N$363,4,FALSE))</f>
        <v/>
      </c>
      <c r="F144" t="str">
        <f>IF(VLOOKUP($C144,'Spells Data'!$A$1:$N$363,5,FALSE)=0,"",VLOOKUP($C144,'Spells Data'!$A$1:$N$363,5,FALSE))</f>
        <v>1 action</v>
      </c>
      <c r="G144" t="str">
        <f>IF(VLOOKUP($C144,'Spells Data'!$A$1:$N$363,6,FALSE)=0,"",VLOOKUP($C144,'Spells Data'!$A$1:$N$363,6,FALSE))</f>
        <v>60 feet</v>
      </c>
      <c r="H144" t="str">
        <f>IF(VLOOKUP($C144,'Spells Data'!$A$1:$N$363,7,FALSE)=0,"",VLOOKUP($C144,'Spells Data'!$A$1:$N$363,7,FALSE))</f>
        <v>V</v>
      </c>
      <c r="I144" t="str">
        <f>IF(VLOOKUP($C144,'Spells Data'!$A$1:$N$363,8,FALSE)=0,"",VLOOKUP($C144,'Spells Data'!$A$1:$N$363,8,FALSE))</f>
        <v>S</v>
      </c>
      <c r="J144" t="str">
        <f>IF(VLOOKUP($C144,'Spells Data'!$A$1:$N$363,9,FALSE)=0,"",VLOOKUP($C144,'Spells Data'!$A$1:$N$363,9,FALSE))</f>
        <v>M</v>
      </c>
      <c r="K144" t="str">
        <f>IF(VLOOKUP($C144,'Spells Data'!$A$1:$N$363,10,FALSE)=0,"",VLOOKUP($C144,'Spells Data'!$A$1:$N$363,10,FALSE))</f>
        <v/>
      </c>
      <c r="L144" t="str">
        <f>IF(VLOOKUP($C144,'Spells Data'!$A$1:$N$363,11,FALSE)=0,"",VLOOKUP($C144,'Spells Data'!$A$1:$N$363,11,FALSE))</f>
        <v>Concentration, up to 1 hour</v>
      </c>
      <c r="M144" t="str">
        <f>IF(VLOOKUP($C144,'Spells Data'!$A$1:$N$363,12,FALSE)=0,"",VLOOKUP($C144,'Spells Data'!$A$1:$N$363,12,FALSE))</f>
        <v>Summon fey creatures, number depends on CR</v>
      </c>
      <c r="N144" t="str">
        <f>IF(VLOOKUP($C144,'Spells Data'!$A$1:$N$363,13,FALSE)=0,"",VLOOKUP($C144,'Spells Data'!$A$1:$N$363,13,FALSE))</f>
        <v>yes</v>
      </c>
      <c r="O144" t="s">
        <v>268</v>
      </c>
    </row>
    <row r="145" spans="1:15" x14ac:dyDescent="0.4">
      <c r="A145" t="s">
        <v>329</v>
      </c>
      <c r="B145">
        <v>5</v>
      </c>
      <c r="C145" t="s">
        <v>338</v>
      </c>
      <c r="D145" t="str">
        <f>IF(VLOOKUP($C145,'Spells Data'!$A$1:$N$363,3,FALSE)=0,"",VLOOKUP($C145,'Spells Data'!$A$1:$N$363,3,FALSE))</f>
        <v>divination</v>
      </c>
      <c r="E145" t="str">
        <f>IF(VLOOKUP($C145,'Spells Data'!$A$1:$N$363,4,FALSE)=0,"",VLOOKUP($C145,'Spells Data'!$A$1:$N$363,4,FALSE))</f>
        <v>yes</v>
      </c>
      <c r="F145" t="str">
        <f>IF(VLOOKUP($C145,'Spells Data'!$A$1:$N$363,5,FALSE)=0,"",VLOOKUP($C145,'Spells Data'!$A$1:$N$363,5,FALSE))</f>
        <v>1 minute</v>
      </c>
      <c r="G145" t="str">
        <f>IF(VLOOKUP($C145,'Spells Data'!$A$1:$N$363,6,FALSE)=0,"",VLOOKUP($C145,'Spells Data'!$A$1:$N$363,6,FALSE))</f>
        <v>Self</v>
      </c>
      <c r="H145" t="str">
        <f>IF(VLOOKUP($C145,'Spells Data'!$A$1:$N$363,7,FALSE)=0,"",VLOOKUP($C145,'Spells Data'!$A$1:$N$363,7,FALSE))</f>
        <v>V</v>
      </c>
      <c r="I145" t="str">
        <f>IF(VLOOKUP($C145,'Spells Data'!$A$1:$N$363,8,FALSE)=0,"",VLOOKUP($C145,'Spells Data'!$A$1:$N$363,8,FALSE))</f>
        <v/>
      </c>
      <c r="J145" t="str">
        <f>IF(VLOOKUP($C145,'Spells Data'!$A$1:$N$363,9,FALSE)=0,"",VLOOKUP($C145,'Spells Data'!$A$1:$N$363,9,FALSE))</f>
        <v/>
      </c>
      <c r="K145" t="str">
        <f>IF(VLOOKUP($C145,'Spells Data'!$A$1:$N$363,10,FALSE)=0,"",VLOOKUP($C145,'Spells Data'!$A$1:$N$363,10,FALSE))</f>
        <v/>
      </c>
      <c r="L145" t="str">
        <f>IF(VLOOKUP($C145,'Spells Data'!$A$1:$N$363,11,FALSE)=0,"",VLOOKUP($C145,'Spells Data'!$A$1:$N$363,11,FALSE))</f>
        <v>1 minute</v>
      </c>
      <c r="M145" t="str">
        <f>IF(VLOOKUP($C145,'Spells Data'!$A$1:$N$363,12,FALSE)=0,"",VLOOKUP($C145,'Spells Data'!$A$1:$N$363,12,FALSE))</f>
        <v>Mentally contact a demigod or other mysterious entity and ask up to 5 questions on successful Int save</v>
      </c>
      <c r="N145" t="str">
        <f>IF(VLOOKUP($C145,'Spells Data'!$A$1:$N$363,13,FALSE)=0,"",VLOOKUP($C145,'Spells Data'!$A$1:$N$363,13,FALSE))</f>
        <v/>
      </c>
      <c r="O145" t="s">
        <v>329</v>
      </c>
    </row>
    <row r="146" spans="1:15" x14ac:dyDescent="0.4">
      <c r="A146" t="s">
        <v>342</v>
      </c>
      <c r="B146">
        <v>5</v>
      </c>
      <c r="C146" t="s">
        <v>338</v>
      </c>
      <c r="D146" t="str">
        <f>IF(VLOOKUP($C146,'Spells Data'!$A$1:$N$363,3,FALSE)=0,"",VLOOKUP($C146,'Spells Data'!$A$1:$N$363,3,FALSE))</f>
        <v>divination</v>
      </c>
      <c r="E146" t="str">
        <f>IF(VLOOKUP($C146,'Spells Data'!$A$1:$N$363,4,FALSE)=0,"",VLOOKUP($C146,'Spells Data'!$A$1:$N$363,4,FALSE))</f>
        <v>yes</v>
      </c>
      <c r="F146" t="str">
        <f>IF(VLOOKUP($C146,'Spells Data'!$A$1:$N$363,5,FALSE)=0,"",VLOOKUP($C146,'Spells Data'!$A$1:$N$363,5,FALSE))</f>
        <v>1 minute</v>
      </c>
      <c r="G146" t="str">
        <f>IF(VLOOKUP($C146,'Spells Data'!$A$1:$N$363,6,FALSE)=0,"",VLOOKUP($C146,'Spells Data'!$A$1:$N$363,6,FALSE))</f>
        <v>Self</v>
      </c>
      <c r="H146" t="str">
        <f>IF(VLOOKUP($C146,'Spells Data'!$A$1:$N$363,7,FALSE)=0,"",VLOOKUP($C146,'Spells Data'!$A$1:$N$363,7,FALSE))</f>
        <v>V</v>
      </c>
      <c r="I146" t="str">
        <f>IF(VLOOKUP($C146,'Spells Data'!$A$1:$N$363,8,FALSE)=0,"",VLOOKUP($C146,'Spells Data'!$A$1:$N$363,8,FALSE))</f>
        <v/>
      </c>
      <c r="J146" t="str">
        <f>IF(VLOOKUP($C146,'Spells Data'!$A$1:$N$363,9,FALSE)=0,"",VLOOKUP($C146,'Spells Data'!$A$1:$N$363,9,FALSE))</f>
        <v/>
      </c>
      <c r="K146" t="str">
        <f>IF(VLOOKUP($C146,'Spells Data'!$A$1:$N$363,10,FALSE)=0,"",VLOOKUP($C146,'Spells Data'!$A$1:$N$363,10,FALSE))</f>
        <v/>
      </c>
      <c r="L146" t="str">
        <f>IF(VLOOKUP($C146,'Spells Data'!$A$1:$N$363,11,FALSE)=0,"",VLOOKUP($C146,'Spells Data'!$A$1:$N$363,11,FALSE))</f>
        <v>1 minute</v>
      </c>
      <c r="M146" t="str">
        <f>IF(VLOOKUP($C146,'Spells Data'!$A$1:$N$363,12,FALSE)=0,"",VLOOKUP($C146,'Spells Data'!$A$1:$N$363,12,FALSE))</f>
        <v>Mentally contact a demigod or other mysterious entity and ask up to 5 questions on successful Int save</v>
      </c>
      <c r="N146" t="str">
        <f>IF(VLOOKUP($C146,'Spells Data'!$A$1:$N$363,13,FALSE)=0,"",VLOOKUP($C146,'Spells Data'!$A$1:$N$363,13,FALSE))</f>
        <v/>
      </c>
      <c r="O146" t="s">
        <v>342</v>
      </c>
    </row>
    <row r="147" spans="1:15" x14ac:dyDescent="0.4">
      <c r="A147" t="s">
        <v>124</v>
      </c>
      <c r="B147">
        <v>5</v>
      </c>
      <c r="C147" t="s">
        <v>170</v>
      </c>
      <c r="D147" t="str">
        <f>IF(VLOOKUP($C147,'Spells Data'!$A$1:$N$363,3,FALSE)=0,"",VLOOKUP($C147,'Spells Data'!$A$1:$N$363,3,FALSE))</f>
        <v>necromancy</v>
      </c>
      <c r="E147" t="str">
        <f>IF(VLOOKUP($C147,'Spells Data'!$A$1:$N$363,4,FALSE)=0,"",VLOOKUP($C147,'Spells Data'!$A$1:$N$363,4,FALSE))</f>
        <v/>
      </c>
      <c r="F147" t="str">
        <f>IF(VLOOKUP($C147,'Spells Data'!$A$1:$N$363,5,FALSE)=0,"",VLOOKUP($C147,'Spells Data'!$A$1:$N$363,5,FALSE))</f>
        <v>1 action</v>
      </c>
      <c r="G147" t="str">
        <f>IF(VLOOKUP($C147,'Spells Data'!$A$1:$N$363,6,FALSE)=0,"",VLOOKUP($C147,'Spells Data'!$A$1:$N$363,6,FALSE))</f>
        <v>Touch</v>
      </c>
      <c r="H147" t="str">
        <f>IF(VLOOKUP($C147,'Spells Data'!$A$1:$N$363,7,FALSE)=0,"",VLOOKUP($C147,'Spells Data'!$A$1:$N$363,7,FALSE))</f>
        <v>V</v>
      </c>
      <c r="I147" t="str">
        <f>IF(VLOOKUP($C147,'Spells Data'!$A$1:$N$363,8,FALSE)=0,"",VLOOKUP($C147,'Spells Data'!$A$1:$N$363,8,FALSE))</f>
        <v>S</v>
      </c>
      <c r="J147" t="str">
        <f>IF(VLOOKUP($C147,'Spells Data'!$A$1:$N$363,9,FALSE)=0,"",VLOOKUP($C147,'Spells Data'!$A$1:$N$363,9,FALSE))</f>
        <v/>
      </c>
      <c r="K147" t="str">
        <f>IF(VLOOKUP($C147,'Spells Data'!$A$1:$N$363,10,FALSE)=0,"",VLOOKUP($C147,'Spells Data'!$A$1:$N$363,10,FALSE))</f>
        <v/>
      </c>
      <c r="L147" t="str">
        <f>IF(VLOOKUP($C147,'Spells Data'!$A$1:$N$363,11,FALSE)=0,"",VLOOKUP($C147,'Spells Data'!$A$1:$N$363,11,FALSE))</f>
        <v>7 days</v>
      </c>
      <c r="M147" t="str">
        <f>IF(VLOOKUP($C147,'Spells Data'!$A$1:$N$363,12,FALSE)=0,"",VLOOKUP($C147,'Spells Data'!$A$1:$N$363,12,FALSE))</f>
        <v>Your touch inflicts disease on failed Con save</v>
      </c>
      <c r="N147" t="str">
        <f>IF(VLOOKUP($C147,'Spells Data'!$A$1:$N$363,13,FALSE)=0,"",VLOOKUP($C147,'Spells Data'!$A$1:$N$363,13,FALSE))</f>
        <v/>
      </c>
      <c r="O147" t="s">
        <v>124</v>
      </c>
    </row>
    <row r="148" spans="1:15" x14ac:dyDescent="0.4">
      <c r="A148" t="s">
        <v>195</v>
      </c>
      <c r="B148">
        <v>5</v>
      </c>
      <c r="C148" t="s">
        <v>170</v>
      </c>
      <c r="D148" t="str">
        <f>IF(VLOOKUP($C148,'Spells Data'!$A$1:$N$363,3,FALSE)=0,"",VLOOKUP($C148,'Spells Data'!$A$1:$N$363,3,FALSE))</f>
        <v>necromancy</v>
      </c>
      <c r="E148" t="str">
        <f>IF(VLOOKUP($C148,'Spells Data'!$A$1:$N$363,4,FALSE)=0,"",VLOOKUP($C148,'Spells Data'!$A$1:$N$363,4,FALSE))</f>
        <v/>
      </c>
      <c r="F148" t="str">
        <f>IF(VLOOKUP($C148,'Spells Data'!$A$1:$N$363,5,FALSE)=0,"",VLOOKUP($C148,'Spells Data'!$A$1:$N$363,5,FALSE))</f>
        <v>1 action</v>
      </c>
      <c r="G148" t="str">
        <f>IF(VLOOKUP($C148,'Spells Data'!$A$1:$N$363,6,FALSE)=0,"",VLOOKUP($C148,'Spells Data'!$A$1:$N$363,6,FALSE))</f>
        <v>Touch</v>
      </c>
      <c r="H148" t="str">
        <f>IF(VLOOKUP($C148,'Spells Data'!$A$1:$N$363,7,FALSE)=0,"",VLOOKUP($C148,'Spells Data'!$A$1:$N$363,7,FALSE))</f>
        <v>V</v>
      </c>
      <c r="I148" t="str">
        <f>IF(VLOOKUP($C148,'Spells Data'!$A$1:$N$363,8,FALSE)=0,"",VLOOKUP($C148,'Spells Data'!$A$1:$N$363,8,FALSE))</f>
        <v>S</v>
      </c>
      <c r="J148" t="str">
        <f>IF(VLOOKUP($C148,'Spells Data'!$A$1:$N$363,9,FALSE)=0,"",VLOOKUP($C148,'Spells Data'!$A$1:$N$363,9,FALSE))</f>
        <v/>
      </c>
      <c r="K148" t="str">
        <f>IF(VLOOKUP($C148,'Spells Data'!$A$1:$N$363,10,FALSE)=0,"",VLOOKUP($C148,'Spells Data'!$A$1:$N$363,10,FALSE))</f>
        <v/>
      </c>
      <c r="L148" t="str">
        <f>IF(VLOOKUP($C148,'Spells Data'!$A$1:$N$363,11,FALSE)=0,"",VLOOKUP($C148,'Spells Data'!$A$1:$N$363,11,FALSE))</f>
        <v>7 days</v>
      </c>
      <c r="M148" t="str">
        <f>IF(VLOOKUP($C148,'Spells Data'!$A$1:$N$363,12,FALSE)=0,"",VLOOKUP($C148,'Spells Data'!$A$1:$N$363,12,FALSE))</f>
        <v>Your touch inflicts disease on failed Con save</v>
      </c>
      <c r="N148" t="str">
        <f>IF(VLOOKUP($C148,'Spells Data'!$A$1:$N$363,13,FALSE)=0,"",VLOOKUP($C148,'Spells Data'!$A$1:$N$363,13,FALSE))</f>
        <v/>
      </c>
      <c r="O148" t="s">
        <v>195</v>
      </c>
    </row>
    <row r="149" spans="1:15" x14ac:dyDescent="0.4">
      <c r="A149" t="s">
        <v>342</v>
      </c>
      <c r="B149">
        <v>6</v>
      </c>
      <c r="C149" t="s">
        <v>364</v>
      </c>
      <c r="D149" t="str">
        <f>IF(VLOOKUP($C149,'Spells Data'!$A$1:$N$363,3,FALSE)=0,"",VLOOKUP($C149,'Spells Data'!$A$1:$N$363,3,FALSE))</f>
        <v>evocation</v>
      </c>
      <c r="E149" t="str">
        <f>IF(VLOOKUP($C149,'Spells Data'!$A$1:$N$363,4,FALSE)=0,"",VLOOKUP($C149,'Spells Data'!$A$1:$N$363,4,FALSE))</f>
        <v/>
      </c>
      <c r="F149" t="str">
        <f>IF(VLOOKUP($C149,'Spells Data'!$A$1:$N$363,5,FALSE)=0,"",VLOOKUP($C149,'Spells Data'!$A$1:$N$363,5,FALSE))</f>
        <v>10 minutes</v>
      </c>
      <c r="G149" t="str">
        <f>IF(VLOOKUP($C149,'Spells Data'!$A$1:$N$363,6,FALSE)=0,"",VLOOKUP($C149,'Spells Data'!$A$1:$N$363,6,FALSE))</f>
        <v>Self</v>
      </c>
      <c r="H149" t="str">
        <f>IF(VLOOKUP($C149,'Spells Data'!$A$1:$N$363,7,FALSE)=0,"",VLOOKUP($C149,'Spells Data'!$A$1:$N$363,7,FALSE))</f>
        <v>V</v>
      </c>
      <c r="I149" t="str">
        <f>IF(VLOOKUP($C149,'Spells Data'!$A$1:$N$363,8,FALSE)=0,"",VLOOKUP($C149,'Spells Data'!$A$1:$N$363,8,FALSE))</f>
        <v>S</v>
      </c>
      <c r="J149" t="str">
        <f>IF(VLOOKUP($C149,'Spells Data'!$A$1:$N$363,9,FALSE)=0,"",VLOOKUP($C149,'Spells Data'!$A$1:$N$363,9,FALSE))</f>
        <v>M</v>
      </c>
      <c r="K149" t="str">
        <f>IF(VLOOKUP($C149,'Spells Data'!$A$1:$N$363,10,FALSE)=0,"",VLOOKUP($C149,'Spells Data'!$A$1:$N$363,10,FALSE))</f>
        <v/>
      </c>
      <c r="L149" t="str">
        <f>IF(VLOOKUP($C149,'Spells Data'!$A$1:$N$363,11,FALSE)=0,"",VLOOKUP($C149,'Spells Data'!$A$1:$N$363,11,FALSE))</f>
        <v>10 days</v>
      </c>
      <c r="M149" t="str">
        <f>IF(VLOOKUP($C149,'Spells Data'!$A$1:$N$363,12,FALSE)=0,"",VLOOKUP($C149,'Spells Data'!$A$1:$N$363,12,FALSE))</f>
        <v>You hang a spell of 5th level or lower that will trigger</v>
      </c>
      <c r="N149" t="str">
        <f>IF(VLOOKUP($C149,'Spells Data'!$A$1:$N$363,13,FALSE)=0,"",VLOOKUP($C149,'Spells Data'!$A$1:$N$363,13,FALSE))</f>
        <v/>
      </c>
      <c r="O149" t="s">
        <v>342</v>
      </c>
    </row>
    <row r="150" spans="1:15" x14ac:dyDescent="0.4">
      <c r="A150" t="s">
        <v>124</v>
      </c>
      <c r="B150">
        <v>2</v>
      </c>
      <c r="C150" t="s">
        <v>143</v>
      </c>
      <c r="D150" t="str">
        <f>IF(VLOOKUP($C150,'Spells Data'!$A$1:$N$363,3,FALSE)=0,"",VLOOKUP($C150,'Spells Data'!$A$1:$N$363,3,FALSE))</f>
        <v>evocation</v>
      </c>
      <c r="E150" t="str">
        <f>IF(VLOOKUP($C150,'Spells Data'!$A$1:$N$363,4,FALSE)=0,"",VLOOKUP($C150,'Spells Data'!$A$1:$N$363,4,FALSE))</f>
        <v/>
      </c>
      <c r="F150" t="str">
        <f>IF(VLOOKUP($C150,'Spells Data'!$A$1:$N$363,5,FALSE)=0,"",VLOOKUP($C150,'Spells Data'!$A$1:$N$363,5,FALSE))</f>
        <v>1 action</v>
      </c>
      <c r="G150" t="str">
        <f>IF(VLOOKUP($C150,'Spells Data'!$A$1:$N$363,6,FALSE)=0,"",VLOOKUP($C150,'Spells Data'!$A$1:$N$363,6,FALSE))</f>
        <v>Touch</v>
      </c>
      <c r="H150" t="str">
        <f>IF(VLOOKUP($C150,'Spells Data'!$A$1:$N$363,7,FALSE)=0,"",VLOOKUP($C150,'Spells Data'!$A$1:$N$363,7,FALSE))</f>
        <v>V</v>
      </c>
      <c r="I150" t="str">
        <f>IF(VLOOKUP($C150,'Spells Data'!$A$1:$N$363,8,FALSE)=0,"",VLOOKUP($C150,'Spells Data'!$A$1:$N$363,8,FALSE))</f>
        <v>S</v>
      </c>
      <c r="J150" t="str">
        <f>IF(VLOOKUP($C150,'Spells Data'!$A$1:$N$363,9,FALSE)=0,"",VLOOKUP($C150,'Spells Data'!$A$1:$N$363,9,FALSE))</f>
        <v>M</v>
      </c>
      <c r="K150" t="str">
        <f>IF(VLOOKUP($C150,'Spells Data'!$A$1:$N$363,10,FALSE)=0,"",VLOOKUP($C150,'Spells Data'!$A$1:$N$363,10,FALSE))</f>
        <v>yes</v>
      </c>
      <c r="L150" t="str">
        <f>IF(VLOOKUP($C150,'Spells Data'!$A$1:$N$363,11,FALSE)=0,"",VLOOKUP($C150,'Spells Data'!$A$1:$N$363,11,FALSE))</f>
        <v>Until Dispelled</v>
      </c>
      <c r="M150" t="str">
        <f>IF(VLOOKUP($C150,'Spells Data'!$A$1:$N$363,12,FALSE)=0,"",VLOOKUP($C150,'Spells Data'!$A$1:$N$363,12,FALSE))</f>
        <v>Create a flame on object touched equivalent to torch</v>
      </c>
      <c r="N150" t="str">
        <f>IF(VLOOKUP($C150,'Spells Data'!$A$1:$N$363,13,FALSE)=0,"",VLOOKUP($C150,'Spells Data'!$A$1:$N$363,13,FALSE))</f>
        <v/>
      </c>
      <c r="O150" t="s">
        <v>124</v>
      </c>
    </row>
    <row r="151" spans="1:15" x14ac:dyDescent="0.4">
      <c r="A151" t="s">
        <v>342</v>
      </c>
      <c r="B151">
        <v>2</v>
      </c>
      <c r="C151" t="s">
        <v>143</v>
      </c>
      <c r="D151" t="str">
        <f>IF(VLOOKUP($C151,'Spells Data'!$A$1:$N$363,3,FALSE)=0,"",VLOOKUP($C151,'Spells Data'!$A$1:$N$363,3,FALSE))</f>
        <v>evocation</v>
      </c>
      <c r="E151" t="str">
        <f>IF(VLOOKUP($C151,'Spells Data'!$A$1:$N$363,4,FALSE)=0,"",VLOOKUP($C151,'Spells Data'!$A$1:$N$363,4,FALSE))</f>
        <v/>
      </c>
      <c r="F151" t="str">
        <f>IF(VLOOKUP($C151,'Spells Data'!$A$1:$N$363,5,FALSE)=0,"",VLOOKUP($C151,'Spells Data'!$A$1:$N$363,5,FALSE))</f>
        <v>1 action</v>
      </c>
      <c r="G151" t="str">
        <f>IF(VLOOKUP($C151,'Spells Data'!$A$1:$N$363,6,FALSE)=0,"",VLOOKUP($C151,'Spells Data'!$A$1:$N$363,6,FALSE))</f>
        <v>Touch</v>
      </c>
      <c r="H151" t="str">
        <f>IF(VLOOKUP($C151,'Spells Data'!$A$1:$N$363,7,FALSE)=0,"",VLOOKUP($C151,'Spells Data'!$A$1:$N$363,7,FALSE))</f>
        <v>V</v>
      </c>
      <c r="I151" t="str">
        <f>IF(VLOOKUP($C151,'Spells Data'!$A$1:$N$363,8,FALSE)=0,"",VLOOKUP($C151,'Spells Data'!$A$1:$N$363,8,FALSE))</f>
        <v>S</v>
      </c>
      <c r="J151" t="str">
        <f>IF(VLOOKUP($C151,'Spells Data'!$A$1:$N$363,9,FALSE)=0,"",VLOOKUP($C151,'Spells Data'!$A$1:$N$363,9,FALSE))</f>
        <v>M</v>
      </c>
      <c r="K151" t="str">
        <f>IF(VLOOKUP($C151,'Spells Data'!$A$1:$N$363,10,FALSE)=0,"",VLOOKUP($C151,'Spells Data'!$A$1:$N$363,10,FALSE))</f>
        <v>yes</v>
      </c>
      <c r="L151" t="str">
        <f>IF(VLOOKUP($C151,'Spells Data'!$A$1:$N$363,11,FALSE)=0,"",VLOOKUP($C151,'Spells Data'!$A$1:$N$363,11,FALSE))</f>
        <v>Until Dispelled</v>
      </c>
      <c r="M151" t="str">
        <f>IF(VLOOKUP($C151,'Spells Data'!$A$1:$N$363,12,FALSE)=0,"",VLOOKUP($C151,'Spells Data'!$A$1:$N$363,12,FALSE))</f>
        <v>Create a flame on object touched equivalent to torch</v>
      </c>
      <c r="N151" t="str">
        <f>IF(VLOOKUP($C151,'Spells Data'!$A$1:$N$363,13,FALSE)=0,"",VLOOKUP($C151,'Spells Data'!$A$1:$N$363,13,FALSE))</f>
        <v/>
      </c>
      <c r="O151" t="s">
        <v>342</v>
      </c>
    </row>
    <row r="152" spans="1:15" x14ac:dyDescent="0.4">
      <c r="A152" t="s">
        <v>124</v>
      </c>
      <c r="B152">
        <v>4</v>
      </c>
      <c r="C152" t="s">
        <v>164</v>
      </c>
      <c r="D152" t="str">
        <f>IF(VLOOKUP($C152,'Spells Data'!$A$1:$N$363,3,FALSE)=0,"",VLOOKUP($C152,'Spells Data'!$A$1:$N$363,3,FALSE))</f>
        <v>transmutation</v>
      </c>
      <c r="E152" t="str">
        <f>IF(VLOOKUP($C152,'Spells Data'!$A$1:$N$363,4,FALSE)=0,"",VLOOKUP($C152,'Spells Data'!$A$1:$N$363,4,FALSE))</f>
        <v/>
      </c>
      <c r="F152" t="str">
        <f>IF(VLOOKUP($C152,'Spells Data'!$A$1:$N$363,5,FALSE)=0,"",VLOOKUP($C152,'Spells Data'!$A$1:$N$363,5,FALSE))</f>
        <v>1 action</v>
      </c>
      <c r="G152" t="str">
        <f>IF(VLOOKUP($C152,'Spells Data'!$A$1:$N$363,6,FALSE)=0,"",VLOOKUP($C152,'Spells Data'!$A$1:$N$363,6,FALSE))</f>
        <v>300 feet</v>
      </c>
      <c r="H152" t="str">
        <f>IF(VLOOKUP($C152,'Spells Data'!$A$1:$N$363,7,FALSE)=0,"",VLOOKUP($C152,'Spells Data'!$A$1:$N$363,7,FALSE))</f>
        <v>V</v>
      </c>
      <c r="I152" t="str">
        <f>IF(VLOOKUP($C152,'Spells Data'!$A$1:$N$363,8,FALSE)=0,"",VLOOKUP($C152,'Spells Data'!$A$1:$N$363,8,FALSE))</f>
        <v>S</v>
      </c>
      <c r="J152" t="str">
        <f>IF(VLOOKUP($C152,'Spells Data'!$A$1:$N$363,9,FALSE)=0,"",VLOOKUP($C152,'Spells Data'!$A$1:$N$363,9,FALSE))</f>
        <v>M</v>
      </c>
      <c r="K152" t="str">
        <f>IF(VLOOKUP($C152,'Spells Data'!$A$1:$N$363,10,FALSE)=0,"",VLOOKUP($C152,'Spells Data'!$A$1:$N$363,10,FALSE))</f>
        <v/>
      </c>
      <c r="L152" t="str">
        <f>IF(VLOOKUP($C152,'Spells Data'!$A$1:$N$363,11,FALSE)=0,"",VLOOKUP($C152,'Spells Data'!$A$1:$N$363,11,FALSE))</f>
        <v>Concentration, up to 10 minutes</v>
      </c>
      <c r="M152" t="str">
        <f>IF(VLOOKUP($C152,'Spells Data'!$A$1:$N$363,12,FALSE)=0,"",VLOOKUP($C152,'Spells Data'!$A$1:$N$363,12,FALSE))</f>
        <v>Unti spell ends, you control any freestanding water in a cube up to 100 feet on a side</v>
      </c>
      <c r="N152" t="str">
        <f>IF(VLOOKUP($C152,'Spells Data'!$A$1:$N$363,13,FALSE)=0,"",VLOOKUP($C152,'Spells Data'!$A$1:$N$363,13,FALSE))</f>
        <v/>
      </c>
      <c r="O152" t="s">
        <v>124</v>
      </c>
    </row>
    <row r="153" spans="1:15" x14ac:dyDescent="0.4">
      <c r="A153" t="s">
        <v>195</v>
      </c>
      <c r="B153">
        <v>4</v>
      </c>
      <c r="C153" t="s">
        <v>164</v>
      </c>
      <c r="D153" t="str">
        <f>IF(VLOOKUP($C153,'Spells Data'!$A$1:$N$363,3,FALSE)=0,"",VLOOKUP($C153,'Spells Data'!$A$1:$N$363,3,FALSE))</f>
        <v>transmutation</v>
      </c>
      <c r="E153" t="str">
        <f>IF(VLOOKUP($C153,'Spells Data'!$A$1:$N$363,4,FALSE)=0,"",VLOOKUP($C153,'Spells Data'!$A$1:$N$363,4,FALSE))</f>
        <v/>
      </c>
      <c r="F153" t="str">
        <f>IF(VLOOKUP($C153,'Spells Data'!$A$1:$N$363,5,FALSE)=0,"",VLOOKUP($C153,'Spells Data'!$A$1:$N$363,5,FALSE))</f>
        <v>1 action</v>
      </c>
      <c r="G153" t="str">
        <f>IF(VLOOKUP($C153,'Spells Data'!$A$1:$N$363,6,FALSE)=0,"",VLOOKUP($C153,'Spells Data'!$A$1:$N$363,6,FALSE))</f>
        <v>300 feet</v>
      </c>
      <c r="H153" t="str">
        <f>IF(VLOOKUP($C153,'Spells Data'!$A$1:$N$363,7,FALSE)=0,"",VLOOKUP($C153,'Spells Data'!$A$1:$N$363,7,FALSE))</f>
        <v>V</v>
      </c>
      <c r="I153" t="str">
        <f>IF(VLOOKUP($C153,'Spells Data'!$A$1:$N$363,8,FALSE)=0,"",VLOOKUP($C153,'Spells Data'!$A$1:$N$363,8,FALSE))</f>
        <v>S</v>
      </c>
      <c r="J153" t="str">
        <f>IF(VLOOKUP($C153,'Spells Data'!$A$1:$N$363,9,FALSE)=0,"",VLOOKUP($C153,'Spells Data'!$A$1:$N$363,9,FALSE))</f>
        <v>M</v>
      </c>
      <c r="K153" t="str">
        <f>IF(VLOOKUP($C153,'Spells Data'!$A$1:$N$363,10,FALSE)=0,"",VLOOKUP($C153,'Spells Data'!$A$1:$N$363,10,FALSE))</f>
        <v/>
      </c>
      <c r="L153" t="str">
        <f>IF(VLOOKUP($C153,'Spells Data'!$A$1:$N$363,11,FALSE)=0,"",VLOOKUP($C153,'Spells Data'!$A$1:$N$363,11,FALSE))</f>
        <v>Concentration, up to 10 minutes</v>
      </c>
      <c r="M153" t="str">
        <f>IF(VLOOKUP($C153,'Spells Data'!$A$1:$N$363,12,FALSE)=0,"",VLOOKUP($C153,'Spells Data'!$A$1:$N$363,12,FALSE))</f>
        <v>Unti spell ends, you control any freestanding water in a cube up to 100 feet on a side</v>
      </c>
      <c r="N153" t="str">
        <f>IF(VLOOKUP($C153,'Spells Data'!$A$1:$N$363,13,FALSE)=0,"",VLOOKUP($C153,'Spells Data'!$A$1:$N$363,13,FALSE))</f>
        <v/>
      </c>
      <c r="O153" t="s">
        <v>195</v>
      </c>
    </row>
    <row r="154" spans="1:15" x14ac:dyDescent="0.4">
      <c r="A154" t="s">
        <v>342</v>
      </c>
      <c r="B154">
        <v>4</v>
      </c>
      <c r="C154" t="s">
        <v>164</v>
      </c>
      <c r="D154" t="str">
        <f>IF(VLOOKUP($C154,'Spells Data'!$A$1:$N$363,3,FALSE)=0,"",VLOOKUP($C154,'Spells Data'!$A$1:$N$363,3,FALSE))</f>
        <v>transmutation</v>
      </c>
      <c r="E154" t="str">
        <f>IF(VLOOKUP($C154,'Spells Data'!$A$1:$N$363,4,FALSE)=0,"",VLOOKUP($C154,'Spells Data'!$A$1:$N$363,4,FALSE))</f>
        <v/>
      </c>
      <c r="F154" t="str">
        <f>IF(VLOOKUP($C154,'Spells Data'!$A$1:$N$363,5,FALSE)=0,"",VLOOKUP($C154,'Spells Data'!$A$1:$N$363,5,FALSE))</f>
        <v>1 action</v>
      </c>
      <c r="G154" t="str">
        <f>IF(VLOOKUP($C154,'Spells Data'!$A$1:$N$363,6,FALSE)=0,"",VLOOKUP($C154,'Spells Data'!$A$1:$N$363,6,FALSE))</f>
        <v>300 feet</v>
      </c>
      <c r="H154" t="str">
        <f>IF(VLOOKUP($C154,'Spells Data'!$A$1:$N$363,7,FALSE)=0,"",VLOOKUP($C154,'Spells Data'!$A$1:$N$363,7,FALSE))</f>
        <v>V</v>
      </c>
      <c r="I154" t="str">
        <f>IF(VLOOKUP($C154,'Spells Data'!$A$1:$N$363,8,FALSE)=0,"",VLOOKUP($C154,'Spells Data'!$A$1:$N$363,8,FALSE))</f>
        <v>S</v>
      </c>
      <c r="J154" t="str">
        <f>IF(VLOOKUP($C154,'Spells Data'!$A$1:$N$363,9,FALSE)=0,"",VLOOKUP($C154,'Spells Data'!$A$1:$N$363,9,FALSE))</f>
        <v>M</v>
      </c>
      <c r="K154" t="str">
        <f>IF(VLOOKUP($C154,'Spells Data'!$A$1:$N$363,10,FALSE)=0,"",VLOOKUP($C154,'Spells Data'!$A$1:$N$363,10,FALSE))</f>
        <v/>
      </c>
      <c r="L154" t="str">
        <f>IF(VLOOKUP($C154,'Spells Data'!$A$1:$N$363,11,FALSE)=0,"",VLOOKUP($C154,'Spells Data'!$A$1:$N$363,11,FALSE))</f>
        <v>Concentration, up to 10 minutes</v>
      </c>
      <c r="M154" t="str">
        <f>IF(VLOOKUP($C154,'Spells Data'!$A$1:$N$363,12,FALSE)=0,"",VLOOKUP($C154,'Spells Data'!$A$1:$N$363,12,FALSE))</f>
        <v>Unti spell ends, you control any freestanding water in a cube up to 100 feet on a side</v>
      </c>
      <c r="N154" t="str">
        <f>IF(VLOOKUP($C154,'Spells Data'!$A$1:$N$363,13,FALSE)=0,"",VLOOKUP($C154,'Spells Data'!$A$1:$N$363,13,FALSE))</f>
        <v/>
      </c>
      <c r="O154" t="s">
        <v>342</v>
      </c>
    </row>
    <row r="155" spans="1:15" x14ac:dyDescent="0.4">
      <c r="A155" t="s">
        <v>124</v>
      </c>
      <c r="B155">
        <v>8</v>
      </c>
      <c r="C155" t="s">
        <v>188</v>
      </c>
      <c r="D155" t="str">
        <f>IF(VLOOKUP($C155,'Spells Data'!$A$1:$N$363,3,FALSE)=0,"",VLOOKUP($C155,'Spells Data'!$A$1:$N$363,3,FALSE))</f>
        <v>transmutation</v>
      </c>
      <c r="E155" t="str">
        <f>IF(VLOOKUP($C155,'Spells Data'!$A$1:$N$363,4,FALSE)=0,"",VLOOKUP($C155,'Spells Data'!$A$1:$N$363,4,FALSE))</f>
        <v/>
      </c>
      <c r="F155" t="str">
        <f>IF(VLOOKUP($C155,'Spells Data'!$A$1:$N$363,5,FALSE)=0,"",VLOOKUP($C155,'Spells Data'!$A$1:$N$363,5,FALSE))</f>
        <v>10 minutes</v>
      </c>
      <c r="G155" t="str">
        <f>IF(VLOOKUP($C155,'Spells Data'!$A$1:$N$363,6,FALSE)=0,"",VLOOKUP($C155,'Spells Data'!$A$1:$N$363,6,FALSE))</f>
        <v>Self (5-mile radius)</v>
      </c>
      <c r="H155" t="str">
        <f>IF(VLOOKUP($C155,'Spells Data'!$A$1:$N$363,7,FALSE)=0,"",VLOOKUP($C155,'Spells Data'!$A$1:$N$363,7,FALSE))</f>
        <v>V</v>
      </c>
      <c r="I155" t="str">
        <f>IF(VLOOKUP($C155,'Spells Data'!$A$1:$N$363,8,FALSE)=0,"",VLOOKUP($C155,'Spells Data'!$A$1:$N$363,8,FALSE))</f>
        <v>S</v>
      </c>
      <c r="J155" t="str">
        <f>IF(VLOOKUP($C155,'Spells Data'!$A$1:$N$363,9,FALSE)=0,"",VLOOKUP($C155,'Spells Data'!$A$1:$N$363,9,FALSE))</f>
        <v>M</v>
      </c>
      <c r="K155" t="str">
        <f>IF(VLOOKUP($C155,'Spells Data'!$A$1:$N$363,10,FALSE)=0,"",VLOOKUP($C155,'Spells Data'!$A$1:$N$363,10,FALSE))</f>
        <v/>
      </c>
      <c r="L155" t="str">
        <f>IF(VLOOKUP($C155,'Spells Data'!$A$1:$N$363,11,FALSE)=0,"",VLOOKUP($C155,'Spells Data'!$A$1:$N$363,11,FALSE))</f>
        <v>Concentratin, up to 8 hours</v>
      </c>
      <c r="M155" t="str">
        <f>IF(VLOOKUP($C155,'Spells Data'!$A$1:$N$363,12,FALSE)=0,"",VLOOKUP($C155,'Spells Data'!$A$1:$N$363,12,FALSE))</f>
        <v>Take control of weather within 5 miles of you for the duration</v>
      </c>
      <c r="N155" t="str">
        <f>IF(VLOOKUP($C155,'Spells Data'!$A$1:$N$363,13,FALSE)=0,"",VLOOKUP($C155,'Spells Data'!$A$1:$N$363,13,FALSE))</f>
        <v/>
      </c>
      <c r="O155" t="s">
        <v>124</v>
      </c>
    </row>
    <row r="156" spans="1:15" x14ac:dyDescent="0.4">
      <c r="A156" t="s">
        <v>195</v>
      </c>
      <c r="B156">
        <v>8</v>
      </c>
      <c r="C156" t="s">
        <v>188</v>
      </c>
      <c r="D156" t="str">
        <f>IF(VLOOKUP($C156,'Spells Data'!$A$1:$N$363,3,FALSE)=0,"",VLOOKUP($C156,'Spells Data'!$A$1:$N$363,3,FALSE))</f>
        <v>transmutation</v>
      </c>
      <c r="E156" t="str">
        <f>IF(VLOOKUP($C156,'Spells Data'!$A$1:$N$363,4,FALSE)=0,"",VLOOKUP($C156,'Spells Data'!$A$1:$N$363,4,FALSE))</f>
        <v/>
      </c>
      <c r="F156" t="str">
        <f>IF(VLOOKUP($C156,'Spells Data'!$A$1:$N$363,5,FALSE)=0,"",VLOOKUP($C156,'Spells Data'!$A$1:$N$363,5,FALSE))</f>
        <v>10 minutes</v>
      </c>
      <c r="G156" t="str">
        <f>IF(VLOOKUP($C156,'Spells Data'!$A$1:$N$363,6,FALSE)=0,"",VLOOKUP($C156,'Spells Data'!$A$1:$N$363,6,FALSE))</f>
        <v>Self (5-mile radius)</v>
      </c>
      <c r="H156" t="str">
        <f>IF(VLOOKUP($C156,'Spells Data'!$A$1:$N$363,7,FALSE)=0,"",VLOOKUP($C156,'Spells Data'!$A$1:$N$363,7,FALSE))</f>
        <v>V</v>
      </c>
      <c r="I156" t="str">
        <f>IF(VLOOKUP($C156,'Spells Data'!$A$1:$N$363,8,FALSE)=0,"",VLOOKUP($C156,'Spells Data'!$A$1:$N$363,8,FALSE))</f>
        <v>S</v>
      </c>
      <c r="J156" t="str">
        <f>IF(VLOOKUP($C156,'Spells Data'!$A$1:$N$363,9,FALSE)=0,"",VLOOKUP($C156,'Spells Data'!$A$1:$N$363,9,FALSE))</f>
        <v>M</v>
      </c>
      <c r="K156" t="str">
        <f>IF(VLOOKUP($C156,'Spells Data'!$A$1:$N$363,10,FALSE)=0,"",VLOOKUP($C156,'Spells Data'!$A$1:$N$363,10,FALSE))</f>
        <v/>
      </c>
      <c r="L156" t="str">
        <f>IF(VLOOKUP($C156,'Spells Data'!$A$1:$N$363,11,FALSE)=0,"",VLOOKUP($C156,'Spells Data'!$A$1:$N$363,11,FALSE))</f>
        <v>Concentratin, up to 8 hours</v>
      </c>
      <c r="M156" t="str">
        <f>IF(VLOOKUP($C156,'Spells Data'!$A$1:$N$363,12,FALSE)=0,"",VLOOKUP($C156,'Spells Data'!$A$1:$N$363,12,FALSE))</f>
        <v>Take control of weather within 5 miles of you for the duration</v>
      </c>
      <c r="N156" t="str">
        <f>IF(VLOOKUP($C156,'Spells Data'!$A$1:$N$363,13,FALSE)=0,"",VLOOKUP($C156,'Spells Data'!$A$1:$N$363,13,FALSE))</f>
        <v/>
      </c>
      <c r="O156" t="s">
        <v>195</v>
      </c>
    </row>
    <row r="157" spans="1:15" x14ac:dyDescent="0.4">
      <c r="A157" t="s">
        <v>342</v>
      </c>
      <c r="B157">
        <v>8</v>
      </c>
      <c r="C157" t="s">
        <v>188</v>
      </c>
      <c r="D157" t="str">
        <f>IF(VLOOKUP($C157,'Spells Data'!$A$1:$N$363,3,FALSE)=0,"",VLOOKUP($C157,'Spells Data'!$A$1:$N$363,3,FALSE))</f>
        <v>transmutation</v>
      </c>
      <c r="E157" t="str">
        <f>IF(VLOOKUP($C157,'Spells Data'!$A$1:$N$363,4,FALSE)=0,"",VLOOKUP($C157,'Spells Data'!$A$1:$N$363,4,FALSE))</f>
        <v/>
      </c>
      <c r="F157" t="str">
        <f>IF(VLOOKUP($C157,'Spells Data'!$A$1:$N$363,5,FALSE)=0,"",VLOOKUP($C157,'Spells Data'!$A$1:$N$363,5,FALSE))</f>
        <v>10 minutes</v>
      </c>
      <c r="G157" t="str">
        <f>IF(VLOOKUP($C157,'Spells Data'!$A$1:$N$363,6,FALSE)=0,"",VLOOKUP($C157,'Spells Data'!$A$1:$N$363,6,FALSE))</f>
        <v>Self (5-mile radius)</v>
      </c>
      <c r="H157" t="str">
        <f>IF(VLOOKUP($C157,'Spells Data'!$A$1:$N$363,7,FALSE)=0,"",VLOOKUP($C157,'Spells Data'!$A$1:$N$363,7,FALSE))</f>
        <v>V</v>
      </c>
      <c r="I157" t="str">
        <f>IF(VLOOKUP($C157,'Spells Data'!$A$1:$N$363,8,FALSE)=0,"",VLOOKUP($C157,'Spells Data'!$A$1:$N$363,8,FALSE))</f>
        <v>S</v>
      </c>
      <c r="J157" t="str">
        <f>IF(VLOOKUP($C157,'Spells Data'!$A$1:$N$363,9,FALSE)=0,"",VLOOKUP($C157,'Spells Data'!$A$1:$N$363,9,FALSE))</f>
        <v>M</v>
      </c>
      <c r="K157" t="str">
        <f>IF(VLOOKUP($C157,'Spells Data'!$A$1:$N$363,10,FALSE)=0,"",VLOOKUP($C157,'Spells Data'!$A$1:$N$363,10,FALSE))</f>
        <v/>
      </c>
      <c r="L157" t="str">
        <f>IF(VLOOKUP($C157,'Spells Data'!$A$1:$N$363,11,FALSE)=0,"",VLOOKUP($C157,'Spells Data'!$A$1:$N$363,11,FALSE))</f>
        <v>Concentratin, up to 8 hours</v>
      </c>
      <c r="M157" t="str">
        <f>IF(VLOOKUP($C157,'Spells Data'!$A$1:$N$363,12,FALSE)=0,"",VLOOKUP($C157,'Spells Data'!$A$1:$N$363,12,FALSE))</f>
        <v>Take control of weather within 5 miles of you for the duration</v>
      </c>
      <c r="N157" t="str">
        <f>IF(VLOOKUP($C157,'Spells Data'!$A$1:$N$363,13,FALSE)=0,"",VLOOKUP($C157,'Spells Data'!$A$1:$N$363,13,FALSE))</f>
        <v/>
      </c>
      <c r="O157" t="s">
        <v>342</v>
      </c>
    </row>
    <row r="158" spans="1:15" x14ac:dyDescent="0.4">
      <c r="A158" t="s">
        <v>268</v>
      </c>
      <c r="B158">
        <v>2</v>
      </c>
      <c r="C158" t="s">
        <v>273</v>
      </c>
      <c r="D158" t="str">
        <f>IF(VLOOKUP($C158,'Spells Data'!$A$1:$N$363,3,FALSE)=0,"",VLOOKUP($C158,'Spells Data'!$A$1:$N$363,3,FALSE))</f>
        <v>transmutation</v>
      </c>
      <c r="E158" t="str">
        <f>IF(VLOOKUP($C158,'Spells Data'!$A$1:$N$363,4,FALSE)=0,"",VLOOKUP($C158,'Spells Data'!$A$1:$N$363,4,FALSE))</f>
        <v/>
      </c>
      <c r="F158" t="str">
        <f>IF(VLOOKUP($C158,'Spells Data'!$A$1:$N$363,5,FALSE)=0,"",VLOOKUP($C158,'Spells Data'!$A$1:$N$363,5,FALSE))</f>
        <v>1 action</v>
      </c>
      <c r="G158" t="str">
        <f>IF(VLOOKUP($C158,'Spells Data'!$A$1:$N$363,6,FALSE)=0,"",VLOOKUP($C158,'Spells Data'!$A$1:$N$363,6,FALSE))</f>
        <v>5 feet</v>
      </c>
      <c r="H158" t="str">
        <f>IF(VLOOKUP($C158,'Spells Data'!$A$1:$N$363,7,FALSE)=0,"",VLOOKUP($C158,'Spells Data'!$A$1:$N$363,7,FALSE))</f>
        <v>V</v>
      </c>
      <c r="I158" t="str">
        <f>IF(VLOOKUP($C158,'Spells Data'!$A$1:$N$363,8,FALSE)=0,"",VLOOKUP($C158,'Spells Data'!$A$1:$N$363,8,FALSE))</f>
        <v>S</v>
      </c>
      <c r="J158" t="str">
        <f>IF(VLOOKUP($C158,'Spells Data'!$A$1:$N$363,9,FALSE)=0,"",VLOOKUP($C158,'Spells Data'!$A$1:$N$363,9,FALSE))</f>
        <v>M</v>
      </c>
      <c r="K158" t="str">
        <f>IF(VLOOKUP($C158,'Spells Data'!$A$1:$N$363,10,FALSE)=0,"",VLOOKUP($C158,'Spells Data'!$A$1:$N$363,10,FALSE))</f>
        <v/>
      </c>
      <c r="L158" t="str">
        <f>IF(VLOOKUP($C158,'Spells Data'!$A$1:$N$363,11,FALSE)=0,"",VLOOKUP($C158,'Spells Data'!$A$1:$N$363,11,FALSE))</f>
        <v>8 hours</v>
      </c>
      <c r="M158" t="str">
        <f>IF(VLOOKUP($C158,'Spells Data'!$A$1:$N$363,12,FALSE)=0,"",VLOOKUP($C158,'Spells Data'!$A$1:$N$363,12,FALSE))</f>
        <v>Undesignated creatures are attacked by planted arrows until ammunition is spent</v>
      </c>
      <c r="N158" t="str">
        <f>IF(VLOOKUP($C158,'Spells Data'!$A$1:$N$363,13,FALSE)=0,"",VLOOKUP($C158,'Spells Data'!$A$1:$N$363,13,FALSE))</f>
        <v>yes</v>
      </c>
      <c r="O158" t="s">
        <v>268</v>
      </c>
    </row>
    <row r="159" spans="1:15" x14ac:dyDescent="0.4">
      <c r="A159" t="s">
        <v>278</v>
      </c>
      <c r="B159">
        <v>3</v>
      </c>
      <c r="C159" t="s">
        <v>306</v>
      </c>
      <c r="D159" t="str">
        <f>IF(VLOOKUP($C159,'Spells Data'!$A$1:$N$363,3,FALSE)=0,"",VLOOKUP($C159,'Spells Data'!$A$1:$N$363,3,FALSE))</f>
        <v>abjuration</v>
      </c>
      <c r="E159" t="str">
        <f>IF(VLOOKUP($C159,'Spells Data'!$A$1:$N$363,4,FALSE)=0,"",VLOOKUP($C159,'Spells Data'!$A$1:$N$363,4,FALSE))</f>
        <v/>
      </c>
      <c r="F159" t="str">
        <f>IF(VLOOKUP($C159,'Spells Data'!$A$1:$N$363,5,FALSE)=0,"",VLOOKUP($C159,'Spells Data'!$A$1:$N$363,5,FALSE))</f>
        <v>1 reaction</v>
      </c>
      <c r="G159" t="str">
        <f>IF(VLOOKUP($C159,'Spells Data'!$A$1:$N$363,6,FALSE)=0,"",VLOOKUP($C159,'Spells Data'!$A$1:$N$363,6,FALSE))</f>
        <v>60 feet</v>
      </c>
      <c r="H159" t="str">
        <f>IF(VLOOKUP($C159,'Spells Data'!$A$1:$N$363,7,FALSE)=0,"",VLOOKUP($C159,'Spells Data'!$A$1:$N$363,7,FALSE))</f>
        <v/>
      </c>
      <c r="I159" t="str">
        <f>IF(VLOOKUP($C159,'Spells Data'!$A$1:$N$363,8,FALSE)=0,"",VLOOKUP($C159,'Spells Data'!$A$1:$N$363,8,FALSE))</f>
        <v>S</v>
      </c>
      <c r="J159" t="str">
        <f>IF(VLOOKUP($C159,'Spells Data'!$A$1:$N$363,9,FALSE)=0,"",VLOOKUP($C159,'Spells Data'!$A$1:$N$363,9,FALSE))</f>
        <v/>
      </c>
      <c r="K159" t="str">
        <f>IF(VLOOKUP($C159,'Spells Data'!$A$1:$N$363,10,FALSE)=0,"",VLOOKUP($C159,'Spells Data'!$A$1:$N$363,10,FALSE))</f>
        <v/>
      </c>
      <c r="L159" t="str">
        <f>IF(VLOOKUP($C159,'Spells Data'!$A$1:$N$363,11,FALSE)=0,"",VLOOKUP($C159,'Spells Data'!$A$1:$N$363,11,FALSE))</f>
        <v>Instantaneous</v>
      </c>
      <c r="M159" t="str">
        <f>IF(VLOOKUP($C159,'Spells Data'!$A$1:$N$363,12,FALSE)=0,"",VLOOKUP($C159,'Spells Data'!$A$1:$N$363,12,FALSE))</f>
        <v>Counter spells level 3 or less, 4 or higher require spellcasting ability check, DC 10+Spell level</v>
      </c>
      <c r="N159" t="str">
        <f>IF(VLOOKUP($C159,'Spells Data'!$A$1:$N$363,13,FALSE)=0,"",VLOOKUP($C159,'Spells Data'!$A$1:$N$363,13,FALSE))</f>
        <v>yes</v>
      </c>
      <c r="O159" t="s">
        <v>278</v>
      </c>
    </row>
    <row r="160" spans="1:15" x14ac:dyDescent="0.4">
      <c r="A160" t="s">
        <v>329</v>
      </c>
      <c r="B160">
        <v>3</v>
      </c>
      <c r="C160" t="s">
        <v>306</v>
      </c>
      <c r="D160" t="str">
        <f>IF(VLOOKUP($C160,'Spells Data'!$A$1:$N$363,3,FALSE)=0,"",VLOOKUP($C160,'Spells Data'!$A$1:$N$363,3,FALSE))</f>
        <v>abjuration</v>
      </c>
      <c r="E160" t="str">
        <f>IF(VLOOKUP($C160,'Spells Data'!$A$1:$N$363,4,FALSE)=0,"",VLOOKUP($C160,'Spells Data'!$A$1:$N$363,4,FALSE))</f>
        <v/>
      </c>
      <c r="F160" t="str">
        <f>IF(VLOOKUP($C160,'Spells Data'!$A$1:$N$363,5,FALSE)=0,"",VLOOKUP($C160,'Spells Data'!$A$1:$N$363,5,FALSE))</f>
        <v>1 reaction</v>
      </c>
      <c r="G160" t="str">
        <f>IF(VLOOKUP($C160,'Spells Data'!$A$1:$N$363,6,FALSE)=0,"",VLOOKUP($C160,'Spells Data'!$A$1:$N$363,6,FALSE))</f>
        <v>60 feet</v>
      </c>
      <c r="H160" t="str">
        <f>IF(VLOOKUP($C160,'Spells Data'!$A$1:$N$363,7,FALSE)=0,"",VLOOKUP($C160,'Spells Data'!$A$1:$N$363,7,FALSE))</f>
        <v/>
      </c>
      <c r="I160" t="str">
        <f>IF(VLOOKUP($C160,'Spells Data'!$A$1:$N$363,8,FALSE)=0,"",VLOOKUP($C160,'Spells Data'!$A$1:$N$363,8,FALSE))</f>
        <v>S</v>
      </c>
      <c r="J160" t="str">
        <f>IF(VLOOKUP($C160,'Spells Data'!$A$1:$N$363,9,FALSE)=0,"",VLOOKUP($C160,'Spells Data'!$A$1:$N$363,9,FALSE))</f>
        <v/>
      </c>
      <c r="K160" t="str">
        <f>IF(VLOOKUP($C160,'Spells Data'!$A$1:$N$363,10,FALSE)=0,"",VLOOKUP($C160,'Spells Data'!$A$1:$N$363,10,FALSE))</f>
        <v/>
      </c>
      <c r="L160" t="str">
        <f>IF(VLOOKUP($C160,'Spells Data'!$A$1:$N$363,11,FALSE)=0,"",VLOOKUP($C160,'Spells Data'!$A$1:$N$363,11,FALSE))</f>
        <v>Instantaneous</v>
      </c>
      <c r="M160" t="str">
        <f>IF(VLOOKUP($C160,'Spells Data'!$A$1:$N$363,12,FALSE)=0,"",VLOOKUP($C160,'Spells Data'!$A$1:$N$363,12,FALSE))</f>
        <v>Counter spells level 3 or less, 4 or higher require spellcasting ability check, DC 10+Spell level</v>
      </c>
      <c r="N160" t="str">
        <f>IF(VLOOKUP($C160,'Spells Data'!$A$1:$N$363,13,FALSE)=0,"",VLOOKUP($C160,'Spells Data'!$A$1:$N$363,13,FALSE))</f>
        <v>yes</v>
      </c>
      <c r="O160" t="s">
        <v>329</v>
      </c>
    </row>
    <row r="161" spans="1:15" x14ac:dyDescent="0.4">
      <c r="A161" t="s">
        <v>342</v>
      </c>
      <c r="B161">
        <v>3</v>
      </c>
      <c r="C161" t="s">
        <v>306</v>
      </c>
      <c r="D161" t="str">
        <f>IF(VLOOKUP($C161,'Spells Data'!$A$1:$N$363,3,FALSE)=0,"",VLOOKUP($C161,'Spells Data'!$A$1:$N$363,3,FALSE))</f>
        <v>abjuration</v>
      </c>
      <c r="E161" t="str">
        <f>IF(VLOOKUP($C161,'Spells Data'!$A$1:$N$363,4,FALSE)=0,"",VLOOKUP($C161,'Spells Data'!$A$1:$N$363,4,FALSE))</f>
        <v/>
      </c>
      <c r="F161" t="str">
        <f>IF(VLOOKUP($C161,'Spells Data'!$A$1:$N$363,5,FALSE)=0,"",VLOOKUP($C161,'Spells Data'!$A$1:$N$363,5,FALSE))</f>
        <v>1 reaction</v>
      </c>
      <c r="G161" t="str">
        <f>IF(VLOOKUP($C161,'Spells Data'!$A$1:$N$363,6,FALSE)=0,"",VLOOKUP($C161,'Spells Data'!$A$1:$N$363,6,FALSE))</f>
        <v>60 feet</v>
      </c>
      <c r="H161" t="str">
        <f>IF(VLOOKUP($C161,'Spells Data'!$A$1:$N$363,7,FALSE)=0,"",VLOOKUP($C161,'Spells Data'!$A$1:$N$363,7,FALSE))</f>
        <v/>
      </c>
      <c r="I161" t="str">
        <f>IF(VLOOKUP($C161,'Spells Data'!$A$1:$N$363,8,FALSE)=0,"",VLOOKUP($C161,'Spells Data'!$A$1:$N$363,8,FALSE))</f>
        <v>S</v>
      </c>
      <c r="J161" t="str">
        <f>IF(VLOOKUP($C161,'Spells Data'!$A$1:$N$363,9,FALSE)=0,"",VLOOKUP($C161,'Spells Data'!$A$1:$N$363,9,FALSE))</f>
        <v/>
      </c>
      <c r="K161" t="str">
        <f>IF(VLOOKUP($C161,'Spells Data'!$A$1:$N$363,10,FALSE)=0,"",VLOOKUP($C161,'Spells Data'!$A$1:$N$363,10,FALSE))</f>
        <v/>
      </c>
      <c r="L161" t="str">
        <f>IF(VLOOKUP($C161,'Spells Data'!$A$1:$N$363,11,FALSE)=0,"",VLOOKUP($C161,'Spells Data'!$A$1:$N$363,11,FALSE))</f>
        <v>Instantaneous</v>
      </c>
      <c r="M161" t="str">
        <f>IF(VLOOKUP($C161,'Spells Data'!$A$1:$N$363,12,FALSE)=0,"",VLOOKUP($C161,'Spells Data'!$A$1:$N$363,12,FALSE))</f>
        <v>Counter spells level 3 or less, 4 or higher require spellcasting ability check, DC 10+Spell level</v>
      </c>
      <c r="N161" t="str">
        <f>IF(VLOOKUP($C161,'Spells Data'!$A$1:$N$363,13,FALSE)=0,"",VLOOKUP($C161,'Spells Data'!$A$1:$N$363,13,FALSE))</f>
        <v>yes</v>
      </c>
      <c r="O161" t="s">
        <v>342</v>
      </c>
    </row>
    <row r="162" spans="1:15" x14ac:dyDescent="0.4">
      <c r="A162" t="s">
        <v>124</v>
      </c>
      <c r="B162">
        <v>3</v>
      </c>
      <c r="C162" t="s">
        <v>153</v>
      </c>
      <c r="D162" t="str">
        <f>IF(VLOOKUP($C162,'Spells Data'!$A$1:$N$363,3,FALSE)=0,"",VLOOKUP($C162,'Spells Data'!$A$1:$N$363,3,FALSE))</f>
        <v>conjuration</v>
      </c>
      <c r="E162" t="str">
        <f>IF(VLOOKUP($C162,'Spells Data'!$A$1:$N$363,4,FALSE)=0,"",VLOOKUP($C162,'Spells Data'!$A$1:$N$363,4,FALSE))</f>
        <v/>
      </c>
      <c r="F162" t="str">
        <f>IF(VLOOKUP($C162,'Spells Data'!$A$1:$N$363,5,FALSE)=0,"",VLOOKUP($C162,'Spells Data'!$A$1:$N$363,5,FALSE))</f>
        <v>1 action</v>
      </c>
      <c r="G162" t="str">
        <f>IF(VLOOKUP($C162,'Spells Data'!$A$1:$N$363,6,FALSE)=0,"",VLOOKUP($C162,'Spells Data'!$A$1:$N$363,6,FALSE))</f>
        <v>30 feet</v>
      </c>
      <c r="H162" t="str">
        <f>IF(VLOOKUP($C162,'Spells Data'!$A$1:$N$363,7,FALSE)=0,"",VLOOKUP($C162,'Spells Data'!$A$1:$N$363,7,FALSE))</f>
        <v>V</v>
      </c>
      <c r="I162" t="str">
        <f>IF(VLOOKUP($C162,'Spells Data'!$A$1:$N$363,8,FALSE)=0,"",VLOOKUP($C162,'Spells Data'!$A$1:$N$363,8,FALSE))</f>
        <v>S</v>
      </c>
      <c r="J162" t="str">
        <f>IF(VLOOKUP($C162,'Spells Data'!$A$1:$N$363,9,FALSE)=0,"",VLOOKUP($C162,'Spells Data'!$A$1:$N$363,9,FALSE))</f>
        <v/>
      </c>
      <c r="K162" t="str">
        <f>IF(VLOOKUP($C162,'Spells Data'!$A$1:$N$363,10,FALSE)=0,"",VLOOKUP($C162,'Spells Data'!$A$1:$N$363,10,FALSE))</f>
        <v/>
      </c>
      <c r="L162" t="str">
        <f>IF(VLOOKUP($C162,'Spells Data'!$A$1:$N$363,11,FALSE)=0,"",VLOOKUP($C162,'Spells Data'!$A$1:$N$363,11,FALSE))</f>
        <v>Instantaneous</v>
      </c>
      <c r="M162" t="str">
        <f>IF(VLOOKUP($C162,'Spells Data'!$A$1:$N$363,12,FALSE)=0,"",VLOOKUP($C162,'Spells Data'!$A$1:$N$363,12,FALSE))</f>
        <v>You create 45 pounds of food and 30 gallons of water</v>
      </c>
      <c r="N162" t="str">
        <f>IF(VLOOKUP($C162,'Spells Data'!$A$1:$N$363,13,FALSE)=0,"",VLOOKUP($C162,'Spells Data'!$A$1:$N$363,13,FALSE))</f>
        <v/>
      </c>
      <c r="O162" t="s">
        <v>124</v>
      </c>
    </row>
    <row r="163" spans="1:15" x14ac:dyDescent="0.4">
      <c r="A163" t="s">
        <v>247</v>
      </c>
      <c r="B163">
        <v>3</v>
      </c>
      <c r="C163" t="s">
        <v>153</v>
      </c>
      <c r="D163" t="str">
        <f>IF(VLOOKUP($C163,'Spells Data'!$A$1:$N$363,3,FALSE)=0,"",VLOOKUP($C163,'Spells Data'!$A$1:$N$363,3,FALSE))</f>
        <v>conjuration</v>
      </c>
      <c r="E163" t="str">
        <f>IF(VLOOKUP($C163,'Spells Data'!$A$1:$N$363,4,FALSE)=0,"",VLOOKUP($C163,'Spells Data'!$A$1:$N$363,4,FALSE))</f>
        <v/>
      </c>
      <c r="F163" t="str">
        <f>IF(VLOOKUP($C163,'Spells Data'!$A$1:$N$363,5,FALSE)=0,"",VLOOKUP($C163,'Spells Data'!$A$1:$N$363,5,FALSE))</f>
        <v>1 action</v>
      </c>
      <c r="G163" t="str">
        <f>IF(VLOOKUP($C163,'Spells Data'!$A$1:$N$363,6,FALSE)=0,"",VLOOKUP($C163,'Spells Data'!$A$1:$N$363,6,FALSE))</f>
        <v>30 feet</v>
      </c>
      <c r="H163" t="str">
        <f>IF(VLOOKUP($C163,'Spells Data'!$A$1:$N$363,7,FALSE)=0,"",VLOOKUP($C163,'Spells Data'!$A$1:$N$363,7,FALSE))</f>
        <v>V</v>
      </c>
      <c r="I163" t="str">
        <f>IF(VLOOKUP($C163,'Spells Data'!$A$1:$N$363,8,FALSE)=0,"",VLOOKUP($C163,'Spells Data'!$A$1:$N$363,8,FALSE))</f>
        <v>S</v>
      </c>
      <c r="J163" t="str">
        <f>IF(VLOOKUP($C163,'Spells Data'!$A$1:$N$363,9,FALSE)=0,"",VLOOKUP($C163,'Spells Data'!$A$1:$N$363,9,FALSE))</f>
        <v/>
      </c>
      <c r="K163" t="str">
        <f>IF(VLOOKUP($C163,'Spells Data'!$A$1:$N$363,10,FALSE)=0,"",VLOOKUP($C163,'Spells Data'!$A$1:$N$363,10,FALSE))</f>
        <v/>
      </c>
      <c r="L163" t="str">
        <f>IF(VLOOKUP($C163,'Spells Data'!$A$1:$N$363,11,FALSE)=0,"",VLOOKUP($C163,'Spells Data'!$A$1:$N$363,11,FALSE))</f>
        <v>Instantaneous</v>
      </c>
      <c r="M163" t="str">
        <f>IF(VLOOKUP($C163,'Spells Data'!$A$1:$N$363,12,FALSE)=0,"",VLOOKUP($C163,'Spells Data'!$A$1:$N$363,12,FALSE))</f>
        <v>You create 45 pounds of food and 30 gallons of water</v>
      </c>
      <c r="N163" t="str">
        <f>IF(VLOOKUP($C163,'Spells Data'!$A$1:$N$363,13,FALSE)=0,"",VLOOKUP($C163,'Spells Data'!$A$1:$N$363,13,FALSE))</f>
        <v/>
      </c>
      <c r="O163" t="s">
        <v>247</v>
      </c>
    </row>
    <row r="164" spans="1:15" x14ac:dyDescent="0.4">
      <c r="A164" t="s">
        <v>124</v>
      </c>
      <c r="B164">
        <v>1</v>
      </c>
      <c r="C164" t="s">
        <v>132</v>
      </c>
      <c r="D164" t="str">
        <f>IF(VLOOKUP($C164,'Spells Data'!$A$1:$N$363,3,FALSE)=0,"",VLOOKUP($C164,'Spells Data'!$A$1:$N$363,3,FALSE))</f>
        <v>transmutation</v>
      </c>
      <c r="E164" t="str">
        <f>IF(VLOOKUP($C164,'Spells Data'!$A$1:$N$363,4,FALSE)=0,"",VLOOKUP($C164,'Spells Data'!$A$1:$N$363,4,FALSE))</f>
        <v/>
      </c>
      <c r="F164" t="str">
        <f>IF(VLOOKUP($C164,'Spells Data'!$A$1:$N$363,5,FALSE)=0,"",VLOOKUP($C164,'Spells Data'!$A$1:$N$363,5,FALSE))</f>
        <v>1 action</v>
      </c>
      <c r="G164" t="str">
        <f>IF(VLOOKUP($C164,'Spells Data'!$A$1:$N$363,6,FALSE)=0,"",VLOOKUP($C164,'Spells Data'!$A$1:$N$363,6,FALSE))</f>
        <v>30 feet</v>
      </c>
      <c r="H164" t="str">
        <f>IF(VLOOKUP($C164,'Spells Data'!$A$1:$N$363,7,FALSE)=0,"",VLOOKUP($C164,'Spells Data'!$A$1:$N$363,7,FALSE))</f>
        <v>V</v>
      </c>
      <c r="I164" t="str">
        <f>IF(VLOOKUP($C164,'Spells Data'!$A$1:$N$363,8,FALSE)=0,"",VLOOKUP($C164,'Spells Data'!$A$1:$N$363,8,FALSE))</f>
        <v>S</v>
      </c>
      <c r="J164" t="str">
        <f>IF(VLOOKUP($C164,'Spells Data'!$A$1:$N$363,9,FALSE)=0,"",VLOOKUP($C164,'Spells Data'!$A$1:$N$363,9,FALSE))</f>
        <v>M</v>
      </c>
      <c r="K164" t="str">
        <f>IF(VLOOKUP($C164,'Spells Data'!$A$1:$N$363,10,FALSE)=0,"",VLOOKUP($C164,'Spells Data'!$A$1:$N$363,10,FALSE))</f>
        <v/>
      </c>
      <c r="L164" t="str">
        <f>IF(VLOOKUP($C164,'Spells Data'!$A$1:$N$363,11,FALSE)=0,"",VLOOKUP($C164,'Spells Data'!$A$1:$N$363,11,FALSE))</f>
        <v>Instantaneous</v>
      </c>
      <c r="M164" t="str">
        <f>IF(VLOOKUP($C164,'Spells Data'!$A$1:$N$363,12,FALSE)=0,"",VLOOKUP($C164,'Spells Data'!$A$1:$N$363,12,FALSE))</f>
        <v>You either create or destory 10 gallons of water in range</v>
      </c>
      <c r="N164" t="str">
        <f>IF(VLOOKUP($C164,'Spells Data'!$A$1:$N$363,13,FALSE)=0,"",VLOOKUP($C164,'Spells Data'!$A$1:$N$363,13,FALSE))</f>
        <v>yes</v>
      </c>
      <c r="O164" t="s">
        <v>124</v>
      </c>
    </row>
    <row r="165" spans="1:15" x14ac:dyDescent="0.4">
      <c r="A165" t="s">
        <v>195</v>
      </c>
      <c r="B165">
        <v>1</v>
      </c>
      <c r="C165" t="s">
        <v>132</v>
      </c>
      <c r="D165" t="str">
        <f>IF(VLOOKUP($C165,'Spells Data'!$A$1:$N$363,3,FALSE)=0,"",VLOOKUP($C165,'Spells Data'!$A$1:$N$363,3,FALSE))</f>
        <v>transmutation</v>
      </c>
      <c r="E165" t="str">
        <f>IF(VLOOKUP($C165,'Spells Data'!$A$1:$N$363,4,FALSE)=0,"",VLOOKUP($C165,'Spells Data'!$A$1:$N$363,4,FALSE))</f>
        <v/>
      </c>
      <c r="F165" t="str">
        <f>IF(VLOOKUP($C165,'Spells Data'!$A$1:$N$363,5,FALSE)=0,"",VLOOKUP($C165,'Spells Data'!$A$1:$N$363,5,FALSE))</f>
        <v>1 action</v>
      </c>
      <c r="G165" t="str">
        <f>IF(VLOOKUP($C165,'Spells Data'!$A$1:$N$363,6,FALSE)=0,"",VLOOKUP($C165,'Spells Data'!$A$1:$N$363,6,FALSE))</f>
        <v>30 feet</v>
      </c>
      <c r="H165" t="str">
        <f>IF(VLOOKUP($C165,'Spells Data'!$A$1:$N$363,7,FALSE)=0,"",VLOOKUP($C165,'Spells Data'!$A$1:$N$363,7,FALSE))</f>
        <v>V</v>
      </c>
      <c r="I165" t="str">
        <f>IF(VLOOKUP($C165,'Spells Data'!$A$1:$N$363,8,FALSE)=0,"",VLOOKUP($C165,'Spells Data'!$A$1:$N$363,8,FALSE))</f>
        <v>S</v>
      </c>
      <c r="J165" t="str">
        <f>IF(VLOOKUP($C165,'Spells Data'!$A$1:$N$363,9,FALSE)=0,"",VLOOKUP($C165,'Spells Data'!$A$1:$N$363,9,FALSE))</f>
        <v>M</v>
      </c>
      <c r="K165" t="str">
        <f>IF(VLOOKUP($C165,'Spells Data'!$A$1:$N$363,10,FALSE)=0,"",VLOOKUP($C165,'Spells Data'!$A$1:$N$363,10,FALSE))</f>
        <v/>
      </c>
      <c r="L165" t="str">
        <f>IF(VLOOKUP($C165,'Spells Data'!$A$1:$N$363,11,FALSE)=0,"",VLOOKUP($C165,'Spells Data'!$A$1:$N$363,11,FALSE))</f>
        <v>Instantaneous</v>
      </c>
      <c r="M165" t="str">
        <f>IF(VLOOKUP($C165,'Spells Data'!$A$1:$N$363,12,FALSE)=0,"",VLOOKUP($C165,'Spells Data'!$A$1:$N$363,12,FALSE))</f>
        <v>You either create or destory 10 gallons of water in range</v>
      </c>
      <c r="N165" t="str">
        <f>IF(VLOOKUP($C165,'Spells Data'!$A$1:$N$363,13,FALSE)=0,"",VLOOKUP($C165,'Spells Data'!$A$1:$N$363,13,FALSE))</f>
        <v>yes</v>
      </c>
      <c r="O165" t="s">
        <v>195</v>
      </c>
    </row>
    <row r="166" spans="1:15" x14ac:dyDescent="0.4">
      <c r="A166" t="s">
        <v>124</v>
      </c>
      <c r="B166">
        <v>6</v>
      </c>
      <c r="C166" t="s">
        <v>176</v>
      </c>
      <c r="D166" t="str">
        <f>IF(VLOOKUP($C166,'Spells Data'!$A$1:$N$363,3,FALSE)=0,"",VLOOKUP($C166,'Spells Data'!$A$1:$N$363,3,FALSE))</f>
        <v>necromancy</v>
      </c>
      <c r="E166" t="str">
        <f>IF(VLOOKUP($C166,'Spells Data'!$A$1:$N$363,4,FALSE)=0,"",VLOOKUP($C166,'Spells Data'!$A$1:$N$363,4,FALSE))</f>
        <v/>
      </c>
      <c r="F166" t="str">
        <f>IF(VLOOKUP($C166,'Spells Data'!$A$1:$N$363,5,FALSE)=0,"",VLOOKUP($C166,'Spells Data'!$A$1:$N$363,5,FALSE))</f>
        <v>1 minute</v>
      </c>
      <c r="G166" t="str">
        <f>IF(VLOOKUP($C166,'Spells Data'!$A$1:$N$363,6,FALSE)=0,"",VLOOKUP($C166,'Spells Data'!$A$1:$N$363,6,FALSE))</f>
        <v>10 feet</v>
      </c>
      <c r="H166" t="str">
        <f>IF(VLOOKUP($C166,'Spells Data'!$A$1:$N$363,7,FALSE)=0,"",VLOOKUP($C166,'Spells Data'!$A$1:$N$363,7,FALSE))</f>
        <v>V</v>
      </c>
      <c r="I166" t="str">
        <f>IF(VLOOKUP($C166,'Spells Data'!$A$1:$N$363,8,FALSE)=0,"",VLOOKUP($C166,'Spells Data'!$A$1:$N$363,8,FALSE))</f>
        <v>S</v>
      </c>
      <c r="J166" t="str">
        <f>IF(VLOOKUP($C166,'Spells Data'!$A$1:$N$363,9,FALSE)=0,"",VLOOKUP($C166,'Spells Data'!$A$1:$N$363,9,FALSE))</f>
        <v>M</v>
      </c>
      <c r="K166" t="str">
        <f>IF(VLOOKUP($C166,'Spells Data'!$A$1:$N$363,10,FALSE)=0,"",VLOOKUP($C166,'Spells Data'!$A$1:$N$363,10,FALSE))</f>
        <v/>
      </c>
      <c r="L166" t="str">
        <f>IF(VLOOKUP($C166,'Spells Data'!$A$1:$N$363,11,FALSE)=0,"",VLOOKUP($C166,'Spells Data'!$A$1:$N$363,11,FALSE))</f>
        <v>Instantaneous</v>
      </c>
      <c r="M166" t="str">
        <f>IF(VLOOKUP($C166,'Spells Data'!$A$1:$N$363,12,FALSE)=0,"",VLOOKUP($C166,'Spells Data'!$A$1:$N$363,12,FALSE))</f>
        <v>Up to three corpses become ghouls under your control for 24 hours</v>
      </c>
      <c r="N166" t="str">
        <f>IF(VLOOKUP($C166,'Spells Data'!$A$1:$N$363,13,FALSE)=0,"",VLOOKUP($C166,'Spells Data'!$A$1:$N$363,13,FALSE))</f>
        <v>yes</v>
      </c>
      <c r="O166" t="s">
        <v>124</v>
      </c>
    </row>
    <row r="167" spans="1:15" x14ac:dyDescent="0.4">
      <c r="A167" t="s">
        <v>329</v>
      </c>
      <c r="B167">
        <v>6</v>
      </c>
      <c r="C167" t="s">
        <v>176</v>
      </c>
      <c r="D167" t="str">
        <f>IF(VLOOKUP($C167,'Spells Data'!$A$1:$N$363,3,FALSE)=0,"",VLOOKUP($C167,'Spells Data'!$A$1:$N$363,3,FALSE))</f>
        <v>necromancy</v>
      </c>
      <c r="E167" t="str">
        <f>IF(VLOOKUP($C167,'Spells Data'!$A$1:$N$363,4,FALSE)=0,"",VLOOKUP($C167,'Spells Data'!$A$1:$N$363,4,FALSE))</f>
        <v/>
      </c>
      <c r="F167" t="str">
        <f>IF(VLOOKUP($C167,'Spells Data'!$A$1:$N$363,5,FALSE)=0,"",VLOOKUP($C167,'Spells Data'!$A$1:$N$363,5,FALSE))</f>
        <v>1 minute</v>
      </c>
      <c r="G167" t="str">
        <f>IF(VLOOKUP($C167,'Spells Data'!$A$1:$N$363,6,FALSE)=0,"",VLOOKUP($C167,'Spells Data'!$A$1:$N$363,6,FALSE))</f>
        <v>10 feet</v>
      </c>
      <c r="H167" t="str">
        <f>IF(VLOOKUP($C167,'Spells Data'!$A$1:$N$363,7,FALSE)=0,"",VLOOKUP($C167,'Spells Data'!$A$1:$N$363,7,FALSE))</f>
        <v>V</v>
      </c>
      <c r="I167" t="str">
        <f>IF(VLOOKUP($C167,'Spells Data'!$A$1:$N$363,8,FALSE)=0,"",VLOOKUP($C167,'Spells Data'!$A$1:$N$363,8,FALSE))</f>
        <v>S</v>
      </c>
      <c r="J167" t="str">
        <f>IF(VLOOKUP($C167,'Spells Data'!$A$1:$N$363,9,FALSE)=0,"",VLOOKUP($C167,'Spells Data'!$A$1:$N$363,9,FALSE))</f>
        <v>M</v>
      </c>
      <c r="K167" t="str">
        <f>IF(VLOOKUP($C167,'Spells Data'!$A$1:$N$363,10,FALSE)=0,"",VLOOKUP($C167,'Spells Data'!$A$1:$N$363,10,FALSE))</f>
        <v/>
      </c>
      <c r="L167" t="str">
        <f>IF(VLOOKUP($C167,'Spells Data'!$A$1:$N$363,11,FALSE)=0,"",VLOOKUP($C167,'Spells Data'!$A$1:$N$363,11,FALSE))</f>
        <v>Instantaneous</v>
      </c>
      <c r="M167" t="str">
        <f>IF(VLOOKUP($C167,'Spells Data'!$A$1:$N$363,12,FALSE)=0,"",VLOOKUP($C167,'Spells Data'!$A$1:$N$363,12,FALSE))</f>
        <v>Up to three corpses become ghouls under your control for 24 hours</v>
      </c>
      <c r="N167" t="str">
        <f>IF(VLOOKUP($C167,'Spells Data'!$A$1:$N$363,13,FALSE)=0,"",VLOOKUP($C167,'Spells Data'!$A$1:$N$363,13,FALSE))</f>
        <v>yes</v>
      </c>
      <c r="O167" t="s">
        <v>329</v>
      </c>
    </row>
    <row r="168" spans="1:15" x14ac:dyDescent="0.4">
      <c r="A168" t="s">
        <v>342</v>
      </c>
      <c r="B168">
        <v>6</v>
      </c>
      <c r="C168" t="s">
        <v>176</v>
      </c>
      <c r="D168" t="str">
        <f>IF(VLOOKUP($C168,'Spells Data'!$A$1:$N$363,3,FALSE)=0,"",VLOOKUP($C168,'Spells Data'!$A$1:$N$363,3,FALSE))</f>
        <v>necromancy</v>
      </c>
      <c r="E168" t="str">
        <f>IF(VLOOKUP($C168,'Spells Data'!$A$1:$N$363,4,FALSE)=0,"",VLOOKUP($C168,'Spells Data'!$A$1:$N$363,4,FALSE))</f>
        <v/>
      </c>
      <c r="F168" t="str">
        <f>IF(VLOOKUP($C168,'Spells Data'!$A$1:$N$363,5,FALSE)=0,"",VLOOKUP($C168,'Spells Data'!$A$1:$N$363,5,FALSE))</f>
        <v>1 minute</v>
      </c>
      <c r="G168" t="str">
        <f>IF(VLOOKUP($C168,'Spells Data'!$A$1:$N$363,6,FALSE)=0,"",VLOOKUP($C168,'Spells Data'!$A$1:$N$363,6,FALSE))</f>
        <v>10 feet</v>
      </c>
      <c r="H168" t="str">
        <f>IF(VLOOKUP($C168,'Spells Data'!$A$1:$N$363,7,FALSE)=0,"",VLOOKUP($C168,'Spells Data'!$A$1:$N$363,7,FALSE))</f>
        <v>V</v>
      </c>
      <c r="I168" t="str">
        <f>IF(VLOOKUP($C168,'Spells Data'!$A$1:$N$363,8,FALSE)=0,"",VLOOKUP($C168,'Spells Data'!$A$1:$N$363,8,FALSE))</f>
        <v>S</v>
      </c>
      <c r="J168" t="str">
        <f>IF(VLOOKUP($C168,'Spells Data'!$A$1:$N$363,9,FALSE)=0,"",VLOOKUP($C168,'Spells Data'!$A$1:$N$363,9,FALSE))</f>
        <v>M</v>
      </c>
      <c r="K168" t="str">
        <f>IF(VLOOKUP($C168,'Spells Data'!$A$1:$N$363,10,FALSE)=0,"",VLOOKUP($C168,'Spells Data'!$A$1:$N$363,10,FALSE))</f>
        <v/>
      </c>
      <c r="L168" t="str">
        <f>IF(VLOOKUP($C168,'Spells Data'!$A$1:$N$363,11,FALSE)=0,"",VLOOKUP($C168,'Spells Data'!$A$1:$N$363,11,FALSE))</f>
        <v>Instantaneous</v>
      </c>
      <c r="M168" t="str">
        <f>IF(VLOOKUP($C168,'Spells Data'!$A$1:$N$363,12,FALSE)=0,"",VLOOKUP($C168,'Spells Data'!$A$1:$N$363,12,FALSE))</f>
        <v>Up to three corpses become ghouls under your control for 24 hours</v>
      </c>
      <c r="N168" t="str">
        <f>IF(VLOOKUP($C168,'Spells Data'!$A$1:$N$363,13,FALSE)=0,"",VLOOKUP($C168,'Spells Data'!$A$1:$N$363,13,FALSE))</f>
        <v>yes</v>
      </c>
      <c r="O168" t="s">
        <v>342</v>
      </c>
    </row>
    <row r="169" spans="1:15" x14ac:dyDescent="0.4">
      <c r="A169" t="s">
        <v>278</v>
      </c>
      <c r="B169">
        <v>5</v>
      </c>
      <c r="C169" t="s">
        <v>315</v>
      </c>
      <c r="D169" t="str">
        <f>IF(VLOOKUP($C169,'Spells Data'!$A$1:$N$363,3,FALSE)=0,"",VLOOKUP($C169,'Spells Data'!$A$1:$N$363,3,FALSE))</f>
        <v>illusion</v>
      </c>
      <c r="E169" t="str">
        <f>IF(VLOOKUP($C169,'Spells Data'!$A$1:$N$363,4,FALSE)=0,"",VLOOKUP($C169,'Spells Data'!$A$1:$N$363,4,FALSE))</f>
        <v/>
      </c>
      <c r="F169" t="str">
        <f>IF(VLOOKUP($C169,'Spells Data'!$A$1:$N$363,5,FALSE)=0,"",VLOOKUP($C169,'Spells Data'!$A$1:$N$363,5,FALSE))</f>
        <v>1 minute</v>
      </c>
      <c r="G169" t="str">
        <f>IF(VLOOKUP($C169,'Spells Data'!$A$1:$N$363,6,FALSE)=0,"",VLOOKUP($C169,'Spells Data'!$A$1:$N$363,6,FALSE))</f>
        <v>30 feet</v>
      </c>
      <c r="H169" t="str">
        <f>IF(VLOOKUP($C169,'Spells Data'!$A$1:$N$363,7,FALSE)=0,"",VLOOKUP($C169,'Spells Data'!$A$1:$N$363,7,FALSE))</f>
        <v>V</v>
      </c>
      <c r="I169" t="str">
        <f>IF(VLOOKUP($C169,'Spells Data'!$A$1:$N$363,8,FALSE)=0,"",VLOOKUP($C169,'Spells Data'!$A$1:$N$363,8,FALSE))</f>
        <v>S</v>
      </c>
      <c r="J169" t="str">
        <f>IF(VLOOKUP($C169,'Spells Data'!$A$1:$N$363,9,FALSE)=0,"",VLOOKUP($C169,'Spells Data'!$A$1:$N$363,9,FALSE))</f>
        <v>M</v>
      </c>
      <c r="K169" t="str">
        <f>IF(VLOOKUP($C169,'Spells Data'!$A$1:$N$363,10,FALSE)=0,"",VLOOKUP($C169,'Spells Data'!$A$1:$N$363,10,FALSE))</f>
        <v/>
      </c>
      <c r="L169" t="str">
        <f>IF(VLOOKUP($C169,'Spells Data'!$A$1:$N$363,11,FALSE)=0,"",VLOOKUP($C169,'Spells Data'!$A$1:$N$363,11,FALSE))</f>
        <v>Special</v>
      </c>
      <c r="M169" t="str">
        <f>IF(VLOOKUP($C169,'Spells Data'!$A$1:$N$363,12,FALSE)=0,"",VLOOKUP($C169,'Spells Data'!$A$1:$N$363,12,FALSE))</f>
        <v>You creat nonliving objects from Shadow stuff, duration depends on the matter created</v>
      </c>
      <c r="N169" t="str">
        <f>IF(VLOOKUP($C169,'Spells Data'!$A$1:$N$363,13,FALSE)=0,"",VLOOKUP($C169,'Spells Data'!$A$1:$N$363,13,FALSE))</f>
        <v>yes</v>
      </c>
      <c r="O169" t="s">
        <v>278</v>
      </c>
    </row>
    <row r="170" spans="1:15" x14ac:dyDescent="0.4">
      <c r="A170" t="s">
        <v>342</v>
      </c>
      <c r="B170">
        <v>5</v>
      </c>
      <c r="C170" t="s">
        <v>315</v>
      </c>
      <c r="D170" t="str">
        <f>IF(VLOOKUP($C170,'Spells Data'!$A$1:$N$363,3,FALSE)=0,"",VLOOKUP($C170,'Spells Data'!$A$1:$N$363,3,FALSE))</f>
        <v>illusion</v>
      </c>
      <c r="E170" t="str">
        <f>IF(VLOOKUP($C170,'Spells Data'!$A$1:$N$363,4,FALSE)=0,"",VLOOKUP($C170,'Spells Data'!$A$1:$N$363,4,FALSE))</f>
        <v/>
      </c>
      <c r="F170" t="str">
        <f>IF(VLOOKUP($C170,'Spells Data'!$A$1:$N$363,5,FALSE)=0,"",VLOOKUP($C170,'Spells Data'!$A$1:$N$363,5,FALSE))</f>
        <v>1 minute</v>
      </c>
      <c r="G170" t="str">
        <f>IF(VLOOKUP($C170,'Spells Data'!$A$1:$N$363,6,FALSE)=0,"",VLOOKUP($C170,'Spells Data'!$A$1:$N$363,6,FALSE))</f>
        <v>30 feet</v>
      </c>
      <c r="H170" t="str">
        <f>IF(VLOOKUP($C170,'Spells Data'!$A$1:$N$363,7,FALSE)=0,"",VLOOKUP($C170,'Spells Data'!$A$1:$N$363,7,FALSE))</f>
        <v>V</v>
      </c>
      <c r="I170" t="str">
        <f>IF(VLOOKUP($C170,'Spells Data'!$A$1:$N$363,8,FALSE)=0,"",VLOOKUP($C170,'Spells Data'!$A$1:$N$363,8,FALSE))</f>
        <v>S</v>
      </c>
      <c r="J170" t="str">
        <f>IF(VLOOKUP($C170,'Spells Data'!$A$1:$N$363,9,FALSE)=0,"",VLOOKUP($C170,'Spells Data'!$A$1:$N$363,9,FALSE))</f>
        <v>M</v>
      </c>
      <c r="K170" t="str">
        <f>IF(VLOOKUP($C170,'Spells Data'!$A$1:$N$363,10,FALSE)=0,"",VLOOKUP($C170,'Spells Data'!$A$1:$N$363,10,FALSE))</f>
        <v/>
      </c>
      <c r="L170" t="str">
        <f>IF(VLOOKUP($C170,'Spells Data'!$A$1:$N$363,11,FALSE)=0,"",VLOOKUP($C170,'Spells Data'!$A$1:$N$363,11,FALSE))</f>
        <v>Special</v>
      </c>
      <c r="M170" t="str">
        <f>IF(VLOOKUP($C170,'Spells Data'!$A$1:$N$363,12,FALSE)=0,"",VLOOKUP($C170,'Spells Data'!$A$1:$N$363,12,FALSE))</f>
        <v>You creat nonliving objects from Shadow stuff, duration depends on the matter created</v>
      </c>
      <c r="N170" t="str">
        <f>IF(VLOOKUP($C170,'Spells Data'!$A$1:$N$363,13,FALSE)=0,"",VLOOKUP($C170,'Spells Data'!$A$1:$N$363,13,FALSE))</f>
        <v>yes</v>
      </c>
      <c r="O170" t="s">
        <v>342</v>
      </c>
    </row>
    <row r="171" spans="1:15" x14ac:dyDescent="0.4">
      <c r="A171" t="s">
        <v>10</v>
      </c>
      <c r="B171">
        <v>2</v>
      </c>
      <c r="C171" t="s">
        <v>44</v>
      </c>
      <c r="D171" t="str">
        <f>IF(VLOOKUP($C171,'Spells Data'!$A$1:$N$363,3,FALSE)=0,"",VLOOKUP($C171,'Spells Data'!$A$1:$N$363,3,FALSE))</f>
        <v>enchantment</v>
      </c>
      <c r="E171" t="str">
        <f>IF(VLOOKUP($C171,'Spells Data'!$A$1:$N$363,4,FALSE)=0,"",VLOOKUP($C171,'Spells Data'!$A$1:$N$363,4,FALSE))</f>
        <v/>
      </c>
      <c r="F171" t="str">
        <f>IF(VLOOKUP($C171,'Spells Data'!$A$1:$N$363,5,FALSE)=0,"",VLOOKUP($C171,'Spells Data'!$A$1:$N$363,5,FALSE))</f>
        <v>1 action</v>
      </c>
      <c r="G171" t="str">
        <f>IF(VLOOKUP($C171,'Spells Data'!$A$1:$N$363,6,FALSE)=0,"",VLOOKUP($C171,'Spells Data'!$A$1:$N$363,6,FALSE))</f>
        <v>120 feet</v>
      </c>
      <c r="H171" t="str">
        <f>IF(VLOOKUP($C171,'Spells Data'!$A$1:$N$363,7,FALSE)=0,"",VLOOKUP($C171,'Spells Data'!$A$1:$N$363,7,FALSE))</f>
        <v>V</v>
      </c>
      <c r="I171" t="str">
        <f>IF(VLOOKUP($C171,'Spells Data'!$A$1:$N$363,8,FALSE)=0,"",VLOOKUP($C171,'Spells Data'!$A$1:$N$363,8,FALSE))</f>
        <v>S</v>
      </c>
      <c r="J171" t="str">
        <f>IF(VLOOKUP($C171,'Spells Data'!$A$1:$N$363,9,FALSE)=0,"",VLOOKUP($C171,'Spells Data'!$A$1:$N$363,9,FALSE))</f>
        <v/>
      </c>
      <c r="K171" t="str">
        <f>IF(VLOOKUP($C171,'Spells Data'!$A$1:$N$363,10,FALSE)=0,"",VLOOKUP($C171,'Spells Data'!$A$1:$N$363,10,FALSE))</f>
        <v/>
      </c>
      <c r="L171" t="str">
        <f>IF(VLOOKUP($C171,'Spells Data'!$A$1:$N$363,11,FALSE)=0,"",VLOOKUP($C171,'Spells Data'!$A$1:$N$363,11,FALSE))</f>
        <v>Concentration, up to 1 mintue</v>
      </c>
      <c r="M171" t="str">
        <f>IF(VLOOKUP($C171,'Spells Data'!$A$1:$N$363,12,FALSE)=0,"",VLOOKUP($C171,'Spells Data'!$A$1:$N$363,12,FALSE))</f>
        <v>One humanoid target becomes charmed and attacks creature you choose for the duration</v>
      </c>
      <c r="N171" t="str">
        <f>IF(VLOOKUP($C171,'Spells Data'!$A$1:$N$363,13,FALSE)=0,"",VLOOKUP($C171,'Spells Data'!$A$1:$N$363,13,FALSE))</f>
        <v/>
      </c>
      <c r="O171" t="s">
        <v>10</v>
      </c>
    </row>
    <row r="172" spans="1:15" x14ac:dyDescent="0.4">
      <c r="A172" t="s">
        <v>278</v>
      </c>
      <c r="B172">
        <v>2</v>
      </c>
      <c r="C172" t="s">
        <v>44</v>
      </c>
      <c r="D172" t="str">
        <f>IF(VLOOKUP($C172,'Spells Data'!$A$1:$N$363,3,FALSE)=0,"",VLOOKUP($C172,'Spells Data'!$A$1:$N$363,3,FALSE))</f>
        <v>enchantment</v>
      </c>
      <c r="E172" t="str">
        <f>IF(VLOOKUP($C172,'Spells Data'!$A$1:$N$363,4,FALSE)=0,"",VLOOKUP($C172,'Spells Data'!$A$1:$N$363,4,FALSE))</f>
        <v/>
      </c>
      <c r="F172" t="str">
        <f>IF(VLOOKUP($C172,'Spells Data'!$A$1:$N$363,5,FALSE)=0,"",VLOOKUP($C172,'Spells Data'!$A$1:$N$363,5,FALSE))</f>
        <v>1 action</v>
      </c>
      <c r="G172" t="str">
        <f>IF(VLOOKUP($C172,'Spells Data'!$A$1:$N$363,6,FALSE)=0,"",VLOOKUP($C172,'Spells Data'!$A$1:$N$363,6,FALSE))</f>
        <v>120 feet</v>
      </c>
      <c r="H172" t="str">
        <f>IF(VLOOKUP($C172,'Spells Data'!$A$1:$N$363,7,FALSE)=0,"",VLOOKUP($C172,'Spells Data'!$A$1:$N$363,7,FALSE))</f>
        <v>V</v>
      </c>
      <c r="I172" t="str">
        <f>IF(VLOOKUP($C172,'Spells Data'!$A$1:$N$363,8,FALSE)=0,"",VLOOKUP($C172,'Spells Data'!$A$1:$N$363,8,FALSE))</f>
        <v>S</v>
      </c>
      <c r="J172" t="str">
        <f>IF(VLOOKUP($C172,'Spells Data'!$A$1:$N$363,9,FALSE)=0,"",VLOOKUP($C172,'Spells Data'!$A$1:$N$363,9,FALSE))</f>
        <v/>
      </c>
      <c r="K172" t="str">
        <f>IF(VLOOKUP($C172,'Spells Data'!$A$1:$N$363,10,FALSE)=0,"",VLOOKUP($C172,'Spells Data'!$A$1:$N$363,10,FALSE))</f>
        <v/>
      </c>
      <c r="L172" t="str">
        <f>IF(VLOOKUP($C172,'Spells Data'!$A$1:$N$363,11,FALSE)=0,"",VLOOKUP($C172,'Spells Data'!$A$1:$N$363,11,FALSE))</f>
        <v>Concentration, up to 1 mintue</v>
      </c>
      <c r="M172" t="str">
        <f>IF(VLOOKUP($C172,'Spells Data'!$A$1:$N$363,12,FALSE)=0,"",VLOOKUP($C172,'Spells Data'!$A$1:$N$363,12,FALSE))</f>
        <v>One humanoid target becomes charmed and attacks creature you choose for the duration</v>
      </c>
      <c r="N172" t="str">
        <f>IF(VLOOKUP($C172,'Spells Data'!$A$1:$N$363,13,FALSE)=0,"",VLOOKUP($C172,'Spells Data'!$A$1:$N$363,13,FALSE))</f>
        <v/>
      </c>
      <c r="O172" t="s">
        <v>278</v>
      </c>
    </row>
    <row r="173" spans="1:15" x14ac:dyDescent="0.4">
      <c r="A173" t="s">
        <v>329</v>
      </c>
      <c r="B173">
        <v>2</v>
      </c>
      <c r="C173" t="s">
        <v>44</v>
      </c>
      <c r="D173" t="str">
        <f>IF(VLOOKUP($C173,'Spells Data'!$A$1:$N$363,3,FALSE)=0,"",VLOOKUP($C173,'Spells Data'!$A$1:$N$363,3,FALSE))</f>
        <v>enchantment</v>
      </c>
      <c r="E173" t="str">
        <f>IF(VLOOKUP($C173,'Spells Data'!$A$1:$N$363,4,FALSE)=0,"",VLOOKUP($C173,'Spells Data'!$A$1:$N$363,4,FALSE))</f>
        <v/>
      </c>
      <c r="F173" t="str">
        <f>IF(VLOOKUP($C173,'Spells Data'!$A$1:$N$363,5,FALSE)=0,"",VLOOKUP($C173,'Spells Data'!$A$1:$N$363,5,FALSE))</f>
        <v>1 action</v>
      </c>
      <c r="G173" t="str">
        <f>IF(VLOOKUP($C173,'Spells Data'!$A$1:$N$363,6,FALSE)=0,"",VLOOKUP($C173,'Spells Data'!$A$1:$N$363,6,FALSE))</f>
        <v>120 feet</v>
      </c>
      <c r="H173" t="str">
        <f>IF(VLOOKUP($C173,'Spells Data'!$A$1:$N$363,7,FALSE)=0,"",VLOOKUP($C173,'Spells Data'!$A$1:$N$363,7,FALSE))</f>
        <v>V</v>
      </c>
      <c r="I173" t="str">
        <f>IF(VLOOKUP($C173,'Spells Data'!$A$1:$N$363,8,FALSE)=0,"",VLOOKUP($C173,'Spells Data'!$A$1:$N$363,8,FALSE))</f>
        <v>S</v>
      </c>
      <c r="J173" t="str">
        <f>IF(VLOOKUP($C173,'Spells Data'!$A$1:$N$363,9,FALSE)=0,"",VLOOKUP($C173,'Spells Data'!$A$1:$N$363,9,FALSE))</f>
        <v/>
      </c>
      <c r="K173" t="str">
        <f>IF(VLOOKUP($C173,'Spells Data'!$A$1:$N$363,10,FALSE)=0,"",VLOOKUP($C173,'Spells Data'!$A$1:$N$363,10,FALSE))</f>
        <v/>
      </c>
      <c r="L173" t="str">
        <f>IF(VLOOKUP($C173,'Spells Data'!$A$1:$N$363,11,FALSE)=0,"",VLOOKUP($C173,'Spells Data'!$A$1:$N$363,11,FALSE))</f>
        <v>Concentration, up to 1 mintue</v>
      </c>
      <c r="M173" t="str">
        <f>IF(VLOOKUP($C173,'Spells Data'!$A$1:$N$363,12,FALSE)=0,"",VLOOKUP($C173,'Spells Data'!$A$1:$N$363,12,FALSE))</f>
        <v>One humanoid target becomes charmed and attacks creature you choose for the duration</v>
      </c>
      <c r="N173" t="str">
        <f>IF(VLOOKUP($C173,'Spells Data'!$A$1:$N$363,13,FALSE)=0,"",VLOOKUP($C173,'Spells Data'!$A$1:$N$363,13,FALSE))</f>
        <v/>
      </c>
      <c r="O173" t="s">
        <v>329</v>
      </c>
    </row>
    <row r="174" spans="1:15" x14ac:dyDescent="0.4">
      <c r="A174" t="s">
        <v>342</v>
      </c>
      <c r="B174">
        <v>2</v>
      </c>
      <c r="C174" t="s">
        <v>44</v>
      </c>
      <c r="D174" t="str">
        <f>IF(VLOOKUP($C174,'Spells Data'!$A$1:$N$363,3,FALSE)=0,"",VLOOKUP($C174,'Spells Data'!$A$1:$N$363,3,FALSE))</f>
        <v>enchantment</v>
      </c>
      <c r="E174" t="str">
        <f>IF(VLOOKUP($C174,'Spells Data'!$A$1:$N$363,4,FALSE)=0,"",VLOOKUP($C174,'Spells Data'!$A$1:$N$363,4,FALSE))</f>
        <v/>
      </c>
      <c r="F174" t="str">
        <f>IF(VLOOKUP($C174,'Spells Data'!$A$1:$N$363,5,FALSE)=0,"",VLOOKUP($C174,'Spells Data'!$A$1:$N$363,5,FALSE))</f>
        <v>1 action</v>
      </c>
      <c r="G174" t="str">
        <f>IF(VLOOKUP($C174,'Spells Data'!$A$1:$N$363,6,FALSE)=0,"",VLOOKUP($C174,'Spells Data'!$A$1:$N$363,6,FALSE))</f>
        <v>120 feet</v>
      </c>
      <c r="H174" t="str">
        <f>IF(VLOOKUP($C174,'Spells Data'!$A$1:$N$363,7,FALSE)=0,"",VLOOKUP($C174,'Spells Data'!$A$1:$N$363,7,FALSE))</f>
        <v>V</v>
      </c>
      <c r="I174" t="str">
        <f>IF(VLOOKUP($C174,'Spells Data'!$A$1:$N$363,8,FALSE)=0,"",VLOOKUP($C174,'Spells Data'!$A$1:$N$363,8,FALSE))</f>
        <v>S</v>
      </c>
      <c r="J174" t="str">
        <f>IF(VLOOKUP($C174,'Spells Data'!$A$1:$N$363,9,FALSE)=0,"",VLOOKUP($C174,'Spells Data'!$A$1:$N$363,9,FALSE))</f>
        <v/>
      </c>
      <c r="K174" t="str">
        <f>IF(VLOOKUP($C174,'Spells Data'!$A$1:$N$363,10,FALSE)=0,"",VLOOKUP($C174,'Spells Data'!$A$1:$N$363,10,FALSE))</f>
        <v/>
      </c>
      <c r="L174" t="str">
        <f>IF(VLOOKUP($C174,'Spells Data'!$A$1:$N$363,11,FALSE)=0,"",VLOOKUP($C174,'Spells Data'!$A$1:$N$363,11,FALSE))</f>
        <v>Concentration, up to 1 mintue</v>
      </c>
      <c r="M174" t="str">
        <f>IF(VLOOKUP($C174,'Spells Data'!$A$1:$N$363,12,FALSE)=0,"",VLOOKUP($C174,'Spells Data'!$A$1:$N$363,12,FALSE))</f>
        <v>One humanoid target becomes charmed and attacks creature you choose for the duration</v>
      </c>
      <c r="N174" t="str">
        <f>IF(VLOOKUP($C174,'Spells Data'!$A$1:$N$363,13,FALSE)=0,"",VLOOKUP($C174,'Spells Data'!$A$1:$N$363,13,FALSE))</f>
        <v/>
      </c>
      <c r="O174" t="s">
        <v>342</v>
      </c>
    </row>
    <row r="175" spans="1:15" x14ac:dyDescent="0.4">
      <c r="A175" t="s">
        <v>247</v>
      </c>
      <c r="B175">
        <v>3</v>
      </c>
      <c r="C175" t="s">
        <v>258</v>
      </c>
      <c r="D175" t="str">
        <f>IF(VLOOKUP($C175,'Spells Data'!$A$1:$N$363,3,FALSE)=0,"",VLOOKUP($C175,'Spells Data'!$A$1:$N$363,3,FALSE))</f>
        <v>evocation</v>
      </c>
      <c r="E175" t="str">
        <f>IF(VLOOKUP($C175,'Spells Data'!$A$1:$N$363,4,FALSE)=0,"",VLOOKUP($C175,'Spells Data'!$A$1:$N$363,4,FALSE))</f>
        <v/>
      </c>
      <c r="F175" t="str">
        <f>IF(VLOOKUP($C175,'Spells Data'!$A$1:$N$363,5,FALSE)=0,"",VLOOKUP($C175,'Spells Data'!$A$1:$N$363,5,FALSE))</f>
        <v>1 action</v>
      </c>
      <c r="G175" t="str">
        <f>IF(VLOOKUP($C175,'Spells Data'!$A$1:$N$363,6,FALSE)=0,"",VLOOKUP($C175,'Spells Data'!$A$1:$N$363,6,FALSE))</f>
        <v>Self</v>
      </c>
      <c r="H175" t="str">
        <f>IF(VLOOKUP($C175,'Spells Data'!$A$1:$N$363,7,FALSE)=0,"",VLOOKUP($C175,'Spells Data'!$A$1:$N$363,7,FALSE))</f>
        <v>V</v>
      </c>
      <c r="I175" t="str">
        <f>IF(VLOOKUP($C175,'Spells Data'!$A$1:$N$363,8,FALSE)=0,"",VLOOKUP($C175,'Spells Data'!$A$1:$N$363,8,FALSE))</f>
        <v/>
      </c>
      <c r="J175" t="str">
        <f>IF(VLOOKUP($C175,'Spells Data'!$A$1:$N$363,9,FALSE)=0,"",VLOOKUP($C175,'Spells Data'!$A$1:$N$363,9,FALSE))</f>
        <v/>
      </c>
      <c r="K175" t="str">
        <f>IF(VLOOKUP($C175,'Spells Data'!$A$1:$N$363,10,FALSE)=0,"",VLOOKUP($C175,'Spells Data'!$A$1:$N$363,10,FALSE))</f>
        <v/>
      </c>
      <c r="L175" t="str">
        <f>IF(VLOOKUP($C175,'Spells Data'!$A$1:$N$363,11,FALSE)=0,"",VLOOKUP($C175,'Spells Data'!$A$1:$N$363,11,FALSE))</f>
        <v>Concentration, up to 1 mintue</v>
      </c>
      <c r="M175" t="str">
        <f>IF(VLOOKUP($C175,'Spells Data'!$A$1:$N$363,12,FALSE)=0,"",VLOOKUP($C175,'Spells Data'!$A$1:$N$363,12,FALSE))</f>
        <v>Each non-hostile creature in 30' deals 1d4 extra radiant damage on attacks</v>
      </c>
      <c r="N175" t="str">
        <f>IF(VLOOKUP($C175,'Spells Data'!$A$1:$N$363,13,FALSE)=0,"",VLOOKUP($C175,'Spells Data'!$A$1:$N$363,13,FALSE))</f>
        <v/>
      </c>
      <c r="O175" t="s">
        <v>247</v>
      </c>
    </row>
    <row r="176" spans="1:15" x14ac:dyDescent="0.4">
      <c r="A176" t="s">
        <v>10</v>
      </c>
      <c r="B176">
        <v>1</v>
      </c>
      <c r="C176" t="s">
        <v>25</v>
      </c>
      <c r="D176" t="str">
        <f>IF(VLOOKUP($C176,'Spells Data'!$A$1:$N$363,3,FALSE)=0,"",VLOOKUP($C176,'Spells Data'!$A$1:$N$363,3,FALSE))</f>
        <v>evocation</v>
      </c>
      <c r="E176" t="str">
        <f>IF(VLOOKUP($C176,'Spells Data'!$A$1:$N$363,4,FALSE)=0,"",VLOOKUP($C176,'Spells Data'!$A$1:$N$363,4,FALSE))</f>
        <v/>
      </c>
      <c r="F176" t="str">
        <f>IF(VLOOKUP($C176,'Spells Data'!$A$1:$N$363,5,FALSE)=0,"",VLOOKUP($C176,'Spells Data'!$A$1:$N$363,5,FALSE))</f>
        <v>1 action</v>
      </c>
      <c r="G176" t="str">
        <f>IF(VLOOKUP($C176,'Spells Data'!$A$1:$N$363,6,FALSE)=0,"",VLOOKUP($C176,'Spells Data'!$A$1:$N$363,6,FALSE))</f>
        <v>Touch</v>
      </c>
      <c r="H176" t="str">
        <f>IF(VLOOKUP($C176,'Spells Data'!$A$1:$N$363,7,FALSE)=0,"",VLOOKUP($C176,'Spells Data'!$A$1:$N$363,7,FALSE))</f>
        <v>V</v>
      </c>
      <c r="I176" t="str">
        <f>IF(VLOOKUP($C176,'Spells Data'!$A$1:$N$363,8,FALSE)=0,"",VLOOKUP($C176,'Spells Data'!$A$1:$N$363,8,FALSE))</f>
        <v>S</v>
      </c>
      <c r="J176" t="str">
        <f>IF(VLOOKUP($C176,'Spells Data'!$A$1:$N$363,9,FALSE)=0,"",VLOOKUP($C176,'Spells Data'!$A$1:$N$363,9,FALSE))</f>
        <v/>
      </c>
      <c r="K176" t="str">
        <f>IF(VLOOKUP($C176,'Spells Data'!$A$1:$N$363,10,FALSE)=0,"",VLOOKUP($C176,'Spells Data'!$A$1:$N$363,10,FALSE))</f>
        <v/>
      </c>
      <c r="L176" t="str">
        <f>IF(VLOOKUP($C176,'Spells Data'!$A$1:$N$363,11,FALSE)=0,"",VLOOKUP($C176,'Spells Data'!$A$1:$N$363,11,FALSE))</f>
        <v>Instantaneous</v>
      </c>
      <c r="M176" t="str">
        <f>IF(VLOOKUP($C176,'Spells Data'!$A$1:$N$363,12,FALSE)=0,"",VLOOKUP($C176,'Spells Data'!$A$1:$N$363,12,FALSE))</f>
        <v>Creature touched regains 1d8+spellcasting ability hit points</v>
      </c>
      <c r="N176" t="str">
        <f>IF(VLOOKUP($C176,'Spells Data'!$A$1:$N$363,13,FALSE)=0,"",VLOOKUP($C176,'Spells Data'!$A$1:$N$363,13,FALSE))</f>
        <v>yes</v>
      </c>
      <c r="O176" t="s">
        <v>10</v>
      </c>
    </row>
    <row r="177" spans="1:15" x14ac:dyDescent="0.4">
      <c r="A177" t="s">
        <v>124</v>
      </c>
      <c r="B177">
        <v>1</v>
      </c>
      <c r="C177" t="s">
        <v>25</v>
      </c>
      <c r="D177" t="str">
        <f>IF(VLOOKUP($C177,'Spells Data'!$A$1:$N$363,3,FALSE)=0,"",VLOOKUP($C177,'Spells Data'!$A$1:$N$363,3,FALSE))</f>
        <v>evocation</v>
      </c>
      <c r="E177" t="str">
        <f>IF(VLOOKUP($C177,'Spells Data'!$A$1:$N$363,4,FALSE)=0,"",VLOOKUP($C177,'Spells Data'!$A$1:$N$363,4,FALSE))</f>
        <v/>
      </c>
      <c r="F177" t="str">
        <f>IF(VLOOKUP($C177,'Spells Data'!$A$1:$N$363,5,FALSE)=0,"",VLOOKUP($C177,'Spells Data'!$A$1:$N$363,5,FALSE))</f>
        <v>1 action</v>
      </c>
      <c r="G177" t="str">
        <f>IF(VLOOKUP($C177,'Spells Data'!$A$1:$N$363,6,FALSE)=0,"",VLOOKUP($C177,'Spells Data'!$A$1:$N$363,6,FALSE))</f>
        <v>Touch</v>
      </c>
      <c r="H177" t="str">
        <f>IF(VLOOKUP($C177,'Spells Data'!$A$1:$N$363,7,FALSE)=0,"",VLOOKUP($C177,'Spells Data'!$A$1:$N$363,7,FALSE))</f>
        <v>V</v>
      </c>
      <c r="I177" t="str">
        <f>IF(VLOOKUP($C177,'Spells Data'!$A$1:$N$363,8,FALSE)=0,"",VLOOKUP($C177,'Spells Data'!$A$1:$N$363,8,FALSE))</f>
        <v>S</v>
      </c>
      <c r="J177" t="str">
        <f>IF(VLOOKUP($C177,'Spells Data'!$A$1:$N$363,9,FALSE)=0,"",VLOOKUP($C177,'Spells Data'!$A$1:$N$363,9,FALSE))</f>
        <v/>
      </c>
      <c r="K177" t="str">
        <f>IF(VLOOKUP($C177,'Spells Data'!$A$1:$N$363,10,FALSE)=0,"",VLOOKUP($C177,'Spells Data'!$A$1:$N$363,10,FALSE))</f>
        <v/>
      </c>
      <c r="L177" t="str">
        <f>IF(VLOOKUP($C177,'Spells Data'!$A$1:$N$363,11,FALSE)=0,"",VLOOKUP($C177,'Spells Data'!$A$1:$N$363,11,FALSE))</f>
        <v>Instantaneous</v>
      </c>
      <c r="M177" t="str">
        <f>IF(VLOOKUP($C177,'Spells Data'!$A$1:$N$363,12,FALSE)=0,"",VLOOKUP($C177,'Spells Data'!$A$1:$N$363,12,FALSE))</f>
        <v>Creature touched regains 1d8+spellcasting ability hit points</v>
      </c>
      <c r="N177" t="str">
        <f>IF(VLOOKUP($C177,'Spells Data'!$A$1:$N$363,13,FALSE)=0,"",VLOOKUP($C177,'Spells Data'!$A$1:$N$363,13,FALSE))</f>
        <v>yes</v>
      </c>
      <c r="O177" t="s">
        <v>124</v>
      </c>
    </row>
    <row r="178" spans="1:15" x14ac:dyDescent="0.4">
      <c r="A178" t="s">
        <v>195</v>
      </c>
      <c r="B178">
        <v>1</v>
      </c>
      <c r="C178" t="s">
        <v>25</v>
      </c>
      <c r="D178" t="str">
        <f>IF(VLOOKUP($C178,'Spells Data'!$A$1:$N$363,3,FALSE)=0,"",VLOOKUP($C178,'Spells Data'!$A$1:$N$363,3,FALSE))</f>
        <v>evocation</v>
      </c>
      <c r="E178" t="str">
        <f>IF(VLOOKUP($C178,'Spells Data'!$A$1:$N$363,4,FALSE)=0,"",VLOOKUP($C178,'Spells Data'!$A$1:$N$363,4,FALSE))</f>
        <v/>
      </c>
      <c r="F178" t="str">
        <f>IF(VLOOKUP($C178,'Spells Data'!$A$1:$N$363,5,FALSE)=0,"",VLOOKUP($C178,'Spells Data'!$A$1:$N$363,5,FALSE))</f>
        <v>1 action</v>
      </c>
      <c r="G178" t="str">
        <f>IF(VLOOKUP($C178,'Spells Data'!$A$1:$N$363,6,FALSE)=0,"",VLOOKUP($C178,'Spells Data'!$A$1:$N$363,6,FALSE))</f>
        <v>Touch</v>
      </c>
      <c r="H178" t="str">
        <f>IF(VLOOKUP($C178,'Spells Data'!$A$1:$N$363,7,FALSE)=0,"",VLOOKUP($C178,'Spells Data'!$A$1:$N$363,7,FALSE))</f>
        <v>V</v>
      </c>
      <c r="I178" t="str">
        <f>IF(VLOOKUP($C178,'Spells Data'!$A$1:$N$363,8,FALSE)=0,"",VLOOKUP($C178,'Spells Data'!$A$1:$N$363,8,FALSE))</f>
        <v>S</v>
      </c>
      <c r="J178" t="str">
        <f>IF(VLOOKUP($C178,'Spells Data'!$A$1:$N$363,9,FALSE)=0,"",VLOOKUP($C178,'Spells Data'!$A$1:$N$363,9,FALSE))</f>
        <v/>
      </c>
      <c r="K178" t="str">
        <f>IF(VLOOKUP($C178,'Spells Data'!$A$1:$N$363,10,FALSE)=0,"",VLOOKUP($C178,'Spells Data'!$A$1:$N$363,10,FALSE))</f>
        <v/>
      </c>
      <c r="L178" t="str">
        <f>IF(VLOOKUP($C178,'Spells Data'!$A$1:$N$363,11,FALSE)=0,"",VLOOKUP($C178,'Spells Data'!$A$1:$N$363,11,FALSE))</f>
        <v>Instantaneous</v>
      </c>
      <c r="M178" t="str">
        <f>IF(VLOOKUP($C178,'Spells Data'!$A$1:$N$363,12,FALSE)=0,"",VLOOKUP($C178,'Spells Data'!$A$1:$N$363,12,FALSE))</f>
        <v>Creature touched regains 1d8+spellcasting ability hit points</v>
      </c>
      <c r="N178" t="str">
        <f>IF(VLOOKUP($C178,'Spells Data'!$A$1:$N$363,13,FALSE)=0,"",VLOOKUP($C178,'Spells Data'!$A$1:$N$363,13,FALSE))</f>
        <v>yes</v>
      </c>
      <c r="O178" t="s">
        <v>195</v>
      </c>
    </row>
    <row r="179" spans="1:15" x14ac:dyDescent="0.4">
      <c r="A179" t="s">
        <v>247</v>
      </c>
      <c r="B179">
        <v>1</v>
      </c>
      <c r="C179" t="s">
        <v>25</v>
      </c>
      <c r="D179" t="str">
        <f>IF(VLOOKUP($C179,'Spells Data'!$A$1:$N$363,3,FALSE)=0,"",VLOOKUP($C179,'Spells Data'!$A$1:$N$363,3,FALSE))</f>
        <v>evocation</v>
      </c>
      <c r="E179" t="str">
        <f>IF(VLOOKUP($C179,'Spells Data'!$A$1:$N$363,4,FALSE)=0,"",VLOOKUP($C179,'Spells Data'!$A$1:$N$363,4,FALSE))</f>
        <v/>
      </c>
      <c r="F179" t="str">
        <f>IF(VLOOKUP($C179,'Spells Data'!$A$1:$N$363,5,FALSE)=0,"",VLOOKUP($C179,'Spells Data'!$A$1:$N$363,5,FALSE))</f>
        <v>1 action</v>
      </c>
      <c r="G179" t="str">
        <f>IF(VLOOKUP($C179,'Spells Data'!$A$1:$N$363,6,FALSE)=0,"",VLOOKUP($C179,'Spells Data'!$A$1:$N$363,6,FALSE))</f>
        <v>Touch</v>
      </c>
      <c r="H179" t="str">
        <f>IF(VLOOKUP($C179,'Spells Data'!$A$1:$N$363,7,FALSE)=0,"",VLOOKUP($C179,'Spells Data'!$A$1:$N$363,7,FALSE))</f>
        <v>V</v>
      </c>
      <c r="I179" t="str">
        <f>IF(VLOOKUP($C179,'Spells Data'!$A$1:$N$363,8,FALSE)=0,"",VLOOKUP($C179,'Spells Data'!$A$1:$N$363,8,FALSE))</f>
        <v>S</v>
      </c>
      <c r="J179" t="str">
        <f>IF(VLOOKUP($C179,'Spells Data'!$A$1:$N$363,9,FALSE)=0,"",VLOOKUP($C179,'Spells Data'!$A$1:$N$363,9,FALSE))</f>
        <v/>
      </c>
      <c r="K179" t="str">
        <f>IF(VLOOKUP($C179,'Spells Data'!$A$1:$N$363,10,FALSE)=0,"",VLOOKUP($C179,'Spells Data'!$A$1:$N$363,10,FALSE))</f>
        <v/>
      </c>
      <c r="L179" t="str">
        <f>IF(VLOOKUP($C179,'Spells Data'!$A$1:$N$363,11,FALSE)=0,"",VLOOKUP($C179,'Spells Data'!$A$1:$N$363,11,FALSE))</f>
        <v>Instantaneous</v>
      </c>
      <c r="M179" t="str">
        <f>IF(VLOOKUP($C179,'Spells Data'!$A$1:$N$363,12,FALSE)=0,"",VLOOKUP($C179,'Spells Data'!$A$1:$N$363,12,FALSE))</f>
        <v>Creature touched regains 1d8+spellcasting ability hit points</v>
      </c>
      <c r="N179" t="str">
        <f>IF(VLOOKUP($C179,'Spells Data'!$A$1:$N$363,13,FALSE)=0,"",VLOOKUP($C179,'Spells Data'!$A$1:$N$363,13,FALSE))</f>
        <v>yes</v>
      </c>
      <c r="O179" t="s">
        <v>247</v>
      </c>
    </row>
    <row r="180" spans="1:15" x14ac:dyDescent="0.4">
      <c r="A180" t="s">
        <v>268</v>
      </c>
      <c r="B180">
        <v>1</v>
      </c>
      <c r="C180" t="s">
        <v>25</v>
      </c>
      <c r="D180" t="str">
        <f>IF(VLOOKUP($C180,'Spells Data'!$A$1:$N$363,3,FALSE)=0,"",VLOOKUP($C180,'Spells Data'!$A$1:$N$363,3,FALSE))</f>
        <v>evocation</v>
      </c>
      <c r="E180" t="str">
        <f>IF(VLOOKUP($C180,'Spells Data'!$A$1:$N$363,4,FALSE)=0,"",VLOOKUP($C180,'Spells Data'!$A$1:$N$363,4,FALSE))</f>
        <v/>
      </c>
      <c r="F180" t="str">
        <f>IF(VLOOKUP($C180,'Spells Data'!$A$1:$N$363,5,FALSE)=0,"",VLOOKUP($C180,'Spells Data'!$A$1:$N$363,5,FALSE))</f>
        <v>1 action</v>
      </c>
      <c r="G180" t="str">
        <f>IF(VLOOKUP($C180,'Spells Data'!$A$1:$N$363,6,FALSE)=0,"",VLOOKUP($C180,'Spells Data'!$A$1:$N$363,6,FALSE))</f>
        <v>Touch</v>
      </c>
      <c r="H180" t="str">
        <f>IF(VLOOKUP($C180,'Spells Data'!$A$1:$N$363,7,FALSE)=0,"",VLOOKUP($C180,'Spells Data'!$A$1:$N$363,7,FALSE))</f>
        <v>V</v>
      </c>
      <c r="I180" t="str">
        <f>IF(VLOOKUP($C180,'Spells Data'!$A$1:$N$363,8,FALSE)=0,"",VLOOKUP($C180,'Spells Data'!$A$1:$N$363,8,FALSE))</f>
        <v>S</v>
      </c>
      <c r="J180" t="str">
        <f>IF(VLOOKUP($C180,'Spells Data'!$A$1:$N$363,9,FALSE)=0,"",VLOOKUP($C180,'Spells Data'!$A$1:$N$363,9,FALSE))</f>
        <v/>
      </c>
      <c r="K180" t="str">
        <f>IF(VLOOKUP($C180,'Spells Data'!$A$1:$N$363,10,FALSE)=0,"",VLOOKUP($C180,'Spells Data'!$A$1:$N$363,10,FALSE))</f>
        <v/>
      </c>
      <c r="L180" t="str">
        <f>IF(VLOOKUP($C180,'Spells Data'!$A$1:$N$363,11,FALSE)=0,"",VLOOKUP($C180,'Spells Data'!$A$1:$N$363,11,FALSE))</f>
        <v>Instantaneous</v>
      </c>
      <c r="M180" t="str">
        <f>IF(VLOOKUP($C180,'Spells Data'!$A$1:$N$363,12,FALSE)=0,"",VLOOKUP($C180,'Spells Data'!$A$1:$N$363,12,FALSE))</f>
        <v>Creature touched regains 1d8+spellcasting ability hit points</v>
      </c>
      <c r="N180" t="str">
        <f>IF(VLOOKUP($C180,'Spells Data'!$A$1:$N$363,13,FALSE)=0,"",VLOOKUP($C180,'Spells Data'!$A$1:$N$363,13,FALSE))</f>
        <v>yes</v>
      </c>
      <c r="O180" t="s">
        <v>268</v>
      </c>
    </row>
    <row r="181" spans="1:15" x14ac:dyDescent="0.4">
      <c r="A181" t="s">
        <v>10</v>
      </c>
      <c r="B181">
        <v>0</v>
      </c>
      <c r="C181" t="s">
        <v>12</v>
      </c>
      <c r="D181" t="str">
        <f>IF(VLOOKUP($C181,'Spells Data'!$A$1:$N$363,3,FALSE)=0,"",VLOOKUP($C181,'Spells Data'!$A$1:$N$363,3,FALSE))</f>
        <v>evocation</v>
      </c>
      <c r="E181" t="str">
        <f>IF(VLOOKUP($C181,'Spells Data'!$A$1:$N$363,4,FALSE)=0,"",VLOOKUP($C181,'Spells Data'!$A$1:$N$363,4,FALSE))</f>
        <v/>
      </c>
      <c r="F181" t="str">
        <f>IF(VLOOKUP($C181,'Spells Data'!$A$1:$N$363,5,FALSE)=0,"",VLOOKUP($C181,'Spells Data'!$A$1:$N$363,5,FALSE))</f>
        <v>1 action</v>
      </c>
      <c r="G181" t="str">
        <f>IF(VLOOKUP($C181,'Spells Data'!$A$1:$N$363,6,FALSE)=0,"",VLOOKUP($C181,'Spells Data'!$A$1:$N$363,6,FALSE))</f>
        <v>120 feet</v>
      </c>
      <c r="H181" t="str">
        <f>IF(VLOOKUP($C181,'Spells Data'!$A$1:$N$363,7,FALSE)=0,"",VLOOKUP($C181,'Spells Data'!$A$1:$N$363,7,FALSE))</f>
        <v>V</v>
      </c>
      <c r="I181" t="str">
        <f>IF(VLOOKUP($C181,'Spells Data'!$A$1:$N$363,8,FALSE)=0,"",VLOOKUP($C181,'Spells Data'!$A$1:$N$363,8,FALSE))</f>
        <v>S</v>
      </c>
      <c r="J181" t="str">
        <f>IF(VLOOKUP($C181,'Spells Data'!$A$1:$N$363,9,FALSE)=0,"",VLOOKUP($C181,'Spells Data'!$A$1:$N$363,9,FALSE))</f>
        <v>M</v>
      </c>
      <c r="K181" t="str">
        <f>IF(VLOOKUP($C181,'Spells Data'!$A$1:$N$363,10,FALSE)=0,"",VLOOKUP($C181,'Spells Data'!$A$1:$N$363,10,FALSE))</f>
        <v/>
      </c>
      <c r="L181" t="str">
        <f>IF(VLOOKUP($C181,'Spells Data'!$A$1:$N$363,11,FALSE)=0,"",VLOOKUP($C181,'Spells Data'!$A$1:$N$363,11,FALSE))</f>
        <v>Concentration, up to 1 mintue</v>
      </c>
      <c r="M181" t="str">
        <f>IF(VLOOKUP($C181,'Spells Data'!$A$1:$N$363,12,FALSE)=0,"",VLOOKUP($C181,'Spells Data'!$A$1:$N$363,12,FALSE))</f>
        <v>Create up to 4 torch-sized lights within range</v>
      </c>
      <c r="N181" t="str">
        <f>IF(VLOOKUP($C181,'Spells Data'!$A$1:$N$363,13,FALSE)=0,"",VLOOKUP($C181,'Spells Data'!$A$1:$N$363,13,FALSE))</f>
        <v/>
      </c>
      <c r="O181" t="s">
        <v>10</v>
      </c>
    </row>
    <row r="182" spans="1:15" x14ac:dyDescent="0.4">
      <c r="A182" t="s">
        <v>278</v>
      </c>
      <c r="B182">
        <v>0</v>
      </c>
      <c r="C182" t="s">
        <v>12</v>
      </c>
      <c r="D182" t="str">
        <f>IF(VLOOKUP($C182,'Spells Data'!$A$1:$N$363,3,FALSE)=0,"",VLOOKUP($C182,'Spells Data'!$A$1:$N$363,3,FALSE))</f>
        <v>evocation</v>
      </c>
      <c r="E182" t="str">
        <f>IF(VLOOKUP($C182,'Spells Data'!$A$1:$N$363,4,FALSE)=0,"",VLOOKUP($C182,'Spells Data'!$A$1:$N$363,4,FALSE))</f>
        <v/>
      </c>
      <c r="F182" t="str">
        <f>IF(VLOOKUP($C182,'Spells Data'!$A$1:$N$363,5,FALSE)=0,"",VLOOKUP($C182,'Spells Data'!$A$1:$N$363,5,FALSE))</f>
        <v>1 action</v>
      </c>
      <c r="G182" t="str">
        <f>IF(VLOOKUP($C182,'Spells Data'!$A$1:$N$363,6,FALSE)=0,"",VLOOKUP($C182,'Spells Data'!$A$1:$N$363,6,FALSE))</f>
        <v>120 feet</v>
      </c>
      <c r="H182" t="str">
        <f>IF(VLOOKUP($C182,'Spells Data'!$A$1:$N$363,7,FALSE)=0,"",VLOOKUP($C182,'Spells Data'!$A$1:$N$363,7,FALSE))</f>
        <v>V</v>
      </c>
      <c r="I182" t="str">
        <f>IF(VLOOKUP($C182,'Spells Data'!$A$1:$N$363,8,FALSE)=0,"",VLOOKUP($C182,'Spells Data'!$A$1:$N$363,8,FALSE))</f>
        <v>S</v>
      </c>
      <c r="J182" t="str">
        <f>IF(VLOOKUP($C182,'Spells Data'!$A$1:$N$363,9,FALSE)=0,"",VLOOKUP($C182,'Spells Data'!$A$1:$N$363,9,FALSE))</f>
        <v>M</v>
      </c>
      <c r="K182" t="str">
        <f>IF(VLOOKUP($C182,'Spells Data'!$A$1:$N$363,10,FALSE)=0,"",VLOOKUP($C182,'Spells Data'!$A$1:$N$363,10,FALSE))</f>
        <v/>
      </c>
      <c r="L182" t="str">
        <f>IF(VLOOKUP($C182,'Spells Data'!$A$1:$N$363,11,FALSE)=0,"",VLOOKUP($C182,'Spells Data'!$A$1:$N$363,11,FALSE))</f>
        <v>Concentration, up to 1 mintue</v>
      </c>
      <c r="M182" t="str">
        <f>IF(VLOOKUP($C182,'Spells Data'!$A$1:$N$363,12,FALSE)=0,"",VLOOKUP($C182,'Spells Data'!$A$1:$N$363,12,FALSE))</f>
        <v>Create up to 4 torch-sized lights within range</v>
      </c>
      <c r="N182" t="str">
        <f>IF(VLOOKUP($C182,'Spells Data'!$A$1:$N$363,13,FALSE)=0,"",VLOOKUP($C182,'Spells Data'!$A$1:$N$363,13,FALSE))</f>
        <v/>
      </c>
      <c r="O182" t="s">
        <v>278</v>
      </c>
    </row>
    <row r="183" spans="1:15" x14ac:dyDescent="0.4">
      <c r="A183" t="s">
        <v>342</v>
      </c>
      <c r="B183">
        <v>0</v>
      </c>
      <c r="C183" t="s">
        <v>12</v>
      </c>
      <c r="D183" t="str">
        <f>IF(VLOOKUP($C183,'Spells Data'!$A$1:$N$363,3,FALSE)=0,"",VLOOKUP($C183,'Spells Data'!$A$1:$N$363,3,FALSE))</f>
        <v>evocation</v>
      </c>
      <c r="E183" t="str">
        <f>IF(VLOOKUP($C183,'Spells Data'!$A$1:$N$363,4,FALSE)=0,"",VLOOKUP($C183,'Spells Data'!$A$1:$N$363,4,FALSE))</f>
        <v/>
      </c>
      <c r="F183" t="str">
        <f>IF(VLOOKUP($C183,'Spells Data'!$A$1:$N$363,5,FALSE)=0,"",VLOOKUP($C183,'Spells Data'!$A$1:$N$363,5,FALSE))</f>
        <v>1 action</v>
      </c>
      <c r="G183" t="str">
        <f>IF(VLOOKUP($C183,'Spells Data'!$A$1:$N$363,6,FALSE)=0,"",VLOOKUP($C183,'Spells Data'!$A$1:$N$363,6,FALSE))</f>
        <v>120 feet</v>
      </c>
      <c r="H183" t="str">
        <f>IF(VLOOKUP($C183,'Spells Data'!$A$1:$N$363,7,FALSE)=0,"",VLOOKUP($C183,'Spells Data'!$A$1:$N$363,7,FALSE))</f>
        <v>V</v>
      </c>
      <c r="I183" t="str">
        <f>IF(VLOOKUP($C183,'Spells Data'!$A$1:$N$363,8,FALSE)=0,"",VLOOKUP($C183,'Spells Data'!$A$1:$N$363,8,FALSE))</f>
        <v>S</v>
      </c>
      <c r="J183" t="str">
        <f>IF(VLOOKUP($C183,'Spells Data'!$A$1:$N$363,9,FALSE)=0,"",VLOOKUP($C183,'Spells Data'!$A$1:$N$363,9,FALSE))</f>
        <v>M</v>
      </c>
      <c r="K183" t="str">
        <f>IF(VLOOKUP($C183,'Spells Data'!$A$1:$N$363,10,FALSE)=0,"",VLOOKUP($C183,'Spells Data'!$A$1:$N$363,10,FALSE))</f>
        <v/>
      </c>
      <c r="L183" t="str">
        <f>IF(VLOOKUP($C183,'Spells Data'!$A$1:$N$363,11,FALSE)=0,"",VLOOKUP($C183,'Spells Data'!$A$1:$N$363,11,FALSE))</f>
        <v>Concentration, up to 1 mintue</v>
      </c>
      <c r="M183" t="str">
        <f>IF(VLOOKUP($C183,'Spells Data'!$A$1:$N$363,12,FALSE)=0,"",VLOOKUP($C183,'Spells Data'!$A$1:$N$363,12,FALSE))</f>
        <v>Create up to 4 torch-sized lights within range</v>
      </c>
      <c r="N183" t="str">
        <f>IF(VLOOKUP($C183,'Spells Data'!$A$1:$N$363,13,FALSE)=0,"",VLOOKUP($C183,'Spells Data'!$A$1:$N$363,13,FALSE))</f>
        <v/>
      </c>
      <c r="O183" t="s">
        <v>342</v>
      </c>
    </row>
    <row r="184" spans="1:15" x14ac:dyDescent="0.4">
      <c r="A184" t="s">
        <v>278</v>
      </c>
      <c r="B184">
        <v>2</v>
      </c>
      <c r="C184" t="s">
        <v>297</v>
      </c>
      <c r="D184" t="str">
        <f>IF(VLOOKUP($C184,'Spells Data'!$A$1:$N$363,3,FALSE)=0,"",VLOOKUP($C184,'Spells Data'!$A$1:$N$363,3,FALSE))</f>
        <v>evocation</v>
      </c>
      <c r="E184" t="str">
        <f>IF(VLOOKUP($C184,'Spells Data'!$A$1:$N$363,4,FALSE)=0,"",VLOOKUP($C184,'Spells Data'!$A$1:$N$363,4,FALSE))</f>
        <v/>
      </c>
      <c r="F184" t="str">
        <f>IF(VLOOKUP($C184,'Spells Data'!$A$1:$N$363,5,FALSE)=0,"",VLOOKUP($C184,'Spells Data'!$A$1:$N$363,5,FALSE))</f>
        <v>1 action</v>
      </c>
      <c r="G184" t="str">
        <f>IF(VLOOKUP($C184,'Spells Data'!$A$1:$N$363,6,FALSE)=0,"",VLOOKUP($C184,'Spells Data'!$A$1:$N$363,6,FALSE))</f>
        <v>60 feet</v>
      </c>
      <c r="H184" t="str">
        <f>IF(VLOOKUP($C184,'Spells Data'!$A$1:$N$363,7,FALSE)=0,"",VLOOKUP($C184,'Spells Data'!$A$1:$N$363,7,FALSE))</f>
        <v>V</v>
      </c>
      <c r="I184" t="str">
        <f>IF(VLOOKUP($C184,'Spells Data'!$A$1:$N$363,8,FALSE)=0,"",VLOOKUP($C184,'Spells Data'!$A$1:$N$363,8,FALSE))</f>
        <v/>
      </c>
      <c r="J184" t="str">
        <f>IF(VLOOKUP($C184,'Spells Data'!$A$1:$N$363,9,FALSE)=0,"",VLOOKUP($C184,'Spells Data'!$A$1:$N$363,9,FALSE))</f>
        <v>M</v>
      </c>
      <c r="K184" t="str">
        <f>IF(VLOOKUP($C184,'Spells Data'!$A$1:$N$363,10,FALSE)=0,"",VLOOKUP($C184,'Spells Data'!$A$1:$N$363,10,FALSE))</f>
        <v/>
      </c>
      <c r="L184" t="str">
        <f>IF(VLOOKUP($C184,'Spells Data'!$A$1:$N$363,11,FALSE)=0,"",VLOOKUP($C184,'Spells Data'!$A$1:$N$363,11,FALSE))</f>
        <v>Concentration, up to 10 minutes</v>
      </c>
      <c r="M184" t="str">
        <f>IF(VLOOKUP($C184,'Spells Data'!$A$1:$N$363,12,FALSE)=0,"",VLOOKUP($C184,'Spells Data'!$A$1:$N$363,12,FALSE))</f>
        <v>Fill 15-foot radius sphere with darkness</v>
      </c>
      <c r="N184" t="str">
        <f>IF(VLOOKUP($C184,'Spells Data'!$A$1:$N$363,13,FALSE)=0,"",VLOOKUP($C184,'Spells Data'!$A$1:$N$363,13,FALSE))</f>
        <v/>
      </c>
      <c r="O184" t="s">
        <v>278</v>
      </c>
    </row>
    <row r="185" spans="1:15" x14ac:dyDescent="0.4">
      <c r="A185" t="s">
        <v>329</v>
      </c>
      <c r="B185">
        <v>2</v>
      </c>
      <c r="C185" t="s">
        <v>297</v>
      </c>
      <c r="D185" t="str">
        <f>IF(VLOOKUP($C185,'Spells Data'!$A$1:$N$363,3,FALSE)=0,"",VLOOKUP($C185,'Spells Data'!$A$1:$N$363,3,FALSE))</f>
        <v>evocation</v>
      </c>
      <c r="E185" t="str">
        <f>IF(VLOOKUP($C185,'Spells Data'!$A$1:$N$363,4,FALSE)=0,"",VLOOKUP($C185,'Spells Data'!$A$1:$N$363,4,FALSE))</f>
        <v/>
      </c>
      <c r="F185" t="str">
        <f>IF(VLOOKUP($C185,'Spells Data'!$A$1:$N$363,5,FALSE)=0,"",VLOOKUP($C185,'Spells Data'!$A$1:$N$363,5,FALSE))</f>
        <v>1 action</v>
      </c>
      <c r="G185" t="str">
        <f>IF(VLOOKUP($C185,'Spells Data'!$A$1:$N$363,6,FALSE)=0,"",VLOOKUP($C185,'Spells Data'!$A$1:$N$363,6,FALSE))</f>
        <v>60 feet</v>
      </c>
      <c r="H185" t="str">
        <f>IF(VLOOKUP($C185,'Spells Data'!$A$1:$N$363,7,FALSE)=0,"",VLOOKUP($C185,'Spells Data'!$A$1:$N$363,7,FALSE))</f>
        <v>V</v>
      </c>
      <c r="I185" t="str">
        <f>IF(VLOOKUP($C185,'Spells Data'!$A$1:$N$363,8,FALSE)=0,"",VLOOKUP($C185,'Spells Data'!$A$1:$N$363,8,FALSE))</f>
        <v/>
      </c>
      <c r="J185" t="str">
        <f>IF(VLOOKUP($C185,'Spells Data'!$A$1:$N$363,9,FALSE)=0,"",VLOOKUP($C185,'Spells Data'!$A$1:$N$363,9,FALSE))</f>
        <v>M</v>
      </c>
      <c r="K185" t="str">
        <f>IF(VLOOKUP($C185,'Spells Data'!$A$1:$N$363,10,FALSE)=0,"",VLOOKUP($C185,'Spells Data'!$A$1:$N$363,10,FALSE))</f>
        <v/>
      </c>
      <c r="L185" t="str">
        <f>IF(VLOOKUP($C185,'Spells Data'!$A$1:$N$363,11,FALSE)=0,"",VLOOKUP($C185,'Spells Data'!$A$1:$N$363,11,FALSE))</f>
        <v>Concentration, up to 10 minutes</v>
      </c>
      <c r="M185" t="str">
        <f>IF(VLOOKUP($C185,'Spells Data'!$A$1:$N$363,12,FALSE)=0,"",VLOOKUP($C185,'Spells Data'!$A$1:$N$363,12,FALSE))</f>
        <v>Fill 15-foot radius sphere with darkness</v>
      </c>
      <c r="N185" t="str">
        <f>IF(VLOOKUP($C185,'Spells Data'!$A$1:$N$363,13,FALSE)=0,"",VLOOKUP($C185,'Spells Data'!$A$1:$N$363,13,FALSE))</f>
        <v/>
      </c>
      <c r="O185" t="s">
        <v>329</v>
      </c>
    </row>
    <row r="186" spans="1:15" x14ac:dyDescent="0.4">
      <c r="A186" t="s">
        <v>342</v>
      </c>
      <c r="B186">
        <v>2</v>
      </c>
      <c r="C186" t="s">
        <v>297</v>
      </c>
      <c r="D186" t="str">
        <f>IF(VLOOKUP($C186,'Spells Data'!$A$1:$N$363,3,FALSE)=0,"",VLOOKUP($C186,'Spells Data'!$A$1:$N$363,3,FALSE))</f>
        <v>evocation</v>
      </c>
      <c r="E186" t="str">
        <f>IF(VLOOKUP($C186,'Spells Data'!$A$1:$N$363,4,FALSE)=0,"",VLOOKUP($C186,'Spells Data'!$A$1:$N$363,4,FALSE))</f>
        <v/>
      </c>
      <c r="F186" t="str">
        <f>IF(VLOOKUP($C186,'Spells Data'!$A$1:$N$363,5,FALSE)=0,"",VLOOKUP($C186,'Spells Data'!$A$1:$N$363,5,FALSE))</f>
        <v>1 action</v>
      </c>
      <c r="G186" t="str">
        <f>IF(VLOOKUP($C186,'Spells Data'!$A$1:$N$363,6,FALSE)=0,"",VLOOKUP($C186,'Spells Data'!$A$1:$N$363,6,FALSE))</f>
        <v>60 feet</v>
      </c>
      <c r="H186" t="str">
        <f>IF(VLOOKUP($C186,'Spells Data'!$A$1:$N$363,7,FALSE)=0,"",VLOOKUP($C186,'Spells Data'!$A$1:$N$363,7,FALSE))</f>
        <v>V</v>
      </c>
      <c r="I186" t="str">
        <f>IF(VLOOKUP($C186,'Spells Data'!$A$1:$N$363,8,FALSE)=0,"",VLOOKUP($C186,'Spells Data'!$A$1:$N$363,8,FALSE))</f>
        <v/>
      </c>
      <c r="J186" t="str">
        <f>IF(VLOOKUP($C186,'Spells Data'!$A$1:$N$363,9,FALSE)=0,"",VLOOKUP($C186,'Spells Data'!$A$1:$N$363,9,FALSE))</f>
        <v>M</v>
      </c>
      <c r="K186" t="str">
        <f>IF(VLOOKUP($C186,'Spells Data'!$A$1:$N$363,10,FALSE)=0,"",VLOOKUP($C186,'Spells Data'!$A$1:$N$363,10,FALSE))</f>
        <v/>
      </c>
      <c r="L186" t="str">
        <f>IF(VLOOKUP($C186,'Spells Data'!$A$1:$N$363,11,FALSE)=0,"",VLOOKUP($C186,'Spells Data'!$A$1:$N$363,11,FALSE))</f>
        <v>Concentration, up to 10 minutes</v>
      </c>
      <c r="M186" t="str">
        <f>IF(VLOOKUP($C186,'Spells Data'!$A$1:$N$363,12,FALSE)=0,"",VLOOKUP($C186,'Spells Data'!$A$1:$N$363,12,FALSE))</f>
        <v>Fill 15-foot radius sphere with darkness</v>
      </c>
      <c r="N186" t="str">
        <f>IF(VLOOKUP($C186,'Spells Data'!$A$1:$N$363,13,FALSE)=0,"",VLOOKUP($C186,'Spells Data'!$A$1:$N$363,13,FALSE))</f>
        <v/>
      </c>
      <c r="O186" t="s">
        <v>342</v>
      </c>
    </row>
    <row r="187" spans="1:15" x14ac:dyDescent="0.4">
      <c r="A187" t="s">
        <v>195</v>
      </c>
      <c r="B187">
        <v>2</v>
      </c>
      <c r="C187" t="s">
        <v>208</v>
      </c>
      <c r="D187" t="str">
        <f>IF(VLOOKUP($C187,'Spells Data'!$A$1:$N$363,3,FALSE)=0,"",VLOOKUP($C187,'Spells Data'!$A$1:$N$363,3,FALSE))</f>
        <v>transmutation</v>
      </c>
      <c r="E187" t="str">
        <f>IF(VLOOKUP($C187,'Spells Data'!$A$1:$N$363,4,FALSE)=0,"",VLOOKUP($C187,'Spells Data'!$A$1:$N$363,4,FALSE))</f>
        <v/>
      </c>
      <c r="F187" t="str">
        <f>IF(VLOOKUP($C187,'Spells Data'!$A$1:$N$363,5,FALSE)=0,"",VLOOKUP($C187,'Spells Data'!$A$1:$N$363,5,FALSE))</f>
        <v>1 action</v>
      </c>
      <c r="G187" t="str">
        <f>IF(VLOOKUP($C187,'Spells Data'!$A$1:$N$363,6,FALSE)=0,"",VLOOKUP($C187,'Spells Data'!$A$1:$N$363,6,FALSE))</f>
        <v>Touch</v>
      </c>
      <c r="H187" t="str">
        <f>IF(VLOOKUP($C187,'Spells Data'!$A$1:$N$363,7,FALSE)=0,"",VLOOKUP($C187,'Spells Data'!$A$1:$N$363,7,FALSE))</f>
        <v>V</v>
      </c>
      <c r="I187" t="str">
        <f>IF(VLOOKUP($C187,'Spells Data'!$A$1:$N$363,8,FALSE)=0,"",VLOOKUP($C187,'Spells Data'!$A$1:$N$363,8,FALSE))</f>
        <v>S</v>
      </c>
      <c r="J187" t="str">
        <f>IF(VLOOKUP($C187,'Spells Data'!$A$1:$N$363,9,FALSE)=0,"",VLOOKUP($C187,'Spells Data'!$A$1:$N$363,9,FALSE))</f>
        <v>M</v>
      </c>
      <c r="K187" t="str">
        <f>IF(VLOOKUP($C187,'Spells Data'!$A$1:$N$363,10,FALSE)=0,"",VLOOKUP($C187,'Spells Data'!$A$1:$N$363,10,FALSE))</f>
        <v/>
      </c>
      <c r="L187" t="str">
        <f>IF(VLOOKUP($C187,'Spells Data'!$A$1:$N$363,11,FALSE)=0,"",VLOOKUP($C187,'Spells Data'!$A$1:$N$363,11,FALSE))</f>
        <v>8 hours</v>
      </c>
      <c r="M187" t="str">
        <f>IF(VLOOKUP($C187,'Spells Data'!$A$1:$N$363,12,FALSE)=0,"",VLOOKUP($C187,'Spells Data'!$A$1:$N$363,12,FALSE))</f>
        <v>Creature touched gains darkvision to 60 feet for duration</v>
      </c>
      <c r="N187" t="str">
        <f>IF(VLOOKUP($C187,'Spells Data'!$A$1:$N$363,13,FALSE)=0,"",VLOOKUP($C187,'Spells Data'!$A$1:$N$363,13,FALSE))</f>
        <v/>
      </c>
      <c r="O187" t="s">
        <v>195</v>
      </c>
    </row>
    <row r="188" spans="1:15" x14ac:dyDescent="0.4">
      <c r="A188" t="s">
        <v>268</v>
      </c>
      <c r="B188">
        <v>2</v>
      </c>
      <c r="C188" t="s">
        <v>208</v>
      </c>
      <c r="D188" t="str">
        <f>IF(VLOOKUP($C188,'Spells Data'!$A$1:$N$363,3,FALSE)=0,"",VLOOKUP($C188,'Spells Data'!$A$1:$N$363,3,FALSE))</f>
        <v>transmutation</v>
      </c>
      <c r="E188" t="str">
        <f>IF(VLOOKUP($C188,'Spells Data'!$A$1:$N$363,4,FALSE)=0,"",VLOOKUP($C188,'Spells Data'!$A$1:$N$363,4,FALSE))</f>
        <v/>
      </c>
      <c r="F188" t="str">
        <f>IF(VLOOKUP($C188,'Spells Data'!$A$1:$N$363,5,FALSE)=0,"",VLOOKUP($C188,'Spells Data'!$A$1:$N$363,5,FALSE))</f>
        <v>1 action</v>
      </c>
      <c r="G188" t="str">
        <f>IF(VLOOKUP($C188,'Spells Data'!$A$1:$N$363,6,FALSE)=0,"",VLOOKUP($C188,'Spells Data'!$A$1:$N$363,6,FALSE))</f>
        <v>Touch</v>
      </c>
      <c r="H188" t="str">
        <f>IF(VLOOKUP($C188,'Spells Data'!$A$1:$N$363,7,FALSE)=0,"",VLOOKUP($C188,'Spells Data'!$A$1:$N$363,7,FALSE))</f>
        <v>V</v>
      </c>
      <c r="I188" t="str">
        <f>IF(VLOOKUP($C188,'Spells Data'!$A$1:$N$363,8,FALSE)=0,"",VLOOKUP($C188,'Spells Data'!$A$1:$N$363,8,FALSE))</f>
        <v>S</v>
      </c>
      <c r="J188" t="str">
        <f>IF(VLOOKUP($C188,'Spells Data'!$A$1:$N$363,9,FALSE)=0,"",VLOOKUP($C188,'Spells Data'!$A$1:$N$363,9,FALSE))</f>
        <v>M</v>
      </c>
      <c r="K188" t="str">
        <f>IF(VLOOKUP($C188,'Spells Data'!$A$1:$N$363,10,FALSE)=0,"",VLOOKUP($C188,'Spells Data'!$A$1:$N$363,10,FALSE))</f>
        <v/>
      </c>
      <c r="L188" t="str">
        <f>IF(VLOOKUP($C188,'Spells Data'!$A$1:$N$363,11,FALSE)=0,"",VLOOKUP($C188,'Spells Data'!$A$1:$N$363,11,FALSE))</f>
        <v>8 hours</v>
      </c>
      <c r="M188" t="str">
        <f>IF(VLOOKUP($C188,'Spells Data'!$A$1:$N$363,12,FALSE)=0,"",VLOOKUP($C188,'Spells Data'!$A$1:$N$363,12,FALSE))</f>
        <v>Creature touched gains darkvision to 60 feet for duration</v>
      </c>
      <c r="N188" t="str">
        <f>IF(VLOOKUP($C188,'Spells Data'!$A$1:$N$363,13,FALSE)=0,"",VLOOKUP($C188,'Spells Data'!$A$1:$N$363,13,FALSE))</f>
        <v/>
      </c>
      <c r="O188" t="s">
        <v>268</v>
      </c>
    </row>
    <row r="189" spans="1:15" x14ac:dyDescent="0.4">
      <c r="A189" t="s">
        <v>278</v>
      </c>
      <c r="B189">
        <v>2</v>
      </c>
      <c r="C189" t="s">
        <v>208</v>
      </c>
      <c r="D189" t="str">
        <f>IF(VLOOKUP($C189,'Spells Data'!$A$1:$N$363,3,FALSE)=0,"",VLOOKUP($C189,'Spells Data'!$A$1:$N$363,3,FALSE))</f>
        <v>transmutation</v>
      </c>
      <c r="E189" t="str">
        <f>IF(VLOOKUP($C189,'Spells Data'!$A$1:$N$363,4,FALSE)=0,"",VLOOKUP($C189,'Spells Data'!$A$1:$N$363,4,FALSE))</f>
        <v/>
      </c>
      <c r="F189" t="str">
        <f>IF(VLOOKUP($C189,'Spells Data'!$A$1:$N$363,5,FALSE)=0,"",VLOOKUP($C189,'Spells Data'!$A$1:$N$363,5,FALSE))</f>
        <v>1 action</v>
      </c>
      <c r="G189" t="str">
        <f>IF(VLOOKUP($C189,'Spells Data'!$A$1:$N$363,6,FALSE)=0,"",VLOOKUP($C189,'Spells Data'!$A$1:$N$363,6,FALSE))</f>
        <v>Touch</v>
      </c>
      <c r="H189" t="str">
        <f>IF(VLOOKUP($C189,'Spells Data'!$A$1:$N$363,7,FALSE)=0,"",VLOOKUP($C189,'Spells Data'!$A$1:$N$363,7,FALSE))</f>
        <v>V</v>
      </c>
      <c r="I189" t="str">
        <f>IF(VLOOKUP($C189,'Spells Data'!$A$1:$N$363,8,FALSE)=0,"",VLOOKUP($C189,'Spells Data'!$A$1:$N$363,8,FALSE))</f>
        <v>S</v>
      </c>
      <c r="J189" t="str">
        <f>IF(VLOOKUP($C189,'Spells Data'!$A$1:$N$363,9,FALSE)=0,"",VLOOKUP($C189,'Spells Data'!$A$1:$N$363,9,FALSE))</f>
        <v>M</v>
      </c>
      <c r="K189" t="str">
        <f>IF(VLOOKUP($C189,'Spells Data'!$A$1:$N$363,10,FALSE)=0,"",VLOOKUP($C189,'Spells Data'!$A$1:$N$363,10,FALSE))</f>
        <v/>
      </c>
      <c r="L189" t="str">
        <f>IF(VLOOKUP($C189,'Spells Data'!$A$1:$N$363,11,FALSE)=0,"",VLOOKUP($C189,'Spells Data'!$A$1:$N$363,11,FALSE))</f>
        <v>8 hours</v>
      </c>
      <c r="M189" t="str">
        <f>IF(VLOOKUP($C189,'Spells Data'!$A$1:$N$363,12,FALSE)=0,"",VLOOKUP($C189,'Spells Data'!$A$1:$N$363,12,FALSE))</f>
        <v>Creature touched gains darkvision to 60 feet for duration</v>
      </c>
      <c r="N189" t="str">
        <f>IF(VLOOKUP($C189,'Spells Data'!$A$1:$N$363,13,FALSE)=0,"",VLOOKUP($C189,'Spells Data'!$A$1:$N$363,13,FALSE))</f>
        <v/>
      </c>
      <c r="O189" t="s">
        <v>278</v>
      </c>
    </row>
    <row r="190" spans="1:15" x14ac:dyDescent="0.4">
      <c r="A190" t="s">
        <v>342</v>
      </c>
      <c r="B190">
        <v>2</v>
      </c>
      <c r="C190" t="s">
        <v>208</v>
      </c>
      <c r="D190" t="str">
        <f>IF(VLOOKUP($C190,'Spells Data'!$A$1:$N$363,3,FALSE)=0,"",VLOOKUP($C190,'Spells Data'!$A$1:$N$363,3,FALSE))</f>
        <v>transmutation</v>
      </c>
      <c r="E190" t="str">
        <f>IF(VLOOKUP($C190,'Spells Data'!$A$1:$N$363,4,FALSE)=0,"",VLOOKUP($C190,'Spells Data'!$A$1:$N$363,4,FALSE))</f>
        <v/>
      </c>
      <c r="F190" t="str">
        <f>IF(VLOOKUP($C190,'Spells Data'!$A$1:$N$363,5,FALSE)=0,"",VLOOKUP($C190,'Spells Data'!$A$1:$N$363,5,FALSE))</f>
        <v>1 action</v>
      </c>
      <c r="G190" t="str">
        <f>IF(VLOOKUP($C190,'Spells Data'!$A$1:$N$363,6,FALSE)=0,"",VLOOKUP($C190,'Spells Data'!$A$1:$N$363,6,FALSE))</f>
        <v>Touch</v>
      </c>
      <c r="H190" t="str">
        <f>IF(VLOOKUP($C190,'Spells Data'!$A$1:$N$363,7,FALSE)=0,"",VLOOKUP($C190,'Spells Data'!$A$1:$N$363,7,FALSE))</f>
        <v>V</v>
      </c>
      <c r="I190" t="str">
        <f>IF(VLOOKUP($C190,'Spells Data'!$A$1:$N$363,8,FALSE)=0,"",VLOOKUP($C190,'Spells Data'!$A$1:$N$363,8,FALSE))</f>
        <v>S</v>
      </c>
      <c r="J190" t="str">
        <f>IF(VLOOKUP($C190,'Spells Data'!$A$1:$N$363,9,FALSE)=0,"",VLOOKUP($C190,'Spells Data'!$A$1:$N$363,9,FALSE))</f>
        <v>M</v>
      </c>
      <c r="K190" t="str">
        <f>IF(VLOOKUP($C190,'Spells Data'!$A$1:$N$363,10,FALSE)=0,"",VLOOKUP($C190,'Spells Data'!$A$1:$N$363,10,FALSE))</f>
        <v/>
      </c>
      <c r="L190" t="str">
        <f>IF(VLOOKUP($C190,'Spells Data'!$A$1:$N$363,11,FALSE)=0,"",VLOOKUP($C190,'Spells Data'!$A$1:$N$363,11,FALSE))</f>
        <v>8 hours</v>
      </c>
      <c r="M190" t="str">
        <f>IF(VLOOKUP($C190,'Spells Data'!$A$1:$N$363,12,FALSE)=0,"",VLOOKUP($C190,'Spells Data'!$A$1:$N$363,12,FALSE))</f>
        <v>Creature touched gains darkvision to 60 feet for duration</v>
      </c>
      <c r="N190" t="str">
        <f>IF(VLOOKUP($C190,'Spells Data'!$A$1:$N$363,13,FALSE)=0,"",VLOOKUP($C190,'Spells Data'!$A$1:$N$363,13,FALSE))</f>
        <v/>
      </c>
      <c r="O190" t="s">
        <v>342</v>
      </c>
    </row>
    <row r="191" spans="1:15" x14ac:dyDescent="0.4">
      <c r="A191" t="s">
        <v>124</v>
      </c>
      <c r="B191">
        <v>3</v>
      </c>
      <c r="C191" t="s">
        <v>154</v>
      </c>
      <c r="D191" t="str">
        <f>IF(VLOOKUP($C191,'Spells Data'!$A$1:$N$363,3,FALSE)=0,"",VLOOKUP($C191,'Spells Data'!$A$1:$N$363,3,FALSE))</f>
        <v>evocation</v>
      </c>
      <c r="E191" t="str">
        <f>IF(VLOOKUP($C191,'Spells Data'!$A$1:$N$363,4,FALSE)=0,"",VLOOKUP($C191,'Spells Data'!$A$1:$N$363,4,FALSE))</f>
        <v/>
      </c>
      <c r="F191" t="str">
        <f>IF(VLOOKUP($C191,'Spells Data'!$A$1:$N$363,5,FALSE)=0,"",VLOOKUP($C191,'Spells Data'!$A$1:$N$363,5,FALSE))</f>
        <v>1 action</v>
      </c>
      <c r="G191" t="str">
        <f>IF(VLOOKUP($C191,'Spells Data'!$A$1:$N$363,6,FALSE)=0,"",VLOOKUP($C191,'Spells Data'!$A$1:$N$363,6,FALSE))</f>
        <v>60 feet</v>
      </c>
      <c r="H191" t="str">
        <f>IF(VLOOKUP($C191,'Spells Data'!$A$1:$N$363,7,FALSE)=0,"",VLOOKUP($C191,'Spells Data'!$A$1:$N$363,7,FALSE))</f>
        <v>V</v>
      </c>
      <c r="I191" t="str">
        <f>IF(VLOOKUP($C191,'Spells Data'!$A$1:$N$363,8,FALSE)=0,"",VLOOKUP($C191,'Spells Data'!$A$1:$N$363,8,FALSE))</f>
        <v>S</v>
      </c>
      <c r="J191" t="str">
        <f>IF(VLOOKUP($C191,'Spells Data'!$A$1:$N$363,9,FALSE)=0,"",VLOOKUP($C191,'Spells Data'!$A$1:$N$363,9,FALSE))</f>
        <v/>
      </c>
      <c r="K191" t="str">
        <f>IF(VLOOKUP($C191,'Spells Data'!$A$1:$N$363,10,FALSE)=0,"",VLOOKUP($C191,'Spells Data'!$A$1:$N$363,10,FALSE))</f>
        <v/>
      </c>
      <c r="L191" t="str">
        <f>IF(VLOOKUP($C191,'Spells Data'!$A$1:$N$363,11,FALSE)=0,"",VLOOKUP($C191,'Spells Data'!$A$1:$N$363,11,FALSE))</f>
        <v>1 hour</v>
      </c>
      <c r="M191" t="str">
        <f>IF(VLOOKUP($C191,'Spells Data'!$A$1:$N$363,12,FALSE)=0,"",VLOOKUP($C191,'Spells Data'!$A$1:$N$363,12,FALSE))</f>
        <v>60' radius sphere of bright light, dim light to another 60'</v>
      </c>
      <c r="N191" t="str">
        <f>IF(VLOOKUP($C191,'Spells Data'!$A$1:$N$363,13,FALSE)=0,"",VLOOKUP($C191,'Spells Data'!$A$1:$N$363,13,FALSE))</f>
        <v/>
      </c>
      <c r="O191" t="s">
        <v>124</v>
      </c>
    </row>
    <row r="192" spans="1:15" x14ac:dyDescent="0.4">
      <c r="A192" t="s">
        <v>195</v>
      </c>
      <c r="B192">
        <v>3</v>
      </c>
      <c r="C192" t="s">
        <v>154</v>
      </c>
      <c r="D192" t="str">
        <f>IF(VLOOKUP($C192,'Spells Data'!$A$1:$N$363,3,FALSE)=0,"",VLOOKUP($C192,'Spells Data'!$A$1:$N$363,3,FALSE))</f>
        <v>evocation</v>
      </c>
      <c r="E192" t="str">
        <f>IF(VLOOKUP($C192,'Spells Data'!$A$1:$N$363,4,FALSE)=0,"",VLOOKUP($C192,'Spells Data'!$A$1:$N$363,4,FALSE))</f>
        <v/>
      </c>
      <c r="F192" t="str">
        <f>IF(VLOOKUP($C192,'Spells Data'!$A$1:$N$363,5,FALSE)=0,"",VLOOKUP($C192,'Spells Data'!$A$1:$N$363,5,FALSE))</f>
        <v>1 action</v>
      </c>
      <c r="G192" t="str">
        <f>IF(VLOOKUP($C192,'Spells Data'!$A$1:$N$363,6,FALSE)=0,"",VLOOKUP($C192,'Spells Data'!$A$1:$N$363,6,FALSE))</f>
        <v>60 feet</v>
      </c>
      <c r="H192" t="str">
        <f>IF(VLOOKUP($C192,'Spells Data'!$A$1:$N$363,7,FALSE)=0,"",VLOOKUP($C192,'Spells Data'!$A$1:$N$363,7,FALSE))</f>
        <v>V</v>
      </c>
      <c r="I192" t="str">
        <f>IF(VLOOKUP($C192,'Spells Data'!$A$1:$N$363,8,FALSE)=0,"",VLOOKUP($C192,'Spells Data'!$A$1:$N$363,8,FALSE))</f>
        <v>S</v>
      </c>
      <c r="J192" t="str">
        <f>IF(VLOOKUP($C192,'Spells Data'!$A$1:$N$363,9,FALSE)=0,"",VLOOKUP($C192,'Spells Data'!$A$1:$N$363,9,FALSE))</f>
        <v/>
      </c>
      <c r="K192" t="str">
        <f>IF(VLOOKUP($C192,'Spells Data'!$A$1:$N$363,10,FALSE)=0,"",VLOOKUP($C192,'Spells Data'!$A$1:$N$363,10,FALSE))</f>
        <v/>
      </c>
      <c r="L192" t="str">
        <f>IF(VLOOKUP($C192,'Spells Data'!$A$1:$N$363,11,FALSE)=0,"",VLOOKUP($C192,'Spells Data'!$A$1:$N$363,11,FALSE))</f>
        <v>1 hour</v>
      </c>
      <c r="M192" t="str">
        <f>IF(VLOOKUP($C192,'Spells Data'!$A$1:$N$363,12,FALSE)=0,"",VLOOKUP($C192,'Spells Data'!$A$1:$N$363,12,FALSE))</f>
        <v>60' radius sphere of bright light, dim light to another 60'</v>
      </c>
      <c r="N192" t="str">
        <f>IF(VLOOKUP($C192,'Spells Data'!$A$1:$N$363,13,FALSE)=0,"",VLOOKUP($C192,'Spells Data'!$A$1:$N$363,13,FALSE))</f>
        <v/>
      </c>
      <c r="O192" t="s">
        <v>195</v>
      </c>
    </row>
    <row r="193" spans="1:15" x14ac:dyDescent="0.4">
      <c r="A193" t="s">
        <v>247</v>
      </c>
      <c r="B193">
        <v>3</v>
      </c>
      <c r="C193" t="s">
        <v>154</v>
      </c>
      <c r="D193" t="str">
        <f>IF(VLOOKUP($C193,'Spells Data'!$A$1:$N$363,3,FALSE)=0,"",VLOOKUP($C193,'Spells Data'!$A$1:$N$363,3,FALSE))</f>
        <v>evocation</v>
      </c>
      <c r="E193" t="str">
        <f>IF(VLOOKUP($C193,'Spells Data'!$A$1:$N$363,4,FALSE)=0,"",VLOOKUP($C193,'Spells Data'!$A$1:$N$363,4,FALSE))</f>
        <v/>
      </c>
      <c r="F193" t="str">
        <f>IF(VLOOKUP($C193,'Spells Data'!$A$1:$N$363,5,FALSE)=0,"",VLOOKUP($C193,'Spells Data'!$A$1:$N$363,5,FALSE))</f>
        <v>1 action</v>
      </c>
      <c r="G193" t="str">
        <f>IF(VLOOKUP($C193,'Spells Data'!$A$1:$N$363,6,FALSE)=0,"",VLOOKUP($C193,'Spells Data'!$A$1:$N$363,6,FALSE))</f>
        <v>60 feet</v>
      </c>
      <c r="H193" t="str">
        <f>IF(VLOOKUP($C193,'Spells Data'!$A$1:$N$363,7,FALSE)=0,"",VLOOKUP($C193,'Spells Data'!$A$1:$N$363,7,FALSE))</f>
        <v>V</v>
      </c>
      <c r="I193" t="str">
        <f>IF(VLOOKUP($C193,'Spells Data'!$A$1:$N$363,8,FALSE)=0,"",VLOOKUP($C193,'Spells Data'!$A$1:$N$363,8,FALSE))</f>
        <v>S</v>
      </c>
      <c r="J193" t="str">
        <f>IF(VLOOKUP($C193,'Spells Data'!$A$1:$N$363,9,FALSE)=0,"",VLOOKUP($C193,'Spells Data'!$A$1:$N$363,9,FALSE))</f>
        <v/>
      </c>
      <c r="K193" t="str">
        <f>IF(VLOOKUP($C193,'Spells Data'!$A$1:$N$363,10,FALSE)=0,"",VLOOKUP($C193,'Spells Data'!$A$1:$N$363,10,FALSE))</f>
        <v/>
      </c>
      <c r="L193" t="str">
        <f>IF(VLOOKUP($C193,'Spells Data'!$A$1:$N$363,11,FALSE)=0,"",VLOOKUP($C193,'Spells Data'!$A$1:$N$363,11,FALSE))</f>
        <v>1 hour</v>
      </c>
      <c r="M193" t="str">
        <f>IF(VLOOKUP($C193,'Spells Data'!$A$1:$N$363,12,FALSE)=0,"",VLOOKUP($C193,'Spells Data'!$A$1:$N$363,12,FALSE))</f>
        <v>60' radius sphere of bright light, dim light to another 60'</v>
      </c>
      <c r="N193" t="str">
        <f>IF(VLOOKUP($C193,'Spells Data'!$A$1:$N$363,13,FALSE)=0,"",VLOOKUP($C193,'Spells Data'!$A$1:$N$363,13,FALSE))</f>
        <v/>
      </c>
      <c r="O193" t="s">
        <v>247</v>
      </c>
    </row>
    <row r="194" spans="1:15" x14ac:dyDescent="0.4">
      <c r="A194" t="s">
        <v>268</v>
      </c>
      <c r="B194">
        <v>3</v>
      </c>
      <c r="C194" t="s">
        <v>154</v>
      </c>
      <c r="D194" t="str">
        <f>IF(VLOOKUP($C194,'Spells Data'!$A$1:$N$363,3,FALSE)=0,"",VLOOKUP($C194,'Spells Data'!$A$1:$N$363,3,FALSE))</f>
        <v>evocation</v>
      </c>
      <c r="E194" t="str">
        <f>IF(VLOOKUP($C194,'Spells Data'!$A$1:$N$363,4,FALSE)=0,"",VLOOKUP($C194,'Spells Data'!$A$1:$N$363,4,FALSE))</f>
        <v/>
      </c>
      <c r="F194" t="str">
        <f>IF(VLOOKUP($C194,'Spells Data'!$A$1:$N$363,5,FALSE)=0,"",VLOOKUP($C194,'Spells Data'!$A$1:$N$363,5,FALSE))</f>
        <v>1 action</v>
      </c>
      <c r="G194" t="str">
        <f>IF(VLOOKUP($C194,'Spells Data'!$A$1:$N$363,6,FALSE)=0,"",VLOOKUP($C194,'Spells Data'!$A$1:$N$363,6,FALSE))</f>
        <v>60 feet</v>
      </c>
      <c r="H194" t="str">
        <f>IF(VLOOKUP($C194,'Spells Data'!$A$1:$N$363,7,FALSE)=0,"",VLOOKUP($C194,'Spells Data'!$A$1:$N$363,7,FALSE))</f>
        <v>V</v>
      </c>
      <c r="I194" t="str">
        <f>IF(VLOOKUP($C194,'Spells Data'!$A$1:$N$363,8,FALSE)=0,"",VLOOKUP($C194,'Spells Data'!$A$1:$N$363,8,FALSE))</f>
        <v>S</v>
      </c>
      <c r="J194" t="str">
        <f>IF(VLOOKUP($C194,'Spells Data'!$A$1:$N$363,9,FALSE)=0,"",VLOOKUP($C194,'Spells Data'!$A$1:$N$363,9,FALSE))</f>
        <v/>
      </c>
      <c r="K194" t="str">
        <f>IF(VLOOKUP($C194,'Spells Data'!$A$1:$N$363,10,FALSE)=0,"",VLOOKUP($C194,'Spells Data'!$A$1:$N$363,10,FALSE))</f>
        <v/>
      </c>
      <c r="L194" t="str">
        <f>IF(VLOOKUP($C194,'Spells Data'!$A$1:$N$363,11,FALSE)=0,"",VLOOKUP($C194,'Spells Data'!$A$1:$N$363,11,FALSE))</f>
        <v>1 hour</v>
      </c>
      <c r="M194" t="str">
        <f>IF(VLOOKUP($C194,'Spells Data'!$A$1:$N$363,12,FALSE)=0,"",VLOOKUP($C194,'Spells Data'!$A$1:$N$363,12,FALSE))</f>
        <v>60' radius sphere of bright light, dim light to another 60'</v>
      </c>
      <c r="N194" t="str">
        <f>IF(VLOOKUP($C194,'Spells Data'!$A$1:$N$363,13,FALSE)=0,"",VLOOKUP($C194,'Spells Data'!$A$1:$N$363,13,FALSE))</f>
        <v/>
      </c>
      <c r="O194" t="s">
        <v>268</v>
      </c>
    </row>
    <row r="195" spans="1:15" x14ac:dyDescent="0.4">
      <c r="A195" t="s">
        <v>278</v>
      </c>
      <c r="B195">
        <v>3</v>
      </c>
      <c r="C195" t="s">
        <v>154</v>
      </c>
      <c r="D195" t="str">
        <f>IF(VLOOKUP($C195,'Spells Data'!$A$1:$N$363,3,FALSE)=0,"",VLOOKUP($C195,'Spells Data'!$A$1:$N$363,3,FALSE))</f>
        <v>evocation</v>
      </c>
      <c r="E195" t="str">
        <f>IF(VLOOKUP($C195,'Spells Data'!$A$1:$N$363,4,FALSE)=0,"",VLOOKUP($C195,'Spells Data'!$A$1:$N$363,4,FALSE))</f>
        <v/>
      </c>
      <c r="F195" t="str">
        <f>IF(VLOOKUP($C195,'Spells Data'!$A$1:$N$363,5,FALSE)=0,"",VLOOKUP($C195,'Spells Data'!$A$1:$N$363,5,FALSE))</f>
        <v>1 action</v>
      </c>
      <c r="G195" t="str">
        <f>IF(VLOOKUP($C195,'Spells Data'!$A$1:$N$363,6,FALSE)=0,"",VLOOKUP($C195,'Spells Data'!$A$1:$N$363,6,FALSE))</f>
        <v>60 feet</v>
      </c>
      <c r="H195" t="str">
        <f>IF(VLOOKUP($C195,'Spells Data'!$A$1:$N$363,7,FALSE)=0,"",VLOOKUP($C195,'Spells Data'!$A$1:$N$363,7,FALSE))</f>
        <v>V</v>
      </c>
      <c r="I195" t="str">
        <f>IF(VLOOKUP($C195,'Spells Data'!$A$1:$N$363,8,FALSE)=0,"",VLOOKUP($C195,'Spells Data'!$A$1:$N$363,8,FALSE))</f>
        <v>S</v>
      </c>
      <c r="J195" t="str">
        <f>IF(VLOOKUP($C195,'Spells Data'!$A$1:$N$363,9,FALSE)=0,"",VLOOKUP($C195,'Spells Data'!$A$1:$N$363,9,FALSE))</f>
        <v/>
      </c>
      <c r="K195" t="str">
        <f>IF(VLOOKUP($C195,'Spells Data'!$A$1:$N$363,10,FALSE)=0,"",VLOOKUP($C195,'Spells Data'!$A$1:$N$363,10,FALSE))</f>
        <v/>
      </c>
      <c r="L195" t="str">
        <f>IF(VLOOKUP($C195,'Spells Data'!$A$1:$N$363,11,FALSE)=0,"",VLOOKUP($C195,'Spells Data'!$A$1:$N$363,11,FALSE))</f>
        <v>1 hour</v>
      </c>
      <c r="M195" t="str">
        <f>IF(VLOOKUP($C195,'Spells Data'!$A$1:$N$363,12,FALSE)=0,"",VLOOKUP($C195,'Spells Data'!$A$1:$N$363,12,FALSE))</f>
        <v>60' radius sphere of bright light, dim light to another 60'</v>
      </c>
      <c r="N195" t="str">
        <f>IF(VLOOKUP($C195,'Spells Data'!$A$1:$N$363,13,FALSE)=0,"",VLOOKUP($C195,'Spells Data'!$A$1:$N$363,13,FALSE))</f>
        <v/>
      </c>
      <c r="O195" t="s">
        <v>278</v>
      </c>
    </row>
    <row r="196" spans="1:15" x14ac:dyDescent="0.4">
      <c r="A196" t="s">
        <v>124</v>
      </c>
      <c r="B196">
        <v>4</v>
      </c>
      <c r="C196" t="s">
        <v>165</v>
      </c>
      <c r="D196" t="str">
        <f>IF(VLOOKUP($C196,'Spells Data'!$A$1:$N$363,3,FALSE)=0,"",VLOOKUP($C196,'Spells Data'!$A$1:$N$363,3,FALSE))</f>
        <v>abjuration</v>
      </c>
      <c r="E196" t="str">
        <f>IF(VLOOKUP($C196,'Spells Data'!$A$1:$N$363,4,FALSE)=0,"",VLOOKUP($C196,'Spells Data'!$A$1:$N$363,4,FALSE))</f>
        <v/>
      </c>
      <c r="F196" t="str">
        <f>IF(VLOOKUP($C196,'Spells Data'!$A$1:$N$363,5,FALSE)=0,"",VLOOKUP($C196,'Spells Data'!$A$1:$N$363,5,FALSE))</f>
        <v>1 action</v>
      </c>
      <c r="G196" t="str">
        <f>IF(VLOOKUP($C196,'Spells Data'!$A$1:$N$363,6,FALSE)=0,"",VLOOKUP($C196,'Spells Data'!$A$1:$N$363,6,FALSE))</f>
        <v>Touch</v>
      </c>
      <c r="H196" t="str">
        <f>IF(VLOOKUP($C196,'Spells Data'!$A$1:$N$363,7,FALSE)=0,"",VLOOKUP($C196,'Spells Data'!$A$1:$N$363,7,FALSE))</f>
        <v>V</v>
      </c>
      <c r="I196" t="str">
        <f>IF(VLOOKUP($C196,'Spells Data'!$A$1:$N$363,8,FALSE)=0,"",VLOOKUP($C196,'Spells Data'!$A$1:$N$363,8,FALSE))</f>
        <v>S</v>
      </c>
      <c r="J196" t="str">
        <f>IF(VLOOKUP($C196,'Spells Data'!$A$1:$N$363,9,FALSE)=0,"",VLOOKUP($C196,'Spells Data'!$A$1:$N$363,9,FALSE))</f>
        <v/>
      </c>
      <c r="K196" t="str">
        <f>IF(VLOOKUP($C196,'Spells Data'!$A$1:$N$363,10,FALSE)=0,"",VLOOKUP($C196,'Spells Data'!$A$1:$N$363,10,FALSE))</f>
        <v/>
      </c>
      <c r="L196" t="str">
        <f>IF(VLOOKUP($C196,'Spells Data'!$A$1:$N$363,11,FALSE)=0,"",VLOOKUP($C196,'Spells Data'!$A$1:$N$363,11,FALSE))</f>
        <v>8 hours</v>
      </c>
      <c r="M196" t="str">
        <f>IF(VLOOKUP($C196,'Spells Data'!$A$1:$N$363,12,FALSE)=0,"",VLOOKUP($C196,'Spells Data'!$A$1:$N$363,12,FALSE))</f>
        <v>Instant death effect negated once, or drop to 1 hp instead of 0</v>
      </c>
      <c r="N196" t="str">
        <f>IF(VLOOKUP($C196,'Spells Data'!$A$1:$N$363,13,FALSE)=0,"",VLOOKUP($C196,'Spells Data'!$A$1:$N$363,13,FALSE))</f>
        <v/>
      </c>
      <c r="O196" t="s">
        <v>124</v>
      </c>
    </row>
    <row r="197" spans="1:15" x14ac:dyDescent="0.4">
      <c r="A197" t="s">
        <v>247</v>
      </c>
      <c r="B197">
        <v>4</v>
      </c>
      <c r="C197" t="s">
        <v>165</v>
      </c>
      <c r="D197" t="str">
        <f>IF(VLOOKUP($C197,'Spells Data'!$A$1:$N$363,3,FALSE)=0,"",VLOOKUP($C197,'Spells Data'!$A$1:$N$363,3,FALSE))</f>
        <v>abjuration</v>
      </c>
      <c r="E197" t="str">
        <f>IF(VLOOKUP($C197,'Spells Data'!$A$1:$N$363,4,FALSE)=0,"",VLOOKUP($C197,'Spells Data'!$A$1:$N$363,4,FALSE))</f>
        <v/>
      </c>
      <c r="F197" t="str">
        <f>IF(VLOOKUP($C197,'Spells Data'!$A$1:$N$363,5,FALSE)=0,"",VLOOKUP($C197,'Spells Data'!$A$1:$N$363,5,FALSE))</f>
        <v>1 action</v>
      </c>
      <c r="G197" t="str">
        <f>IF(VLOOKUP($C197,'Spells Data'!$A$1:$N$363,6,FALSE)=0,"",VLOOKUP($C197,'Spells Data'!$A$1:$N$363,6,FALSE))</f>
        <v>Touch</v>
      </c>
      <c r="H197" t="str">
        <f>IF(VLOOKUP($C197,'Spells Data'!$A$1:$N$363,7,FALSE)=0,"",VLOOKUP($C197,'Spells Data'!$A$1:$N$363,7,FALSE))</f>
        <v>V</v>
      </c>
      <c r="I197" t="str">
        <f>IF(VLOOKUP($C197,'Spells Data'!$A$1:$N$363,8,FALSE)=0,"",VLOOKUP($C197,'Spells Data'!$A$1:$N$363,8,FALSE))</f>
        <v>S</v>
      </c>
      <c r="J197" t="str">
        <f>IF(VLOOKUP($C197,'Spells Data'!$A$1:$N$363,9,FALSE)=0,"",VLOOKUP($C197,'Spells Data'!$A$1:$N$363,9,FALSE))</f>
        <v/>
      </c>
      <c r="K197" t="str">
        <f>IF(VLOOKUP($C197,'Spells Data'!$A$1:$N$363,10,FALSE)=0,"",VLOOKUP($C197,'Spells Data'!$A$1:$N$363,10,FALSE))</f>
        <v/>
      </c>
      <c r="L197" t="str">
        <f>IF(VLOOKUP($C197,'Spells Data'!$A$1:$N$363,11,FALSE)=0,"",VLOOKUP($C197,'Spells Data'!$A$1:$N$363,11,FALSE))</f>
        <v>8 hours</v>
      </c>
      <c r="M197" t="str">
        <f>IF(VLOOKUP($C197,'Spells Data'!$A$1:$N$363,12,FALSE)=0,"",VLOOKUP($C197,'Spells Data'!$A$1:$N$363,12,FALSE))</f>
        <v>Instant death effect negated once, or drop to 1 hp instead of 0</v>
      </c>
      <c r="N197" t="str">
        <f>IF(VLOOKUP($C197,'Spells Data'!$A$1:$N$363,13,FALSE)=0,"",VLOOKUP($C197,'Spells Data'!$A$1:$N$363,13,FALSE))</f>
        <v/>
      </c>
      <c r="O197" t="s">
        <v>247</v>
      </c>
    </row>
    <row r="198" spans="1:15" x14ac:dyDescent="0.4">
      <c r="A198" t="s">
        <v>278</v>
      </c>
      <c r="B198">
        <v>7</v>
      </c>
      <c r="C198" t="s">
        <v>322</v>
      </c>
      <c r="D198" t="str">
        <f>IF(VLOOKUP($C198,'Spells Data'!$A$1:$N$363,3,FALSE)=0,"",VLOOKUP($C198,'Spells Data'!$A$1:$N$363,3,FALSE))</f>
        <v>evocation</v>
      </c>
      <c r="E198" t="str">
        <f>IF(VLOOKUP($C198,'Spells Data'!$A$1:$N$363,4,FALSE)=0,"",VLOOKUP($C198,'Spells Data'!$A$1:$N$363,4,FALSE))</f>
        <v/>
      </c>
      <c r="F198" t="str">
        <f>IF(VLOOKUP($C198,'Spells Data'!$A$1:$N$363,5,FALSE)=0,"",VLOOKUP($C198,'Spells Data'!$A$1:$N$363,5,FALSE))</f>
        <v>1 action</v>
      </c>
      <c r="G198" t="str">
        <f>IF(VLOOKUP($C198,'Spells Data'!$A$1:$N$363,6,FALSE)=0,"",VLOOKUP($C198,'Spells Data'!$A$1:$N$363,6,FALSE))</f>
        <v>150 feet</v>
      </c>
      <c r="H198" t="str">
        <f>IF(VLOOKUP($C198,'Spells Data'!$A$1:$N$363,7,FALSE)=0,"",VLOOKUP($C198,'Spells Data'!$A$1:$N$363,7,FALSE))</f>
        <v>V</v>
      </c>
      <c r="I198" t="str">
        <f>IF(VLOOKUP($C198,'Spells Data'!$A$1:$N$363,8,FALSE)=0,"",VLOOKUP($C198,'Spells Data'!$A$1:$N$363,8,FALSE))</f>
        <v>S</v>
      </c>
      <c r="J198" t="str">
        <f>IF(VLOOKUP($C198,'Spells Data'!$A$1:$N$363,9,FALSE)=0,"",VLOOKUP($C198,'Spells Data'!$A$1:$N$363,9,FALSE))</f>
        <v>M</v>
      </c>
      <c r="K198" t="str">
        <f>IF(VLOOKUP($C198,'Spells Data'!$A$1:$N$363,10,FALSE)=0,"",VLOOKUP($C198,'Spells Data'!$A$1:$N$363,10,FALSE))</f>
        <v/>
      </c>
      <c r="L198" t="str">
        <f>IF(VLOOKUP($C198,'Spells Data'!$A$1:$N$363,11,FALSE)=0,"",VLOOKUP($C198,'Spells Data'!$A$1:$N$363,11,FALSE))</f>
        <v>Concentration, up to 1 minute</v>
      </c>
      <c r="M198" t="str">
        <f>IF(VLOOKUP($C198,'Spells Data'!$A$1:$N$363,12,FALSE)=0,"",VLOOKUP($C198,'Spells Data'!$A$1:$N$363,12,FALSE))</f>
        <v>Base damage of 12d6+1d6 per end of round not detonated</v>
      </c>
      <c r="N198" t="str">
        <f>IF(VLOOKUP($C198,'Spells Data'!$A$1:$N$363,13,FALSE)=0,"",VLOOKUP($C198,'Spells Data'!$A$1:$N$363,13,FALSE))</f>
        <v>yes</v>
      </c>
      <c r="O198" t="s">
        <v>278</v>
      </c>
    </row>
    <row r="199" spans="1:15" x14ac:dyDescent="0.4">
      <c r="A199" t="s">
        <v>342</v>
      </c>
      <c r="B199">
        <v>7</v>
      </c>
      <c r="C199" t="s">
        <v>322</v>
      </c>
      <c r="D199" t="str">
        <f>IF(VLOOKUP($C199,'Spells Data'!$A$1:$N$363,3,FALSE)=0,"",VLOOKUP($C199,'Spells Data'!$A$1:$N$363,3,FALSE))</f>
        <v>evocation</v>
      </c>
      <c r="E199" t="str">
        <f>IF(VLOOKUP($C199,'Spells Data'!$A$1:$N$363,4,FALSE)=0,"",VLOOKUP($C199,'Spells Data'!$A$1:$N$363,4,FALSE))</f>
        <v/>
      </c>
      <c r="F199" t="str">
        <f>IF(VLOOKUP($C199,'Spells Data'!$A$1:$N$363,5,FALSE)=0,"",VLOOKUP($C199,'Spells Data'!$A$1:$N$363,5,FALSE))</f>
        <v>1 action</v>
      </c>
      <c r="G199" t="str">
        <f>IF(VLOOKUP($C199,'Spells Data'!$A$1:$N$363,6,FALSE)=0,"",VLOOKUP($C199,'Spells Data'!$A$1:$N$363,6,FALSE))</f>
        <v>150 feet</v>
      </c>
      <c r="H199" t="str">
        <f>IF(VLOOKUP($C199,'Spells Data'!$A$1:$N$363,7,FALSE)=0,"",VLOOKUP($C199,'Spells Data'!$A$1:$N$363,7,FALSE))</f>
        <v>V</v>
      </c>
      <c r="I199" t="str">
        <f>IF(VLOOKUP($C199,'Spells Data'!$A$1:$N$363,8,FALSE)=0,"",VLOOKUP($C199,'Spells Data'!$A$1:$N$363,8,FALSE))</f>
        <v>S</v>
      </c>
      <c r="J199" t="str">
        <f>IF(VLOOKUP($C199,'Spells Data'!$A$1:$N$363,9,FALSE)=0,"",VLOOKUP($C199,'Spells Data'!$A$1:$N$363,9,FALSE))</f>
        <v>M</v>
      </c>
      <c r="K199" t="str">
        <f>IF(VLOOKUP($C199,'Spells Data'!$A$1:$N$363,10,FALSE)=0,"",VLOOKUP($C199,'Spells Data'!$A$1:$N$363,10,FALSE))</f>
        <v/>
      </c>
      <c r="L199" t="str">
        <f>IF(VLOOKUP($C199,'Spells Data'!$A$1:$N$363,11,FALSE)=0,"",VLOOKUP($C199,'Spells Data'!$A$1:$N$363,11,FALSE))</f>
        <v>Concentration, up to 1 minute</v>
      </c>
      <c r="M199" t="str">
        <f>IF(VLOOKUP($C199,'Spells Data'!$A$1:$N$363,12,FALSE)=0,"",VLOOKUP($C199,'Spells Data'!$A$1:$N$363,12,FALSE))</f>
        <v>Base damage of 12d6+1d6 per end of round not detonated</v>
      </c>
      <c r="N199" t="str">
        <f>IF(VLOOKUP($C199,'Spells Data'!$A$1:$N$363,13,FALSE)=0,"",VLOOKUP($C199,'Spells Data'!$A$1:$N$363,13,FALSE))</f>
        <v>yes</v>
      </c>
      <c r="O199" t="s">
        <v>342</v>
      </c>
    </row>
    <row r="200" spans="1:15" x14ac:dyDescent="0.4">
      <c r="A200" t="s">
        <v>329</v>
      </c>
      <c r="B200">
        <v>8</v>
      </c>
      <c r="C200" t="s">
        <v>340</v>
      </c>
      <c r="D200" t="str">
        <f>IF(VLOOKUP($C200,'Spells Data'!$A$1:$N$363,3,FALSE)=0,"",VLOOKUP($C200,'Spells Data'!$A$1:$N$363,3,FALSE))</f>
        <v>conjuration</v>
      </c>
      <c r="E200" t="str">
        <f>IF(VLOOKUP($C200,'Spells Data'!$A$1:$N$363,4,FALSE)=0,"",VLOOKUP($C200,'Spells Data'!$A$1:$N$363,4,FALSE))</f>
        <v/>
      </c>
      <c r="F200" t="str">
        <f>IF(VLOOKUP($C200,'Spells Data'!$A$1:$N$363,5,FALSE)=0,"",VLOOKUP($C200,'Spells Data'!$A$1:$N$363,5,FALSE))</f>
        <v>1 action</v>
      </c>
      <c r="G200" t="str">
        <f>IF(VLOOKUP($C200,'Spells Data'!$A$1:$N$363,6,FALSE)=0,"",VLOOKUP($C200,'Spells Data'!$A$1:$N$363,6,FALSE))</f>
        <v>60 feet</v>
      </c>
      <c r="H200" t="str">
        <f>IF(VLOOKUP($C200,'Spells Data'!$A$1:$N$363,7,FALSE)=0,"",VLOOKUP($C200,'Spells Data'!$A$1:$N$363,7,FALSE))</f>
        <v/>
      </c>
      <c r="I200" t="str">
        <f>IF(VLOOKUP($C200,'Spells Data'!$A$1:$N$363,8,FALSE)=0,"",VLOOKUP($C200,'Spells Data'!$A$1:$N$363,8,FALSE))</f>
        <v>S</v>
      </c>
      <c r="J200" t="str">
        <f>IF(VLOOKUP($C200,'Spells Data'!$A$1:$N$363,9,FALSE)=0,"",VLOOKUP($C200,'Spells Data'!$A$1:$N$363,9,FALSE))</f>
        <v/>
      </c>
      <c r="K200" t="str">
        <f>IF(VLOOKUP($C200,'Spells Data'!$A$1:$N$363,10,FALSE)=0,"",VLOOKUP($C200,'Spells Data'!$A$1:$N$363,10,FALSE))</f>
        <v/>
      </c>
      <c r="L200" t="str">
        <f>IF(VLOOKUP($C200,'Spells Data'!$A$1:$N$363,11,FALSE)=0,"",VLOOKUP($C200,'Spells Data'!$A$1:$N$363,11,FALSE))</f>
        <v>1 hour</v>
      </c>
      <c r="M200" t="str">
        <f>IF(VLOOKUP($C200,'Spells Data'!$A$1:$N$363,12,FALSE)=0,"",VLOOKUP($C200,'Spells Data'!$A$1:$N$363,12,FALSE))</f>
        <v>Create or access 30' cube demiplane</v>
      </c>
      <c r="N200" t="str">
        <f>IF(VLOOKUP($C200,'Spells Data'!$A$1:$N$363,13,FALSE)=0,"",VLOOKUP($C200,'Spells Data'!$A$1:$N$363,13,FALSE))</f>
        <v/>
      </c>
      <c r="O200" t="s">
        <v>329</v>
      </c>
    </row>
    <row r="201" spans="1:15" x14ac:dyDescent="0.4">
      <c r="A201" t="s">
        <v>342</v>
      </c>
      <c r="B201">
        <v>8</v>
      </c>
      <c r="C201" t="s">
        <v>340</v>
      </c>
      <c r="D201" t="str">
        <f>IF(VLOOKUP($C201,'Spells Data'!$A$1:$N$363,3,FALSE)=0,"",VLOOKUP($C201,'Spells Data'!$A$1:$N$363,3,FALSE))</f>
        <v>conjuration</v>
      </c>
      <c r="E201" t="str">
        <f>IF(VLOOKUP($C201,'Spells Data'!$A$1:$N$363,4,FALSE)=0,"",VLOOKUP($C201,'Spells Data'!$A$1:$N$363,4,FALSE))</f>
        <v/>
      </c>
      <c r="F201" t="str">
        <f>IF(VLOOKUP($C201,'Spells Data'!$A$1:$N$363,5,FALSE)=0,"",VLOOKUP($C201,'Spells Data'!$A$1:$N$363,5,FALSE))</f>
        <v>1 action</v>
      </c>
      <c r="G201" t="str">
        <f>IF(VLOOKUP($C201,'Spells Data'!$A$1:$N$363,6,FALSE)=0,"",VLOOKUP($C201,'Spells Data'!$A$1:$N$363,6,FALSE))</f>
        <v>60 feet</v>
      </c>
      <c r="H201" t="str">
        <f>IF(VLOOKUP($C201,'Spells Data'!$A$1:$N$363,7,FALSE)=0,"",VLOOKUP($C201,'Spells Data'!$A$1:$N$363,7,FALSE))</f>
        <v/>
      </c>
      <c r="I201" t="str">
        <f>IF(VLOOKUP($C201,'Spells Data'!$A$1:$N$363,8,FALSE)=0,"",VLOOKUP($C201,'Spells Data'!$A$1:$N$363,8,FALSE))</f>
        <v>S</v>
      </c>
      <c r="J201" t="str">
        <f>IF(VLOOKUP($C201,'Spells Data'!$A$1:$N$363,9,FALSE)=0,"",VLOOKUP($C201,'Spells Data'!$A$1:$N$363,9,FALSE))</f>
        <v/>
      </c>
      <c r="K201" t="str">
        <f>IF(VLOOKUP($C201,'Spells Data'!$A$1:$N$363,10,FALSE)=0,"",VLOOKUP($C201,'Spells Data'!$A$1:$N$363,10,FALSE))</f>
        <v/>
      </c>
      <c r="L201" t="str">
        <f>IF(VLOOKUP($C201,'Spells Data'!$A$1:$N$363,11,FALSE)=0,"",VLOOKUP($C201,'Spells Data'!$A$1:$N$363,11,FALSE))</f>
        <v>1 hour</v>
      </c>
      <c r="M201" t="str">
        <f>IF(VLOOKUP($C201,'Spells Data'!$A$1:$N$363,12,FALSE)=0,"",VLOOKUP($C201,'Spells Data'!$A$1:$N$363,12,FALSE))</f>
        <v>Create or access 30' cube demiplane</v>
      </c>
      <c r="N201" t="str">
        <f>IF(VLOOKUP($C201,'Spells Data'!$A$1:$N$363,13,FALSE)=0,"",VLOOKUP($C201,'Spells Data'!$A$1:$N$363,13,FALSE))</f>
        <v/>
      </c>
      <c r="O201" t="s">
        <v>342</v>
      </c>
    </row>
    <row r="202" spans="1:15" x14ac:dyDescent="0.4">
      <c r="A202" t="s">
        <v>247</v>
      </c>
      <c r="B202">
        <v>5</v>
      </c>
      <c r="C202" t="s">
        <v>265</v>
      </c>
      <c r="D202" t="str">
        <f>IF(VLOOKUP($C202,'Spells Data'!$A$1:$N$363,3,FALSE)=0,"",VLOOKUP($C202,'Spells Data'!$A$1:$N$363,3,FALSE))</f>
        <v>evocation</v>
      </c>
      <c r="E202" t="str">
        <f>IF(VLOOKUP($C202,'Spells Data'!$A$1:$N$363,4,FALSE)=0,"",VLOOKUP($C202,'Spells Data'!$A$1:$N$363,4,FALSE))</f>
        <v/>
      </c>
      <c r="F202" t="str">
        <f>IF(VLOOKUP($C202,'Spells Data'!$A$1:$N$363,5,FALSE)=0,"",VLOOKUP($C202,'Spells Data'!$A$1:$N$363,5,FALSE))</f>
        <v>1 action</v>
      </c>
      <c r="G202" t="str">
        <f>IF(VLOOKUP($C202,'Spells Data'!$A$1:$N$363,6,FALSE)=0,"",VLOOKUP($C202,'Spells Data'!$A$1:$N$363,6,FALSE))</f>
        <v>Self (30-foot radius)</v>
      </c>
      <c r="H202" t="str">
        <f>IF(VLOOKUP($C202,'Spells Data'!$A$1:$N$363,7,FALSE)=0,"",VLOOKUP($C202,'Spells Data'!$A$1:$N$363,7,FALSE))</f>
        <v>V</v>
      </c>
      <c r="I202" t="str">
        <f>IF(VLOOKUP($C202,'Spells Data'!$A$1:$N$363,8,FALSE)=0,"",VLOOKUP($C202,'Spells Data'!$A$1:$N$363,8,FALSE))</f>
        <v/>
      </c>
      <c r="J202" t="str">
        <f>IF(VLOOKUP($C202,'Spells Data'!$A$1:$N$363,9,FALSE)=0,"",VLOOKUP($C202,'Spells Data'!$A$1:$N$363,9,FALSE))</f>
        <v/>
      </c>
      <c r="K202" t="str">
        <f>IF(VLOOKUP($C202,'Spells Data'!$A$1:$N$363,10,FALSE)=0,"",VLOOKUP($C202,'Spells Data'!$A$1:$N$363,10,FALSE))</f>
        <v/>
      </c>
      <c r="L202" t="str">
        <f>IF(VLOOKUP($C202,'Spells Data'!$A$1:$N$363,11,FALSE)=0,"",VLOOKUP($C202,'Spells Data'!$A$1:$N$363,11,FALSE))</f>
        <v>Instantaneous</v>
      </c>
      <c r="M202" t="str">
        <f>IF(VLOOKUP($C202,'Spells Data'!$A$1:$N$363,12,FALSE)=0,"",VLOOKUP($C202,'Spells Data'!$A$1:$N$363,12,FALSE))</f>
        <v>Burst of divine energy deals 5d6 thunder damage + 5d6 radiant or necrotic damage, and knocked prone on failed Con save</v>
      </c>
      <c r="N202" t="str">
        <f>IF(VLOOKUP($C202,'Spells Data'!$A$1:$N$363,13,FALSE)=0,"",VLOOKUP($C202,'Spells Data'!$A$1:$N$363,13,FALSE))</f>
        <v/>
      </c>
      <c r="O202" t="s">
        <v>247</v>
      </c>
    </row>
    <row r="203" spans="1:15" x14ac:dyDescent="0.4">
      <c r="A203" t="s">
        <v>124</v>
      </c>
      <c r="B203">
        <v>1</v>
      </c>
      <c r="C203" t="s">
        <v>133</v>
      </c>
      <c r="D203" t="str">
        <f>IF(VLOOKUP($C203,'Spells Data'!$A$1:$N$363,3,FALSE)=0,"",VLOOKUP($C203,'Spells Data'!$A$1:$N$363,3,FALSE))</f>
        <v>divination</v>
      </c>
      <c r="E203" t="str">
        <f>IF(VLOOKUP($C203,'Spells Data'!$A$1:$N$363,4,FALSE)=0,"",VLOOKUP($C203,'Spells Data'!$A$1:$N$363,4,FALSE))</f>
        <v/>
      </c>
      <c r="F203" t="str">
        <f>IF(VLOOKUP($C203,'Spells Data'!$A$1:$N$363,5,FALSE)=0,"",VLOOKUP($C203,'Spells Data'!$A$1:$N$363,5,FALSE))</f>
        <v>1 action</v>
      </c>
      <c r="G203" t="str">
        <f>IF(VLOOKUP($C203,'Spells Data'!$A$1:$N$363,6,FALSE)=0,"",VLOOKUP($C203,'Spells Data'!$A$1:$N$363,6,FALSE))</f>
        <v>Self</v>
      </c>
      <c r="H203" t="str">
        <f>IF(VLOOKUP($C203,'Spells Data'!$A$1:$N$363,7,FALSE)=0,"",VLOOKUP($C203,'Spells Data'!$A$1:$N$363,7,FALSE))</f>
        <v>V</v>
      </c>
      <c r="I203" t="str">
        <f>IF(VLOOKUP($C203,'Spells Data'!$A$1:$N$363,8,FALSE)=0,"",VLOOKUP($C203,'Spells Data'!$A$1:$N$363,8,FALSE))</f>
        <v>S</v>
      </c>
      <c r="J203" t="str">
        <f>IF(VLOOKUP($C203,'Spells Data'!$A$1:$N$363,9,FALSE)=0,"",VLOOKUP($C203,'Spells Data'!$A$1:$N$363,9,FALSE))</f>
        <v/>
      </c>
      <c r="K203" t="str">
        <f>IF(VLOOKUP($C203,'Spells Data'!$A$1:$N$363,10,FALSE)=0,"",VLOOKUP($C203,'Spells Data'!$A$1:$N$363,10,FALSE))</f>
        <v/>
      </c>
      <c r="L203" t="str">
        <f>IF(VLOOKUP($C203,'Spells Data'!$A$1:$N$363,11,FALSE)=0,"",VLOOKUP($C203,'Spells Data'!$A$1:$N$363,11,FALSE))</f>
        <v>Concentration, up to 10 minutes</v>
      </c>
      <c r="M203" t="str">
        <f>IF(VLOOKUP($C203,'Spells Data'!$A$1:$N$363,12,FALSE)=0,"",VLOOKUP($C203,'Spells Data'!$A$1:$N$363,12,FALSE))</f>
        <v>Detect aberration, celestial, elemental, fey, fiend, or undead or magically concecrated or desecrated place or object within 30 feet</v>
      </c>
      <c r="N203" t="str">
        <f>IF(VLOOKUP($C203,'Spells Data'!$A$1:$N$363,13,FALSE)=0,"",VLOOKUP($C203,'Spells Data'!$A$1:$N$363,13,FALSE))</f>
        <v/>
      </c>
      <c r="O203" t="s">
        <v>124</v>
      </c>
    </row>
    <row r="204" spans="1:15" x14ac:dyDescent="0.4">
      <c r="A204" t="s">
        <v>247</v>
      </c>
      <c r="B204">
        <v>1</v>
      </c>
      <c r="C204" t="s">
        <v>133</v>
      </c>
      <c r="D204" t="str">
        <f>IF(VLOOKUP($C204,'Spells Data'!$A$1:$N$363,3,FALSE)=0,"",VLOOKUP($C204,'Spells Data'!$A$1:$N$363,3,FALSE))</f>
        <v>divination</v>
      </c>
      <c r="E204" t="str">
        <f>IF(VLOOKUP($C204,'Spells Data'!$A$1:$N$363,4,FALSE)=0,"",VLOOKUP($C204,'Spells Data'!$A$1:$N$363,4,FALSE))</f>
        <v/>
      </c>
      <c r="F204" t="str">
        <f>IF(VLOOKUP($C204,'Spells Data'!$A$1:$N$363,5,FALSE)=0,"",VLOOKUP($C204,'Spells Data'!$A$1:$N$363,5,FALSE))</f>
        <v>1 action</v>
      </c>
      <c r="G204" t="str">
        <f>IF(VLOOKUP($C204,'Spells Data'!$A$1:$N$363,6,FALSE)=0,"",VLOOKUP($C204,'Spells Data'!$A$1:$N$363,6,FALSE))</f>
        <v>Self</v>
      </c>
      <c r="H204" t="str">
        <f>IF(VLOOKUP($C204,'Spells Data'!$A$1:$N$363,7,FALSE)=0,"",VLOOKUP($C204,'Spells Data'!$A$1:$N$363,7,FALSE))</f>
        <v>V</v>
      </c>
      <c r="I204" t="str">
        <f>IF(VLOOKUP($C204,'Spells Data'!$A$1:$N$363,8,FALSE)=0,"",VLOOKUP($C204,'Spells Data'!$A$1:$N$363,8,FALSE))</f>
        <v>S</v>
      </c>
      <c r="J204" t="str">
        <f>IF(VLOOKUP($C204,'Spells Data'!$A$1:$N$363,9,FALSE)=0,"",VLOOKUP($C204,'Spells Data'!$A$1:$N$363,9,FALSE))</f>
        <v/>
      </c>
      <c r="K204" t="str">
        <f>IF(VLOOKUP($C204,'Spells Data'!$A$1:$N$363,10,FALSE)=0,"",VLOOKUP($C204,'Spells Data'!$A$1:$N$363,10,FALSE))</f>
        <v/>
      </c>
      <c r="L204" t="str">
        <f>IF(VLOOKUP($C204,'Spells Data'!$A$1:$N$363,11,FALSE)=0,"",VLOOKUP($C204,'Spells Data'!$A$1:$N$363,11,FALSE))</f>
        <v>Concentration, up to 10 minutes</v>
      </c>
      <c r="M204" t="str">
        <f>IF(VLOOKUP($C204,'Spells Data'!$A$1:$N$363,12,FALSE)=0,"",VLOOKUP($C204,'Spells Data'!$A$1:$N$363,12,FALSE))</f>
        <v>Detect aberration, celestial, elemental, fey, fiend, or undead or magically concecrated or desecrated place or object within 30 feet</v>
      </c>
      <c r="N204" t="str">
        <f>IF(VLOOKUP($C204,'Spells Data'!$A$1:$N$363,13,FALSE)=0,"",VLOOKUP($C204,'Spells Data'!$A$1:$N$363,13,FALSE))</f>
        <v/>
      </c>
      <c r="O204" t="s">
        <v>247</v>
      </c>
    </row>
    <row r="205" spans="1:15" x14ac:dyDescent="0.4">
      <c r="A205" t="s">
        <v>10</v>
      </c>
      <c r="B205">
        <v>1</v>
      </c>
      <c r="C205" t="s">
        <v>26</v>
      </c>
      <c r="D205" t="str">
        <f>IF(VLOOKUP($C205,'Spells Data'!$A$1:$N$363,3,FALSE)=0,"",VLOOKUP($C205,'Spells Data'!$A$1:$N$363,3,FALSE))</f>
        <v>divination</v>
      </c>
      <c r="E205" t="str">
        <f>IF(VLOOKUP($C205,'Spells Data'!$A$1:$N$363,4,FALSE)=0,"",VLOOKUP($C205,'Spells Data'!$A$1:$N$363,4,FALSE))</f>
        <v>yes</v>
      </c>
      <c r="F205" t="str">
        <f>IF(VLOOKUP($C205,'Spells Data'!$A$1:$N$363,5,FALSE)=0,"",VLOOKUP($C205,'Spells Data'!$A$1:$N$363,5,FALSE))</f>
        <v>1 action</v>
      </c>
      <c r="G205" t="str">
        <f>IF(VLOOKUP($C205,'Spells Data'!$A$1:$N$363,6,FALSE)=0,"",VLOOKUP($C205,'Spells Data'!$A$1:$N$363,6,FALSE))</f>
        <v>Self</v>
      </c>
      <c r="H205" t="str">
        <f>IF(VLOOKUP($C205,'Spells Data'!$A$1:$N$363,7,FALSE)=0,"",VLOOKUP($C205,'Spells Data'!$A$1:$N$363,7,FALSE))</f>
        <v>V</v>
      </c>
      <c r="I205" t="str">
        <f>IF(VLOOKUP($C205,'Spells Data'!$A$1:$N$363,8,FALSE)=0,"",VLOOKUP($C205,'Spells Data'!$A$1:$N$363,8,FALSE))</f>
        <v>S</v>
      </c>
      <c r="J205" t="str">
        <f>IF(VLOOKUP($C205,'Spells Data'!$A$1:$N$363,9,FALSE)=0,"",VLOOKUP($C205,'Spells Data'!$A$1:$N$363,9,FALSE))</f>
        <v/>
      </c>
      <c r="K205" t="str">
        <f>IF(VLOOKUP($C205,'Spells Data'!$A$1:$N$363,10,FALSE)=0,"",VLOOKUP($C205,'Spells Data'!$A$1:$N$363,10,FALSE))</f>
        <v/>
      </c>
      <c r="L205" t="str">
        <f>IF(VLOOKUP($C205,'Spells Data'!$A$1:$N$363,11,FALSE)=0,"",VLOOKUP($C205,'Spells Data'!$A$1:$N$363,11,FALSE))</f>
        <v>Concentration, up to 10 minutes</v>
      </c>
      <c r="M205" t="str">
        <f>IF(VLOOKUP($C205,'Spells Data'!$A$1:$N$363,12,FALSE)=0,"",VLOOKUP($C205,'Spells Data'!$A$1:$N$363,12,FALSE))</f>
        <v>Sense presence and location of magic within 30 feet of you</v>
      </c>
      <c r="N205" t="str">
        <f>IF(VLOOKUP($C205,'Spells Data'!$A$1:$N$363,13,FALSE)=0,"",VLOOKUP($C205,'Spells Data'!$A$1:$N$363,13,FALSE))</f>
        <v/>
      </c>
      <c r="O205" t="s">
        <v>10</v>
      </c>
    </row>
    <row r="206" spans="1:15" x14ac:dyDescent="0.4">
      <c r="A206" t="s">
        <v>124</v>
      </c>
      <c r="B206">
        <v>1</v>
      </c>
      <c r="C206" t="s">
        <v>26</v>
      </c>
      <c r="D206" t="str">
        <f>IF(VLOOKUP($C206,'Spells Data'!$A$1:$N$363,3,FALSE)=0,"",VLOOKUP($C206,'Spells Data'!$A$1:$N$363,3,FALSE))</f>
        <v>divination</v>
      </c>
      <c r="E206" t="str">
        <f>IF(VLOOKUP($C206,'Spells Data'!$A$1:$N$363,4,FALSE)=0,"",VLOOKUP($C206,'Spells Data'!$A$1:$N$363,4,FALSE))</f>
        <v>yes</v>
      </c>
      <c r="F206" t="str">
        <f>IF(VLOOKUP($C206,'Spells Data'!$A$1:$N$363,5,FALSE)=0,"",VLOOKUP($C206,'Spells Data'!$A$1:$N$363,5,FALSE))</f>
        <v>1 action</v>
      </c>
      <c r="G206" t="str">
        <f>IF(VLOOKUP($C206,'Spells Data'!$A$1:$N$363,6,FALSE)=0,"",VLOOKUP($C206,'Spells Data'!$A$1:$N$363,6,FALSE))</f>
        <v>Self</v>
      </c>
      <c r="H206" t="str">
        <f>IF(VLOOKUP($C206,'Spells Data'!$A$1:$N$363,7,FALSE)=0,"",VLOOKUP($C206,'Spells Data'!$A$1:$N$363,7,FALSE))</f>
        <v>V</v>
      </c>
      <c r="I206" t="str">
        <f>IF(VLOOKUP($C206,'Spells Data'!$A$1:$N$363,8,FALSE)=0,"",VLOOKUP($C206,'Spells Data'!$A$1:$N$363,8,FALSE))</f>
        <v>S</v>
      </c>
      <c r="J206" t="str">
        <f>IF(VLOOKUP($C206,'Spells Data'!$A$1:$N$363,9,FALSE)=0,"",VLOOKUP($C206,'Spells Data'!$A$1:$N$363,9,FALSE))</f>
        <v/>
      </c>
      <c r="K206" t="str">
        <f>IF(VLOOKUP($C206,'Spells Data'!$A$1:$N$363,10,FALSE)=0,"",VLOOKUP($C206,'Spells Data'!$A$1:$N$363,10,FALSE))</f>
        <v/>
      </c>
      <c r="L206" t="str">
        <f>IF(VLOOKUP($C206,'Spells Data'!$A$1:$N$363,11,FALSE)=0,"",VLOOKUP($C206,'Spells Data'!$A$1:$N$363,11,FALSE))</f>
        <v>Concentration, up to 10 minutes</v>
      </c>
      <c r="M206" t="str">
        <f>IF(VLOOKUP($C206,'Spells Data'!$A$1:$N$363,12,FALSE)=0,"",VLOOKUP($C206,'Spells Data'!$A$1:$N$363,12,FALSE))</f>
        <v>Sense presence and location of magic within 30 feet of you</v>
      </c>
      <c r="N206" t="str">
        <f>IF(VLOOKUP($C206,'Spells Data'!$A$1:$N$363,13,FALSE)=0,"",VLOOKUP($C206,'Spells Data'!$A$1:$N$363,13,FALSE))</f>
        <v/>
      </c>
      <c r="O206" t="s">
        <v>124</v>
      </c>
    </row>
    <row r="207" spans="1:15" x14ac:dyDescent="0.4">
      <c r="A207" t="s">
        <v>195</v>
      </c>
      <c r="B207">
        <v>1</v>
      </c>
      <c r="C207" t="s">
        <v>26</v>
      </c>
      <c r="D207" t="str">
        <f>IF(VLOOKUP($C207,'Spells Data'!$A$1:$N$363,3,FALSE)=0,"",VLOOKUP($C207,'Spells Data'!$A$1:$N$363,3,FALSE))</f>
        <v>divination</v>
      </c>
      <c r="E207" t="str">
        <f>IF(VLOOKUP($C207,'Spells Data'!$A$1:$N$363,4,FALSE)=0,"",VLOOKUP($C207,'Spells Data'!$A$1:$N$363,4,FALSE))</f>
        <v>yes</v>
      </c>
      <c r="F207" t="str">
        <f>IF(VLOOKUP($C207,'Spells Data'!$A$1:$N$363,5,FALSE)=0,"",VLOOKUP($C207,'Spells Data'!$A$1:$N$363,5,FALSE))</f>
        <v>1 action</v>
      </c>
      <c r="G207" t="str">
        <f>IF(VLOOKUP($C207,'Spells Data'!$A$1:$N$363,6,FALSE)=0,"",VLOOKUP($C207,'Spells Data'!$A$1:$N$363,6,FALSE))</f>
        <v>Self</v>
      </c>
      <c r="H207" t="str">
        <f>IF(VLOOKUP($C207,'Spells Data'!$A$1:$N$363,7,FALSE)=0,"",VLOOKUP($C207,'Spells Data'!$A$1:$N$363,7,FALSE))</f>
        <v>V</v>
      </c>
      <c r="I207" t="str">
        <f>IF(VLOOKUP($C207,'Spells Data'!$A$1:$N$363,8,FALSE)=0,"",VLOOKUP($C207,'Spells Data'!$A$1:$N$363,8,FALSE))</f>
        <v>S</v>
      </c>
      <c r="J207" t="str">
        <f>IF(VLOOKUP($C207,'Spells Data'!$A$1:$N$363,9,FALSE)=0,"",VLOOKUP($C207,'Spells Data'!$A$1:$N$363,9,FALSE))</f>
        <v/>
      </c>
      <c r="K207" t="str">
        <f>IF(VLOOKUP($C207,'Spells Data'!$A$1:$N$363,10,FALSE)=0,"",VLOOKUP($C207,'Spells Data'!$A$1:$N$363,10,FALSE))</f>
        <v/>
      </c>
      <c r="L207" t="str">
        <f>IF(VLOOKUP($C207,'Spells Data'!$A$1:$N$363,11,FALSE)=0,"",VLOOKUP($C207,'Spells Data'!$A$1:$N$363,11,FALSE))</f>
        <v>Concentration, up to 10 minutes</v>
      </c>
      <c r="M207" t="str">
        <f>IF(VLOOKUP($C207,'Spells Data'!$A$1:$N$363,12,FALSE)=0,"",VLOOKUP($C207,'Spells Data'!$A$1:$N$363,12,FALSE))</f>
        <v>Sense presence and location of magic within 30 feet of you</v>
      </c>
      <c r="N207" t="str">
        <f>IF(VLOOKUP($C207,'Spells Data'!$A$1:$N$363,13,FALSE)=0,"",VLOOKUP($C207,'Spells Data'!$A$1:$N$363,13,FALSE))</f>
        <v/>
      </c>
      <c r="O207" t="s">
        <v>195</v>
      </c>
    </row>
    <row r="208" spans="1:15" x14ac:dyDescent="0.4">
      <c r="A208" t="s">
        <v>247</v>
      </c>
      <c r="B208">
        <v>1</v>
      </c>
      <c r="C208" t="s">
        <v>26</v>
      </c>
      <c r="D208" t="str">
        <f>IF(VLOOKUP($C208,'Spells Data'!$A$1:$N$363,3,FALSE)=0,"",VLOOKUP($C208,'Spells Data'!$A$1:$N$363,3,FALSE))</f>
        <v>divination</v>
      </c>
      <c r="E208" t="str">
        <f>IF(VLOOKUP($C208,'Spells Data'!$A$1:$N$363,4,FALSE)=0,"",VLOOKUP($C208,'Spells Data'!$A$1:$N$363,4,FALSE))</f>
        <v>yes</v>
      </c>
      <c r="F208" t="str">
        <f>IF(VLOOKUP($C208,'Spells Data'!$A$1:$N$363,5,FALSE)=0,"",VLOOKUP($C208,'Spells Data'!$A$1:$N$363,5,FALSE))</f>
        <v>1 action</v>
      </c>
      <c r="G208" t="str">
        <f>IF(VLOOKUP($C208,'Spells Data'!$A$1:$N$363,6,FALSE)=0,"",VLOOKUP($C208,'Spells Data'!$A$1:$N$363,6,FALSE))</f>
        <v>Self</v>
      </c>
      <c r="H208" t="str">
        <f>IF(VLOOKUP($C208,'Spells Data'!$A$1:$N$363,7,FALSE)=0,"",VLOOKUP($C208,'Spells Data'!$A$1:$N$363,7,FALSE))</f>
        <v>V</v>
      </c>
      <c r="I208" t="str">
        <f>IF(VLOOKUP($C208,'Spells Data'!$A$1:$N$363,8,FALSE)=0,"",VLOOKUP($C208,'Spells Data'!$A$1:$N$363,8,FALSE))</f>
        <v>S</v>
      </c>
      <c r="J208" t="str">
        <f>IF(VLOOKUP($C208,'Spells Data'!$A$1:$N$363,9,FALSE)=0,"",VLOOKUP($C208,'Spells Data'!$A$1:$N$363,9,FALSE))</f>
        <v/>
      </c>
      <c r="K208" t="str">
        <f>IF(VLOOKUP($C208,'Spells Data'!$A$1:$N$363,10,FALSE)=0,"",VLOOKUP($C208,'Spells Data'!$A$1:$N$363,10,FALSE))</f>
        <v/>
      </c>
      <c r="L208" t="str">
        <f>IF(VLOOKUP($C208,'Spells Data'!$A$1:$N$363,11,FALSE)=0,"",VLOOKUP($C208,'Spells Data'!$A$1:$N$363,11,FALSE))</f>
        <v>Concentration, up to 10 minutes</v>
      </c>
      <c r="M208" t="str">
        <f>IF(VLOOKUP($C208,'Spells Data'!$A$1:$N$363,12,FALSE)=0,"",VLOOKUP($C208,'Spells Data'!$A$1:$N$363,12,FALSE))</f>
        <v>Sense presence and location of magic within 30 feet of you</v>
      </c>
      <c r="N208" t="str">
        <f>IF(VLOOKUP($C208,'Spells Data'!$A$1:$N$363,13,FALSE)=0,"",VLOOKUP($C208,'Spells Data'!$A$1:$N$363,13,FALSE))</f>
        <v/>
      </c>
      <c r="O208" t="s">
        <v>247</v>
      </c>
    </row>
    <row r="209" spans="1:15" x14ac:dyDescent="0.4">
      <c r="A209" t="s">
        <v>268</v>
      </c>
      <c r="B209">
        <v>1</v>
      </c>
      <c r="C209" t="s">
        <v>26</v>
      </c>
      <c r="D209" t="str">
        <f>IF(VLOOKUP($C209,'Spells Data'!$A$1:$N$363,3,FALSE)=0,"",VLOOKUP($C209,'Spells Data'!$A$1:$N$363,3,FALSE))</f>
        <v>divination</v>
      </c>
      <c r="E209" t="str">
        <f>IF(VLOOKUP($C209,'Spells Data'!$A$1:$N$363,4,FALSE)=0,"",VLOOKUP($C209,'Spells Data'!$A$1:$N$363,4,FALSE))</f>
        <v>yes</v>
      </c>
      <c r="F209" t="str">
        <f>IF(VLOOKUP($C209,'Spells Data'!$A$1:$N$363,5,FALSE)=0,"",VLOOKUP($C209,'Spells Data'!$A$1:$N$363,5,FALSE))</f>
        <v>1 action</v>
      </c>
      <c r="G209" t="str">
        <f>IF(VLOOKUP($C209,'Spells Data'!$A$1:$N$363,6,FALSE)=0,"",VLOOKUP($C209,'Spells Data'!$A$1:$N$363,6,FALSE))</f>
        <v>Self</v>
      </c>
      <c r="H209" t="str">
        <f>IF(VLOOKUP($C209,'Spells Data'!$A$1:$N$363,7,FALSE)=0,"",VLOOKUP($C209,'Spells Data'!$A$1:$N$363,7,FALSE))</f>
        <v>V</v>
      </c>
      <c r="I209" t="str">
        <f>IF(VLOOKUP($C209,'Spells Data'!$A$1:$N$363,8,FALSE)=0,"",VLOOKUP($C209,'Spells Data'!$A$1:$N$363,8,FALSE))</f>
        <v>S</v>
      </c>
      <c r="J209" t="str">
        <f>IF(VLOOKUP($C209,'Spells Data'!$A$1:$N$363,9,FALSE)=0,"",VLOOKUP($C209,'Spells Data'!$A$1:$N$363,9,FALSE))</f>
        <v/>
      </c>
      <c r="K209" t="str">
        <f>IF(VLOOKUP($C209,'Spells Data'!$A$1:$N$363,10,FALSE)=0,"",VLOOKUP($C209,'Spells Data'!$A$1:$N$363,10,FALSE))</f>
        <v/>
      </c>
      <c r="L209" t="str">
        <f>IF(VLOOKUP($C209,'Spells Data'!$A$1:$N$363,11,FALSE)=0,"",VLOOKUP($C209,'Spells Data'!$A$1:$N$363,11,FALSE))</f>
        <v>Concentration, up to 10 minutes</v>
      </c>
      <c r="M209" t="str">
        <f>IF(VLOOKUP($C209,'Spells Data'!$A$1:$N$363,12,FALSE)=0,"",VLOOKUP($C209,'Spells Data'!$A$1:$N$363,12,FALSE))</f>
        <v>Sense presence and location of magic within 30 feet of you</v>
      </c>
      <c r="N209" t="str">
        <f>IF(VLOOKUP($C209,'Spells Data'!$A$1:$N$363,13,FALSE)=0,"",VLOOKUP($C209,'Spells Data'!$A$1:$N$363,13,FALSE))</f>
        <v/>
      </c>
      <c r="O209" t="s">
        <v>268</v>
      </c>
    </row>
    <row r="210" spans="1:15" x14ac:dyDescent="0.4">
      <c r="A210" t="s">
        <v>278</v>
      </c>
      <c r="B210">
        <v>1</v>
      </c>
      <c r="C210" t="s">
        <v>26</v>
      </c>
      <c r="D210" t="str">
        <f>IF(VLOOKUP($C210,'Spells Data'!$A$1:$N$363,3,FALSE)=0,"",VLOOKUP($C210,'Spells Data'!$A$1:$N$363,3,FALSE))</f>
        <v>divination</v>
      </c>
      <c r="E210" t="str">
        <f>IF(VLOOKUP($C210,'Spells Data'!$A$1:$N$363,4,FALSE)=0,"",VLOOKUP($C210,'Spells Data'!$A$1:$N$363,4,FALSE))</f>
        <v>yes</v>
      </c>
      <c r="F210" t="str">
        <f>IF(VLOOKUP($C210,'Spells Data'!$A$1:$N$363,5,FALSE)=0,"",VLOOKUP($C210,'Spells Data'!$A$1:$N$363,5,FALSE))</f>
        <v>1 action</v>
      </c>
      <c r="G210" t="str">
        <f>IF(VLOOKUP($C210,'Spells Data'!$A$1:$N$363,6,FALSE)=0,"",VLOOKUP($C210,'Spells Data'!$A$1:$N$363,6,FALSE))</f>
        <v>Self</v>
      </c>
      <c r="H210" t="str">
        <f>IF(VLOOKUP($C210,'Spells Data'!$A$1:$N$363,7,FALSE)=0,"",VLOOKUP($C210,'Spells Data'!$A$1:$N$363,7,FALSE))</f>
        <v>V</v>
      </c>
      <c r="I210" t="str">
        <f>IF(VLOOKUP($C210,'Spells Data'!$A$1:$N$363,8,FALSE)=0,"",VLOOKUP($C210,'Spells Data'!$A$1:$N$363,8,FALSE))</f>
        <v>S</v>
      </c>
      <c r="J210" t="str">
        <f>IF(VLOOKUP($C210,'Spells Data'!$A$1:$N$363,9,FALSE)=0,"",VLOOKUP($C210,'Spells Data'!$A$1:$N$363,9,FALSE))</f>
        <v/>
      </c>
      <c r="K210" t="str">
        <f>IF(VLOOKUP($C210,'Spells Data'!$A$1:$N$363,10,FALSE)=0,"",VLOOKUP($C210,'Spells Data'!$A$1:$N$363,10,FALSE))</f>
        <v/>
      </c>
      <c r="L210" t="str">
        <f>IF(VLOOKUP($C210,'Spells Data'!$A$1:$N$363,11,FALSE)=0,"",VLOOKUP($C210,'Spells Data'!$A$1:$N$363,11,FALSE))</f>
        <v>Concentration, up to 10 minutes</v>
      </c>
      <c r="M210" t="str">
        <f>IF(VLOOKUP($C210,'Spells Data'!$A$1:$N$363,12,FALSE)=0,"",VLOOKUP($C210,'Spells Data'!$A$1:$N$363,12,FALSE))</f>
        <v>Sense presence and location of magic within 30 feet of you</v>
      </c>
      <c r="N210" t="str">
        <f>IF(VLOOKUP($C210,'Spells Data'!$A$1:$N$363,13,FALSE)=0,"",VLOOKUP($C210,'Spells Data'!$A$1:$N$363,13,FALSE))</f>
        <v/>
      </c>
      <c r="O210" t="s">
        <v>278</v>
      </c>
    </row>
    <row r="211" spans="1:15" x14ac:dyDescent="0.4">
      <c r="A211" t="s">
        <v>342</v>
      </c>
      <c r="B211">
        <v>1</v>
      </c>
      <c r="C211" t="s">
        <v>26</v>
      </c>
      <c r="D211" t="str">
        <f>IF(VLOOKUP($C211,'Spells Data'!$A$1:$N$363,3,FALSE)=0,"",VLOOKUP($C211,'Spells Data'!$A$1:$N$363,3,FALSE))</f>
        <v>divination</v>
      </c>
      <c r="E211" t="str">
        <f>IF(VLOOKUP($C211,'Spells Data'!$A$1:$N$363,4,FALSE)=0,"",VLOOKUP($C211,'Spells Data'!$A$1:$N$363,4,FALSE))</f>
        <v>yes</v>
      </c>
      <c r="F211" t="str">
        <f>IF(VLOOKUP($C211,'Spells Data'!$A$1:$N$363,5,FALSE)=0,"",VLOOKUP($C211,'Spells Data'!$A$1:$N$363,5,FALSE))</f>
        <v>1 action</v>
      </c>
      <c r="G211" t="str">
        <f>IF(VLOOKUP($C211,'Spells Data'!$A$1:$N$363,6,FALSE)=0,"",VLOOKUP($C211,'Spells Data'!$A$1:$N$363,6,FALSE))</f>
        <v>Self</v>
      </c>
      <c r="H211" t="str">
        <f>IF(VLOOKUP($C211,'Spells Data'!$A$1:$N$363,7,FALSE)=0,"",VLOOKUP($C211,'Spells Data'!$A$1:$N$363,7,FALSE))</f>
        <v>V</v>
      </c>
      <c r="I211" t="str">
        <f>IF(VLOOKUP($C211,'Spells Data'!$A$1:$N$363,8,FALSE)=0,"",VLOOKUP($C211,'Spells Data'!$A$1:$N$363,8,FALSE))</f>
        <v>S</v>
      </c>
      <c r="J211" t="str">
        <f>IF(VLOOKUP($C211,'Spells Data'!$A$1:$N$363,9,FALSE)=0,"",VLOOKUP($C211,'Spells Data'!$A$1:$N$363,9,FALSE))</f>
        <v/>
      </c>
      <c r="K211" t="str">
        <f>IF(VLOOKUP($C211,'Spells Data'!$A$1:$N$363,10,FALSE)=0,"",VLOOKUP($C211,'Spells Data'!$A$1:$N$363,10,FALSE))</f>
        <v/>
      </c>
      <c r="L211" t="str">
        <f>IF(VLOOKUP($C211,'Spells Data'!$A$1:$N$363,11,FALSE)=0,"",VLOOKUP($C211,'Spells Data'!$A$1:$N$363,11,FALSE))</f>
        <v>Concentration, up to 10 minutes</v>
      </c>
      <c r="M211" t="str">
        <f>IF(VLOOKUP($C211,'Spells Data'!$A$1:$N$363,12,FALSE)=0,"",VLOOKUP($C211,'Spells Data'!$A$1:$N$363,12,FALSE))</f>
        <v>Sense presence and location of magic within 30 feet of you</v>
      </c>
      <c r="N211" t="str">
        <f>IF(VLOOKUP($C211,'Spells Data'!$A$1:$N$363,13,FALSE)=0,"",VLOOKUP($C211,'Spells Data'!$A$1:$N$363,13,FALSE))</f>
        <v/>
      </c>
      <c r="O211" t="s">
        <v>342</v>
      </c>
    </row>
    <row r="212" spans="1:15" x14ac:dyDescent="0.4">
      <c r="A212" t="s">
        <v>124</v>
      </c>
      <c r="B212">
        <v>1</v>
      </c>
      <c r="C212" t="s">
        <v>134</v>
      </c>
      <c r="D212" t="str">
        <f>IF(VLOOKUP($C212,'Spells Data'!$A$1:$N$363,3,FALSE)=0,"",VLOOKUP($C212,'Spells Data'!$A$1:$N$363,3,FALSE))</f>
        <v>divination</v>
      </c>
      <c r="E212" t="str">
        <f>IF(VLOOKUP($C212,'Spells Data'!$A$1:$N$363,4,FALSE)=0,"",VLOOKUP($C212,'Spells Data'!$A$1:$N$363,4,FALSE))</f>
        <v>yes</v>
      </c>
      <c r="F212" t="str">
        <f>IF(VLOOKUP($C212,'Spells Data'!$A$1:$N$363,5,FALSE)=0,"",VLOOKUP($C212,'Spells Data'!$A$1:$N$363,5,FALSE))</f>
        <v>1 action</v>
      </c>
      <c r="G212" t="str">
        <f>IF(VLOOKUP($C212,'Spells Data'!$A$1:$N$363,6,FALSE)=0,"",VLOOKUP($C212,'Spells Data'!$A$1:$N$363,6,FALSE))</f>
        <v>Self</v>
      </c>
      <c r="H212" t="str">
        <f>IF(VLOOKUP($C212,'Spells Data'!$A$1:$N$363,7,FALSE)=0,"",VLOOKUP($C212,'Spells Data'!$A$1:$N$363,7,FALSE))</f>
        <v>V</v>
      </c>
      <c r="I212" t="str">
        <f>IF(VLOOKUP($C212,'Spells Data'!$A$1:$N$363,8,FALSE)=0,"",VLOOKUP($C212,'Spells Data'!$A$1:$N$363,8,FALSE))</f>
        <v>S</v>
      </c>
      <c r="J212" t="str">
        <f>IF(VLOOKUP($C212,'Spells Data'!$A$1:$N$363,9,FALSE)=0,"",VLOOKUP($C212,'Spells Data'!$A$1:$N$363,9,FALSE))</f>
        <v>M</v>
      </c>
      <c r="K212" t="str">
        <f>IF(VLOOKUP($C212,'Spells Data'!$A$1:$N$363,10,FALSE)=0,"",VLOOKUP($C212,'Spells Data'!$A$1:$N$363,10,FALSE))</f>
        <v/>
      </c>
      <c r="L212" t="str">
        <f>IF(VLOOKUP($C212,'Spells Data'!$A$1:$N$363,11,FALSE)=0,"",VLOOKUP($C212,'Spells Data'!$A$1:$N$363,11,FALSE))</f>
        <v>Concentration, up to 10 minutes</v>
      </c>
      <c r="M212" t="str">
        <f>IF(VLOOKUP($C212,'Spells Data'!$A$1:$N$363,12,FALSE)=0,"",VLOOKUP($C212,'Spells Data'!$A$1:$N$363,12,FALSE))</f>
        <v>Sense presence and locations of poisons, poisonous creatures,a nd diseases within 30 feet</v>
      </c>
      <c r="N212" t="str">
        <f>IF(VLOOKUP($C212,'Spells Data'!$A$1:$N$363,13,FALSE)=0,"",VLOOKUP($C212,'Spells Data'!$A$1:$N$363,13,FALSE))</f>
        <v/>
      </c>
      <c r="O212" t="s">
        <v>124</v>
      </c>
    </row>
    <row r="213" spans="1:15" x14ac:dyDescent="0.4">
      <c r="A213" t="s">
        <v>195</v>
      </c>
      <c r="B213">
        <v>1</v>
      </c>
      <c r="C213" t="s">
        <v>134</v>
      </c>
      <c r="D213" t="str">
        <f>IF(VLOOKUP($C213,'Spells Data'!$A$1:$N$363,3,FALSE)=0,"",VLOOKUP($C213,'Spells Data'!$A$1:$N$363,3,FALSE))</f>
        <v>divination</v>
      </c>
      <c r="E213" t="str">
        <f>IF(VLOOKUP($C213,'Spells Data'!$A$1:$N$363,4,FALSE)=0,"",VLOOKUP($C213,'Spells Data'!$A$1:$N$363,4,FALSE))</f>
        <v>yes</v>
      </c>
      <c r="F213" t="str">
        <f>IF(VLOOKUP($C213,'Spells Data'!$A$1:$N$363,5,FALSE)=0,"",VLOOKUP($C213,'Spells Data'!$A$1:$N$363,5,FALSE))</f>
        <v>1 action</v>
      </c>
      <c r="G213" t="str">
        <f>IF(VLOOKUP($C213,'Spells Data'!$A$1:$N$363,6,FALSE)=0,"",VLOOKUP($C213,'Spells Data'!$A$1:$N$363,6,FALSE))</f>
        <v>Self</v>
      </c>
      <c r="H213" t="str">
        <f>IF(VLOOKUP($C213,'Spells Data'!$A$1:$N$363,7,FALSE)=0,"",VLOOKUP($C213,'Spells Data'!$A$1:$N$363,7,FALSE))</f>
        <v>V</v>
      </c>
      <c r="I213" t="str">
        <f>IF(VLOOKUP($C213,'Spells Data'!$A$1:$N$363,8,FALSE)=0,"",VLOOKUP($C213,'Spells Data'!$A$1:$N$363,8,FALSE))</f>
        <v>S</v>
      </c>
      <c r="J213" t="str">
        <f>IF(VLOOKUP($C213,'Spells Data'!$A$1:$N$363,9,FALSE)=0,"",VLOOKUP($C213,'Spells Data'!$A$1:$N$363,9,FALSE))</f>
        <v>M</v>
      </c>
      <c r="K213" t="str">
        <f>IF(VLOOKUP($C213,'Spells Data'!$A$1:$N$363,10,FALSE)=0,"",VLOOKUP($C213,'Spells Data'!$A$1:$N$363,10,FALSE))</f>
        <v/>
      </c>
      <c r="L213" t="str">
        <f>IF(VLOOKUP($C213,'Spells Data'!$A$1:$N$363,11,FALSE)=0,"",VLOOKUP($C213,'Spells Data'!$A$1:$N$363,11,FALSE))</f>
        <v>Concentration, up to 10 minutes</v>
      </c>
      <c r="M213" t="str">
        <f>IF(VLOOKUP($C213,'Spells Data'!$A$1:$N$363,12,FALSE)=0,"",VLOOKUP($C213,'Spells Data'!$A$1:$N$363,12,FALSE))</f>
        <v>Sense presence and locations of poisons, poisonous creatures,a nd diseases within 30 feet</v>
      </c>
      <c r="N213" t="str">
        <f>IF(VLOOKUP($C213,'Spells Data'!$A$1:$N$363,13,FALSE)=0,"",VLOOKUP($C213,'Spells Data'!$A$1:$N$363,13,FALSE))</f>
        <v/>
      </c>
      <c r="O213" t="s">
        <v>195</v>
      </c>
    </row>
    <row r="214" spans="1:15" x14ac:dyDescent="0.4">
      <c r="A214" t="s">
        <v>247</v>
      </c>
      <c r="B214">
        <v>1</v>
      </c>
      <c r="C214" t="s">
        <v>134</v>
      </c>
      <c r="D214" t="str">
        <f>IF(VLOOKUP($C214,'Spells Data'!$A$1:$N$363,3,FALSE)=0,"",VLOOKUP($C214,'Spells Data'!$A$1:$N$363,3,FALSE))</f>
        <v>divination</v>
      </c>
      <c r="E214" t="str">
        <f>IF(VLOOKUP($C214,'Spells Data'!$A$1:$N$363,4,FALSE)=0,"",VLOOKUP($C214,'Spells Data'!$A$1:$N$363,4,FALSE))</f>
        <v>yes</v>
      </c>
      <c r="F214" t="str">
        <f>IF(VLOOKUP($C214,'Spells Data'!$A$1:$N$363,5,FALSE)=0,"",VLOOKUP($C214,'Spells Data'!$A$1:$N$363,5,FALSE))</f>
        <v>1 action</v>
      </c>
      <c r="G214" t="str">
        <f>IF(VLOOKUP($C214,'Spells Data'!$A$1:$N$363,6,FALSE)=0,"",VLOOKUP($C214,'Spells Data'!$A$1:$N$363,6,FALSE))</f>
        <v>Self</v>
      </c>
      <c r="H214" t="str">
        <f>IF(VLOOKUP($C214,'Spells Data'!$A$1:$N$363,7,FALSE)=0,"",VLOOKUP($C214,'Spells Data'!$A$1:$N$363,7,FALSE))</f>
        <v>V</v>
      </c>
      <c r="I214" t="str">
        <f>IF(VLOOKUP($C214,'Spells Data'!$A$1:$N$363,8,FALSE)=0,"",VLOOKUP($C214,'Spells Data'!$A$1:$N$363,8,FALSE))</f>
        <v>S</v>
      </c>
      <c r="J214" t="str">
        <f>IF(VLOOKUP($C214,'Spells Data'!$A$1:$N$363,9,FALSE)=0,"",VLOOKUP($C214,'Spells Data'!$A$1:$N$363,9,FALSE))</f>
        <v>M</v>
      </c>
      <c r="K214" t="str">
        <f>IF(VLOOKUP($C214,'Spells Data'!$A$1:$N$363,10,FALSE)=0,"",VLOOKUP($C214,'Spells Data'!$A$1:$N$363,10,FALSE))</f>
        <v/>
      </c>
      <c r="L214" t="str">
        <f>IF(VLOOKUP($C214,'Spells Data'!$A$1:$N$363,11,FALSE)=0,"",VLOOKUP($C214,'Spells Data'!$A$1:$N$363,11,FALSE))</f>
        <v>Concentration, up to 10 minutes</v>
      </c>
      <c r="M214" t="str">
        <f>IF(VLOOKUP($C214,'Spells Data'!$A$1:$N$363,12,FALSE)=0,"",VLOOKUP($C214,'Spells Data'!$A$1:$N$363,12,FALSE))</f>
        <v>Sense presence and locations of poisons, poisonous creatures,a nd diseases within 30 feet</v>
      </c>
      <c r="N214" t="str">
        <f>IF(VLOOKUP($C214,'Spells Data'!$A$1:$N$363,13,FALSE)=0,"",VLOOKUP($C214,'Spells Data'!$A$1:$N$363,13,FALSE))</f>
        <v/>
      </c>
      <c r="O214" t="s">
        <v>247</v>
      </c>
    </row>
    <row r="215" spans="1:15" x14ac:dyDescent="0.4">
      <c r="A215" t="s">
        <v>268</v>
      </c>
      <c r="B215">
        <v>1</v>
      </c>
      <c r="C215" t="s">
        <v>134</v>
      </c>
      <c r="D215" t="str">
        <f>IF(VLOOKUP($C215,'Spells Data'!$A$1:$N$363,3,FALSE)=0,"",VLOOKUP($C215,'Spells Data'!$A$1:$N$363,3,FALSE))</f>
        <v>divination</v>
      </c>
      <c r="E215" t="str">
        <f>IF(VLOOKUP($C215,'Spells Data'!$A$1:$N$363,4,FALSE)=0,"",VLOOKUP($C215,'Spells Data'!$A$1:$N$363,4,FALSE))</f>
        <v>yes</v>
      </c>
      <c r="F215" t="str">
        <f>IF(VLOOKUP($C215,'Spells Data'!$A$1:$N$363,5,FALSE)=0,"",VLOOKUP($C215,'Spells Data'!$A$1:$N$363,5,FALSE))</f>
        <v>1 action</v>
      </c>
      <c r="G215" t="str">
        <f>IF(VLOOKUP($C215,'Spells Data'!$A$1:$N$363,6,FALSE)=0,"",VLOOKUP($C215,'Spells Data'!$A$1:$N$363,6,FALSE))</f>
        <v>Self</v>
      </c>
      <c r="H215" t="str">
        <f>IF(VLOOKUP($C215,'Spells Data'!$A$1:$N$363,7,FALSE)=0,"",VLOOKUP($C215,'Spells Data'!$A$1:$N$363,7,FALSE))</f>
        <v>V</v>
      </c>
      <c r="I215" t="str">
        <f>IF(VLOOKUP($C215,'Spells Data'!$A$1:$N$363,8,FALSE)=0,"",VLOOKUP($C215,'Spells Data'!$A$1:$N$363,8,FALSE))</f>
        <v>S</v>
      </c>
      <c r="J215" t="str">
        <f>IF(VLOOKUP($C215,'Spells Data'!$A$1:$N$363,9,FALSE)=0,"",VLOOKUP($C215,'Spells Data'!$A$1:$N$363,9,FALSE))</f>
        <v>M</v>
      </c>
      <c r="K215" t="str">
        <f>IF(VLOOKUP($C215,'Spells Data'!$A$1:$N$363,10,FALSE)=0,"",VLOOKUP($C215,'Spells Data'!$A$1:$N$363,10,FALSE))</f>
        <v/>
      </c>
      <c r="L215" t="str">
        <f>IF(VLOOKUP($C215,'Spells Data'!$A$1:$N$363,11,FALSE)=0,"",VLOOKUP($C215,'Spells Data'!$A$1:$N$363,11,FALSE))</f>
        <v>Concentration, up to 10 minutes</v>
      </c>
      <c r="M215" t="str">
        <f>IF(VLOOKUP($C215,'Spells Data'!$A$1:$N$363,12,FALSE)=0,"",VLOOKUP($C215,'Spells Data'!$A$1:$N$363,12,FALSE))</f>
        <v>Sense presence and locations of poisons, poisonous creatures,a nd diseases within 30 feet</v>
      </c>
      <c r="N215" t="str">
        <f>IF(VLOOKUP($C215,'Spells Data'!$A$1:$N$363,13,FALSE)=0,"",VLOOKUP($C215,'Spells Data'!$A$1:$N$363,13,FALSE))</f>
        <v/>
      </c>
      <c r="O215" t="s">
        <v>268</v>
      </c>
    </row>
    <row r="216" spans="1:15" x14ac:dyDescent="0.4">
      <c r="A216" t="s">
        <v>10</v>
      </c>
      <c r="B216">
        <v>2</v>
      </c>
      <c r="C216" t="s">
        <v>45</v>
      </c>
      <c r="D216" t="str">
        <f>IF(VLOOKUP($C216,'Spells Data'!$A$1:$N$363,3,FALSE)=0,"",VLOOKUP($C216,'Spells Data'!$A$1:$N$363,3,FALSE))</f>
        <v>divination</v>
      </c>
      <c r="E216" t="str">
        <f>IF(VLOOKUP($C216,'Spells Data'!$A$1:$N$363,4,FALSE)=0,"",VLOOKUP($C216,'Spells Data'!$A$1:$N$363,4,FALSE))</f>
        <v/>
      </c>
      <c r="F216" t="str">
        <f>IF(VLOOKUP($C216,'Spells Data'!$A$1:$N$363,5,FALSE)=0,"",VLOOKUP($C216,'Spells Data'!$A$1:$N$363,5,FALSE))</f>
        <v>1 action</v>
      </c>
      <c r="G216" t="str">
        <f>IF(VLOOKUP($C216,'Spells Data'!$A$1:$N$363,6,FALSE)=0,"",VLOOKUP($C216,'Spells Data'!$A$1:$N$363,6,FALSE))</f>
        <v>Self</v>
      </c>
      <c r="H216" t="str">
        <f>IF(VLOOKUP($C216,'Spells Data'!$A$1:$N$363,7,FALSE)=0,"",VLOOKUP($C216,'Spells Data'!$A$1:$N$363,7,FALSE))</f>
        <v>V</v>
      </c>
      <c r="I216" t="str">
        <f>IF(VLOOKUP($C216,'Spells Data'!$A$1:$N$363,8,FALSE)=0,"",VLOOKUP($C216,'Spells Data'!$A$1:$N$363,8,FALSE))</f>
        <v>S</v>
      </c>
      <c r="J216" t="str">
        <f>IF(VLOOKUP($C216,'Spells Data'!$A$1:$N$363,9,FALSE)=0,"",VLOOKUP($C216,'Spells Data'!$A$1:$N$363,9,FALSE))</f>
        <v>M</v>
      </c>
      <c r="K216" t="str">
        <f>IF(VLOOKUP($C216,'Spells Data'!$A$1:$N$363,10,FALSE)=0,"",VLOOKUP($C216,'Spells Data'!$A$1:$N$363,10,FALSE))</f>
        <v/>
      </c>
      <c r="L216" t="str">
        <f>IF(VLOOKUP($C216,'Spells Data'!$A$1:$N$363,11,FALSE)=0,"",VLOOKUP($C216,'Spells Data'!$A$1:$N$363,11,FALSE))</f>
        <v>Concentration, up to 1 minute</v>
      </c>
      <c r="M216" t="str">
        <f>IF(VLOOKUP($C216,'Spells Data'!$A$1:$N$363,12,FALSE)=0,"",VLOOKUP($C216,'Spells Data'!$A$1:$N$363,12,FALSE))</f>
        <v>Read thoughts of certain creatures within 30 for duration</v>
      </c>
      <c r="N216" t="str">
        <f>IF(VLOOKUP($C216,'Spells Data'!$A$1:$N$363,13,FALSE)=0,"",VLOOKUP($C216,'Spells Data'!$A$1:$N$363,13,FALSE))</f>
        <v/>
      </c>
      <c r="O216" t="s">
        <v>10</v>
      </c>
    </row>
    <row r="217" spans="1:15" x14ac:dyDescent="0.4">
      <c r="A217" t="s">
        <v>278</v>
      </c>
      <c r="B217">
        <v>2</v>
      </c>
      <c r="C217" t="s">
        <v>45</v>
      </c>
      <c r="D217" t="str">
        <f>IF(VLOOKUP($C217,'Spells Data'!$A$1:$N$363,3,FALSE)=0,"",VLOOKUP($C217,'Spells Data'!$A$1:$N$363,3,FALSE))</f>
        <v>divination</v>
      </c>
      <c r="E217" t="str">
        <f>IF(VLOOKUP($C217,'Spells Data'!$A$1:$N$363,4,FALSE)=0,"",VLOOKUP($C217,'Spells Data'!$A$1:$N$363,4,FALSE))</f>
        <v/>
      </c>
      <c r="F217" t="str">
        <f>IF(VLOOKUP($C217,'Spells Data'!$A$1:$N$363,5,FALSE)=0,"",VLOOKUP($C217,'Spells Data'!$A$1:$N$363,5,FALSE))</f>
        <v>1 action</v>
      </c>
      <c r="G217" t="str">
        <f>IF(VLOOKUP($C217,'Spells Data'!$A$1:$N$363,6,FALSE)=0,"",VLOOKUP($C217,'Spells Data'!$A$1:$N$363,6,FALSE))</f>
        <v>Self</v>
      </c>
      <c r="H217" t="str">
        <f>IF(VLOOKUP($C217,'Spells Data'!$A$1:$N$363,7,FALSE)=0,"",VLOOKUP($C217,'Spells Data'!$A$1:$N$363,7,FALSE))</f>
        <v>V</v>
      </c>
      <c r="I217" t="str">
        <f>IF(VLOOKUP($C217,'Spells Data'!$A$1:$N$363,8,FALSE)=0,"",VLOOKUP($C217,'Spells Data'!$A$1:$N$363,8,FALSE))</f>
        <v>S</v>
      </c>
      <c r="J217" t="str">
        <f>IF(VLOOKUP($C217,'Spells Data'!$A$1:$N$363,9,FALSE)=0,"",VLOOKUP($C217,'Spells Data'!$A$1:$N$363,9,FALSE))</f>
        <v>M</v>
      </c>
      <c r="K217" t="str">
        <f>IF(VLOOKUP($C217,'Spells Data'!$A$1:$N$363,10,FALSE)=0,"",VLOOKUP($C217,'Spells Data'!$A$1:$N$363,10,FALSE))</f>
        <v/>
      </c>
      <c r="L217" t="str">
        <f>IF(VLOOKUP($C217,'Spells Data'!$A$1:$N$363,11,FALSE)=0,"",VLOOKUP($C217,'Spells Data'!$A$1:$N$363,11,FALSE))</f>
        <v>Concentration, up to 1 minute</v>
      </c>
      <c r="M217" t="str">
        <f>IF(VLOOKUP($C217,'Spells Data'!$A$1:$N$363,12,FALSE)=0,"",VLOOKUP($C217,'Spells Data'!$A$1:$N$363,12,FALSE))</f>
        <v>Read thoughts of certain creatures within 30 for duration</v>
      </c>
      <c r="N217" t="str">
        <f>IF(VLOOKUP($C217,'Spells Data'!$A$1:$N$363,13,FALSE)=0,"",VLOOKUP($C217,'Spells Data'!$A$1:$N$363,13,FALSE))</f>
        <v/>
      </c>
      <c r="O217" t="s">
        <v>278</v>
      </c>
    </row>
    <row r="218" spans="1:15" x14ac:dyDescent="0.4">
      <c r="A218" t="s">
        <v>342</v>
      </c>
      <c r="B218">
        <v>2</v>
      </c>
      <c r="C218" t="s">
        <v>45</v>
      </c>
      <c r="D218" t="str">
        <f>IF(VLOOKUP($C218,'Spells Data'!$A$1:$N$363,3,FALSE)=0,"",VLOOKUP($C218,'Spells Data'!$A$1:$N$363,3,FALSE))</f>
        <v>divination</v>
      </c>
      <c r="E218" t="str">
        <f>IF(VLOOKUP($C218,'Spells Data'!$A$1:$N$363,4,FALSE)=0,"",VLOOKUP($C218,'Spells Data'!$A$1:$N$363,4,FALSE))</f>
        <v/>
      </c>
      <c r="F218" t="str">
        <f>IF(VLOOKUP($C218,'Spells Data'!$A$1:$N$363,5,FALSE)=0,"",VLOOKUP($C218,'Spells Data'!$A$1:$N$363,5,FALSE))</f>
        <v>1 action</v>
      </c>
      <c r="G218" t="str">
        <f>IF(VLOOKUP($C218,'Spells Data'!$A$1:$N$363,6,FALSE)=0,"",VLOOKUP($C218,'Spells Data'!$A$1:$N$363,6,FALSE))</f>
        <v>Self</v>
      </c>
      <c r="H218" t="str">
        <f>IF(VLOOKUP($C218,'Spells Data'!$A$1:$N$363,7,FALSE)=0,"",VLOOKUP($C218,'Spells Data'!$A$1:$N$363,7,FALSE))</f>
        <v>V</v>
      </c>
      <c r="I218" t="str">
        <f>IF(VLOOKUP($C218,'Spells Data'!$A$1:$N$363,8,FALSE)=0,"",VLOOKUP($C218,'Spells Data'!$A$1:$N$363,8,FALSE))</f>
        <v>S</v>
      </c>
      <c r="J218" t="str">
        <f>IF(VLOOKUP($C218,'Spells Data'!$A$1:$N$363,9,FALSE)=0,"",VLOOKUP($C218,'Spells Data'!$A$1:$N$363,9,FALSE))</f>
        <v>M</v>
      </c>
      <c r="K218" t="str">
        <f>IF(VLOOKUP($C218,'Spells Data'!$A$1:$N$363,10,FALSE)=0,"",VLOOKUP($C218,'Spells Data'!$A$1:$N$363,10,FALSE))</f>
        <v/>
      </c>
      <c r="L218" t="str">
        <f>IF(VLOOKUP($C218,'Spells Data'!$A$1:$N$363,11,FALSE)=0,"",VLOOKUP($C218,'Spells Data'!$A$1:$N$363,11,FALSE))</f>
        <v>Concentration, up to 1 minute</v>
      </c>
      <c r="M218" t="str">
        <f>IF(VLOOKUP($C218,'Spells Data'!$A$1:$N$363,12,FALSE)=0,"",VLOOKUP($C218,'Spells Data'!$A$1:$N$363,12,FALSE))</f>
        <v>Read thoughts of certain creatures within 30 for duration</v>
      </c>
      <c r="N218" t="str">
        <f>IF(VLOOKUP($C218,'Spells Data'!$A$1:$N$363,13,FALSE)=0,"",VLOOKUP($C218,'Spells Data'!$A$1:$N$363,13,FALSE))</f>
        <v/>
      </c>
      <c r="O218" t="s">
        <v>342</v>
      </c>
    </row>
    <row r="219" spans="1:15" x14ac:dyDescent="0.4">
      <c r="A219" t="s">
        <v>10</v>
      </c>
      <c r="B219">
        <v>4</v>
      </c>
      <c r="C219" t="s">
        <v>77</v>
      </c>
      <c r="D219" t="str">
        <f>IF(VLOOKUP($C219,'Spells Data'!$A$1:$N$363,3,FALSE)=0,"",VLOOKUP($C219,'Spells Data'!$A$1:$N$363,3,FALSE))</f>
        <v>conjuration</v>
      </c>
      <c r="E219" t="str">
        <f>IF(VLOOKUP($C219,'Spells Data'!$A$1:$N$363,4,FALSE)=0,"",VLOOKUP($C219,'Spells Data'!$A$1:$N$363,4,FALSE))</f>
        <v/>
      </c>
      <c r="F219" t="str">
        <f>IF(VLOOKUP($C219,'Spells Data'!$A$1:$N$363,5,FALSE)=0,"",VLOOKUP($C219,'Spells Data'!$A$1:$N$363,5,FALSE))</f>
        <v>1 action</v>
      </c>
      <c r="G219" t="str">
        <f>IF(VLOOKUP($C219,'Spells Data'!$A$1:$N$363,6,FALSE)=0,"",VLOOKUP($C219,'Spells Data'!$A$1:$N$363,6,FALSE))</f>
        <v>500 feet</v>
      </c>
      <c r="H219" t="str">
        <f>IF(VLOOKUP($C219,'Spells Data'!$A$1:$N$363,7,FALSE)=0,"",VLOOKUP($C219,'Spells Data'!$A$1:$N$363,7,FALSE))</f>
        <v>V</v>
      </c>
      <c r="I219" t="str">
        <f>IF(VLOOKUP($C219,'Spells Data'!$A$1:$N$363,8,FALSE)=0,"",VLOOKUP($C219,'Spells Data'!$A$1:$N$363,8,FALSE))</f>
        <v/>
      </c>
      <c r="J219" t="str">
        <f>IF(VLOOKUP($C219,'Spells Data'!$A$1:$N$363,9,FALSE)=0,"",VLOOKUP($C219,'Spells Data'!$A$1:$N$363,9,FALSE))</f>
        <v/>
      </c>
      <c r="K219" t="str">
        <f>IF(VLOOKUP($C219,'Spells Data'!$A$1:$N$363,10,FALSE)=0,"",VLOOKUP($C219,'Spells Data'!$A$1:$N$363,10,FALSE))</f>
        <v/>
      </c>
      <c r="L219" t="str">
        <f>IF(VLOOKUP($C219,'Spells Data'!$A$1:$N$363,11,FALSE)=0,"",VLOOKUP($C219,'Spells Data'!$A$1:$N$363,11,FALSE))</f>
        <v>Instantaneous</v>
      </c>
      <c r="M219" t="str">
        <f>IF(VLOOKUP($C219,'Spells Data'!$A$1:$N$363,12,FALSE)=0,"",VLOOKUP($C219,'Spells Data'!$A$1:$N$363,12,FALSE))</f>
        <v>Teleport to any spot within range that you can see or name</v>
      </c>
      <c r="N219" t="str">
        <f>IF(VLOOKUP($C219,'Spells Data'!$A$1:$N$363,13,FALSE)=0,"",VLOOKUP($C219,'Spells Data'!$A$1:$N$363,13,FALSE))</f>
        <v/>
      </c>
      <c r="O219" t="s">
        <v>10</v>
      </c>
    </row>
    <row r="220" spans="1:15" x14ac:dyDescent="0.4">
      <c r="A220" t="s">
        <v>278</v>
      </c>
      <c r="B220">
        <v>4</v>
      </c>
      <c r="C220" t="s">
        <v>77</v>
      </c>
      <c r="D220" t="str">
        <f>IF(VLOOKUP($C220,'Spells Data'!$A$1:$N$363,3,FALSE)=0,"",VLOOKUP($C220,'Spells Data'!$A$1:$N$363,3,FALSE))</f>
        <v>conjuration</v>
      </c>
      <c r="E220" t="str">
        <f>IF(VLOOKUP($C220,'Spells Data'!$A$1:$N$363,4,FALSE)=0,"",VLOOKUP($C220,'Spells Data'!$A$1:$N$363,4,FALSE))</f>
        <v/>
      </c>
      <c r="F220" t="str">
        <f>IF(VLOOKUP($C220,'Spells Data'!$A$1:$N$363,5,FALSE)=0,"",VLOOKUP($C220,'Spells Data'!$A$1:$N$363,5,FALSE))</f>
        <v>1 action</v>
      </c>
      <c r="G220" t="str">
        <f>IF(VLOOKUP($C220,'Spells Data'!$A$1:$N$363,6,FALSE)=0,"",VLOOKUP($C220,'Spells Data'!$A$1:$N$363,6,FALSE))</f>
        <v>500 feet</v>
      </c>
      <c r="H220" t="str">
        <f>IF(VLOOKUP($C220,'Spells Data'!$A$1:$N$363,7,FALSE)=0,"",VLOOKUP($C220,'Spells Data'!$A$1:$N$363,7,FALSE))</f>
        <v>V</v>
      </c>
      <c r="I220" t="str">
        <f>IF(VLOOKUP($C220,'Spells Data'!$A$1:$N$363,8,FALSE)=0,"",VLOOKUP($C220,'Spells Data'!$A$1:$N$363,8,FALSE))</f>
        <v/>
      </c>
      <c r="J220" t="str">
        <f>IF(VLOOKUP($C220,'Spells Data'!$A$1:$N$363,9,FALSE)=0,"",VLOOKUP($C220,'Spells Data'!$A$1:$N$363,9,FALSE))</f>
        <v/>
      </c>
      <c r="K220" t="str">
        <f>IF(VLOOKUP($C220,'Spells Data'!$A$1:$N$363,10,FALSE)=0,"",VLOOKUP($C220,'Spells Data'!$A$1:$N$363,10,FALSE))</f>
        <v/>
      </c>
      <c r="L220" t="str">
        <f>IF(VLOOKUP($C220,'Spells Data'!$A$1:$N$363,11,FALSE)=0,"",VLOOKUP($C220,'Spells Data'!$A$1:$N$363,11,FALSE))</f>
        <v>Instantaneous</v>
      </c>
      <c r="M220" t="str">
        <f>IF(VLOOKUP($C220,'Spells Data'!$A$1:$N$363,12,FALSE)=0,"",VLOOKUP($C220,'Spells Data'!$A$1:$N$363,12,FALSE))</f>
        <v>Teleport to any spot within range that you can see or name</v>
      </c>
      <c r="N220" t="str">
        <f>IF(VLOOKUP($C220,'Spells Data'!$A$1:$N$363,13,FALSE)=0,"",VLOOKUP($C220,'Spells Data'!$A$1:$N$363,13,FALSE))</f>
        <v/>
      </c>
      <c r="O220" t="s">
        <v>278</v>
      </c>
    </row>
    <row r="221" spans="1:15" x14ac:dyDescent="0.4">
      <c r="A221" t="s">
        <v>329</v>
      </c>
      <c r="B221">
        <v>4</v>
      </c>
      <c r="C221" t="s">
        <v>77</v>
      </c>
      <c r="D221" t="str">
        <f>IF(VLOOKUP($C221,'Spells Data'!$A$1:$N$363,3,FALSE)=0,"",VLOOKUP($C221,'Spells Data'!$A$1:$N$363,3,FALSE))</f>
        <v>conjuration</v>
      </c>
      <c r="E221" t="str">
        <f>IF(VLOOKUP($C221,'Spells Data'!$A$1:$N$363,4,FALSE)=0,"",VLOOKUP($C221,'Spells Data'!$A$1:$N$363,4,FALSE))</f>
        <v/>
      </c>
      <c r="F221" t="str">
        <f>IF(VLOOKUP($C221,'Spells Data'!$A$1:$N$363,5,FALSE)=0,"",VLOOKUP($C221,'Spells Data'!$A$1:$N$363,5,FALSE))</f>
        <v>1 action</v>
      </c>
      <c r="G221" t="str">
        <f>IF(VLOOKUP($C221,'Spells Data'!$A$1:$N$363,6,FALSE)=0,"",VLOOKUP($C221,'Spells Data'!$A$1:$N$363,6,FALSE))</f>
        <v>500 feet</v>
      </c>
      <c r="H221" t="str">
        <f>IF(VLOOKUP($C221,'Spells Data'!$A$1:$N$363,7,FALSE)=0,"",VLOOKUP($C221,'Spells Data'!$A$1:$N$363,7,FALSE))</f>
        <v>V</v>
      </c>
      <c r="I221" t="str">
        <f>IF(VLOOKUP($C221,'Spells Data'!$A$1:$N$363,8,FALSE)=0,"",VLOOKUP($C221,'Spells Data'!$A$1:$N$363,8,FALSE))</f>
        <v/>
      </c>
      <c r="J221" t="str">
        <f>IF(VLOOKUP($C221,'Spells Data'!$A$1:$N$363,9,FALSE)=0,"",VLOOKUP($C221,'Spells Data'!$A$1:$N$363,9,FALSE))</f>
        <v/>
      </c>
      <c r="K221" t="str">
        <f>IF(VLOOKUP($C221,'Spells Data'!$A$1:$N$363,10,FALSE)=0,"",VLOOKUP($C221,'Spells Data'!$A$1:$N$363,10,FALSE))</f>
        <v/>
      </c>
      <c r="L221" t="str">
        <f>IF(VLOOKUP($C221,'Spells Data'!$A$1:$N$363,11,FALSE)=0,"",VLOOKUP($C221,'Spells Data'!$A$1:$N$363,11,FALSE))</f>
        <v>Instantaneous</v>
      </c>
      <c r="M221" t="str">
        <f>IF(VLOOKUP($C221,'Spells Data'!$A$1:$N$363,12,FALSE)=0,"",VLOOKUP($C221,'Spells Data'!$A$1:$N$363,12,FALSE))</f>
        <v>Teleport to any spot within range that you can see or name</v>
      </c>
      <c r="N221" t="str">
        <f>IF(VLOOKUP($C221,'Spells Data'!$A$1:$N$363,13,FALSE)=0,"",VLOOKUP($C221,'Spells Data'!$A$1:$N$363,13,FALSE))</f>
        <v/>
      </c>
      <c r="O221" t="s">
        <v>329</v>
      </c>
    </row>
    <row r="222" spans="1:15" x14ac:dyDescent="0.4">
      <c r="A222" t="s">
        <v>342</v>
      </c>
      <c r="B222">
        <v>4</v>
      </c>
      <c r="C222" t="s">
        <v>77</v>
      </c>
      <c r="D222" t="str">
        <f>IF(VLOOKUP($C222,'Spells Data'!$A$1:$N$363,3,FALSE)=0,"",VLOOKUP($C222,'Spells Data'!$A$1:$N$363,3,FALSE))</f>
        <v>conjuration</v>
      </c>
      <c r="E222" t="str">
        <f>IF(VLOOKUP($C222,'Spells Data'!$A$1:$N$363,4,FALSE)=0,"",VLOOKUP($C222,'Spells Data'!$A$1:$N$363,4,FALSE))</f>
        <v/>
      </c>
      <c r="F222" t="str">
        <f>IF(VLOOKUP($C222,'Spells Data'!$A$1:$N$363,5,FALSE)=0,"",VLOOKUP($C222,'Spells Data'!$A$1:$N$363,5,FALSE))</f>
        <v>1 action</v>
      </c>
      <c r="G222" t="str">
        <f>IF(VLOOKUP($C222,'Spells Data'!$A$1:$N$363,6,FALSE)=0,"",VLOOKUP($C222,'Spells Data'!$A$1:$N$363,6,FALSE))</f>
        <v>500 feet</v>
      </c>
      <c r="H222" t="str">
        <f>IF(VLOOKUP($C222,'Spells Data'!$A$1:$N$363,7,FALSE)=0,"",VLOOKUP($C222,'Spells Data'!$A$1:$N$363,7,FALSE))</f>
        <v>V</v>
      </c>
      <c r="I222" t="str">
        <f>IF(VLOOKUP($C222,'Spells Data'!$A$1:$N$363,8,FALSE)=0,"",VLOOKUP($C222,'Spells Data'!$A$1:$N$363,8,FALSE))</f>
        <v/>
      </c>
      <c r="J222" t="str">
        <f>IF(VLOOKUP($C222,'Spells Data'!$A$1:$N$363,9,FALSE)=0,"",VLOOKUP($C222,'Spells Data'!$A$1:$N$363,9,FALSE))</f>
        <v/>
      </c>
      <c r="K222" t="str">
        <f>IF(VLOOKUP($C222,'Spells Data'!$A$1:$N$363,10,FALSE)=0,"",VLOOKUP($C222,'Spells Data'!$A$1:$N$363,10,FALSE))</f>
        <v/>
      </c>
      <c r="L222" t="str">
        <f>IF(VLOOKUP($C222,'Spells Data'!$A$1:$N$363,11,FALSE)=0,"",VLOOKUP($C222,'Spells Data'!$A$1:$N$363,11,FALSE))</f>
        <v>Instantaneous</v>
      </c>
      <c r="M222" t="str">
        <f>IF(VLOOKUP($C222,'Spells Data'!$A$1:$N$363,12,FALSE)=0,"",VLOOKUP($C222,'Spells Data'!$A$1:$N$363,12,FALSE))</f>
        <v>Teleport to any spot within range that you can see or name</v>
      </c>
      <c r="N222" t="str">
        <f>IF(VLOOKUP($C222,'Spells Data'!$A$1:$N$363,13,FALSE)=0,"",VLOOKUP($C222,'Spells Data'!$A$1:$N$363,13,FALSE))</f>
        <v/>
      </c>
      <c r="O222" t="s">
        <v>342</v>
      </c>
    </row>
    <row r="223" spans="1:15" x14ac:dyDescent="0.4">
      <c r="A223" t="s">
        <v>10</v>
      </c>
      <c r="B223">
        <v>1</v>
      </c>
      <c r="C223" t="s">
        <v>27</v>
      </c>
      <c r="D223" t="str">
        <f>IF(VLOOKUP($C223,'Spells Data'!$A$1:$N$363,3,FALSE)=0,"",VLOOKUP($C223,'Spells Data'!$A$1:$N$363,3,FALSE))</f>
        <v>illusion</v>
      </c>
      <c r="E223" t="str">
        <f>IF(VLOOKUP($C223,'Spells Data'!$A$1:$N$363,4,FALSE)=0,"",VLOOKUP($C223,'Spells Data'!$A$1:$N$363,4,FALSE))</f>
        <v/>
      </c>
      <c r="F223" t="str">
        <f>IF(VLOOKUP($C223,'Spells Data'!$A$1:$N$363,5,FALSE)=0,"",VLOOKUP($C223,'Spells Data'!$A$1:$N$363,5,FALSE))</f>
        <v>1 action</v>
      </c>
      <c r="G223" t="str">
        <f>IF(VLOOKUP($C223,'Spells Data'!$A$1:$N$363,6,FALSE)=0,"",VLOOKUP($C223,'Spells Data'!$A$1:$N$363,6,FALSE))</f>
        <v>Self</v>
      </c>
      <c r="H223" t="str">
        <f>IF(VLOOKUP($C223,'Spells Data'!$A$1:$N$363,7,FALSE)=0,"",VLOOKUP($C223,'Spells Data'!$A$1:$N$363,7,FALSE))</f>
        <v>V</v>
      </c>
      <c r="I223" t="str">
        <f>IF(VLOOKUP($C223,'Spells Data'!$A$1:$N$363,8,FALSE)=0,"",VLOOKUP($C223,'Spells Data'!$A$1:$N$363,8,FALSE))</f>
        <v>S</v>
      </c>
      <c r="J223" t="str">
        <f>IF(VLOOKUP($C223,'Spells Data'!$A$1:$N$363,9,FALSE)=0,"",VLOOKUP($C223,'Spells Data'!$A$1:$N$363,9,FALSE))</f>
        <v/>
      </c>
      <c r="K223" t="str">
        <f>IF(VLOOKUP($C223,'Spells Data'!$A$1:$N$363,10,FALSE)=0,"",VLOOKUP($C223,'Spells Data'!$A$1:$N$363,10,FALSE))</f>
        <v/>
      </c>
      <c r="L223" t="str">
        <f>IF(VLOOKUP($C223,'Spells Data'!$A$1:$N$363,11,FALSE)=0,"",VLOOKUP($C223,'Spells Data'!$A$1:$N$363,11,FALSE))</f>
        <v>1 hour</v>
      </c>
      <c r="M223" t="str">
        <f>IF(VLOOKUP($C223,'Spells Data'!$A$1:$N$363,12,FALSE)=0,"",VLOOKUP($C223,'Spells Data'!$A$1:$N$363,12,FALSE))</f>
        <v>Make yourself look different until spell ends</v>
      </c>
      <c r="N223" t="str">
        <f>IF(VLOOKUP($C223,'Spells Data'!$A$1:$N$363,13,FALSE)=0,"",VLOOKUP($C223,'Spells Data'!$A$1:$N$363,13,FALSE))</f>
        <v/>
      </c>
      <c r="O223" t="s">
        <v>10</v>
      </c>
    </row>
    <row r="224" spans="1:15" x14ac:dyDescent="0.4">
      <c r="A224" t="s">
        <v>278</v>
      </c>
      <c r="B224">
        <v>1</v>
      </c>
      <c r="C224" t="s">
        <v>27</v>
      </c>
      <c r="D224" t="str">
        <f>IF(VLOOKUP($C224,'Spells Data'!$A$1:$N$363,3,FALSE)=0,"",VLOOKUP($C224,'Spells Data'!$A$1:$N$363,3,FALSE))</f>
        <v>illusion</v>
      </c>
      <c r="E224" t="str">
        <f>IF(VLOOKUP($C224,'Spells Data'!$A$1:$N$363,4,FALSE)=0,"",VLOOKUP($C224,'Spells Data'!$A$1:$N$363,4,FALSE))</f>
        <v/>
      </c>
      <c r="F224" t="str">
        <f>IF(VLOOKUP($C224,'Spells Data'!$A$1:$N$363,5,FALSE)=0,"",VLOOKUP($C224,'Spells Data'!$A$1:$N$363,5,FALSE))</f>
        <v>1 action</v>
      </c>
      <c r="G224" t="str">
        <f>IF(VLOOKUP($C224,'Spells Data'!$A$1:$N$363,6,FALSE)=0,"",VLOOKUP($C224,'Spells Data'!$A$1:$N$363,6,FALSE))</f>
        <v>Self</v>
      </c>
      <c r="H224" t="str">
        <f>IF(VLOOKUP($C224,'Spells Data'!$A$1:$N$363,7,FALSE)=0,"",VLOOKUP($C224,'Spells Data'!$A$1:$N$363,7,FALSE))</f>
        <v>V</v>
      </c>
      <c r="I224" t="str">
        <f>IF(VLOOKUP($C224,'Spells Data'!$A$1:$N$363,8,FALSE)=0,"",VLOOKUP($C224,'Spells Data'!$A$1:$N$363,8,FALSE))</f>
        <v>S</v>
      </c>
      <c r="J224" t="str">
        <f>IF(VLOOKUP($C224,'Spells Data'!$A$1:$N$363,9,FALSE)=0,"",VLOOKUP($C224,'Spells Data'!$A$1:$N$363,9,FALSE))</f>
        <v/>
      </c>
      <c r="K224" t="str">
        <f>IF(VLOOKUP($C224,'Spells Data'!$A$1:$N$363,10,FALSE)=0,"",VLOOKUP($C224,'Spells Data'!$A$1:$N$363,10,FALSE))</f>
        <v/>
      </c>
      <c r="L224" t="str">
        <f>IF(VLOOKUP($C224,'Spells Data'!$A$1:$N$363,11,FALSE)=0,"",VLOOKUP($C224,'Spells Data'!$A$1:$N$363,11,FALSE))</f>
        <v>1 hour</v>
      </c>
      <c r="M224" t="str">
        <f>IF(VLOOKUP($C224,'Spells Data'!$A$1:$N$363,12,FALSE)=0,"",VLOOKUP($C224,'Spells Data'!$A$1:$N$363,12,FALSE))</f>
        <v>Make yourself look different until spell ends</v>
      </c>
      <c r="N224" t="str">
        <f>IF(VLOOKUP($C224,'Spells Data'!$A$1:$N$363,13,FALSE)=0,"",VLOOKUP($C224,'Spells Data'!$A$1:$N$363,13,FALSE))</f>
        <v/>
      </c>
      <c r="O224" t="s">
        <v>278</v>
      </c>
    </row>
    <row r="225" spans="1:15" x14ac:dyDescent="0.4">
      <c r="A225" t="s">
        <v>342</v>
      </c>
      <c r="B225">
        <v>1</v>
      </c>
      <c r="C225" t="s">
        <v>27</v>
      </c>
      <c r="D225" t="str">
        <f>IF(VLOOKUP($C225,'Spells Data'!$A$1:$N$363,3,FALSE)=0,"",VLOOKUP($C225,'Spells Data'!$A$1:$N$363,3,FALSE))</f>
        <v>illusion</v>
      </c>
      <c r="E225" t="str">
        <f>IF(VLOOKUP($C225,'Spells Data'!$A$1:$N$363,4,FALSE)=0,"",VLOOKUP($C225,'Spells Data'!$A$1:$N$363,4,FALSE))</f>
        <v/>
      </c>
      <c r="F225" t="str">
        <f>IF(VLOOKUP($C225,'Spells Data'!$A$1:$N$363,5,FALSE)=0,"",VLOOKUP($C225,'Spells Data'!$A$1:$N$363,5,FALSE))</f>
        <v>1 action</v>
      </c>
      <c r="G225" t="str">
        <f>IF(VLOOKUP($C225,'Spells Data'!$A$1:$N$363,6,FALSE)=0,"",VLOOKUP($C225,'Spells Data'!$A$1:$N$363,6,FALSE))</f>
        <v>Self</v>
      </c>
      <c r="H225" t="str">
        <f>IF(VLOOKUP($C225,'Spells Data'!$A$1:$N$363,7,FALSE)=0,"",VLOOKUP($C225,'Spells Data'!$A$1:$N$363,7,FALSE))</f>
        <v>V</v>
      </c>
      <c r="I225" t="str">
        <f>IF(VLOOKUP($C225,'Spells Data'!$A$1:$N$363,8,FALSE)=0,"",VLOOKUP($C225,'Spells Data'!$A$1:$N$363,8,FALSE))</f>
        <v>S</v>
      </c>
      <c r="J225" t="str">
        <f>IF(VLOOKUP($C225,'Spells Data'!$A$1:$N$363,9,FALSE)=0,"",VLOOKUP($C225,'Spells Data'!$A$1:$N$363,9,FALSE))</f>
        <v/>
      </c>
      <c r="K225" t="str">
        <f>IF(VLOOKUP($C225,'Spells Data'!$A$1:$N$363,10,FALSE)=0,"",VLOOKUP($C225,'Spells Data'!$A$1:$N$363,10,FALSE))</f>
        <v/>
      </c>
      <c r="L225" t="str">
        <f>IF(VLOOKUP($C225,'Spells Data'!$A$1:$N$363,11,FALSE)=0,"",VLOOKUP($C225,'Spells Data'!$A$1:$N$363,11,FALSE))</f>
        <v>1 hour</v>
      </c>
      <c r="M225" t="str">
        <f>IF(VLOOKUP($C225,'Spells Data'!$A$1:$N$363,12,FALSE)=0,"",VLOOKUP($C225,'Spells Data'!$A$1:$N$363,12,FALSE))</f>
        <v>Make yourself look different until spell ends</v>
      </c>
      <c r="N225" t="str">
        <f>IF(VLOOKUP($C225,'Spells Data'!$A$1:$N$363,13,FALSE)=0,"",VLOOKUP($C225,'Spells Data'!$A$1:$N$363,13,FALSE))</f>
        <v/>
      </c>
      <c r="O225" t="s">
        <v>342</v>
      </c>
    </row>
    <row r="226" spans="1:15" x14ac:dyDescent="0.4">
      <c r="A226" t="s">
        <v>278</v>
      </c>
      <c r="B226">
        <v>6</v>
      </c>
      <c r="C226" t="s">
        <v>320</v>
      </c>
      <c r="D226" t="str">
        <f>IF(VLOOKUP($C226,'Spells Data'!$A$1:$N$363,3,FALSE)=0,"",VLOOKUP($C226,'Spells Data'!$A$1:$N$363,3,FALSE))</f>
        <v>transmutation</v>
      </c>
      <c r="E226" t="str">
        <f>IF(VLOOKUP($C226,'Spells Data'!$A$1:$N$363,4,FALSE)=0,"",VLOOKUP($C226,'Spells Data'!$A$1:$N$363,4,FALSE))</f>
        <v/>
      </c>
      <c r="F226" t="str">
        <f>IF(VLOOKUP($C226,'Spells Data'!$A$1:$N$363,5,FALSE)=0,"",VLOOKUP($C226,'Spells Data'!$A$1:$N$363,5,FALSE))</f>
        <v>1 action</v>
      </c>
      <c r="G226" t="str">
        <f>IF(VLOOKUP($C226,'Spells Data'!$A$1:$N$363,6,FALSE)=0,"",VLOOKUP($C226,'Spells Data'!$A$1:$N$363,6,FALSE))</f>
        <v>60 feet</v>
      </c>
      <c r="H226" t="str">
        <f>IF(VLOOKUP($C226,'Spells Data'!$A$1:$N$363,7,FALSE)=0,"",VLOOKUP($C226,'Spells Data'!$A$1:$N$363,7,FALSE))</f>
        <v>V</v>
      </c>
      <c r="I226" t="str">
        <f>IF(VLOOKUP($C226,'Spells Data'!$A$1:$N$363,8,FALSE)=0,"",VLOOKUP($C226,'Spells Data'!$A$1:$N$363,8,FALSE))</f>
        <v>S</v>
      </c>
      <c r="J226" t="str">
        <f>IF(VLOOKUP($C226,'Spells Data'!$A$1:$N$363,9,FALSE)=0,"",VLOOKUP($C226,'Spells Data'!$A$1:$N$363,9,FALSE))</f>
        <v>M</v>
      </c>
      <c r="K226" t="str">
        <f>IF(VLOOKUP($C226,'Spells Data'!$A$1:$N$363,10,FALSE)=0,"",VLOOKUP($C226,'Spells Data'!$A$1:$N$363,10,FALSE))</f>
        <v/>
      </c>
      <c r="L226" t="str">
        <f>IF(VLOOKUP($C226,'Spells Data'!$A$1:$N$363,11,FALSE)=0,"",VLOOKUP($C226,'Spells Data'!$A$1:$N$363,11,FALSE))</f>
        <v>Instantaneous</v>
      </c>
      <c r="M226" t="str">
        <f>IF(VLOOKUP($C226,'Spells Data'!$A$1:$N$363,12,FALSE)=0,"",VLOOKUP($C226,'Spells Data'!$A$1:$N$363,12,FALSE))</f>
        <v>Failed Dex save deals 10d6+40 force damage, disintigrates if taken to 0</v>
      </c>
      <c r="N226" t="str">
        <f>IF(VLOOKUP($C226,'Spells Data'!$A$1:$N$363,13,FALSE)=0,"",VLOOKUP($C226,'Spells Data'!$A$1:$N$363,13,FALSE))</f>
        <v>yes</v>
      </c>
      <c r="O226" t="s">
        <v>278</v>
      </c>
    </row>
    <row r="227" spans="1:15" x14ac:dyDescent="0.4">
      <c r="A227" t="s">
        <v>342</v>
      </c>
      <c r="B227">
        <v>6</v>
      </c>
      <c r="C227" t="s">
        <v>320</v>
      </c>
      <c r="D227" t="str">
        <f>IF(VLOOKUP($C227,'Spells Data'!$A$1:$N$363,3,FALSE)=0,"",VLOOKUP($C227,'Spells Data'!$A$1:$N$363,3,FALSE))</f>
        <v>transmutation</v>
      </c>
      <c r="E227" t="str">
        <f>IF(VLOOKUP($C227,'Spells Data'!$A$1:$N$363,4,FALSE)=0,"",VLOOKUP($C227,'Spells Data'!$A$1:$N$363,4,FALSE))</f>
        <v/>
      </c>
      <c r="F227" t="str">
        <f>IF(VLOOKUP($C227,'Spells Data'!$A$1:$N$363,5,FALSE)=0,"",VLOOKUP($C227,'Spells Data'!$A$1:$N$363,5,FALSE))</f>
        <v>1 action</v>
      </c>
      <c r="G227" t="str">
        <f>IF(VLOOKUP($C227,'Spells Data'!$A$1:$N$363,6,FALSE)=0,"",VLOOKUP($C227,'Spells Data'!$A$1:$N$363,6,FALSE))</f>
        <v>60 feet</v>
      </c>
      <c r="H227" t="str">
        <f>IF(VLOOKUP($C227,'Spells Data'!$A$1:$N$363,7,FALSE)=0,"",VLOOKUP($C227,'Spells Data'!$A$1:$N$363,7,FALSE))</f>
        <v>V</v>
      </c>
      <c r="I227" t="str">
        <f>IF(VLOOKUP($C227,'Spells Data'!$A$1:$N$363,8,FALSE)=0,"",VLOOKUP($C227,'Spells Data'!$A$1:$N$363,8,FALSE))</f>
        <v>S</v>
      </c>
      <c r="J227" t="str">
        <f>IF(VLOOKUP($C227,'Spells Data'!$A$1:$N$363,9,FALSE)=0,"",VLOOKUP($C227,'Spells Data'!$A$1:$N$363,9,FALSE))</f>
        <v>M</v>
      </c>
      <c r="K227" t="str">
        <f>IF(VLOOKUP($C227,'Spells Data'!$A$1:$N$363,10,FALSE)=0,"",VLOOKUP($C227,'Spells Data'!$A$1:$N$363,10,FALSE))</f>
        <v/>
      </c>
      <c r="L227" t="str">
        <f>IF(VLOOKUP($C227,'Spells Data'!$A$1:$N$363,11,FALSE)=0,"",VLOOKUP($C227,'Spells Data'!$A$1:$N$363,11,FALSE))</f>
        <v>Instantaneous</v>
      </c>
      <c r="M227" t="str">
        <f>IF(VLOOKUP($C227,'Spells Data'!$A$1:$N$363,12,FALSE)=0,"",VLOOKUP($C227,'Spells Data'!$A$1:$N$363,12,FALSE))</f>
        <v>Failed Dex save deals 10d6+40 force damage, disintigrates if taken to 0</v>
      </c>
      <c r="N227" t="str">
        <f>IF(VLOOKUP($C227,'Spells Data'!$A$1:$N$363,13,FALSE)=0,"",VLOOKUP($C227,'Spells Data'!$A$1:$N$363,13,FALSE))</f>
        <v>yes</v>
      </c>
      <c r="O227" t="s">
        <v>342</v>
      </c>
    </row>
    <row r="228" spans="1:15" x14ac:dyDescent="0.4">
      <c r="A228" t="s">
        <v>124</v>
      </c>
      <c r="B228">
        <v>5</v>
      </c>
      <c r="C228" t="s">
        <v>171</v>
      </c>
      <c r="D228" t="str">
        <f>IF(VLOOKUP($C228,'Spells Data'!$A$1:$N$363,3,FALSE)=0,"",VLOOKUP($C228,'Spells Data'!$A$1:$N$363,3,FALSE))</f>
        <v>abjuration</v>
      </c>
      <c r="E228" t="str">
        <f>IF(VLOOKUP($C228,'Spells Data'!$A$1:$N$363,4,FALSE)=0,"",VLOOKUP($C228,'Spells Data'!$A$1:$N$363,4,FALSE))</f>
        <v/>
      </c>
      <c r="F228" t="str">
        <f>IF(VLOOKUP($C228,'Spells Data'!$A$1:$N$363,5,FALSE)=0,"",VLOOKUP($C228,'Spells Data'!$A$1:$N$363,5,FALSE))</f>
        <v>1 action</v>
      </c>
      <c r="G228" t="str">
        <f>IF(VLOOKUP($C228,'Spells Data'!$A$1:$N$363,6,FALSE)=0,"",VLOOKUP($C228,'Spells Data'!$A$1:$N$363,6,FALSE))</f>
        <v>Self</v>
      </c>
      <c r="H228" t="str">
        <f>IF(VLOOKUP($C228,'Spells Data'!$A$1:$N$363,7,FALSE)=0,"",VLOOKUP($C228,'Spells Data'!$A$1:$N$363,7,FALSE))</f>
        <v>V</v>
      </c>
      <c r="I228" t="str">
        <f>IF(VLOOKUP($C228,'Spells Data'!$A$1:$N$363,8,FALSE)=0,"",VLOOKUP($C228,'Spells Data'!$A$1:$N$363,8,FALSE))</f>
        <v>S</v>
      </c>
      <c r="J228" t="str">
        <f>IF(VLOOKUP($C228,'Spells Data'!$A$1:$N$363,9,FALSE)=0,"",VLOOKUP($C228,'Spells Data'!$A$1:$N$363,9,FALSE))</f>
        <v>M</v>
      </c>
      <c r="K228" t="str">
        <f>IF(VLOOKUP($C228,'Spells Data'!$A$1:$N$363,10,FALSE)=0,"",VLOOKUP($C228,'Spells Data'!$A$1:$N$363,10,FALSE))</f>
        <v/>
      </c>
      <c r="L228" t="str">
        <f>IF(VLOOKUP($C228,'Spells Data'!$A$1:$N$363,11,FALSE)=0,"",VLOOKUP($C228,'Spells Data'!$A$1:$N$363,11,FALSE))</f>
        <v>Concentration, up to 1 minute</v>
      </c>
      <c r="M228" t="str">
        <f>IF(VLOOKUP($C228,'Spells Data'!$A$1:$N$363,12,FALSE)=0,"",VLOOKUP($C228,'Spells Data'!$A$1:$N$363,12,FALSE))</f>
        <v>Protects from fey, undead, and extraplanar creatures</v>
      </c>
      <c r="N228" t="str">
        <f>IF(VLOOKUP($C228,'Spells Data'!$A$1:$N$363,13,FALSE)=0,"",VLOOKUP($C228,'Spells Data'!$A$1:$N$363,13,FALSE))</f>
        <v/>
      </c>
      <c r="O228" t="s">
        <v>124</v>
      </c>
    </row>
    <row r="229" spans="1:15" x14ac:dyDescent="0.4">
      <c r="A229" t="s">
        <v>247</v>
      </c>
      <c r="B229">
        <v>5</v>
      </c>
      <c r="C229" t="s">
        <v>171</v>
      </c>
      <c r="D229" t="str">
        <f>IF(VLOOKUP($C229,'Spells Data'!$A$1:$N$363,3,FALSE)=0,"",VLOOKUP($C229,'Spells Data'!$A$1:$N$363,3,FALSE))</f>
        <v>abjuration</v>
      </c>
      <c r="E229" t="str">
        <f>IF(VLOOKUP($C229,'Spells Data'!$A$1:$N$363,4,FALSE)=0,"",VLOOKUP($C229,'Spells Data'!$A$1:$N$363,4,FALSE))</f>
        <v/>
      </c>
      <c r="F229" t="str">
        <f>IF(VLOOKUP($C229,'Spells Data'!$A$1:$N$363,5,FALSE)=0,"",VLOOKUP($C229,'Spells Data'!$A$1:$N$363,5,FALSE))</f>
        <v>1 action</v>
      </c>
      <c r="G229" t="str">
        <f>IF(VLOOKUP($C229,'Spells Data'!$A$1:$N$363,6,FALSE)=0,"",VLOOKUP($C229,'Spells Data'!$A$1:$N$363,6,FALSE))</f>
        <v>Self</v>
      </c>
      <c r="H229" t="str">
        <f>IF(VLOOKUP($C229,'Spells Data'!$A$1:$N$363,7,FALSE)=0,"",VLOOKUP($C229,'Spells Data'!$A$1:$N$363,7,FALSE))</f>
        <v>V</v>
      </c>
      <c r="I229" t="str">
        <f>IF(VLOOKUP($C229,'Spells Data'!$A$1:$N$363,8,FALSE)=0,"",VLOOKUP($C229,'Spells Data'!$A$1:$N$363,8,FALSE))</f>
        <v>S</v>
      </c>
      <c r="J229" t="str">
        <f>IF(VLOOKUP($C229,'Spells Data'!$A$1:$N$363,9,FALSE)=0,"",VLOOKUP($C229,'Spells Data'!$A$1:$N$363,9,FALSE))</f>
        <v>M</v>
      </c>
      <c r="K229" t="str">
        <f>IF(VLOOKUP($C229,'Spells Data'!$A$1:$N$363,10,FALSE)=0,"",VLOOKUP($C229,'Spells Data'!$A$1:$N$363,10,FALSE))</f>
        <v/>
      </c>
      <c r="L229" t="str">
        <f>IF(VLOOKUP($C229,'Spells Data'!$A$1:$N$363,11,FALSE)=0,"",VLOOKUP($C229,'Spells Data'!$A$1:$N$363,11,FALSE))</f>
        <v>Concentration, up to 1 minute</v>
      </c>
      <c r="M229" t="str">
        <f>IF(VLOOKUP($C229,'Spells Data'!$A$1:$N$363,12,FALSE)=0,"",VLOOKUP($C229,'Spells Data'!$A$1:$N$363,12,FALSE))</f>
        <v>Protects from fey, undead, and extraplanar creatures</v>
      </c>
      <c r="N229" t="str">
        <f>IF(VLOOKUP($C229,'Spells Data'!$A$1:$N$363,13,FALSE)=0,"",VLOOKUP($C229,'Spells Data'!$A$1:$N$363,13,FALSE))</f>
        <v/>
      </c>
      <c r="O229" t="s">
        <v>247</v>
      </c>
    </row>
    <row r="230" spans="1:15" x14ac:dyDescent="0.4">
      <c r="A230" t="s">
        <v>10</v>
      </c>
      <c r="B230">
        <v>3</v>
      </c>
      <c r="C230" t="s">
        <v>63</v>
      </c>
      <c r="D230" t="str">
        <f>IF(VLOOKUP($C230,'Spells Data'!$A$1:$N$363,3,FALSE)=0,"",VLOOKUP($C230,'Spells Data'!$A$1:$N$363,3,FALSE))</f>
        <v>abjuration</v>
      </c>
      <c r="E230" t="str">
        <f>IF(VLOOKUP($C230,'Spells Data'!$A$1:$N$363,4,FALSE)=0,"",VLOOKUP($C230,'Spells Data'!$A$1:$N$363,4,FALSE))</f>
        <v/>
      </c>
      <c r="F230" t="str">
        <f>IF(VLOOKUP($C230,'Spells Data'!$A$1:$N$363,5,FALSE)=0,"",VLOOKUP($C230,'Spells Data'!$A$1:$N$363,5,FALSE))</f>
        <v>1 action</v>
      </c>
      <c r="G230" t="str">
        <f>IF(VLOOKUP($C230,'Spells Data'!$A$1:$N$363,6,FALSE)=0,"",VLOOKUP($C230,'Spells Data'!$A$1:$N$363,6,FALSE))</f>
        <v>120 feet</v>
      </c>
      <c r="H230" t="str">
        <f>IF(VLOOKUP($C230,'Spells Data'!$A$1:$N$363,7,FALSE)=0,"",VLOOKUP($C230,'Spells Data'!$A$1:$N$363,7,FALSE))</f>
        <v>V</v>
      </c>
      <c r="I230" t="str">
        <f>IF(VLOOKUP($C230,'Spells Data'!$A$1:$N$363,8,FALSE)=0,"",VLOOKUP($C230,'Spells Data'!$A$1:$N$363,8,FALSE))</f>
        <v>S</v>
      </c>
      <c r="J230" t="str">
        <f>IF(VLOOKUP($C230,'Spells Data'!$A$1:$N$363,9,FALSE)=0,"",VLOOKUP($C230,'Spells Data'!$A$1:$N$363,9,FALSE))</f>
        <v/>
      </c>
      <c r="K230" t="str">
        <f>IF(VLOOKUP($C230,'Spells Data'!$A$1:$N$363,10,FALSE)=0,"",VLOOKUP($C230,'Spells Data'!$A$1:$N$363,10,FALSE))</f>
        <v/>
      </c>
      <c r="L230" t="str">
        <f>IF(VLOOKUP($C230,'Spells Data'!$A$1:$N$363,11,FALSE)=0,"",VLOOKUP($C230,'Spells Data'!$A$1:$N$363,11,FALSE))</f>
        <v>Instantaneous</v>
      </c>
      <c r="M230" t="str">
        <f>IF(VLOOKUP($C230,'Spells Data'!$A$1:$N$363,12,FALSE)=0,"",VLOOKUP($C230,'Spells Data'!$A$1:$N$363,12,FALSE))</f>
        <v>1 creature, object, or effect in range is dispelled if 3rd level or lower, 4th level or higher is dispelled with DC 10+spell level ability check</v>
      </c>
      <c r="N230" t="str">
        <f>IF(VLOOKUP($C230,'Spells Data'!$A$1:$N$363,13,FALSE)=0,"",VLOOKUP($C230,'Spells Data'!$A$1:$N$363,13,FALSE))</f>
        <v>yes</v>
      </c>
      <c r="O230" t="s">
        <v>10</v>
      </c>
    </row>
    <row r="231" spans="1:15" x14ac:dyDescent="0.4">
      <c r="A231" t="s">
        <v>124</v>
      </c>
      <c r="B231">
        <v>3</v>
      </c>
      <c r="C231" t="s">
        <v>63</v>
      </c>
      <c r="D231" t="str">
        <f>IF(VLOOKUP($C231,'Spells Data'!$A$1:$N$363,3,FALSE)=0,"",VLOOKUP($C231,'Spells Data'!$A$1:$N$363,3,FALSE))</f>
        <v>abjuration</v>
      </c>
      <c r="E231" t="str">
        <f>IF(VLOOKUP($C231,'Spells Data'!$A$1:$N$363,4,FALSE)=0,"",VLOOKUP($C231,'Spells Data'!$A$1:$N$363,4,FALSE))</f>
        <v/>
      </c>
      <c r="F231" t="str">
        <f>IF(VLOOKUP($C231,'Spells Data'!$A$1:$N$363,5,FALSE)=0,"",VLOOKUP($C231,'Spells Data'!$A$1:$N$363,5,FALSE))</f>
        <v>1 action</v>
      </c>
      <c r="G231" t="str">
        <f>IF(VLOOKUP($C231,'Spells Data'!$A$1:$N$363,6,FALSE)=0,"",VLOOKUP($C231,'Spells Data'!$A$1:$N$363,6,FALSE))</f>
        <v>120 feet</v>
      </c>
      <c r="H231" t="str">
        <f>IF(VLOOKUP($C231,'Spells Data'!$A$1:$N$363,7,FALSE)=0,"",VLOOKUP($C231,'Spells Data'!$A$1:$N$363,7,FALSE))</f>
        <v>V</v>
      </c>
      <c r="I231" t="str">
        <f>IF(VLOOKUP($C231,'Spells Data'!$A$1:$N$363,8,FALSE)=0,"",VLOOKUP($C231,'Spells Data'!$A$1:$N$363,8,FALSE))</f>
        <v>S</v>
      </c>
      <c r="J231" t="str">
        <f>IF(VLOOKUP($C231,'Spells Data'!$A$1:$N$363,9,FALSE)=0,"",VLOOKUP($C231,'Spells Data'!$A$1:$N$363,9,FALSE))</f>
        <v/>
      </c>
      <c r="K231" t="str">
        <f>IF(VLOOKUP($C231,'Spells Data'!$A$1:$N$363,10,FALSE)=0,"",VLOOKUP($C231,'Spells Data'!$A$1:$N$363,10,FALSE))</f>
        <v/>
      </c>
      <c r="L231" t="str">
        <f>IF(VLOOKUP($C231,'Spells Data'!$A$1:$N$363,11,FALSE)=0,"",VLOOKUP($C231,'Spells Data'!$A$1:$N$363,11,FALSE))</f>
        <v>Instantaneous</v>
      </c>
      <c r="M231" t="str">
        <f>IF(VLOOKUP($C231,'Spells Data'!$A$1:$N$363,12,FALSE)=0,"",VLOOKUP($C231,'Spells Data'!$A$1:$N$363,12,FALSE))</f>
        <v>1 creature, object, or effect in range is dispelled if 3rd level or lower, 4th level or higher is dispelled with DC 10+spell level ability check</v>
      </c>
      <c r="N231" t="str">
        <f>IF(VLOOKUP($C231,'Spells Data'!$A$1:$N$363,13,FALSE)=0,"",VLOOKUP($C231,'Spells Data'!$A$1:$N$363,13,FALSE))</f>
        <v>yes</v>
      </c>
      <c r="O231" t="s">
        <v>124</v>
      </c>
    </row>
    <row r="232" spans="1:15" x14ac:dyDescent="0.4">
      <c r="A232" t="s">
        <v>195</v>
      </c>
      <c r="B232">
        <v>3</v>
      </c>
      <c r="C232" t="s">
        <v>63</v>
      </c>
      <c r="D232" t="str">
        <f>IF(VLOOKUP($C232,'Spells Data'!$A$1:$N$363,3,FALSE)=0,"",VLOOKUP($C232,'Spells Data'!$A$1:$N$363,3,FALSE))</f>
        <v>abjuration</v>
      </c>
      <c r="E232" t="str">
        <f>IF(VLOOKUP($C232,'Spells Data'!$A$1:$N$363,4,FALSE)=0,"",VLOOKUP($C232,'Spells Data'!$A$1:$N$363,4,FALSE))</f>
        <v/>
      </c>
      <c r="F232" t="str">
        <f>IF(VLOOKUP($C232,'Spells Data'!$A$1:$N$363,5,FALSE)=0,"",VLOOKUP($C232,'Spells Data'!$A$1:$N$363,5,FALSE))</f>
        <v>1 action</v>
      </c>
      <c r="G232" t="str">
        <f>IF(VLOOKUP($C232,'Spells Data'!$A$1:$N$363,6,FALSE)=0,"",VLOOKUP($C232,'Spells Data'!$A$1:$N$363,6,FALSE))</f>
        <v>120 feet</v>
      </c>
      <c r="H232" t="str">
        <f>IF(VLOOKUP($C232,'Spells Data'!$A$1:$N$363,7,FALSE)=0,"",VLOOKUP($C232,'Spells Data'!$A$1:$N$363,7,FALSE))</f>
        <v>V</v>
      </c>
      <c r="I232" t="str">
        <f>IF(VLOOKUP($C232,'Spells Data'!$A$1:$N$363,8,FALSE)=0,"",VLOOKUP($C232,'Spells Data'!$A$1:$N$363,8,FALSE))</f>
        <v>S</v>
      </c>
      <c r="J232" t="str">
        <f>IF(VLOOKUP($C232,'Spells Data'!$A$1:$N$363,9,FALSE)=0,"",VLOOKUP($C232,'Spells Data'!$A$1:$N$363,9,FALSE))</f>
        <v/>
      </c>
      <c r="K232" t="str">
        <f>IF(VLOOKUP($C232,'Spells Data'!$A$1:$N$363,10,FALSE)=0,"",VLOOKUP($C232,'Spells Data'!$A$1:$N$363,10,FALSE))</f>
        <v/>
      </c>
      <c r="L232" t="str">
        <f>IF(VLOOKUP($C232,'Spells Data'!$A$1:$N$363,11,FALSE)=0,"",VLOOKUP($C232,'Spells Data'!$A$1:$N$363,11,FALSE))</f>
        <v>Instantaneous</v>
      </c>
      <c r="M232" t="str">
        <f>IF(VLOOKUP($C232,'Spells Data'!$A$1:$N$363,12,FALSE)=0,"",VLOOKUP($C232,'Spells Data'!$A$1:$N$363,12,FALSE))</f>
        <v>1 creature, object, or effect in range is dispelled if 3rd level or lower, 4th level or higher is dispelled with DC 10+spell level ability check</v>
      </c>
      <c r="N232" t="str">
        <f>IF(VLOOKUP($C232,'Spells Data'!$A$1:$N$363,13,FALSE)=0,"",VLOOKUP($C232,'Spells Data'!$A$1:$N$363,13,FALSE))</f>
        <v>yes</v>
      </c>
      <c r="O232" t="s">
        <v>195</v>
      </c>
    </row>
    <row r="233" spans="1:15" x14ac:dyDescent="0.4">
      <c r="A233" t="s">
        <v>247</v>
      </c>
      <c r="B233">
        <v>3</v>
      </c>
      <c r="C233" t="s">
        <v>63</v>
      </c>
      <c r="D233" t="str">
        <f>IF(VLOOKUP($C233,'Spells Data'!$A$1:$N$363,3,FALSE)=0,"",VLOOKUP($C233,'Spells Data'!$A$1:$N$363,3,FALSE))</f>
        <v>abjuration</v>
      </c>
      <c r="E233" t="str">
        <f>IF(VLOOKUP($C233,'Spells Data'!$A$1:$N$363,4,FALSE)=0,"",VLOOKUP($C233,'Spells Data'!$A$1:$N$363,4,FALSE))</f>
        <v/>
      </c>
      <c r="F233" t="str">
        <f>IF(VLOOKUP($C233,'Spells Data'!$A$1:$N$363,5,FALSE)=0,"",VLOOKUP($C233,'Spells Data'!$A$1:$N$363,5,FALSE))</f>
        <v>1 action</v>
      </c>
      <c r="G233" t="str">
        <f>IF(VLOOKUP($C233,'Spells Data'!$A$1:$N$363,6,FALSE)=0,"",VLOOKUP($C233,'Spells Data'!$A$1:$N$363,6,FALSE))</f>
        <v>120 feet</v>
      </c>
      <c r="H233" t="str">
        <f>IF(VLOOKUP($C233,'Spells Data'!$A$1:$N$363,7,FALSE)=0,"",VLOOKUP($C233,'Spells Data'!$A$1:$N$363,7,FALSE))</f>
        <v>V</v>
      </c>
      <c r="I233" t="str">
        <f>IF(VLOOKUP($C233,'Spells Data'!$A$1:$N$363,8,FALSE)=0,"",VLOOKUP($C233,'Spells Data'!$A$1:$N$363,8,FALSE))</f>
        <v>S</v>
      </c>
      <c r="J233" t="str">
        <f>IF(VLOOKUP($C233,'Spells Data'!$A$1:$N$363,9,FALSE)=0,"",VLOOKUP($C233,'Spells Data'!$A$1:$N$363,9,FALSE))</f>
        <v/>
      </c>
      <c r="K233" t="str">
        <f>IF(VLOOKUP($C233,'Spells Data'!$A$1:$N$363,10,FALSE)=0,"",VLOOKUP($C233,'Spells Data'!$A$1:$N$363,10,FALSE))</f>
        <v/>
      </c>
      <c r="L233" t="str">
        <f>IF(VLOOKUP($C233,'Spells Data'!$A$1:$N$363,11,FALSE)=0,"",VLOOKUP($C233,'Spells Data'!$A$1:$N$363,11,FALSE))</f>
        <v>Instantaneous</v>
      </c>
      <c r="M233" t="str">
        <f>IF(VLOOKUP($C233,'Spells Data'!$A$1:$N$363,12,FALSE)=0,"",VLOOKUP($C233,'Spells Data'!$A$1:$N$363,12,FALSE))</f>
        <v>1 creature, object, or effect in range is dispelled if 3rd level or lower, 4th level or higher is dispelled with DC 10+spell level ability check</v>
      </c>
      <c r="N233" t="str">
        <f>IF(VLOOKUP($C233,'Spells Data'!$A$1:$N$363,13,FALSE)=0,"",VLOOKUP($C233,'Spells Data'!$A$1:$N$363,13,FALSE))</f>
        <v>yes</v>
      </c>
      <c r="O233" t="s">
        <v>247</v>
      </c>
    </row>
    <row r="234" spans="1:15" x14ac:dyDescent="0.4">
      <c r="A234" t="s">
        <v>278</v>
      </c>
      <c r="B234">
        <v>3</v>
      </c>
      <c r="C234" t="s">
        <v>63</v>
      </c>
      <c r="D234" t="str">
        <f>IF(VLOOKUP($C234,'Spells Data'!$A$1:$N$363,3,FALSE)=0,"",VLOOKUP($C234,'Spells Data'!$A$1:$N$363,3,FALSE))</f>
        <v>abjuration</v>
      </c>
      <c r="E234" t="str">
        <f>IF(VLOOKUP($C234,'Spells Data'!$A$1:$N$363,4,FALSE)=0,"",VLOOKUP($C234,'Spells Data'!$A$1:$N$363,4,FALSE))</f>
        <v/>
      </c>
      <c r="F234" t="str">
        <f>IF(VLOOKUP($C234,'Spells Data'!$A$1:$N$363,5,FALSE)=0,"",VLOOKUP($C234,'Spells Data'!$A$1:$N$363,5,FALSE))</f>
        <v>1 action</v>
      </c>
      <c r="G234" t="str">
        <f>IF(VLOOKUP($C234,'Spells Data'!$A$1:$N$363,6,FALSE)=0,"",VLOOKUP($C234,'Spells Data'!$A$1:$N$363,6,FALSE))</f>
        <v>120 feet</v>
      </c>
      <c r="H234" t="str">
        <f>IF(VLOOKUP($C234,'Spells Data'!$A$1:$N$363,7,FALSE)=0,"",VLOOKUP($C234,'Spells Data'!$A$1:$N$363,7,FALSE))</f>
        <v>V</v>
      </c>
      <c r="I234" t="str">
        <f>IF(VLOOKUP($C234,'Spells Data'!$A$1:$N$363,8,FALSE)=0,"",VLOOKUP($C234,'Spells Data'!$A$1:$N$363,8,FALSE))</f>
        <v>S</v>
      </c>
      <c r="J234" t="str">
        <f>IF(VLOOKUP($C234,'Spells Data'!$A$1:$N$363,9,FALSE)=0,"",VLOOKUP($C234,'Spells Data'!$A$1:$N$363,9,FALSE))</f>
        <v/>
      </c>
      <c r="K234" t="str">
        <f>IF(VLOOKUP($C234,'Spells Data'!$A$1:$N$363,10,FALSE)=0,"",VLOOKUP($C234,'Spells Data'!$A$1:$N$363,10,FALSE))</f>
        <v/>
      </c>
      <c r="L234" t="str">
        <f>IF(VLOOKUP($C234,'Spells Data'!$A$1:$N$363,11,FALSE)=0,"",VLOOKUP($C234,'Spells Data'!$A$1:$N$363,11,FALSE))</f>
        <v>Instantaneous</v>
      </c>
      <c r="M234" t="str">
        <f>IF(VLOOKUP($C234,'Spells Data'!$A$1:$N$363,12,FALSE)=0,"",VLOOKUP($C234,'Spells Data'!$A$1:$N$363,12,FALSE))</f>
        <v>1 creature, object, or effect in range is dispelled if 3rd level or lower, 4th level or higher is dispelled with DC 10+spell level ability check</v>
      </c>
      <c r="N234" t="str">
        <f>IF(VLOOKUP($C234,'Spells Data'!$A$1:$N$363,13,FALSE)=0,"",VLOOKUP($C234,'Spells Data'!$A$1:$N$363,13,FALSE))</f>
        <v>yes</v>
      </c>
      <c r="O234" t="s">
        <v>278</v>
      </c>
    </row>
    <row r="235" spans="1:15" x14ac:dyDescent="0.4">
      <c r="A235" t="s">
        <v>329</v>
      </c>
      <c r="B235">
        <v>3</v>
      </c>
      <c r="C235" t="s">
        <v>63</v>
      </c>
      <c r="D235" t="str">
        <f>IF(VLOOKUP($C235,'Spells Data'!$A$1:$N$363,3,FALSE)=0,"",VLOOKUP($C235,'Spells Data'!$A$1:$N$363,3,FALSE))</f>
        <v>abjuration</v>
      </c>
      <c r="E235" t="str">
        <f>IF(VLOOKUP($C235,'Spells Data'!$A$1:$N$363,4,FALSE)=0,"",VLOOKUP($C235,'Spells Data'!$A$1:$N$363,4,FALSE))</f>
        <v/>
      </c>
      <c r="F235" t="str">
        <f>IF(VLOOKUP($C235,'Spells Data'!$A$1:$N$363,5,FALSE)=0,"",VLOOKUP($C235,'Spells Data'!$A$1:$N$363,5,FALSE))</f>
        <v>1 action</v>
      </c>
      <c r="G235" t="str">
        <f>IF(VLOOKUP($C235,'Spells Data'!$A$1:$N$363,6,FALSE)=0,"",VLOOKUP($C235,'Spells Data'!$A$1:$N$363,6,FALSE))</f>
        <v>120 feet</v>
      </c>
      <c r="H235" t="str">
        <f>IF(VLOOKUP($C235,'Spells Data'!$A$1:$N$363,7,FALSE)=0,"",VLOOKUP($C235,'Spells Data'!$A$1:$N$363,7,FALSE))</f>
        <v>V</v>
      </c>
      <c r="I235" t="str">
        <f>IF(VLOOKUP($C235,'Spells Data'!$A$1:$N$363,8,FALSE)=0,"",VLOOKUP($C235,'Spells Data'!$A$1:$N$363,8,FALSE))</f>
        <v>S</v>
      </c>
      <c r="J235" t="str">
        <f>IF(VLOOKUP($C235,'Spells Data'!$A$1:$N$363,9,FALSE)=0,"",VLOOKUP($C235,'Spells Data'!$A$1:$N$363,9,FALSE))</f>
        <v/>
      </c>
      <c r="K235" t="str">
        <f>IF(VLOOKUP($C235,'Spells Data'!$A$1:$N$363,10,FALSE)=0,"",VLOOKUP($C235,'Spells Data'!$A$1:$N$363,10,FALSE))</f>
        <v/>
      </c>
      <c r="L235" t="str">
        <f>IF(VLOOKUP($C235,'Spells Data'!$A$1:$N$363,11,FALSE)=0,"",VLOOKUP($C235,'Spells Data'!$A$1:$N$363,11,FALSE))</f>
        <v>Instantaneous</v>
      </c>
      <c r="M235" t="str">
        <f>IF(VLOOKUP($C235,'Spells Data'!$A$1:$N$363,12,FALSE)=0,"",VLOOKUP($C235,'Spells Data'!$A$1:$N$363,12,FALSE))</f>
        <v>1 creature, object, or effect in range is dispelled if 3rd level or lower, 4th level or higher is dispelled with DC 10+spell level ability check</v>
      </c>
      <c r="N235" t="str">
        <f>IF(VLOOKUP($C235,'Spells Data'!$A$1:$N$363,13,FALSE)=0,"",VLOOKUP($C235,'Spells Data'!$A$1:$N$363,13,FALSE))</f>
        <v>yes</v>
      </c>
      <c r="O235" t="s">
        <v>329</v>
      </c>
    </row>
    <row r="236" spans="1:15" x14ac:dyDescent="0.4">
      <c r="A236" t="s">
        <v>342</v>
      </c>
      <c r="B236">
        <v>3</v>
      </c>
      <c r="C236" t="s">
        <v>63</v>
      </c>
      <c r="D236" t="str">
        <f>IF(VLOOKUP($C236,'Spells Data'!$A$1:$N$363,3,FALSE)=0,"",VLOOKUP($C236,'Spells Data'!$A$1:$N$363,3,FALSE))</f>
        <v>abjuration</v>
      </c>
      <c r="E236" t="str">
        <f>IF(VLOOKUP($C236,'Spells Data'!$A$1:$N$363,4,FALSE)=0,"",VLOOKUP($C236,'Spells Data'!$A$1:$N$363,4,FALSE))</f>
        <v/>
      </c>
      <c r="F236" t="str">
        <f>IF(VLOOKUP($C236,'Spells Data'!$A$1:$N$363,5,FALSE)=0,"",VLOOKUP($C236,'Spells Data'!$A$1:$N$363,5,FALSE))</f>
        <v>1 action</v>
      </c>
      <c r="G236" t="str">
        <f>IF(VLOOKUP($C236,'Spells Data'!$A$1:$N$363,6,FALSE)=0,"",VLOOKUP($C236,'Spells Data'!$A$1:$N$363,6,FALSE))</f>
        <v>120 feet</v>
      </c>
      <c r="H236" t="str">
        <f>IF(VLOOKUP($C236,'Spells Data'!$A$1:$N$363,7,FALSE)=0,"",VLOOKUP($C236,'Spells Data'!$A$1:$N$363,7,FALSE))</f>
        <v>V</v>
      </c>
      <c r="I236" t="str">
        <f>IF(VLOOKUP($C236,'Spells Data'!$A$1:$N$363,8,FALSE)=0,"",VLOOKUP($C236,'Spells Data'!$A$1:$N$363,8,FALSE))</f>
        <v>S</v>
      </c>
      <c r="J236" t="str">
        <f>IF(VLOOKUP($C236,'Spells Data'!$A$1:$N$363,9,FALSE)=0,"",VLOOKUP($C236,'Spells Data'!$A$1:$N$363,9,FALSE))</f>
        <v/>
      </c>
      <c r="K236" t="str">
        <f>IF(VLOOKUP($C236,'Spells Data'!$A$1:$N$363,10,FALSE)=0,"",VLOOKUP($C236,'Spells Data'!$A$1:$N$363,10,FALSE))</f>
        <v/>
      </c>
      <c r="L236" t="str">
        <f>IF(VLOOKUP($C236,'Spells Data'!$A$1:$N$363,11,FALSE)=0,"",VLOOKUP($C236,'Spells Data'!$A$1:$N$363,11,FALSE))</f>
        <v>Instantaneous</v>
      </c>
      <c r="M236" t="str">
        <f>IF(VLOOKUP($C236,'Spells Data'!$A$1:$N$363,12,FALSE)=0,"",VLOOKUP($C236,'Spells Data'!$A$1:$N$363,12,FALSE))</f>
        <v>1 creature, object, or effect in range is dispelled if 3rd level or lower, 4th level or higher is dispelled with DC 10+spell level ability check</v>
      </c>
      <c r="N236" t="str">
        <f>IF(VLOOKUP($C236,'Spells Data'!$A$1:$N$363,13,FALSE)=0,"",VLOOKUP($C236,'Spells Data'!$A$1:$N$363,13,FALSE))</f>
        <v>yes</v>
      </c>
      <c r="O236" t="s">
        <v>342</v>
      </c>
    </row>
    <row r="237" spans="1:15" x14ac:dyDescent="0.4">
      <c r="A237" t="s">
        <v>10</v>
      </c>
      <c r="B237">
        <v>1</v>
      </c>
      <c r="C237" t="s">
        <v>28</v>
      </c>
      <c r="D237" t="str">
        <f>IF(VLOOKUP($C237,'Spells Data'!$A$1:$N$363,3,FALSE)=0,"",VLOOKUP($C237,'Spells Data'!$A$1:$N$363,3,FALSE))</f>
        <v>enchantment</v>
      </c>
      <c r="E237" t="str">
        <f>IF(VLOOKUP($C237,'Spells Data'!$A$1:$N$363,4,FALSE)=0,"",VLOOKUP($C237,'Spells Data'!$A$1:$N$363,4,FALSE))</f>
        <v/>
      </c>
      <c r="F237" t="str">
        <f>IF(VLOOKUP($C237,'Spells Data'!$A$1:$N$363,5,FALSE)=0,"",VLOOKUP($C237,'Spells Data'!$A$1:$N$363,5,FALSE))</f>
        <v>1 action</v>
      </c>
      <c r="G237" t="str">
        <f>IF(VLOOKUP($C237,'Spells Data'!$A$1:$N$363,6,FALSE)=0,"",VLOOKUP($C237,'Spells Data'!$A$1:$N$363,6,FALSE))</f>
        <v>60 feet</v>
      </c>
      <c r="H237" t="str">
        <f>IF(VLOOKUP($C237,'Spells Data'!$A$1:$N$363,7,FALSE)=0,"",VLOOKUP($C237,'Spells Data'!$A$1:$N$363,7,FALSE))</f>
        <v>V</v>
      </c>
      <c r="I237" t="str">
        <f>IF(VLOOKUP($C237,'Spells Data'!$A$1:$N$363,8,FALSE)=0,"",VLOOKUP($C237,'Spells Data'!$A$1:$N$363,8,FALSE))</f>
        <v/>
      </c>
      <c r="J237" t="str">
        <f>IF(VLOOKUP($C237,'Spells Data'!$A$1:$N$363,9,FALSE)=0,"",VLOOKUP($C237,'Spells Data'!$A$1:$N$363,9,FALSE))</f>
        <v/>
      </c>
      <c r="K237" t="str">
        <f>IF(VLOOKUP($C237,'Spells Data'!$A$1:$N$363,10,FALSE)=0,"",VLOOKUP($C237,'Spells Data'!$A$1:$N$363,10,FALSE))</f>
        <v/>
      </c>
      <c r="L237" t="str">
        <f>IF(VLOOKUP($C237,'Spells Data'!$A$1:$N$363,11,FALSE)=0,"",VLOOKUP($C237,'Spells Data'!$A$1:$N$363,11,FALSE))</f>
        <v>Instantaneous</v>
      </c>
      <c r="M237" t="str">
        <f>IF(VLOOKUP($C237,'Spells Data'!$A$1:$N$363,12,FALSE)=0,"",VLOOKUP($C237,'Spells Data'!$A$1:$N$363,12,FALSE))</f>
        <v>Deal 3d6 psychic damage on a failed Wis save, and target runs from you as a reaction</v>
      </c>
      <c r="N237" t="str">
        <f>IF(VLOOKUP($C237,'Spells Data'!$A$1:$N$363,13,FALSE)=0,"",VLOOKUP($C237,'Spells Data'!$A$1:$N$363,13,FALSE))</f>
        <v>yes</v>
      </c>
      <c r="O237" t="s">
        <v>10</v>
      </c>
    </row>
    <row r="238" spans="1:15" x14ac:dyDescent="0.4">
      <c r="A238" t="s">
        <v>124</v>
      </c>
      <c r="B238">
        <v>4</v>
      </c>
      <c r="C238" t="s">
        <v>166</v>
      </c>
      <c r="D238" t="str">
        <f>IF(VLOOKUP($C238,'Spells Data'!$A$1:$N$363,3,FALSE)=0,"",VLOOKUP($C238,'Spells Data'!$A$1:$N$363,3,FALSE))</f>
        <v>divination</v>
      </c>
      <c r="E238" t="str">
        <f>IF(VLOOKUP($C238,'Spells Data'!$A$1:$N$363,4,FALSE)=0,"",VLOOKUP($C238,'Spells Data'!$A$1:$N$363,4,FALSE))</f>
        <v>yes</v>
      </c>
      <c r="F238" t="str">
        <f>IF(VLOOKUP($C238,'Spells Data'!$A$1:$N$363,5,FALSE)=0,"",VLOOKUP($C238,'Spells Data'!$A$1:$N$363,5,FALSE))</f>
        <v>1 action</v>
      </c>
      <c r="G238" t="str">
        <f>IF(VLOOKUP($C238,'Spells Data'!$A$1:$N$363,6,FALSE)=0,"",VLOOKUP($C238,'Spells Data'!$A$1:$N$363,6,FALSE))</f>
        <v>Self</v>
      </c>
      <c r="H238" t="str">
        <f>IF(VLOOKUP($C238,'Spells Data'!$A$1:$N$363,7,FALSE)=0,"",VLOOKUP($C238,'Spells Data'!$A$1:$N$363,7,FALSE))</f>
        <v>V</v>
      </c>
      <c r="I238" t="str">
        <f>IF(VLOOKUP($C238,'Spells Data'!$A$1:$N$363,8,FALSE)=0,"",VLOOKUP($C238,'Spells Data'!$A$1:$N$363,8,FALSE))</f>
        <v>S</v>
      </c>
      <c r="J238" t="str">
        <f>IF(VLOOKUP($C238,'Spells Data'!$A$1:$N$363,9,FALSE)=0,"",VLOOKUP($C238,'Spells Data'!$A$1:$N$363,9,FALSE))</f>
        <v>M</v>
      </c>
      <c r="K238" t="str">
        <f>IF(VLOOKUP($C238,'Spells Data'!$A$1:$N$363,10,FALSE)=0,"",VLOOKUP($C238,'Spells Data'!$A$1:$N$363,10,FALSE))</f>
        <v>yes</v>
      </c>
      <c r="L238" t="str">
        <f>IF(VLOOKUP($C238,'Spells Data'!$A$1:$N$363,11,FALSE)=0,"",VLOOKUP($C238,'Spells Data'!$A$1:$N$363,11,FALSE))</f>
        <v>Instantaneous</v>
      </c>
      <c r="M238" t="str">
        <f>IF(VLOOKUP($C238,'Spells Data'!$A$1:$N$363,12,FALSE)=0,"",VLOOKUP($C238,'Spells Data'!$A$1:$N$363,12,FALSE))</f>
        <v>Ask single question of a divine being about event in next 7 days</v>
      </c>
      <c r="N238" t="str">
        <f>IF(VLOOKUP($C238,'Spells Data'!$A$1:$N$363,13,FALSE)=0,"",VLOOKUP($C238,'Spells Data'!$A$1:$N$363,13,FALSE))</f>
        <v/>
      </c>
      <c r="O238" t="s">
        <v>124</v>
      </c>
    </row>
    <row r="239" spans="1:15" x14ac:dyDescent="0.4">
      <c r="A239" t="s">
        <v>247</v>
      </c>
      <c r="B239">
        <v>1</v>
      </c>
      <c r="C239" t="s">
        <v>249</v>
      </c>
      <c r="D239" t="str">
        <f>IF(VLOOKUP($C239,'Spells Data'!$A$1:$N$363,3,FALSE)=0,"",VLOOKUP($C239,'Spells Data'!$A$1:$N$363,3,FALSE))</f>
        <v>evocation</v>
      </c>
      <c r="E239" t="str">
        <f>IF(VLOOKUP($C239,'Spells Data'!$A$1:$N$363,4,FALSE)=0,"",VLOOKUP($C239,'Spells Data'!$A$1:$N$363,4,FALSE))</f>
        <v/>
      </c>
      <c r="F239" t="str">
        <f>IF(VLOOKUP($C239,'Spells Data'!$A$1:$N$363,5,FALSE)=0,"",VLOOKUP($C239,'Spells Data'!$A$1:$N$363,5,FALSE))</f>
        <v>1 bonus action</v>
      </c>
      <c r="G239" t="str">
        <f>IF(VLOOKUP($C239,'Spells Data'!$A$1:$N$363,6,FALSE)=0,"",VLOOKUP($C239,'Spells Data'!$A$1:$N$363,6,FALSE))</f>
        <v>Self</v>
      </c>
      <c r="H239" t="str">
        <f>IF(VLOOKUP($C239,'Spells Data'!$A$1:$N$363,7,FALSE)=0,"",VLOOKUP($C239,'Spells Data'!$A$1:$N$363,7,FALSE))</f>
        <v>V</v>
      </c>
      <c r="I239" t="str">
        <f>IF(VLOOKUP($C239,'Spells Data'!$A$1:$N$363,8,FALSE)=0,"",VLOOKUP($C239,'Spells Data'!$A$1:$N$363,8,FALSE))</f>
        <v>S</v>
      </c>
      <c r="J239" t="str">
        <f>IF(VLOOKUP($C239,'Spells Data'!$A$1:$N$363,9,FALSE)=0,"",VLOOKUP($C239,'Spells Data'!$A$1:$N$363,9,FALSE))</f>
        <v/>
      </c>
      <c r="K239" t="str">
        <f>IF(VLOOKUP($C239,'Spells Data'!$A$1:$N$363,10,FALSE)=0,"",VLOOKUP($C239,'Spells Data'!$A$1:$N$363,10,FALSE))</f>
        <v/>
      </c>
      <c r="L239" t="str">
        <f>IF(VLOOKUP($C239,'Spells Data'!$A$1:$N$363,11,FALSE)=0,"",VLOOKUP($C239,'Spells Data'!$A$1:$N$363,11,FALSE))</f>
        <v>Concentration, up to 1 minute</v>
      </c>
      <c r="M239" t="str">
        <f>IF(VLOOKUP($C239,'Spells Data'!$A$1:$N$363,12,FALSE)=0,"",VLOOKUP($C239,'Spells Data'!$A$1:$N$363,12,FALSE))</f>
        <v>Until the spell ends, your weapon attacks deal an extra 1d4 radiant damage on a hit.</v>
      </c>
      <c r="N239" t="str">
        <f>IF(VLOOKUP($C239,'Spells Data'!$A$1:$N$363,13,FALSE)=0,"",VLOOKUP($C239,'Spells Data'!$A$1:$N$363,13,FALSE))</f>
        <v/>
      </c>
      <c r="O239" t="s">
        <v>247</v>
      </c>
    </row>
    <row r="240" spans="1:15" x14ac:dyDescent="0.4">
      <c r="A240" t="s">
        <v>124</v>
      </c>
      <c r="B240">
        <v>7</v>
      </c>
      <c r="C240" t="s">
        <v>184</v>
      </c>
      <c r="D240" t="str">
        <f>IF(VLOOKUP($C240,'Spells Data'!$A$1:$N$363,3,FALSE)=0,"",VLOOKUP($C240,'Spells Data'!$A$1:$N$363,3,FALSE))</f>
        <v>evocation</v>
      </c>
      <c r="E240" t="str">
        <f>IF(VLOOKUP($C240,'Spells Data'!$A$1:$N$363,4,FALSE)=0,"",VLOOKUP($C240,'Spells Data'!$A$1:$N$363,4,FALSE))</f>
        <v/>
      </c>
      <c r="F240" t="str">
        <f>IF(VLOOKUP($C240,'Spells Data'!$A$1:$N$363,5,FALSE)=0,"",VLOOKUP($C240,'Spells Data'!$A$1:$N$363,5,FALSE))</f>
        <v>1 bonus action</v>
      </c>
      <c r="G240" t="str">
        <f>IF(VLOOKUP($C240,'Spells Data'!$A$1:$N$363,6,FALSE)=0,"",VLOOKUP($C240,'Spells Data'!$A$1:$N$363,6,FALSE))</f>
        <v>30 feet</v>
      </c>
      <c r="H240" t="str">
        <f>IF(VLOOKUP($C240,'Spells Data'!$A$1:$N$363,7,FALSE)=0,"",VLOOKUP($C240,'Spells Data'!$A$1:$N$363,7,FALSE))</f>
        <v>V</v>
      </c>
      <c r="I240" t="str">
        <f>IF(VLOOKUP($C240,'Spells Data'!$A$1:$N$363,8,FALSE)=0,"",VLOOKUP($C240,'Spells Data'!$A$1:$N$363,8,FALSE))</f>
        <v/>
      </c>
      <c r="J240" t="str">
        <f>IF(VLOOKUP($C240,'Spells Data'!$A$1:$N$363,9,FALSE)=0,"",VLOOKUP($C240,'Spells Data'!$A$1:$N$363,9,FALSE))</f>
        <v/>
      </c>
      <c r="K240" t="str">
        <f>IF(VLOOKUP($C240,'Spells Data'!$A$1:$N$363,10,FALSE)=0,"",VLOOKUP($C240,'Spells Data'!$A$1:$N$363,10,FALSE))</f>
        <v/>
      </c>
      <c r="L240" t="str">
        <f>IF(VLOOKUP($C240,'Spells Data'!$A$1:$N$363,11,FALSE)=0,"",VLOOKUP($C240,'Spells Data'!$A$1:$N$363,11,FALSE))</f>
        <v>Instantaneous</v>
      </c>
      <c r="M240" t="str">
        <f>IF(VLOOKUP($C240,'Spells Data'!$A$1:$N$363,12,FALSE)=0,"",VLOOKUP($C240,'Spells Data'!$A$1:$N$363,12,FALSE))</f>
        <v>Each creature that can hear you must make a Cha saving throw. On a failed save, a creature suffers an effect based on its current hit points.</v>
      </c>
      <c r="N240" t="str">
        <f>IF(VLOOKUP($C240,'Spells Data'!$A$1:$N$363,13,FALSE)=0,"",VLOOKUP($C240,'Spells Data'!$A$1:$N$363,13,FALSE))</f>
        <v/>
      </c>
      <c r="O240" t="s">
        <v>124</v>
      </c>
    </row>
    <row r="241" spans="1:15" x14ac:dyDescent="0.4">
      <c r="A241" t="s">
        <v>195</v>
      </c>
      <c r="B241">
        <v>4</v>
      </c>
      <c r="C241" t="s">
        <v>224</v>
      </c>
      <c r="D241" t="str">
        <f>IF(VLOOKUP($C241,'Spells Data'!$A$1:$N$363,3,FALSE)=0,"",VLOOKUP($C241,'Spells Data'!$A$1:$N$363,3,FALSE))</f>
        <v>enchantment</v>
      </c>
      <c r="E241" t="str">
        <f>IF(VLOOKUP($C241,'Spells Data'!$A$1:$N$363,4,FALSE)=0,"",VLOOKUP($C241,'Spells Data'!$A$1:$N$363,4,FALSE))</f>
        <v/>
      </c>
      <c r="F241" t="str">
        <f>IF(VLOOKUP($C241,'Spells Data'!$A$1:$N$363,5,FALSE)=0,"",VLOOKUP($C241,'Spells Data'!$A$1:$N$363,5,FALSE))</f>
        <v>1 action</v>
      </c>
      <c r="G241" t="str">
        <f>IF(VLOOKUP($C241,'Spells Data'!$A$1:$N$363,6,FALSE)=0,"",VLOOKUP($C241,'Spells Data'!$A$1:$N$363,6,FALSE))</f>
        <v>60 feet</v>
      </c>
      <c r="H241" t="str">
        <f>IF(VLOOKUP($C241,'Spells Data'!$A$1:$N$363,7,FALSE)=0,"",VLOOKUP($C241,'Spells Data'!$A$1:$N$363,7,FALSE))</f>
        <v>V</v>
      </c>
      <c r="I241" t="str">
        <f>IF(VLOOKUP($C241,'Spells Data'!$A$1:$N$363,8,FALSE)=0,"",VLOOKUP($C241,'Spells Data'!$A$1:$N$363,8,FALSE))</f>
        <v>S</v>
      </c>
      <c r="J241" t="str">
        <f>IF(VLOOKUP($C241,'Spells Data'!$A$1:$N$363,9,FALSE)=0,"",VLOOKUP($C241,'Spells Data'!$A$1:$N$363,9,FALSE))</f>
        <v/>
      </c>
      <c r="K241" t="str">
        <f>IF(VLOOKUP($C241,'Spells Data'!$A$1:$N$363,10,FALSE)=0,"",VLOOKUP($C241,'Spells Data'!$A$1:$N$363,10,FALSE))</f>
        <v/>
      </c>
      <c r="L241" t="str">
        <f>IF(VLOOKUP($C241,'Spells Data'!$A$1:$N$363,11,FALSE)=0,"",VLOOKUP($C241,'Spells Data'!$A$1:$N$363,11,FALSE))</f>
        <v>Concentration, up to 1 minute</v>
      </c>
      <c r="M241" t="str">
        <f>IF(VLOOKUP($C241,'Spells Data'!$A$1:$N$363,12,FALSE)=0,"",VLOOKUP($C241,'Spells Data'!$A$1:$N$363,12,FALSE))</f>
        <v>You attempt to beguile a beast that you can see within range. It must succeed on a Wis saving throw or be charmed by you for the duration.</v>
      </c>
      <c r="N241" t="str">
        <f>IF(VLOOKUP($C241,'Spells Data'!$A$1:$N$363,13,FALSE)=0,"",VLOOKUP($C241,'Spells Data'!$A$1:$N$363,13,FALSE))</f>
        <v/>
      </c>
      <c r="O241" t="s">
        <v>195</v>
      </c>
    </row>
    <row r="242" spans="1:15" x14ac:dyDescent="0.4">
      <c r="A242" t="s">
        <v>278</v>
      </c>
      <c r="B242">
        <v>4</v>
      </c>
      <c r="C242" t="s">
        <v>224</v>
      </c>
      <c r="D242" t="str">
        <f>IF(VLOOKUP($C242,'Spells Data'!$A$1:$N$363,3,FALSE)=0,"",VLOOKUP($C242,'Spells Data'!$A$1:$N$363,3,FALSE))</f>
        <v>enchantment</v>
      </c>
      <c r="E242" t="str">
        <f>IF(VLOOKUP($C242,'Spells Data'!$A$1:$N$363,4,FALSE)=0,"",VLOOKUP($C242,'Spells Data'!$A$1:$N$363,4,FALSE))</f>
        <v/>
      </c>
      <c r="F242" t="str">
        <f>IF(VLOOKUP($C242,'Spells Data'!$A$1:$N$363,5,FALSE)=0,"",VLOOKUP($C242,'Spells Data'!$A$1:$N$363,5,FALSE))</f>
        <v>1 action</v>
      </c>
      <c r="G242" t="str">
        <f>IF(VLOOKUP($C242,'Spells Data'!$A$1:$N$363,6,FALSE)=0,"",VLOOKUP($C242,'Spells Data'!$A$1:$N$363,6,FALSE))</f>
        <v>60 feet</v>
      </c>
      <c r="H242" t="str">
        <f>IF(VLOOKUP($C242,'Spells Data'!$A$1:$N$363,7,FALSE)=0,"",VLOOKUP($C242,'Spells Data'!$A$1:$N$363,7,FALSE))</f>
        <v>V</v>
      </c>
      <c r="I242" t="str">
        <f>IF(VLOOKUP($C242,'Spells Data'!$A$1:$N$363,8,FALSE)=0,"",VLOOKUP($C242,'Spells Data'!$A$1:$N$363,8,FALSE))</f>
        <v>S</v>
      </c>
      <c r="J242" t="str">
        <f>IF(VLOOKUP($C242,'Spells Data'!$A$1:$N$363,9,FALSE)=0,"",VLOOKUP($C242,'Spells Data'!$A$1:$N$363,9,FALSE))</f>
        <v/>
      </c>
      <c r="K242" t="str">
        <f>IF(VLOOKUP($C242,'Spells Data'!$A$1:$N$363,10,FALSE)=0,"",VLOOKUP($C242,'Spells Data'!$A$1:$N$363,10,FALSE))</f>
        <v/>
      </c>
      <c r="L242" t="str">
        <f>IF(VLOOKUP($C242,'Spells Data'!$A$1:$N$363,11,FALSE)=0,"",VLOOKUP($C242,'Spells Data'!$A$1:$N$363,11,FALSE))</f>
        <v>Concentration, up to 1 minute</v>
      </c>
      <c r="M242" t="str">
        <f>IF(VLOOKUP($C242,'Spells Data'!$A$1:$N$363,12,FALSE)=0,"",VLOOKUP($C242,'Spells Data'!$A$1:$N$363,12,FALSE))</f>
        <v>You attempt to beguile a beast that you can see within range. It must succeed on a Wis saving throw or be charmed by you for the duration.</v>
      </c>
      <c r="N242" t="str">
        <f>IF(VLOOKUP($C242,'Spells Data'!$A$1:$N$363,13,FALSE)=0,"",VLOOKUP($C242,'Spells Data'!$A$1:$N$363,13,FALSE))</f>
        <v/>
      </c>
      <c r="O242" t="s">
        <v>278</v>
      </c>
    </row>
    <row r="243" spans="1:15" x14ac:dyDescent="0.4">
      <c r="A243" t="s">
        <v>10</v>
      </c>
      <c r="B243">
        <v>8</v>
      </c>
      <c r="C243" t="s">
        <v>115</v>
      </c>
      <c r="D243" t="str">
        <f>IF(VLOOKUP($C243,'Spells Data'!$A$1:$N$363,3,FALSE)=0,"",VLOOKUP($C243,'Spells Data'!$A$1:$N$363,3,FALSE))</f>
        <v>enchantment</v>
      </c>
      <c r="E243" t="str">
        <f>IF(VLOOKUP($C243,'Spells Data'!$A$1:$N$363,4,FALSE)=0,"",VLOOKUP($C243,'Spells Data'!$A$1:$N$363,4,FALSE))</f>
        <v/>
      </c>
      <c r="F243" t="str">
        <f>IF(VLOOKUP($C243,'Spells Data'!$A$1:$N$363,5,FALSE)=0,"",VLOOKUP($C243,'Spells Data'!$A$1:$N$363,5,FALSE))</f>
        <v>1 action</v>
      </c>
      <c r="G243" t="str">
        <f>IF(VLOOKUP($C243,'Spells Data'!$A$1:$N$363,6,FALSE)=0,"",VLOOKUP($C243,'Spells Data'!$A$1:$N$363,6,FALSE))</f>
        <v>60 feet</v>
      </c>
      <c r="H243" t="str">
        <f>IF(VLOOKUP($C243,'Spells Data'!$A$1:$N$363,7,FALSE)=0,"",VLOOKUP($C243,'Spells Data'!$A$1:$N$363,7,FALSE))</f>
        <v>V</v>
      </c>
      <c r="I243" t="str">
        <f>IF(VLOOKUP($C243,'Spells Data'!$A$1:$N$363,8,FALSE)=0,"",VLOOKUP($C243,'Spells Data'!$A$1:$N$363,8,FALSE))</f>
        <v>S</v>
      </c>
      <c r="J243" t="str">
        <f>IF(VLOOKUP($C243,'Spells Data'!$A$1:$N$363,9,FALSE)=0,"",VLOOKUP($C243,'Spells Data'!$A$1:$N$363,9,FALSE))</f>
        <v/>
      </c>
      <c r="K243" t="str">
        <f>IF(VLOOKUP($C243,'Spells Data'!$A$1:$N$363,10,FALSE)=0,"",VLOOKUP($C243,'Spells Data'!$A$1:$N$363,10,FALSE))</f>
        <v/>
      </c>
      <c r="L243" t="str">
        <f>IF(VLOOKUP($C243,'Spells Data'!$A$1:$N$363,11,FALSE)=0,"",VLOOKUP($C243,'Spells Data'!$A$1:$N$363,11,FALSE))</f>
        <v>Concentration, up to 1 hour</v>
      </c>
      <c r="M243" t="str">
        <f>IF(VLOOKUP($C243,'Spells Data'!$A$1:$N$363,12,FALSE)=0,"",VLOOKUP($C243,'Spells Data'!$A$1:$N$363,12,FALSE))</f>
        <v>You attempt to beguile a creature that you can see within range. It must succeed on a Wis saving throw or be charmed by you for the duration.</v>
      </c>
      <c r="N243" t="str">
        <f>IF(VLOOKUP($C243,'Spells Data'!$A$1:$N$363,13,FALSE)=0,"",VLOOKUP($C243,'Spells Data'!$A$1:$N$363,13,FALSE))</f>
        <v/>
      </c>
      <c r="O243" t="s">
        <v>10</v>
      </c>
    </row>
    <row r="244" spans="1:15" x14ac:dyDescent="0.4">
      <c r="A244" t="s">
        <v>278</v>
      </c>
      <c r="B244">
        <v>8</v>
      </c>
      <c r="C244" t="s">
        <v>115</v>
      </c>
      <c r="D244" t="str">
        <f>IF(VLOOKUP($C244,'Spells Data'!$A$1:$N$363,3,FALSE)=0,"",VLOOKUP($C244,'Spells Data'!$A$1:$N$363,3,FALSE))</f>
        <v>enchantment</v>
      </c>
      <c r="E244" t="str">
        <f>IF(VLOOKUP($C244,'Spells Data'!$A$1:$N$363,4,FALSE)=0,"",VLOOKUP($C244,'Spells Data'!$A$1:$N$363,4,FALSE))</f>
        <v/>
      </c>
      <c r="F244" t="str">
        <f>IF(VLOOKUP($C244,'Spells Data'!$A$1:$N$363,5,FALSE)=0,"",VLOOKUP($C244,'Spells Data'!$A$1:$N$363,5,FALSE))</f>
        <v>1 action</v>
      </c>
      <c r="G244" t="str">
        <f>IF(VLOOKUP($C244,'Spells Data'!$A$1:$N$363,6,FALSE)=0,"",VLOOKUP($C244,'Spells Data'!$A$1:$N$363,6,FALSE))</f>
        <v>60 feet</v>
      </c>
      <c r="H244" t="str">
        <f>IF(VLOOKUP($C244,'Spells Data'!$A$1:$N$363,7,FALSE)=0,"",VLOOKUP($C244,'Spells Data'!$A$1:$N$363,7,FALSE))</f>
        <v>V</v>
      </c>
      <c r="I244" t="str">
        <f>IF(VLOOKUP($C244,'Spells Data'!$A$1:$N$363,8,FALSE)=0,"",VLOOKUP($C244,'Spells Data'!$A$1:$N$363,8,FALSE))</f>
        <v>S</v>
      </c>
      <c r="J244" t="str">
        <f>IF(VLOOKUP($C244,'Spells Data'!$A$1:$N$363,9,FALSE)=0,"",VLOOKUP($C244,'Spells Data'!$A$1:$N$363,9,FALSE))</f>
        <v/>
      </c>
      <c r="K244" t="str">
        <f>IF(VLOOKUP($C244,'Spells Data'!$A$1:$N$363,10,FALSE)=0,"",VLOOKUP($C244,'Spells Data'!$A$1:$N$363,10,FALSE))</f>
        <v/>
      </c>
      <c r="L244" t="str">
        <f>IF(VLOOKUP($C244,'Spells Data'!$A$1:$N$363,11,FALSE)=0,"",VLOOKUP($C244,'Spells Data'!$A$1:$N$363,11,FALSE))</f>
        <v>Concentration, up to 1 hour</v>
      </c>
      <c r="M244" t="str">
        <f>IF(VLOOKUP($C244,'Spells Data'!$A$1:$N$363,12,FALSE)=0,"",VLOOKUP($C244,'Spells Data'!$A$1:$N$363,12,FALSE))</f>
        <v>You attempt to beguile a creature that you can see within range. It must succeed on a Wis saving throw or be charmed by you for the duration.</v>
      </c>
      <c r="N244" t="str">
        <f>IF(VLOOKUP($C244,'Spells Data'!$A$1:$N$363,13,FALSE)=0,"",VLOOKUP($C244,'Spells Data'!$A$1:$N$363,13,FALSE))</f>
        <v/>
      </c>
      <c r="O244" t="s">
        <v>278</v>
      </c>
    </row>
    <row r="245" spans="1:15" x14ac:dyDescent="0.4">
      <c r="A245" t="s">
        <v>329</v>
      </c>
      <c r="B245">
        <v>8</v>
      </c>
      <c r="C245" t="s">
        <v>115</v>
      </c>
      <c r="D245" t="str">
        <f>IF(VLOOKUP($C245,'Spells Data'!$A$1:$N$363,3,FALSE)=0,"",VLOOKUP($C245,'Spells Data'!$A$1:$N$363,3,FALSE))</f>
        <v>enchantment</v>
      </c>
      <c r="E245" t="str">
        <f>IF(VLOOKUP($C245,'Spells Data'!$A$1:$N$363,4,FALSE)=0,"",VLOOKUP($C245,'Spells Data'!$A$1:$N$363,4,FALSE))</f>
        <v/>
      </c>
      <c r="F245" t="str">
        <f>IF(VLOOKUP($C245,'Spells Data'!$A$1:$N$363,5,FALSE)=0,"",VLOOKUP($C245,'Spells Data'!$A$1:$N$363,5,FALSE))</f>
        <v>1 action</v>
      </c>
      <c r="G245" t="str">
        <f>IF(VLOOKUP($C245,'Spells Data'!$A$1:$N$363,6,FALSE)=0,"",VLOOKUP($C245,'Spells Data'!$A$1:$N$363,6,FALSE))</f>
        <v>60 feet</v>
      </c>
      <c r="H245" t="str">
        <f>IF(VLOOKUP($C245,'Spells Data'!$A$1:$N$363,7,FALSE)=0,"",VLOOKUP($C245,'Spells Data'!$A$1:$N$363,7,FALSE))</f>
        <v>V</v>
      </c>
      <c r="I245" t="str">
        <f>IF(VLOOKUP($C245,'Spells Data'!$A$1:$N$363,8,FALSE)=0,"",VLOOKUP($C245,'Spells Data'!$A$1:$N$363,8,FALSE))</f>
        <v>S</v>
      </c>
      <c r="J245" t="str">
        <f>IF(VLOOKUP($C245,'Spells Data'!$A$1:$N$363,9,FALSE)=0,"",VLOOKUP($C245,'Spells Data'!$A$1:$N$363,9,FALSE))</f>
        <v/>
      </c>
      <c r="K245" t="str">
        <f>IF(VLOOKUP($C245,'Spells Data'!$A$1:$N$363,10,FALSE)=0,"",VLOOKUP($C245,'Spells Data'!$A$1:$N$363,10,FALSE))</f>
        <v/>
      </c>
      <c r="L245" t="str">
        <f>IF(VLOOKUP($C245,'Spells Data'!$A$1:$N$363,11,FALSE)=0,"",VLOOKUP($C245,'Spells Data'!$A$1:$N$363,11,FALSE))</f>
        <v>Concentration, up to 1 hour</v>
      </c>
      <c r="M245" t="str">
        <f>IF(VLOOKUP($C245,'Spells Data'!$A$1:$N$363,12,FALSE)=0,"",VLOOKUP($C245,'Spells Data'!$A$1:$N$363,12,FALSE))</f>
        <v>You attempt to beguile a creature that you can see within range. It must succeed on a Wis saving throw or be charmed by you for the duration.</v>
      </c>
      <c r="N245" t="str">
        <f>IF(VLOOKUP($C245,'Spells Data'!$A$1:$N$363,13,FALSE)=0,"",VLOOKUP($C245,'Spells Data'!$A$1:$N$363,13,FALSE))</f>
        <v/>
      </c>
      <c r="O245" t="s">
        <v>329</v>
      </c>
    </row>
    <row r="246" spans="1:15" x14ac:dyDescent="0.4">
      <c r="A246" t="s">
        <v>342</v>
      </c>
      <c r="B246">
        <v>8</v>
      </c>
      <c r="C246" t="s">
        <v>115</v>
      </c>
      <c r="D246" t="str">
        <f>IF(VLOOKUP($C246,'Spells Data'!$A$1:$N$363,3,FALSE)=0,"",VLOOKUP($C246,'Spells Data'!$A$1:$N$363,3,FALSE))</f>
        <v>enchantment</v>
      </c>
      <c r="E246" t="str">
        <f>IF(VLOOKUP($C246,'Spells Data'!$A$1:$N$363,4,FALSE)=0,"",VLOOKUP($C246,'Spells Data'!$A$1:$N$363,4,FALSE))</f>
        <v/>
      </c>
      <c r="F246" t="str">
        <f>IF(VLOOKUP($C246,'Spells Data'!$A$1:$N$363,5,FALSE)=0,"",VLOOKUP($C246,'Spells Data'!$A$1:$N$363,5,FALSE))</f>
        <v>1 action</v>
      </c>
      <c r="G246" t="str">
        <f>IF(VLOOKUP($C246,'Spells Data'!$A$1:$N$363,6,FALSE)=0,"",VLOOKUP($C246,'Spells Data'!$A$1:$N$363,6,FALSE))</f>
        <v>60 feet</v>
      </c>
      <c r="H246" t="str">
        <f>IF(VLOOKUP($C246,'Spells Data'!$A$1:$N$363,7,FALSE)=0,"",VLOOKUP($C246,'Spells Data'!$A$1:$N$363,7,FALSE))</f>
        <v>V</v>
      </c>
      <c r="I246" t="str">
        <f>IF(VLOOKUP($C246,'Spells Data'!$A$1:$N$363,8,FALSE)=0,"",VLOOKUP($C246,'Spells Data'!$A$1:$N$363,8,FALSE))</f>
        <v>S</v>
      </c>
      <c r="J246" t="str">
        <f>IF(VLOOKUP($C246,'Spells Data'!$A$1:$N$363,9,FALSE)=0,"",VLOOKUP($C246,'Spells Data'!$A$1:$N$363,9,FALSE))</f>
        <v/>
      </c>
      <c r="K246" t="str">
        <f>IF(VLOOKUP($C246,'Spells Data'!$A$1:$N$363,10,FALSE)=0,"",VLOOKUP($C246,'Spells Data'!$A$1:$N$363,10,FALSE))</f>
        <v/>
      </c>
      <c r="L246" t="str">
        <f>IF(VLOOKUP($C246,'Spells Data'!$A$1:$N$363,11,FALSE)=0,"",VLOOKUP($C246,'Spells Data'!$A$1:$N$363,11,FALSE))</f>
        <v>Concentration, up to 1 hour</v>
      </c>
      <c r="M246" t="str">
        <f>IF(VLOOKUP($C246,'Spells Data'!$A$1:$N$363,12,FALSE)=0,"",VLOOKUP($C246,'Spells Data'!$A$1:$N$363,12,FALSE))</f>
        <v>You attempt to beguile a creature that you can see within range. It must succeed on a Wis saving throw or be charmed by you for the duration.</v>
      </c>
      <c r="N246" t="str">
        <f>IF(VLOOKUP($C246,'Spells Data'!$A$1:$N$363,13,FALSE)=0,"",VLOOKUP($C246,'Spells Data'!$A$1:$N$363,13,FALSE))</f>
        <v/>
      </c>
      <c r="O246" t="s">
        <v>342</v>
      </c>
    </row>
    <row r="247" spans="1:15" x14ac:dyDescent="0.4">
      <c r="A247" t="s">
        <v>10</v>
      </c>
      <c r="B247">
        <v>5</v>
      </c>
      <c r="C247" t="s">
        <v>85</v>
      </c>
      <c r="D247" t="str">
        <f>IF(VLOOKUP($C247,'Spells Data'!$A$1:$N$363,3,FALSE)=0,"",VLOOKUP($C247,'Spells Data'!$A$1:$N$363,3,FALSE))</f>
        <v>enchantment</v>
      </c>
      <c r="E247" t="str">
        <f>IF(VLOOKUP($C247,'Spells Data'!$A$1:$N$363,4,FALSE)=0,"",VLOOKUP($C247,'Spells Data'!$A$1:$N$363,4,FALSE))</f>
        <v/>
      </c>
      <c r="F247" t="str">
        <f>IF(VLOOKUP($C247,'Spells Data'!$A$1:$N$363,5,FALSE)=0,"",VLOOKUP($C247,'Spells Data'!$A$1:$N$363,5,FALSE))</f>
        <v>1 action</v>
      </c>
      <c r="G247" t="str">
        <f>IF(VLOOKUP($C247,'Spells Data'!$A$1:$N$363,6,FALSE)=0,"",VLOOKUP($C247,'Spells Data'!$A$1:$N$363,6,FALSE))</f>
        <v>60 feet</v>
      </c>
      <c r="H247" t="str">
        <f>IF(VLOOKUP($C247,'Spells Data'!$A$1:$N$363,7,FALSE)=0,"",VLOOKUP($C247,'Spells Data'!$A$1:$N$363,7,FALSE))</f>
        <v>V</v>
      </c>
      <c r="I247" t="str">
        <f>IF(VLOOKUP($C247,'Spells Data'!$A$1:$N$363,8,FALSE)=0,"",VLOOKUP($C247,'Spells Data'!$A$1:$N$363,8,FALSE))</f>
        <v>S</v>
      </c>
      <c r="J247" t="str">
        <f>IF(VLOOKUP($C247,'Spells Data'!$A$1:$N$363,9,FALSE)=0,"",VLOOKUP($C247,'Spells Data'!$A$1:$N$363,9,FALSE))</f>
        <v/>
      </c>
      <c r="K247" t="str">
        <f>IF(VLOOKUP($C247,'Spells Data'!$A$1:$N$363,10,FALSE)=0,"",VLOOKUP($C247,'Spells Data'!$A$1:$N$363,10,FALSE))</f>
        <v/>
      </c>
      <c r="L247" t="str">
        <f>IF(VLOOKUP($C247,'Spells Data'!$A$1:$N$363,11,FALSE)=0,"",VLOOKUP($C247,'Spells Data'!$A$1:$N$363,11,FALSE))</f>
        <v>Concentration, up to 1 minute</v>
      </c>
      <c r="M247" t="str">
        <f>IF(VLOOKUP($C247,'Spells Data'!$A$1:$N$363,12,FALSE)=0,"",VLOOKUP($C247,'Spells Data'!$A$1:$N$363,12,FALSE))</f>
        <v>You attempt to beguile a humanoid that you can see within range. It must succeed on a Wis saving throw or be charmed by you for the duration.</v>
      </c>
      <c r="N247" t="str">
        <f>IF(VLOOKUP($C247,'Spells Data'!$A$1:$N$363,13,FALSE)=0,"",VLOOKUP($C247,'Spells Data'!$A$1:$N$363,13,FALSE))</f>
        <v/>
      </c>
      <c r="O247" t="s">
        <v>10</v>
      </c>
    </row>
    <row r="248" spans="1:15" x14ac:dyDescent="0.4">
      <c r="A248" t="s">
        <v>278</v>
      </c>
      <c r="B248">
        <v>5</v>
      </c>
      <c r="C248" t="s">
        <v>85</v>
      </c>
      <c r="D248" t="str">
        <f>IF(VLOOKUP($C248,'Spells Data'!$A$1:$N$363,3,FALSE)=0,"",VLOOKUP($C248,'Spells Data'!$A$1:$N$363,3,FALSE))</f>
        <v>enchantment</v>
      </c>
      <c r="E248" t="str">
        <f>IF(VLOOKUP($C248,'Spells Data'!$A$1:$N$363,4,FALSE)=0,"",VLOOKUP($C248,'Spells Data'!$A$1:$N$363,4,FALSE))</f>
        <v/>
      </c>
      <c r="F248" t="str">
        <f>IF(VLOOKUP($C248,'Spells Data'!$A$1:$N$363,5,FALSE)=0,"",VLOOKUP($C248,'Spells Data'!$A$1:$N$363,5,FALSE))</f>
        <v>1 action</v>
      </c>
      <c r="G248" t="str">
        <f>IF(VLOOKUP($C248,'Spells Data'!$A$1:$N$363,6,FALSE)=0,"",VLOOKUP($C248,'Spells Data'!$A$1:$N$363,6,FALSE))</f>
        <v>60 feet</v>
      </c>
      <c r="H248" t="str">
        <f>IF(VLOOKUP($C248,'Spells Data'!$A$1:$N$363,7,FALSE)=0,"",VLOOKUP($C248,'Spells Data'!$A$1:$N$363,7,FALSE))</f>
        <v>V</v>
      </c>
      <c r="I248" t="str">
        <f>IF(VLOOKUP($C248,'Spells Data'!$A$1:$N$363,8,FALSE)=0,"",VLOOKUP($C248,'Spells Data'!$A$1:$N$363,8,FALSE))</f>
        <v>S</v>
      </c>
      <c r="J248" t="str">
        <f>IF(VLOOKUP($C248,'Spells Data'!$A$1:$N$363,9,FALSE)=0,"",VLOOKUP($C248,'Spells Data'!$A$1:$N$363,9,FALSE))</f>
        <v/>
      </c>
      <c r="K248" t="str">
        <f>IF(VLOOKUP($C248,'Spells Data'!$A$1:$N$363,10,FALSE)=0,"",VLOOKUP($C248,'Spells Data'!$A$1:$N$363,10,FALSE))</f>
        <v/>
      </c>
      <c r="L248" t="str">
        <f>IF(VLOOKUP($C248,'Spells Data'!$A$1:$N$363,11,FALSE)=0,"",VLOOKUP($C248,'Spells Data'!$A$1:$N$363,11,FALSE))</f>
        <v>Concentration, up to 1 minute</v>
      </c>
      <c r="M248" t="str">
        <f>IF(VLOOKUP($C248,'Spells Data'!$A$1:$N$363,12,FALSE)=0,"",VLOOKUP($C248,'Spells Data'!$A$1:$N$363,12,FALSE))</f>
        <v>You attempt to beguile a humanoid that you can see within range. It must succeed on a Wis saving throw or be charmed by you for the duration.</v>
      </c>
      <c r="N248" t="str">
        <f>IF(VLOOKUP($C248,'Spells Data'!$A$1:$N$363,13,FALSE)=0,"",VLOOKUP($C248,'Spells Data'!$A$1:$N$363,13,FALSE))</f>
        <v/>
      </c>
      <c r="O248" t="s">
        <v>278</v>
      </c>
    </row>
    <row r="249" spans="1:15" x14ac:dyDescent="0.4">
      <c r="A249" t="s">
        <v>342</v>
      </c>
      <c r="B249">
        <v>5</v>
      </c>
      <c r="C249" t="s">
        <v>85</v>
      </c>
      <c r="D249" t="str">
        <f>IF(VLOOKUP($C249,'Spells Data'!$A$1:$N$363,3,FALSE)=0,"",VLOOKUP($C249,'Spells Data'!$A$1:$N$363,3,FALSE))</f>
        <v>enchantment</v>
      </c>
      <c r="E249" t="str">
        <f>IF(VLOOKUP($C249,'Spells Data'!$A$1:$N$363,4,FALSE)=0,"",VLOOKUP($C249,'Spells Data'!$A$1:$N$363,4,FALSE))</f>
        <v/>
      </c>
      <c r="F249" t="str">
        <f>IF(VLOOKUP($C249,'Spells Data'!$A$1:$N$363,5,FALSE)=0,"",VLOOKUP($C249,'Spells Data'!$A$1:$N$363,5,FALSE))</f>
        <v>1 action</v>
      </c>
      <c r="G249" t="str">
        <f>IF(VLOOKUP($C249,'Spells Data'!$A$1:$N$363,6,FALSE)=0,"",VLOOKUP($C249,'Spells Data'!$A$1:$N$363,6,FALSE))</f>
        <v>60 feet</v>
      </c>
      <c r="H249" t="str">
        <f>IF(VLOOKUP($C249,'Spells Data'!$A$1:$N$363,7,FALSE)=0,"",VLOOKUP($C249,'Spells Data'!$A$1:$N$363,7,FALSE))</f>
        <v>V</v>
      </c>
      <c r="I249" t="str">
        <f>IF(VLOOKUP($C249,'Spells Data'!$A$1:$N$363,8,FALSE)=0,"",VLOOKUP($C249,'Spells Data'!$A$1:$N$363,8,FALSE))</f>
        <v>S</v>
      </c>
      <c r="J249" t="str">
        <f>IF(VLOOKUP($C249,'Spells Data'!$A$1:$N$363,9,FALSE)=0,"",VLOOKUP($C249,'Spells Data'!$A$1:$N$363,9,FALSE))</f>
        <v/>
      </c>
      <c r="K249" t="str">
        <f>IF(VLOOKUP($C249,'Spells Data'!$A$1:$N$363,10,FALSE)=0,"",VLOOKUP($C249,'Spells Data'!$A$1:$N$363,10,FALSE))</f>
        <v/>
      </c>
      <c r="L249" t="str">
        <f>IF(VLOOKUP($C249,'Spells Data'!$A$1:$N$363,11,FALSE)=0,"",VLOOKUP($C249,'Spells Data'!$A$1:$N$363,11,FALSE))</f>
        <v>Concentration, up to 1 minute</v>
      </c>
      <c r="M249" t="str">
        <f>IF(VLOOKUP($C249,'Spells Data'!$A$1:$N$363,12,FALSE)=0,"",VLOOKUP($C249,'Spells Data'!$A$1:$N$363,12,FALSE))</f>
        <v>You attempt to beguile a humanoid that you can see within range. It must succeed on a Wis saving throw or be charmed by you for the duration.</v>
      </c>
      <c r="N249" t="str">
        <f>IF(VLOOKUP($C249,'Spells Data'!$A$1:$N$363,13,FALSE)=0,"",VLOOKUP($C249,'Spells Data'!$A$1:$N$363,13,FALSE))</f>
        <v/>
      </c>
      <c r="O249" t="s">
        <v>342</v>
      </c>
    </row>
    <row r="250" spans="1:15" x14ac:dyDescent="0.4">
      <c r="A250" t="s">
        <v>342</v>
      </c>
      <c r="B250">
        <v>6</v>
      </c>
      <c r="C250" t="s">
        <v>544</v>
      </c>
      <c r="D250" t="str">
        <f>IF(VLOOKUP($C250,'Spells Data'!$A$1:$N$363,3,FALSE)=0,"",VLOOKUP($C250,'Spells Data'!$A$1:$N$363,3,FALSE))</f>
        <v>conjuration</v>
      </c>
      <c r="E250" t="str">
        <f>IF(VLOOKUP($C250,'Spells Data'!$A$1:$N$363,4,FALSE)=0,"",VLOOKUP($C250,'Spells Data'!$A$1:$N$363,4,FALSE))</f>
        <v>yes</v>
      </c>
      <c r="F250" t="str">
        <f>IF(VLOOKUP($C250,'Spells Data'!$A$1:$N$363,5,FALSE)=0,"",VLOOKUP($C250,'Spells Data'!$A$1:$N$363,5,FALSE))</f>
        <v>1 minute</v>
      </c>
      <c r="G250" t="str">
        <f>IF(VLOOKUP($C250,'Spells Data'!$A$1:$N$363,6,FALSE)=0,"",VLOOKUP($C250,'Spells Data'!$A$1:$N$363,6,FALSE))</f>
        <v>Touch</v>
      </c>
      <c r="H250" t="str">
        <f>IF(VLOOKUP($C250,'Spells Data'!$A$1:$N$363,7,FALSE)=0,"",VLOOKUP($C250,'Spells Data'!$A$1:$N$363,7,FALSE))</f>
        <v>V</v>
      </c>
      <c r="I250" t="str">
        <f>IF(VLOOKUP($C250,'Spells Data'!$A$1:$N$363,8,FALSE)=0,"",VLOOKUP($C250,'Spells Data'!$A$1:$N$363,8,FALSE))</f>
        <v>S</v>
      </c>
      <c r="J250" t="str">
        <f>IF(VLOOKUP($C250,'Spells Data'!$A$1:$N$363,9,FALSE)=0,"",VLOOKUP($C250,'Spells Data'!$A$1:$N$363,9,FALSE))</f>
        <v>M</v>
      </c>
      <c r="K250" t="str">
        <f>IF(VLOOKUP($C250,'Spells Data'!$A$1:$N$363,10,FALSE)=0,"",VLOOKUP($C250,'Spells Data'!$A$1:$N$363,10,FALSE))</f>
        <v>yes</v>
      </c>
      <c r="L250" t="str">
        <f>IF(VLOOKUP($C250,'Spells Data'!$A$1:$N$363,11,FALSE)=0,"",VLOOKUP($C250,'Spells Data'!$A$1:$N$363,11,FALSE))</f>
        <v>Until Dispelled</v>
      </c>
      <c r="M250" t="str">
        <f>IF(VLOOKUP($C250,'Spells Data'!$A$1:$N$363,12,FALSE)=0,"",VLOOKUP($C250,'Spells Data'!$A$1:$N$363,12,FALSE))</f>
        <v>Crush enspelled sapphire to Instantly summon the bonded object</v>
      </c>
      <c r="N250" t="str">
        <f>IF(VLOOKUP($C250,'Spells Data'!$A$1:$N$363,13,FALSE)=0,"",VLOOKUP($C250,'Spells Data'!$A$1:$N$363,13,FALSE))</f>
        <v/>
      </c>
      <c r="O250" t="s">
        <v>342</v>
      </c>
    </row>
    <row r="251" spans="1:15" x14ac:dyDescent="0.4">
      <c r="A251" t="s">
        <v>10</v>
      </c>
      <c r="B251">
        <v>5</v>
      </c>
      <c r="C251" t="s">
        <v>86</v>
      </c>
      <c r="D251" t="str">
        <f>IF(VLOOKUP($C251,'Spells Data'!$A$1:$N$363,3,FALSE)=0,"",VLOOKUP($C251,'Spells Data'!$A$1:$N$363,3,FALSE))</f>
        <v>illusion</v>
      </c>
      <c r="E251" t="str">
        <f>IF(VLOOKUP($C251,'Spells Data'!$A$1:$N$363,4,FALSE)=0,"",VLOOKUP($C251,'Spells Data'!$A$1:$N$363,4,FALSE))</f>
        <v/>
      </c>
      <c r="F251" t="str">
        <f>IF(VLOOKUP($C251,'Spells Data'!$A$1:$N$363,5,FALSE)=0,"",VLOOKUP($C251,'Spells Data'!$A$1:$N$363,5,FALSE))</f>
        <v>1 minute</v>
      </c>
      <c r="G251" t="str">
        <f>IF(VLOOKUP($C251,'Spells Data'!$A$1:$N$363,6,FALSE)=0,"",VLOOKUP($C251,'Spells Data'!$A$1:$N$363,6,FALSE))</f>
        <v>Special</v>
      </c>
      <c r="H251" t="str">
        <f>IF(VLOOKUP($C251,'Spells Data'!$A$1:$N$363,7,FALSE)=0,"",VLOOKUP($C251,'Spells Data'!$A$1:$N$363,7,FALSE))</f>
        <v>V</v>
      </c>
      <c r="I251" t="str">
        <f>IF(VLOOKUP($C251,'Spells Data'!$A$1:$N$363,8,FALSE)=0,"",VLOOKUP($C251,'Spells Data'!$A$1:$N$363,8,FALSE))</f>
        <v>S</v>
      </c>
      <c r="J251" t="str">
        <f>IF(VLOOKUP($C251,'Spells Data'!$A$1:$N$363,9,FALSE)=0,"",VLOOKUP($C251,'Spells Data'!$A$1:$N$363,9,FALSE))</f>
        <v>M</v>
      </c>
      <c r="K251" t="str">
        <f>IF(VLOOKUP($C251,'Spells Data'!$A$1:$N$363,10,FALSE)=0,"",VLOOKUP($C251,'Spells Data'!$A$1:$N$363,10,FALSE))</f>
        <v/>
      </c>
      <c r="L251" t="str">
        <f>IF(VLOOKUP($C251,'Spells Data'!$A$1:$N$363,11,FALSE)=0,"",VLOOKUP($C251,'Spells Data'!$A$1:$N$363,11,FALSE))</f>
        <v>8 hours</v>
      </c>
      <c r="M251" t="str">
        <f>IF(VLOOKUP($C251,'Spells Data'!$A$1:$N$363,12,FALSE)=0,"",VLOOKUP($C251,'Spells Data'!$A$1:$N$363,12,FALSE))</f>
        <v>Target known creature on same plane, deliver messages in dreams or damaging  nightmares</v>
      </c>
      <c r="N251" t="str">
        <f>IF(VLOOKUP($C251,'Spells Data'!$A$1:$N$363,13,FALSE)=0,"",VLOOKUP($C251,'Spells Data'!$A$1:$N$363,13,FALSE))</f>
        <v/>
      </c>
      <c r="O251" t="s">
        <v>10</v>
      </c>
    </row>
    <row r="252" spans="1:15" x14ac:dyDescent="0.4">
      <c r="A252" t="s">
        <v>329</v>
      </c>
      <c r="B252">
        <v>5</v>
      </c>
      <c r="C252" t="s">
        <v>86</v>
      </c>
      <c r="D252" t="str">
        <f>IF(VLOOKUP($C252,'Spells Data'!$A$1:$N$363,3,FALSE)=0,"",VLOOKUP($C252,'Spells Data'!$A$1:$N$363,3,FALSE))</f>
        <v>illusion</v>
      </c>
      <c r="E252" t="str">
        <f>IF(VLOOKUP($C252,'Spells Data'!$A$1:$N$363,4,FALSE)=0,"",VLOOKUP($C252,'Spells Data'!$A$1:$N$363,4,FALSE))</f>
        <v/>
      </c>
      <c r="F252" t="str">
        <f>IF(VLOOKUP($C252,'Spells Data'!$A$1:$N$363,5,FALSE)=0,"",VLOOKUP($C252,'Spells Data'!$A$1:$N$363,5,FALSE))</f>
        <v>1 minute</v>
      </c>
      <c r="G252" t="str">
        <f>IF(VLOOKUP($C252,'Spells Data'!$A$1:$N$363,6,FALSE)=0,"",VLOOKUP($C252,'Spells Data'!$A$1:$N$363,6,FALSE))</f>
        <v>Special</v>
      </c>
      <c r="H252" t="str">
        <f>IF(VLOOKUP($C252,'Spells Data'!$A$1:$N$363,7,FALSE)=0,"",VLOOKUP($C252,'Spells Data'!$A$1:$N$363,7,FALSE))</f>
        <v>V</v>
      </c>
      <c r="I252" t="str">
        <f>IF(VLOOKUP($C252,'Spells Data'!$A$1:$N$363,8,FALSE)=0,"",VLOOKUP($C252,'Spells Data'!$A$1:$N$363,8,FALSE))</f>
        <v>S</v>
      </c>
      <c r="J252" t="str">
        <f>IF(VLOOKUP($C252,'Spells Data'!$A$1:$N$363,9,FALSE)=0,"",VLOOKUP($C252,'Spells Data'!$A$1:$N$363,9,FALSE))</f>
        <v>M</v>
      </c>
      <c r="K252" t="str">
        <f>IF(VLOOKUP($C252,'Spells Data'!$A$1:$N$363,10,FALSE)=0,"",VLOOKUP($C252,'Spells Data'!$A$1:$N$363,10,FALSE))</f>
        <v/>
      </c>
      <c r="L252" t="str">
        <f>IF(VLOOKUP($C252,'Spells Data'!$A$1:$N$363,11,FALSE)=0,"",VLOOKUP($C252,'Spells Data'!$A$1:$N$363,11,FALSE))</f>
        <v>8 hours</v>
      </c>
      <c r="M252" t="str">
        <f>IF(VLOOKUP($C252,'Spells Data'!$A$1:$N$363,12,FALSE)=0,"",VLOOKUP($C252,'Spells Data'!$A$1:$N$363,12,FALSE))</f>
        <v>Target known creature on same plane, deliver messages in dreams or damaging  nightmares</v>
      </c>
      <c r="N252" t="str">
        <f>IF(VLOOKUP($C252,'Spells Data'!$A$1:$N$363,13,FALSE)=0,"",VLOOKUP($C252,'Spells Data'!$A$1:$N$363,13,FALSE))</f>
        <v/>
      </c>
      <c r="O252" t="s">
        <v>329</v>
      </c>
    </row>
    <row r="253" spans="1:15" x14ac:dyDescent="0.4">
      <c r="A253" t="s">
        <v>342</v>
      </c>
      <c r="B253">
        <v>5</v>
      </c>
      <c r="C253" t="s">
        <v>86</v>
      </c>
      <c r="D253" t="str">
        <f>IF(VLOOKUP($C253,'Spells Data'!$A$1:$N$363,3,FALSE)=0,"",VLOOKUP($C253,'Spells Data'!$A$1:$N$363,3,FALSE))</f>
        <v>illusion</v>
      </c>
      <c r="E253" t="str">
        <f>IF(VLOOKUP($C253,'Spells Data'!$A$1:$N$363,4,FALSE)=0,"",VLOOKUP($C253,'Spells Data'!$A$1:$N$363,4,FALSE))</f>
        <v/>
      </c>
      <c r="F253" t="str">
        <f>IF(VLOOKUP($C253,'Spells Data'!$A$1:$N$363,5,FALSE)=0,"",VLOOKUP($C253,'Spells Data'!$A$1:$N$363,5,FALSE))</f>
        <v>1 minute</v>
      </c>
      <c r="G253" t="str">
        <f>IF(VLOOKUP($C253,'Spells Data'!$A$1:$N$363,6,FALSE)=0,"",VLOOKUP($C253,'Spells Data'!$A$1:$N$363,6,FALSE))</f>
        <v>Special</v>
      </c>
      <c r="H253" t="str">
        <f>IF(VLOOKUP($C253,'Spells Data'!$A$1:$N$363,7,FALSE)=0,"",VLOOKUP($C253,'Spells Data'!$A$1:$N$363,7,FALSE))</f>
        <v>V</v>
      </c>
      <c r="I253" t="str">
        <f>IF(VLOOKUP($C253,'Spells Data'!$A$1:$N$363,8,FALSE)=0,"",VLOOKUP($C253,'Spells Data'!$A$1:$N$363,8,FALSE))</f>
        <v>S</v>
      </c>
      <c r="J253" t="str">
        <f>IF(VLOOKUP($C253,'Spells Data'!$A$1:$N$363,9,FALSE)=0,"",VLOOKUP($C253,'Spells Data'!$A$1:$N$363,9,FALSE))</f>
        <v>M</v>
      </c>
      <c r="K253" t="str">
        <f>IF(VLOOKUP($C253,'Spells Data'!$A$1:$N$363,10,FALSE)=0,"",VLOOKUP($C253,'Spells Data'!$A$1:$N$363,10,FALSE))</f>
        <v/>
      </c>
      <c r="L253" t="str">
        <f>IF(VLOOKUP($C253,'Spells Data'!$A$1:$N$363,11,FALSE)=0,"",VLOOKUP($C253,'Spells Data'!$A$1:$N$363,11,FALSE))</f>
        <v>8 hours</v>
      </c>
      <c r="M253" t="str">
        <f>IF(VLOOKUP($C253,'Spells Data'!$A$1:$N$363,12,FALSE)=0,"",VLOOKUP($C253,'Spells Data'!$A$1:$N$363,12,FALSE))</f>
        <v>Target known creature on same plane, deliver messages in dreams or damaging  nightmares</v>
      </c>
      <c r="N253" t="str">
        <f>IF(VLOOKUP($C253,'Spells Data'!$A$1:$N$363,13,FALSE)=0,"",VLOOKUP($C253,'Spells Data'!$A$1:$N$363,13,FALSE))</f>
        <v/>
      </c>
      <c r="O253" t="s">
        <v>342</v>
      </c>
    </row>
    <row r="254" spans="1:15" x14ac:dyDescent="0.4">
      <c r="A254" t="s">
        <v>195</v>
      </c>
      <c r="B254">
        <v>0</v>
      </c>
      <c r="C254" t="s">
        <v>196</v>
      </c>
      <c r="D254" t="str">
        <f>IF(VLOOKUP($C254,'Spells Data'!$A$1:$N$363,3,FALSE)=0,"",VLOOKUP($C254,'Spells Data'!$A$1:$N$363,3,FALSE))</f>
        <v>transmutation</v>
      </c>
      <c r="E254" t="str">
        <f>IF(VLOOKUP($C254,'Spells Data'!$A$1:$N$363,4,FALSE)=0,"",VLOOKUP($C254,'Spells Data'!$A$1:$N$363,4,FALSE))</f>
        <v/>
      </c>
      <c r="F254" t="str">
        <f>IF(VLOOKUP($C254,'Spells Data'!$A$1:$N$363,5,FALSE)=0,"",VLOOKUP($C254,'Spells Data'!$A$1:$N$363,5,FALSE))</f>
        <v>1 action</v>
      </c>
      <c r="G254" t="str">
        <f>IF(VLOOKUP($C254,'Spells Data'!$A$1:$N$363,6,FALSE)=0,"",VLOOKUP($C254,'Spells Data'!$A$1:$N$363,6,FALSE))</f>
        <v>30 feet</v>
      </c>
      <c r="H254" t="str">
        <f>IF(VLOOKUP($C254,'Spells Data'!$A$1:$N$363,7,FALSE)=0,"",VLOOKUP($C254,'Spells Data'!$A$1:$N$363,7,FALSE))</f>
        <v>V</v>
      </c>
      <c r="I254" t="str">
        <f>IF(VLOOKUP($C254,'Spells Data'!$A$1:$N$363,8,FALSE)=0,"",VLOOKUP($C254,'Spells Data'!$A$1:$N$363,8,FALSE))</f>
        <v>S</v>
      </c>
      <c r="J254" t="str">
        <f>IF(VLOOKUP($C254,'Spells Data'!$A$1:$N$363,9,FALSE)=0,"",VLOOKUP($C254,'Spells Data'!$A$1:$N$363,9,FALSE))</f>
        <v/>
      </c>
      <c r="K254" t="str">
        <f>IF(VLOOKUP($C254,'Spells Data'!$A$1:$N$363,10,FALSE)=0,"",VLOOKUP($C254,'Spells Data'!$A$1:$N$363,10,FALSE))</f>
        <v/>
      </c>
      <c r="L254" t="str">
        <f>IF(VLOOKUP($C254,'Spells Data'!$A$1:$N$363,11,FALSE)=0,"",VLOOKUP($C254,'Spells Data'!$A$1:$N$363,11,FALSE))</f>
        <v>Instantaneous</v>
      </c>
      <c r="M254" t="str">
        <f>IF(VLOOKUP($C254,'Spells Data'!$A$1:$N$363,12,FALSE)=0,"",VLOOKUP($C254,'Spells Data'!$A$1:$N$363,12,FALSE))</f>
        <v>Create minor druidic effect within range</v>
      </c>
      <c r="N254" t="str">
        <f>IF(VLOOKUP($C254,'Spells Data'!$A$1:$N$363,13,FALSE)=0,"",VLOOKUP($C254,'Spells Data'!$A$1:$N$363,13,FALSE))</f>
        <v/>
      </c>
      <c r="O254" t="s">
        <v>195</v>
      </c>
    </row>
    <row r="255" spans="1:15" x14ac:dyDescent="0.4">
      <c r="A255" t="s">
        <v>124</v>
      </c>
      <c r="B255">
        <v>8</v>
      </c>
      <c r="C255" t="s">
        <v>189</v>
      </c>
      <c r="D255" t="str">
        <f>IF(VLOOKUP($C255,'Spells Data'!$A$1:$N$363,3,FALSE)=0,"",VLOOKUP($C255,'Spells Data'!$A$1:$N$363,3,FALSE))</f>
        <v>evocation</v>
      </c>
      <c r="E255" t="str">
        <f>IF(VLOOKUP($C255,'Spells Data'!$A$1:$N$363,4,FALSE)=0,"",VLOOKUP($C255,'Spells Data'!$A$1:$N$363,4,FALSE))</f>
        <v/>
      </c>
      <c r="F255" t="str">
        <f>IF(VLOOKUP($C255,'Spells Data'!$A$1:$N$363,5,FALSE)=0,"",VLOOKUP($C255,'Spells Data'!$A$1:$N$363,5,FALSE))</f>
        <v>1 action</v>
      </c>
      <c r="G255" t="str">
        <f>IF(VLOOKUP($C255,'Spells Data'!$A$1:$N$363,6,FALSE)=0,"",VLOOKUP($C255,'Spells Data'!$A$1:$N$363,6,FALSE))</f>
        <v>500 feet</v>
      </c>
      <c r="H255" t="str">
        <f>IF(VLOOKUP($C255,'Spells Data'!$A$1:$N$363,7,FALSE)=0,"",VLOOKUP($C255,'Spells Data'!$A$1:$N$363,7,FALSE))</f>
        <v>V</v>
      </c>
      <c r="I255" t="str">
        <f>IF(VLOOKUP($C255,'Spells Data'!$A$1:$N$363,8,FALSE)=0,"",VLOOKUP($C255,'Spells Data'!$A$1:$N$363,8,FALSE))</f>
        <v>S</v>
      </c>
      <c r="J255" t="str">
        <f>IF(VLOOKUP($C255,'Spells Data'!$A$1:$N$363,9,FALSE)=0,"",VLOOKUP($C255,'Spells Data'!$A$1:$N$363,9,FALSE))</f>
        <v>M</v>
      </c>
      <c r="K255" t="str">
        <f>IF(VLOOKUP($C255,'Spells Data'!$A$1:$N$363,10,FALSE)=0,"",VLOOKUP($C255,'Spells Data'!$A$1:$N$363,10,FALSE))</f>
        <v/>
      </c>
      <c r="L255" t="str">
        <f>IF(VLOOKUP($C255,'Spells Data'!$A$1:$N$363,11,FALSE)=0,"",VLOOKUP($C255,'Spells Data'!$A$1:$N$363,11,FALSE))</f>
        <v>Concentration, up to 1 minute</v>
      </c>
      <c r="M255" t="str">
        <f>IF(VLOOKUP($C255,'Spells Data'!$A$1:$N$363,12,FALSE)=0,"",VLOOKUP($C255,'Spells Data'!$A$1:$N$363,12,FALSE))</f>
        <v>Cause earthquake in 100' radius of point chosen in range. Creatures make Con save or lose concentration, Dex save or be knocked prone. Fissures may also open up in ground and Structures may collapse.</v>
      </c>
      <c r="N255" t="str">
        <f>IF(VLOOKUP($C255,'Spells Data'!$A$1:$N$363,13,FALSE)=0,"",VLOOKUP($C255,'Spells Data'!$A$1:$N$363,13,FALSE))</f>
        <v/>
      </c>
      <c r="O255" t="s">
        <v>124</v>
      </c>
    </row>
    <row r="256" spans="1:15" x14ac:dyDescent="0.4">
      <c r="A256" t="s">
        <v>195</v>
      </c>
      <c r="B256">
        <v>8</v>
      </c>
      <c r="C256" t="s">
        <v>189</v>
      </c>
      <c r="D256" t="str">
        <f>IF(VLOOKUP($C256,'Spells Data'!$A$1:$N$363,3,FALSE)=0,"",VLOOKUP($C256,'Spells Data'!$A$1:$N$363,3,FALSE))</f>
        <v>evocation</v>
      </c>
      <c r="E256" t="str">
        <f>IF(VLOOKUP($C256,'Spells Data'!$A$1:$N$363,4,FALSE)=0,"",VLOOKUP($C256,'Spells Data'!$A$1:$N$363,4,FALSE))</f>
        <v/>
      </c>
      <c r="F256" t="str">
        <f>IF(VLOOKUP($C256,'Spells Data'!$A$1:$N$363,5,FALSE)=0,"",VLOOKUP($C256,'Spells Data'!$A$1:$N$363,5,FALSE))</f>
        <v>1 action</v>
      </c>
      <c r="G256" t="str">
        <f>IF(VLOOKUP($C256,'Spells Data'!$A$1:$N$363,6,FALSE)=0,"",VLOOKUP($C256,'Spells Data'!$A$1:$N$363,6,FALSE))</f>
        <v>500 feet</v>
      </c>
      <c r="H256" t="str">
        <f>IF(VLOOKUP($C256,'Spells Data'!$A$1:$N$363,7,FALSE)=0,"",VLOOKUP($C256,'Spells Data'!$A$1:$N$363,7,FALSE))</f>
        <v>V</v>
      </c>
      <c r="I256" t="str">
        <f>IF(VLOOKUP($C256,'Spells Data'!$A$1:$N$363,8,FALSE)=0,"",VLOOKUP($C256,'Spells Data'!$A$1:$N$363,8,FALSE))</f>
        <v>S</v>
      </c>
      <c r="J256" t="str">
        <f>IF(VLOOKUP($C256,'Spells Data'!$A$1:$N$363,9,FALSE)=0,"",VLOOKUP($C256,'Spells Data'!$A$1:$N$363,9,FALSE))</f>
        <v>M</v>
      </c>
      <c r="K256" t="str">
        <f>IF(VLOOKUP($C256,'Spells Data'!$A$1:$N$363,10,FALSE)=0,"",VLOOKUP($C256,'Spells Data'!$A$1:$N$363,10,FALSE))</f>
        <v/>
      </c>
      <c r="L256" t="str">
        <f>IF(VLOOKUP($C256,'Spells Data'!$A$1:$N$363,11,FALSE)=0,"",VLOOKUP($C256,'Spells Data'!$A$1:$N$363,11,FALSE))</f>
        <v>Concentration, up to 1 minute</v>
      </c>
      <c r="M256" t="str">
        <f>IF(VLOOKUP($C256,'Spells Data'!$A$1:$N$363,12,FALSE)=0,"",VLOOKUP($C256,'Spells Data'!$A$1:$N$363,12,FALSE))</f>
        <v>Cause earthquake in 100' radius of point chosen in range. Creatures make Con save or lose concentration, Dex save or be knocked prone. Fissures may also open up in ground and Structures may collapse.</v>
      </c>
      <c r="N256" t="str">
        <f>IF(VLOOKUP($C256,'Spells Data'!$A$1:$N$363,13,FALSE)=0,"",VLOOKUP($C256,'Spells Data'!$A$1:$N$363,13,FALSE))</f>
        <v/>
      </c>
      <c r="O256" t="s">
        <v>195</v>
      </c>
    </row>
    <row r="257" spans="1:15" x14ac:dyDescent="0.4">
      <c r="A257" t="s">
        <v>278</v>
      </c>
      <c r="B257">
        <v>8</v>
      </c>
      <c r="C257" t="s">
        <v>189</v>
      </c>
      <c r="D257" t="str">
        <f>IF(VLOOKUP($C257,'Spells Data'!$A$1:$N$363,3,FALSE)=0,"",VLOOKUP($C257,'Spells Data'!$A$1:$N$363,3,FALSE))</f>
        <v>evocation</v>
      </c>
      <c r="E257" t="str">
        <f>IF(VLOOKUP($C257,'Spells Data'!$A$1:$N$363,4,FALSE)=0,"",VLOOKUP($C257,'Spells Data'!$A$1:$N$363,4,FALSE))</f>
        <v/>
      </c>
      <c r="F257" t="str">
        <f>IF(VLOOKUP($C257,'Spells Data'!$A$1:$N$363,5,FALSE)=0,"",VLOOKUP($C257,'Spells Data'!$A$1:$N$363,5,FALSE))</f>
        <v>1 action</v>
      </c>
      <c r="G257" t="str">
        <f>IF(VLOOKUP($C257,'Spells Data'!$A$1:$N$363,6,FALSE)=0,"",VLOOKUP($C257,'Spells Data'!$A$1:$N$363,6,FALSE))</f>
        <v>500 feet</v>
      </c>
      <c r="H257" t="str">
        <f>IF(VLOOKUP($C257,'Spells Data'!$A$1:$N$363,7,FALSE)=0,"",VLOOKUP($C257,'Spells Data'!$A$1:$N$363,7,FALSE))</f>
        <v>V</v>
      </c>
      <c r="I257" t="str">
        <f>IF(VLOOKUP($C257,'Spells Data'!$A$1:$N$363,8,FALSE)=0,"",VLOOKUP($C257,'Spells Data'!$A$1:$N$363,8,FALSE))</f>
        <v>S</v>
      </c>
      <c r="J257" t="str">
        <f>IF(VLOOKUP($C257,'Spells Data'!$A$1:$N$363,9,FALSE)=0,"",VLOOKUP($C257,'Spells Data'!$A$1:$N$363,9,FALSE))</f>
        <v>M</v>
      </c>
      <c r="K257" t="str">
        <f>IF(VLOOKUP($C257,'Spells Data'!$A$1:$N$363,10,FALSE)=0,"",VLOOKUP($C257,'Spells Data'!$A$1:$N$363,10,FALSE))</f>
        <v/>
      </c>
      <c r="L257" t="str">
        <f>IF(VLOOKUP($C257,'Spells Data'!$A$1:$N$363,11,FALSE)=0,"",VLOOKUP($C257,'Spells Data'!$A$1:$N$363,11,FALSE))</f>
        <v>Concentration, up to 1 minute</v>
      </c>
      <c r="M257" t="str">
        <f>IF(VLOOKUP($C257,'Spells Data'!$A$1:$N$363,12,FALSE)=0,"",VLOOKUP($C257,'Spells Data'!$A$1:$N$363,12,FALSE))</f>
        <v>Cause earthquake in 100' radius of point chosen in range. Creatures make Con save or lose concentration, Dex save or be knocked prone. Fissures may also open up in ground and Structures may collapse.</v>
      </c>
      <c r="N257" t="str">
        <f>IF(VLOOKUP($C257,'Spells Data'!$A$1:$N$363,13,FALSE)=0,"",VLOOKUP($C257,'Spells Data'!$A$1:$N$363,13,FALSE))</f>
        <v/>
      </c>
      <c r="O257" t="s">
        <v>278</v>
      </c>
    </row>
    <row r="258" spans="1:15" x14ac:dyDescent="0.4">
      <c r="A258" t="s">
        <v>329</v>
      </c>
      <c r="B258">
        <v>0</v>
      </c>
      <c r="C258" t="s">
        <v>330</v>
      </c>
      <c r="D258" t="str">
        <f>IF(VLOOKUP($C258,'Spells Data'!$A$1:$N$363,3,FALSE)=0,"",VLOOKUP($C258,'Spells Data'!$A$1:$N$363,3,FALSE))</f>
        <v>evocation</v>
      </c>
      <c r="E258" t="str">
        <f>IF(VLOOKUP($C258,'Spells Data'!$A$1:$N$363,4,FALSE)=0,"",VLOOKUP($C258,'Spells Data'!$A$1:$N$363,4,FALSE))</f>
        <v/>
      </c>
      <c r="F258" t="str">
        <f>IF(VLOOKUP($C258,'Spells Data'!$A$1:$N$363,5,FALSE)=0,"",VLOOKUP($C258,'Spells Data'!$A$1:$N$363,5,FALSE))</f>
        <v>1 action</v>
      </c>
      <c r="G258" t="str">
        <f>IF(VLOOKUP($C258,'Spells Data'!$A$1:$N$363,6,FALSE)=0,"",VLOOKUP($C258,'Spells Data'!$A$1:$N$363,6,FALSE))</f>
        <v>120 feet</v>
      </c>
      <c r="H258" t="str">
        <f>IF(VLOOKUP($C258,'Spells Data'!$A$1:$N$363,7,FALSE)=0,"",VLOOKUP($C258,'Spells Data'!$A$1:$N$363,7,FALSE))</f>
        <v>V</v>
      </c>
      <c r="I258" t="str">
        <f>IF(VLOOKUP($C258,'Spells Data'!$A$1:$N$363,8,FALSE)=0,"",VLOOKUP($C258,'Spells Data'!$A$1:$N$363,8,FALSE))</f>
        <v>S</v>
      </c>
      <c r="J258" t="str">
        <f>IF(VLOOKUP($C258,'Spells Data'!$A$1:$N$363,9,FALSE)=0,"",VLOOKUP($C258,'Spells Data'!$A$1:$N$363,9,FALSE))</f>
        <v/>
      </c>
      <c r="K258" t="str">
        <f>IF(VLOOKUP($C258,'Spells Data'!$A$1:$N$363,10,FALSE)=0,"",VLOOKUP($C258,'Spells Data'!$A$1:$N$363,10,FALSE))</f>
        <v/>
      </c>
      <c r="L258" t="str">
        <f>IF(VLOOKUP($C258,'Spells Data'!$A$1:$N$363,11,FALSE)=0,"",VLOOKUP($C258,'Spells Data'!$A$1:$N$363,11,FALSE))</f>
        <v>Instantaneous</v>
      </c>
      <c r="M258" t="str">
        <f>IF(VLOOKUP($C258,'Spells Data'!$A$1:$N$363,12,FALSE)=0,"",VLOOKUP($C258,'Spells Data'!$A$1:$N$363,12,FALSE))</f>
        <v>Ranged spell attack deals 1d10 force damage</v>
      </c>
      <c r="N258" t="str">
        <f>IF(VLOOKUP($C258,'Spells Data'!$A$1:$N$363,13,FALSE)=0,"",VLOOKUP($C258,'Spells Data'!$A$1:$N$363,13,FALSE))</f>
        <v>yes</v>
      </c>
      <c r="O258" t="s">
        <v>329</v>
      </c>
    </row>
    <row r="259" spans="1:15" x14ac:dyDescent="0.4">
      <c r="A259" t="s">
        <v>247</v>
      </c>
      <c r="B259">
        <v>3</v>
      </c>
      <c r="C259" t="s">
        <v>259</v>
      </c>
      <c r="D259" t="str">
        <f>IF(VLOOKUP($C259,'Spells Data'!$A$1:$N$363,3,FALSE)=0,"",VLOOKUP($C259,'Spells Data'!$A$1:$N$363,3,FALSE))</f>
        <v>transmutation</v>
      </c>
      <c r="E259" t="str">
        <f>IF(VLOOKUP($C259,'Spells Data'!$A$1:$N$363,4,FALSE)=0,"",VLOOKUP($C259,'Spells Data'!$A$1:$N$363,4,FALSE))</f>
        <v/>
      </c>
      <c r="F259" t="str">
        <f>IF(VLOOKUP($C259,'Spells Data'!$A$1:$N$363,5,FALSE)=0,"",VLOOKUP($C259,'Spells Data'!$A$1:$N$363,5,FALSE))</f>
        <v>1 action</v>
      </c>
      <c r="G259" t="str">
        <f>IF(VLOOKUP($C259,'Spells Data'!$A$1:$N$363,6,FALSE)=0,"",VLOOKUP($C259,'Spells Data'!$A$1:$N$363,6,FALSE))</f>
        <v>Touch</v>
      </c>
      <c r="H259" t="str">
        <f>IF(VLOOKUP($C259,'Spells Data'!$A$1:$N$363,7,FALSE)=0,"",VLOOKUP($C259,'Spells Data'!$A$1:$N$363,7,FALSE))</f>
        <v>V</v>
      </c>
      <c r="I259" t="str">
        <f>IF(VLOOKUP($C259,'Spells Data'!$A$1:$N$363,8,FALSE)=0,"",VLOOKUP($C259,'Spells Data'!$A$1:$N$363,8,FALSE))</f>
        <v>S</v>
      </c>
      <c r="J259" t="str">
        <f>IF(VLOOKUP($C259,'Spells Data'!$A$1:$N$363,9,FALSE)=0,"",VLOOKUP($C259,'Spells Data'!$A$1:$N$363,9,FALSE))</f>
        <v/>
      </c>
      <c r="K259" t="str">
        <f>IF(VLOOKUP($C259,'Spells Data'!$A$1:$N$363,10,FALSE)=0,"",VLOOKUP($C259,'Spells Data'!$A$1:$N$363,10,FALSE))</f>
        <v/>
      </c>
      <c r="L259" t="str">
        <f>IF(VLOOKUP($C259,'Spells Data'!$A$1:$N$363,11,FALSE)=0,"",VLOOKUP($C259,'Spells Data'!$A$1:$N$363,11,FALSE))</f>
        <v>Concentration, up to 1 hour</v>
      </c>
      <c r="M259" t="str">
        <f>IF(VLOOKUP($C259,'Spells Data'!$A$1:$N$363,12,FALSE)=0,"",VLOOKUP($C259,'Spells Data'!$A$1:$N$363,12,FALSE))</f>
        <v>Choose one of the 5 elemental damage types, for duration, weapon gains +1 to attack and deals +1d4 damage of chosen type</v>
      </c>
      <c r="N259" t="str">
        <f>IF(VLOOKUP($C259,'Spells Data'!$A$1:$N$363,13,FALSE)=0,"",VLOOKUP($C259,'Spells Data'!$A$1:$N$363,13,FALSE))</f>
        <v>yes</v>
      </c>
      <c r="O259" t="s">
        <v>247</v>
      </c>
    </row>
    <row r="260" spans="1:15" x14ac:dyDescent="0.4">
      <c r="A260" t="s">
        <v>10</v>
      </c>
      <c r="B260">
        <v>2</v>
      </c>
      <c r="C260" t="s">
        <v>46</v>
      </c>
      <c r="D260" t="str">
        <f>IF(VLOOKUP($C260,'Spells Data'!$A$1:$N$363,3,FALSE)=0,"",VLOOKUP($C260,'Spells Data'!$A$1:$N$363,3,FALSE))</f>
        <v>transmutation</v>
      </c>
      <c r="E260" t="str">
        <f>IF(VLOOKUP($C260,'Spells Data'!$A$1:$N$363,4,FALSE)=0,"",VLOOKUP($C260,'Spells Data'!$A$1:$N$363,4,FALSE))</f>
        <v/>
      </c>
      <c r="F260" t="str">
        <f>IF(VLOOKUP($C260,'Spells Data'!$A$1:$N$363,5,FALSE)=0,"",VLOOKUP($C260,'Spells Data'!$A$1:$N$363,5,FALSE))</f>
        <v>1 action</v>
      </c>
      <c r="G260" t="str">
        <f>IF(VLOOKUP($C260,'Spells Data'!$A$1:$N$363,6,FALSE)=0,"",VLOOKUP($C260,'Spells Data'!$A$1:$N$363,6,FALSE))</f>
        <v>Touch</v>
      </c>
      <c r="H260" t="str">
        <f>IF(VLOOKUP($C260,'Spells Data'!$A$1:$N$363,7,FALSE)=0,"",VLOOKUP($C260,'Spells Data'!$A$1:$N$363,7,FALSE))</f>
        <v>V</v>
      </c>
      <c r="I260" t="str">
        <f>IF(VLOOKUP($C260,'Spells Data'!$A$1:$N$363,8,FALSE)=0,"",VLOOKUP($C260,'Spells Data'!$A$1:$N$363,8,FALSE))</f>
        <v>S</v>
      </c>
      <c r="J260" t="str">
        <f>IF(VLOOKUP($C260,'Spells Data'!$A$1:$N$363,9,FALSE)=0,"",VLOOKUP($C260,'Spells Data'!$A$1:$N$363,9,FALSE))</f>
        <v>M</v>
      </c>
      <c r="K260" t="str">
        <f>IF(VLOOKUP($C260,'Spells Data'!$A$1:$N$363,10,FALSE)=0,"",VLOOKUP($C260,'Spells Data'!$A$1:$N$363,10,FALSE))</f>
        <v/>
      </c>
      <c r="L260" t="str">
        <f>IF(VLOOKUP($C260,'Spells Data'!$A$1:$N$363,11,FALSE)=0,"",VLOOKUP($C260,'Spells Data'!$A$1:$N$363,11,FALSE))</f>
        <v>Concentration, up to 1 hour</v>
      </c>
      <c r="M260" t="str">
        <f>IF(VLOOKUP($C260,'Spells Data'!$A$1:$N$363,12,FALSE)=0,"",VLOOKUP($C260,'Spells Data'!$A$1:$N$363,12,FALSE))</f>
        <v>Target creature gains benefits based on the chosen ability</v>
      </c>
      <c r="N260" t="str">
        <f>IF(VLOOKUP($C260,'Spells Data'!$A$1:$N$363,13,FALSE)=0,"",VLOOKUP($C260,'Spells Data'!$A$1:$N$363,13,FALSE))</f>
        <v>yes</v>
      </c>
      <c r="O260" t="s">
        <v>10</v>
      </c>
    </row>
    <row r="261" spans="1:15" x14ac:dyDescent="0.4">
      <c r="A261" t="s">
        <v>124</v>
      </c>
      <c r="B261">
        <v>2</v>
      </c>
      <c r="C261" t="s">
        <v>46</v>
      </c>
      <c r="D261" t="str">
        <f>IF(VLOOKUP($C261,'Spells Data'!$A$1:$N$363,3,FALSE)=0,"",VLOOKUP($C261,'Spells Data'!$A$1:$N$363,3,FALSE))</f>
        <v>transmutation</v>
      </c>
      <c r="E261" t="str">
        <f>IF(VLOOKUP($C261,'Spells Data'!$A$1:$N$363,4,FALSE)=0,"",VLOOKUP($C261,'Spells Data'!$A$1:$N$363,4,FALSE))</f>
        <v/>
      </c>
      <c r="F261" t="str">
        <f>IF(VLOOKUP($C261,'Spells Data'!$A$1:$N$363,5,FALSE)=0,"",VLOOKUP($C261,'Spells Data'!$A$1:$N$363,5,FALSE))</f>
        <v>1 action</v>
      </c>
      <c r="G261" t="str">
        <f>IF(VLOOKUP($C261,'Spells Data'!$A$1:$N$363,6,FALSE)=0,"",VLOOKUP($C261,'Spells Data'!$A$1:$N$363,6,FALSE))</f>
        <v>Touch</v>
      </c>
      <c r="H261" t="str">
        <f>IF(VLOOKUP($C261,'Spells Data'!$A$1:$N$363,7,FALSE)=0,"",VLOOKUP($C261,'Spells Data'!$A$1:$N$363,7,FALSE))</f>
        <v>V</v>
      </c>
      <c r="I261" t="str">
        <f>IF(VLOOKUP($C261,'Spells Data'!$A$1:$N$363,8,FALSE)=0,"",VLOOKUP($C261,'Spells Data'!$A$1:$N$363,8,FALSE))</f>
        <v>S</v>
      </c>
      <c r="J261" t="str">
        <f>IF(VLOOKUP($C261,'Spells Data'!$A$1:$N$363,9,FALSE)=0,"",VLOOKUP($C261,'Spells Data'!$A$1:$N$363,9,FALSE))</f>
        <v>M</v>
      </c>
      <c r="K261" t="str">
        <f>IF(VLOOKUP($C261,'Spells Data'!$A$1:$N$363,10,FALSE)=0,"",VLOOKUP($C261,'Spells Data'!$A$1:$N$363,10,FALSE))</f>
        <v/>
      </c>
      <c r="L261" t="str">
        <f>IF(VLOOKUP($C261,'Spells Data'!$A$1:$N$363,11,FALSE)=0,"",VLOOKUP($C261,'Spells Data'!$A$1:$N$363,11,FALSE))</f>
        <v>Concentration, up to 1 hour</v>
      </c>
      <c r="M261" t="str">
        <f>IF(VLOOKUP($C261,'Spells Data'!$A$1:$N$363,12,FALSE)=0,"",VLOOKUP($C261,'Spells Data'!$A$1:$N$363,12,FALSE))</f>
        <v>Target creature gains benefits based on the chosen ability</v>
      </c>
      <c r="N261" t="str">
        <f>IF(VLOOKUP($C261,'Spells Data'!$A$1:$N$363,13,FALSE)=0,"",VLOOKUP($C261,'Spells Data'!$A$1:$N$363,13,FALSE))</f>
        <v>yes</v>
      </c>
      <c r="O261" t="s">
        <v>124</v>
      </c>
    </row>
    <row r="262" spans="1:15" x14ac:dyDescent="0.4">
      <c r="A262" t="s">
        <v>195</v>
      </c>
      <c r="B262">
        <v>2</v>
      </c>
      <c r="C262" t="s">
        <v>46</v>
      </c>
      <c r="D262" t="str">
        <f>IF(VLOOKUP($C262,'Spells Data'!$A$1:$N$363,3,FALSE)=0,"",VLOOKUP($C262,'Spells Data'!$A$1:$N$363,3,FALSE))</f>
        <v>transmutation</v>
      </c>
      <c r="E262" t="str">
        <f>IF(VLOOKUP($C262,'Spells Data'!$A$1:$N$363,4,FALSE)=0,"",VLOOKUP($C262,'Spells Data'!$A$1:$N$363,4,FALSE))</f>
        <v/>
      </c>
      <c r="F262" t="str">
        <f>IF(VLOOKUP($C262,'Spells Data'!$A$1:$N$363,5,FALSE)=0,"",VLOOKUP($C262,'Spells Data'!$A$1:$N$363,5,FALSE))</f>
        <v>1 action</v>
      </c>
      <c r="G262" t="str">
        <f>IF(VLOOKUP($C262,'Spells Data'!$A$1:$N$363,6,FALSE)=0,"",VLOOKUP($C262,'Spells Data'!$A$1:$N$363,6,FALSE))</f>
        <v>Touch</v>
      </c>
      <c r="H262" t="str">
        <f>IF(VLOOKUP($C262,'Spells Data'!$A$1:$N$363,7,FALSE)=0,"",VLOOKUP($C262,'Spells Data'!$A$1:$N$363,7,FALSE))</f>
        <v>V</v>
      </c>
      <c r="I262" t="str">
        <f>IF(VLOOKUP($C262,'Spells Data'!$A$1:$N$363,8,FALSE)=0,"",VLOOKUP($C262,'Spells Data'!$A$1:$N$363,8,FALSE))</f>
        <v>S</v>
      </c>
      <c r="J262" t="str">
        <f>IF(VLOOKUP($C262,'Spells Data'!$A$1:$N$363,9,FALSE)=0,"",VLOOKUP($C262,'Spells Data'!$A$1:$N$363,9,FALSE))</f>
        <v>M</v>
      </c>
      <c r="K262" t="str">
        <f>IF(VLOOKUP($C262,'Spells Data'!$A$1:$N$363,10,FALSE)=0,"",VLOOKUP($C262,'Spells Data'!$A$1:$N$363,10,FALSE))</f>
        <v/>
      </c>
      <c r="L262" t="str">
        <f>IF(VLOOKUP($C262,'Spells Data'!$A$1:$N$363,11,FALSE)=0,"",VLOOKUP($C262,'Spells Data'!$A$1:$N$363,11,FALSE))</f>
        <v>Concentration, up to 1 hour</v>
      </c>
      <c r="M262" t="str">
        <f>IF(VLOOKUP($C262,'Spells Data'!$A$1:$N$363,12,FALSE)=0,"",VLOOKUP($C262,'Spells Data'!$A$1:$N$363,12,FALSE))</f>
        <v>Target creature gains benefits based on the chosen ability</v>
      </c>
      <c r="N262" t="str">
        <f>IF(VLOOKUP($C262,'Spells Data'!$A$1:$N$363,13,FALSE)=0,"",VLOOKUP($C262,'Spells Data'!$A$1:$N$363,13,FALSE))</f>
        <v>yes</v>
      </c>
      <c r="O262" t="s">
        <v>195</v>
      </c>
    </row>
    <row r="263" spans="1:15" x14ac:dyDescent="0.4">
      <c r="A263" t="s">
        <v>278</v>
      </c>
      <c r="B263">
        <v>2</v>
      </c>
      <c r="C263" t="s">
        <v>46</v>
      </c>
      <c r="D263" t="str">
        <f>IF(VLOOKUP($C263,'Spells Data'!$A$1:$N$363,3,FALSE)=0,"",VLOOKUP($C263,'Spells Data'!$A$1:$N$363,3,FALSE))</f>
        <v>transmutation</v>
      </c>
      <c r="E263" t="str">
        <f>IF(VLOOKUP($C263,'Spells Data'!$A$1:$N$363,4,FALSE)=0,"",VLOOKUP($C263,'Spells Data'!$A$1:$N$363,4,FALSE))</f>
        <v/>
      </c>
      <c r="F263" t="str">
        <f>IF(VLOOKUP($C263,'Spells Data'!$A$1:$N$363,5,FALSE)=0,"",VLOOKUP($C263,'Spells Data'!$A$1:$N$363,5,FALSE))</f>
        <v>1 action</v>
      </c>
      <c r="G263" t="str">
        <f>IF(VLOOKUP($C263,'Spells Data'!$A$1:$N$363,6,FALSE)=0,"",VLOOKUP($C263,'Spells Data'!$A$1:$N$363,6,FALSE))</f>
        <v>Touch</v>
      </c>
      <c r="H263" t="str">
        <f>IF(VLOOKUP($C263,'Spells Data'!$A$1:$N$363,7,FALSE)=0,"",VLOOKUP($C263,'Spells Data'!$A$1:$N$363,7,FALSE))</f>
        <v>V</v>
      </c>
      <c r="I263" t="str">
        <f>IF(VLOOKUP($C263,'Spells Data'!$A$1:$N$363,8,FALSE)=0,"",VLOOKUP($C263,'Spells Data'!$A$1:$N$363,8,FALSE))</f>
        <v>S</v>
      </c>
      <c r="J263" t="str">
        <f>IF(VLOOKUP($C263,'Spells Data'!$A$1:$N$363,9,FALSE)=0,"",VLOOKUP($C263,'Spells Data'!$A$1:$N$363,9,FALSE))</f>
        <v>M</v>
      </c>
      <c r="K263" t="str">
        <f>IF(VLOOKUP($C263,'Spells Data'!$A$1:$N$363,10,FALSE)=0,"",VLOOKUP($C263,'Spells Data'!$A$1:$N$363,10,FALSE))</f>
        <v/>
      </c>
      <c r="L263" t="str">
        <f>IF(VLOOKUP($C263,'Spells Data'!$A$1:$N$363,11,FALSE)=0,"",VLOOKUP($C263,'Spells Data'!$A$1:$N$363,11,FALSE))</f>
        <v>Concentration, up to 1 hour</v>
      </c>
      <c r="M263" t="str">
        <f>IF(VLOOKUP($C263,'Spells Data'!$A$1:$N$363,12,FALSE)=0,"",VLOOKUP($C263,'Spells Data'!$A$1:$N$363,12,FALSE))</f>
        <v>Target creature gains benefits based on the chosen ability</v>
      </c>
      <c r="N263" t="str">
        <f>IF(VLOOKUP($C263,'Spells Data'!$A$1:$N$363,13,FALSE)=0,"",VLOOKUP($C263,'Spells Data'!$A$1:$N$363,13,FALSE))</f>
        <v>yes</v>
      </c>
      <c r="O263" t="s">
        <v>278</v>
      </c>
    </row>
    <row r="264" spans="1:15" x14ac:dyDescent="0.4">
      <c r="A264" t="s">
        <v>278</v>
      </c>
      <c r="B264">
        <v>2</v>
      </c>
      <c r="C264" t="s">
        <v>298</v>
      </c>
      <c r="D264" t="str">
        <f>IF(VLOOKUP($C264,'Spells Data'!$A$1:$N$363,3,FALSE)=0,"",VLOOKUP($C264,'Spells Data'!$A$1:$N$363,3,FALSE))</f>
        <v>transmutation</v>
      </c>
      <c r="E264" t="str">
        <f>IF(VLOOKUP($C264,'Spells Data'!$A$1:$N$363,4,FALSE)=0,"",VLOOKUP($C264,'Spells Data'!$A$1:$N$363,4,FALSE))</f>
        <v/>
      </c>
      <c r="F264" t="str">
        <f>IF(VLOOKUP($C264,'Spells Data'!$A$1:$N$363,5,FALSE)=0,"",VLOOKUP($C264,'Spells Data'!$A$1:$N$363,5,FALSE))</f>
        <v>1 action</v>
      </c>
      <c r="G264" t="str">
        <f>IF(VLOOKUP($C264,'Spells Data'!$A$1:$N$363,6,FALSE)=0,"",VLOOKUP($C264,'Spells Data'!$A$1:$N$363,6,FALSE))</f>
        <v>30 feet</v>
      </c>
      <c r="H264" t="str">
        <f>IF(VLOOKUP($C264,'Spells Data'!$A$1:$N$363,7,FALSE)=0,"",VLOOKUP($C264,'Spells Data'!$A$1:$N$363,7,FALSE))</f>
        <v>V</v>
      </c>
      <c r="I264" t="str">
        <f>IF(VLOOKUP($C264,'Spells Data'!$A$1:$N$363,8,FALSE)=0,"",VLOOKUP($C264,'Spells Data'!$A$1:$N$363,8,FALSE))</f>
        <v>S</v>
      </c>
      <c r="J264" t="str">
        <f>IF(VLOOKUP($C264,'Spells Data'!$A$1:$N$363,9,FALSE)=0,"",VLOOKUP($C264,'Spells Data'!$A$1:$N$363,9,FALSE))</f>
        <v>M</v>
      </c>
      <c r="K264" t="str">
        <f>IF(VLOOKUP($C264,'Spells Data'!$A$1:$N$363,10,FALSE)=0,"",VLOOKUP($C264,'Spells Data'!$A$1:$N$363,10,FALSE))</f>
        <v/>
      </c>
      <c r="L264" t="str">
        <f>IF(VLOOKUP($C264,'Spells Data'!$A$1:$N$363,11,FALSE)=0,"",VLOOKUP($C264,'Spells Data'!$A$1:$N$363,11,FALSE))</f>
        <v>Concentration, up to 1 minute</v>
      </c>
      <c r="M264" t="str">
        <f>IF(VLOOKUP($C264,'Spells Data'!$A$1:$N$363,12,FALSE)=0,"",VLOOKUP($C264,'Spells Data'!$A$1:$N$363,12,FALSE))</f>
        <v>Double of halve target's size</v>
      </c>
      <c r="N264" t="str">
        <f>IF(VLOOKUP($C264,'Spells Data'!$A$1:$N$363,13,FALSE)=0,"",VLOOKUP($C264,'Spells Data'!$A$1:$N$363,13,FALSE))</f>
        <v/>
      </c>
      <c r="O264" t="s">
        <v>278</v>
      </c>
    </row>
    <row r="265" spans="1:15" x14ac:dyDescent="0.4">
      <c r="A265" t="s">
        <v>342</v>
      </c>
      <c r="B265">
        <v>2</v>
      </c>
      <c r="C265" t="s">
        <v>298</v>
      </c>
      <c r="D265" t="str">
        <f>IF(VLOOKUP($C265,'Spells Data'!$A$1:$N$363,3,FALSE)=0,"",VLOOKUP($C265,'Spells Data'!$A$1:$N$363,3,FALSE))</f>
        <v>transmutation</v>
      </c>
      <c r="E265" t="str">
        <f>IF(VLOOKUP($C265,'Spells Data'!$A$1:$N$363,4,FALSE)=0,"",VLOOKUP($C265,'Spells Data'!$A$1:$N$363,4,FALSE))</f>
        <v/>
      </c>
      <c r="F265" t="str">
        <f>IF(VLOOKUP($C265,'Spells Data'!$A$1:$N$363,5,FALSE)=0,"",VLOOKUP($C265,'Spells Data'!$A$1:$N$363,5,FALSE))</f>
        <v>1 action</v>
      </c>
      <c r="G265" t="str">
        <f>IF(VLOOKUP($C265,'Spells Data'!$A$1:$N$363,6,FALSE)=0,"",VLOOKUP($C265,'Spells Data'!$A$1:$N$363,6,FALSE))</f>
        <v>30 feet</v>
      </c>
      <c r="H265" t="str">
        <f>IF(VLOOKUP($C265,'Spells Data'!$A$1:$N$363,7,FALSE)=0,"",VLOOKUP($C265,'Spells Data'!$A$1:$N$363,7,FALSE))</f>
        <v>V</v>
      </c>
      <c r="I265" t="str">
        <f>IF(VLOOKUP($C265,'Spells Data'!$A$1:$N$363,8,FALSE)=0,"",VLOOKUP($C265,'Spells Data'!$A$1:$N$363,8,FALSE))</f>
        <v>S</v>
      </c>
      <c r="J265" t="str">
        <f>IF(VLOOKUP($C265,'Spells Data'!$A$1:$N$363,9,FALSE)=0,"",VLOOKUP($C265,'Spells Data'!$A$1:$N$363,9,FALSE))</f>
        <v>M</v>
      </c>
      <c r="K265" t="str">
        <f>IF(VLOOKUP($C265,'Spells Data'!$A$1:$N$363,10,FALSE)=0,"",VLOOKUP($C265,'Spells Data'!$A$1:$N$363,10,FALSE))</f>
        <v/>
      </c>
      <c r="L265" t="str">
        <f>IF(VLOOKUP($C265,'Spells Data'!$A$1:$N$363,11,FALSE)=0,"",VLOOKUP($C265,'Spells Data'!$A$1:$N$363,11,FALSE))</f>
        <v>Concentration, up to 1 minute</v>
      </c>
      <c r="M265" t="str">
        <f>IF(VLOOKUP($C265,'Spells Data'!$A$1:$N$363,12,FALSE)=0,"",VLOOKUP($C265,'Spells Data'!$A$1:$N$363,12,FALSE))</f>
        <v>Double of halve target's size</v>
      </c>
      <c r="N265" t="str">
        <f>IF(VLOOKUP($C265,'Spells Data'!$A$1:$N$363,13,FALSE)=0,"",VLOOKUP($C265,'Spells Data'!$A$1:$N$363,13,FALSE))</f>
        <v/>
      </c>
      <c r="O265" t="s">
        <v>342</v>
      </c>
    </row>
    <row r="266" spans="1:15" x14ac:dyDescent="0.4">
      <c r="A266" t="s">
        <v>268</v>
      </c>
      <c r="B266">
        <v>1</v>
      </c>
      <c r="C266" t="s">
        <v>270</v>
      </c>
      <c r="D266" t="str">
        <f>IF(VLOOKUP($C266,'Spells Data'!$A$1:$N$363,3,FALSE)=0,"",VLOOKUP($C266,'Spells Data'!$A$1:$N$363,3,FALSE))</f>
        <v>conjuration</v>
      </c>
      <c r="E266" t="str">
        <f>IF(VLOOKUP($C266,'Spells Data'!$A$1:$N$363,4,FALSE)=0,"",VLOOKUP($C266,'Spells Data'!$A$1:$N$363,4,FALSE))</f>
        <v/>
      </c>
      <c r="F266" t="str">
        <f>IF(VLOOKUP($C266,'Spells Data'!$A$1:$N$363,5,FALSE)=0,"",VLOOKUP($C266,'Spells Data'!$A$1:$N$363,5,FALSE))</f>
        <v>1 bonus action</v>
      </c>
      <c r="G266" t="str">
        <f>IF(VLOOKUP($C266,'Spells Data'!$A$1:$N$363,6,FALSE)=0,"",VLOOKUP($C266,'Spells Data'!$A$1:$N$363,6,FALSE))</f>
        <v>Self</v>
      </c>
      <c r="H266" t="str">
        <f>IF(VLOOKUP($C266,'Spells Data'!$A$1:$N$363,7,FALSE)=0,"",VLOOKUP($C266,'Spells Data'!$A$1:$N$363,7,FALSE))</f>
        <v>V</v>
      </c>
      <c r="I266" t="str">
        <f>IF(VLOOKUP($C266,'Spells Data'!$A$1:$N$363,8,FALSE)=0,"",VLOOKUP($C266,'Spells Data'!$A$1:$N$363,8,FALSE))</f>
        <v/>
      </c>
      <c r="J266" t="str">
        <f>IF(VLOOKUP($C266,'Spells Data'!$A$1:$N$363,9,FALSE)=0,"",VLOOKUP($C266,'Spells Data'!$A$1:$N$363,9,FALSE))</f>
        <v/>
      </c>
      <c r="K266" t="str">
        <f>IF(VLOOKUP($C266,'Spells Data'!$A$1:$N$363,10,FALSE)=0,"",VLOOKUP($C266,'Spells Data'!$A$1:$N$363,10,FALSE))</f>
        <v/>
      </c>
      <c r="L266" t="str">
        <f>IF(VLOOKUP($C266,'Spells Data'!$A$1:$N$363,11,FALSE)=0,"",VLOOKUP($C266,'Spells Data'!$A$1:$N$363,11,FALSE))</f>
        <v>Concentration, up to 1 minute</v>
      </c>
      <c r="M266" t="str">
        <f>IF(VLOOKUP($C266,'Spells Data'!$A$1:$N$363,12,FALSE)=0,"",VLOOKUP($C266,'Spells Data'!$A$1:$N$363,12,FALSE))</f>
        <v>Next hit on creature causes that creature to be ensnared by thorny vines, which deal 1d6 piercing damage at the beginning of their turn</v>
      </c>
      <c r="N266" t="str">
        <f>IF(VLOOKUP($C266,'Spells Data'!$A$1:$N$363,13,FALSE)=0,"",VLOOKUP($C266,'Spells Data'!$A$1:$N$363,13,FALSE))</f>
        <v>yes</v>
      </c>
      <c r="O266" t="s">
        <v>268</v>
      </c>
    </row>
    <row r="267" spans="1:15" x14ac:dyDescent="0.4">
      <c r="A267" t="s">
        <v>195</v>
      </c>
      <c r="B267">
        <v>1</v>
      </c>
      <c r="C267" t="s">
        <v>201</v>
      </c>
      <c r="D267" t="str">
        <f>IF(VLOOKUP($C267,'Spells Data'!$A$1:$N$363,3,FALSE)=0,"",VLOOKUP($C267,'Spells Data'!$A$1:$N$363,3,FALSE))</f>
        <v>conjuration</v>
      </c>
      <c r="E267" t="str">
        <f>IF(VLOOKUP($C267,'Spells Data'!$A$1:$N$363,4,FALSE)=0,"",VLOOKUP($C267,'Spells Data'!$A$1:$N$363,4,FALSE))</f>
        <v/>
      </c>
      <c r="F267" t="str">
        <f>IF(VLOOKUP($C267,'Spells Data'!$A$1:$N$363,5,FALSE)=0,"",VLOOKUP($C267,'Spells Data'!$A$1:$N$363,5,FALSE))</f>
        <v>1 action</v>
      </c>
      <c r="G267" t="str">
        <f>IF(VLOOKUP($C267,'Spells Data'!$A$1:$N$363,6,FALSE)=0,"",VLOOKUP($C267,'Spells Data'!$A$1:$N$363,6,FALSE))</f>
        <v>90 feet</v>
      </c>
      <c r="H267" t="str">
        <f>IF(VLOOKUP($C267,'Spells Data'!$A$1:$N$363,7,FALSE)=0,"",VLOOKUP($C267,'Spells Data'!$A$1:$N$363,7,FALSE))</f>
        <v>V</v>
      </c>
      <c r="I267" t="str">
        <f>IF(VLOOKUP($C267,'Spells Data'!$A$1:$N$363,8,FALSE)=0,"",VLOOKUP($C267,'Spells Data'!$A$1:$N$363,8,FALSE))</f>
        <v>S</v>
      </c>
      <c r="J267" t="str">
        <f>IF(VLOOKUP($C267,'Spells Data'!$A$1:$N$363,9,FALSE)=0,"",VLOOKUP($C267,'Spells Data'!$A$1:$N$363,9,FALSE))</f>
        <v/>
      </c>
      <c r="K267" t="str">
        <f>IF(VLOOKUP($C267,'Spells Data'!$A$1:$N$363,10,FALSE)=0,"",VLOOKUP($C267,'Spells Data'!$A$1:$N$363,10,FALSE))</f>
        <v/>
      </c>
      <c r="L267" t="str">
        <f>IF(VLOOKUP($C267,'Spells Data'!$A$1:$N$363,11,FALSE)=0,"",VLOOKUP($C267,'Spells Data'!$A$1:$N$363,11,FALSE))</f>
        <v>Concentration, up to 1 minute</v>
      </c>
      <c r="M267" t="str">
        <f>IF(VLOOKUP($C267,'Spells Data'!$A$1:$N$363,12,FALSE)=0,"",VLOOKUP($C267,'Spells Data'!$A$1:$N$363,12,FALSE))</f>
        <v>Weeds &amp; vines cause 20' square to become difficult terrain that attempts to entangle creatures</v>
      </c>
      <c r="N267" t="str">
        <f>IF(VLOOKUP($C267,'Spells Data'!$A$1:$N$363,13,FALSE)=0,"",VLOOKUP($C267,'Spells Data'!$A$1:$N$363,13,FALSE))</f>
        <v/>
      </c>
      <c r="O267" t="s">
        <v>195</v>
      </c>
    </row>
    <row r="268" spans="1:15" x14ac:dyDescent="0.4">
      <c r="A268" t="s">
        <v>10</v>
      </c>
      <c r="B268">
        <v>2</v>
      </c>
      <c r="C268" t="s">
        <v>47</v>
      </c>
      <c r="D268" t="str">
        <f>IF(VLOOKUP($C268,'Spells Data'!$A$1:$N$363,3,FALSE)=0,"",VLOOKUP($C268,'Spells Data'!$A$1:$N$363,3,FALSE))</f>
        <v>enchantment</v>
      </c>
      <c r="E268" t="str">
        <f>IF(VLOOKUP($C268,'Spells Data'!$A$1:$N$363,4,FALSE)=0,"",VLOOKUP($C268,'Spells Data'!$A$1:$N$363,4,FALSE))</f>
        <v/>
      </c>
      <c r="F268" t="str">
        <f>IF(VLOOKUP($C268,'Spells Data'!$A$1:$N$363,5,FALSE)=0,"",VLOOKUP($C268,'Spells Data'!$A$1:$N$363,5,FALSE))</f>
        <v>1 action</v>
      </c>
      <c r="G268" t="str">
        <f>IF(VLOOKUP($C268,'Spells Data'!$A$1:$N$363,6,FALSE)=0,"",VLOOKUP($C268,'Spells Data'!$A$1:$N$363,6,FALSE))</f>
        <v>60 feet</v>
      </c>
      <c r="H268" t="str">
        <f>IF(VLOOKUP($C268,'Spells Data'!$A$1:$N$363,7,FALSE)=0,"",VLOOKUP($C268,'Spells Data'!$A$1:$N$363,7,FALSE))</f>
        <v>V</v>
      </c>
      <c r="I268" t="str">
        <f>IF(VLOOKUP($C268,'Spells Data'!$A$1:$N$363,8,FALSE)=0,"",VLOOKUP($C268,'Spells Data'!$A$1:$N$363,8,FALSE))</f>
        <v>S</v>
      </c>
      <c r="J268" t="str">
        <f>IF(VLOOKUP($C268,'Spells Data'!$A$1:$N$363,9,FALSE)=0,"",VLOOKUP($C268,'Spells Data'!$A$1:$N$363,9,FALSE))</f>
        <v/>
      </c>
      <c r="K268" t="str">
        <f>IF(VLOOKUP($C268,'Spells Data'!$A$1:$N$363,10,FALSE)=0,"",VLOOKUP($C268,'Spells Data'!$A$1:$N$363,10,FALSE))</f>
        <v/>
      </c>
      <c r="L268" t="str">
        <f>IF(VLOOKUP($C268,'Spells Data'!$A$1:$N$363,11,FALSE)=0,"",VLOOKUP($C268,'Spells Data'!$A$1:$N$363,11,FALSE))</f>
        <v>1 minute</v>
      </c>
      <c r="M268" t="str">
        <f>IF(VLOOKUP($C268,'Spells Data'!$A$1:$N$363,12,FALSE)=0,"",VLOOKUP($C268,'Spells Data'!$A$1:$N$363,12,FALSE))</f>
        <v>On a failed Wis save, target creature has disadvantage on Wis (Perception) checks to perceive any other creature</v>
      </c>
      <c r="N268" t="str">
        <f>IF(VLOOKUP($C268,'Spells Data'!$A$1:$N$363,13,FALSE)=0,"",VLOOKUP($C268,'Spells Data'!$A$1:$N$363,13,FALSE))</f>
        <v/>
      </c>
      <c r="O268" t="s">
        <v>10</v>
      </c>
    </row>
    <row r="269" spans="1:15" x14ac:dyDescent="0.4">
      <c r="A269" t="s">
        <v>329</v>
      </c>
      <c r="B269">
        <v>2</v>
      </c>
      <c r="C269" t="s">
        <v>47</v>
      </c>
      <c r="D269" t="str">
        <f>IF(VLOOKUP($C269,'Spells Data'!$A$1:$N$363,3,FALSE)=0,"",VLOOKUP($C269,'Spells Data'!$A$1:$N$363,3,FALSE))</f>
        <v>enchantment</v>
      </c>
      <c r="E269" t="str">
        <f>IF(VLOOKUP($C269,'Spells Data'!$A$1:$N$363,4,FALSE)=0,"",VLOOKUP($C269,'Spells Data'!$A$1:$N$363,4,FALSE))</f>
        <v/>
      </c>
      <c r="F269" t="str">
        <f>IF(VLOOKUP($C269,'Spells Data'!$A$1:$N$363,5,FALSE)=0,"",VLOOKUP($C269,'Spells Data'!$A$1:$N$363,5,FALSE))</f>
        <v>1 action</v>
      </c>
      <c r="G269" t="str">
        <f>IF(VLOOKUP($C269,'Spells Data'!$A$1:$N$363,6,FALSE)=0,"",VLOOKUP($C269,'Spells Data'!$A$1:$N$363,6,FALSE))</f>
        <v>60 feet</v>
      </c>
      <c r="H269" t="str">
        <f>IF(VLOOKUP($C269,'Spells Data'!$A$1:$N$363,7,FALSE)=0,"",VLOOKUP($C269,'Spells Data'!$A$1:$N$363,7,FALSE))</f>
        <v>V</v>
      </c>
      <c r="I269" t="str">
        <f>IF(VLOOKUP($C269,'Spells Data'!$A$1:$N$363,8,FALSE)=0,"",VLOOKUP($C269,'Spells Data'!$A$1:$N$363,8,FALSE))</f>
        <v>S</v>
      </c>
      <c r="J269" t="str">
        <f>IF(VLOOKUP($C269,'Spells Data'!$A$1:$N$363,9,FALSE)=0,"",VLOOKUP($C269,'Spells Data'!$A$1:$N$363,9,FALSE))</f>
        <v/>
      </c>
      <c r="K269" t="str">
        <f>IF(VLOOKUP($C269,'Spells Data'!$A$1:$N$363,10,FALSE)=0,"",VLOOKUP($C269,'Spells Data'!$A$1:$N$363,10,FALSE))</f>
        <v/>
      </c>
      <c r="L269" t="str">
        <f>IF(VLOOKUP($C269,'Spells Data'!$A$1:$N$363,11,FALSE)=0,"",VLOOKUP($C269,'Spells Data'!$A$1:$N$363,11,FALSE))</f>
        <v>1 minute</v>
      </c>
      <c r="M269" t="str">
        <f>IF(VLOOKUP($C269,'Spells Data'!$A$1:$N$363,12,FALSE)=0,"",VLOOKUP($C269,'Spells Data'!$A$1:$N$363,12,FALSE))</f>
        <v>On a failed Wis save, target creature has disadvantage on Wis (Perception) checks to perceive any other creature</v>
      </c>
      <c r="N269" t="str">
        <f>IF(VLOOKUP($C269,'Spells Data'!$A$1:$N$363,13,FALSE)=0,"",VLOOKUP($C269,'Spells Data'!$A$1:$N$363,13,FALSE))</f>
        <v/>
      </c>
      <c r="O269" t="s">
        <v>329</v>
      </c>
    </row>
    <row r="270" spans="1:15" x14ac:dyDescent="0.4">
      <c r="A270" t="s">
        <v>10</v>
      </c>
      <c r="B270">
        <v>7</v>
      </c>
      <c r="C270" t="s">
        <v>106</v>
      </c>
      <c r="D270" t="str">
        <f>IF(VLOOKUP($C270,'Spells Data'!$A$1:$N$363,3,FALSE)=0,"",VLOOKUP($C270,'Spells Data'!$A$1:$N$363,3,FALSE))</f>
        <v>transmutation</v>
      </c>
      <c r="E270" t="str">
        <f>IF(VLOOKUP($C270,'Spells Data'!$A$1:$N$363,4,FALSE)=0,"",VLOOKUP($C270,'Spells Data'!$A$1:$N$363,4,FALSE))</f>
        <v/>
      </c>
      <c r="F270" t="str">
        <f>IF(VLOOKUP($C270,'Spells Data'!$A$1:$N$363,5,FALSE)=0,"",VLOOKUP($C270,'Spells Data'!$A$1:$N$363,5,FALSE))</f>
        <v>1 action</v>
      </c>
      <c r="G270" t="str">
        <f>IF(VLOOKUP($C270,'Spells Data'!$A$1:$N$363,6,FALSE)=0,"",VLOOKUP($C270,'Spells Data'!$A$1:$N$363,6,FALSE))</f>
        <v>Self</v>
      </c>
      <c r="H270" t="str">
        <f>IF(VLOOKUP($C270,'Spells Data'!$A$1:$N$363,7,FALSE)=0,"",VLOOKUP($C270,'Spells Data'!$A$1:$N$363,7,FALSE))</f>
        <v>V</v>
      </c>
      <c r="I270" t="str">
        <f>IF(VLOOKUP($C270,'Spells Data'!$A$1:$N$363,8,FALSE)=0,"",VLOOKUP($C270,'Spells Data'!$A$1:$N$363,8,FALSE))</f>
        <v>S</v>
      </c>
      <c r="J270" t="str">
        <f>IF(VLOOKUP($C270,'Spells Data'!$A$1:$N$363,9,FALSE)=0,"",VLOOKUP($C270,'Spells Data'!$A$1:$N$363,9,FALSE))</f>
        <v/>
      </c>
      <c r="K270" t="str">
        <f>IF(VLOOKUP($C270,'Spells Data'!$A$1:$N$363,10,FALSE)=0,"",VLOOKUP($C270,'Spells Data'!$A$1:$N$363,10,FALSE))</f>
        <v/>
      </c>
      <c r="L270" t="str">
        <f>IF(VLOOKUP($C270,'Spells Data'!$A$1:$N$363,11,FALSE)=0,"",VLOOKUP($C270,'Spells Data'!$A$1:$N$363,11,FALSE))</f>
        <v>Up to 8 hours</v>
      </c>
      <c r="M270" t="str">
        <f>IF(VLOOKUP($C270,'Spells Data'!$A$1:$N$363,12,FALSE)=0,"",VLOOKUP($C270,'Spells Data'!$A$1:$N$363,12,FALSE))</f>
        <v>Step into the Ethereal plane for duration or until dismissed</v>
      </c>
      <c r="N270" t="str">
        <f>IF(VLOOKUP($C270,'Spells Data'!$A$1:$N$363,13,FALSE)=0,"",VLOOKUP($C270,'Spells Data'!$A$1:$N$363,13,FALSE))</f>
        <v>yes</v>
      </c>
      <c r="O270" t="s">
        <v>10</v>
      </c>
    </row>
    <row r="271" spans="1:15" x14ac:dyDescent="0.4">
      <c r="A271" t="s">
        <v>124</v>
      </c>
      <c r="B271">
        <v>7</v>
      </c>
      <c r="C271" t="s">
        <v>106</v>
      </c>
      <c r="D271" t="str">
        <f>IF(VLOOKUP($C271,'Spells Data'!$A$1:$N$363,3,FALSE)=0,"",VLOOKUP($C271,'Spells Data'!$A$1:$N$363,3,FALSE))</f>
        <v>transmutation</v>
      </c>
      <c r="E271" t="str">
        <f>IF(VLOOKUP($C271,'Spells Data'!$A$1:$N$363,4,FALSE)=0,"",VLOOKUP($C271,'Spells Data'!$A$1:$N$363,4,FALSE))</f>
        <v/>
      </c>
      <c r="F271" t="str">
        <f>IF(VLOOKUP($C271,'Spells Data'!$A$1:$N$363,5,FALSE)=0,"",VLOOKUP($C271,'Spells Data'!$A$1:$N$363,5,FALSE))</f>
        <v>1 action</v>
      </c>
      <c r="G271" t="str">
        <f>IF(VLOOKUP($C271,'Spells Data'!$A$1:$N$363,6,FALSE)=0,"",VLOOKUP($C271,'Spells Data'!$A$1:$N$363,6,FALSE))</f>
        <v>Self</v>
      </c>
      <c r="H271" t="str">
        <f>IF(VLOOKUP($C271,'Spells Data'!$A$1:$N$363,7,FALSE)=0,"",VLOOKUP($C271,'Spells Data'!$A$1:$N$363,7,FALSE))</f>
        <v>V</v>
      </c>
      <c r="I271" t="str">
        <f>IF(VLOOKUP($C271,'Spells Data'!$A$1:$N$363,8,FALSE)=0,"",VLOOKUP($C271,'Spells Data'!$A$1:$N$363,8,FALSE))</f>
        <v>S</v>
      </c>
      <c r="J271" t="str">
        <f>IF(VLOOKUP($C271,'Spells Data'!$A$1:$N$363,9,FALSE)=0,"",VLOOKUP($C271,'Spells Data'!$A$1:$N$363,9,FALSE))</f>
        <v/>
      </c>
      <c r="K271" t="str">
        <f>IF(VLOOKUP($C271,'Spells Data'!$A$1:$N$363,10,FALSE)=0,"",VLOOKUP($C271,'Spells Data'!$A$1:$N$363,10,FALSE))</f>
        <v/>
      </c>
      <c r="L271" t="str">
        <f>IF(VLOOKUP($C271,'Spells Data'!$A$1:$N$363,11,FALSE)=0,"",VLOOKUP($C271,'Spells Data'!$A$1:$N$363,11,FALSE))</f>
        <v>Up to 8 hours</v>
      </c>
      <c r="M271" t="str">
        <f>IF(VLOOKUP($C271,'Spells Data'!$A$1:$N$363,12,FALSE)=0,"",VLOOKUP($C271,'Spells Data'!$A$1:$N$363,12,FALSE))</f>
        <v>Step into the Ethereal plane for duration or until dismissed</v>
      </c>
      <c r="N271" t="str">
        <f>IF(VLOOKUP($C271,'Spells Data'!$A$1:$N$363,13,FALSE)=0,"",VLOOKUP($C271,'Spells Data'!$A$1:$N$363,13,FALSE))</f>
        <v>yes</v>
      </c>
      <c r="O271" t="s">
        <v>124</v>
      </c>
    </row>
    <row r="272" spans="1:15" x14ac:dyDescent="0.4">
      <c r="A272" t="s">
        <v>278</v>
      </c>
      <c r="B272">
        <v>7</v>
      </c>
      <c r="C272" t="s">
        <v>106</v>
      </c>
      <c r="D272" t="str">
        <f>IF(VLOOKUP($C272,'Spells Data'!$A$1:$N$363,3,FALSE)=0,"",VLOOKUP($C272,'Spells Data'!$A$1:$N$363,3,FALSE))</f>
        <v>transmutation</v>
      </c>
      <c r="E272" t="str">
        <f>IF(VLOOKUP($C272,'Spells Data'!$A$1:$N$363,4,FALSE)=0,"",VLOOKUP($C272,'Spells Data'!$A$1:$N$363,4,FALSE))</f>
        <v/>
      </c>
      <c r="F272" t="str">
        <f>IF(VLOOKUP($C272,'Spells Data'!$A$1:$N$363,5,FALSE)=0,"",VLOOKUP($C272,'Spells Data'!$A$1:$N$363,5,FALSE))</f>
        <v>1 action</v>
      </c>
      <c r="G272" t="str">
        <f>IF(VLOOKUP($C272,'Spells Data'!$A$1:$N$363,6,FALSE)=0,"",VLOOKUP($C272,'Spells Data'!$A$1:$N$363,6,FALSE))</f>
        <v>Self</v>
      </c>
      <c r="H272" t="str">
        <f>IF(VLOOKUP($C272,'Spells Data'!$A$1:$N$363,7,FALSE)=0,"",VLOOKUP($C272,'Spells Data'!$A$1:$N$363,7,FALSE))</f>
        <v>V</v>
      </c>
      <c r="I272" t="str">
        <f>IF(VLOOKUP($C272,'Spells Data'!$A$1:$N$363,8,FALSE)=0,"",VLOOKUP($C272,'Spells Data'!$A$1:$N$363,8,FALSE))</f>
        <v>S</v>
      </c>
      <c r="J272" t="str">
        <f>IF(VLOOKUP($C272,'Spells Data'!$A$1:$N$363,9,FALSE)=0,"",VLOOKUP($C272,'Spells Data'!$A$1:$N$363,9,FALSE))</f>
        <v/>
      </c>
      <c r="K272" t="str">
        <f>IF(VLOOKUP($C272,'Spells Data'!$A$1:$N$363,10,FALSE)=0,"",VLOOKUP($C272,'Spells Data'!$A$1:$N$363,10,FALSE))</f>
        <v/>
      </c>
      <c r="L272" t="str">
        <f>IF(VLOOKUP($C272,'Spells Data'!$A$1:$N$363,11,FALSE)=0,"",VLOOKUP($C272,'Spells Data'!$A$1:$N$363,11,FALSE))</f>
        <v>Up to 8 hours</v>
      </c>
      <c r="M272" t="str">
        <f>IF(VLOOKUP($C272,'Spells Data'!$A$1:$N$363,12,FALSE)=0,"",VLOOKUP($C272,'Spells Data'!$A$1:$N$363,12,FALSE))</f>
        <v>Step into the Ethereal plane for duration or until dismissed</v>
      </c>
      <c r="N272" t="str">
        <f>IF(VLOOKUP($C272,'Spells Data'!$A$1:$N$363,13,FALSE)=0,"",VLOOKUP($C272,'Spells Data'!$A$1:$N$363,13,FALSE))</f>
        <v>yes</v>
      </c>
      <c r="O272" t="s">
        <v>278</v>
      </c>
    </row>
    <row r="273" spans="1:15" x14ac:dyDescent="0.4">
      <c r="A273" t="s">
        <v>329</v>
      </c>
      <c r="B273">
        <v>7</v>
      </c>
      <c r="C273" t="s">
        <v>106</v>
      </c>
      <c r="D273" t="str">
        <f>IF(VLOOKUP($C273,'Spells Data'!$A$1:$N$363,3,FALSE)=0,"",VLOOKUP($C273,'Spells Data'!$A$1:$N$363,3,FALSE))</f>
        <v>transmutation</v>
      </c>
      <c r="E273" t="str">
        <f>IF(VLOOKUP($C273,'Spells Data'!$A$1:$N$363,4,FALSE)=0,"",VLOOKUP($C273,'Spells Data'!$A$1:$N$363,4,FALSE))</f>
        <v/>
      </c>
      <c r="F273" t="str">
        <f>IF(VLOOKUP($C273,'Spells Data'!$A$1:$N$363,5,FALSE)=0,"",VLOOKUP($C273,'Spells Data'!$A$1:$N$363,5,FALSE))</f>
        <v>1 action</v>
      </c>
      <c r="G273" t="str">
        <f>IF(VLOOKUP($C273,'Spells Data'!$A$1:$N$363,6,FALSE)=0,"",VLOOKUP($C273,'Spells Data'!$A$1:$N$363,6,FALSE))</f>
        <v>Self</v>
      </c>
      <c r="H273" t="str">
        <f>IF(VLOOKUP($C273,'Spells Data'!$A$1:$N$363,7,FALSE)=0,"",VLOOKUP($C273,'Spells Data'!$A$1:$N$363,7,FALSE))</f>
        <v>V</v>
      </c>
      <c r="I273" t="str">
        <f>IF(VLOOKUP($C273,'Spells Data'!$A$1:$N$363,8,FALSE)=0,"",VLOOKUP($C273,'Spells Data'!$A$1:$N$363,8,FALSE))</f>
        <v>S</v>
      </c>
      <c r="J273" t="str">
        <f>IF(VLOOKUP($C273,'Spells Data'!$A$1:$N$363,9,FALSE)=0,"",VLOOKUP($C273,'Spells Data'!$A$1:$N$363,9,FALSE))</f>
        <v/>
      </c>
      <c r="K273" t="str">
        <f>IF(VLOOKUP($C273,'Spells Data'!$A$1:$N$363,10,FALSE)=0,"",VLOOKUP($C273,'Spells Data'!$A$1:$N$363,10,FALSE))</f>
        <v/>
      </c>
      <c r="L273" t="str">
        <f>IF(VLOOKUP($C273,'Spells Data'!$A$1:$N$363,11,FALSE)=0,"",VLOOKUP($C273,'Spells Data'!$A$1:$N$363,11,FALSE))</f>
        <v>Up to 8 hours</v>
      </c>
      <c r="M273" t="str">
        <f>IF(VLOOKUP($C273,'Spells Data'!$A$1:$N$363,12,FALSE)=0,"",VLOOKUP($C273,'Spells Data'!$A$1:$N$363,12,FALSE))</f>
        <v>Step into the Ethereal plane for duration or until dismissed</v>
      </c>
      <c r="N273" t="str">
        <f>IF(VLOOKUP($C273,'Spells Data'!$A$1:$N$363,13,FALSE)=0,"",VLOOKUP($C273,'Spells Data'!$A$1:$N$363,13,FALSE))</f>
        <v>yes</v>
      </c>
      <c r="O273" t="s">
        <v>329</v>
      </c>
    </row>
    <row r="274" spans="1:15" x14ac:dyDescent="0.4">
      <c r="A274" t="s">
        <v>342</v>
      </c>
      <c r="B274">
        <v>7</v>
      </c>
      <c r="C274" t="s">
        <v>106</v>
      </c>
      <c r="D274" t="str">
        <f>IF(VLOOKUP($C274,'Spells Data'!$A$1:$N$363,3,FALSE)=0,"",VLOOKUP($C274,'Spells Data'!$A$1:$N$363,3,FALSE))</f>
        <v>transmutation</v>
      </c>
      <c r="E274" t="str">
        <f>IF(VLOOKUP($C274,'Spells Data'!$A$1:$N$363,4,FALSE)=0,"",VLOOKUP($C274,'Spells Data'!$A$1:$N$363,4,FALSE))</f>
        <v/>
      </c>
      <c r="F274" t="str">
        <f>IF(VLOOKUP($C274,'Spells Data'!$A$1:$N$363,5,FALSE)=0,"",VLOOKUP($C274,'Spells Data'!$A$1:$N$363,5,FALSE))</f>
        <v>1 action</v>
      </c>
      <c r="G274" t="str">
        <f>IF(VLOOKUP($C274,'Spells Data'!$A$1:$N$363,6,FALSE)=0,"",VLOOKUP($C274,'Spells Data'!$A$1:$N$363,6,FALSE))</f>
        <v>Self</v>
      </c>
      <c r="H274" t="str">
        <f>IF(VLOOKUP($C274,'Spells Data'!$A$1:$N$363,7,FALSE)=0,"",VLOOKUP($C274,'Spells Data'!$A$1:$N$363,7,FALSE))</f>
        <v>V</v>
      </c>
      <c r="I274" t="str">
        <f>IF(VLOOKUP($C274,'Spells Data'!$A$1:$N$363,8,FALSE)=0,"",VLOOKUP($C274,'Spells Data'!$A$1:$N$363,8,FALSE))</f>
        <v>S</v>
      </c>
      <c r="J274" t="str">
        <f>IF(VLOOKUP($C274,'Spells Data'!$A$1:$N$363,9,FALSE)=0,"",VLOOKUP($C274,'Spells Data'!$A$1:$N$363,9,FALSE))</f>
        <v/>
      </c>
      <c r="K274" t="str">
        <f>IF(VLOOKUP($C274,'Spells Data'!$A$1:$N$363,10,FALSE)=0,"",VLOOKUP($C274,'Spells Data'!$A$1:$N$363,10,FALSE))</f>
        <v/>
      </c>
      <c r="L274" t="str">
        <f>IF(VLOOKUP($C274,'Spells Data'!$A$1:$N$363,11,FALSE)=0,"",VLOOKUP($C274,'Spells Data'!$A$1:$N$363,11,FALSE))</f>
        <v>Up to 8 hours</v>
      </c>
      <c r="M274" t="str">
        <f>IF(VLOOKUP($C274,'Spells Data'!$A$1:$N$363,12,FALSE)=0,"",VLOOKUP($C274,'Spells Data'!$A$1:$N$363,12,FALSE))</f>
        <v>Step into the Ethereal plane for duration or until dismissed</v>
      </c>
      <c r="N274" t="str">
        <f>IF(VLOOKUP($C274,'Spells Data'!$A$1:$N$363,13,FALSE)=0,"",VLOOKUP($C274,'Spells Data'!$A$1:$N$363,13,FALSE))</f>
        <v>yes</v>
      </c>
      <c r="O274" t="s">
        <v>342</v>
      </c>
    </row>
    <row r="275" spans="1:15" x14ac:dyDescent="0.4">
      <c r="A275" t="s">
        <v>342</v>
      </c>
      <c r="B275">
        <v>4</v>
      </c>
      <c r="C275" t="s">
        <v>354</v>
      </c>
      <c r="D275" t="str">
        <f>IF(VLOOKUP($C275,'Spells Data'!$A$1:$N$363,3,FALSE)=0,"",VLOOKUP($C275,'Spells Data'!$A$1:$N$363,3,FALSE))</f>
        <v>conjuration</v>
      </c>
      <c r="E275" t="str">
        <f>IF(VLOOKUP($C275,'Spells Data'!$A$1:$N$363,4,FALSE)=0,"",VLOOKUP($C275,'Spells Data'!$A$1:$N$363,4,FALSE))</f>
        <v/>
      </c>
      <c r="F275" t="str">
        <f>IF(VLOOKUP($C275,'Spells Data'!$A$1:$N$363,5,FALSE)=0,"",VLOOKUP($C275,'Spells Data'!$A$1:$N$363,5,FALSE))</f>
        <v>1 action</v>
      </c>
      <c r="G275" t="str">
        <f>IF(VLOOKUP($C275,'Spells Data'!$A$1:$N$363,6,FALSE)=0,"",VLOOKUP($C275,'Spells Data'!$A$1:$N$363,6,FALSE))</f>
        <v>90 feet</v>
      </c>
      <c r="H275" t="str">
        <f>IF(VLOOKUP($C275,'Spells Data'!$A$1:$N$363,7,FALSE)=0,"",VLOOKUP($C275,'Spells Data'!$A$1:$N$363,7,FALSE))</f>
        <v>V</v>
      </c>
      <c r="I275" t="str">
        <f>IF(VLOOKUP($C275,'Spells Data'!$A$1:$N$363,8,FALSE)=0,"",VLOOKUP($C275,'Spells Data'!$A$1:$N$363,8,FALSE))</f>
        <v>S</v>
      </c>
      <c r="J275" t="str">
        <f>IF(VLOOKUP($C275,'Spells Data'!$A$1:$N$363,9,FALSE)=0,"",VLOOKUP($C275,'Spells Data'!$A$1:$N$363,9,FALSE))</f>
        <v>M</v>
      </c>
      <c r="K275" t="str">
        <f>IF(VLOOKUP($C275,'Spells Data'!$A$1:$N$363,10,FALSE)=0,"",VLOOKUP($C275,'Spells Data'!$A$1:$N$363,10,FALSE))</f>
        <v/>
      </c>
      <c r="L275" t="str">
        <f>IF(VLOOKUP($C275,'Spells Data'!$A$1:$N$363,11,FALSE)=0,"",VLOOKUP($C275,'Spells Data'!$A$1:$N$363,11,FALSE))</f>
        <v>Concentration, up to 1 minute</v>
      </c>
      <c r="M275" t="str">
        <f>IF(VLOOKUP($C275,'Spells Data'!$A$1:$N$363,12,FALSE)=0,"",VLOOKUP($C275,'Spells Data'!$A$1:$N$363,12,FALSE))</f>
        <v>Tentacles fill 20' square and cause 3d6 bludgeoning damage on failed Dex save and be restrained. Also take 3d6 damage if already restrained at the beginning of a turn</v>
      </c>
      <c r="N275" t="str">
        <f>IF(VLOOKUP($C275,'Spells Data'!$A$1:$N$363,13,FALSE)=0,"",VLOOKUP($C275,'Spells Data'!$A$1:$N$363,13,FALSE))</f>
        <v/>
      </c>
      <c r="O275" t="s">
        <v>342</v>
      </c>
    </row>
    <row r="276" spans="1:15" x14ac:dyDescent="0.4">
      <c r="A276" t="s">
        <v>278</v>
      </c>
      <c r="B276">
        <v>1</v>
      </c>
      <c r="C276" t="s">
        <v>288</v>
      </c>
      <c r="D276" t="str">
        <f>IF(VLOOKUP($C276,'Spells Data'!$A$1:$N$363,3,FALSE)=0,"",VLOOKUP($C276,'Spells Data'!$A$1:$N$363,3,FALSE))</f>
        <v>transmutation</v>
      </c>
      <c r="E276" t="str">
        <f>IF(VLOOKUP($C276,'Spells Data'!$A$1:$N$363,4,FALSE)=0,"",VLOOKUP($C276,'Spells Data'!$A$1:$N$363,4,FALSE))</f>
        <v/>
      </c>
      <c r="F276" t="str">
        <f>IF(VLOOKUP($C276,'Spells Data'!$A$1:$N$363,5,FALSE)=0,"",VLOOKUP($C276,'Spells Data'!$A$1:$N$363,5,FALSE))</f>
        <v>1 bonus action</v>
      </c>
      <c r="G276" t="str">
        <f>IF(VLOOKUP($C276,'Spells Data'!$A$1:$N$363,6,FALSE)=0,"",VLOOKUP($C276,'Spells Data'!$A$1:$N$363,6,FALSE))</f>
        <v>Self</v>
      </c>
      <c r="H276" t="str">
        <f>IF(VLOOKUP($C276,'Spells Data'!$A$1:$N$363,7,FALSE)=0,"",VLOOKUP($C276,'Spells Data'!$A$1:$N$363,7,FALSE))</f>
        <v>V</v>
      </c>
      <c r="I276" t="str">
        <f>IF(VLOOKUP($C276,'Spells Data'!$A$1:$N$363,8,FALSE)=0,"",VLOOKUP($C276,'Spells Data'!$A$1:$N$363,8,FALSE))</f>
        <v>S</v>
      </c>
      <c r="J276" t="str">
        <f>IF(VLOOKUP($C276,'Spells Data'!$A$1:$N$363,9,FALSE)=0,"",VLOOKUP($C276,'Spells Data'!$A$1:$N$363,9,FALSE))</f>
        <v/>
      </c>
      <c r="K276" t="str">
        <f>IF(VLOOKUP($C276,'Spells Data'!$A$1:$N$363,10,FALSE)=0,"",VLOOKUP($C276,'Spells Data'!$A$1:$N$363,10,FALSE))</f>
        <v/>
      </c>
      <c r="L276" t="str">
        <f>IF(VLOOKUP($C276,'Spells Data'!$A$1:$N$363,11,FALSE)=0,"",VLOOKUP($C276,'Spells Data'!$A$1:$N$363,11,FALSE))</f>
        <v>Concentration, up to 10 minutes</v>
      </c>
      <c r="M276" t="str">
        <f>IF(VLOOKUP($C276,'Spells Data'!$A$1:$N$363,12,FALSE)=0,"",VLOOKUP($C276,'Spells Data'!$A$1:$N$363,12,FALSE))</f>
        <v>You may Dash as a bonus action each round until the spell ends</v>
      </c>
      <c r="N276" t="str">
        <f>IF(VLOOKUP($C276,'Spells Data'!$A$1:$N$363,13,FALSE)=0,"",VLOOKUP($C276,'Spells Data'!$A$1:$N$363,13,FALSE))</f>
        <v/>
      </c>
      <c r="O276" t="s">
        <v>278</v>
      </c>
    </row>
    <row r="277" spans="1:15" x14ac:dyDescent="0.4">
      <c r="A277" t="s">
        <v>329</v>
      </c>
      <c r="B277">
        <v>1</v>
      </c>
      <c r="C277" t="s">
        <v>288</v>
      </c>
      <c r="D277" t="str">
        <f>IF(VLOOKUP($C277,'Spells Data'!$A$1:$N$363,3,FALSE)=0,"",VLOOKUP($C277,'Spells Data'!$A$1:$N$363,3,FALSE))</f>
        <v>transmutation</v>
      </c>
      <c r="E277" t="str">
        <f>IF(VLOOKUP($C277,'Spells Data'!$A$1:$N$363,4,FALSE)=0,"",VLOOKUP($C277,'Spells Data'!$A$1:$N$363,4,FALSE))</f>
        <v/>
      </c>
      <c r="F277" t="str">
        <f>IF(VLOOKUP($C277,'Spells Data'!$A$1:$N$363,5,FALSE)=0,"",VLOOKUP($C277,'Spells Data'!$A$1:$N$363,5,FALSE))</f>
        <v>1 bonus action</v>
      </c>
      <c r="G277" t="str">
        <f>IF(VLOOKUP($C277,'Spells Data'!$A$1:$N$363,6,FALSE)=0,"",VLOOKUP($C277,'Spells Data'!$A$1:$N$363,6,FALSE))</f>
        <v>Self</v>
      </c>
      <c r="H277" t="str">
        <f>IF(VLOOKUP($C277,'Spells Data'!$A$1:$N$363,7,FALSE)=0,"",VLOOKUP($C277,'Spells Data'!$A$1:$N$363,7,FALSE))</f>
        <v>V</v>
      </c>
      <c r="I277" t="str">
        <f>IF(VLOOKUP($C277,'Spells Data'!$A$1:$N$363,8,FALSE)=0,"",VLOOKUP($C277,'Spells Data'!$A$1:$N$363,8,FALSE))</f>
        <v>S</v>
      </c>
      <c r="J277" t="str">
        <f>IF(VLOOKUP($C277,'Spells Data'!$A$1:$N$363,9,FALSE)=0,"",VLOOKUP($C277,'Spells Data'!$A$1:$N$363,9,FALSE))</f>
        <v/>
      </c>
      <c r="K277" t="str">
        <f>IF(VLOOKUP($C277,'Spells Data'!$A$1:$N$363,10,FALSE)=0,"",VLOOKUP($C277,'Spells Data'!$A$1:$N$363,10,FALSE))</f>
        <v/>
      </c>
      <c r="L277" t="str">
        <f>IF(VLOOKUP($C277,'Spells Data'!$A$1:$N$363,11,FALSE)=0,"",VLOOKUP($C277,'Spells Data'!$A$1:$N$363,11,FALSE))</f>
        <v>Concentration, up to 10 minutes</v>
      </c>
      <c r="M277" t="str">
        <f>IF(VLOOKUP($C277,'Spells Data'!$A$1:$N$363,12,FALSE)=0,"",VLOOKUP($C277,'Spells Data'!$A$1:$N$363,12,FALSE))</f>
        <v>You may Dash as a bonus action each round until the spell ends</v>
      </c>
      <c r="N277" t="str">
        <f>IF(VLOOKUP($C277,'Spells Data'!$A$1:$N$363,13,FALSE)=0,"",VLOOKUP($C277,'Spells Data'!$A$1:$N$363,13,FALSE))</f>
        <v/>
      </c>
      <c r="O277" t="s">
        <v>329</v>
      </c>
    </row>
    <row r="278" spans="1:15" x14ac:dyDescent="0.4">
      <c r="A278" t="s">
        <v>342</v>
      </c>
      <c r="B278">
        <v>1</v>
      </c>
      <c r="C278" t="s">
        <v>288</v>
      </c>
      <c r="D278" t="str">
        <f>IF(VLOOKUP($C278,'Spells Data'!$A$1:$N$363,3,FALSE)=0,"",VLOOKUP($C278,'Spells Data'!$A$1:$N$363,3,FALSE))</f>
        <v>transmutation</v>
      </c>
      <c r="E278" t="str">
        <f>IF(VLOOKUP($C278,'Spells Data'!$A$1:$N$363,4,FALSE)=0,"",VLOOKUP($C278,'Spells Data'!$A$1:$N$363,4,FALSE))</f>
        <v/>
      </c>
      <c r="F278" t="str">
        <f>IF(VLOOKUP($C278,'Spells Data'!$A$1:$N$363,5,FALSE)=0,"",VLOOKUP($C278,'Spells Data'!$A$1:$N$363,5,FALSE))</f>
        <v>1 bonus action</v>
      </c>
      <c r="G278" t="str">
        <f>IF(VLOOKUP($C278,'Spells Data'!$A$1:$N$363,6,FALSE)=0,"",VLOOKUP($C278,'Spells Data'!$A$1:$N$363,6,FALSE))</f>
        <v>Self</v>
      </c>
      <c r="H278" t="str">
        <f>IF(VLOOKUP($C278,'Spells Data'!$A$1:$N$363,7,FALSE)=0,"",VLOOKUP($C278,'Spells Data'!$A$1:$N$363,7,FALSE))</f>
        <v>V</v>
      </c>
      <c r="I278" t="str">
        <f>IF(VLOOKUP($C278,'Spells Data'!$A$1:$N$363,8,FALSE)=0,"",VLOOKUP($C278,'Spells Data'!$A$1:$N$363,8,FALSE))</f>
        <v>S</v>
      </c>
      <c r="J278" t="str">
        <f>IF(VLOOKUP($C278,'Spells Data'!$A$1:$N$363,9,FALSE)=0,"",VLOOKUP($C278,'Spells Data'!$A$1:$N$363,9,FALSE))</f>
        <v/>
      </c>
      <c r="K278" t="str">
        <f>IF(VLOOKUP($C278,'Spells Data'!$A$1:$N$363,10,FALSE)=0,"",VLOOKUP($C278,'Spells Data'!$A$1:$N$363,10,FALSE))</f>
        <v/>
      </c>
      <c r="L278" t="str">
        <f>IF(VLOOKUP($C278,'Spells Data'!$A$1:$N$363,11,FALSE)=0,"",VLOOKUP($C278,'Spells Data'!$A$1:$N$363,11,FALSE))</f>
        <v>Concentration, up to 10 minutes</v>
      </c>
      <c r="M278" t="str">
        <f>IF(VLOOKUP($C278,'Spells Data'!$A$1:$N$363,12,FALSE)=0,"",VLOOKUP($C278,'Spells Data'!$A$1:$N$363,12,FALSE))</f>
        <v>You may Dash as a bonus action each round until the spell ends</v>
      </c>
      <c r="N278" t="str">
        <f>IF(VLOOKUP($C278,'Spells Data'!$A$1:$N$363,13,FALSE)=0,"",VLOOKUP($C278,'Spells Data'!$A$1:$N$363,13,FALSE))</f>
        <v/>
      </c>
      <c r="O278" t="s">
        <v>342</v>
      </c>
    </row>
    <row r="279" spans="1:15" x14ac:dyDescent="0.4">
      <c r="A279" t="s">
        <v>10</v>
      </c>
      <c r="B279">
        <v>6</v>
      </c>
      <c r="C279" t="s">
        <v>99</v>
      </c>
      <c r="D279" t="str">
        <f>IF(VLOOKUP($C279,'Spells Data'!$A$1:$N$363,3,FALSE)=0,"",VLOOKUP($C279,'Spells Data'!$A$1:$N$363,3,FALSE))</f>
        <v>necromancy</v>
      </c>
      <c r="E279" t="str">
        <f>IF(VLOOKUP($C279,'Spells Data'!$A$1:$N$363,4,FALSE)=0,"",VLOOKUP($C279,'Spells Data'!$A$1:$N$363,4,FALSE))</f>
        <v/>
      </c>
      <c r="F279" t="str">
        <f>IF(VLOOKUP($C279,'Spells Data'!$A$1:$N$363,5,FALSE)=0,"",VLOOKUP($C279,'Spells Data'!$A$1:$N$363,5,FALSE))</f>
        <v>1 action</v>
      </c>
      <c r="G279" t="str">
        <f>IF(VLOOKUP($C279,'Spells Data'!$A$1:$N$363,6,FALSE)=0,"",VLOOKUP($C279,'Spells Data'!$A$1:$N$363,6,FALSE))</f>
        <v>Self</v>
      </c>
      <c r="H279" t="str">
        <f>IF(VLOOKUP($C279,'Spells Data'!$A$1:$N$363,7,FALSE)=0,"",VLOOKUP($C279,'Spells Data'!$A$1:$N$363,7,FALSE))</f>
        <v>V</v>
      </c>
      <c r="I279" t="str">
        <f>IF(VLOOKUP($C279,'Spells Data'!$A$1:$N$363,8,FALSE)=0,"",VLOOKUP($C279,'Spells Data'!$A$1:$N$363,8,FALSE))</f>
        <v>S</v>
      </c>
      <c r="J279" t="str">
        <f>IF(VLOOKUP($C279,'Spells Data'!$A$1:$N$363,9,FALSE)=0,"",VLOOKUP($C279,'Spells Data'!$A$1:$N$363,9,FALSE))</f>
        <v/>
      </c>
      <c r="K279" t="str">
        <f>IF(VLOOKUP($C279,'Spells Data'!$A$1:$N$363,10,FALSE)=0,"",VLOOKUP($C279,'Spells Data'!$A$1:$N$363,10,FALSE))</f>
        <v/>
      </c>
      <c r="L279" t="str">
        <f>IF(VLOOKUP($C279,'Spells Data'!$A$1:$N$363,11,FALSE)=0,"",VLOOKUP($C279,'Spells Data'!$A$1:$N$363,11,FALSE))</f>
        <v>Concentration, up to 1 minute</v>
      </c>
      <c r="M279" t="str">
        <f>IF(VLOOKUP($C279,'Spells Data'!$A$1:$N$363,12,FALSE)=0,"",VLOOKUP($C279,'Spells Data'!$A$1:$N$363,12,FALSE))</f>
        <v>1 creature per round within 60 must make a Wis save or be Panicked, Sickened, or forced Asleep.</v>
      </c>
      <c r="N279" t="str">
        <f>IF(VLOOKUP($C279,'Spells Data'!$A$1:$N$363,13,FALSE)=0,"",VLOOKUP($C279,'Spells Data'!$A$1:$N$363,13,FALSE))</f>
        <v/>
      </c>
      <c r="O279" t="s">
        <v>10</v>
      </c>
    </row>
    <row r="280" spans="1:15" x14ac:dyDescent="0.4">
      <c r="A280" t="s">
        <v>278</v>
      </c>
      <c r="B280">
        <v>6</v>
      </c>
      <c r="C280" t="s">
        <v>99</v>
      </c>
      <c r="D280" t="str">
        <f>IF(VLOOKUP($C280,'Spells Data'!$A$1:$N$363,3,FALSE)=0,"",VLOOKUP($C280,'Spells Data'!$A$1:$N$363,3,FALSE))</f>
        <v>necromancy</v>
      </c>
      <c r="E280" t="str">
        <f>IF(VLOOKUP($C280,'Spells Data'!$A$1:$N$363,4,FALSE)=0,"",VLOOKUP($C280,'Spells Data'!$A$1:$N$363,4,FALSE))</f>
        <v/>
      </c>
      <c r="F280" t="str">
        <f>IF(VLOOKUP($C280,'Spells Data'!$A$1:$N$363,5,FALSE)=0,"",VLOOKUP($C280,'Spells Data'!$A$1:$N$363,5,FALSE))</f>
        <v>1 action</v>
      </c>
      <c r="G280" t="str">
        <f>IF(VLOOKUP($C280,'Spells Data'!$A$1:$N$363,6,FALSE)=0,"",VLOOKUP($C280,'Spells Data'!$A$1:$N$363,6,FALSE))</f>
        <v>Self</v>
      </c>
      <c r="H280" t="str">
        <f>IF(VLOOKUP($C280,'Spells Data'!$A$1:$N$363,7,FALSE)=0,"",VLOOKUP($C280,'Spells Data'!$A$1:$N$363,7,FALSE))</f>
        <v>V</v>
      </c>
      <c r="I280" t="str">
        <f>IF(VLOOKUP($C280,'Spells Data'!$A$1:$N$363,8,FALSE)=0,"",VLOOKUP($C280,'Spells Data'!$A$1:$N$363,8,FALSE))</f>
        <v>S</v>
      </c>
      <c r="J280" t="str">
        <f>IF(VLOOKUP($C280,'Spells Data'!$A$1:$N$363,9,FALSE)=0,"",VLOOKUP($C280,'Spells Data'!$A$1:$N$363,9,FALSE))</f>
        <v/>
      </c>
      <c r="K280" t="str">
        <f>IF(VLOOKUP($C280,'Spells Data'!$A$1:$N$363,10,FALSE)=0,"",VLOOKUP($C280,'Spells Data'!$A$1:$N$363,10,FALSE))</f>
        <v/>
      </c>
      <c r="L280" t="str">
        <f>IF(VLOOKUP($C280,'Spells Data'!$A$1:$N$363,11,FALSE)=0,"",VLOOKUP($C280,'Spells Data'!$A$1:$N$363,11,FALSE))</f>
        <v>Concentration, up to 1 minute</v>
      </c>
      <c r="M280" t="str">
        <f>IF(VLOOKUP($C280,'Spells Data'!$A$1:$N$363,12,FALSE)=0,"",VLOOKUP($C280,'Spells Data'!$A$1:$N$363,12,FALSE))</f>
        <v>1 creature per round within 60 must make a Wis save or be Panicked, Sickened, or forced Asleep.</v>
      </c>
      <c r="N280" t="str">
        <f>IF(VLOOKUP($C280,'Spells Data'!$A$1:$N$363,13,FALSE)=0,"",VLOOKUP($C280,'Spells Data'!$A$1:$N$363,13,FALSE))</f>
        <v/>
      </c>
      <c r="O280" t="s">
        <v>278</v>
      </c>
    </row>
    <row r="281" spans="1:15" x14ac:dyDescent="0.4">
      <c r="A281" t="s">
        <v>329</v>
      </c>
      <c r="B281">
        <v>6</v>
      </c>
      <c r="C281" t="s">
        <v>99</v>
      </c>
      <c r="D281" t="str">
        <f>IF(VLOOKUP($C281,'Spells Data'!$A$1:$N$363,3,FALSE)=0,"",VLOOKUP($C281,'Spells Data'!$A$1:$N$363,3,FALSE))</f>
        <v>necromancy</v>
      </c>
      <c r="E281" t="str">
        <f>IF(VLOOKUP($C281,'Spells Data'!$A$1:$N$363,4,FALSE)=0,"",VLOOKUP($C281,'Spells Data'!$A$1:$N$363,4,FALSE))</f>
        <v/>
      </c>
      <c r="F281" t="str">
        <f>IF(VLOOKUP($C281,'Spells Data'!$A$1:$N$363,5,FALSE)=0,"",VLOOKUP($C281,'Spells Data'!$A$1:$N$363,5,FALSE))</f>
        <v>1 action</v>
      </c>
      <c r="G281" t="str">
        <f>IF(VLOOKUP($C281,'Spells Data'!$A$1:$N$363,6,FALSE)=0,"",VLOOKUP($C281,'Spells Data'!$A$1:$N$363,6,FALSE))</f>
        <v>Self</v>
      </c>
      <c r="H281" t="str">
        <f>IF(VLOOKUP($C281,'Spells Data'!$A$1:$N$363,7,FALSE)=0,"",VLOOKUP($C281,'Spells Data'!$A$1:$N$363,7,FALSE))</f>
        <v>V</v>
      </c>
      <c r="I281" t="str">
        <f>IF(VLOOKUP($C281,'Spells Data'!$A$1:$N$363,8,FALSE)=0,"",VLOOKUP($C281,'Spells Data'!$A$1:$N$363,8,FALSE))</f>
        <v>S</v>
      </c>
      <c r="J281" t="str">
        <f>IF(VLOOKUP($C281,'Spells Data'!$A$1:$N$363,9,FALSE)=0,"",VLOOKUP($C281,'Spells Data'!$A$1:$N$363,9,FALSE))</f>
        <v/>
      </c>
      <c r="K281" t="str">
        <f>IF(VLOOKUP($C281,'Spells Data'!$A$1:$N$363,10,FALSE)=0,"",VLOOKUP($C281,'Spells Data'!$A$1:$N$363,10,FALSE))</f>
        <v/>
      </c>
      <c r="L281" t="str">
        <f>IF(VLOOKUP($C281,'Spells Data'!$A$1:$N$363,11,FALSE)=0,"",VLOOKUP($C281,'Spells Data'!$A$1:$N$363,11,FALSE))</f>
        <v>Concentration, up to 1 minute</v>
      </c>
      <c r="M281" t="str">
        <f>IF(VLOOKUP($C281,'Spells Data'!$A$1:$N$363,12,FALSE)=0,"",VLOOKUP($C281,'Spells Data'!$A$1:$N$363,12,FALSE))</f>
        <v>1 creature per round within 60 must make a Wis save or be Panicked, Sickened, or forced Asleep.</v>
      </c>
      <c r="N281" t="str">
        <f>IF(VLOOKUP($C281,'Spells Data'!$A$1:$N$363,13,FALSE)=0,"",VLOOKUP($C281,'Spells Data'!$A$1:$N$363,13,FALSE))</f>
        <v/>
      </c>
      <c r="O281" t="s">
        <v>329</v>
      </c>
    </row>
    <row r="282" spans="1:15" x14ac:dyDescent="0.4">
      <c r="A282" t="s">
        <v>342</v>
      </c>
      <c r="B282">
        <v>6</v>
      </c>
      <c r="C282" t="s">
        <v>99</v>
      </c>
      <c r="D282" t="str">
        <f>IF(VLOOKUP($C282,'Spells Data'!$A$1:$N$363,3,FALSE)=0,"",VLOOKUP($C282,'Spells Data'!$A$1:$N$363,3,FALSE))</f>
        <v>necromancy</v>
      </c>
      <c r="E282" t="str">
        <f>IF(VLOOKUP($C282,'Spells Data'!$A$1:$N$363,4,FALSE)=0,"",VLOOKUP($C282,'Spells Data'!$A$1:$N$363,4,FALSE))</f>
        <v/>
      </c>
      <c r="F282" t="str">
        <f>IF(VLOOKUP($C282,'Spells Data'!$A$1:$N$363,5,FALSE)=0,"",VLOOKUP($C282,'Spells Data'!$A$1:$N$363,5,FALSE))</f>
        <v>1 action</v>
      </c>
      <c r="G282" t="str">
        <f>IF(VLOOKUP($C282,'Spells Data'!$A$1:$N$363,6,FALSE)=0,"",VLOOKUP($C282,'Spells Data'!$A$1:$N$363,6,FALSE))</f>
        <v>Self</v>
      </c>
      <c r="H282" t="str">
        <f>IF(VLOOKUP($C282,'Spells Data'!$A$1:$N$363,7,FALSE)=0,"",VLOOKUP($C282,'Spells Data'!$A$1:$N$363,7,FALSE))</f>
        <v>V</v>
      </c>
      <c r="I282" t="str">
        <f>IF(VLOOKUP($C282,'Spells Data'!$A$1:$N$363,8,FALSE)=0,"",VLOOKUP($C282,'Spells Data'!$A$1:$N$363,8,FALSE))</f>
        <v>S</v>
      </c>
      <c r="J282" t="str">
        <f>IF(VLOOKUP($C282,'Spells Data'!$A$1:$N$363,9,FALSE)=0,"",VLOOKUP($C282,'Spells Data'!$A$1:$N$363,9,FALSE))</f>
        <v/>
      </c>
      <c r="K282" t="str">
        <f>IF(VLOOKUP($C282,'Spells Data'!$A$1:$N$363,10,FALSE)=0,"",VLOOKUP($C282,'Spells Data'!$A$1:$N$363,10,FALSE))</f>
        <v/>
      </c>
      <c r="L282" t="str">
        <f>IF(VLOOKUP($C282,'Spells Data'!$A$1:$N$363,11,FALSE)=0,"",VLOOKUP($C282,'Spells Data'!$A$1:$N$363,11,FALSE))</f>
        <v>Concentration, up to 1 minute</v>
      </c>
      <c r="M282" t="str">
        <f>IF(VLOOKUP($C282,'Spells Data'!$A$1:$N$363,12,FALSE)=0,"",VLOOKUP($C282,'Spells Data'!$A$1:$N$363,12,FALSE))</f>
        <v>1 creature per round within 60 must make a Wis save or be Panicked, Sickened, or forced Asleep.</v>
      </c>
      <c r="N282" t="str">
        <f>IF(VLOOKUP($C282,'Spells Data'!$A$1:$N$363,13,FALSE)=0,"",VLOOKUP($C282,'Spells Data'!$A$1:$N$363,13,FALSE))</f>
        <v/>
      </c>
      <c r="O282" t="s">
        <v>342</v>
      </c>
    </row>
    <row r="283" spans="1:15" x14ac:dyDescent="0.4">
      <c r="A283" t="s">
        <v>342</v>
      </c>
      <c r="B283">
        <v>4</v>
      </c>
      <c r="C283" t="s">
        <v>355</v>
      </c>
      <c r="D283" t="str">
        <f>IF(VLOOKUP($C283,'Spells Data'!$A$1:$N$363,3,FALSE)=0,"",VLOOKUP($C283,'Spells Data'!$A$1:$N$363,3,FALSE))</f>
        <v>transmutation</v>
      </c>
      <c r="E283" t="str">
        <f>IF(VLOOKUP($C283,'Spells Data'!$A$1:$N$363,4,FALSE)=0,"",VLOOKUP($C283,'Spells Data'!$A$1:$N$363,4,FALSE))</f>
        <v/>
      </c>
      <c r="F283" t="str">
        <f>IF(VLOOKUP($C283,'Spells Data'!$A$1:$N$363,5,FALSE)=0,"",VLOOKUP($C283,'Spells Data'!$A$1:$N$363,5,FALSE))</f>
        <v>10 minutes</v>
      </c>
      <c r="G283" t="str">
        <f>IF(VLOOKUP($C283,'Spells Data'!$A$1:$N$363,6,FALSE)=0,"",VLOOKUP($C283,'Spells Data'!$A$1:$N$363,6,FALSE))</f>
        <v>120 feet</v>
      </c>
      <c r="H283" t="str">
        <f>IF(VLOOKUP($C283,'Spells Data'!$A$1:$N$363,7,FALSE)=0,"",VLOOKUP($C283,'Spells Data'!$A$1:$N$363,7,FALSE))</f>
        <v>V</v>
      </c>
      <c r="I283" t="str">
        <f>IF(VLOOKUP($C283,'Spells Data'!$A$1:$N$363,8,FALSE)=0,"",VLOOKUP($C283,'Spells Data'!$A$1:$N$363,8,FALSE))</f>
        <v>S</v>
      </c>
      <c r="J283" t="str">
        <f>IF(VLOOKUP($C283,'Spells Data'!$A$1:$N$363,9,FALSE)=0,"",VLOOKUP($C283,'Spells Data'!$A$1:$N$363,9,FALSE))</f>
        <v/>
      </c>
      <c r="K283" t="str">
        <f>IF(VLOOKUP($C283,'Spells Data'!$A$1:$N$363,10,FALSE)=0,"",VLOOKUP($C283,'Spells Data'!$A$1:$N$363,10,FALSE))</f>
        <v/>
      </c>
      <c r="L283" t="str">
        <f>IF(VLOOKUP($C283,'Spells Data'!$A$1:$N$363,11,FALSE)=0,"",VLOOKUP($C283,'Spells Data'!$A$1:$N$363,11,FALSE))</f>
        <v>Instantaneous</v>
      </c>
      <c r="M283" t="str">
        <f>IF(VLOOKUP($C283,'Spells Data'!$A$1:$N$363,12,FALSE)=0,"",VLOOKUP($C283,'Spells Data'!$A$1:$N$363,12,FALSE))</f>
        <v>Convert raw materials into Large or smaller product of same material. Product cannot require high degree of craftmanship</v>
      </c>
      <c r="N283" t="str">
        <f>IF(VLOOKUP($C283,'Spells Data'!$A$1:$N$363,13,FALSE)=0,"",VLOOKUP($C283,'Spells Data'!$A$1:$N$363,13,FALSE))</f>
        <v/>
      </c>
      <c r="O283" t="s">
        <v>342</v>
      </c>
    </row>
    <row r="284" spans="1:15" x14ac:dyDescent="0.4">
      <c r="A284" t="s">
        <v>10</v>
      </c>
      <c r="B284">
        <v>1</v>
      </c>
      <c r="C284" t="s">
        <v>29</v>
      </c>
      <c r="D284" t="str">
        <f>IF(VLOOKUP($C284,'Spells Data'!$A$1:$N$363,3,FALSE)=0,"",VLOOKUP($C284,'Spells Data'!$A$1:$N$363,3,FALSE))</f>
        <v>evocation</v>
      </c>
      <c r="E284" t="str">
        <f>IF(VLOOKUP($C284,'Spells Data'!$A$1:$N$363,4,FALSE)=0,"",VLOOKUP($C284,'Spells Data'!$A$1:$N$363,4,FALSE))</f>
        <v/>
      </c>
      <c r="F284" t="str">
        <f>IF(VLOOKUP($C284,'Spells Data'!$A$1:$N$363,5,FALSE)=0,"",VLOOKUP($C284,'Spells Data'!$A$1:$N$363,5,FALSE))</f>
        <v>1 action</v>
      </c>
      <c r="G284" t="str">
        <f>IF(VLOOKUP($C284,'Spells Data'!$A$1:$N$363,6,FALSE)=0,"",VLOOKUP($C284,'Spells Data'!$A$1:$N$363,6,FALSE))</f>
        <v>60 feet</v>
      </c>
      <c r="H284" t="str">
        <f>IF(VLOOKUP($C284,'Spells Data'!$A$1:$N$363,7,FALSE)=0,"",VLOOKUP($C284,'Spells Data'!$A$1:$N$363,7,FALSE))</f>
        <v>V</v>
      </c>
      <c r="I284" t="str">
        <f>IF(VLOOKUP($C284,'Spells Data'!$A$1:$N$363,8,FALSE)=0,"",VLOOKUP($C284,'Spells Data'!$A$1:$N$363,8,FALSE))</f>
        <v/>
      </c>
      <c r="J284" t="str">
        <f>IF(VLOOKUP($C284,'Spells Data'!$A$1:$N$363,9,FALSE)=0,"",VLOOKUP($C284,'Spells Data'!$A$1:$N$363,9,FALSE))</f>
        <v/>
      </c>
      <c r="K284" t="str">
        <f>IF(VLOOKUP($C284,'Spells Data'!$A$1:$N$363,10,FALSE)=0,"",VLOOKUP($C284,'Spells Data'!$A$1:$N$363,10,FALSE))</f>
        <v/>
      </c>
      <c r="L284" t="str">
        <f>IF(VLOOKUP($C284,'Spells Data'!$A$1:$N$363,11,FALSE)=0,"",VLOOKUP($C284,'Spells Data'!$A$1:$N$363,11,FALSE))</f>
        <v>Concentration, up to 1 minute</v>
      </c>
      <c r="M284" t="str">
        <f>IF(VLOOKUP($C284,'Spells Data'!$A$1:$N$363,12,FALSE)=0,"",VLOOKUP($C284,'Spells Data'!$A$1:$N$363,12,FALSE))</f>
        <v>Objects and creatures who fail Dex save in 20' cube are outlined in light. Attack rolls against affected creatures have advantage</v>
      </c>
      <c r="N284" t="str">
        <f>IF(VLOOKUP($C284,'Spells Data'!$A$1:$N$363,13,FALSE)=0,"",VLOOKUP($C284,'Spells Data'!$A$1:$N$363,13,FALSE))</f>
        <v/>
      </c>
      <c r="O284" t="s">
        <v>10</v>
      </c>
    </row>
    <row r="285" spans="1:15" x14ac:dyDescent="0.4">
      <c r="A285" t="s">
        <v>195</v>
      </c>
      <c r="B285">
        <v>1</v>
      </c>
      <c r="C285" t="s">
        <v>29</v>
      </c>
      <c r="D285" t="str">
        <f>IF(VLOOKUP($C285,'Spells Data'!$A$1:$N$363,3,FALSE)=0,"",VLOOKUP($C285,'Spells Data'!$A$1:$N$363,3,FALSE))</f>
        <v>evocation</v>
      </c>
      <c r="E285" t="str">
        <f>IF(VLOOKUP($C285,'Spells Data'!$A$1:$N$363,4,FALSE)=0,"",VLOOKUP($C285,'Spells Data'!$A$1:$N$363,4,FALSE))</f>
        <v/>
      </c>
      <c r="F285" t="str">
        <f>IF(VLOOKUP($C285,'Spells Data'!$A$1:$N$363,5,FALSE)=0,"",VLOOKUP($C285,'Spells Data'!$A$1:$N$363,5,FALSE))</f>
        <v>1 action</v>
      </c>
      <c r="G285" t="str">
        <f>IF(VLOOKUP($C285,'Spells Data'!$A$1:$N$363,6,FALSE)=0,"",VLOOKUP($C285,'Spells Data'!$A$1:$N$363,6,FALSE))</f>
        <v>60 feet</v>
      </c>
      <c r="H285" t="str">
        <f>IF(VLOOKUP($C285,'Spells Data'!$A$1:$N$363,7,FALSE)=0,"",VLOOKUP($C285,'Spells Data'!$A$1:$N$363,7,FALSE))</f>
        <v>V</v>
      </c>
      <c r="I285" t="str">
        <f>IF(VLOOKUP($C285,'Spells Data'!$A$1:$N$363,8,FALSE)=0,"",VLOOKUP($C285,'Spells Data'!$A$1:$N$363,8,FALSE))</f>
        <v/>
      </c>
      <c r="J285" t="str">
        <f>IF(VLOOKUP($C285,'Spells Data'!$A$1:$N$363,9,FALSE)=0,"",VLOOKUP($C285,'Spells Data'!$A$1:$N$363,9,FALSE))</f>
        <v/>
      </c>
      <c r="K285" t="str">
        <f>IF(VLOOKUP($C285,'Spells Data'!$A$1:$N$363,10,FALSE)=0,"",VLOOKUP($C285,'Spells Data'!$A$1:$N$363,10,FALSE))</f>
        <v/>
      </c>
      <c r="L285" t="str">
        <f>IF(VLOOKUP($C285,'Spells Data'!$A$1:$N$363,11,FALSE)=0,"",VLOOKUP($C285,'Spells Data'!$A$1:$N$363,11,FALSE))</f>
        <v>Concentration, up to 1 minute</v>
      </c>
      <c r="M285" t="str">
        <f>IF(VLOOKUP($C285,'Spells Data'!$A$1:$N$363,12,FALSE)=0,"",VLOOKUP($C285,'Spells Data'!$A$1:$N$363,12,FALSE))</f>
        <v>Objects and creatures who fail Dex save in 20' cube are outlined in light. Attack rolls against affected creatures have advantage</v>
      </c>
      <c r="N285" t="str">
        <f>IF(VLOOKUP($C285,'Spells Data'!$A$1:$N$363,13,FALSE)=0,"",VLOOKUP($C285,'Spells Data'!$A$1:$N$363,13,FALSE))</f>
        <v/>
      </c>
      <c r="O285" t="s">
        <v>195</v>
      </c>
    </row>
    <row r="286" spans="1:15" x14ac:dyDescent="0.4">
      <c r="A286" t="s">
        <v>278</v>
      </c>
      <c r="B286">
        <v>1</v>
      </c>
      <c r="C286" t="s">
        <v>289</v>
      </c>
      <c r="D286" t="str">
        <f>IF(VLOOKUP($C286,'Spells Data'!$A$1:$N$363,3,FALSE)=0,"",VLOOKUP($C286,'Spells Data'!$A$1:$N$363,3,FALSE))</f>
        <v>necromancy</v>
      </c>
      <c r="E286" t="str">
        <f>IF(VLOOKUP($C286,'Spells Data'!$A$1:$N$363,4,FALSE)=0,"",VLOOKUP($C286,'Spells Data'!$A$1:$N$363,4,FALSE))</f>
        <v/>
      </c>
      <c r="F286" t="str">
        <f>IF(VLOOKUP($C286,'Spells Data'!$A$1:$N$363,5,FALSE)=0,"",VLOOKUP($C286,'Spells Data'!$A$1:$N$363,5,FALSE))</f>
        <v>1 action</v>
      </c>
      <c r="G286" t="str">
        <f>IF(VLOOKUP($C286,'Spells Data'!$A$1:$N$363,6,FALSE)=0,"",VLOOKUP($C286,'Spells Data'!$A$1:$N$363,6,FALSE))</f>
        <v>Self</v>
      </c>
      <c r="H286" t="str">
        <f>IF(VLOOKUP($C286,'Spells Data'!$A$1:$N$363,7,FALSE)=0,"",VLOOKUP($C286,'Spells Data'!$A$1:$N$363,7,FALSE))</f>
        <v>V</v>
      </c>
      <c r="I286" t="str">
        <f>IF(VLOOKUP($C286,'Spells Data'!$A$1:$N$363,8,FALSE)=0,"",VLOOKUP($C286,'Spells Data'!$A$1:$N$363,8,FALSE))</f>
        <v>S</v>
      </c>
      <c r="J286" t="str">
        <f>IF(VLOOKUP($C286,'Spells Data'!$A$1:$N$363,9,FALSE)=0,"",VLOOKUP($C286,'Spells Data'!$A$1:$N$363,9,FALSE))</f>
        <v>M</v>
      </c>
      <c r="K286" t="str">
        <f>IF(VLOOKUP($C286,'Spells Data'!$A$1:$N$363,10,FALSE)=0,"",VLOOKUP($C286,'Spells Data'!$A$1:$N$363,10,FALSE))</f>
        <v/>
      </c>
      <c r="L286" t="str">
        <f>IF(VLOOKUP($C286,'Spells Data'!$A$1:$N$363,11,FALSE)=0,"",VLOOKUP($C286,'Spells Data'!$A$1:$N$363,11,FALSE))</f>
        <v>1 hour</v>
      </c>
      <c r="M286" t="str">
        <f>IF(VLOOKUP($C286,'Spells Data'!$A$1:$N$363,12,FALSE)=0,"",VLOOKUP($C286,'Spells Data'!$A$1:$N$363,12,FALSE))</f>
        <v>Gain 1d4+4 temporary hit points for duration.</v>
      </c>
      <c r="N286" t="str">
        <f>IF(VLOOKUP($C286,'Spells Data'!$A$1:$N$363,13,FALSE)=0,"",VLOOKUP($C286,'Spells Data'!$A$1:$N$363,13,FALSE))</f>
        <v>yes</v>
      </c>
      <c r="O286" t="s">
        <v>278</v>
      </c>
    </row>
    <row r="287" spans="1:15" x14ac:dyDescent="0.4">
      <c r="A287" t="s">
        <v>342</v>
      </c>
      <c r="B287">
        <v>1</v>
      </c>
      <c r="C287" t="s">
        <v>289</v>
      </c>
      <c r="D287" t="str">
        <f>IF(VLOOKUP($C287,'Spells Data'!$A$1:$N$363,3,FALSE)=0,"",VLOOKUP($C287,'Spells Data'!$A$1:$N$363,3,FALSE))</f>
        <v>necromancy</v>
      </c>
      <c r="E287" t="str">
        <f>IF(VLOOKUP($C287,'Spells Data'!$A$1:$N$363,4,FALSE)=0,"",VLOOKUP($C287,'Spells Data'!$A$1:$N$363,4,FALSE))</f>
        <v/>
      </c>
      <c r="F287" t="str">
        <f>IF(VLOOKUP($C287,'Spells Data'!$A$1:$N$363,5,FALSE)=0,"",VLOOKUP($C287,'Spells Data'!$A$1:$N$363,5,FALSE))</f>
        <v>1 action</v>
      </c>
      <c r="G287" t="str">
        <f>IF(VLOOKUP($C287,'Spells Data'!$A$1:$N$363,6,FALSE)=0,"",VLOOKUP($C287,'Spells Data'!$A$1:$N$363,6,FALSE))</f>
        <v>Self</v>
      </c>
      <c r="H287" t="str">
        <f>IF(VLOOKUP($C287,'Spells Data'!$A$1:$N$363,7,FALSE)=0,"",VLOOKUP($C287,'Spells Data'!$A$1:$N$363,7,FALSE))</f>
        <v>V</v>
      </c>
      <c r="I287" t="str">
        <f>IF(VLOOKUP($C287,'Spells Data'!$A$1:$N$363,8,FALSE)=0,"",VLOOKUP($C287,'Spells Data'!$A$1:$N$363,8,FALSE))</f>
        <v>S</v>
      </c>
      <c r="J287" t="str">
        <f>IF(VLOOKUP($C287,'Spells Data'!$A$1:$N$363,9,FALSE)=0,"",VLOOKUP($C287,'Spells Data'!$A$1:$N$363,9,FALSE))</f>
        <v>M</v>
      </c>
      <c r="K287" t="str">
        <f>IF(VLOOKUP($C287,'Spells Data'!$A$1:$N$363,10,FALSE)=0,"",VLOOKUP($C287,'Spells Data'!$A$1:$N$363,10,FALSE))</f>
        <v/>
      </c>
      <c r="L287" t="str">
        <f>IF(VLOOKUP($C287,'Spells Data'!$A$1:$N$363,11,FALSE)=0,"",VLOOKUP($C287,'Spells Data'!$A$1:$N$363,11,FALSE))</f>
        <v>1 hour</v>
      </c>
      <c r="M287" t="str">
        <f>IF(VLOOKUP($C287,'Spells Data'!$A$1:$N$363,12,FALSE)=0,"",VLOOKUP($C287,'Spells Data'!$A$1:$N$363,12,FALSE))</f>
        <v>Gain 1d4+4 temporary hit points for duration.</v>
      </c>
      <c r="N287" t="str">
        <f>IF(VLOOKUP($C287,'Spells Data'!$A$1:$N$363,13,FALSE)=0,"",VLOOKUP($C287,'Spells Data'!$A$1:$N$363,13,FALSE))</f>
        <v>yes</v>
      </c>
      <c r="O287" t="s">
        <v>342</v>
      </c>
    </row>
    <row r="288" spans="1:15" x14ac:dyDescent="0.4">
      <c r="A288" t="s">
        <v>10</v>
      </c>
      <c r="B288">
        <v>3</v>
      </c>
      <c r="C288" t="s">
        <v>64</v>
      </c>
      <c r="D288" t="str">
        <f>IF(VLOOKUP($C288,'Spells Data'!$A$1:$N$363,3,FALSE)=0,"",VLOOKUP($C288,'Spells Data'!$A$1:$N$363,3,FALSE))</f>
        <v>illusion</v>
      </c>
      <c r="E288" t="str">
        <f>IF(VLOOKUP($C288,'Spells Data'!$A$1:$N$363,4,FALSE)=0,"",VLOOKUP($C288,'Spells Data'!$A$1:$N$363,4,FALSE))</f>
        <v/>
      </c>
      <c r="F288" t="str">
        <f>IF(VLOOKUP($C288,'Spells Data'!$A$1:$N$363,5,FALSE)=0,"",VLOOKUP($C288,'Spells Data'!$A$1:$N$363,5,FALSE))</f>
        <v>1 action</v>
      </c>
      <c r="G288" t="str">
        <f>IF(VLOOKUP($C288,'Spells Data'!$A$1:$N$363,6,FALSE)=0,"",VLOOKUP($C288,'Spells Data'!$A$1:$N$363,6,FALSE))</f>
        <v>Self (30-foot cone)</v>
      </c>
      <c r="H288" t="str">
        <f>IF(VLOOKUP($C288,'Spells Data'!$A$1:$N$363,7,FALSE)=0,"",VLOOKUP($C288,'Spells Data'!$A$1:$N$363,7,FALSE))</f>
        <v>V</v>
      </c>
      <c r="I288" t="str">
        <f>IF(VLOOKUP($C288,'Spells Data'!$A$1:$N$363,8,FALSE)=0,"",VLOOKUP($C288,'Spells Data'!$A$1:$N$363,8,FALSE))</f>
        <v>S</v>
      </c>
      <c r="J288" t="str">
        <f>IF(VLOOKUP($C288,'Spells Data'!$A$1:$N$363,9,FALSE)=0,"",VLOOKUP($C288,'Spells Data'!$A$1:$N$363,9,FALSE))</f>
        <v>M</v>
      </c>
      <c r="K288" t="str">
        <f>IF(VLOOKUP($C288,'Spells Data'!$A$1:$N$363,10,FALSE)=0,"",VLOOKUP($C288,'Spells Data'!$A$1:$N$363,10,FALSE))</f>
        <v/>
      </c>
      <c r="L288" t="str">
        <f>IF(VLOOKUP($C288,'Spells Data'!$A$1:$N$363,11,FALSE)=0,"",VLOOKUP($C288,'Spells Data'!$A$1:$N$363,11,FALSE))</f>
        <v>Concentration, up to 1 minute</v>
      </c>
      <c r="M288" t="str">
        <f>IF(VLOOKUP($C288,'Spells Data'!$A$1:$N$363,12,FALSE)=0,"",VLOOKUP($C288,'Spells Data'!$A$1:$N$363,12,FALSE))</f>
        <v>Each creature is frightened and drops held items on a failed Wis save.</v>
      </c>
      <c r="N288" t="str">
        <f>IF(VLOOKUP($C288,'Spells Data'!$A$1:$N$363,13,FALSE)=0,"",VLOOKUP($C288,'Spells Data'!$A$1:$N$363,13,FALSE))</f>
        <v/>
      </c>
      <c r="O288" t="s">
        <v>10</v>
      </c>
    </row>
    <row r="289" spans="1:15" x14ac:dyDescent="0.4">
      <c r="A289" t="s">
        <v>278</v>
      </c>
      <c r="B289">
        <v>3</v>
      </c>
      <c r="C289" t="s">
        <v>64</v>
      </c>
      <c r="D289" t="str">
        <f>IF(VLOOKUP($C289,'Spells Data'!$A$1:$N$363,3,FALSE)=0,"",VLOOKUP($C289,'Spells Data'!$A$1:$N$363,3,FALSE))</f>
        <v>illusion</v>
      </c>
      <c r="E289" t="str">
        <f>IF(VLOOKUP($C289,'Spells Data'!$A$1:$N$363,4,FALSE)=0,"",VLOOKUP($C289,'Spells Data'!$A$1:$N$363,4,FALSE))</f>
        <v/>
      </c>
      <c r="F289" t="str">
        <f>IF(VLOOKUP($C289,'Spells Data'!$A$1:$N$363,5,FALSE)=0,"",VLOOKUP($C289,'Spells Data'!$A$1:$N$363,5,FALSE))</f>
        <v>1 action</v>
      </c>
      <c r="G289" t="str">
        <f>IF(VLOOKUP($C289,'Spells Data'!$A$1:$N$363,6,FALSE)=0,"",VLOOKUP($C289,'Spells Data'!$A$1:$N$363,6,FALSE))</f>
        <v>Self (30-foot cone)</v>
      </c>
      <c r="H289" t="str">
        <f>IF(VLOOKUP($C289,'Spells Data'!$A$1:$N$363,7,FALSE)=0,"",VLOOKUP($C289,'Spells Data'!$A$1:$N$363,7,FALSE))</f>
        <v>V</v>
      </c>
      <c r="I289" t="str">
        <f>IF(VLOOKUP($C289,'Spells Data'!$A$1:$N$363,8,FALSE)=0,"",VLOOKUP($C289,'Spells Data'!$A$1:$N$363,8,FALSE))</f>
        <v>S</v>
      </c>
      <c r="J289" t="str">
        <f>IF(VLOOKUP($C289,'Spells Data'!$A$1:$N$363,9,FALSE)=0,"",VLOOKUP($C289,'Spells Data'!$A$1:$N$363,9,FALSE))</f>
        <v>M</v>
      </c>
      <c r="K289" t="str">
        <f>IF(VLOOKUP($C289,'Spells Data'!$A$1:$N$363,10,FALSE)=0,"",VLOOKUP($C289,'Spells Data'!$A$1:$N$363,10,FALSE))</f>
        <v/>
      </c>
      <c r="L289" t="str">
        <f>IF(VLOOKUP($C289,'Spells Data'!$A$1:$N$363,11,FALSE)=0,"",VLOOKUP($C289,'Spells Data'!$A$1:$N$363,11,FALSE))</f>
        <v>Concentration, up to 1 minute</v>
      </c>
      <c r="M289" t="str">
        <f>IF(VLOOKUP($C289,'Spells Data'!$A$1:$N$363,12,FALSE)=0,"",VLOOKUP($C289,'Spells Data'!$A$1:$N$363,12,FALSE))</f>
        <v>Each creature is frightened and drops held items on a failed Wis save.</v>
      </c>
      <c r="N289" t="str">
        <f>IF(VLOOKUP($C289,'Spells Data'!$A$1:$N$363,13,FALSE)=0,"",VLOOKUP($C289,'Spells Data'!$A$1:$N$363,13,FALSE))</f>
        <v/>
      </c>
      <c r="O289" t="s">
        <v>278</v>
      </c>
    </row>
    <row r="290" spans="1:15" x14ac:dyDescent="0.4">
      <c r="A290" t="s">
        <v>329</v>
      </c>
      <c r="B290">
        <v>3</v>
      </c>
      <c r="C290" t="s">
        <v>64</v>
      </c>
      <c r="D290" t="str">
        <f>IF(VLOOKUP($C290,'Spells Data'!$A$1:$N$363,3,FALSE)=0,"",VLOOKUP($C290,'Spells Data'!$A$1:$N$363,3,FALSE))</f>
        <v>illusion</v>
      </c>
      <c r="E290" t="str">
        <f>IF(VLOOKUP($C290,'Spells Data'!$A$1:$N$363,4,FALSE)=0,"",VLOOKUP($C290,'Spells Data'!$A$1:$N$363,4,FALSE))</f>
        <v/>
      </c>
      <c r="F290" t="str">
        <f>IF(VLOOKUP($C290,'Spells Data'!$A$1:$N$363,5,FALSE)=0,"",VLOOKUP($C290,'Spells Data'!$A$1:$N$363,5,FALSE))</f>
        <v>1 action</v>
      </c>
      <c r="G290" t="str">
        <f>IF(VLOOKUP($C290,'Spells Data'!$A$1:$N$363,6,FALSE)=0,"",VLOOKUP($C290,'Spells Data'!$A$1:$N$363,6,FALSE))</f>
        <v>Self (30-foot cone)</v>
      </c>
      <c r="H290" t="str">
        <f>IF(VLOOKUP($C290,'Spells Data'!$A$1:$N$363,7,FALSE)=0,"",VLOOKUP($C290,'Spells Data'!$A$1:$N$363,7,FALSE))</f>
        <v>V</v>
      </c>
      <c r="I290" t="str">
        <f>IF(VLOOKUP($C290,'Spells Data'!$A$1:$N$363,8,FALSE)=0,"",VLOOKUP($C290,'Spells Data'!$A$1:$N$363,8,FALSE))</f>
        <v>S</v>
      </c>
      <c r="J290" t="str">
        <f>IF(VLOOKUP($C290,'Spells Data'!$A$1:$N$363,9,FALSE)=0,"",VLOOKUP($C290,'Spells Data'!$A$1:$N$363,9,FALSE))</f>
        <v>M</v>
      </c>
      <c r="K290" t="str">
        <f>IF(VLOOKUP($C290,'Spells Data'!$A$1:$N$363,10,FALSE)=0,"",VLOOKUP($C290,'Spells Data'!$A$1:$N$363,10,FALSE))</f>
        <v/>
      </c>
      <c r="L290" t="str">
        <f>IF(VLOOKUP($C290,'Spells Data'!$A$1:$N$363,11,FALSE)=0,"",VLOOKUP($C290,'Spells Data'!$A$1:$N$363,11,FALSE))</f>
        <v>Concentration, up to 1 minute</v>
      </c>
      <c r="M290" t="str">
        <f>IF(VLOOKUP($C290,'Spells Data'!$A$1:$N$363,12,FALSE)=0,"",VLOOKUP($C290,'Spells Data'!$A$1:$N$363,12,FALSE))</f>
        <v>Each creature is frightened and drops held items on a failed Wis save.</v>
      </c>
      <c r="N290" t="str">
        <f>IF(VLOOKUP($C290,'Spells Data'!$A$1:$N$363,13,FALSE)=0,"",VLOOKUP($C290,'Spells Data'!$A$1:$N$363,13,FALSE))</f>
        <v/>
      </c>
      <c r="O290" t="s">
        <v>329</v>
      </c>
    </row>
    <row r="291" spans="1:15" x14ac:dyDescent="0.4">
      <c r="A291" t="s">
        <v>342</v>
      </c>
      <c r="B291">
        <v>3</v>
      </c>
      <c r="C291" t="s">
        <v>64</v>
      </c>
      <c r="D291" t="str">
        <f>IF(VLOOKUP($C291,'Spells Data'!$A$1:$N$363,3,FALSE)=0,"",VLOOKUP($C291,'Spells Data'!$A$1:$N$363,3,FALSE))</f>
        <v>illusion</v>
      </c>
      <c r="E291" t="str">
        <f>IF(VLOOKUP($C291,'Spells Data'!$A$1:$N$363,4,FALSE)=0,"",VLOOKUP($C291,'Spells Data'!$A$1:$N$363,4,FALSE))</f>
        <v/>
      </c>
      <c r="F291" t="str">
        <f>IF(VLOOKUP($C291,'Spells Data'!$A$1:$N$363,5,FALSE)=0,"",VLOOKUP($C291,'Spells Data'!$A$1:$N$363,5,FALSE))</f>
        <v>1 action</v>
      </c>
      <c r="G291" t="str">
        <f>IF(VLOOKUP($C291,'Spells Data'!$A$1:$N$363,6,FALSE)=0,"",VLOOKUP($C291,'Spells Data'!$A$1:$N$363,6,FALSE))</f>
        <v>Self (30-foot cone)</v>
      </c>
      <c r="H291" t="str">
        <f>IF(VLOOKUP($C291,'Spells Data'!$A$1:$N$363,7,FALSE)=0,"",VLOOKUP($C291,'Spells Data'!$A$1:$N$363,7,FALSE))</f>
        <v>V</v>
      </c>
      <c r="I291" t="str">
        <f>IF(VLOOKUP($C291,'Spells Data'!$A$1:$N$363,8,FALSE)=0,"",VLOOKUP($C291,'Spells Data'!$A$1:$N$363,8,FALSE))</f>
        <v>S</v>
      </c>
      <c r="J291" t="str">
        <f>IF(VLOOKUP($C291,'Spells Data'!$A$1:$N$363,9,FALSE)=0,"",VLOOKUP($C291,'Spells Data'!$A$1:$N$363,9,FALSE))</f>
        <v>M</v>
      </c>
      <c r="K291" t="str">
        <f>IF(VLOOKUP($C291,'Spells Data'!$A$1:$N$363,10,FALSE)=0,"",VLOOKUP($C291,'Spells Data'!$A$1:$N$363,10,FALSE))</f>
        <v/>
      </c>
      <c r="L291" t="str">
        <f>IF(VLOOKUP($C291,'Spells Data'!$A$1:$N$363,11,FALSE)=0,"",VLOOKUP($C291,'Spells Data'!$A$1:$N$363,11,FALSE))</f>
        <v>Concentration, up to 1 minute</v>
      </c>
      <c r="M291" t="str">
        <f>IF(VLOOKUP($C291,'Spells Data'!$A$1:$N$363,12,FALSE)=0,"",VLOOKUP($C291,'Spells Data'!$A$1:$N$363,12,FALSE))</f>
        <v>Each creature is frightened and drops held items on a failed Wis save.</v>
      </c>
      <c r="N291" t="str">
        <f>IF(VLOOKUP($C291,'Spells Data'!$A$1:$N$363,13,FALSE)=0,"",VLOOKUP($C291,'Spells Data'!$A$1:$N$363,13,FALSE))</f>
        <v/>
      </c>
      <c r="O291" t="s">
        <v>342</v>
      </c>
    </row>
    <row r="292" spans="1:15" x14ac:dyDescent="0.4">
      <c r="A292" t="s">
        <v>10</v>
      </c>
      <c r="B292">
        <v>1</v>
      </c>
      <c r="C292" t="s">
        <v>30</v>
      </c>
      <c r="D292" t="str">
        <f>IF(VLOOKUP($C292,'Spells Data'!$A$1:$N$363,3,FALSE)=0,"",VLOOKUP($C292,'Spells Data'!$A$1:$N$363,3,FALSE))</f>
        <v>transmutation</v>
      </c>
      <c r="E292" t="str">
        <f>IF(VLOOKUP($C292,'Spells Data'!$A$1:$N$363,4,FALSE)=0,"",VLOOKUP($C292,'Spells Data'!$A$1:$N$363,4,FALSE))</f>
        <v/>
      </c>
      <c r="F292" t="str">
        <f>IF(VLOOKUP($C292,'Spells Data'!$A$1:$N$363,5,FALSE)=0,"",VLOOKUP($C292,'Spells Data'!$A$1:$N$363,5,FALSE))</f>
        <v>1 reaction</v>
      </c>
      <c r="G292" t="str">
        <f>IF(VLOOKUP($C292,'Spells Data'!$A$1:$N$363,6,FALSE)=0,"",VLOOKUP($C292,'Spells Data'!$A$1:$N$363,6,FALSE))</f>
        <v>60 feet</v>
      </c>
      <c r="H292" t="str">
        <f>IF(VLOOKUP($C292,'Spells Data'!$A$1:$N$363,7,FALSE)=0,"",VLOOKUP($C292,'Spells Data'!$A$1:$N$363,7,FALSE))</f>
        <v>V</v>
      </c>
      <c r="I292" t="str">
        <f>IF(VLOOKUP($C292,'Spells Data'!$A$1:$N$363,8,FALSE)=0,"",VLOOKUP($C292,'Spells Data'!$A$1:$N$363,8,FALSE))</f>
        <v/>
      </c>
      <c r="J292" t="str">
        <f>IF(VLOOKUP($C292,'Spells Data'!$A$1:$N$363,9,FALSE)=0,"",VLOOKUP($C292,'Spells Data'!$A$1:$N$363,9,FALSE))</f>
        <v>M</v>
      </c>
      <c r="K292" t="str">
        <f>IF(VLOOKUP($C292,'Spells Data'!$A$1:$N$363,10,FALSE)=0,"",VLOOKUP($C292,'Spells Data'!$A$1:$N$363,10,FALSE))</f>
        <v/>
      </c>
      <c r="L292" t="str">
        <f>IF(VLOOKUP($C292,'Spells Data'!$A$1:$N$363,11,FALSE)=0,"",VLOOKUP($C292,'Spells Data'!$A$1:$N$363,11,FALSE))</f>
        <v>1 minute</v>
      </c>
      <c r="M292" t="str">
        <f>IF(VLOOKUP($C292,'Spells Data'!$A$1:$N$363,12,FALSE)=0,"",VLOOKUP($C292,'Spells Data'!$A$1:$N$363,12,FALSE))</f>
        <v>Up to 5 falling creatures within range slow to 60'/round and land with no damage and on their feet</v>
      </c>
      <c r="N292" t="str">
        <f>IF(VLOOKUP($C292,'Spells Data'!$A$1:$N$363,13,FALSE)=0,"",VLOOKUP($C292,'Spells Data'!$A$1:$N$363,13,FALSE))</f>
        <v/>
      </c>
      <c r="O292" t="s">
        <v>10</v>
      </c>
    </row>
    <row r="293" spans="1:15" x14ac:dyDescent="0.4">
      <c r="A293" t="s">
        <v>278</v>
      </c>
      <c r="B293">
        <v>1</v>
      </c>
      <c r="C293" t="s">
        <v>30</v>
      </c>
      <c r="D293" t="str">
        <f>IF(VLOOKUP($C293,'Spells Data'!$A$1:$N$363,3,FALSE)=0,"",VLOOKUP($C293,'Spells Data'!$A$1:$N$363,3,FALSE))</f>
        <v>transmutation</v>
      </c>
      <c r="E293" t="str">
        <f>IF(VLOOKUP($C293,'Spells Data'!$A$1:$N$363,4,FALSE)=0,"",VLOOKUP($C293,'Spells Data'!$A$1:$N$363,4,FALSE))</f>
        <v/>
      </c>
      <c r="F293" t="str">
        <f>IF(VLOOKUP($C293,'Spells Data'!$A$1:$N$363,5,FALSE)=0,"",VLOOKUP($C293,'Spells Data'!$A$1:$N$363,5,FALSE))</f>
        <v>1 reaction</v>
      </c>
      <c r="G293" t="str">
        <f>IF(VLOOKUP($C293,'Spells Data'!$A$1:$N$363,6,FALSE)=0,"",VLOOKUP($C293,'Spells Data'!$A$1:$N$363,6,FALSE))</f>
        <v>60 feet</v>
      </c>
      <c r="H293" t="str">
        <f>IF(VLOOKUP($C293,'Spells Data'!$A$1:$N$363,7,FALSE)=0,"",VLOOKUP($C293,'Spells Data'!$A$1:$N$363,7,FALSE))</f>
        <v>V</v>
      </c>
      <c r="I293" t="str">
        <f>IF(VLOOKUP($C293,'Spells Data'!$A$1:$N$363,8,FALSE)=0,"",VLOOKUP($C293,'Spells Data'!$A$1:$N$363,8,FALSE))</f>
        <v/>
      </c>
      <c r="J293" t="str">
        <f>IF(VLOOKUP($C293,'Spells Data'!$A$1:$N$363,9,FALSE)=0,"",VLOOKUP($C293,'Spells Data'!$A$1:$N$363,9,FALSE))</f>
        <v>M</v>
      </c>
      <c r="K293" t="str">
        <f>IF(VLOOKUP($C293,'Spells Data'!$A$1:$N$363,10,FALSE)=0,"",VLOOKUP($C293,'Spells Data'!$A$1:$N$363,10,FALSE))</f>
        <v/>
      </c>
      <c r="L293" t="str">
        <f>IF(VLOOKUP($C293,'Spells Data'!$A$1:$N$363,11,FALSE)=0,"",VLOOKUP($C293,'Spells Data'!$A$1:$N$363,11,FALSE))</f>
        <v>1 minute</v>
      </c>
      <c r="M293" t="str">
        <f>IF(VLOOKUP($C293,'Spells Data'!$A$1:$N$363,12,FALSE)=0,"",VLOOKUP($C293,'Spells Data'!$A$1:$N$363,12,FALSE))</f>
        <v>Up to 5 falling creatures within range slow to 60'/round and land with no damage and on their feet</v>
      </c>
      <c r="N293" t="str">
        <f>IF(VLOOKUP($C293,'Spells Data'!$A$1:$N$363,13,FALSE)=0,"",VLOOKUP($C293,'Spells Data'!$A$1:$N$363,13,FALSE))</f>
        <v/>
      </c>
      <c r="O293" t="s">
        <v>278</v>
      </c>
    </row>
    <row r="294" spans="1:15" x14ac:dyDescent="0.4">
      <c r="A294" t="s">
        <v>342</v>
      </c>
      <c r="B294">
        <v>1</v>
      </c>
      <c r="C294" t="s">
        <v>30</v>
      </c>
      <c r="D294" t="str">
        <f>IF(VLOOKUP($C294,'Spells Data'!$A$1:$N$363,3,FALSE)=0,"",VLOOKUP($C294,'Spells Data'!$A$1:$N$363,3,FALSE))</f>
        <v>transmutation</v>
      </c>
      <c r="E294" t="str">
        <f>IF(VLOOKUP($C294,'Spells Data'!$A$1:$N$363,4,FALSE)=0,"",VLOOKUP($C294,'Spells Data'!$A$1:$N$363,4,FALSE))</f>
        <v/>
      </c>
      <c r="F294" t="str">
        <f>IF(VLOOKUP($C294,'Spells Data'!$A$1:$N$363,5,FALSE)=0,"",VLOOKUP($C294,'Spells Data'!$A$1:$N$363,5,FALSE))</f>
        <v>1 reaction</v>
      </c>
      <c r="G294" t="str">
        <f>IF(VLOOKUP($C294,'Spells Data'!$A$1:$N$363,6,FALSE)=0,"",VLOOKUP($C294,'Spells Data'!$A$1:$N$363,6,FALSE))</f>
        <v>60 feet</v>
      </c>
      <c r="H294" t="str">
        <f>IF(VLOOKUP($C294,'Spells Data'!$A$1:$N$363,7,FALSE)=0,"",VLOOKUP($C294,'Spells Data'!$A$1:$N$363,7,FALSE))</f>
        <v>V</v>
      </c>
      <c r="I294" t="str">
        <f>IF(VLOOKUP($C294,'Spells Data'!$A$1:$N$363,8,FALSE)=0,"",VLOOKUP($C294,'Spells Data'!$A$1:$N$363,8,FALSE))</f>
        <v/>
      </c>
      <c r="J294" t="str">
        <f>IF(VLOOKUP($C294,'Spells Data'!$A$1:$N$363,9,FALSE)=0,"",VLOOKUP($C294,'Spells Data'!$A$1:$N$363,9,FALSE))</f>
        <v>M</v>
      </c>
      <c r="K294" t="str">
        <f>IF(VLOOKUP($C294,'Spells Data'!$A$1:$N$363,10,FALSE)=0,"",VLOOKUP($C294,'Spells Data'!$A$1:$N$363,10,FALSE))</f>
        <v/>
      </c>
      <c r="L294" t="str">
        <f>IF(VLOOKUP($C294,'Spells Data'!$A$1:$N$363,11,FALSE)=0,"",VLOOKUP($C294,'Spells Data'!$A$1:$N$363,11,FALSE))</f>
        <v>1 minute</v>
      </c>
      <c r="M294" t="str">
        <f>IF(VLOOKUP($C294,'Spells Data'!$A$1:$N$363,12,FALSE)=0,"",VLOOKUP($C294,'Spells Data'!$A$1:$N$363,12,FALSE))</f>
        <v>Up to 5 falling creatures within range slow to 60'/round and land with no damage and on their feet</v>
      </c>
      <c r="N294" t="str">
        <f>IF(VLOOKUP($C294,'Spells Data'!$A$1:$N$363,13,FALSE)=0,"",VLOOKUP($C294,'Spells Data'!$A$1:$N$363,13,FALSE))</f>
        <v/>
      </c>
      <c r="O294" t="s">
        <v>342</v>
      </c>
    </row>
    <row r="295" spans="1:15" x14ac:dyDescent="0.4">
      <c r="A295" t="s">
        <v>10</v>
      </c>
      <c r="B295">
        <v>8</v>
      </c>
      <c r="C295" t="s">
        <v>116</v>
      </c>
      <c r="D295" t="str">
        <f>IF(VLOOKUP($C295,'Spells Data'!$A$1:$N$363,3,FALSE)=0,"",VLOOKUP($C295,'Spells Data'!$A$1:$N$363,3,FALSE))</f>
        <v>enchantment</v>
      </c>
      <c r="E295" t="str">
        <f>IF(VLOOKUP($C295,'Spells Data'!$A$1:$N$363,4,FALSE)=0,"",VLOOKUP($C295,'Spells Data'!$A$1:$N$363,4,FALSE))</f>
        <v/>
      </c>
      <c r="F295" t="str">
        <f>IF(VLOOKUP($C295,'Spells Data'!$A$1:$N$363,5,FALSE)=0,"",VLOOKUP($C295,'Spells Data'!$A$1:$N$363,5,FALSE))</f>
        <v>1 action</v>
      </c>
      <c r="G295" t="str">
        <f>IF(VLOOKUP($C295,'Spells Data'!$A$1:$N$363,6,FALSE)=0,"",VLOOKUP($C295,'Spells Data'!$A$1:$N$363,6,FALSE))</f>
        <v>150 feet</v>
      </c>
      <c r="H295" t="str">
        <f>IF(VLOOKUP($C295,'Spells Data'!$A$1:$N$363,7,FALSE)=0,"",VLOOKUP($C295,'Spells Data'!$A$1:$N$363,7,FALSE))</f>
        <v>V</v>
      </c>
      <c r="I295" t="str">
        <f>IF(VLOOKUP($C295,'Spells Data'!$A$1:$N$363,8,FALSE)=0,"",VLOOKUP($C295,'Spells Data'!$A$1:$N$363,8,FALSE))</f>
        <v>S</v>
      </c>
      <c r="J295" t="str">
        <f>IF(VLOOKUP($C295,'Spells Data'!$A$1:$N$363,9,FALSE)=0,"",VLOOKUP($C295,'Spells Data'!$A$1:$N$363,9,FALSE))</f>
        <v>M</v>
      </c>
      <c r="K295" t="str">
        <f>IF(VLOOKUP($C295,'Spells Data'!$A$1:$N$363,10,FALSE)=0,"",VLOOKUP($C295,'Spells Data'!$A$1:$N$363,10,FALSE))</f>
        <v/>
      </c>
      <c r="L295" t="str">
        <f>IF(VLOOKUP($C295,'Spells Data'!$A$1:$N$363,11,FALSE)=0,"",VLOOKUP($C295,'Spells Data'!$A$1:$N$363,11,FALSE))</f>
        <v>Instantaneous</v>
      </c>
      <c r="M295" t="str">
        <f>IF(VLOOKUP($C295,'Spells Data'!$A$1:$N$363,12,FALSE)=0,"",VLOOKUP($C295,'Spells Data'!$A$1:$N$363,12,FALSE))</f>
        <v>Target creature in range takes 4d6 psychic damage and on failed Int save, Int and Cha both drop to 1</v>
      </c>
      <c r="N295" t="str">
        <f>IF(VLOOKUP($C295,'Spells Data'!$A$1:$N$363,13,FALSE)=0,"",VLOOKUP($C295,'Spells Data'!$A$1:$N$363,13,FALSE))</f>
        <v/>
      </c>
      <c r="O295" t="s">
        <v>10</v>
      </c>
    </row>
    <row r="296" spans="1:15" x14ac:dyDescent="0.4">
      <c r="A296" t="s">
        <v>195</v>
      </c>
      <c r="B296">
        <v>8</v>
      </c>
      <c r="C296" t="s">
        <v>116</v>
      </c>
      <c r="D296" t="str">
        <f>IF(VLOOKUP($C296,'Spells Data'!$A$1:$N$363,3,FALSE)=0,"",VLOOKUP($C296,'Spells Data'!$A$1:$N$363,3,FALSE))</f>
        <v>enchantment</v>
      </c>
      <c r="E296" t="str">
        <f>IF(VLOOKUP($C296,'Spells Data'!$A$1:$N$363,4,FALSE)=0,"",VLOOKUP($C296,'Spells Data'!$A$1:$N$363,4,FALSE))</f>
        <v/>
      </c>
      <c r="F296" t="str">
        <f>IF(VLOOKUP($C296,'Spells Data'!$A$1:$N$363,5,FALSE)=0,"",VLOOKUP($C296,'Spells Data'!$A$1:$N$363,5,FALSE))</f>
        <v>1 action</v>
      </c>
      <c r="G296" t="str">
        <f>IF(VLOOKUP($C296,'Spells Data'!$A$1:$N$363,6,FALSE)=0,"",VLOOKUP($C296,'Spells Data'!$A$1:$N$363,6,FALSE))</f>
        <v>150 feet</v>
      </c>
      <c r="H296" t="str">
        <f>IF(VLOOKUP($C296,'Spells Data'!$A$1:$N$363,7,FALSE)=0,"",VLOOKUP($C296,'Spells Data'!$A$1:$N$363,7,FALSE))</f>
        <v>V</v>
      </c>
      <c r="I296" t="str">
        <f>IF(VLOOKUP($C296,'Spells Data'!$A$1:$N$363,8,FALSE)=0,"",VLOOKUP($C296,'Spells Data'!$A$1:$N$363,8,FALSE))</f>
        <v>S</v>
      </c>
      <c r="J296" t="str">
        <f>IF(VLOOKUP($C296,'Spells Data'!$A$1:$N$363,9,FALSE)=0,"",VLOOKUP($C296,'Spells Data'!$A$1:$N$363,9,FALSE))</f>
        <v>M</v>
      </c>
      <c r="K296" t="str">
        <f>IF(VLOOKUP($C296,'Spells Data'!$A$1:$N$363,10,FALSE)=0,"",VLOOKUP($C296,'Spells Data'!$A$1:$N$363,10,FALSE))</f>
        <v/>
      </c>
      <c r="L296" t="str">
        <f>IF(VLOOKUP($C296,'Spells Data'!$A$1:$N$363,11,FALSE)=0,"",VLOOKUP($C296,'Spells Data'!$A$1:$N$363,11,FALSE))</f>
        <v>Instantaneous</v>
      </c>
      <c r="M296" t="str">
        <f>IF(VLOOKUP($C296,'Spells Data'!$A$1:$N$363,12,FALSE)=0,"",VLOOKUP($C296,'Spells Data'!$A$1:$N$363,12,FALSE))</f>
        <v>Target creature in range takes 4d6 psychic damage and on failed Int save, Int and Cha both drop to 1</v>
      </c>
      <c r="N296" t="str">
        <f>IF(VLOOKUP($C296,'Spells Data'!$A$1:$N$363,13,FALSE)=0,"",VLOOKUP($C296,'Spells Data'!$A$1:$N$363,13,FALSE))</f>
        <v/>
      </c>
      <c r="O296" t="s">
        <v>195</v>
      </c>
    </row>
    <row r="297" spans="1:15" x14ac:dyDescent="0.4">
      <c r="A297" t="s">
        <v>329</v>
      </c>
      <c r="B297">
        <v>8</v>
      </c>
      <c r="C297" t="s">
        <v>116</v>
      </c>
      <c r="D297" t="str">
        <f>IF(VLOOKUP($C297,'Spells Data'!$A$1:$N$363,3,FALSE)=0,"",VLOOKUP($C297,'Spells Data'!$A$1:$N$363,3,FALSE))</f>
        <v>enchantment</v>
      </c>
      <c r="E297" t="str">
        <f>IF(VLOOKUP($C297,'Spells Data'!$A$1:$N$363,4,FALSE)=0,"",VLOOKUP($C297,'Spells Data'!$A$1:$N$363,4,FALSE))</f>
        <v/>
      </c>
      <c r="F297" t="str">
        <f>IF(VLOOKUP($C297,'Spells Data'!$A$1:$N$363,5,FALSE)=0,"",VLOOKUP($C297,'Spells Data'!$A$1:$N$363,5,FALSE))</f>
        <v>1 action</v>
      </c>
      <c r="G297" t="str">
        <f>IF(VLOOKUP($C297,'Spells Data'!$A$1:$N$363,6,FALSE)=0,"",VLOOKUP($C297,'Spells Data'!$A$1:$N$363,6,FALSE))</f>
        <v>150 feet</v>
      </c>
      <c r="H297" t="str">
        <f>IF(VLOOKUP($C297,'Spells Data'!$A$1:$N$363,7,FALSE)=0,"",VLOOKUP($C297,'Spells Data'!$A$1:$N$363,7,FALSE))</f>
        <v>V</v>
      </c>
      <c r="I297" t="str">
        <f>IF(VLOOKUP($C297,'Spells Data'!$A$1:$N$363,8,FALSE)=0,"",VLOOKUP($C297,'Spells Data'!$A$1:$N$363,8,FALSE))</f>
        <v>S</v>
      </c>
      <c r="J297" t="str">
        <f>IF(VLOOKUP($C297,'Spells Data'!$A$1:$N$363,9,FALSE)=0,"",VLOOKUP($C297,'Spells Data'!$A$1:$N$363,9,FALSE))</f>
        <v>M</v>
      </c>
      <c r="K297" t="str">
        <f>IF(VLOOKUP($C297,'Spells Data'!$A$1:$N$363,10,FALSE)=0,"",VLOOKUP($C297,'Spells Data'!$A$1:$N$363,10,FALSE))</f>
        <v/>
      </c>
      <c r="L297" t="str">
        <f>IF(VLOOKUP($C297,'Spells Data'!$A$1:$N$363,11,FALSE)=0,"",VLOOKUP($C297,'Spells Data'!$A$1:$N$363,11,FALSE))</f>
        <v>Instantaneous</v>
      </c>
      <c r="M297" t="str">
        <f>IF(VLOOKUP($C297,'Spells Data'!$A$1:$N$363,12,FALSE)=0,"",VLOOKUP($C297,'Spells Data'!$A$1:$N$363,12,FALSE))</f>
        <v>Target creature in range takes 4d6 psychic damage and on failed Int save, Int and Cha both drop to 1</v>
      </c>
      <c r="N297" t="str">
        <f>IF(VLOOKUP($C297,'Spells Data'!$A$1:$N$363,13,FALSE)=0,"",VLOOKUP($C297,'Spells Data'!$A$1:$N$363,13,FALSE))</f>
        <v/>
      </c>
      <c r="O297" t="s">
        <v>329</v>
      </c>
    </row>
    <row r="298" spans="1:15" x14ac:dyDescent="0.4">
      <c r="A298" t="s">
        <v>342</v>
      </c>
      <c r="B298">
        <v>8</v>
      </c>
      <c r="C298" t="s">
        <v>116</v>
      </c>
      <c r="D298" t="str">
        <f>IF(VLOOKUP($C298,'Spells Data'!$A$1:$N$363,3,FALSE)=0,"",VLOOKUP($C298,'Spells Data'!$A$1:$N$363,3,FALSE))</f>
        <v>enchantment</v>
      </c>
      <c r="E298" t="str">
        <f>IF(VLOOKUP($C298,'Spells Data'!$A$1:$N$363,4,FALSE)=0,"",VLOOKUP($C298,'Spells Data'!$A$1:$N$363,4,FALSE))</f>
        <v/>
      </c>
      <c r="F298" t="str">
        <f>IF(VLOOKUP($C298,'Spells Data'!$A$1:$N$363,5,FALSE)=0,"",VLOOKUP($C298,'Spells Data'!$A$1:$N$363,5,FALSE))</f>
        <v>1 action</v>
      </c>
      <c r="G298" t="str">
        <f>IF(VLOOKUP($C298,'Spells Data'!$A$1:$N$363,6,FALSE)=0,"",VLOOKUP($C298,'Spells Data'!$A$1:$N$363,6,FALSE))</f>
        <v>150 feet</v>
      </c>
      <c r="H298" t="str">
        <f>IF(VLOOKUP($C298,'Spells Data'!$A$1:$N$363,7,FALSE)=0,"",VLOOKUP($C298,'Spells Data'!$A$1:$N$363,7,FALSE))</f>
        <v>V</v>
      </c>
      <c r="I298" t="str">
        <f>IF(VLOOKUP($C298,'Spells Data'!$A$1:$N$363,8,FALSE)=0,"",VLOOKUP($C298,'Spells Data'!$A$1:$N$363,8,FALSE))</f>
        <v>S</v>
      </c>
      <c r="J298" t="str">
        <f>IF(VLOOKUP($C298,'Spells Data'!$A$1:$N$363,9,FALSE)=0,"",VLOOKUP($C298,'Spells Data'!$A$1:$N$363,9,FALSE))</f>
        <v>M</v>
      </c>
      <c r="K298" t="str">
        <f>IF(VLOOKUP($C298,'Spells Data'!$A$1:$N$363,10,FALSE)=0,"",VLOOKUP($C298,'Spells Data'!$A$1:$N$363,10,FALSE))</f>
        <v/>
      </c>
      <c r="L298" t="str">
        <f>IF(VLOOKUP($C298,'Spells Data'!$A$1:$N$363,11,FALSE)=0,"",VLOOKUP($C298,'Spells Data'!$A$1:$N$363,11,FALSE))</f>
        <v>Instantaneous</v>
      </c>
      <c r="M298" t="str">
        <f>IF(VLOOKUP($C298,'Spells Data'!$A$1:$N$363,12,FALSE)=0,"",VLOOKUP($C298,'Spells Data'!$A$1:$N$363,12,FALSE))</f>
        <v>Target creature in range takes 4d6 psychic damage and on failed Int save, Int and Cha both drop to 1</v>
      </c>
      <c r="N298" t="str">
        <f>IF(VLOOKUP($C298,'Spells Data'!$A$1:$N$363,13,FALSE)=0,"",VLOOKUP($C298,'Spells Data'!$A$1:$N$363,13,FALSE))</f>
        <v/>
      </c>
      <c r="O298" t="s">
        <v>342</v>
      </c>
    </row>
    <row r="299" spans="1:15" x14ac:dyDescent="0.4">
      <c r="A299" t="s">
        <v>10</v>
      </c>
      <c r="B299">
        <v>3</v>
      </c>
      <c r="C299" t="s">
        <v>65</v>
      </c>
      <c r="D299" t="str">
        <f>IF(VLOOKUP($C299,'Spells Data'!$A$1:$N$363,3,FALSE)=0,"",VLOOKUP($C299,'Spells Data'!$A$1:$N$363,3,FALSE))</f>
        <v>necromancy</v>
      </c>
      <c r="E299" t="str">
        <f>IF(VLOOKUP($C299,'Spells Data'!$A$1:$N$363,4,FALSE)=0,"",VLOOKUP($C299,'Spells Data'!$A$1:$N$363,4,FALSE))</f>
        <v>yes</v>
      </c>
      <c r="F299" t="str">
        <f>IF(VLOOKUP($C299,'Spells Data'!$A$1:$N$363,5,FALSE)=0,"",VLOOKUP($C299,'Spells Data'!$A$1:$N$363,5,FALSE))</f>
        <v>1 action</v>
      </c>
      <c r="G299" t="str">
        <f>IF(VLOOKUP($C299,'Spells Data'!$A$1:$N$363,6,FALSE)=0,"",VLOOKUP($C299,'Spells Data'!$A$1:$N$363,6,FALSE))</f>
        <v>Touch</v>
      </c>
      <c r="H299" t="str">
        <f>IF(VLOOKUP($C299,'Spells Data'!$A$1:$N$363,7,FALSE)=0,"",VLOOKUP($C299,'Spells Data'!$A$1:$N$363,7,FALSE))</f>
        <v>V</v>
      </c>
      <c r="I299" t="str">
        <f>IF(VLOOKUP($C299,'Spells Data'!$A$1:$N$363,8,FALSE)=0,"",VLOOKUP($C299,'Spells Data'!$A$1:$N$363,8,FALSE))</f>
        <v>S</v>
      </c>
      <c r="J299" t="str">
        <f>IF(VLOOKUP($C299,'Spells Data'!$A$1:$N$363,9,FALSE)=0,"",VLOOKUP($C299,'Spells Data'!$A$1:$N$363,9,FALSE))</f>
        <v>M</v>
      </c>
      <c r="K299" t="str">
        <f>IF(VLOOKUP($C299,'Spells Data'!$A$1:$N$363,10,FALSE)=0,"",VLOOKUP($C299,'Spells Data'!$A$1:$N$363,10,FALSE))</f>
        <v/>
      </c>
      <c r="L299" t="str">
        <f>IF(VLOOKUP($C299,'Spells Data'!$A$1:$N$363,11,FALSE)=0,"",VLOOKUP($C299,'Spells Data'!$A$1:$N$363,11,FALSE))</f>
        <v>1 hour</v>
      </c>
      <c r="M299" t="str">
        <f>IF(VLOOKUP($C299,'Spells Data'!$A$1:$N$363,12,FALSE)=0,"",VLOOKUP($C299,'Spells Data'!$A$1:$N$363,12,FALSE))</f>
        <v>Target appears dead to all magic and inspection, gains resistance to all damage except psychich, and course of poisons or disease is halted until spell ends</v>
      </c>
      <c r="N299" t="str">
        <f>IF(VLOOKUP($C299,'Spells Data'!$A$1:$N$363,13,FALSE)=0,"",VLOOKUP($C299,'Spells Data'!$A$1:$N$363,13,FALSE))</f>
        <v/>
      </c>
      <c r="O299" t="s">
        <v>10</v>
      </c>
    </row>
    <row r="300" spans="1:15" x14ac:dyDescent="0.4">
      <c r="A300" t="s">
        <v>124</v>
      </c>
      <c r="B300">
        <v>3</v>
      </c>
      <c r="C300" t="s">
        <v>65</v>
      </c>
      <c r="D300" t="str">
        <f>IF(VLOOKUP($C300,'Spells Data'!$A$1:$N$363,3,FALSE)=0,"",VLOOKUP($C300,'Spells Data'!$A$1:$N$363,3,FALSE))</f>
        <v>necromancy</v>
      </c>
      <c r="E300" t="str">
        <f>IF(VLOOKUP($C300,'Spells Data'!$A$1:$N$363,4,FALSE)=0,"",VLOOKUP($C300,'Spells Data'!$A$1:$N$363,4,FALSE))</f>
        <v>yes</v>
      </c>
      <c r="F300" t="str">
        <f>IF(VLOOKUP($C300,'Spells Data'!$A$1:$N$363,5,FALSE)=0,"",VLOOKUP($C300,'Spells Data'!$A$1:$N$363,5,FALSE))</f>
        <v>1 action</v>
      </c>
      <c r="G300" t="str">
        <f>IF(VLOOKUP($C300,'Spells Data'!$A$1:$N$363,6,FALSE)=0,"",VLOOKUP($C300,'Spells Data'!$A$1:$N$363,6,FALSE))</f>
        <v>Touch</v>
      </c>
      <c r="H300" t="str">
        <f>IF(VLOOKUP($C300,'Spells Data'!$A$1:$N$363,7,FALSE)=0,"",VLOOKUP($C300,'Spells Data'!$A$1:$N$363,7,FALSE))</f>
        <v>V</v>
      </c>
      <c r="I300" t="str">
        <f>IF(VLOOKUP($C300,'Spells Data'!$A$1:$N$363,8,FALSE)=0,"",VLOOKUP($C300,'Spells Data'!$A$1:$N$363,8,FALSE))</f>
        <v>S</v>
      </c>
      <c r="J300" t="str">
        <f>IF(VLOOKUP($C300,'Spells Data'!$A$1:$N$363,9,FALSE)=0,"",VLOOKUP($C300,'Spells Data'!$A$1:$N$363,9,FALSE))</f>
        <v>M</v>
      </c>
      <c r="K300" t="str">
        <f>IF(VLOOKUP($C300,'Spells Data'!$A$1:$N$363,10,FALSE)=0,"",VLOOKUP($C300,'Spells Data'!$A$1:$N$363,10,FALSE))</f>
        <v/>
      </c>
      <c r="L300" t="str">
        <f>IF(VLOOKUP($C300,'Spells Data'!$A$1:$N$363,11,FALSE)=0,"",VLOOKUP($C300,'Spells Data'!$A$1:$N$363,11,FALSE))</f>
        <v>1 hour</v>
      </c>
      <c r="M300" t="str">
        <f>IF(VLOOKUP($C300,'Spells Data'!$A$1:$N$363,12,FALSE)=0,"",VLOOKUP($C300,'Spells Data'!$A$1:$N$363,12,FALSE))</f>
        <v>Target appears dead to all magic and inspection, gains resistance to all damage except psychich, and course of poisons or disease is halted until spell ends</v>
      </c>
      <c r="N300" t="str">
        <f>IF(VLOOKUP($C300,'Spells Data'!$A$1:$N$363,13,FALSE)=0,"",VLOOKUP($C300,'Spells Data'!$A$1:$N$363,13,FALSE))</f>
        <v/>
      </c>
      <c r="O300" t="s">
        <v>124</v>
      </c>
    </row>
    <row r="301" spans="1:15" x14ac:dyDescent="0.4">
      <c r="A301" t="s">
        <v>195</v>
      </c>
      <c r="B301">
        <v>3</v>
      </c>
      <c r="C301" t="s">
        <v>65</v>
      </c>
      <c r="D301" t="str">
        <f>IF(VLOOKUP($C301,'Spells Data'!$A$1:$N$363,3,FALSE)=0,"",VLOOKUP($C301,'Spells Data'!$A$1:$N$363,3,FALSE))</f>
        <v>necromancy</v>
      </c>
      <c r="E301" t="str">
        <f>IF(VLOOKUP($C301,'Spells Data'!$A$1:$N$363,4,FALSE)=0,"",VLOOKUP($C301,'Spells Data'!$A$1:$N$363,4,FALSE))</f>
        <v>yes</v>
      </c>
      <c r="F301" t="str">
        <f>IF(VLOOKUP($C301,'Spells Data'!$A$1:$N$363,5,FALSE)=0,"",VLOOKUP($C301,'Spells Data'!$A$1:$N$363,5,FALSE))</f>
        <v>1 action</v>
      </c>
      <c r="G301" t="str">
        <f>IF(VLOOKUP($C301,'Spells Data'!$A$1:$N$363,6,FALSE)=0,"",VLOOKUP($C301,'Spells Data'!$A$1:$N$363,6,FALSE))</f>
        <v>Touch</v>
      </c>
      <c r="H301" t="str">
        <f>IF(VLOOKUP($C301,'Spells Data'!$A$1:$N$363,7,FALSE)=0,"",VLOOKUP($C301,'Spells Data'!$A$1:$N$363,7,FALSE))</f>
        <v>V</v>
      </c>
      <c r="I301" t="str">
        <f>IF(VLOOKUP($C301,'Spells Data'!$A$1:$N$363,8,FALSE)=0,"",VLOOKUP($C301,'Spells Data'!$A$1:$N$363,8,FALSE))</f>
        <v>S</v>
      </c>
      <c r="J301" t="str">
        <f>IF(VLOOKUP($C301,'Spells Data'!$A$1:$N$363,9,FALSE)=0,"",VLOOKUP($C301,'Spells Data'!$A$1:$N$363,9,FALSE))</f>
        <v>M</v>
      </c>
      <c r="K301" t="str">
        <f>IF(VLOOKUP($C301,'Spells Data'!$A$1:$N$363,10,FALSE)=0,"",VLOOKUP($C301,'Spells Data'!$A$1:$N$363,10,FALSE))</f>
        <v/>
      </c>
      <c r="L301" t="str">
        <f>IF(VLOOKUP($C301,'Spells Data'!$A$1:$N$363,11,FALSE)=0,"",VLOOKUP($C301,'Spells Data'!$A$1:$N$363,11,FALSE))</f>
        <v>1 hour</v>
      </c>
      <c r="M301" t="str">
        <f>IF(VLOOKUP($C301,'Spells Data'!$A$1:$N$363,12,FALSE)=0,"",VLOOKUP($C301,'Spells Data'!$A$1:$N$363,12,FALSE))</f>
        <v>Target appears dead to all magic and inspection, gains resistance to all damage except psychich, and course of poisons or disease is halted until spell ends</v>
      </c>
      <c r="N301" t="str">
        <f>IF(VLOOKUP($C301,'Spells Data'!$A$1:$N$363,13,FALSE)=0,"",VLOOKUP($C301,'Spells Data'!$A$1:$N$363,13,FALSE))</f>
        <v/>
      </c>
      <c r="O301" t="s">
        <v>195</v>
      </c>
    </row>
    <row r="302" spans="1:15" x14ac:dyDescent="0.4">
      <c r="A302" t="s">
        <v>342</v>
      </c>
      <c r="B302">
        <v>3</v>
      </c>
      <c r="C302" t="s">
        <v>65</v>
      </c>
      <c r="D302" t="str">
        <f>IF(VLOOKUP($C302,'Spells Data'!$A$1:$N$363,3,FALSE)=0,"",VLOOKUP($C302,'Spells Data'!$A$1:$N$363,3,FALSE))</f>
        <v>necromancy</v>
      </c>
      <c r="E302" t="str">
        <f>IF(VLOOKUP($C302,'Spells Data'!$A$1:$N$363,4,FALSE)=0,"",VLOOKUP($C302,'Spells Data'!$A$1:$N$363,4,FALSE))</f>
        <v>yes</v>
      </c>
      <c r="F302" t="str">
        <f>IF(VLOOKUP($C302,'Spells Data'!$A$1:$N$363,5,FALSE)=0,"",VLOOKUP($C302,'Spells Data'!$A$1:$N$363,5,FALSE))</f>
        <v>1 action</v>
      </c>
      <c r="G302" t="str">
        <f>IF(VLOOKUP($C302,'Spells Data'!$A$1:$N$363,6,FALSE)=0,"",VLOOKUP($C302,'Spells Data'!$A$1:$N$363,6,FALSE))</f>
        <v>Touch</v>
      </c>
      <c r="H302" t="str">
        <f>IF(VLOOKUP($C302,'Spells Data'!$A$1:$N$363,7,FALSE)=0,"",VLOOKUP($C302,'Spells Data'!$A$1:$N$363,7,FALSE))</f>
        <v>V</v>
      </c>
      <c r="I302" t="str">
        <f>IF(VLOOKUP($C302,'Spells Data'!$A$1:$N$363,8,FALSE)=0,"",VLOOKUP($C302,'Spells Data'!$A$1:$N$363,8,FALSE))</f>
        <v>S</v>
      </c>
      <c r="J302" t="str">
        <f>IF(VLOOKUP($C302,'Spells Data'!$A$1:$N$363,9,FALSE)=0,"",VLOOKUP($C302,'Spells Data'!$A$1:$N$363,9,FALSE))</f>
        <v>M</v>
      </c>
      <c r="K302" t="str">
        <f>IF(VLOOKUP($C302,'Spells Data'!$A$1:$N$363,10,FALSE)=0,"",VLOOKUP($C302,'Spells Data'!$A$1:$N$363,10,FALSE))</f>
        <v/>
      </c>
      <c r="L302" t="str">
        <f>IF(VLOOKUP($C302,'Spells Data'!$A$1:$N$363,11,FALSE)=0,"",VLOOKUP($C302,'Spells Data'!$A$1:$N$363,11,FALSE))</f>
        <v>1 hour</v>
      </c>
      <c r="M302" t="str">
        <f>IF(VLOOKUP($C302,'Spells Data'!$A$1:$N$363,12,FALSE)=0,"",VLOOKUP($C302,'Spells Data'!$A$1:$N$363,12,FALSE))</f>
        <v>Target appears dead to all magic and inspection, gains resistance to all damage except psychich, and course of poisons or disease is halted until spell ends</v>
      </c>
      <c r="N302" t="str">
        <f>IF(VLOOKUP($C302,'Spells Data'!$A$1:$N$363,13,FALSE)=0,"",VLOOKUP($C302,'Spells Data'!$A$1:$N$363,13,FALSE))</f>
        <v/>
      </c>
      <c r="O302" t="s">
        <v>342</v>
      </c>
    </row>
    <row r="303" spans="1:15" x14ac:dyDescent="0.4">
      <c r="A303" t="s">
        <v>342</v>
      </c>
      <c r="B303">
        <v>1</v>
      </c>
      <c r="C303" t="s">
        <v>343</v>
      </c>
      <c r="D303" t="str">
        <f>IF(VLOOKUP($C303,'Spells Data'!$A$1:$N$363,3,FALSE)=0,"",VLOOKUP($C303,'Spells Data'!$A$1:$N$363,3,FALSE))</f>
        <v>conjuration</v>
      </c>
      <c r="E303" t="str">
        <f>IF(VLOOKUP($C303,'Spells Data'!$A$1:$N$363,4,FALSE)=0,"",VLOOKUP($C303,'Spells Data'!$A$1:$N$363,4,FALSE))</f>
        <v>yes</v>
      </c>
      <c r="F303" t="str">
        <f>IF(VLOOKUP($C303,'Spells Data'!$A$1:$N$363,5,FALSE)=0,"",VLOOKUP($C303,'Spells Data'!$A$1:$N$363,5,FALSE))</f>
        <v>1 hour</v>
      </c>
      <c r="G303" t="str">
        <f>IF(VLOOKUP($C303,'Spells Data'!$A$1:$N$363,6,FALSE)=0,"",VLOOKUP($C303,'Spells Data'!$A$1:$N$363,6,FALSE))</f>
        <v>10 feet</v>
      </c>
      <c r="H303" t="str">
        <f>IF(VLOOKUP($C303,'Spells Data'!$A$1:$N$363,7,FALSE)=0,"",VLOOKUP($C303,'Spells Data'!$A$1:$N$363,7,FALSE))</f>
        <v>V</v>
      </c>
      <c r="I303" t="str">
        <f>IF(VLOOKUP($C303,'Spells Data'!$A$1:$N$363,8,FALSE)=0,"",VLOOKUP($C303,'Spells Data'!$A$1:$N$363,8,FALSE))</f>
        <v>S</v>
      </c>
      <c r="J303" t="str">
        <f>IF(VLOOKUP($C303,'Spells Data'!$A$1:$N$363,9,FALSE)=0,"",VLOOKUP($C303,'Spells Data'!$A$1:$N$363,9,FALSE))</f>
        <v>M</v>
      </c>
      <c r="K303" t="str">
        <f>IF(VLOOKUP($C303,'Spells Data'!$A$1:$N$363,10,FALSE)=0,"",VLOOKUP($C303,'Spells Data'!$A$1:$N$363,10,FALSE))</f>
        <v>yes</v>
      </c>
      <c r="L303" t="str">
        <f>IF(VLOOKUP($C303,'Spells Data'!$A$1:$N$363,11,FALSE)=0,"",VLOOKUP($C303,'Spells Data'!$A$1:$N$363,11,FALSE))</f>
        <v>Instantaneous</v>
      </c>
      <c r="M303" t="str">
        <f>IF(VLOOKUP($C303,'Spells Data'!$A$1:$N$363,12,FALSE)=0,"",VLOOKUP($C303,'Spells Data'!$A$1:$N$363,12,FALSE))</f>
        <v>Gain the service of a familiar spirit that takes a form you choose</v>
      </c>
      <c r="N303" t="str">
        <f>IF(VLOOKUP($C303,'Spells Data'!$A$1:$N$363,13,FALSE)=0,"",VLOOKUP($C303,'Spells Data'!$A$1:$N$363,13,FALSE))</f>
        <v/>
      </c>
      <c r="O303" t="s">
        <v>342</v>
      </c>
    </row>
    <row r="304" spans="1:15" x14ac:dyDescent="0.4">
      <c r="A304" t="s">
        <v>247</v>
      </c>
      <c r="B304">
        <v>2</v>
      </c>
      <c r="C304" t="s">
        <v>254</v>
      </c>
      <c r="D304" t="str">
        <f>IF(VLOOKUP($C304,'Spells Data'!$A$1:$N$363,3,FALSE)=0,"",VLOOKUP($C304,'Spells Data'!$A$1:$N$363,3,FALSE))</f>
        <v>conjuration</v>
      </c>
      <c r="E304" t="str">
        <f>IF(VLOOKUP($C304,'Spells Data'!$A$1:$N$363,4,FALSE)=0,"",VLOOKUP($C304,'Spells Data'!$A$1:$N$363,4,FALSE))</f>
        <v/>
      </c>
      <c r="F304" t="str">
        <f>IF(VLOOKUP($C304,'Spells Data'!$A$1:$N$363,5,FALSE)=0,"",VLOOKUP($C304,'Spells Data'!$A$1:$N$363,5,FALSE))</f>
        <v>10 minutes</v>
      </c>
      <c r="G304" t="str">
        <f>IF(VLOOKUP($C304,'Spells Data'!$A$1:$N$363,6,FALSE)=0,"",VLOOKUP($C304,'Spells Data'!$A$1:$N$363,6,FALSE))</f>
        <v>30 feet</v>
      </c>
      <c r="H304" t="str">
        <f>IF(VLOOKUP($C304,'Spells Data'!$A$1:$N$363,7,FALSE)=0,"",VLOOKUP($C304,'Spells Data'!$A$1:$N$363,7,FALSE))</f>
        <v>V</v>
      </c>
      <c r="I304" t="str">
        <f>IF(VLOOKUP($C304,'Spells Data'!$A$1:$N$363,8,FALSE)=0,"",VLOOKUP($C304,'Spells Data'!$A$1:$N$363,8,FALSE))</f>
        <v>S</v>
      </c>
      <c r="J304" t="str">
        <f>IF(VLOOKUP($C304,'Spells Data'!$A$1:$N$363,9,FALSE)=0,"",VLOOKUP($C304,'Spells Data'!$A$1:$N$363,9,FALSE))</f>
        <v/>
      </c>
      <c r="K304" t="str">
        <f>IF(VLOOKUP($C304,'Spells Data'!$A$1:$N$363,10,FALSE)=0,"",VLOOKUP($C304,'Spells Data'!$A$1:$N$363,10,FALSE))</f>
        <v/>
      </c>
      <c r="L304" t="str">
        <f>IF(VLOOKUP($C304,'Spells Data'!$A$1:$N$363,11,FALSE)=0,"",VLOOKUP($C304,'Spells Data'!$A$1:$N$363,11,FALSE))</f>
        <v>Instantaneous</v>
      </c>
      <c r="M304" t="str">
        <f>IF(VLOOKUP($C304,'Spells Data'!$A$1:$N$363,12,FALSE)=0,"",VLOOKUP($C304,'Spells Data'!$A$1:$N$363,12,FALSE))</f>
        <v>Summon a spirit that assumes the form of an unusually intelligent, loyal, and strong steed</v>
      </c>
      <c r="N304" t="str">
        <f>IF(VLOOKUP($C304,'Spells Data'!$A$1:$N$363,13,FALSE)=0,"",VLOOKUP($C304,'Spells Data'!$A$1:$N$363,13,FALSE))</f>
        <v/>
      </c>
      <c r="O304" t="s">
        <v>247</v>
      </c>
    </row>
    <row r="305" spans="1:15" x14ac:dyDescent="0.4">
      <c r="A305" t="s">
        <v>10</v>
      </c>
      <c r="B305">
        <v>6</v>
      </c>
      <c r="C305" t="s">
        <v>100</v>
      </c>
      <c r="D305" t="str">
        <f>IF(VLOOKUP($C305,'Spells Data'!$A$1:$N$363,3,FALSE)=0,"",VLOOKUP($C305,'Spells Data'!$A$1:$N$363,3,FALSE))</f>
        <v>divination</v>
      </c>
      <c r="E305" t="str">
        <f>IF(VLOOKUP($C305,'Spells Data'!$A$1:$N$363,4,FALSE)=0,"",VLOOKUP($C305,'Spells Data'!$A$1:$N$363,4,FALSE))</f>
        <v/>
      </c>
      <c r="F305" t="str">
        <f>IF(VLOOKUP($C305,'Spells Data'!$A$1:$N$363,5,FALSE)=0,"",VLOOKUP($C305,'Spells Data'!$A$1:$N$363,5,FALSE))</f>
        <v>1 minute</v>
      </c>
      <c r="G305" t="str">
        <f>IF(VLOOKUP($C305,'Spells Data'!$A$1:$N$363,6,FALSE)=0,"",VLOOKUP($C305,'Spells Data'!$A$1:$N$363,6,FALSE))</f>
        <v>Self</v>
      </c>
      <c r="H305" t="str">
        <f>IF(VLOOKUP($C305,'Spells Data'!$A$1:$N$363,7,FALSE)=0,"",VLOOKUP($C305,'Spells Data'!$A$1:$N$363,7,FALSE))</f>
        <v>V</v>
      </c>
      <c r="I305" t="str">
        <f>IF(VLOOKUP($C305,'Spells Data'!$A$1:$N$363,8,FALSE)=0,"",VLOOKUP($C305,'Spells Data'!$A$1:$N$363,8,FALSE))</f>
        <v>S</v>
      </c>
      <c r="J305" t="str">
        <f>IF(VLOOKUP($C305,'Spells Data'!$A$1:$N$363,9,FALSE)=0,"",VLOOKUP($C305,'Spells Data'!$A$1:$N$363,9,FALSE))</f>
        <v>M</v>
      </c>
      <c r="K305" t="str">
        <f>IF(VLOOKUP($C305,'Spells Data'!$A$1:$N$363,10,FALSE)=0,"",VLOOKUP($C305,'Spells Data'!$A$1:$N$363,10,FALSE))</f>
        <v/>
      </c>
      <c r="L305" t="str">
        <f>IF(VLOOKUP($C305,'Spells Data'!$A$1:$N$363,11,FALSE)=0,"",VLOOKUP($C305,'Spells Data'!$A$1:$N$363,11,FALSE))</f>
        <v>Concentration, up to 1 day</v>
      </c>
      <c r="M305" t="str">
        <f>IF(VLOOKUP($C305,'Spells Data'!$A$1:$N$363,12,FALSE)=0,"",VLOOKUP($C305,'Spells Data'!$A$1:$N$363,12,FALSE))</f>
        <v>Allows you to find the shortest most direct physical route to a specific fixed physical locaiton with which you are familiar</v>
      </c>
      <c r="N305" t="str">
        <f>IF(VLOOKUP($C305,'Spells Data'!$A$1:$N$363,13,FALSE)=0,"",VLOOKUP($C305,'Spells Data'!$A$1:$N$363,13,FALSE))</f>
        <v/>
      </c>
      <c r="O305" t="s">
        <v>10</v>
      </c>
    </row>
    <row r="306" spans="1:15" x14ac:dyDescent="0.4">
      <c r="A306" t="s">
        <v>124</v>
      </c>
      <c r="B306">
        <v>6</v>
      </c>
      <c r="C306" t="s">
        <v>100</v>
      </c>
      <c r="D306" t="str">
        <f>IF(VLOOKUP($C306,'Spells Data'!$A$1:$N$363,3,FALSE)=0,"",VLOOKUP($C306,'Spells Data'!$A$1:$N$363,3,FALSE))</f>
        <v>divination</v>
      </c>
      <c r="E306" t="str">
        <f>IF(VLOOKUP($C306,'Spells Data'!$A$1:$N$363,4,FALSE)=0,"",VLOOKUP($C306,'Spells Data'!$A$1:$N$363,4,FALSE))</f>
        <v/>
      </c>
      <c r="F306" t="str">
        <f>IF(VLOOKUP($C306,'Spells Data'!$A$1:$N$363,5,FALSE)=0,"",VLOOKUP($C306,'Spells Data'!$A$1:$N$363,5,FALSE))</f>
        <v>1 minute</v>
      </c>
      <c r="G306" t="str">
        <f>IF(VLOOKUP($C306,'Spells Data'!$A$1:$N$363,6,FALSE)=0,"",VLOOKUP($C306,'Spells Data'!$A$1:$N$363,6,FALSE))</f>
        <v>Self</v>
      </c>
      <c r="H306" t="str">
        <f>IF(VLOOKUP($C306,'Spells Data'!$A$1:$N$363,7,FALSE)=0,"",VLOOKUP($C306,'Spells Data'!$A$1:$N$363,7,FALSE))</f>
        <v>V</v>
      </c>
      <c r="I306" t="str">
        <f>IF(VLOOKUP($C306,'Spells Data'!$A$1:$N$363,8,FALSE)=0,"",VLOOKUP($C306,'Spells Data'!$A$1:$N$363,8,FALSE))</f>
        <v>S</v>
      </c>
      <c r="J306" t="str">
        <f>IF(VLOOKUP($C306,'Spells Data'!$A$1:$N$363,9,FALSE)=0,"",VLOOKUP($C306,'Spells Data'!$A$1:$N$363,9,FALSE))</f>
        <v>M</v>
      </c>
      <c r="K306" t="str">
        <f>IF(VLOOKUP($C306,'Spells Data'!$A$1:$N$363,10,FALSE)=0,"",VLOOKUP($C306,'Spells Data'!$A$1:$N$363,10,FALSE))</f>
        <v/>
      </c>
      <c r="L306" t="str">
        <f>IF(VLOOKUP($C306,'Spells Data'!$A$1:$N$363,11,FALSE)=0,"",VLOOKUP($C306,'Spells Data'!$A$1:$N$363,11,FALSE))</f>
        <v>Concentration, up to 1 day</v>
      </c>
      <c r="M306" t="str">
        <f>IF(VLOOKUP($C306,'Spells Data'!$A$1:$N$363,12,FALSE)=0,"",VLOOKUP($C306,'Spells Data'!$A$1:$N$363,12,FALSE))</f>
        <v>Allows you to find the shortest most direct physical route to a specific fixed physical locaiton with which you are familiar</v>
      </c>
      <c r="N306" t="str">
        <f>IF(VLOOKUP($C306,'Spells Data'!$A$1:$N$363,13,FALSE)=0,"",VLOOKUP($C306,'Spells Data'!$A$1:$N$363,13,FALSE))</f>
        <v/>
      </c>
      <c r="O306" t="s">
        <v>124</v>
      </c>
    </row>
    <row r="307" spans="1:15" x14ac:dyDescent="0.4">
      <c r="A307" t="s">
        <v>195</v>
      </c>
      <c r="B307">
        <v>6</v>
      </c>
      <c r="C307" t="s">
        <v>100</v>
      </c>
      <c r="D307" t="str">
        <f>IF(VLOOKUP($C307,'Spells Data'!$A$1:$N$363,3,FALSE)=0,"",VLOOKUP($C307,'Spells Data'!$A$1:$N$363,3,FALSE))</f>
        <v>divination</v>
      </c>
      <c r="E307" t="str">
        <f>IF(VLOOKUP($C307,'Spells Data'!$A$1:$N$363,4,FALSE)=0,"",VLOOKUP($C307,'Spells Data'!$A$1:$N$363,4,FALSE))</f>
        <v/>
      </c>
      <c r="F307" t="str">
        <f>IF(VLOOKUP($C307,'Spells Data'!$A$1:$N$363,5,FALSE)=0,"",VLOOKUP($C307,'Spells Data'!$A$1:$N$363,5,FALSE))</f>
        <v>1 minute</v>
      </c>
      <c r="G307" t="str">
        <f>IF(VLOOKUP($C307,'Spells Data'!$A$1:$N$363,6,FALSE)=0,"",VLOOKUP($C307,'Spells Data'!$A$1:$N$363,6,FALSE))</f>
        <v>Self</v>
      </c>
      <c r="H307" t="str">
        <f>IF(VLOOKUP($C307,'Spells Data'!$A$1:$N$363,7,FALSE)=0,"",VLOOKUP($C307,'Spells Data'!$A$1:$N$363,7,FALSE))</f>
        <v>V</v>
      </c>
      <c r="I307" t="str">
        <f>IF(VLOOKUP($C307,'Spells Data'!$A$1:$N$363,8,FALSE)=0,"",VLOOKUP($C307,'Spells Data'!$A$1:$N$363,8,FALSE))</f>
        <v>S</v>
      </c>
      <c r="J307" t="str">
        <f>IF(VLOOKUP($C307,'Spells Data'!$A$1:$N$363,9,FALSE)=0,"",VLOOKUP($C307,'Spells Data'!$A$1:$N$363,9,FALSE))</f>
        <v>M</v>
      </c>
      <c r="K307" t="str">
        <f>IF(VLOOKUP($C307,'Spells Data'!$A$1:$N$363,10,FALSE)=0,"",VLOOKUP($C307,'Spells Data'!$A$1:$N$363,10,FALSE))</f>
        <v/>
      </c>
      <c r="L307" t="str">
        <f>IF(VLOOKUP($C307,'Spells Data'!$A$1:$N$363,11,FALSE)=0,"",VLOOKUP($C307,'Spells Data'!$A$1:$N$363,11,FALSE))</f>
        <v>Concentration, up to 1 day</v>
      </c>
      <c r="M307" t="str">
        <f>IF(VLOOKUP($C307,'Spells Data'!$A$1:$N$363,12,FALSE)=0,"",VLOOKUP($C307,'Spells Data'!$A$1:$N$363,12,FALSE))</f>
        <v>Allows you to find the shortest most direct physical route to a specific fixed physical locaiton with which you are familiar</v>
      </c>
      <c r="N307" t="str">
        <f>IF(VLOOKUP($C307,'Spells Data'!$A$1:$N$363,13,FALSE)=0,"",VLOOKUP($C307,'Spells Data'!$A$1:$N$363,13,FALSE))</f>
        <v/>
      </c>
      <c r="O307" t="s">
        <v>195</v>
      </c>
    </row>
    <row r="308" spans="1:15" x14ac:dyDescent="0.4">
      <c r="A308" t="s">
        <v>124</v>
      </c>
      <c r="B308">
        <v>2</v>
      </c>
      <c r="C308" t="s">
        <v>144</v>
      </c>
      <c r="D308" t="str">
        <f>IF(VLOOKUP($C308,'Spells Data'!$A$1:$N$363,3,FALSE)=0,"",VLOOKUP($C308,'Spells Data'!$A$1:$N$363,3,FALSE))</f>
        <v>divination</v>
      </c>
      <c r="E308" t="str">
        <f>IF(VLOOKUP($C308,'Spells Data'!$A$1:$N$363,4,FALSE)=0,"",VLOOKUP($C308,'Spells Data'!$A$1:$N$363,4,FALSE))</f>
        <v/>
      </c>
      <c r="F308" t="str">
        <f>IF(VLOOKUP($C308,'Spells Data'!$A$1:$N$363,5,FALSE)=0,"",VLOOKUP($C308,'Spells Data'!$A$1:$N$363,5,FALSE))</f>
        <v>1 action</v>
      </c>
      <c r="G308" t="str">
        <f>IF(VLOOKUP($C308,'Spells Data'!$A$1:$N$363,6,FALSE)=0,"",VLOOKUP($C308,'Spells Data'!$A$1:$N$363,6,FALSE))</f>
        <v>120 feet</v>
      </c>
      <c r="H308" t="str">
        <f>IF(VLOOKUP($C308,'Spells Data'!$A$1:$N$363,7,FALSE)=0,"",VLOOKUP($C308,'Spells Data'!$A$1:$N$363,7,FALSE))</f>
        <v>V</v>
      </c>
      <c r="I308" t="str">
        <f>IF(VLOOKUP($C308,'Spells Data'!$A$1:$N$363,8,FALSE)=0,"",VLOOKUP($C308,'Spells Data'!$A$1:$N$363,8,FALSE))</f>
        <v>S</v>
      </c>
      <c r="J308" t="str">
        <f>IF(VLOOKUP($C308,'Spells Data'!$A$1:$N$363,9,FALSE)=0,"",VLOOKUP($C308,'Spells Data'!$A$1:$N$363,9,FALSE))</f>
        <v/>
      </c>
      <c r="K308" t="str">
        <f>IF(VLOOKUP($C308,'Spells Data'!$A$1:$N$363,10,FALSE)=0,"",VLOOKUP($C308,'Spells Data'!$A$1:$N$363,10,FALSE))</f>
        <v/>
      </c>
      <c r="L308" t="str">
        <f>IF(VLOOKUP($C308,'Spells Data'!$A$1:$N$363,11,FALSE)=0,"",VLOOKUP($C308,'Spells Data'!$A$1:$N$363,11,FALSE))</f>
        <v>Instantaneous</v>
      </c>
      <c r="M308" t="str">
        <f>IF(VLOOKUP($C308,'Spells Data'!$A$1:$N$363,12,FALSE)=0,"",VLOOKUP($C308,'Spells Data'!$A$1:$N$363,12,FALSE))</f>
        <v>Sense the presense of any trap within range and line of sight</v>
      </c>
      <c r="N308" t="str">
        <f>IF(VLOOKUP($C308,'Spells Data'!$A$1:$N$363,13,FALSE)=0,"",VLOOKUP($C308,'Spells Data'!$A$1:$N$363,13,FALSE))</f>
        <v/>
      </c>
      <c r="O308" t="s">
        <v>124</v>
      </c>
    </row>
    <row r="309" spans="1:15" x14ac:dyDescent="0.4">
      <c r="A309" t="s">
        <v>195</v>
      </c>
      <c r="B309">
        <v>2</v>
      </c>
      <c r="C309" t="s">
        <v>144</v>
      </c>
      <c r="D309" t="str">
        <f>IF(VLOOKUP($C309,'Spells Data'!$A$1:$N$363,3,FALSE)=0,"",VLOOKUP($C309,'Spells Data'!$A$1:$N$363,3,FALSE))</f>
        <v>divination</v>
      </c>
      <c r="E309" t="str">
        <f>IF(VLOOKUP($C309,'Spells Data'!$A$1:$N$363,4,FALSE)=0,"",VLOOKUP($C309,'Spells Data'!$A$1:$N$363,4,FALSE))</f>
        <v/>
      </c>
      <c r="F309" t="str">
        <f>IF(VLOOKUP($C309,'Spells Data'!$A$1:$N$363,5,FALSE)=0,"",VLOOKUP($C309,'Spells Data'!$A$1:$N$363,5,FALSE))</f>
        <v>1 action</v>
      </c>
      <c r="G309" t="str">
        <f>IF(VLOOKUP($C309,'Spells Data'!$A$1:$N$363,6,FALSE)=0,"",VLOOKUP($C309,'Spells Data'!$A$1:$N$363,6,FALSE))</f>
        <v>120 feet</v>
      </c>
      <c r="H309" t="str">
        <f>IF(VLOOKUP($C309,'Spells Data'!$A$1:$N$363,7,FALSE)=0,"",VLOOKUP($C309,'Spells Data'!$A$1:$N$363,7,FALSE))</f>
        <v>V</v>
      </c>
      <c r="I309" t="str">
        <f>IF(VLOOKUP($C309,'Spells Data'!$A$1:$N$363,8,FALSE)=0,"",VLOOKUP($C309,'Spells Data'!$A$1:$N$363,8,FALSE))</f>
        <v>S</v>
      </c>
      <c r="J309" t="str">
        <f>IF(VLOOKUP($C309,'Spells Data'!$A$1:$N$363,9,FALSE)=0,"",VLOOKUP($C309,'Spells Data'!$A$1:$N$363,9,FALSE))</f>
        <v/>
      </c>
      <c r="K309" t="str">
        <f>IF(VLOOKUP($C309,'Spells Data'!$A$1:$N$363,10,FALSE)=0,"",VLOOKUP($C309,'Spells Data'!$A$1:$N$363,10,FALSE))</f>
        <v/>
      </c>
      <c r="L309" t="str">
        <f>IF(VLOOKUP($C309,'Spells Data'!$A$1:$N$363,11,FALSE)=0,"",VLOOKUP($C309,'Spells Data'!$A$1:$N$363,11,FALSE))</f>
        <v>Instantaneous</v>
      </c>
      <c r="M309" t="str">
        <f>IF(VLOOKUP($C309,'Spells Data'!$A$1:$N$363,12,FALSE)=0,"",VLOOKUP($C309,'Spells Data'!$A$1:$N$363,12,FALSE))</f>
        <v>Sense the presense of any trap within range and line of sight</v>
      </c>
      <c r="N309" t="str">
        <f>IF(VLOOKUP($C309,'Spells Data'!$A$1:$N$363,13,FALSE)=0,"",VLOOKUP($C309,'Spells Data'!$A$1:$N$363,13,FALSE))</f>
        <v/>
      </c>
      <c r="O309" t="s">
        <v>195</v>
      </c>
    </row>
    <row r="310" spans="1:15" x14ac:dyDescent="0.4">
      <c r="A310" t="s">
        <v>268</v>
      </c>
      <c r="B310">
        <v>2</v>
      </c>
      <c r="C310" t="s">
        <v>144</v>
      </c>
      <c r="D310" t="str">
        <f>IF(VLOOKUP($C310,'Spells Data'!$A$1:$N$363,3,FALSE)=0,"",VLOOKUP($C310,'Spells Data'!$A$1:$N$363,3,FALSE))</f>
        <v>divination</v>
      </c>
      <c r="E310" t="str">
        <f>IF(VLOOKUP($C310,'Spells Data'!$A$1:$N$363,4,FALSE)=0,"",VLOOKUP($C310,'Spells Data'!$A$1:$N$363,4,FALSE))</f>
        <v/>
      </c>
      <c r="F310" t="str">
        <f>IF(VLOOKUP($C310,'Spells Data'!$A$1:$N$363,5,FALSE)=0,"",VLOOKUP($C310,'Spells Data'!$A$1:$N$363,5,FALSE))</f>
        <v>1 action</v>
      </c>
      <c r="G310" t="str">
        <f>IF(VLOOKUP($C310,'Spells Data'!$A$1:$N$363,6,FALSE)=0,"",VLOOKUP($C310,'Spells Data'!$A$1:$N$363,6,FALSE))</f>
        <v>120 feet</v>
      </c>
      <c r="H310" t="str">
        <f>IF(VLOOKUP($C310,'Spells Data'!$A$1:$N$363,7,FALSE)=0,"",VLOOKUP($C310,'Spells Data'!$A$1:$N$363,7,FALSE))</f>
        <v>V</v>
      </c>
      <c r="I310" t="str">
        <f>IF(VLOOKUP($C310,'Spells Data'!$A$1:$N$363,8,FALSE)=0,"",VLOOKUP($C310,'Spells Data'!$A$1:$N$363,8,FALSE))</f>
        <v>S</v>
      </c>
      <c r="J310" t="str">
        <f>IF(VLOOKUP($C310,'Spells Data'!$A$1:$N$363,9,FALSE)=0,"",VLOOKUP($C310,'Spells Data'!$A$1:$N$363,9,FALSE))</f>
        <v/>
      </c>
      <c r="K310" t="str">
        <f>IF(VLOOKUP($C310,'Spells Data'!$A$1:$N$363,10,FALSE)=0,"",VLOOKUP($C310,'Spells Data'!$A$1:$N$363,10,FALSE))</f>
        <v/>
      </c>
      <c r="L310" t="str">
        <f>IF(VLOOKUP($C310,'Spells Data'!$A$1:$N$363,11,FALSE)=0,"",VLOOKUP($C310,'Spells Data'!$A$1:$N$363,11,FALSE))</f>
        <v>Instantaneous</v>
      </c>
      <c r="M310" t="str">
        <f>IF(VLOOKUP($C310,'Spells Data'!$A$1:$N$363,12,FALSE)=0,"",VLOOKUP($C310,'Spells Data'!$A$1:$N$363,12,FALSE))</f>
        <v>Sense the presense of any trap within range and line of sight</v>
      </c>
      <c r="N310" t="str">
        <f>IF(VLOOKUP($C310,'Spells Data'!$A$1:$N$363,13,FALSE)=0,"",VLOOKUP($C310,'Spells Data'!$A$1:$N$363,13,FALSE))</f>
        <v/>
      </c>
      <c r="O310" t="s">
        <v>268</v>
      </c>
    </row>
    <row r="311" spans="1:15" x14ac:dyDescent="0.4">
      <c r="A311" t="s">
        <v>278</v>
      </c>
      <c r="B311">
        <v>7</v>
      </c>
      <c r="C311" t="s">
        <v>323</v>
      </c>
      <c r="D311" t="str">
        <f>IF(VLOOKUP($C311,'Spells Data'!$A$1:$N$363,3,FALSE)=0,"",VLOOKUP($C311,'Spells Data'!$A$1:$N$363,3,FALSE))</f>
        <v>necromancy</v>
      </c>
      <c r="E311" t="str">
        <f>IF(VLOOKUP($C311,'Spells Data'!$A$1:$N$363,4,FALSE)=0,"",VLOOKUP($C311,'Spells Data'!$A$1:$N$363,4,FALSE))</f>
        <v/>
      </c>
      <c r="F311" t="str">
        <f>IF(VLOOKUP($C311,'Spells Data'!$A$1:$N$363,5,FALSE)=0,"",VLOOKUP($C311,'Spells Data'!$A$1:$N$363,5,FALSE))</f>
        <v>1 action</v>
      </c>
      <c r="G311" t="str">
        <f>IF(VLOOKUP($C311,'Spells Data'!$A$1:$N$363,6,FALSE)=0,"",VLOOKUP($C311,'Spells Data'!$A$1:$N$363,6,FALSE))</f>
        <v>60 feet</v>
      </c>
      <c r="H311" t="str">
        <f>IF(VLOOKUP($C311,'Spells Data'!$A$1:$N$363,7,FALSE)=0,"",VLOOKUP($C311,'Spells Data'!$A$1:$N$363,7,FALSE))</f>
        <v>V</v>
      </c>
      <c r="I311" t="str">
        <f>IF(VLOOKUP($C311,'Spells Data'!$A$1:$N$363,8,FALSE)=0,"",VLOOKUP($C311,'Spells Data'!$A$1:$N$363,8,FALSE))</f>
        <v>S</v>
      </c>
      <c r="J311" t="str">
        <f>IF(VLOOKUP($C311,'Spells Data'!$A$1:$N$363,9,FALSE)=0,"",VLOOKUP($C311,'Spells Data'!$A$1:$N$363,9,FALSE))</f>
        <v/>
      </c>
      <c r="K311" t="str">
        <f>IF(VLOOKUP($C311,'Spells Data'!$A$1:$N$363,10,FALSE)=0,"",VLOOKUP($C311,'Spells Data'!$A$1:$N$363,10,FALSE))</f>
        <v/>
      </c>
      <c r="L311" t="str">
        <f>IF(VLOOKUP($C311,'Spells Data'!$A$1:$N$363,11,FALSE)=0,"",VLOOKUP($C311,'Spells Data'!$A$1:$N$363,11,FALSE))</f>
        <v>Instantaneous</v>
      </c>
      <c r="M311" t="str">
        <f>IF(VLOOKUP($C311,'Spells Data'!$A$1:$N$363,12,FALSE)=0,"",VLOOKUP($C311,'Spells Data'!$A$1:$N$363,12,FALSE))</f>
        <v>Target takes 7d8+30 necrotic damage on failed save. If killed by spell, they rise as zombie under permanent control</v>
      </c>
      <c r="N311" t="str">
        <f>IF(VLOOKUP($C311,'Spells Data'!$A$1:$N$363,13,FALSE)=0,"",VLOOKUP($C311,'Spells Data'!$A$1:$N$363,13,FALSE))</f>
        <v/>
      </c>
      <c r="O311" t="s">
        <v>278</v>
      </c>
    </row>
    <row r="312" spans="1:15" x14ac:dyDescent="0.4">
      <c r="A312" t="s">
        <v>329</v>
      </c>
      <c r="B312">
        <v>7</v>
      </c>
      <c r="C312" t="s">
        <v>323</v>
      </c>
      <c r="D312" t="str">
        <f>IF(VLOOKUP($C312,'Spells Data'!$A$1:$N$363,3,FALSE)=0,"",VLOOKUP($C312,'Spells Data'!$A$1:$N$363,3,FALSE))</f>
        <v>necromancy</v>
      </c>
      <c r="E312" t="str">
        <f>IF(VLOOKUP($C312,'Spells Data'!$A$1:$N$363,4,FALSE)=0,"",VLOOKUP($C312,'Spells Data'!$A$1:$N$363,4,FALSE))</f>
        <v/>
      </c>
      <c r="F312" t="str">
        <f>IF(VLOOKUP($C312,'Spells Data'!$A$1:$N$363,5,FALSE)=0,"",VLOOKUP($C312,'Spells Data'!$A$1:$N$363,5,FALSE))</f>
        <v>1 action</v>
      </c>
      <c r="G312" t="str">
        <f>IF(VLOOKUP($C312,'Spells Data'!$A$1:$N$363,6,FALSE)=0,"",VLOOKUP($C312,'Spells Data'!$A$1:$N$363,6,FALSE))</f>
        <v>60 feet</v>
      </c>
      <c r="H312" t="str">
        <f>IF(VLOOKUP($C312,'Spells Data'!$A$1:$N$363,7,FALSE)=0,"",VLOOKUP($C312,'Spells Data'!$A$1:$N$363,7,FALSE))</f>
        <v>V</v>
      </c>
      <c r="I312" t="str">
        <f>IF(VLOOKUP($C312,'Spells Data'!$A$1:$N$363,8,FALSE)=0,"",VLOOKUP($C312,'Spells Data'!$A$1:$N$363,8,FALSE))</f>
        <v>S</v>
      </c>
      <c r="J312" t="str">
        <f>IF(VLOOKUP($C312,'Spells Data'!$A$1:$N$363,9,FALSE)=0,"",VLOOKUP($C312,'Spells Data'!$A$1:$N$363,9,FALSE))</f>
        <v/>
      </c>
      <c r="K312" t="str">
        <f>IF(VLOOKUP($C312,'Spells Data'!$A$1:$N$363,10,FALSE)=0,"",VLOOKUP($C312,'Spells Data'!$A$1:$N$363,10,FALSE))</f>
        <v/>
      </c>
      <c r="L312" t="str">
        <f>IF(VLOOKUP($C312,'Spells Data'!$A$1:$N$363,11,FALSE)=0,"",VLOOKUP($C312,'Spells Data'!$A$1:$N$363,11,FALSE))</f>
        <v>Instantaneous</v>
      </c>
      <c r="M312" t="str">
        <f>IF(VLOOKUP($C312,'Spells Data'!$A$1:$N$363,12,FALSE)=0,"",VLOOKUP($C312,'Spells Data'!$A$1:$N$363,12,FALSE))</f>
        <v>Target takes 7d8+30 necrotic damage on failed save. If killed by spell, they rise as zombie under permanent control</v>
      </c>
      <c r="N312" t="str">
        <f>IF(VLOOKUP($C312,'Spells Data'!$A$1:$N$363,13,FALSE)=0,"",VLOOKUP($C312,'Spells Data'!$A$1:$N$363,13,FALSE))</f>
        <v/>
      </c>
      <c r="O312" t="s">
        <v>329</v>
      </c>
    </row>
    <row r="313" spans="1:15" x14ac:dyDescent="0.4">
      <c r="A313" t="s">
        <v>342</v>
      </c>
      <c r="B313">
        <v>7</v>
      </c>
      <c r="C313" t="s">
        <v>323</v>
      </c>
      <c r="D313" t="str">
        <f>IF(VLOOKUP($C313,'Spells Data'!$A$1:$N$363,3,FALSE)=0,"",VLOOKUP($C313,'Spells Data'!$A$1:$N$363,3,FALSE))</f>
        <v>necromancy</v>
      </c>
      <c r="E313" t="str">
        <f>IF(VLOOKUP($C313,'Spells Data'!$A$1:$N$363,4,FALSE)=0,"",VLOOKUP($C313,'Spells Data'!$A$1:$N$363,4,FALSE))</f>
        <v/>
      </c>
      <c r="F313" t="str">
        <f>IF(VLOOKUP($C313,'Spells Data'!$A$1:$N$363,5,FALSE)=0,"",VLOOKUP($C313,'Spells Data'!$A$1:$N$363,5,FALSE))</f>
        <v>1 action</v>
      </c>
      <c r="G313" t="str">
        <f>IF(VLOOKUP($C313,'Spells Data'!$A$1:$N$363,6,FALSE)=0,"",VLOOKUP($C313,'Spells Data'!$A$1:$N$363,6,FALSE))</f>
        <v>60 feet</v>
      </c>
      <c r="H313" t="str">
        <f>IF(VLOOKUP($C313,'Spells Data'!$A$1:$N$363,7,FALSE)=0,"",VLOOKUP($C313,'Spells Data'!$A$1:$N$363,7,FALSE))</f>
        <v>V</v>
      </c>
      <c r="I313" t="str">
        <f>IF(VLOOKUP($C313,'Spells Data'!$A$1:$N$363,8,FALSE)=0,"",VLOOKUP($C313,'Spells Data'!$A$1:$N$363,8,FALSE))</f>
        <v>S</v>
      </c>
      <c r="J313" t="str">
        <f>IF(VLOOKUP($C313,'Spells Data'!$A$1:$N$363,9,FALSE)=0,"",VLOOKUP($C313,'Spells Data'!$A$1:$N$363,9,FALSE))</f>
        <v/>
      </c>
      <c r="K313" t="str">
        <f>IF(VLOOKUP($C313,'Spells Data'!$A$1:$N$363,10,FALSE)=0,"",VLOOKUP($C313,'Spells Data'!$A$1:$N$363,10,FALSE))</f>
        <v/>
      </c>
      <c r="L313" t="str">
        <f>IF(VLOOKUP($C313,'Spells Data'!$A$1:$N$363,11,FALSE)=0,"",VLOOKUP($C313,'Spells Data'!$A$1:$N$363,11,FALSE))</f>
        <v>Instantaneous</v>
      </c>
      <c r="M313" t="str">
        <f>IF(VLOOKUP($C313,'Spells Data'!$A$1:$N$363,12,FALSE)=0,"",VLOOKUP($C313,'Spells Data'!$A$1:$N$363,12,FALSE))</f>
        <v>Target takes 7d8+30 necrotic damage on failed save. If killed by spell, they rise as zombie under permanent control</v>
      </c>
      <c r="N313" t="str">
        <f>IF(VLOOKUP($C313,'Spells Data'!$A$1:$N$363,13,FALSE)=0,"",VLOOKUP($C313,'Spells Data'!$A$1:$N$363,13,FALSE))</f>
        <v/>
      </c>
      <c r="O313" t="s">
        <v>342</v>
      </c>
    </row>
    <row r="314" spans="1:15" x14ac:dyDescent="0.4">
      <c r="A314" t="s">
        <v>278</v>
      </c>
      <c r="B314">
        <v>0</v>
      </c>
      <c r="C314" t="s">
        <v>281</v>
      </c>
      <c r="D314" t="str">
        <f>IF(VLOOKUP($C314,'Spells Data'!$A$1:$N$363,3,FALSE)=0,"",VLOOKUP($C314,'Spells Data'!$A$1:$N$363,3,FALSE))</f>
        <v>evocation</v>
      </c>
      <c r="E314" t="str">
        <f>IF(VLOOKUP($C314,'Spells Data'!$A$1:$N$363,4,FALSE)=0,"",VLOOKUP($C314,'Spells Data'!$A$1:$N$363,4,FALSE))</f>
        <v/>
      </c>
      <c r="F314" t="str">
        <f>IF(VLOOKUP($C314,'Spells Data'!$A$1:$N$363,5,FALSE)=0,"",VLOOKUP($C314,'Spells Data'!$A$1:$N$363,5,FALSE))</f>
        <v>1 action</v>
      </c>
      <c r="G314" t="str">
        <f>IF(VLOOKUP($C314,'Spells Data'!$A$1:$N$363,6,FALSE)=0,"",VLOOKUP($C314,'Spells Data'!$A$1:$N$363,6,FALSE))</f>
        <v>120 feet</v>
      </c>
      <c r="H314" t="str">
        <f>IF(VLOOKUP($C314,'Spells Data'!$A$1:$N$363,7,FALSE)=0,"",VLOOKUP($C314,'Spells Data'!$A$1:$N$363,7,FALSE))</f>
        <v>V</v>
      </c>
      <c r="I314" t="str">
        <f>IF(VLOOKUP($C314,'Spells Data'!$A$1:$N$363,8,FALSE)=0,"",VLOOKUP($C314,'Spells Data'!$A$1:$N$363,8,FALSE))</f>
        <v>S</v>
      </c>
      <c r="J314" t="str">
        <f>IF(VLOOKUP($C314,'Spells Data'!$A$1:$N$363,9,FALSE)=0,"",VLOOKUP($C314,'Spells Data'!$A$1:$N$363,9,FALSE))</f>
        <v/>
      </c>
      <c r="K314" t="str">
        <f>IF(VLOOKUP($C314,'Spells Data'!$A$1:$N$363,10,FALSE)=0,"",VLOOKUP($C314,'Spells Data'!$A$1:$N$363,10,FALSE))</f>
        <v/>
      </c>
      <c r="L314" t="str">
        <f>IF(VLOOKUP($C314,'Spells Data'!$A$1:$N$363,11,FALSE)=0,"",VLOOKUP($C314,'Spells Data'!$A$1:$N$363,11,FALSE))</f>
        <v>Instantaneous</v>
      </c>
      <c r="M314" t="str">
        <f>IF(VLOOKUP($C314,'Spells Data'!$A$1:$N$363,12,FALSE)=0,"",VLOOKUP($C314,'Spells Data'!$A$1:$N$363,12,FALSE))</f>
        <v>Ranged spell attack deals 1d10 fire damage</v>
      </c>
      <c r="N314" t="str">
        <f>IF(VLOOKUP($C314,'Spells Data'!$A$1:$N$363,13,FALSE)=0,"",VLOOKUP($C314,'Spells Data'!$A$1:$N$363,13,FALSE))</f>
        <v>yes</v>
      </c>
      <c r="O314" t="s">
        <v>278</v>
      </c>
    </row>
    <row r="315" spans="1:15" x14ac:dyDescent="0.4">
      <c r="A315" t="s">
        <v>342</v>
      </c>
      <c r="B315">
        <v>0</v>
      </c>
      <c r="C315" t="s">
        <v>281</v>
      </c>
      <c r="D315" t="str">
        <f>IF(VLOOKUP($C315,'Spells Data'!$A$1:$N$363,3,FALSE)=0,"",VLOOKUP($C315,'Spells Data'!$A$1:$N$363,3,FALSE))</f>
        <v>evocation</v>
      </c>
      <c r="E315" t="str">
        <f>IF(VLOOKUP($C315,'Spells Data'!$A$1:$N$363,4,FALSE)=0,"",VLOOKUP($C315,'Spells Data'!$A$1:$N$363,4,FALSE))</f>
        <v/>
      </c>
      <c r="F315" t="str">
        <f>IF(VLOOKUP($C315,'Spells Data'!$A$1:$N$363,5,FALSE)=0,"",VLOOKUP($C315,'Spells Data'!$A$1:$N$363,5,FALSE))</f>
        <v>1 action</v>
      </c>
      <c r="G315" t="str">
        <f>IF(VLOOKUP($C315,'Spells Data'!$A$1:$N$363,6,FALSE)=0,"",VLOOKUP($C315,'Spells Data'!$A$1:$N$363,6,FALSE))</f>
        <v>120 feet</v>
      </c>
      <c r="H315" t="str">
        <f>IF(VLOOKUP($C315,'Spells Data'!$A$1:$N$363,7,FALSE)=0,"",VLOOKUP($C315,'Spells Data'!$A$1:$N$363,7,FALSE))</f>
        <v>V</v>
      </c>
      <c r="I315" t="str">
        <f>IF(VLOOKUP($C315,'Spells Data'!$A$1:$N$363,8,FALSE)=0,"",VLOOKUP($C315,'Spells Data'!$A$1:$N$363,8,FALSE))</f>
        <v>S</v>
      </c>
      <c r="J315" t="str">
        <f>IF(VLOOKUP($C315,'Spells Data'!$A$1:$N$363,9,FALSE)=0,"",VLOOKUP($C315,'Spells Data'!$A$1:$N$363,9,FALSE))</f>
        <v/>
      </c>
      <c r="K315" t="str">
        <f>IF(VLOOKUP($C315,'Spells Data'!$A$1:$N$363,10,FALSE)=0,"",VLOOKUP($C315,'Spells Data'!$A$1:$N$363,10,FALSE))</f>
        <v/>
      </c>
      <c r="L315" t="str">
        <f>IF(VLOOKUP($C315,'Spells Data'!$A$1:$N$363,11,FALSE)=0,"",VLOOKUP($C315,'Spells Data'!$A$1:$N$363,11,FALSE))</f>
        <v>Instantaneous</v>
      </c>
      <c r="M315" t="str">
        <f>IF(VLOOKUP($C315,'Spells Data'!$A$1:$N$363,12,FALSE)=0,"",VLOOKUP($C315,'Spells Data'!$A$1:$N$363,12,FALSE))</f>
        <v>Ranged spell attack deals 1d10 fire damage</v>
      </c>
      <c r="N315" t="str">
        <f>IF(VLOOKUP($C315,'Spells Data'!$A$1:$N$363,13,FALSE)=0,"",VLOOKUP($C315,'Spells Data'!$A$1:$N$363,13,FALSE))</f>
        <v>yes</v>
      </c>
      <c r="O315" t="s">
        <v>342</v>
      </c>
    </row>
    <row r="316" spans="1:15" x14ac:dyDescent="0.4">
      <c r="A316" t="s">
        <v>342</v>
      </c>
      <c r="B316">
        <v>4</v>
      </c>
      <c r="C316" t="s">
        <v>356</v>
      </c>
      <c r="D316" t="str">
        <f>IF(VLOOKUP($C316,'Spells Data'!$A$1:$N$363,3,FALSE)=0,"",VLOOKUP($C316,'Spells Data'!$A$1:$N$363,3,FALSE))</f>
        <v>evocation</v>
      </c>
      <c r="E316" t="str">
        <f>IF(VLOOKUP($C316,'Spells Data'!$A$1:$N$363,4,FALSE)=0,"",VLOOKUP($C316,'Spells Data'!$A$1:$N$363,4,FALSE))</f>
        <v/>
      </c>
      <c r="F316" t="str">
        <f>IF(VLOOKUP($C316,'Spells Data'!$A$1:$N$363,5,FALSE)=0,"",VLOOKUP($C316,'Spells Data'!$A$1:$N$363,5,FALSE))</f>
        <v>1 action</v>
      </c>
      <c r="G316" t="str">
        <f>IF(VLOOKUP($C316,'Spells Data'!$A$1:$N$363,6,FALSE)=0,"",VLOOKUP($C316,'Spells Data'!$A$1:$N$363,6,FALSE))</f>
        <v>Self</v>
      </c>
      <c r="H316" t="str">
        <f>IF(VLOOKUP($C316,'Spells Data'!$A$1:$N$363,7,FALSE)=0,"",VLOOKUP($C316,'Spells Data'!$A$1:$N$363,7,FALSE))</f>
        <v>V</v>
      </c>
      <c r="I316" t="str">
        <f>IF(VLOOKUP($C316,'Spells Data'!$A$1:$N$363,8,FALSE)=0,"",VLOOKUP($C316,'Spells Data'!$A$1:$N$363,8,FALSE))</f>
        <v>S</v>
      </c>
      <c r="J316" t="str">
        <f>IF(VLOOKUP($C316,'Spells Data'!$A$1:$N$363,9,FALSE)=0,"",VLOOKUP($C316,'Spells Data'!$A$1:$N$363,9,FALSE))</f>
        <v>M</v>
      </c>
      <c r="K316" t="str">
        <f>IF(VLOOKUP($C316,'Spells Data'!$A$1:$N$363,10,FALSE)=0,"",VLOOKUP($C316,'Spells Data'!$A$1:$N$363,10,FALSE))</f>
        <v/>
      </c>
      <c r="L316" t="str">
        <f>IF(VLOOKUP($C316,'Spells Data'!$A$1:$N$363,11,FALSE)=0,"",VLOOKUP($C316,'Spells Data'!$A$1:$N$363,11,FALSE))</f>
        <v>10 mintues</v>
      </c>
      <c r="M316" t="str">
        <f>IF(VLOOKUP($C316,'Spells Data'!$A$1:$N$363,12,FALSE)=0,"",VLOOKUP($C316,'Spells Data'!$A$1:$N$363,12,FALSE))</f>
        <v>Whispy flames shed light bright/dim 10/10. You gain either cold or fire resistance and deal 2d8 damage of same type to any creature in 5' who hits with a melee attack</v>
      </c>
      <c r="N316" t="str">
        <f>IF(VLOOKUP($C316,'Spells Data'!$A$1:$N$363,13,FALSE)=0,"",VLOOKUP($C316,'Spells Data'!$A$1:$N$363,13,FALSE))</f>
        <v/>
      </c>
      <c r="O316" t="s">
        <v>342</v>
      </c>
    </row>
    <row r="317" spans="1:15" x14ac:dyDescent="0.4">
      <c r="A317" t="s">
        <v>124</v>
      </c>
      <c r="B317">
        <v>7</v>
      </c>
      <c r="C317" t="s">
        <v>185</v>
      </c>
      <c r="D317" t="str">
        <f>IF(VLOOKUP($C317,'Spells Data'!$A$1:$N$363,3,FALSE)=0,"",VLOOKUP($C317,'Spells Data'!$A$1:$N$363,3,FALSE))</f>
        <v>evocation</v>
      </c>
      <c r="E317" t="str">
        <f>IF(VLOOKUP($C317,'Spells Data'!$A$1:$N$363,4,FALSE)=0,"",VLOOKUP($C317,'Spells Data'!$A$1:$N$363,4,FALSE))</f>
        <v/>
      </c>
      <c r="F317" t="str">
        <f>IF(VLOOKUP($C317,'Spells Data'!$A$1:$N$363,5,FALSE)=0,"",VLOOKUP($C317,'Spells Data'!$A$1:$N$363,5,FALSE))</f>
        <v>1 action</v>
      </c>
      <c r="G317" t="str">
        <f>IF(VLOOKUP($C317,'Spells Data'!$A$1:$N$363,6,FALSE)=0,"",VLOOKUP($C317,'Spells Data'!$A$1:$N$363,6,FALSE))</f>
        <v>150 feet</v>
      </c>
      <c r="H317" t="str">
        <f>IF(VLOOKUP($C317,'Spells Data'!$A$1:$N$363,7,FALSE)=0,"",VLOOKUP($C317,'Spells Data'!$A$1:$N$363,7,FALSE))</f>
        <v>V</v>
      </c>
      <c r="I317" t="str">
        <f>IF(VLOOKUP($C317,'Spells Data'!$A$1:$N$363,8,FALSE)=0,"",VLOOKUP($C317,'Spells Data'!$A$1:$N$363,8,FALSE))</f>
        <v>S</v>
      </c>
      <c r="J317" t="str">
        <f>IF(VLOOKUP($C317,'Spells Data'!$A$1:$N$363,9,FALSE)=0,"",VLOOKUP($C317,'Spells Data'!$A$1:$N$363,9,FALSE))</f>
        <v/>
      </c>
      <c r="K317" t="str">
        <f>IF(VLOOKUP($C317,'Spells Data'!$A$1:$N$363,10,FALSE)=0,"",VLOOKUP($C317,'Spells Data'!$A$1:$N$363,10,FALSE))</f>
        <v/>
      </c>
      <c r="L317" t="str">
        <f>IF(VLOOKUP($C317,'Spells Data'!$A$1:$N$363,11,FALSE)=0,"",VLOOKUP($C317,'Spells Data'!$A$1:$N$363,11,FALSE))</f>
        <v>Instantaneous</v>
      </c>
      <c r="M317" t="str">
        <f>IF(VLOOKUP($C317,'Spells Data'!$A$1:$N$363,12,FALSE)=0,"",VLOOKUP($C317,'Spells Data'!$A$1:$N$363,12,FALSE))</f>
        <v>Creatures caught in up to ten 10-foot cubes take 7d10 fire damage on failed Dex save</v>
      </c>
      <c r="N317" t="str">
        <f>IF(VLOOKUP($C317,'Spells Data'!$A$1:$N$363,13,FALSE)=0,"",VLOOKUP($C317,'Spells Data'!$A$1:$N$363,13,FALSE))</f>
        <v/>
      </c>
      <c r="O317" t="s">
        <v>124</v>
      </c>
    </row>
    <row r="318" spans="1:15" x14ac:dyDescent="0.4">
      <c r="A318" t="s">
        <v>195</v>
      </c>
      <c r="B318">
        <v>7</v>
      </c>
      <c r="C318" t="s">
        <v>185</v>
      </c>
      <c r="D318" t="str">
        <f>IF(VLOOKUP($C318,'Spells Data'!$A$1:$N$363,3,FALSE)=0,"",VLOOKUP($C318,'Spells Data'!$A$1:$N$363,3,FALSE))</f>
        <v>evocation</v>
      </c>
      <c r="E318" t="str">
        <f>IF(VLOOKUP($C318,'Spells Data'!$A$1:$N$363,4,FALSE)=0,"",VLOOKUP($C318,'Spells Data'!$A$1:$N$363,4,FALSE))</f>
        <v/>
      </c>
      <c r="F318" t="str">
        <f>IF(VLOOKUP($C318,'Spells Data'!$A$1:$N$363,5,FALSE)=0,"",VLOOKUP($C318,'Spells Data'!$A$1:$N$363,5,FALSE))</f>
        <v>1 action</v>
      </c>
      <c r="G318" t="str">
        <f>IF(VLOOKUP($C318,'Spells Data'!$A$1:$N$363,6,FALSE)=0,"",VLOOKUP($C318,'Spells Data'!$A$1:$N$363,6,FALSE))</f>
        <v>150 feet</v>
      </c>
      <c r="H318" t="str">
        <f>IF(VLOOKUP($C318,'Spells Data'!$A$1:$N$363,7,FALSE)=0,"",VLOOKUP($C318,'Spells Data'!$A$1:$N$363,7,FALSE))</f>
        <v>V</v>
      </c>
      <c r="I318" t="str">
        <f>IF(VLOOKUP($C318,'Spells Data'!$A$1:$N$363,8,FALSE)=0,"",VLOOKUP($C318,'Spells Data'!$A$1:$N$363,8,FALSE))</f>
        <v>S</v>
      </c>
      <c r="J318" t="str">
        <f>IF(VLOOKUP($C318,'Spells Data'!$A$1:$N$363,9,FALSE)=0,"",VLOOKUP($C318,'Spells Data'!$A$1:$N$363,9,FALSE))</f>
        <v/>
      </c>
      <c r="K318" t="str">
        <f>IF(VLOOKUP($C318,'Spells Data'!$A$1:$N$363,10,FALSE)=0,"",VLOOKUP($C318,'Spells Data'!$A$1:$N$363,10,FALSE))</f>
        <v/>
      </c>
      <c r="L318" t="str">
        <f>IF(VLOOKUP($C318,'Spells Data'!$A$1:$N$363,11,FALSE)=0,"",VLOOKUP($C318,'Spells Data'!$A$1:$N$363,11,FALSE))</f>
        <v>Instantaneous</v>
      </c>
      <c r="M318" t="str">
        <f>IF(VLOOKUP($C318,'Spells Data'!$A$1:$N$363,12,FALSE)=0,"",VLOOKUP($C318,'Spells Data'!$A$1:$N$363,12,FALSE))</f>
        <v>Creatures caught in up to ten 10-foot cubes take 7d10 fire damage on failed Dex save</v>
      </c>
      <c r="N318" t="str">
        <f>IF(VLOOKUP($C318,'Spells Data'!$A$1:$N$363,13,FALSE)=0,"",VLOOKUP($C318,'Spells Data'!$A$1:$N$363,13,FALSE))</f>
        <v/>
      </c>
      <c r="O318" t="s">
        <v>195</v>
      </c>
    </row>
    <row r="319" spans="1:15" x14ac:dyDescent="0.4">
      <c r="A319" t="s">
        <v>278</v>
      </c>
      <c r="B319">
        <v>7</v>
      </c>
      <c r="C319" t="s">
        <v>185</v>
      </c>
      <c r="D319" t="str">
        <f>IF(VLOOKUP($C319,'Spells Data'!$A$1:$N$363,3,FALSE)=0,"",VLOOKUP($C319,'Spells Data'!$A$1:$N$363,3,FALSE))</f>
        <v>evocation</v>
      </c>
      <c r="E319" t="str">
        <f>IF(VLOOKUP($C319,'Spells Data'!$A$1:$N$363,4,FALSE)=0,"",VLOOKUP($C319,'Spells Data'!$A$1:$N$363,4,FALSE))</f>
        <v/>
      </c>
      <c r="F319" t="str">
        <f>IF(VLOOKUP($C319,'Spells Data'!$A$1:$N$363,5,FALSE)=0,"",VLOOKUP($C319,'Spells Data'!$A$1:$N$363,5,FALSE))</f>
        <v>1 action</v>
      </c>
      <c r="G319" t="str">
        <f>IF(VLOOKUP($C319,'Spells Data'!$A$1:$N$363,6,FALSE)=0,"",VLOOKUP($C319,'Spells Data'!$A$1:$N$363,6,FALSE))</f>
        <v>150 feet</v>
      </c>
      <c r="H319" t="str">
        <f>IF(VLOOKUP($C319,'Spells Data'!$A$1:$N$363,7,FALSE)=0,"",VLOOKUP($C319,'Spells Data'!$A$1:$N$363,7,FALSE))</f>
        <v>V</v>
      </c>
      <c r="I319" t="str">
        <f>IF(VLOOKUP($C319,'Spells Data'!$A$1:$N$363,8,FALSE)=0,"",VLOOKUP($C319,'Spells Data'!$A$1:$N$363,8,FALSE))</f>
        <v>S</v>
      </c>
      <c r="J319" t="str">
        <f>IF(VLOOKUP($C319,'Spells Data'!$A$1:$N$363,9,FALSE)=0,"",VLOOKUP($C319,'Spells Data'!$A$1:$N$363,9,FALSE))</f>
        <v/>
      </c>
      <c r="K319" t="str">
        <f>IF(VLOOKUP($C319,'Spells Data'!$A$1:$N$363,10,FALSE)=0,"",VLOOKUP($C319,'Spells Data'!$A$1:$N$363,10,FALSE))</f>
        <v/>
      </c>
      <c r="L319" t="str">
        <f>IF(VLOOKUP($C319,'Spells Data'!$A$1:$N$363,11,FALSE)=0,"",VLOOKUP($C319,'Spells Data'!$A$1:$N$363,11,FALSE))</f>
        <v>Instantaneous</v>
      </c>
      <c r="M319" t="str">
        <f>IF(VLOOKUP($C319,'Spells Data'!$A$1:$N$363,12,FALSE)=0,"",VLOOKUP($C319,'Spells Data'!$A$1:$N$363,12,FALSE))</f>
        <v>Creatures caught in up to ten 10-foot cubes take 7d10 fire damage on failed Dex save</v>
      </c>
      <c r="N319" t="str">
        <f>IF(VLOOKUP($C319,'Spells Data'!$A$1:$N$363,13,FALSE)=0,"",VLOOKUP($C319,'Spells Data'!$A$1:$N$363,13,FALSE))</f>
        <v/>
      </c>
      <c r="O319" t="s">
        <v>278</v>
      </c>
    </row>
    <row r="320" spans="1:15" x14ac:dyDescent="0.4">
      <c r="A320" t="s">
        <v>278</v>
      </c>
      <c r="B320">
        <v>3</v>
      </c>
      <c r="C320" t="s">
        <v>307</v>
      </c>
      <c r="D320" t="str">
        <f>IF(VLOOKUP($C320,'Spells Data'!$A$1:$N$363,3,FALSE)=0,"",VLOOKUP($C320,'Spells Data'!$A$1:$N$363,3,FALSE))</f>
        <v>evocation</v>
      </c>
      <c r="E320" t="str">
        <f>IF(VLOOKUP($C320,'Spells Data'!$A$1:$N$363,4,FALSE)=0,"",VLOOKUP($C320,'Spells Data'!$A$1:$N$363,4,FALSE))</f>
        <v/>
      </c>
      <c r="F320" t="str">
        <f>IF(VLOOKUP($C320,'Spells Data'!$A$1:$N$363,5,FALSE)=0,"",VLOOKUP($C320,'Spells Data'!$A$1:$N$363,5,FALSE))</f>
        <v>1 action</v>
      </c>
      <c r="G320" t="str">
        <f>IF(VLOOKUP($C320,'Spells Data'!$A$1:$N$363,6,FALSE)=0,"",VLOOKUP($C320,'Spells Data'!$A$1:$N$363,6,FALSE))</f>
        <v>150 feet</v>
      </c>
      <c r="H320" t="str">
        <f>IF(VLOOKUP($C320,'Spells Data'!$A$1:$N$363,7,FALSE)=0,"",VLOOKUP($C320,'Spells Data'!$A$1:$N$363,7,FALSE))</f>
        <v>V</v>
      </c>
      <c r="I320" t="str">
        <f>IF(VLOOKUP($C320,'Spells Data'!$A$1:$N$363,8,FALSE)=0,"",VLOOKUP($C320,'Spells Data'!$A$1:$N$363,8,FALSE))</f>
        <v>S</v>
      </c>
      <c r="J320" t="str">
        <f>IF(VLOOKUP($C320,'Spells Data'!$A$1:$N$363,9,FALSE)=0,"",VLOOKUP($C320,'Spells Data'!$A$1:$N$363,9,FALSE))</f>
        <v>M</v>
      </c>
      <c r="K320" t="str">
        <f>IF(VLOOKUP($C320,'Spells Data'!$A$1:$N$363,10,FALSE)=0,"",VLOOKUP($C320,'Spells Data'!$A$1:$N$363,10,FALSE))</f>
        <v/>
      </c>
      <c r="L320" t="str">
        <f>IF(VLOOKUP($C320,'Spells Data'!$A$1:$N$363,11,FALSE)=0,"",VLOOKUP($C320,'Spells Data'!$A$1:$N$363,11,FALSE))</f>
        <v>Instantaneous</v>
      </c>
      <c r="M320" t="str">
        <f>IF(VLOOKUP($C320,'Spells Data'!$A$1:$N$363,12,FALSE)=0,"",VLOOKUP($C320,'Spells Data'!$A$1:$N$363,12,FALSE))</f>
        <v>Each creature in 20' radius sphere in range takes 8d6 fire damage on failed Dex save</v>
      </c>
      <c r="N320" t="str">
        <f>IF(VLOOKUP($C320,'Spells Data'!$A$1:$N$363,13,FALSE)=0,"",VLOOKUP($C320,'Spells Data'!$A$1:$N$363,13,FALSE))</f>
        <v>yes</v>
      </c>
      <c r="O320" t="s">
        <v>278</v>
      </c>
    </row>
    <row r="321" spans="1:15" x14ac:dyDescent="0.4">
      <c r="A321" t="s">
        <v>342</v>
      </c>
      <c r="B321">
        <v>3</v>
      </c>
      <c r="C321" t="s">
        <v>307</v>
      </c>
      <c r="D321" t="str">
        <f>IF(VLOOKUP($C321,'Spells Data'!$A$1:$N$363,3,FALSE)=0,"",VLOOKUP($C321,'Spells Data'!$A$1:$N$363,3,FALSE))</f>
        <v>evocation</v>
      </c>
      <c r="E321" t="str">
        <f>IF(VLOOKUP($C321,'Spells Data'!$A$1:$N$363,4,FALSE)=0,"",VLOOKUP($C321,'Spells Data'!$A$1:$N$363,4,FALSE))</f>
        <v/>
      </c>
      <c r="F321" t="str">
        <f>IF(VLOOKUP($C321,'Spells Data'!$A$1:$N$363,5,FALSE)=0,"",VLOOKUP($C321,'Spells Data'!$A$1:$N$363,5,FALSE))</f>
        <v>1 action</v>
      </c>
      <c r="G321" t="str">
        <f>IF(VLOOKUP($C321,'Spells Data'!$A$1:$N$363,6,FALSE)=0,"",VLOOKUP($C321,'Spells Data'!$A$1:$N$363,6,FALSE))</f>
        <v>150 feet</v>
      </c>
      <c r="H321" t="str">
        <f>IF(VLOOKUP($C321,'Spells Data'!$A$1:$N$363,7,FALSE)=0,"",VLOOKUP($C321,'Spells Data'!$A$1:$N$363,7,FALSE))</f>
        <v>V</v>
      </c>
      <c r="I321" t="str">
        <f>IF(VLOOKUP($C321,'Spells Data'!$A$1:$N$363,8,FALSE)=0,"",VLOOKUP($C321,'Spells Data'!$A$1:$N$363,8,FALSE))</f>
        <v>S</v>
      </c>
      <c r="J321" t="str">
        <f>IF(VLOOKUP($C321,'Spells Data'!$A$1:$N$363,9,FALSE)=0,"",VLOOKUP($C321,'Spells Data'!$A$1:$N$363,9,FALSE))</f>
        <v>M</v>
      </c>
      <c r="K321" t="str">
        <f>IF(VLOOKUP($C321,'Spells Data'!$A$1:$N$363,10,FALSE)=0,"",VLOOKUP($C321,'Spells Data'!$A$1:$N$363,10,FALSE))</f>
        <v/>
      </c>
      <c r="L321" t="str">
        <f>IF(VLOOKUP($C321,'Spells Data'!$A$1:$N$363,11,FALSE)=0,"",VLOOKUP($C321,'Spells Data'!$A$1:$N$363,11,FALSE))</f>
        <v>Instantaneous</v>
      </c>
      <c r="M321" t="str">
        <f>IF(VLOOKUP($C321,'Spells Data'!$A$1:$N$363,12,FALSE)=0,"",VLOOKUP($C321,'Spells Data'!$A$1:$N$363,12,FALSE))</f>
        <v>Each creature in 20' radius sphere in range takes 8d6 fire damage on failed Dex save</v>
      </c>
      <c r="N321" t="str">
        <f>IF(VLOOKUP($C321,'Spells Data'!$A$1:$N$363,13,FALSE)=0,"",VLOOKUP($C321,'Spells Data'!$A$1:$N$363,13,FALSE))</f>
        <v>yes</v>
      </c>
      <c r="O321" t="s">
        <v>342</v>
      </c>
    </row>
    <row r="322" spans="1:15" x14ac:dyDescent="0.4">
      <c r="A322" t="s">
        <v>195</v>
      </c>
      <c r="B322">
        <v>2</v>
      </c>
      <c r="C322" t="s">
        <v>209</v>
      </c>
      <c r="D322" t="str">
        <f>IF(VLOOKUP($C322,'Spells Data'!$A$1:$N$363,3,FALSE)=0,"",VLOOKUP($C322,'Spells Data'!$A$1:$N$363,3,FALSE))</f>
        <v>evocation</v>
      </c>
      <c r="E322" t="str">
        <f>IF(VLOOKUP($C322,'Spells Data'!$A$1:$N$363,4,FALSE)=0,"",VLOOKUP($C322,'Spells Data'!$A$1:$N$363,4,FALSE))</f>
        <v/>
      </c>
      <c r="F322" t="str">
        <f>IF(VLOOKUP($C322,'Spells Data'!$A$1:$N$363,5,FALSE)=0,"",VLOOKUP($C322,'Spells Data'!$A$1:$N$363,5,FALSE))</f>
        <v>1 bonus action</v>
      </c>
      <c r="G322" t="str">
        <f>IF(VLOOKUP($C322,'Spells Data'!$A$1:$N$363,6,FALSE)=0,"",VLOOKUP($C322,'Spells Data'!$A$1:$N$363,6,FALSE))</f>
        <v>Self</v>
      </c>
      <c r="H322" t="str">
        <f>IF(VLOOKUP($C322,'Spells Data'!$A$1:$N$363,7,FALSE)=0,"",VLOOKUP($C322,'Spells Data'!$A$1:$N$363,7,FALSE))</f>
        <v>V</v>
      </c>
      <c r="I322" t="str">
        <f>IF(VLOOKUP($C322,'Spells Data'!$A$1:$N$363,8,FALSE)=0,"",VLOOKUP($C322,'Spells Data'!$A$1:$N$363,8,FALSE))</f>
        <v>S</v>
      </c>
      <c r="J322" t="str">
        <f>IF(VLOOKUP($C322,'Spells Data'!$A$1:$N$363,9,FALSE)=0,"",VLOOKUP($C322,'Spells Data'!$A$1:$N$363,9,FALSE))</f>
        <v>M</v>
      </c>
      <c r="K322" t="str">
        <f>IF(VLOOKUP($C322,'Spells Data'!$A$1:$N$363,10,FALSE)=0,"",VLOOKUP($C322,'Spells Data'!$A$1:$N$363,10,FALSE))</f>
        <v/>
      </c>
      <c r="L322" t="str">
        <f>IF(VLOOKUP($C322,'Spells Data'!$A$1:$N$363,11,FALSE)=0,"",VLOOKUP($C322,'Spells Data'!$A$1:$N$363,11,FALSE))</f>
        <v>Concentration, up to 10 minutes</v>
      </c>
      <c r="M322" t="str">
        <f>IF(VLOOKUP($C322,'Spells Data'!$A$1:$N$363,12,FALSE)=0,"",VLOOKUP($C322,'Spells Data'!$A$1:$N$363,12,FALSE))</f>
        <v>Fiery blade deals 3d6 fire damage on melee attack and sheds light bright/dim 10/10</v>
      </c>
      <c r="N322" t="str">
        <f>IF(VLOOKUP($C322,'Spells Data'!$A$1:$N$363,13,FALSE)=0,"",VLOOKUP($C322,'Spells Data'!$A$1:$N$363,13,FALSE))</f>
        <v>yes</v>
      </c>
      <c r="O322" t="s">
        <v>195</v>
      </c>
    </row>
    <row r="323" spans="1:15" x14ac:dyDescent="0.4">
      <c r="A323" t="s">
        <v>124</v>
      </c>
      <c r="B323">
        <v>5</v>
      </c>
      <c r="C323" t="s">
        <v>172</v>
      </c>
      <c r="D323" t="str">
        <f>IF(VLOOKUP($C323,'Spells Data'!$A$1:$N$363,3,FALSE)=0,"",VLOOKUP($C323,'Spells Data'!$A$1:$N$363,3,FALSE))</f>
        <v>evocation</v>
      </c>
      <c r="E323" t="str">
        <f>IF(VLOOKUP($C323,'Spells Data'!$A$1:$N$363,4,FALSE)=0,"",VLOOKUP($C323,'Spells Data'!$A$1:$N$363,4,FALSE))</f>
        <v/>
      </c>
      <c r="F323" t="str">
        <f>IF(VLOOKUP($C323,'Spells Data'!$A$1:$N$363,5,FALSE)=0,"",VLOOKUP($C323,'Spells Data'!$A$1:$N$363,5,FALSE))</f>
        <v>1 action</v>
      </c>
      <c r="G323" t="str">
        <f>IF(VLOOKUP($C323,'Spells Data'!$A$1:$N$363,6,FALSE)=0,"",VLOOKUP($C323,'Spells Data'!$A$1:$N$363,6,FALSE))</f>
        <v>60 feet</v>
      </c>
      <c r="H323" t="str">
        <f>IF(VLOOKUP($C323,'Spells Data'!$A$1:$N$363,7,FALSE)=0,"",VLOOKUP($C323,'Spells Data'!$A$1:$N$363,7,FALSE))</f>
        <v>V</v>
      </c>
      <c r="I323" t="str">
        <f>IF(VLOOKUP($C323,'Spells Data'!$A$1:$N$363,8,FALSE)=0,"",VLOOKUP($C323,'Spells Data'!$A$1:$N$363,8,FALSE))</f>
        <v>S</v>
      </c>
      <c r="J323" t="str">
        <f>IF(VLOOKUP($C323,'Spells Data'!$A$1:$N$363,9,FALSE)=0,"",VLOOKUP($C323,'Spells Data'!$A$1:$N$363,9,FALSE))</f>
        <v>M</v>
      </c>
      <c r="K323" t="str">
        <f>IF(VLOOKUP($C323,'Spells Data'!$A$1:$N$363,10,FALSE)=0,"",VLOOKUP($C323,'Spells Data'!$A$1:$N$363,10,FALSE))</f>
        <v/>
      </c>
      <c r="L323" t="str">
        <f>IF(VLOOKUP($C323,'Spells Data'!$A$1:$N$363,11,FALSE)=0,"",VLOOKUP($C323,'Spells Data'!$A$1:$N$363,11,FALSE))</f>
        <v>Instantaneous</v>
      </c>
      <c r="M323" t="str">
        <f>IF(VLOOKUP($C323,'Spells Data'!$A$1:$N$363,12,FALSE)=0,"",VLOOKUP($C323,'Spells Data'!$A$1:$N$363,12,FALSE))</f>
        <v>Creatures in 10' radius 40' high cylinder take 4d6 fire and 4d6 radiant damage on failed Dex save.</v>
      </c>
      <c r="N323" t="str">
        <f>IF(VLOOKUP($C323,'Spells Data'!$A$1:$N$363,13,FALSE)=0,"",VLOOKUP($C323,'Spells Data'!$A$1:$N$363,13,FALSE))</f>
        <v>yes</v>
      </c>
      <c r="O323" t="s">
        <v>124</v>
      </c>
    </row>
    <row r="324" spans="1:15" x14ac:dyDescent="0.4">
      <c r="A324" t="s">
        <v>195</v>
      </c>
      <c r="B324">
        <v>2</v>
      </c>
      <c r="C324" t="s">
        <v>210</v>
      </c>
      <c r="D324" t="str">
        <f>IF(VLOOKUP($C324,'Spells Data'!$A$1:$N$363,3,FALSE)=0,"",VLOOKUP($C324,'Spells Data'!$A$1:$N$363,3,FALSE))</f>
        <v>conjuration</v>
      </c>
      <c r="E324" t="str">
        <f>IF(VLOOKUP($C324,'Spells Data'!$A$1:$N$363,4,FALSE)=0,"",VLOOKUP($C324,'Spells Data'!$A$1:$N$363,4,FALSE))</f>
        <v/>
      </c>
      <c r="F324" t="str">
        <f>IF(VLOOKUP($C324,'Spells Data'!$A$1:$N$363,5,FALSE)=0,"",VLOOKUP($C324,'Spells Data'!$A$1:$N$363,5,FALSE))</f>
        <v>1 action</v>
      </c>
      <c r="G324" t="str">
        <f>IF(VLOOKUP($C324,'Spells Data'!$A$1:$N$363,6,FALSE)=0,"",VLOOKUP($C324,'Spells Data'!$A$1:$N$363,6,FALSE))</f>
        <v>60 feet</v>
      </c>
      <c r="H324" t="str">
        <f>IF(VLOOKUP($C324,'Spells Data'!$A$1:$N$363,7,FALSE)=0,"",VLOOKUP($C324,'Spells Data'!$A$1:$N$363,7,FALSE))</f>
        <v>V</v>
      </c>
      <c r="I324" t="str">
        <f>IF(VLOOKUP($C324,'Spells Data'!$A$1:$N$363,8,FALSE)=0,"",VLOOKUP($C324,'Spells Data'!$A$1:$N$363,8,FALSE))</f>
        <v>S</v>
      </c>
      <c r="J324" t="str">
        <f>IF(VLOOKUP($C324,'Spells Data'!$A$1:$N$363,9,FALSE)=0,"",VLOOKUP($C324,'Spells Data'!$A$1:$N$363,9,FALSE))</f>
        <v>M</v>
      </c>
      <c r="K324" t="str">
        <f>IF(VLOOKUP($C324,'Spells Data'!$A$1:$N$363,10,FALSE)=0,"",VLOOKUP($C324,'Spells Data'!$A$1:$N$363,10,FALSE))</f>
        <v/>
      </c>
      <c r="L324" t="str">
        <f>IF(VLOOKUP($C324,'Spells Data'!$A$1:$N$363,11,FALSE)=0,"",VLOOKUP($C324,'Spells Data'!$A$1:$N$363,11,FALSE))</f>
        <v>Concentration, up to 1 minute</v>
      </c>
      <c r="M324" t="str">
        <f>IF(VLOOKUP($C324,'Spells Data'!$A$1:$N$363,12,FALSE)=0,"",VLOOKUP($C324,'Spells Data'!$A$1:$N$363,12,FALSE))</f>
        <v>Conjure 5' sphere of fire that deals 2d8 fire damage to creature within 5' on failed dex save</v>
      </c>
      <c r="N324" t="str">
        <f>IF(VLOOKUP($C324,'Spells Data'!$A$1:$N$363,13,FALSE)=0,"",VLOOKUP($C324,'Spells Data'!$A$1:$N$363,13,FALSE))</f>
        <v>yes</v>
      </c>
      <c r="O324" t="s">
        <v>195</v>
      </c>
    </row>
    <row r="325" spans="1:15" x14ac:dyDescent="0.4">
      <c r="A325" t="s">
        <v>342</v>
      </c>
      <c r="B325">
        <v>2</v>
      </c>
      <c r="C325" t="s">
        <v>210</v>
      </c>
      <c r="D325" t="str">
        <f>IF(VLOOKUP($C325,'Spells Data'!$A$1:$N$363,3,FALSE)=0,"",VLOOKUP($C325,'Spells Data'!$A$1:$N$363,3,FALSE))</f>
        <v>conjuration</v>
      </c>
      <c r="E325" t="str">
        <f>IF(VLOOKUP($C325,'Spells Data'!$A$1:$N$363,4,FALSE)=0,"",VLOOKUP($C325,'Spells Data'!$A$1:$N$363,4,FALSE))</f>
        <v/>
      </c>
      <c r="F325" t="str">
        <f>IF(VLOOKUP($C325,'Spells Data'!$A$1:$N$363,5,FALSE)=0,"",VLOOKUP($C325,'Spells Data'!$A$1:$N$363,5,FALSE))</f>
        <v>1 action</v>
      </c>
      <c r="G325" t="str">
        <f>IF(VLOOKUP($C325,'Spells Data'!$A$1:$N$363,6,FALSE)=0,"",VLOOKUP($C325,'Spells Data'!$A$1:$N$363,6,FALSE))</f>
        <v>60 feet</v>
      </c>
      <c r="H325" t="str">
        <f>IF(VLOOKUP($C325,'Spells Data'!$A$1:$N$363,7,FALSE)=0,"",VLOOKUP($C325,'Spells Data'!$A$1:$N$363,7,FALSE))</f>
        <v>V</v>
      </c>
      <c r="I325" t="str">
        <f>IF(VLOOKUP($C325,'Spells Data'!$A$1:$N$363,8,FALSE)=0,"",VLOOKUP($C325,'Spells Data'!$A$1:$N$363,8,FALSE))</f>
        <v>S</v>
      </c>
      <c r="J325" t="str">
        <f>IF(VLOOKUP($C325,'Spells Data'!$A$1:$N$363,9,FALSE)=0,"",VLOOKUP($C325,'Spells Data'!$A$1:$N$363,9,FALSE))</f>
        <v>M</v>
      </c>
      <c r="K325" t="str">
        <f>IF(VLOOKUP($C325,'Spells Data'!$A$1:$N$363,10,FALSE)=0,"",VLOOKUP($C325,'Spells Data'!$A$1:$N$363,10,FALSE))</f>
        <v/>
      </c>
      <c r="L325" t="str">
        <f>IF(VLOOKUP($C325,'Spells Data'!$A$1:$N$363,11,FALSE)=0,"",VLOOKUP($C325,'Spells Data'!$A$1:$N$363,11,FALSE))</f>
        <v>Concentration, up to 1 minute</v>
      </c>
      <c r="M325" t="str">
        <f>IF(VLOOKUP($C325,'Spells Data'!$A$1:$N$363,12,FALSE)=0,"",VLOOKUP($C325,'Spells Data'!$A$1:$N$363,12,FALSE))</f>
        <v>Conjure 5' sphere of fire that deals 2d8 fire damage to creature within 5' on failed dex save</v>
      </c>
      <c r="N325" t="str">
        <f>IF(VLOOKUP($C325,'Spells Data'!$A$1:$N$363,13,FALSE)=0,"",VLOOKUP($C325,'Spells Data'!$A$1:$N$363,13,FALSE))</f>
        <v>yes</v>
      </c>
      <c r="O325" t="s">
        <v>342</v>
      </c>
    </row>
    <row r="326" spans="1:15" x14ac:dyDescent="0.4">
      <c r="A326" t="s">
        <v>329</v>
      </c>
      <c r="B326">
        <v>6</v>
      </c>
      <c r="C326" t="s">
        <v>339</v>
      </c>
      <c r="D326" t="str">
        <f>IF(VLOOKUP($C326,'Spells Data'!$A$1:$N$363,3,FALSE)=0,"",VLOOKUP($C326,'Spells Data'!$A$1:$N$363,3,FALSE))</f>
        <v>transmutation</v>
      </c>
      <c r="E326" t="str">
        <f>IF(VLOOKUP($C326,'Spells Data'!$A$1:$N$363,4,FALSE)=0,"",VLOOKUP($C326,'Spells Data'!$A$1:$N$363,4,FALSE))</f>
        <v/>
      </c>
      <c r="F326" t="str">
        <f>IF(VLOOKUP($C326,'Spells Data'!$A$1:$N$363,5,FALSE)=0,"",VLOOKUP($C326,'Spells Data'!$A$1:$N$363,5,FALSE))</f>
        <v>1 action</v>
      </c>
      <c r="G326" t="str">
        <f>IF(VLOOKUP($C326,'Spells Data'!$A$1:$N$363,6,FALSE)=0,"",VLOOKUP($C326,'Spells Data'!$A$1:$N$363,6,FALSE))</f>
        <v>60 feet</v>
      </c>
      <c r="H326" t="str">
        <f>IF(VLOOKUP($C326,'Spells Data'!$A$1:$N$363,7,FALSE)=0,"",VLOOKUP($C326,'Spells Data'!$A$1:$N$363,7,FALSE))</f>
        <v>V</v>
      </c>
      <c r="I326" t="str">
        <f>IF(VLOOKUP($C326,'Spells Data'!$A$1:$N$363,8,FALSE)=0,"",VLOOKUP($C326,'Spells Data'!$A$1:$N$363,8,FALSE))</f>
        <v>S</v>
      </c>
      <c r="J326" t="str">
        <f>IF(VLOOKUP($C326,'Spells Data'!$A$1:$N$363,9,FALSE)=0,"",VLOOKUP($C326,'Spells Data'!$A$1:$N$363,9,FALSE))</f>
        <v>M</v>
      </c>
      <c r="K326" t="str">
        <f>IF(VLOOKUP($C326,'Spells Data'!$A$1:$N$363,10,FALSE)=0,"",VLOOKUP($C326,'Spells Data'!$A$1:$N$363,10,FALSE))</f>
        <v/>
      </c>
      <c r="L326" t="str">
        <f>IF(VLOOKUP($C326,'Spells Data'!$A$1:$N$363,11,FALSE)=0,"",VLOOKUP($C326,'Spells Data'!$A$1:$N$363,11,FALSE))</f>
        <v>Concentration, up to 1 minute</v>
      </c>
      <c r="M326" t="str">
        <f>IF(VLOOKUP($C326,'Spells Data'!$A$1:$N$363,12,FALSE)=0,"",VLOOKUP($C326,'Spells Data'!$A$1:$N$363,12,FALSE))</f>
        <v>Turn target creature to stone with failed Con saves</v>
      </c>
      <c r="N326" t="str">
        <f>IF(VLOOKUP($C326,'Spells Data'!$A$1:$N$363,13,FALSE)=0,"",VLOOKUP($C326,'Spells Data'!$A$1:$N$363,13,FALSE))</f>
        <v/>
      </c>
      <c r="O326" t="s">
        <v>329</v>
      </c>
    </row>
    <row r="327" spans="1:15" x14ac:dyDescent="0.4">
      <c r="A327" t="s">
        <v>342</v>
      </c>
      <c r="B327">
        <v>6</v>
      </c>
      <c r="C327" t="s">
        <v>339</v>
      </c>
      <c r="D327" t="str">
        <f>IF(VLOOKUP($C327,'Spells Data'!$A$1:$N$363,3,FALSE)=0,"",VLOOKUP($C327,'Spells Data'!$A$1:$N$363,3,FALSE))</f>
        <v>transmutation</v>
      </c>
      <c r="E327" t="str">
        <f>IF(VLOOKUP($C327,'Spells Data'!$A$1:$N$363,4,FALSE)=0,"",VLOOKUP($C327,'Spells Data'!$A$1:$N$363,4,FALSE))</f>
        <v/>
      </c>
      <c r="F327" t="str">
        <f>IF(VLOOKUP($C327,'Spells Data'!$A$1:$N$363,5,FALSE)=0,"",VLOOKUP($C327,'Spells Data'!$A$1:$N$363,5,FALSE))</f>
        <v>1 action</v>
      </c>
      <c r="G327" t="str">
        <f>IF(VLOOKUP($C327,'Spells Data'!$A$1:$N$363,6,FALSE)=0,"",VLOOKUP($C327,'Spells Data'!$A$1:$N$363,6,FALSE))</f>
        <v>60 feet</v>
      </c>
      <c r="H327" t="str">
        <f>IF(VLOOKUP($C327,'Spells Data'!$A$1:$N$363,7,FALSE)=0,"",VLOOKUP($C327,'Spells Data'!$A$1:$N$363,7,FALSE))</f>
        <v>V</v>
      </c>
      <c r="I327" t="str">
        <f>IF(VLOOKUP($C327,'Spells Data'!$A$1:$N$363,8,FALSE)=0,"",VLOOKUP($C327,'Spells Data'!$A$1:$N$363,8,FALSE))</f>
        <v>S</v>
      </c>
      <c r="J327" t="str">
        <f>IF(VLOOKUP($C327,'Spells Data'!$A$1:$N$363,9,FALSE)=0,"",VLOOKUP($C327,'Spells Data'!$A$1:$N$363,9,FALSE))</f>
        <v>M</v>
      </c>
      <c r="K327" t="str">
        <f>IF(VLOOKUP($C327,'Spells Data'!$A$1:$N$363,10,FALSE)=0,"",VLOOKUP($C327,'Spells Data'!$A$1:$N$363,10,FALSE))</f>
        <v/>
      </c>
      <c r="L327" t="str">
        <f>IF(VLOOKUP($C327,'Spells Data'!$A$1:$N$363,11,FALSE)=0,"",VLOOKUP($C327,'Spells Data'!$A$1:$N$363,11,FALSE))</f>
        <v>Concentration, up to 1 minute</v>
      </c>
      <c r="M327" t="str">
        <f>IF(VLOOKUP($C327,'Spells Data'!$A$1:$N$363,12,FALSE)=0,"",VLOOKUP($C327,'Spells Data'!$A$1:$N$363,12,FALSE))</f>
        <v>Turn target creature to stone with failed Con saves</v>
      </c>
      <c r="N327" t="str">
        <f>IF(VLOOKUP($C327,'Spells Data'!$A$1:$N$363,13,FALSE)=0,"",VLOOKUP($C327,'Spells Data'!$A$1:$N$363,13,FALSE))</f>
        <v/>
      </c>
      <c r="O327" t="s">
        <v>342</v>
      </c>
    </row>
    <row r="328" spans="1:15" x14ac:dyDescent="0.4">
      <c r="A328" t="s">
        <v>278</v>
      </c>
      <c r="B328">
        <v>3</v>
      </c>
      <c r="C328" t="s">
        <v>308</v>
      </c>
      <c r="D328" t="str">
        <f>IF(VLOOKUP($C328,'Spells Data'!$A$1:$N$363,3,FALSE)=0,"",VLOOKUP($C328,'Spells Data'!$A$1:$N$363,3,FALSE))</f>
        <v>transmutation</v>
      </c>
      <c r="E328" t="str">
        <f>IF(VLOOKUP($C328,'Spells Data'!$A$1:$N$363,4,FALSE)=0,"",VLOOKUP($C328,'Spells Data'!$A$1:$N$363,4,FALSE))</f>
        <v/>
      </c>
      <c r="F328" t="str">
        <f>IF(VLOOKUP($C328,'Spells Data'!$A$1:$N$363,5,FALSE)=0,"",VLOOKUP($C328,'Spells Data'!$A$1:$N$363,5,FALSE))</f>
        <v>1 action</v>
      </c>
      <c r="G328" t="str">
        <f>IF(VLOOKUP($C328,'Spells Data'!$A$1:$N$363,6,FALSE)=0,"",VLOOKUP($C328,'Spells Data'!$A$1:$N$363,6,FALSE))</f>
        <v>Touch</v>
      </c>
      <c r="H328" t="str">
        <f>IF(VLOOKUP($C328,'Spells Data'!$A$1:$N$363,7,FALSE)=0,"",VLOOKUP($C328,'Spells Data'!$A$1:$N$363,7,FALSE))</f>
        <v>V</v>
      </c>
      <c r="I328" t="str">
        <f>IF(VLOOKUP($C328,'Spells Data'!$A$1:$N$363,8,FALSE)=0,"",VLOOKUP($C328,'Spells Data'!$A$1:$N$363,8,FALSE))</f>
        <v>S</v>
      </c>
      <c r="J328" t="str">
        <f>IF(VLOOKUP($C328,'Spells Data'!$A$1:$N$363,9,FALSE)=0,"",VLOOKUP($C328,'Spells Data'!$A$1:$N$363,9,FALSE))</f>
        <v>M</v>
      </c>
      <c r="K328" t="str">
        <f>IF(VLOOKUP($C328,'Spells Data'!$A$1:$N$363,10,FALSE)=0,"",VLOOKUP($C328,'Spells Data'!$A$1:$N$363,10,FALSE))</f>
        <v/>
      </c>
      <c r="L328" t="str">
        <f>IF(VLOOKUP($C328,'Spells Data'!$A$1:$N$363,11,FALSE)=0,"",VLOOKUP($C328,'Spells Data'!$A$1:$N$363,11,FALSE))</f>
        <v>Concentration, up to 10 minutes</v>
      </c>
      <c r="M328" t="str">
        <f>IF(VLOOKUP($C328,'Spells Data'!$A$1:$N$363,12,FALSE)=0,"",VLOOKUP($C328,'Spells Data'!$A$1:$N$363,12,FALSE))</f>
        <v>Gain 60 foot fly speed for duration</v>
      </c>
      <c r="N328" t="str">
        <f>IF(VLOOKUP($C328,'Spells Data'!$A$1:$N$363,13,FALSE)=0,"",VLOOKUP($C328,'Spells Data'!$A$1:$N$363,13,FALSE))</f>
        <v>yes</v>
      </c>
      <c r="O328" t="s">
        <v>278</v>
      </c>
    </row>
    <row r="329" spans="1:15" x14ac:dyDescent="0.4">
      <c r="A329" t="s">
        <v>329</v>
      </c>
      <c r="B329">
        <v>3</v>
      </c>
      <c r="C329" t="s">
        <v>308</v>
      </c>
      <c r="D329" t="str">
        <f>IF(VLOOKUP($C329,'Spells Data'!$A$1:$N$363,3,FALSE)=0,"",VLOOKUP($C329,'Spells Data'!$A$1:$N$363,3,FALSE))</f>
        <v>transmutation</v>
      </c>
      <c r="E329" t="str">
        <f>IF(VLOOKUP($C329,'Spells Data'!$A$1:$N$363,4,FALSE)=0,"",VLOOKUP($C329,'Spells Data'!$A$1:$N$363,4,FALSE))</f>
        <v/>
      </c>
      <c r="F329" t="str">
        <f>IF(VLOOKUP($C329,'Spells Data'!$A$1:$N$363,5,FALSE)=0,"",VLOOKUP($C329,'Spells Data'!$A$1:$N$363,5,FALSE))</f>
        <v>1 action</v>
      </c>
      <c r="G329" t="str">
        <f>IF(VLOOKUP($C329,'Spells Data'!$A$1:$N$363,6,FALSE)=0,"",VLOOKUP($C329,'Spells Data'!$A$1:$N$363,6,FALSE))</f>
        <v>Touch</v>
      </c>
      <c r="H329" t="str">
        <f>IF(VLOOKUP($C329,'Spells Data'!$A$1:$N$363,7,FALSE)=0,"",VLOOKUP($C329,'Spells Data'!$A$1:$N$363,7,FALSE))</f>
        <v>V</v>
      </c>
      <c r="I329" t="str">
        <f>IF(VLOOKUP($C329,'Spells Data'!$A$1:$N$363,8,FALSE)=0,"",VLOOKUP($C329,'Spells Data'!$A$1:$N$363,8,FALSE))</f>
        <v>S</v>
      </c>
      <c r="J329" t="str">
        <f>IF(VLOOKUP($C329,'Spells Data'!$A$1:$N$363,9,FALSE)=0,"",VLOOKUP($C329,'Spells Data'!$A$1:$N$363,9,FALSE))</f>
        <v>M</v>
      </c>
      <c r="K329" t="str">
        <f>IF(VLOOKUP($C329,'Spells Data'!$A$1:$N$363,10,FALSE)=0,"",VLOOKUP($C329,'Spells Data'!$A$1:$N$363,10,FALSE))</f>
        <v/>
      </c>
      <c r="L329" t="str">
        <f>IF(VLOOKUP($C329,'Spells Data'!$A$1:$N$363,11,FALSE)=0,"",VLOOKUP($C329,'Spells Data'!$A$1:$N$363,11,FALSE))</f>
        <v>Concentration, up to 10 minutes</v>
      </c>
      <c r="M329" t="str">
        <f>IF(VLOOKUP($C329,'Spells Data'!$A$1:$N$363,12,FALSE)=0,"",VLOOKUP($C329,'Spells Data'!$A$1:$N$363,12,FALSE))</f>
        <v>Gain 60 foot fly speed for duration</v>
      </c>
      <c r="N329" t="str">
        <f>IF(VLOOKUP($C329,'Spells Data'!$A$1:$N$363,13,FALSE)=0,"",VLOOKUP($C329,'Spells Data'!$A$1:$N$363,13,FALSE))</f>
        <v>yes</v>
      </c>
      <c r="O329" t="s">
        <v>329</v>
      </c>
    </row>
    <row r="330" spans="1:15" x14ac:dyDescent="0.4">
      <c r="A330" t="s">
        <v>342</v>
      </c>
      <c r="B330">
        <v>3</v>
      </c>
      <c r="C330" t="s">
        <v>308</v>
      </c>
      <c r="D330" t="str">
        <f>IF(VLOOKUP($C330,'Spells Data'!$A$1:$N$363,3,FALSE)=0,"",VLOOKUP($C330,'Spells Data'!$A$1:$N$363,3,FALSE))</f>
        <v>transmutation</v>
      </c>
      <c r="E330" t="str">
        <f>IF(VLOOKUP($C330,'Spells Data'!$A$1:$N$363,4,FALSE)=0,"",VLOOKUP($C330,'Spells Data'!$A$1:$N$363,4,FALSE))</f>
        <v/>
      </c>
      <c r="F330" t="str">
        <f>IF(VLOOKUP($C330,'Spells Data'!$A$1:$N$363,5,FALSE)=0,"",VLOOKUP($C330,'Spells Data'!$A$1:$N$363,5,FALSE))</f>
        <v>1 action</v>
      </c>
      <c r="G330" t="str">
        <f>IF(VLOOKUP($C330,'Spells Data'!$A$1:$N$363,6,FALSE)=0,"",VLOOKUP($C330,'Spells Data'!$A$1:$N$363,6,FALSE))</f>
        <v>Touch</v>
      </c>
      <c r="H330" t="str">
        <f>IF(VLOOKUP($C330,'Spells Data'!$A$1:$N$363,7,FALSE)=0,"",VLOOKUP($C330,'Spells Data'!$A$1:$N$363,7,FALSE))</f>
        <v>V</v>
      </c>
      <c r="I330" t="str">
        <f>IF(VLOOKUP($C330,'Spells Data'!$A$1:$N$363,8,FALSE)=0,"",VLOOKUP($C330,'Spells Data'!$A$1:$N$363,8,FALSE))</f>
        <v>S</v>
      </c>
      <c r="J330" t="str">
        <f>IF(VLOOKUP($C330,'Spells Data'!$A$1:$N$363,9,FALSE)=0,"",VLOOKUP($C330,'Spells Data'!$A$1:$N$363,9,FALSE))</f>
        <v>M</v>
      </c>
      <c r="K330" t="str">
        <f>IF(VLOOKUP($C330,'Spells Data'!$A$1:$N$363,10,FALSE)=0,"",VLOOKUP($C330,'Spells Data'!$A$1:$N$363,10,FALSE))</f>
        <v/>
      </c>
      <c r="L330" t="str">
        <f>IF(VLOOKUP($C330,'Spells Data'!$A$1:$N$363,11,FALSE)=0,"",VLOOKUP($C330,'Spells Data'!$A$1:$N$363,11,FALSE))</f>
        <v>Concentration, up to 10 minutes</v>
      </c>
      <c r="M330" t="str">
        <f>IF(VLOOKUP($C330,'Spells Data'!$A$1:$N$363,12,FALSE)=0,"",VLOOKUP($C330,'Spells Data'!$A$1:$N$363,12,FALSE))</f>
        <v>Gain 60 foot fly speed for duration</v>
      </c>
      <c r="N330" t="str">
        <f>IF(VLOOKUP($C330,'Spells Data'!$A$1:$N$363,13,FALSE)=0,"",VLOOKUP($C330,'Spells Data'!$A$1:$N$363,13,FALSE))</f>
        <v>yes</v>
      </c>
      <c r="O330" t="s">
        <v>342</v>
      </c>
    </row>
    <row r="331" spans="1:15" x14ac:dyDescent="0.4">
      <c r="A331" t="s">
        <v>195</v>
      </c>
      <c r="B331">
        <v>1</v>
      </c>
      <c r="C331" t="s">
        <v>202</v>
      </c>
      <c r="D331" t="str">
        <f>IF(VLOOKUP($C331,'Spells Data'!$A$1:$N$363,3,FALSE)=0,"",VLOOKUP($C331,'Spells Data'!$A$1:$N$363,3,FALSE))</f>
        <v>conjuration</v>
      </c>
      <c r="E331" t="str">
        <f>IF(VLOOKUP($C331,'Spells Data'!$A$1:$N$363,4,FALSE)=0,"",VLOOKUP($C331,'Spells Data'!$A$1:$N$363,4,FALSE))</f>
        <v/>
      </c>
      <c r="F331" t="str">
        <f>IF(VLOOKUP($C331,'Spells Data'!$A$1:$N$363,5,FALSE)=0,"",VLOOKUP($C331,'Spells Data'!$A$1:$N$363,5,FALSE))</f>
        <v>1 action</v>
      </c>
      <c r="G331" t="str">
        <f>IF(VLOOKUP($C331,'Spells Data'!$A$1:$N$363,6,FALSE)=0,"",VLOOKUP($C331,'Spells Data'!$A$1:$N$363,6,FALSE))</f>
        <v>120 feet</v>
      </c>
      <c r="H331" t="str">
        <f>IF(VLOOKUP($C331,'Spells Data'!$A$1:$N$363,7,FALSE)=0,"",VLOOKUP($C331,'Spells Data'!$A$1:$N$363,7,FALSE))</f>
        <v>V</v>
      </c>
      <c r="I331" t="str">
        <f>IF(VLOOKUP($C331,'Spells Data'!$A$1:$N$363,8,FALSE)=0,"",VLOOKUP($C331,'Spells Data'!$A$1:$N$363,8,FALSE))</f>
        <v>S</v>
      </c>
      <c r="J331" t="str">
        <f>IF(VLOOKUP($C331,'Spells Data'!$A$1:$N$363,9,FALSE)=0,"",VLOOKUP($C331,'Spells Data'!$A$1:$N$363,9,FALSE))</f>
        <v/>
      </c>
      <c r="K331" t="str">
        <f>IF(VLOOKUP($C331,'Spells Data'!$A$1:$N$363,10,FALSE)=0,"",VLOOKUP($C331,'Spells Data'!$A$1:$N$363,10,FALSE))</f>
        <v/>
      </c>
      <c r="L331" t="str">
        <f>IF(VLOOKUP($C331,'Spells Data'!$A$1:$N$363,11,FALSE)=0,"",VLOOKUP($C331,'Spells Data'!$A$1:$N$363,11,FALSE))</f>
        <v>Concentration, up to 1 hour</v>
      </c>
      <c r="M331" t="str">
        <f>IF(VLOOKUP($C331,'Spells Data'!$A$1:$N$363,12,FALSE)=0,"",VLOOKUP($C331,'Spells Data'!$A$1:$N$363,12,FALSE))</f>
        <v>You create a 20-foot-radius sphere of fog centered on a point within range</v>
      </c>
      <c r="N331" t="str">
        <f>IF(VLOOKUP($C331,'Spells Data'!$A$1:$N$363,13,FALSE)=0,"",VLOOKUP($C331,'Spells Data'!$A$1:$N$363,13,FALSE))</f>
        <v>yes</v>
      </c>
      <c r="O331" t="s">
        <v>195</v>
      </c>
    </row>
    <row r="332" spans="1:15" x14ac:dyDescent="0.4">
      <c r="A332" t="s">
        <v>268</v>
      </c>
      <c r="B332">
        <v>1</v>
      </c>
      <c r="C332" t="s">
        <v>202</v>
      </c>
      <c r="D332" t="str">
        <f>IF(VLOOKUP($C332,'Spells Data'!$A$1:$N$363,3,FALSE)=0,"",VLOOKUP($C332,'Spells Data'!$A$1:$N$363,3,FALSE))</f>
        <v>conjuration</v>
      </c>
      <c r="E332" t="str">
        <f>IF(VLOOKUP($C332,'Spells Data'!$A$1:$N$363,4,FALSE)=0,"",VLOOKUP($C332,'Spells Data'!$A$1:$N$363,4,FALSE))</f>
        <v/>
      </c>
      <c r="F332" t="str">
        <f>IF(VLOOKUP($C332,'Spells Data'!$A$1:$N$363,5,FALSE)=0,"",VLOOKUP($C332,'Spells Data'!$A$1:$N$363,5,FALSE))</f>
        <v>1 action</v>
      </c>
      <c r="G332" t="str">
        <f>IF(VLOOKUP($C332,'Spells Data'!$A$1:$N$363,6,FALSE)=0,"",VLOOKUP($C332,'Spells Data'!$A$1:$N$363,6,FALSE))</f>
        <v>120 feet</v>
      </c>
      <c r="H332" t="str">
        <f>IF(VLOOKUP($C332,'Spells Data'!$A$1:$N$363,7,FALSE)=0,"",VLOOKUP($C332,'Spells Data'!$A$1:$N$363,7,FALSE))</f>
        <v>V</v>
      </c>
      <c r="I332" t="str">
        <f>IF(VLOOKUP($C332,'Spells Data'!$A$1:$N$363,8,FALSE)=0,"",VLOOKUP($C332,'Spells Data'!$A$1:$N$363,8,FALSE))</f>
        <v>S</v>
      </c>
      <c r="J332" t="str">
        <f>IF(VLOOKUP($C332,'Spells Data'!$A$1:$N$363,9,FALSE)=0,"",VLOOKUP($C332,'Spells Data'!$A$1:$N$363,9,FALSE))</f>
        <v/>
      </c>
      <c r="K332" t="str">
        <f>IF(VLOOKUP($C332,'Spells Data'!$A$1:$N$363,10,FALSE)=0,"",VLOOKUP($C332,'Spells Data'!$A$1:$N$363,10,FALSE))</f>
        <v/>
      </c>
      <c r="L332" t="str">
        <f>IF(VLOOKUP($C332,'Spells Data'!$A$1:$N$363,11,FALSE)=0,"",VLOOKUP($C332,'Spells Data'!$A$1:$N$363,11,FALSE))</f>
        <v>Concentration, up to 1 hour</v>
      </c>
      <c r="M332" t="str">
        <f>IF(VLOOKUP($C332,'Spells Data'!$A$1:$N$363,12,FALSE)=0,"",VLOOKUP($C332,'Spells Data'!$A$1:$N$363,12,FALSE))</f>
        <v>You create a 20-foot-radius sphere of fog centered on a point within range</v>
      </c>
      <c r="N332" t="str">
        <f>IF(VLOOKUP($C332,'Spells Data'!$A$1:$N$363,13,FALSE)=0,"",VLOOKUP($C332,'Spells Data'!$A$1:$N$363,13,FALSE))</f>
        <v>yes</v>
      </c>
      <c r="O332" t="s">
        <v>268</v>
      </c>
    </row>
    <row r="333" spans="1:15" x14ac:dyDescent="0.4">
      <c r="A333" t="s">
        <v>278</v>
      </c>
      <c r="B333">
        <v>1</v>
      </c>
      <c r="C333" t="s">
        <v>202</v>
      </c>
      <c r="D333" t="str">
        <f>IF(VLOOKUP($C333,'Spells Data'!$A$1:$N$363,3,FALSE)=0,"",VLOOKUP($C333,'Spells Data'!$A$1:$N$363,3,FALSE))</f>
        <v>conjuration</v>
      </c>
      <c r="E333" t="str">
        <f>IF(VLOOKUP($C333,'Spells Data'!$A$1:$N$363,4,FALSE)=0,"",VLOOKUP($C333,'Spells Data'!$A$1:$N$363,4,FALSE))</f>
        <v/>
      </c>
      <c r="F333" t="str">
        <f>IF(VLOOKUP($C333,'Spells Data'!$A$1:$N$363,5,FALSE)=0,"",VLOOKUP($C333,'Spells Data'!$A$1:$N$363,5,FALSE))</f>
        <v>1 action</v>
      </c>
      <c r="G333" t="str">
        <f>IF(VLOOKUP($C333,'Spells Data'!$A$1:$N$363,6,FALSE)=0,"",VLOOKUP($C333,'Spells Data'!$A$1:$N$363,6,FALSE))</f>
        <v>120 feet</v>
      </c>
      <c r="H333" t="str">
        <f>IF(VLOOKUP($C333,'Spells Data'!$A$1:$N$363,7,FALSE)=0,"",VLOOKUP($C333,'Spells Data'!$A$1:$N$363,7,FALSE))</f>
        <v>V</v>
      </c>
      <c r="I333" t="str">
        <f>IF(VLOOKUP($C333,'Spells Data'!$A$1:$N$363,8,FALSE)=0,"",VLOOKUP($C333,'Spells Data'!$A$1:$N$363,8,FALSE))</f>
        <v>S</v>
      </c>
      <c r="J333" t="str">
        <f>IF(VLOOKUP($C333,'Spells Data'!$A$1:$N$363,9,FALSE)=0,"",VLOOKUP($C333,'Spells Data'!$A$1:$N$363,9,FALSE))</f>
        <v/>
      </c>
      <c r="K333" t="str">
        <f>IF(VLOOKUP($C333,'Spells Data'!$A$1:$N$363,10,FALSE)=0,"",VLOOKUP($C333,'Spells Data'!$A$1:$N$363,10,FALSE))</f>
        <v/>
      </c>
      <c r="L333" t="str">
        <f>IF(VLOOKUP($C333,'Spells Data'!$A$1:$N$363,11,FALSE)=0,"",VLOOKUP($C333,'Spells Data'!$A$1:$N$363,11,FALSE))</f>
        <v>Concentration, up to 1 hour</v>
      </c>
      <c r="M333" t="str">
        <f>IF(VLOOKUP($C333,'Spells Data'!$A$1:$N$363,12,FALSE)=0,"",VLOOKUP($C333,'Spells Data'!$A$1:$N$363,12,FALSE))</f>
        <v>You create a 20-foot-radius sphere of fog centered on a point within range</v>
      </c>
      <c r="N333" t="str">
        <f>IF(VLOOKUP($C333,'Spells Data'!$A$1:$N$363,13,FALSE)=0,"",VLOOKUP($C333,'Spells Data'!$A$1:$N$363,13,FALSE))</f>
        <v>yes</v>
      </c>
      <c r="O333" t="s">
        <v>278</v>
      </c>
    </row>
    <row r="334" spans="1:15" x14ac:dyDescent="0.4">
      <c r="A334" t="s">
        <v>342</v>
      </c>
      <c r="B334">
        <v>1</v>
      </c>
      <c r="C334" t="s">
        <v>202</v>
      </c>
      <c r="D334" t="str">
        <f>IF(VLOOKUP($C334,'Spells Data'!$A$1:$N$363,3,FALSE)=0,"",VLOOKUP($C334,'Spells Data'!$A$1:$N$363,3,FALSE))</f>
        <v>conjuration</v>
      </c>
      <c r="E334" t="str">
        <f>IF(VLOOKUP($C334,'Spells Data'!$A$1:$N$363,4,FALSE)=0,"",VLOOKUP($C334,'Spells Data'!$A$1:$N$363,4,FALSE))</f>
        <v/>
      </c>
      <c r="F334" t="str">
        <f>IF(VLOOKUP($C334,'Spells Data'!$A$1:$N$363,5,FALSE)=0,"",VLOOKUP($C334,'Spells Data'!$A$1:$N$363,5,FALSE))</f>
        <v>1 action</v>
      </c>
      <c r="G334" t="str">
        <f>IF(VLOOKUP($C334,'Spells Data'!$A$1:$N$363,6,FALSE)=0,"",VLOOKUP($C334,'Spells Data'!$A$1:$N$363,6,FALSE))</f>
        <v>120 feet</v>
      </c>
      <c r="H334" t="str">
        <f>IF(VLOOKUP($C334,'Spells Data'!$A$1:$N$363,7,FALSE)=0,"",VLOOKUP($C334,'Spells Data'!$A$1:$N$363,7,FALSE))</f>
        <v>V</v>
      </c>
      <c r="I334" t="str">
        <f>IF(VLOOKUP($C334,'Spells Data'!$A$1:$N$363,8,FALSE)=0,"",VLOOKUP($C334,'Spells Data'!$A$1:$N$363,8,FALSE))</f>
        <v>S</v>
      </c>
      <c r="J334" t="str">
        <f>IF(VLOOKUP($C334,'Spells Data'!$A$1:$N$363,9,FALSE)=0,"",VLOOKUP($C334,'Spells Data'!$A$1:$N$363,9,FALSE))</f>
        <v/>
      </c>
      <c r="K334" t="str">
        <f>IF(VLOOKUP($C334,'Spells Data'!$A$1:$N$363,10,FALSE)=0,"",VLOOKUP($C334,'Spells Data'!$A$1:$N$363,10,FALSE))</f>
        <v/>
      </c>
      <c r="L334" t="str">
        <f>IF(VLOOKUP($C334,'Spells Data'!$A$1:$N$363,11,FALSE)=0,"",VLOOKUP($C334,'Spells Data'!$A$1:$N$363,11,FALSE))</f>
        <v>Concentration, up to 1 hour</v>
      </c>
      <c r="M334" t="str">
        <f>IF(VLOOKUP($C334,'Spells Data'!$A$1:$N$363,12,FALSE)=0,"",VLOOKUP($C334,'Spells Data'!$A$1:$N$363,12,FALSE))</f>
        <v>You create a 20-foot-radius sphere of fog centered on a point within range</v>
      </c>
      <c r="N334" t="str">
        <f>IF(VLOOKUP($C334,'Spells Data'!$A$1:$N$363,13,FALSE)=0,"",VLOOKUP($C334,'Spells Data'!$A$1:$N$363,13,FALSE))</f>
        <v>yes</v>
      </c>
      <c r="O334" t="s">
        <v>342</v>
      </c>
    </row>
    <row r="335" spans="1:15" x14ac:dyDescent="0.4">
      <c r="A335" t="s">
        <v>124</v>
      </c>
      <c r="B335">
        <v>6</v>
      </c>
      <c r="C335" t="s">
        <v>177</v>
      </c>
      <c r="D335" t="str">
        <f>IF(VLOOKUP($C335,'Spells Data'!$A$1:$N$363,3,FALSE)=0,"",VLOOKUP($C335,'Spells Data'!$A$1:$N$363,3,FALSE))</f>
        <v>abjuration</v>
      </c>
      <c r="E335" t="str">
        <f>IF(VLOOKUP($C335,'Spells Data'!$A$1:$N$363,4,FALSE)=0,"",VLOOKUP($C335,'Spells Data'!$A$1:$N$363,4,FALSE))</f>
        <v>yes</v>
      </c>
      <c r="F335" t="str">
        <f>IF(VLOOKUP($C335,'Spells Data'!$A$1:$N$363,5,FALSE)=0,"",VLOOKUP($C335,'Spells Data'!$A$1:$N$363,5,FALSE))</f>
        <v>10 minutes</v>
      </c>
      <c r="G335" t="str">
        <f>IF(VLOOKUP($C335,'Spells Data'!$A$1:$N$363,6,FALSE)=0,"",VLOOKUP($C335,'Spells Data'!$A$1:$N$363,6,FALSE))</f>
        <v>Touch</v>
      </c>
      <c r="H335" t="str">
        <f>IF(VLOOKUP($C335,'Spells Data'!$A$1:$N$363,7,FALSE)=0,"",VLOOKUP($C335,'Spells Data'!$A$1:$N$363,7,FALSE))</f>
        <v>V</v>
      </c>
      <c r="I335" t="str">
        <f>IF(VLOOKUP($C335,'Spells Data'!$A$1:$N$363,8,FALSE)=0,"",VLOOKUP($C335,'Spells Data'!$A$1:$N$363,8,FALSE))</f>
        <v>S</v>
      </c>
      <c r="J335" t="str">
        <f>IF(VLOOKUP($C335,'Spells Data'!$A$1:$N$363,9,FALSE)=0,"",VLOOKUP($C335,'Spells Data'!$A$1:$N$363,9,FALSE))</f>
        <v>M</v>
      </c>
      <c r="K335" t="str">
        <f>IF(VLOOKUP($C335,'Spells Data'!$A$1:$N$363,10,FALSE)=0,"",VLOOKUP($C335,'Spells Data'!$A$1:$N$363,10,FALSE))</f>
        <v>yes</v>
      </c>
      <c r="L335" t="str">
        <f>IF(VLOOKUP($C335,'Spells Data'!$A$1:$N$363,11,FALSE)=0,"",VLOOKUP($C335,'Spells Data'!$A$1:$N$363,11,FALSE))</f>
        <v>1 day</v>
      </c>
      <c r="M335" t="str">
        <f>IF(VLOOKUP($C335,'Spells Data'!$A$1:$N$363,12,FALSE)=0,"",VLOOKUP($C335,'Spells Data'!$A$1:$N$363,12,FALSE))</f>
        <v>Create a ward against magical travel 30' high by 40,000 ft2</v>
      </c>
      <c r="N335" t="str">
        <f>IF(VLOOKUP($C335,'Spells Data'!$A$1:$N$363,13,FALSE)=0,"",VLOOKUP($C335,'Spells Data'!$A$1:$N$363,13,FALSE))</f>
        <v/>
      </c>
      <c r="O335" t="s">
        <v>124</v>
      </c>
    </row>
    <row r="336" spans="1:15" x14ac:dyDescent="0.4">
      <c r="A336" t="s">
        <v>10</v>
      </c>
      <c r="B336">
        <v>7</v>
      </c>
      <c r="C336" t="s">
        <v>107</v>
      </c>
      <c r="D336" t="str">
        <f>IF(VLOOKUP($C336,'Spells Data'!$A$1:$N$363,3,FALSE)=0,"",VLOOKUP($C336,'Spells Data'!$A$1:$N$363,3,FALSE))</f>
        <v>evocation</v>
      </c>
      <c r="E336" t="str">
        <f>IF(VLOOKUP($C336,'Spells Data'!$A$1:$N$363,4,FALSE)=0,"",VLOOKUP($C336,'Spells Data'!$A$1:$N$363,4,FALSE))</f>
        <v/>
      </c>
      <c r="F336" t="str">
        <f>IF(VLOOKUP($C336,'Spells Data'!$A$1:$N$363,5,FALSE)=0,"",VLOOKUP($C336,'Spells Data'!$A$1:$N$363,5,FALSE))</f>
        <v>1 action</v>
      </c>
      <c r="G336" t="str">
        <f>IF(VLOOKUP($C336,'Spells Data'!$A$1:$N$363,6,FALSE)=0,"",VLOOKUP($C336,'Spells Data'!$A$1:$N$363,6,FALSE))</f>
        <v>100 feet</v>
      </c>
      <c r="H336" t="str">
        <f>IF(VLOOKUP($C336,'Spells Data'!$A$1:$N$363,7,FALSE)=0,"",VLOOKUP($C336,'Spells Data'!$A$1:$N$363,7,FALSE))</f>
        <v>V</v>
      </c>
      <c r="I336" t="str">
        <f>IF(VLOOKUP($C336,'Spells Data'!$A$1:$N$363,8,FALSE)=0,"",VLOOKUP($C336,'Spells Data'!$A$1:$N$363,8,FALSE))</f>
        <v>S</v>
      </c>
      <c r="J336" t="str">
        <f>IF(VLOOKUP($C336,'Spells Data'!$A$1:$N$363,9,FALSE)=0,"",VLOOKUP($C336,'Spells Data'!$A$1:$N$363,9,FALSE))</f>
        <v>M</v>
      </c>
      <c r="K336" t="str">
        <f>IF(VLOOKUP($C336,'Spells Data'!$A$1:$N$363,10,FALSE)=0,"",VLOOKUP($C336,'Spells Data'!$A$1:$N$363,10,FALSE))</f>
        <v/>
      </c>
      <c r="L336" t="str">
        <f>IF(VLOOKUP($C336,'Spells Data'!$A$1:$N$363,11,FALSE)=0,"",VLOOKUP($C336,'Spells Data'!$A$1:$N$363,11,FALSE))</f>
        <v>1 hour</v>
      </c>
      <c r="M336" t="str">
        <f>IF(VLOOKUP($C336,'Spells Data'!$A$1:$N$363,12,FALSE)=0,"",VLOOKUP($C336,'Spells Data'!$A$1:$N$363,12,FALSE))</f>
        <v>Cage or box of force that can't be dispelled, or left via non-magical means. Magic departure requires successful Cha check</v>
      </c>
      <c r="N336" t="str">
        <f>IF(VLOOKUP($C336,'Spells Data'!$A$1:$N$363,13,FALSE)=0,"",VLOOKUP($C336,'Spells Data'!$A$1:$N$363,13,FALSE))</f>
        <v/>
      </c>
      <c r="O336" t="s">
        <v>10</v>
      </c>
    </row>
    <row r="337" spans="1:15" x14ac:dyDescent="0.4">
      <c r="A337" t="s">
        <v>329</v>
      </c>
      <c r="B337">
        <v>7</v>
      </c>
      <c r="C337" t="s">
        <v>107</v>
      </c>
      <c r="D337" t="str">
        <f>IF(VLOOKUP($C337,'Spells Data'!$A$1:$N$363,3,FALSE)=0,"",VLOOKUP($C337,'Spells Data'!$A$1:$N$363,3,FALSE))</f>
        <v>evocation</v>
      </c>
      <c r="E337" t="str">
        <f>IF(VLOOKUP($C337,'Spells Data'!$A$1:$N$363,4,FALSE)=0,"",VLOOKUP($C337,'Spells Data'!$A$1:$N$363,4,FALSE))</f>
        <v/>
      </c>
      <c r="F337" t="str">
        <f>IF(VLOOKUP($C337,'Spells Data'!$A$1:$N$363,5,FALSE)=0,"",VLOOKUP($C337,'Spells Data'!$A$1:$N$363,5,FALSE))</f>
        <v>1 action</v>
      </c>
      <c r="G337" t="str">
        <f>IF(VLOOKUP($C337,'Spells Data'!$A$1:$N$363,6,FALSE)=0,"",VLOOKUP($C337,'Spells Data'!$A$1:$N$363,6,FALSE))</f>
        <v>100 feet</v>
      </c>
      <c r="H337" t="str">
        <f>IF(VLOOKUP($C337,'Spells Data'!$A$1:$N$363,7,FALSE)=0,"",VLOOKUP($C337,'Spells Data'!$A$1:$N$363,7,FALSE))</f>
        <v>V</v>
      </c>
      <c r="I337" t="str">
        <f>IF(VLOOKUP($C337,'Spells Data'!$A$1:$N$363,8,FALSE)=0,"",VLOOKUP($C337,'Spells Data'!$A$1:$N$363,8,FALSE))</f>
        <v>S</v>
      </c>
      <c r="J337" t="str">
        <f>IF(VLOOKUP($C337,'Spells Data'!$A$1:$N$363,9,FALSE)=0,"",VLOOKUP($C337,'Spells Data'!$A$1:$N$363,9,FALSE))</f>
        <v>M</v>
      </c>
      <c r="K337" t="str">
        <f>IF(VLOOKUP($C337,'Spells Data'!$A$1:$N$363,10,FALSE)=0,"",VLOOKUP($C337,'Spells Data'!$A$1:$N$363,10,FALSE))</f>
        <v/>
      </c>
      <c r="L337" t="str">
        <f>IF(VLOOKUP($C337,'Spells Data'!$A$1:$N$363,11,FALSE)=0,"",VLOOKUP($C337,'Spells Data'!$A$1:$N$363,11,FALSE))</f>
        <v>1 hour</v>
      </c>
      <c r="M337" t="str">
        <f>IF(VLOOKUP($C337,'Spells Data'!$A$1:$N$363,12,FALSE)=0,"",VLOOKUP($C337,'Spells Data'!$A$1:$N$363,12,FALSE))</f>
        <v>Cage or box of force that can't be dispelled, or left via non-magical means. Magic departure requires successful Cha check</v>
      </c>
      <c r="N337" t="str">
        <f>IF(VLOOKUP($C337,'Spells Data'!$A$1:$N$363,13,FALSE)=0,"",VLOOKUP($C337,'Spells Data'!$A$1:$N$363,13,FALSE))</f>
        <v/>
      </c>
      <c r="O337" t="s">
        <v>329</v>
      </c>
    </row>
    <row r="338" spans="1:15" x14ac:dyDescent="0.4">
      <c r="A338" t="s">
        <v>342</v>
      </c>
      <c r="B338">
        <v>7</v>
      </c>
      <c r="C338" t="s">
        <v>107</v>
      </c>
      <c r="D338" t="str">
        <f>IF(VLOOKUP($C338,'Spells Data'!$A$1:$N$363,3,FALSE)=0,"",VLOOKUP($C338,'Spells Data'!$A$1:$N$363,3,FALSE))</f>
        <v>evocation</v>
      </c>
      <c r="E338" t="str">
        <f>IF(VLOOKUP($C338,'Spells Data'!$A$1:$N$363,4,FALSE)=0,"",VLOOKUP($C338,'Spells Data'!$A$1:$N$363,4,FALSE))</f>
        <v/>
      </c>
      <c r="F338" t="str">
        <f>IF(VLOOKUP($C338,'Spells Data'!$A$1:$N$363,5,FALSE)=0,"",VLOOKUP($C338,'Spells Data'!$A$1:$N$363,5,FALSE))</f>
        <v>1 action</v>
      </c>
      <c r="G338" t="str">
        <f>IF(VLOOKUP($C338,'Spells Data'!$A$1:$N$363,6,FALSE)=0,"",VLOOKUP($C338,'Spells Data'!$A$1:$N$363,6,FALSE))</f>
        <v>100 feet</v>
      </c>
      <c r="H338" t="str">
        <f>IF(VLOOKUP($C338,'Spells Data'!$A$1:$N$363,7,FALSE)=0,"",VLOOKUP($C338,'Spells Data'!$A$1:$N$363,7,FALSE))</f>
        <v>V</v>
      </c>
      <c r="I338" t="str">
        <f>IF(VLOOKUP($C338,'Spells Data'!$A$1:$N$363,8,FALSE)=0,"",VLOOKUP($C338,'Spells Data'!$A$1:$N$363,8,FALSE))</f>
        <v>S</v>
      </c>
      <c r="J338" t="str">
        <f>IF(VLOOKUP($C338,'Spells Data'!$A$1:$N$363,9,FALSE)=0,"",VLOOKUP($C338,'Spells Data'!$A$1:$N$363,9,FALSE))</f>
        <v>M</v>
      </c>
      <c r="K338" t="str">
        <f>IF(VLOOKUP($C338,'Spells Data'!$A$1:$N$363,10,FALSE)=0,"",VLOOKUP($C338,'Spells Data'!$A$1:$N$363,10,FALSE))</f>
        <v/>
      </c>
      <c r="L338" t="str">
        <f>IF(VLOOKUP($C338,'Spells Data'!$A$1:$N$363,11,FALSE)=0,"",VLOOKUP($C338,'Spells Data'!$A$1:$N$363,11,FALSE))</f>
        <v>1 hour</v>
      </c>
      <c r="M338" t="str">
        <f>IF(VLOOKUP($C338,'Spells Data'!$A$1:$N$363,12,FALSE)=0,"",VLOOKUP($C338,'Spells Data'!$A$1:$N$363,12,FALSE))</f>
        <v>Cage or box of force that can't be dispelled, or left via non-magical means. Magic departure requires successful Cha check</v>
      </c>
      <c r="N338" t="str">
        <f>IF(VLOOKUP($C338,'Spells Data'!$A$1:$N$363,13,FALSE)=0,"",VLOOKUP($C338,'Spells Data'!$A$1:$N$363,13,FALSE))</f>
        <v/>
      </c>
      <c r="O338" t="s">
        <v>342</v>
      </c>
    </row>
    <row r="339" spans="1:15" x14ac:dyDescent="0.4">
      <c r="A339" t="s">
        <v>10</v>
      </c>
      <c r="B339">
        <v>9</v>
      </c>
      <c r="C339" t="s">
        <v>120</v>
      </c>
      <c r="D339" t="str">
        <f>IF(VLOOKUP($C339,'Spells Data'!$A$1:$N$363,3,FALSE)=0,"",VLOOKUP($C339,'Spells Data'!$A$1:$N$363,3,FALSE))</f>
        <v>divination</v>
      </c>
      <c r="E339" t="str">
        <f>IF(VLOOKUP($C339,'Spells Data'!$A$1:$N$363,4,FALSE)=0,"",VLOOKUP($C339,'Spells Data'!$A$1:$N$363,4,FALSE))</f>
        <v/>
      </c>
      <c r="F339" t="str">
        <f>IF(VLOOKUP($C339,'Spells Data'!$A$1:$N$363,5,FALSE)=0,"",VLOOKUP($C339,'Spells Data'!$A$1:$N$363,5,FALSE))</f>
        <v>1 minute</v>
      </c>
      <c r="G339" t="str">
        <f>IF(VLOOKUP($C339,'Spells Data'!$A$1:$N$363,6,FALSE)=0,"",VLOOKUP($C339,'Spells Data'!$A$1:$N$363,6,FALSE))</f>
        <v>Touch</v>
      </c>
      <c r="H339" t="str">
        <f>IF(VLOOKUP($C339,'Spells Data'!$A$1:$N$363,7,FALSE)=0,"",VLOOKUP($C339,'Spells Data'!$A$1:$N$363,7,FALSE))</f>
        <v>V</v>
      </c>
      <c r="I339" t="str">
        <f>IF(VLOOKUP($C339,'Spells Data'!$A$1:$N$363,8,FALSE)=0,"",VLOOKUP($C339,'Spells Data'!$A$1:$N$363,8,FALSE))</f>
        <v>S</v>
      </c>
      <c r="J339" t="str">
        <f>IF(VLOOKUP($C339,'Spells Data'!$A$1:$N$363,9,FALSE)=0,"",VLOOKUP($C339,'Spells Data'!$A$1:$N$363,9,FALSE))</f>
        <v>M</v>
      </c>
      <c r="K339" t="str">
        <f>IF(VLOOKUP($C339,'Spells Data'!$A$1:$N$363,10,FALSE)=0,"",VLOOKUP($C339,'Spells Data'!$A$1:$N$363,10,FALSE))</f>
        <v/>
      </c>
      <c r="L339" t="str">
        <f>IF(VLOOKUP($C339,'Spells Data'!$A$1:$N$363,11,FALSE)=0,"",VLOOKUP($C339,'Spells Data'!$A$1:$N$363,11,FALSE))</f>
        <v>8 hours</v>
      </c>
      <c r="M339" t="str">
        <f>IF(VLOOKUP($C339,'Spells Data'!$A$1:$N$363,12,FALSE)=0,"",VLOOKUP($C339,'Spells Data'!$A$1:$N$363,12,FALSE))</f>
        <v>Target is immune to surprise and has advantage on all d20 rolls for duration. Attacks against target are at disadvantage</v>
      </c>
      <c r="N339" t="str">
        <f>IF(VLOOKUP($C339,'Spells Data'!$A$1:$N$363,13,FALSE)=0,"",VLOOKUP($C339,'Spells Data'!$A$1:$N$363,13,FALSE))</f>
        <v/>
      </c>
      <c r="O339" t="s">
        <v>10</v>
      </c>
    </row>
    <row r="340" spans="1:15" x14ac:dyDescent="0.4">
      <c r="A340" t="s">
        <v>195</v>
      </c>
      <c r="B340">
        <v>9</v>
      </c>
      <c r="C340" t="s">
        <v>120</v>
      </c>
      <c r="D340" t="str">
        <f>IF(VLOOKUP($C340,'Spells Data'!$A$1:$N$363,3,FALSE)=0,"",VLOOKUP($C340,'Spells Data'!$A$1:$N$363,3,FALSE))</f>
        <v>divination</v>
      </c>
      <c r="E340" t="str">
        <f>IF(VLOOKUP($C340,'Spells Data'!$A$1:$N$363,4,FALSE)=0,"",VLOOKUP($C340,'Spells Data'!$A$1:$N$363,4,FALSE))</f>
        <v/>
      </c>
      <c r="F340" t="str">
        <f>IF(VLOOKUP($C340,'Spells Data'!$A$1:$N$363,5,FALSE)=0,"",VLOOKUP($C340,'Spells Data'!$A$1:$N$363,5,FALSE))</f>
        <v>1 minute</v>
      </c>
      <c r="G340" t="str">
        <f>IF(VLOOKUP($C340,'Spells Data'!$A$1:$N$363,6,FALSE)=0,"",VLOOKUP($C340,'Spells Data'!$A$1:$N$363,6,FALSE))</f>
        <v>Touch</v>
      </c>
      <c r="H340" t="str">
        <f>IF(VLOOKUP($C340,'Spells Data'!$A$1:$N$363,7,FALSE)=0,"",VLOOKUP($C340,'Spells Data'!$A$1:$N$363,7,FALSE))</f>
        <v>V</v>
      </c>
      <c r="I340" t="str">
        <f>IF(VLOOKUP($C340,'Spells Data'!$A$1:$N$363,8,FALSE)=0,"",VLOOKUP($C340,'Spells Data'!$A$1:$N$363,8,FALSE))</f>
        <v>S</v>
      </c>
      <c r="J340" t="str">
        <f>IF(VLOOKUP($C340,'Spells Data'!$A$1:$N$363,9,FALSE)=0,"",VLOOKUP($C340,'Spells Data'!$A$1:$N$363,9,FALSE))</f>
        <v>M</v>
      </c>
      <c r="K340" t="str">
        <f>IF(VLOOKUP($C340,'Spells Data'!$A$1:$N$363,10,FALSE)=0,"",VLOOKUP($C340,'Spells Data'!$A$1:$N$363,10,FALSE))</f>
        <v/>
      </c>
      <c r="L340" t="str">
        <f>IF(VLOOKUP($C340,'Spells Data'!$A$1:$N$363,11,FALSE)=0,"",VLOOKUP($C340,'Spells Data'!$A$1:$N$363,11,FALSE))</f>
        <v>8 hours</v>
      </c>
      <c r="M340" t="str">
        <f>IF(VLOOKUP($C340,'Spells Data'!$A$1:$N$363,12,FALSE)=0,"",VLOOKUP($C340,'Spells Data'!$A$1:$N$363,12,FALSE))</f>
        <v>Target is immune to surprise and has advantage on all d20 rolls for duration. Attacks against target are at disadvantage</v>
      </c>
      <c r="N340" t="str">
        <f>IF(VLOOKUP($C340,'Spells Data'!$A$1:$N$363,13,FALSE)=0,"",VLOOKUP($C340,'Spells Data'!$A$1:$N$363,13,FALSE))</f>
        <v/>
      </c>
      <c r="O340" t="s">
        <v>195</v>
      </c>
    </row>
    <row r="341" spans="1:15" x14ac:dyDescent="0.4">
      <c r="A341" t="s">
        <v>329</v>
      </c>
      <c r="B341">
        <v>9</v>
      </c>
      <c r="C341" t="s">
        <v>120</v>
      </c>
      <c r="D341" t="str">
        <f>IF(VLOOKUP($C341,'Spells Data'!$A$1:$N$363,3,FALSE)=0,"",VLOOKUP($C341,'Spells Data'!$A$1:$N$363,3,FALSE))</f>
        <v>divination</v>
      </c>
      <c r="E341" t="str">
        <f>IF(VLOOKUP($C341,'Spells Data'!$A$1:$N$363,4,FALSE)=0,"",VLOOKUP($C341,'Spells Data'!$A$1:$N$363,4,FALSE))</f>
        <v/>
      </c>
      <c r="F341" t="str">
        <f>IF(VLOOKUP($C341,'Spells Data'!$A$1:$N$363,5,FALSE)=0,"",VLOOKUP($C341,'Spells Data'!$A$1:$N$363,5,FALSE))</f>
        <v>1 minute</v>
      </c>
      <c r="G341" t="str">
        <f>IF(VLOOKUP($C341,'Spells Data'!$A$1:$N$363,6,FALSE)=0,"",VLOOKUP($C341,'Spells Data'!$A$1:$N$363,6,FALSE))</f>
        <v>Touch</v>
      </c>
      <c r="H341" t="str">
        <f>IF(VLOOKUP($C341,'Spells Data'!$A$1:$N$363,7,FALSE)=0,"",VLOOKUP($C341,'Spells Data'!$A$1:$N$363,7,FALSE))</f>
        <v>V</v>
      </c>
      <c r="I341" t="str">
        <f>IF(VLOOKUP($C341,'Spells Data'!$A$1:$N$363,8,FALSE)=0,"",VLOOKUP($C341,'Spells Data'!$A$1:$N$363,8,FALSE))</f>
        <v>S</v>
      </c>
      <c r="J341" t="str">
        <f>IF(VLOOKUP($C341,'Spells Data'!$A$1:$N$363,9,FALSE)=0,"",VLOOKUP($C341,'Spells Data'!$A$1:$N$363,9,FALSE))</f>
        <v>M</v>
      </c>
      <c r="K341" t="str">
        <f>IF(VLOOKUP($C341,'Spells Data'!$A$1:$N$363,10,FALSE)=0,"",VLOOKUP($C341,'Spells Data'!$A$1:$N$363,10,FALSE))</f>
        <v/>
      </c>
      <c r="L341" t="str">
        <f>IF(VLOOKUP($C341,'Spells Data'!$A$1:$N$363,11,FALSE)=0,"",VLOOKUP($C341,'Spells Data'!$A$1:$N$363,11,FALSE))</f>
        <v>8 hours</v>
      </c>
      <c r="M341" t="str">
        <f>IF(VLOOKUP($C341,'Spells Data'!$A$1:$N$363,12,FALSE)=0,"",VLOOKUP($C341,'Spells Data'!$A$1:$N$363,12,FALSE))</f>
        <v>Target is immune to surprise and has advantage on all d20 rolls for duration. Attacks against target are at disadvantage</v>
      </c>
      <c r="N341" t="str">
        <f>IF(VLOOKUP($C341,'Spells Data'!$A$1:$N$363,13,FALSE)=0,"",VLOOKUP($C341,'Spells Data'!$A$1:$N$363,13,FALSE))</f>
        <v/>
      </c>
      <c r="O341" t="s">
        <v>329</v>
      </c>
    </row>
    <row r="342" spans="1:15" x14ac:dyDescent="0.4">
      <c r="A342" t="s">
        <v>342</v>
      </c>
      <c r="B342">
        <v>9</v>
      </c>
      <c r="C342" t="s">
        <v>120</v>
      </c>
      <c r="D342" t="str">
        <f>IF(VLOOKUP($C342,'Spells Data'!$A$1:$N$363,3,FALSE)=0,"",VLOOKUP($C342,'Spells Data'!$A$1:$N$363,3,FALSE))</f>
        <v>divination</v>
      </c>
      <c r="E342" t="str">
        <f>IF(VLOOKUP($C342,'Spells Data'!$A$1:$N$363,4,FALSE)=0,"",VLOOKUP($C342,'Spells Data'!$A$1:$N$363,4,FALSE))</f>
        <v/>
      </c>
      <c r="F342" t="str">
        <f>IF(VLOOKUP($C342,'Spells Data'!$A$1:$N$363,5,FALSE)=0,"",VLOOKUP($C342,'Spells Data'!$A$1:$N$363,5,FALSE))</f>
        <v>1 minute</v>
      </c>
      <c r="G342" t="str">
        <f>IF(VLOOKUP($C342,'Spells Data'!$A$1:$N$363,6,FALSE)=0,"",VLOOKUP($C342,'Spells Data'!$A$1:$N$363,6,FALSE))</f>
        <v>Touch</v>
      </c>
      <c r="H342" t="str">
        <f>IF(VLOOKUP($C342,'Spells Data'!$A$1:$N$363,7,FALSE)=0,"",VLOOKUP($C342,'Spells Data'!$A$1:$N$363,7,FALSE))</f>
        <v>V</v>
      </c>
      <c r="I342" t="str">
        <f>IF(VLOOKUP($C342,'Spells Data'!$A$1:$N$363,8,FALSE)=0,"",VLOOKUP($C342,'Spells Data'!$A$1:$N$363,8,FALSE))</f>
        <v>S</v>
      </c>
      <c r="J342" t="str">
        <f>IF(VLOOKUP($C342,'Spells Data'!$A$1:$N$363,9,FALSE)=0,"",VLOOKUP($C342,'Spells Data'!$A$1:$N$363,9,FALSE))</f>
        <v>M</v>
      </c>
      <c r="K342" t="str">
        <f>IF(VLOOKUP($C342,'Spells Data'!$A$1:$N$363,10,FALSE)=0,"",VLOOKUP($C342,'Spells Data'!$A$1:$N$363,10,FALSE))</f>
        <v/>
      </c>
      <c r="L342" t="str">
        <f>IF(VLOOKUP($C342,'Spells Data'!$A$1:$N$363,11,FALSE)=0,"",VLOOKUP($C342,'Spells Data'!$A$1:$N$363,11,FALSE))</f>
        <v>8 hours</v>
      </c>
      <c r="M342" t="str">
        <f>IF(VLOOKUP($C342,'Spells Data'!$A$1:$N$363,12,FALSE)=0,"",VLOOKUP($C342,'Spells Data'!$A$1:$N$363,12,FALSE))</f>
        <v>Target is immune to surprise and has advantage on all d20 rolls for duration. Attacks against target are at disadvantage</v>
      </c>
      <c r="N342" t="str">
        <f>IF(VLOOKUP($C342,'Spells Data'!$A$1:$N$363,13,FALSE)=0,"",VLOOKUP($C342,'Spells Data'!$A$1:$N$363,13,FALSE))</f>
        <v/>
      </c>
      <c r="O342" t="s">
        <v>342</v>
      </c>
    </row>
    <row r="343" spans="1:15" x14ac:dyDescent="0.4">
      <c r="A343" t="s">
        <v>10</v>
      </c>
      <c r="B343">
        <v>4</v>
      </c>
      <c r="C343" t="s">
        <v>78</v>
      </c>
      <c r="D343" t="str">
        <f>IF(VLOOKUP($C343,'Spells Data'!$A$1:$N$363,3,FALSE)=0,"",VLOOKUP($C343,'Spells Data'!$A$1:$N$363,3,FALSE))</f>
        <v>abjuration</v>
      </c>
      <c r="E343" t="str">
        <f>IF(VLOOKUP($C343,'Spells Data'!$A$1:$N$363,4,FALSE)=0,"",VLOOKUP($C343,'Spells Data'!$A$1:$N$363,4,FALSE))</f>
        <v/>
      </c>
      <c r="F343" t="str">
        <f>IF(VLOOKUP($C343,'Spells Data'!$A$1:$N$363,5,FALSE)=0,"",VLOOKUP($C343,'Spells Data'!$A$1:$N$363,5,FALSE))</f>
        <v>1 action</v>
      </c>
      <c r="G343" t="str">
        <f>IF(VLOOKUP($C343,'Spells Data'!$A$1:$N$363,6,FALSE)=0,"",VLOOKUP($C343,'Spells Data'!$A$1:$N$363,6,FALSE))</f>
        <v>Touch</v>
      </c>
      <c r="H343" t="str">
        <f>IF(VLOOKUP($C343,'Spells Data'!$A$1:$N$363,7,FALSE)=0,"",VLOOKUP($C343,'Spells Data'!$A$1:$N$363,7,FALSE))</f>
        <v>V</v>
      </c>
      <c r="I343" t="str">
        <f>IF(VLOOKUP($C343,'Spells Data'!$A$1:$N$363,8,FALSE)=0,"",VLOOKUP($C343,'Spells Data'!$A$1:$N$363,8,FALSE))</f>
        <v>S</v>
      </c>
      <c r="J343" t="str">
        <f>IF(VLOOKUP($C343,'Spells Data'!$A$1:$N$363,9,FALSE)=0,"",VLOOKUP($C343,'Spells Data'!$A$1:$N$363,9,FALSE))</f>
        <v>M</v>
      </c>
      <c r="K343" t="str">
        <f>IF(VLOOKUP($C343,'Spells Data'!$A$1:$N$363,10,FALSE)=0,"",VLOOKUP($C343,'Spells Data'!$A$1:$N$363,10,FALSE))</f>
        <v/>
      </c>
      <c r="L343" t="str">
        <f>IF(VLOOKUP($C343,'Spells Data'!$A$1:$N$363,11,FALSE)=0,"",VLOOKUP($C343,'Spells Data'!$A$1:$N$363,11,FALSE))</f>
        <v>1 hour</v>
      </c>
      <c r="M343" t="str">
        <f>IF(VLOOKUP($C343,'Spells Data'!$A$1:$N$363,12,FALSE)=0,"",VLOOKUP($C343,'Spells Data'!$A$1:$N$363,12,FALSE))</f>
        <v>Target is not hampered by difficult terrain, cannot be magically paralyzed, restrained or slowed for duration. 5' of movement automatically frees target from nonmagical restraint, and target suffers no penalties to movement or attack underwater</v>
      </c>
      <c r="N343" t="str">
        <f>IF(VLOOKUP($C343,'Spells Data'!$A$1:$N$363,13,FALSE)=0,"",VLOOKUP($C343,'Spells Data'!$A$1:$N$363,13,FALSE))</f>
        <v/>
      </c>
      <c r="O343" t="s">
        <v>10</v>
      </c>
    </row>
    <row r="344" spans="1:15" x14ac:dyDescent="0.4">
      <c r="A344" t="s">
        <v>124</v>
      </c>
      <c r="B344">
        <v>4</v>
      </c>
      <c r="C344" t="s">
        <v>78</v>
      </c>
      <c r="D344" t="str">
        <f>IF(VLOOKUP($C344,'Spells Data'!$A$1:$N$363,3,FALSE)=0,"",VLOOKUP($C344,'Spells Data'!$A$1:$N$363,3,FALSE))</f>
        <v>abjuration</v>
      </c>
      <c r="E344" t="str">
        <f>IF(VLOOKUP($C344,'Spells Data'!$A$1:$N$363,4,FALSE)=0,"",VLOOKUP($C344,'Spells Data'!$A$1:$N$363,4,FALSE))</f>
        <v/>
      </c>
      <c r="F344" t="str">
        <f>IF(VLOOKUP($C344,'Spells Data'!$A$1:$N$363,5,FALSE)=0,"",VLOOKUP($C344,'Spells Data'!$A$1:$N$363,5,FALSE))</f>
        <v>1 action</v>
      </c>
      <c r="G344" t="str">
        <f>IF(VLOOKUP($C344,'Spells Data'!$A$1:$N$363,6,FALSE)=0,"",VLOOKUP($C344,'Spells Data'!$A$1:$N$363,6,FALSE))</f>
        <v>Touch</v>
      </c>
      <c r="H344" t="str">
        <f>IF(VLOOKUP($C344,'Spells Data'!$A$1:$N$363,7,FALSE)=0,"",VLOOKUP($C344,'Spells Data'!$A$1:$N$363,7,FALSE))</f>
        <v>V</v>
      </c>
      <c r="I344" t="str">
        <f>IF(VLOOKUP($C344,'Spells Data'!$A$1:$N$363,8,FALSE)=0,"",VLOOKUP($C344,'Spells Data'!$A$1:$N$363,8,FALSE))</f>
        <v>S</v>
      </c>
      <c r="J344" t="str">
        <f>IF(VLOOKUP($C344,'Spells Data'!$A$1:$N$363,9,FALSE)=0,"",VLOOKUP($C344,'Spells Data'!$A$1:$N$363,9,FALSE))</f>
        <v>M</v>
      </c>
      <c r="K344" t="str">
        <f>IF(VLOOKUP($C344,'Spells Data'!$A$1:$N$363,10,FALSE)=0,"",VLOOKUP($C344,'Spells Data'!$A$1:$N$363,10,FALSE))</f>
        <v/>
      </c>
      <c r="L344" t="str">
        <f>IF(VLOOKUP($C344,'Spells Data'!$A$1:$N$363,11,FALSE)=0,"",VLOOKUP($C344,'Spells Data'!$A$1:$N$363,11,FALSE))</f>
        <v>1 hour</v>
      </c>
      <c r="M344" t="str">
        <f>IF(VLOOKUP($C344,'Spells Data'!$A$1:$N$363,12,FALSE)=0,"",VLOOKUP($C344,'Spells Data'!$A$1:$N$363,12,FALSE))</f>
        <v>Target is not hampered by difficult terrain, cannot be magically paralyzed, restrained or slowed for duration. 5' of movement automatically frees target from nonmagical restraint, and target suffers no penalties to movement or attack underwater</v>
      </c>
      <c r="N344" t="str">
        <f>IF(VLOOKUP($C344,'Spells Data'!$A$1:$N$363,13,FALSE)=0,"",VLOOKUP($C344,'Spells Data'!$A$1:$N$363,13,FALSE))</f>
        <v/>
      </c>
      <c r="O344" t="s">
        <v>124</v>
      </c>
    </row>
    <row r="345" spans="1:15" x14ac:dyDescent="0.4">
      <c r="A345" t="s">
        <v>195</v>
      </c>
      <c r="B345">
        <v>4</v>
      </c>
      <c r="C345" t="s">
        <v>78</v>
      </c>
      <c r="D345" t="str">
        <f>IF(VLOOKUP($C345,'Spells Data'!$A$1:$N$363,3,FALSE)=0,"",VLOOKUP($C345,'Spells Data'!$A$1:$N$363,3,FALSE))</f>
        <v>abjuration</v>
      </c>
      <c r="E345" t="str">
        <f>IF(VLOOKUP($C345,'Spells Data'!$A$1:$N$363,4,FALSE)=0,"",VLOOKUP($C345,'Spells Data'!$A$1:$N$363,4,FALSE))</f>
        <v/>
      </c>
      <c r="F345" t="str">
        <f>IF(VLOOKUP($C345,'Spells Data'!$A$1:$N$363,5,FALSE)=0,"",VLOOKUP($C345,'Spells Data'!$A$1:$N$363,5,FALSE))</f>
        <v>1 action</v>
      </c>
      <c r="G345" t="str">
        <f>IF(VLOOKUP($C345,'Spells Data'!$A$1:$N$363,6,FALSE)=0,"",VLOOKUP($C345,'Spells Data'!$A$1:$N$363,6,FALSE))</f>
        <v>Touch</v>
      </c>
      <c r="H345" t="str">
        <f>IF(VLOOKUP($C345,'Spells Data'!$A$1:$N$363,7,FALSE)=0,"",VLOOKUP($C345,'Spells Data'!$A$1:$N$363,7,FALSE))</f>
        <v>V</v>
      </c>
      <c r="I345" t="str">
        <f>IF(VLOOKUP($C345,'Spells Data'!$A$1:$N$363,8,FALSE)=0,"",VLOOKUP($C345,'Spells Data'!$A$1:$N$363,8,FALSE))</f>
        <v>S</v>
      </c>
      <c r="J345" t="str">
        <f>IF(VLOOKUP($C345,'Spells Data'!$A$1:$N$363,9,FALSE)=0,"",VLOOKUP($C345,'Spells Data'!$A$1:$N$363,9,FALSE))</f>
        <v>M</v>
      </c>
      <c r="K345" t="str">
        <f>IF(VLOOKUP($C345,'Spells Data'!$A$1:$N$363,10,FALSE)=0,"",VLOOKUP($C345,'Spells Data'!$A$1:$N$363,10,FALSE))</f>
        <v/>
      </c>
      <c r="L345" t="str">
        <f>IF(VLOOKUP($C345,'Spells Data'!$A$1:$N$363,11,FALSE)=0,"",VLOOKUP($C345,'Spells Data'!$A$1:$N$363,11,FALSE))</f>
        <v>1 hour</v>
      </c>
      <c r="M345" t="str">
        <f>IF(VLOOKUP($C345,'Spells Data'!$A$1:$N$363,12,FALSE)=0,"",VLOOKUP($C345,'Spells Data'!$A$1:$N$363,12,FALSE))</f>
        <v>Target is not hampered by difficult terrain, cannot be magically paralyzed, restrained or slowed for duration. 5' of movement automatically frees target from nonmagical restraint, and target suffers no penalties to movement or attack underwater</v>
      </c>
      <c r="N345" t="str">
        <f>IF(VLOOKUP($C345,'Spells Data'!$A$1:$N$363,13,FALSE)=0,"",VLOOKUP($C345,'Spells Data'!$A$1:$N$363,13,FALSE))</f>
        <v/>
      </c>
      <c r="O345" t="s">
        <v>195</v>
      </c>
    </row>
    <row r="346" spans="1:15" x14ac:dyDescent="0.4">
      <c r="A346" t="s">
        <v>268</v>
      </c>
      <c r="B346">
        <v>4</v>
      </c>
      <c r="C346" t="s">
        <v>78</v>
      </c>
      <c r="D346" t="str">
        <f>IF(VLOOKUP($C346,'Spells Data'!$A$1:$N$363,3,FALSE)=0,"",VLOOKUP($C346,'Spells Data'!$A$1:$N$363,3,FALSE))</f>
        <v>abjuration</v>
      </c>
      <c r="E346" t="str">
        <f>IF(VLOOKUP($C346,'Spells Data'!$A$1:$N$363,4,FALSE)=0,"",VLOOKUP($C346,'Spells Data'!$A$1:$N$363,4,FALSE))</f>
        <v/>
      </c>
      <c r="F346" t="str">
        <f>IF(VLOOKUP($C346,'Spells Data'!$A$1:$N$363,5,FALSE)=0,"",VLOOKUP($C346,'Spells Data'!$A$1:$N$363,5,FALSE))</f>
        <v>1 action</v>
      </c>
      <c r="G346" t="str">
        <f>IF(VLOOKUP($C346,'Spells Data'!$A$1:$N$363,6,FALSE)=0,"",VLOOKUP($C346,'Spells Data'!$A$1:$N$363,6,FALSE))</f>
        <v>Touch</v>
      </c>
      <c r="H346" t="str">
        <f>IF(VLOOKUP($C346,'Spells Data'!$A$1:$N$363,7,FALSE)=0,"",VLOOKUP($C346,'Spells Data'!$A$1:$N$363,7,FALSE))</f>
        <v>V</v>
      </c>
      <c r="I346" t="str">
        <f>IF(VLOOKUP($C346,'Spells Data'!$A$1:$N$363,8,FALSE)=0,"",VLOOKUP($C346,'Spells Data'!$A$1:$N$363,8,FALSE))</f>
        <v>S</v>
      </c>
      <c r="J346" t="str">
        <f>IF(VLOOKUP($C346,'Spells Data'!$A$1:$N$363,9,FALSE)=0,"",VLOOKUP($C346,'Spells Data'!$A$1:$N$363,9,FALSE))</f>
        <v>M</v>
      </c>
      <c r="K346" t="str">
        <f>IF(VLOOKUP($C346,'Spells Data'!$A$1:$N$363,10,FALSE)=0,"",VLOOKUP($C346,'Spells Data'!$A$1:$N$363,10,FALSE))</f>
        <v/>
      </c>
      <c r="L346" t="str">
        <f>IF(VLOOKUP($C346,'Spells Data'!$A$1:$N$363,11,FALSE)=0,"",VLOOKUP($C346,'Spells Data'!$A$1:$N$363,11,FALSE))</f>
        <v>1 hour</v>
      </c>
      <c r="M346" t="str">
        <f>IF(VLOOKUP($C346,'Spells Data'!$A$1:$N$363,12,FALSE)=0,"",VLOOKUP($C346,'Spells Data'!$A$1:$N$363,12,FALSE))</f>
        <v>Target is not hampered by difficult terrain, cannot be magically paralyzed, restrained or slowed for duration. 5' of movement automatically frees target from nonmagical restraint, and target suffers no penalties to movement or attack underwater</v>
      </c>
      <c r="N346" t="str">
        <f>IF(VLOOKUP($C346,'Spells Data'!$A$1:$N$363,13,FALSE)=0,"",VLOOKUP($C346,'Spells Data'!$A$1:$N$363,13,FALSE))</f>
        <v/>
      </c>
      <c r="O346" t="s">
        <v>268</v>
      </c>
    </row>
    <row r="347" spans="1:15" x14ac:dyDescent="0.4">
      <c r="A347" t="s">
        <v>278</v>
      </c>
      <c r="B347">
        <v>0</v>
      </c>
      <c r="C347" t="s">
        <v>282</v>
      </c>
      <c r="D347" t="str">
        <f>IF(VLOOKUP($C347,'Spells Data'!$A$1:$N$363,3,FALSE)=0,"",VLOOKUP($C347,'Spells Data'!$A$1:$N$363,3,FALSE))</f>
        <v>enchantment</v>
      </c>
      <c r="E347" t="str">
        <f>IF(VLOOKUP($C347,'Spells Data'!$A$1:$N$363,4,FALSE)=0,"",VLOOKUP($C347,'Spells Data'!$A$1:$N$363,4,FALSE))</f>
        <v/>
      </c>
      <c r="F347" t="str">
        <f>IF(VLOOKUP($C347,'Spells Data'!$A$1:$N$363,5,FALSE)=0,"",VLOOKUP($C347,'Spells Data'!$A$1:$N$363,5,FALSE))</f>
        <v>1 action</v>
      </c>
      <c r="G347" t="str">
        <f>IF(VLOOKUP($C347,'Spells Data'!$A$1:$N$363,6,FALSE)=0,"",VLOOKUP($C347,'Spells Data'!$A$1:$N$363,6,FALSE))</f>
        <v>Self</v>
      </c>
      <c r="H347" t="str">
        <f>IF(VLOOKUP($C347,'Spells Data'!$A$1:$N$363,7,FALSE)=0,"",VLOOKUP($C347,'Spells Data'!$A$1:$N$363,7,FALSE))</f>
        <v/>
      </c>
      <c r="I347" t="str">
        <f>IF(VLOOKUP($C347,'Spells Data'!$A$1:$N$363,8,FALSE)=0,"",VLOOKUP($C347,'Spells Data'!$A$1:$N$363,8,FALSE))</f>
        <v>S</v>
      </c>
      <c r="J347" t="str">
        <f>IF(VLOOKUP($C347,'Spells Data'!$A$1:$N$363,9,FALSE)=0,"",VLOOKUP($C347,'Spells Data'!$A$1:$N$363,9,FALSE))</f>
        <v>M</v>
      </c>
      <c r="K347" t="str">
        <f>IF(VLOOKUP($C347,'Spells Data'!$A$1:$N$363,10,FALSE)=0,"",VLOOKUP($C347,'Spells Data'!$A$1:$N$363,10,FALSE))</f>
        <v/>
      </c>
      <c r="L347" t="str">
        <f>IF(VLOOKUP($C347,'Spells Data'!$A$1:$N$363,11,FALSE)=0,"",VLOOKUP($C347,'Spells Data'!$A$1:$N$363,11,FALSE))</f>
        <v>Concentration, up to 1 minute</v>
      </c>
      <c r="M347" t="str">
        <f>IF(VLOOKUP($C347,'Spells Data'!$A$1:$N$363,12,FALSE)=0,"",VLOOKUP($C347,'Spells Data'!$A$1:$N$363,12,FALSE))</f>
        <v>Gain advantage on all Cha checks against one nonhostile creature for duration</v>
      </c>
      <c r="N347" t="str">
        <f>IF(VLOOKUP($C347,'Spells Data'!$A$1:$N$363,13,FALSE)=0,"",VLOOKUP($C347,'Spells Data'!$A$1:$N$363,13,FALSE))</f>
        <v/>
      </c>
      <c r="O347" t="s">
        <v>278</v>
      </c>
    </row>
    <row r="348" spans="1:15" x14ac:dyDescent="0.4">
      <c r="A348" t="s">
        <v>329</v>
      </c>
      <c r="B348">
        <v>0</v>
      </c>
      <c r="C348" t="s">
        <v>282</v>
      </c>
      <c r="D348" t="str">
        <f>IF(VLOOKUP($C348,'Spells Data'!$A$1:$N$363,3,FALSE)=0,"",VLOOKUP($C348,'Spells Data'!$A$1:$N$363,3,FALSE))</f>
        <v>enchantment</v>
      </c>
      <c r="E348" t="str">
        <f>IF(VLOOKUP($C348,'Spells Data'!$A$1:$N$363,4,FALSE)=0,"",VLOOKUP($C348,'Spells Data'!$A$1:$N$363,4,FALSE))</f>
        <v/>
      </c>
      <c r="F348" t="str">
        <f>IF(VLOOKUP($C348,'Spells Data'!$A$1:$N$363,5,FALSE)=0,"",VLOOKUP($C348,'Spells Data'!$A$1:$N$363,5,FALSE))</f>
        <v>1 action</v>
      </c>
      <c r="G348" t="str">
        <f>IF(VLOOKUP($C348,'Spells Data'!$A$1:$N$363,6,FALSE)=0,"",VLOOKUP($C348,'Spells Data'!$A$1:$N$363,6,FALSE))</f>
        <v>Self</v>
      </c>
      <c r="H348" t="str">
        <f>IF(VLOOKUP($C348,'Spells Data'!$A$1:$N$363,7,FALSE)=0,"",VLOOKUP($C348,'Spells Data'!$A$1:$N$363,7,FALSE))</f>
        <v/>
      </c>
      <c r="I348" t="str">
        <f>IF(VLOOKUP($C348,'Spells Data'!$A$1:$N$363,8,FALSE)=0,"",VLOOKUP($C348,'Spells Data'!$A$1:$N$363,8,FALSE))</f>
        <v>S</v>
      </c>
      <c r="J348" t="str">
        <f>IF(VLOOKUP($C348,'Spells Data'!$A$1:$N$363,9,FALSE)=0,"",VLOOKUP($C348,'Spells Data'!$A$1:$N$363,9,FALSE))</f>
        <v>M</v>
      </c>
      <c r="K348" t="str">
        <f>IF(VLOOKUP($C348,'Spells Data'!$A$1:$N$363,10,FALSE)=0,"",VLOOKUP($C348,'Spells Data'!$A$1:$N$363,10,FALSE))</f>
        <v/>
      </c>
      <c r="L348" t="str">
        <f>IF(VLOOKUP($C348,'Spells Data'!$A$1:$N$363,11,FALSE)=0,"",VLOOKUP($C348,'Spells Data'!$A$1:$N$363,11,FALSE))</f>
        <v>Concentration, up to 1 minute</v>
      </c>
      <c r="M348" t="str">
        <f>IF(VLOOKUP($C348,'Spells Data'!$A$1:$N$363,12,FALSE)=0,"",VLOOKUP($C348,'Spells Data'!$A$1:$N$363,12,FALSE))</f>
        <v>Gain advantage on all Cha checks against one nonhostile creature for duration</v>
      </c>
      <c r="N348" t="str">
        <f>IF(VLOOKUP($C348,'Spells Data'!$A$1:$N$363,13,FALSE)=0,"",VLOOKUP($C348,'Spells Data'!$A$1:$N$363,13,FALSE))</f>
        <v/>
      </c>
      <c r="O348" t="s">
        <v>329</v>
      </c>
    </row>
    <row r="349" spans="1:15" x14ac:dyDescent="0.4">
      <c r="A349" t="s">
        <v>342</v>
      </c>
      <c r="B349">
        <v>0</v>
      </c>
      <c r="C349" t="s">
        <v>282</v>
      </c>
      <c r="D349" t="str">
        <f>IF(VLOOKUP($C349,'Spells Data'!$A$1:$N$363,3,FALSE)=0,"",VLOOKUP($C349,'Spells Data'!$A$1:$N$363,3,FALSE))</f>
        <v>enchantment</v>
      </c>
      <c r="E349" t="str">
        <f>IF(VLOOKUP($C349,'Spells Data'!$A$1:$N$363,4,FALSE)=0,"",VLOOKUP($C349,'Spells Data'!$A$1:$N$363,4,FALSE))</f>
        <v/>
      </c>
      <c r="F349" t="str">
        <f>IF(VLOOKUP($C349,'Spells Data'!$A$1:$N$363,5,FALSE)=0,"",VLOOKUP($C349,'Spells Data'!$A$1:$N$363,5,FALSE))</f>
        <v>1 action</v>
      </c>
      <c r="G349" t="str">
        <f>IF(VLOOKUP($C349,'Spells Data'!$A$1:$N$363,6,FALSE)=0,"",VLOOKUP($C349,'Spells Data'!$A$1:$N$363,6,FALSE))</f>
        <v>Self</v>
      </c>
      <c r="H349" t="str">
        <f>IF(VLOOKUP($C349,'Spells Data'!$A$1:$N$363,7,FALSE)=0,"",VLOOKUP($C349,'Spells Data'!$A$1:$N$363,7,FALSE))</f>
        <v/>
      </c>
      <c r="I349" t="str">
        <f>IF(VLOOKUP($C349,'Spells Data'!$A$1:$N$363,8,FALSE)=0,"",VLOOKUP($C349,'Spells Data'!$A$1:$N$363,8,FALSE))</f>
        <v>S</v>
      </c>
      <c r="J349" t="str">
        <f>IF(VLOOKUP($C349,'Spells Data'!$A$1:$N$363,9,FALSE)=0,"",VLOOKUP($C349,'Spells Data'!$A$1:$N$363,9,FALSE))</f>
        <v>M</v>
      </c>
      <c r="K349" t="str">
        <f>IF(VLOOKUP($C349,'Spells Data'!$A$1:$N$363,10,FALSE)=0,"",VLOOKUP($C349,'Spells Data'!$A$1:$N$363,10,FALSE))</f>
        <v/>
      </c>
      <c r="L349" t="str">
        <f>IF(VLOOKUP($C349,'Spells Data'!$A$1:$N$363,11,FALSE)=0,"",VLOOKUP($C349,'Spells Data'!$A$1:$N$363,11,FALSE))</f>
        <v>Concentration, up to 1 minute</v>
      </c>
      <c r="M349" t="str">
        <f>IF(VLOOKUP($C349,'Spells Data'!$A$1:$N$363,12,FALSE)=0,"",VLOOKUP($C349,'Spells Data'!$A$1:$N$363,12,FALSE))</f>
        <v>Gain advantage on all Cha checks against one nonhostile creature for duration</v>
      </c>
      <c r="N349" t="str">
        <f>IF(VLOOKUP($C349,'Spells Data'!$A$1:$N$363,13,FALSE)=0,"",VLOOKUP($C349,'Spells Data'!$A$1:$N$363,13,FALSE))</f>
        <v/>
      </c>
      <c r="O349" t="s">
        <v>342</v>
      </c>
    </row>
    <row r="350" spans="1:15" x14ac:dyDescent="0.4">
      <c r="A350" t="s">
        <v>278</v>
      </c>
      <c r="B350">
        <v>3</v>
      </c>
      <c r="C350" t="s">
        <v>309</v>
      </c>
      <c r="D350" t="str">
        <f>IF(VLOOKUP($C350,'Spells Data'!$A$1:$N$363,3,FALSE)=0,"",VLOOKUP($C350,'Spells Data'!$A$1:$N$363,3,FALSE))</f>
        <v>transmutation</v>
      </c>
      <c r="E350" t="str">
        <f>IF(VLOOKUP($C350,'Spells Data'!$A$1:$N$363,4,FALSE)=0,"",VLOOKUP($C350,'Spells Data'!$A$1:$N$363,4,FALSE))</f>
        <v/>
      </c>
      <c r="F350" t="str">
        <f>IF(VLOOKUP($C350,'Spells Data'!$A$1:$N$363,5,FALSE)=0,"",VLOOKUP($C350,'Spells Data'!$A$1:$N$363,5,FALSE))</f>
        <v>1 action</v>
      </c>
      <c r="G350" t="str">
        <f>IF(VLOOKUP($C350,'Spells Data'!$A$1:$N$363,6,FALSE)=0,"",VLOOKUP($C350,'Spells Data'!$A$1:$N$363,6,FALSE))</f>
        <v>Touch</v>
      </c>
      <c r="H350" t="str">
        <f>IF(VLOOKUP($C350,'Spells Data'!$A$1:$N$363,7,FALSE)=0,"",VLOOKUP($C350,'Spells Data'!$A$1:$N$363,7,FALSE))</f>
        <v>V</v>
      </c>
      <c r="I350" t="str">
        <f>IF(VLOOKUP($C350,'Spells Data'!$A$1:$N$363,8,FALSE)=0,"",VLOOKUP($C350,'Spells Data'!$A$1:$N$363,8,FALSE))</f>
        <v>S</v>
      </c>
      <c r="J350" t="str">
        <f>IF(VLOOKUP($C350,'Spells Data'!$A$1:$N$363,9,FALSE)=0,"",VLOOKUP($C350,'Spells Data'!$A$1:$N$363,9,FALSE))</f>
        <v>M</v>
      </c>
      <c r="K350" t="str">
        <f>IF(VLOOKUP($C350,'Spells Data'!$A$1:$N$363,10,FALSE)=0,"",VLOOKUP($C350,'Spells Data'!$A$1:$N$363,10,FALSE))</f>
        <v/>
      </c>
      <c r="L350" t="str">
        <f>IF(VLOOKUP($C350,'Spells Data'!$A$1:$N$363,11,FALSE)=0,"",VLOOKUP($C350,'Spells Data'!$A$1:$N$363,11,FALSE))</f>
        <v>Concentration, up to 1 hour</v>
      </c>
      <c r="M350" t="str">
        <f>IF(VLOOKUP($C350,'Spells Data'!$A$1:$N$363,12,FALSE)=0,"",VLOOKUP($C350,'Spells Data'!$A$1:$N$363,12,FALSE))</f>
        <v>Target can only move 10 fly, gains resistance to all nonmagical damage and has advantage on Str, Dex, and Con saves</v>
      </c>
      <c r="N350" t="str">
        <f>IF(VLOOKUP($C350,'Spells Data'!$A$1:$N$363,13,FALSE)=0,"",VLOOKUP($C350,'Spells Data'!$A$1:$N$363,13,FALSE))</f>
        <v/>
      </c>
      <c r="O350" t="s">
        <v>278</v>
      </c>
    </row>
    <row r="351" spans="1:15" x14ac:dyDescent="0.4">
      <c r="A351" t="s">
        <v>329</v>
      </c>
      <c r="B351">
        <v>3</v>
      </c>
      <c r="C351" t="s">
        <v>309</v>
      </c>
      <c r="D351" t="str">
        <f>IF(VLOOKUP($C351,'Spells Data'!$A$1:$N$363,3,FALSE)=0,"",VLOOKUP($C351,'Spells Data'!$A$1:$N$363,3,FALSE))</f>
        <v>transmutation</v>
      </c>
      <c r="E351" t="str">
        <f>IF(VLOOKUP($C351,'Spells Data'!$A$1:$N$363,4,FALSE)=0,"",VLOOKUP($C351,'Spells Data'!$A$1:$N$363,4,FALSE))</f>
        <v/>
      </c>
      <c r="F351" t="str">
        <f>IF(VLOOKUP($C351,'Spells Data'!$A$1:$N$363,5,FALSE)=0,"",VLOOKUP($C351,'Spells Data'!$A$1:$N$363,5,FALSE))</f>
        <v>1 action</v>
      </c>
      <c r="G351" t="str">
        <f>IF(VLOOKUP($C351,'Spells Data'!$A$1:$N$363,6,FALSE)=0,"",VLOOKUP($C351,'Spells Data'!$A$1:$N$363,6,FALSE))</f>
        <v>Touch</v>
      </c>
      <c r="H351" t="str">
        <f>IF(VLOOKUP($C351,'Spells Data'!$A$1:$N$363,7,FALSE)=0,"",VLOOKUP($C351,'Spells Data'!$A$1:$N$363,7,FALSE))</f>
        <v>V</v>
      </c>
      <c r="I351" t="str">
        <f>IF(VLOOKUP($C351,'Spells Data'!$A$1:$N$363,8,FALSE)=0,"",VLOOKUP($C351,'Spells Data'!$A$1:$N$363,8,FALSE))</f>
        <v>S</v>
      </c>
      <c r="J351" t="str">
        <f>IF(VLOOKUP($C351,'Spells Data'!$A$1:$N$363,9,FALSE)=0,"",VLOOKUP($C351,'Spells Data'!$A$1:$N$363,9,FALSE))</f>
        <v>M</v>
      </c>
      <c r="K351" t="str">
        <f>IF(VLOOKUP($C351,'Spells Data'!$A$1:$N$363,10,FALSE)=0,"",VLOOKUP($C351,'Spells Data'!$A$1:$N$363,10,FALSE))</f>
        <v/>
      </c>
      <c r="L351" t="str">
        <f>IF(VLOOKUP($C351,'Spells Data'!$A$1:$N$363,11,FALSE)=0,"",VLOOKUP($C351,'Spells Data'!$A$1:$N$363,11,FALSE))</f>
        <v>Concentration, up to 1 hour</v>
      </c>
      <c r="M351" t="str">
        <f>IF(VLOOKUP($C351,'Spells Data'!$A$1:$N$363,12,FALSE)=0,"",VLOOKUP($C351,'Spells Data'!$A$1:$N$363,12,FALSE))</f>
        <v>Target can only move 10 fly, gains resistance to all nonmagical damage and has advantage on Str, Dex, and Con saves</v>
      </c>
      <c r="N351" t="str">
        <f>IF(VLOOKUP($C351,'Spells Data'!$A$1:$N$363,13,FALSE)=0,"",VLOOKUP($C351,'Spells Data'!$A$1:$N$363,13,FALSE))</f>
        <v/>
      </c>
      <c r="O351" t="s">
        <v>329</v>
      </c>
    </row>
    <row r="352" spans="1:15" x14ac:dyDescent="0.4">
      <c r="A352" t="s">
        <v>342</v>
      </c>
      <c r="B352">
        <v>3</v>
      </c>
      <c r="C352" t="s">
        <v>309</v>
      </c>
      <c r="D352" t="str">
        <f>IF(VLOOKUP($C352,'Spells Data'!$A$1:$N$363,3,FALSE)=0,"",VLOOKUP($C352,'Spells Data'!$A$1:$N$363,3,FALSE))</f>
        <v>transmutation</v>
      </c>
      <c r="E352" t="str">
        <f>IF(VLOOKUP($C352,'Spells Data'!$A$1:$N$363,4,FALSE)=0,"",VLOOKUP($C352,'Spells Data'!$A$1:$N$363,4,FALSE))</f>
        <v/>
      </c>
      <c r="F352" t="str">
        <f>IF(VLOOKUP($C352,'Spells Data'!$A$1:$N$363,5,FALSE)=0,"",VLOOKUP($C352,'Spells Data'!$A$1:$N$363,5,FALSE))</f>
        <v>1 action</v>
      </c>
      <c r="G352" t="str">
        <f>IF(VLOOKUP($C352,'Spells Data'!$A$1:$N$363,6,FALSE)=0,"",VLOOKUP($C352,'Spells Data'!$A$1:$N$363,6,FALSE))</f>
        <v>Touch</v>
      </c>
      <c r="H352" t="str">
        <f>IF(VLOOKUP($C352,'Spells Data'!$A$1:$N$363,7,FALSE)=0,"",VLOOKUP($C352,'Spells Data'!$A$1:$N$363,7,FALSE))</f>
        <v>V</v>
      </c>
      <c r="I352" t="str">
        <f>IF(VLOOKUP($C352,'Spells Data'!$A$1:$N$363,8,FALSE)=0,"",VLOOKUP($C352,'Spells Data'!$A$1:$N$363,8,FALSE))</f>
        <v>S</v>
      </c>
      <c r="J352" t="str">
        <f>IF(VLOOKUP($C352,'Spells Data'!$A$1:$N$363,9,FALSE)=0,"",VLOOKUP($C352,'Spells Data'!$A$1:$N$363,9,FALSE))</f>
        <v>M</v>
      </c>
      <c r="K352" t="str">
        <f>IF(VLOOKUP($C352,'Spells Data'!$A$1:$N$363,10,FALSE)=0,"",VLOOKUP($C352,'Spells Data'!$A$1:$N$363,10,FALSE))</f>
        <v/>
      </c>
      <c r="L352" t="str">
        <f>IF(VLOOKUP($C352,'Spells Data'!$A$1:$N$363,11,FALSE)=0,"",VLOOKUP($C352,'Spells Data'!$A$1:$N$363,11,FALSE))</f>
        <v>Concentration, up to 1 hour</v>
      </c>
      <c r="M352" t="str">
        <f>IF(VLOOKUP($C352,'Spells Data'!$A$1:$N$363,12,FALSE)=0,"",VLOOKUP($C352,'Spells Data'!$A$1:$N$363,12,FALSE))</f>
        <v>Target can only move 10 fly, gains resistance to all nonmagical damage and has advantage on Str, Dex, and Con saves</v>
      </c>
      <c r="N352" t="str">
        <f>IF(VLOOKUP($C352,'Spells Data'!$A$1:$N$363,13,FALSE)=0,"",VLOOKUP($C352,'Spells Data'!$A$1:$N$363,13,FALSE))</f>
        <v/>
      </c>
      <c r="O352" t="s">
        <v>342</v>
      </c>
    </row>
    <row r="353" spans="1:15" x14ac:dyDescent="0.4">
      <c r="A353" t="s">
        <v>124</v>
      </c>
      <c r="B353">
        <v>9</v>
      </c>
      <c r="C353" t="s">
        <v>192</v>
      </c>
      <c r="D353" t="str">
        <f>IF(VLOOKUP($C353,'Spells Data'!$A$1:$N$363,3,FALSE)=0,"",VLOOKUP($C353,'Spells Data'!$A$1:$N$363,3,FALSE))</f>
        <v>conjuration</v>
      </c>
      <c r="E353" t="str">
        <f>IF(VLOOKUP($C353,'Spells Data'!$A$1:$N$363,4,FALSE)=0,"",VLOOKUP($C353,'Spells Data'!$A$1:$N$363,4,FALSE))</f>
        <v/>
      </c>
      <c r="F353" t="str">
        <f>IF(VLOOKUP($C353,'Spells Data'!$A$1:$N$363,5,FALSE)=0,"",VLOOKUP($C353,'Spells Data'!$A$1:$N$363,5,FALSE))</f>
        <v>1 action</v>
      </c>
      <c r="G353" t="str">
        <f>IF(VLOOKUP($C353,'Spells Data'!$A$1:$N$363,6,FALSE)=0,"",VLOOKUP($C353,'Spells Data'!$A$1:$N$363,6,FALSE))</f>
        <v>60 feet</v>
      </c>
      <c r="H353" t="str">
        <f>IF(VLOOKUP($C353,'Spells Data'!$A$1:$N$363,7,FALSE)=0,"",VLOOKUP($C353,'Spells Data'!$A$1:$N$363,7,FALSE))</f>
        <v>V</v>
      </c>
      <c r="I353" t="str">
        <f>IF(VLOOKUP($C353,'Spells Data'!$A$1:$N$363,8,FALSE)=0,"",VLOOKUP($C353,'Spells Data'!$A$1:$N$363,8,FALSE))</f>
        <v>S</v>
      </c>
      <c r="J353" t="str">
        <f>IF(VLOOKUP($C353,'Spells Data'!$A$1:$N$363,9,FALSE)=0,"",VLOOKUP($C353,'Spells Data'!$A$1:$N$363,9,FALSE))</f>
        <v>M</v>
      </c>
      <c r="K353" t="str">
        <f>IF(VLOOKUP($C353,'Spells Data'!$A$1:$N$363,10,FALSE)=0,"",VLOOKUP($C353,'Spells Data'!$A$1:$N$363,10,FALSE))</f>
        <v/>
      </c>
      <c r="L353" t="str">
        <f>IF(VLOOKUP($C353,'Spells Data'!$A$1:$N$363,11,FALSE)=0,"",VLOOKUP($C353,'Spells Data'!$A$1:$N$363,11,FALSE))</f>
        <v>Concentration, up to 1 minute</v>
      </c>
      <c r="M353" t="str">
        <f>IF(VLOOKUP($C353,'Spells Data'!$A$1:$N$363,12,FALSE)=0,"",VLOOKUP($C353,'Spells Data'!$A$1:$N$363,12,FALSE))</f>
        <v>Conjure a portal 5-20' in diameter that lasts for the duration to a different plane. Can be used to call a specific creature</v>
      </c>
      <c r="N353" t="str">
        <f>IF(VLOOKUP($C353,'Spells Data'!$A$1:$N$363,13,FALSE)=0,"",VLOOKUP($C353,'Spells Data'!$A$1:$N$363,13,FALSE))</f>
        <v/>
      </c>
      <c r="O353" t="s">
        <v>124</v>
      </c>
    </row>
    <row r="354" spans="1:15" x14ac:dyDescent="0.4">
      <c r="A354" t="s">
        <v>278</v>
      </c>
      <c r="B354">
        <v>9</v>
      </c>
      <c r="C354" t="s">
        <v>192</v>
      </c>
      <c r="D354" t="str">
        <f>IF(VLOOKUP($C354,'Spells Data'!$A$1:$N$363,3,FALSE)=0,"",VLOOKUP($C354,'Spells Data'!$A$1:$N$363,3,FALSE))</f>
        <v>conjuration</v>
      </c>
      <c r="E354" t="str">
        <f>IF(VLOOKUP($C354,'Spells Data'!$A$1:$N$363,4,FALSE)=0,"",VLOOKUP($C354,'Spells Data'!$A$1:$N$363,4,FALSE))</f>
        <v/>
      </c>
      <c r="F354" t="str">
        <f>IF(VLOOKUP($C354,'Spells Data'!$A$1:$N$363,5,FALSE)=0,"",VLOOKUP($C354,'Spells Data'!$A$1:$N$363,5,FALSE))</f>
        <v>1 action</v>
      </c>
      <c r="G354" t="str">
        <f>IF(VLOOKUP($C354,'Spells Data'!$A$1:$N$363,6,FALSE)=0,"",VLOOKUP($C354,'Spells Data'!$A$1:$N$363,6,FALSE))</f>
        <v>60 feet</v>
      </c>
      <c r="H354" t="str">
        <f>IF(VLOOKUP($C354,'Spells Data'!$A$1:$N$363,7,FALSE)=0,"",VLOOKUP($C354,'Spells Data'!$A$1:$N$363,7,FALSE))</f>
        <v>V</v>
      </c>
      <c r="I354" t="str">
        <f>IF(VLOOKUP($C354,'Spells Data'!$A$1:$N$363,8,FALSE)=0,"",VLOOKUP($C354,'Spells Data'!$A$1:$N$363,8,FALSE))</f>
        <v>S</v>
      </c>
      <c r="J354" t="str">
        <f>IF(VLOOKUP($C354,'Spells Data'!$A$1:$N$363,9,FALSE)=0,"",VLOOKUP($C354,'Spells Data'!$A$1:$N$363,9,FALSE))</f>
        <v>M</v>
      </c>
      <c r="K354" t="str">
        <f>IF(VLOOKUP($C354,'Spells Data'!$A$1:$N$363,10,FALSE)=0,"",VLOOKUP($C354,'Spells Data'!$A$1:$N$363,10,FALSE))</f>
        <v/>
      </c>
      <c r="L354" t="str">
        <f>IF(VLOOKUP($C354,'Spells Data'!$A$1:$N$363,11,FALSE)=0,"",VLOOKUP($C354,'Spells Data'!$A$1:$N$363,11,FALSE))</f>
        <v>Concentration, up to 1 minute</v>
      </c>
      <c r="M354" t="str">
        <f>IF(VLOOKUP($C354,'Spells Data'!$A$1:$N$363,12,FALSE)=0,"",VLOOKUP($C354,'Spells Data'!$A$1:$N$363,12,FALSE))</f>
        <v>Conjure a portal 5-20' in diameter that lasts for the duration to a different plane. Can be used to call a specific creature</v>
      </c>
      <c r="N354" t="str">
        <f>IF(VLOOKUP($C354,'Spells Data'!$A$1:$N$363,13,FALSE)=0,"",VLOOKUP($C354,'Spells Data'!$A$1:$N$363,13,FALSE))</f>
        <v/>
      </c>
      <c r="O354" t="s">
        <v>278</v>
      </c>
    </row>
    <row r="355" spans="1:15" x14ac:dyDescent="0.4">
      <c r="A355" t="s">
        <v>342</v>
      </c>
      <c r="B355">
        <v>9</v>
      </c>
      <c r="C355" t="s">
        <v>192</v>
      </c>
      <c r="D355" t="str">
        <f>IF(VLOOKUP($C355,'Spells Data'!$A$1:$N$363,3,FALSE)=0,"",VLOOKUP($C355,'Spells Data'!$A$1:$N$363,3,FALSE))</f>
        <v>conjuration</v>
      </c>
      <c r="E355" t="str">
        <f>IF(VLOOKUP($C355,'Spells Data'!$A$1:$N$363,4,FALSE)=0,"",VLOOKUP($C355,'Spells Data'!$A$1:$N$363,4,FALSE))</f>
        <v/>
      </c>
      <c r="F355" t="str">
        <f>IF(VLOOKUP($C355,'Spells Data'!$A$1:$N$363,5,FALSE)=0,"",VLOOKUP($C355,'Spells Data'!$A$1:$N$363,5,FALSE))</f>
        <v>1 action</v>
      </c>
      <c r="G355" t="str">
        <f>IF(VLOOKUP($C355,'Spells Data'!$A$1:$N$363,6,FALSE)=0,"",VLOOKUP($C355,'Spells Data'!$A$1:$N$363,6,FALSE))</f>
        <v>60 feet</v>
      </c>
      <c r="H355" t="str">
        <f>IF(VLOOKUP($C355,'Spells Data'!$A$1:$N$363,7,FALSE)=0,"",VLOOKUP($C355,'Spells Data'!$A$1:$N$363,7,FALSE))</f>
        <v>V</v>
      </c>
      <c r="I355" t="str">
        <f>IF(VLOOKUP($C355,'Spells Data'!$A$1:$N$363,8,FALSE)=0,"",VLOOKUP($C355,'Spells Data'!$A$1:$N$363,8,FALSE))</f>
        <v>S</v>
      </c>
      <c r="J355" t="str">
        <f>IF(VLOOKUP($C355,'Spells Data'!$A$1:$N$363,9,FALSE)=0,"",VLOOKUP($C355,'Spells Data'!$A$1:$N$363,9,FALSE))</f>
        <v>M</v>
      </c>
      <c r="K355" t="str">
        <f>IF(VLOOKUP($C355,'Spells Data'!$A$1:$N$363,10,FALSE)=0,"",VLOOKUP($C355,'Spells Data'!$A$1:$N$363,10,FALSE))</f>
        <v/>
      </c>
      <c r="L355" t="str">
        <f>IF(VLOOKUP($C355,'Spells Data'!$A$1:$N$363,11,FALSE)=0,"",VLOOKUP($C355,'Spells Data'!$A$1:$N$363,11,FALSE))</f>
        <v>Concentration, up to 1 minute</v>
      </c>
      <c r="M355" t="str">
        <f>IF(VLOOKUP($C355,'Spells Data'!$A$1:$N$363,12,FALSE)=0,"",VLOOKUP($C355,'Spells Data'!$A$1:$N$363,12,FALSE))</f>
        <v>Conjure a portal 5-20' in diameter that lasts for the duration to a different plane. Can be used to call a specific creature</v>
      </c>
      <c r="N355" t="str">
        <f>IF(VLOOKUP($C355,'Spells Data'!$A$1:$N$363,13,FALSE)=0,"",VLOOKUP($C355,'Spells Data'!$A$1:$N$363,13,FALSE))</f>
        <v/>
      </c>
      <c r="O355" t="s">
        <v>342</v>
      </c>
    </row>
    <row r="356" spans="1:15" x14ac:dyDescent="0.4">
      <c r="A356" t="s">
        <v>10</v>
      </c>
      <c r="B356">
        <v>5</v>
      </c>
      <c r="C356" t="s">
        <v>87</v>
      </c>
      <c r="D356" t="str">
        <f>IF(VLOOKUP($C356,'Spells Data'!$A$1:$N$363,3,FALSE)=0,"",VLOOKUP($C356,'Spells Data'!$A$1:$N$363,3,FALSE))</f>
        <v>enchantment</v>
      </c>
      <c r="E356" t="str">
        <f>IF(VLOOKUP($C356,'Spells Data'!$A$1:$N$363,4,FALSE)=0,"",VLOOKUP($C356,'Spells Data'!$A$1:$N$363,4,FALSE))</f>
        <v/>
      </c>
      <c r="F356" t="str">
        <f>IF(VLOOKUP($C356,'Spells Data'!$A$1:$N$363,5,FALSE)=0,"",VLOOKUP($C356,'Spells Data'!$A$1:$N$363,5,FALSE))</f>
        <v>1 minute</v>
      </c>
      <c r="G356" t="str">
        <f>IF(VLOOKUP($C356,'Spells Data'!$A$1:$N$363,6,FALSE)=0,"",VLOOKUP($C356,'Spells Data'!$A$1:$N$363,6,FALSE))</f>
        <v>60 feet</v>
      </c>
      <c r="H356" t="str">
        <f>IF(VLOOKUP($C356,'Spells Data'!$A$1:$N$363,7,FALSE)=0,"",VLOOKUP($C356,'Spells Data'!$A$1:$N$363,7,FALSE))</f>
        <v>V</v>
      </c>
      <c r="I356" t="str">
        <f>IF(VLOOKUP($C356,'Spells Data'!$A$1:$N$363,8,FALSE)=0,"",VLOOKUP($C356,'Spells Data'!$A$1:$N$363,8,FALSE))</f>
        <v/>
      </c>
      <c r="J356" t="str">
        <f>IF(VLOOKUP($C356,'Spells Data'!$A$1:$N$363,9,FALSE)=0,"",VLOOKUP($C356,'Spells Data'!$A$1:$N$363,9,FALSE))</f>
        <v/>
      </c>
      <c r="K356" t="str">
        <f>IF(VLOOKUP($C356,'Spells Data'!$A$1:$N$363,10,FALSE)=0,"",VLOOKUP($C356,'Spells Data'!$A$1:$N$363,10,FALSE))</f>
        <v/>
      </c>
      <c r="L356" t="str">
        <f>IF(VLOOKUP($C356,'Spells Data'!$A$1:$N$363,11,FALSE)=0,"",VLOOKUP($C356,'Spells Data'!$A$1:$N$363,11,FALSE))</f>
        <v>30 Days</v>
      </c>
      <c r="M356" t="str">
        <f>IF(VLOOKUP($C356,'Spells Data'!$A$1:$N$363,12,FALSE)=0,"",VLOOKUP($C356,'Spells Data'!$A$1:$N$363,12,FALSE))</f>
        <v>Creature who can understand you is Charmed for duration on failed Will save and must follow command issued in spell or take 5d10 psychic damage once per day</v>
      </c>
      <c r="N356" t="str">
        <f>IF(VLOOKUP($C356,'Spells Data'!$A$1:$N$363,13,FALSE)=0,"",VLOOKUP($C356,'Spells Data'!$A$1:$N$363,13,FALSE))</f>
        <v>yes</v>
      </c>
      <c r="O356" t="s">
        <v>10</v>
      </c>
    </row>
    <row r="357" spans="1:15" x14ac:dyDescent="0.4">
      <c r="A357" t="s">
        <v>124</v>
      </c>
      <c r="B357">
        <v>5</v>
      </c>
      <c r="C357" t="s">
        <v>87</v>
      </c>
      <c r="D357" t="str">
        <f>IF(VLOOKUP($C357,'Spells Data'!$A$1:$N$363,3,FALSE)=0,"",VLOOKUP($C357,'Spells Data'!$A$1:$N$363,3,FALSE))</f>
        <v>enchantment</v>
      </c>
      <c r="E357" t="str">
        <f>IF(VLOOKUP($C357,'Spells Data'!$A$1:$N$363,4,FALSE)=0,"",VLOOKUP($C357,'Spells Data'!$A$1:$N$363,4,FALSE))</f>
        <v/>
      </c>
      <c r="F357" t="str">
        <f>IF(VLOOKUP($C357,'Spells Data'!$A$1:$N$363,5,FALSE)=0,"",VLOOKUP($C357,'Spells Data'!$A$1:$N$363,5,FALSE))</f>
        <v>1 minute</v>
      </c>
      <c r="G357" t="str">
        <f>IF(VLOOKUP($C357,'Spells Data'!$A$1:$N$363,6,FALSE)=0,"",VLOOKUP($C357,'Spells Data'!$A$1:$N$363,6,FALSE))</f>
        <v>60 feet</v>
      </c>
      <c r="H357" t="str">
        <f>IF(VLOOKUP($C357,'Spells Data'!$A$1:$N$363,7,FALSE)=0,"",VLOOKUP($C357,'Spells Data'!$A$1:$N$363,7,FALSE))</f>
        <v>V</v>
      </c>
      <c r="I357" t="str">
        <f>IF(VLOOKUP($C357,'Spells Data'!$A$1:$N$363,8,FALSE)=0,"",VLOOKUP($C357,'Spells Data'!$A$1:$N$363,8,FALSE))</f>
        <v/>
      </c>
      <c r="J357" t="str">
        <f>IF(VLOOKUP($C357,'Spells Data'!$A$1:$N$363,9,FALSE)=0,"",VLOOKUP($C357,'Spells Data'!$A$1:$N$363,9,FALSE))</f>
        <v/>
      </c>
      <c r="K357" t="str">
        <f>IF(VLOOKUP($C357,'Spells Data'!$A$1:$N$363,10,FALSE)=0,"",VLOOKUP($C357,'Spells Data'!$A$1:$N$363,10,FALSE))</f>
        <v/>
      </c>
      <c r="L357" t="str">
        <f>IF(VLOOKUP($C357,'Spells Data'!$A$1:$N$363,11,FALSE)=0,"",VLOOKUP($C357,'Spells Data'!$A$1:$N$363,11,FALSE))</f>
        <v>30 Days</v>
      </c>
      <c r="M357" t="str">
        <f>IF(VLOOKUP($C357,'Spells Data'!$A$1:$N$363,12,FALSE)=0,"",VLOOKUP($C357,'Spells Data'!$A$1:$N$363,12,FALSE))</f>
        <v>Creature who can understand you is Charmed for duration on failed Will save and must follow command issued in spell or take 5d10 psychic damage once per day</v>
      </c>
      <c r="N357" t="str">
        <f>IF(VLOOKUP($C357,'Spells Data'!$A$1:$N$363,13,FALSE)=0,"",VLOOKUP($C357,'Spells Data'!$A$1:$N$363,13,FALSE))</f>
        <v>yes</v>
      </c>
      <c r="O357" t="s">
        <v>124</v>
      </c>
    </row>
    <row r="358" spans="1:15" x14ac:dyDescent="0.4">
      <c r="A358" t="s">
        <v>195</v>
      </c>
      <c r="B358">
        <v>5</v>
      </c>
      <c r="C358" t="s">
        <v>87</v>
      </c>
      <c r="D358" t="str">
        <f>IF(VLOOKUP($C358,'Spells Data'!$A$1:$N$363,3,FALSE)=0,"",VLOOKUP($C358,'Spells Data'!$A$1:$N$363,3,FALSE))</f>
        <v>enchantment</v>
      </c>
      <c r="E358" t="str">
        <f>IF(VLOOKUP($C358,'Spells Data'!$A$1:$N$363,4,FALSE)=0,"",VLOOKUP($C358,'Spells Data'!$A$1:$N$363,4,FALSE))</f>
        <v/>
      </c>
      <c r="F358" t="str">
        <f>IF(VLOOKUP($C358,'Spells Data'!$A$1:$N$363,5,FALSE)=0,"",VLOOKUP($C358,'Spells Data'!$A$1:$N$363,5,FALSE))</f>
        <v>1 minute</v>
      </c>
      <c r="G358" t="str">
        <f>IF(VLOOKUP($C358,'Spells Data'!$A$1:$N$363,6,FALSE)=0,"",VLOOKUP($C358,'Spells Data'!$A$1:$N$363,6,FALSE))</f>
        <v>60 feet</v>
      </c>
      <c r="H358" t="str">
        <f>IF(VLOOKUP($C358,'Spells Data'!$A$1:$N$363,7,FALSE)=0,"",VLOOKUP($C358,'Spells Data'!$A$1:$N$363,7,FALSE))</f>
        <v>V</v>
      </c>
      <c r="I358" t="str">
        <f>IF(VLOOKUP($C358,'Spells Data'!$A$1:$N$363,8,FALSE)=0,"",VLOOKUP($C358,'Spells Data'!$A$1:$N$363,8,FALSE))</f>
        <v/>
      </c>
      <c r="J358" t="str">
        <f>IF(VLOOKUP($C358,'Spells Data'!$A$1:$N$363,9,FALSE)=0,"",VLOOKUP($C358,'Spells Data'!$A$1:$N$363,9,FALSE))</f>
        <v/>
      </c>
      <c r="K358" t="str">
        <f>IF(VLOOKUP($C358,'Spells Data'!$A$1:$N$363,10,FALSE)=0,"",VLOOKUP($C358,'Spells Data'!$A$1:$N$363,10,FALSE))</f>
        <v/>
      </c>
      <c r="L358" t="str">
        <f>IF(VLOOKUP($C358,'Spells Data'!$A$1:$N$363,11,FALSE)=0,"",VLOOKUP($C358,'Spells Data'!$A$1:$N$363,11,FALSE))</f>
        <v>30 Days</v>
      </c>
      <c r="M358" t="str">
        <f>IF(VLOOKUP($C358,'Spells Data'!$A$1:$N$363,12,FALSE)=0,"",VLOOKUP($C358,'Spells Data'!$A$1:$N$363,12,FALSE))</f>
        <v>Creature who can understand you is Charmed for duration on failed Will save and must follow command issued in spell or take 5d10 psychic damage once per day</v>
      </c>
      <c r="N358" t="str">
        <f>IF(VLOOKUP($C358,'Spells Data'!$A$1:$N$363,13,FALSE)=0,"",VLOOKUP($C358,'Spells Data'!$A$1:$N$363,13,FALSE))</f>
        <v>yes</v>
      </c>
      <c r="O358" t="s">
        <v>195</v>
      </c>
    </row>
    <row r="359" spans="1:15" x14ac:dyDescent="0.4">
      <c r="A359" t="s">
        <v>247</v>
      </c>
      <c r="B359">
        <v>5</v>
      </c>
      <c r="C359" t="s">
        <v>87</v>
      </c>
      <c r="D359" t="str">
        <f>IF(VLOOKUP($C359,'Spells Data'!$A$1:$N$363,3,FALSE)=0,"",VLOOKUP($C359,'Spells Data'!$A$1:$N$363,3,FALSE))</f>
        <v>enchantment</v>
      </c>
      <c r="E359" t="str">
        <f>IF(VLOOKUP($C359,'Spells Data'!$A$1:$N$363,4,FALSE)=0,"",VLOOKUP($C359,'Spells Data'!$A$1:$N$363,4,FALSE))</f>
        <v/>
      </c>
      <c r="F359" t="str">
        <f>IF(VLOOKUP($C359,'Spells Data'!$A$1:$N$363,5,FALSE)=0,"",VLOOKUP($C359,'Spells Data'!$A$1:$N$363,5,FALSE))</f>
        <v>1 minute</v>
      </c>
      <c r="G359" t="str">
        <f>IF(VLOOKUP($C359,'Spells Data'!$A$1:$N$363,6,FALSE)=0,"",VLOOKUP($C359,'Spells Data'!$A$1:$N$363,6,FALSE))</f>
        <v>60 feet</v>
      </c>
      <c r="H359" t="str">
        <f>IF(VLOOKUP($C359,'Spells Data'!$A$1:$N$363,7,FALSE)=0,"",VLOOKUP($C359,'Spells Data'!$A$1:$N$363,7,FALSE))</f>
        <v>V</v>
      </c>
      <c r="I359" t="str">
        <f>IF(VLOOKUP($C359,'Spells Data'!$A$1:$N$363,8,FALSE)=0,"",VLOOKUP($C359,'Spells Data'!$A$1:$N$363,8,FALSE))</f>
        <v/>
      </c>
      <c r="J359" t="str">
        <f>IF(VLOOKUP($C359,'Spells Data'!$A$1:$N$363,9,FALSE)=0,"",VLOOKUP($C359,'Spells Data'!$A$1:$N$363,9,FALSE))</f>
        <v/>
      </c>
      <c r="K359" t="str">
        <f>IF(VLOOKUP($C359,'Spells Data'!$A$1:$N$363,10,FALSE)=0,"",VLOOKUP($C359,'Spells Data'!$A$1:$N$363,10,FALSE))</f>
        <v/>
      </c>
      <c r="L359" t="str">
        <f>IF(VLOOKUP($C359,'Spells Data'!$A$1:$N$363,11,FALSE)=0,"",VLOOKUP($C359,'Spells Data'!$A$1:$N$363,11,FALSE))</f>
        <v>30 Days</v>
      </c>
      <c r="M359" t="str">
        <f>IF(VLOOKUP($C359,'Spells Data'!$A$1:$N$363,12,FALSE)=0,"",VLOOKUP($C359,'Spells Data'!$A$1:$N$363,12,FALSE))</f>
        <v>Creature who can understand you is Charmed for duration on failed Will save and must follow command issued in spell or take 5d10 psychic damage once per day</v>
      </c>
      <c r="N359" t="str">
        <f>IF(VLOOKUP($C359,'Spells Data'!$A$1:$N$363,13,FALSE)=0,"",VLOOKUP($C359,'Spells Data'!$A$1:$N$363,13,FALSE))</f>
        <v>yes</v>
      </c>
      <c r="O359" t="s">
        <v>247</v>
      </c>
    </row>
    <row r="360" spans="1:15" x14ac:dyDescent="0.4">
      <c r="A360" t="s">
        <v>342</v>
      </c>
      <c r="B360">
        <v>5</v>
      </c>
      <c r="C360" t="s">
        <v>87</v>
      </c>
      <c r="D360" t="str">
        <f>IF(VLOOKUP($C360,'Spells Data'!$A$1:$N$363,3,FALSE)=0,"",VLOOKUP($C360,'Spells Data'!$A$1:$N$363,3,FALSE))</f>
        <v>enchantment</v>
      </c>
      <c r="E360" t="str">
        <f>IF(VLOOKUP($C360,'Spells Data'!$A$1:$N$363,4,FALSE)=0,"",VLOOKUP($C360,'Spells Data'!$A$1:$N$363,4,FALSE))</f>
        <v/>
      </c>
      <c r="F360" t="str">
        <f>IF(VLOOKUP($C360,'Spells Data'!$A$1:$N$363,5,FALSE)=0,"",VLOOKUP($C360,'Spells Data'!$A$1:$N$363,5,FALSE))</f>
        <v>1 minute</v>
      </c>
      <c r="G360" t="str">
        <f>IF(VLOOKUP($C360,'Spells Data'!$A$1:$N$363,6,FALSE)=0,"",VLOOKUP($C360,'Spells Data'!$A$1:$N$363,6,FALSE))</f>
        <v>60 feet</v>
      </c>
      <c r="H360" t="str">
        <f>IF(VLOOKUP($C360,'Spells Data'!$A$1:$N$363,7,FALSE)=0,"",VLOOKUP($C360,'Spells Data'!$A$1:$N$363,7,FALSE))</f>
        <v>V</v>
      </c>
      <c r="I360" t="str">
        <f>IF(VLOOKUP($C360,'Spells Data'!$A$1:$N$363,8,FALSE)=0,"",VLOOKUP($C360,'Spells Data'!$A$1:$N$363,8,FALSE))</f>
        <v/>
      </c>
      <c r="J360" t="str">
        <f>IF(VLOOKUP($C360,'Spells Data'!$A$1:$N$363,9,FALSE)=0,"",VLOOKUP($C360,'Spells Data'!$A$1:$N$363,9,FALSE))</f>
        <v/>
      </c>
      <c r="K360" t="str">
        <f>IF(VLOOKUP($C360,'Spells Data'!$A$1:$N$363,10,FALSE)=0,"",VLOOKUP($C360,'Spells Data'!$A$1:$N$363,10,FALSE))</f>
        <v/>
      </c>
      <c r="L360" t="str">
        <f>IF(VLOOKUP($C360,'Spells Data'!$A$1:$N$363,11,FALSE)=0,"",VLOOKUP($C360,'Spells Data'!$A$1:$N$363,11,FALSE))</f>
        <v>30 Days</v>
      </c>
      <c r="M360" t="str">
        <f>IF(VLOOKUP($C360,'Spells Data'!$A$1:$N$363,12,FALSE)=0,"",VLOOKUP($C360,'Spells Data'!$A$1:$N$363,12,FALSE))</f>
        <v>Creature who can understand you is Charmed for duration on failed Will save and must follow command issued in spell or take 5d10 psychic damage once per day</v>
      </c>
      <c r="N360" t="str">
        <f>IF(VLOOKUP($C360,'Spells Data'!$A$1:$N$363,13,FALSE)=0,"",VLOOKUP($C360,'Spells Data'!$A$1:$N$363,13,FALSE))</f>
        <v>yes</v>
      </c>
      <c r="O360" t="s">
        <v>342</v>
      </c>
    </row>
    <row r="361" spans="1:15" x14ac:dyDescent="0.4">
      <c r="A361" t="s">
        <v>124</v>
      </c>
      <c r="B361">
        <v>2</v>
      </c>
      <c r="C361" t="s">
        <v>145</v>
      </c>
      <c r="D361" t="str">
        <f>IF(VLOOKUP($C361,'Spells Data'!$A$1:$N$363,3,FALSE)=0,"",VLOOKUP($C361,'Spells Data'!$A$1:$N$363,3,FALSE))</f>
        <v>necromancy</v>
      </c>
      <c r="E361" t="str">
        <f>IF(VLOOKUP($C361,'Spells Data'!$A$1:$N$363,4,FALSE)=0,"",VLOOKUP($C361,'Spells Data'!$A$1:$N$363,4,FALSE))</f>
        <v>yes</v>
      </c>
      <c r="F361" t="str">
        <f>IF(VLOOKUP($C361,'Spells Data'!$A$1:$N$363,5,FALSE)=0,"",VLOOKUP($C361,'Spells Data'!$A$1:$N$363,5,FALSE))</f>
        <v>1 action</v>
      </c>
      <c r="G361" t="str">
        <f>IF(VLOOKUP($C361,'Spells Data'!$A$1:$N$363,6,FALSE)=0,"",VLOOKUP($C361,'Spells Data'!$A$1:$N$363,6,FALSE))</f>
        <v>Touch</v>
      </c>
      <c r="H361" t="str">
        <f>IF(VLOOKUP($C361,'Spells Data'!$A$1:$N$363,7,FALSE)=0,"",VLOOKUP($C361,'Spells Data'!$A$1:$N$363,7,FALSE))</f>
        <v>V</v>
      </c>
      <c r="I361" t="str">
        <f>IF(VLOOKUP($C361,'Spells Data'!$A$1:$N$363,8,FALSE)=0,"",VLOOKUP($C361,'Spells Data'!$A$1:$N$363,8,FALSE))</f>
        <v>S</v>
      </c>
      <c r="J361" t="str">
        <f>IF(VLOOKUP($C361,'Spells Data'!$A$1:$N$363,9,FALSE)=0,"",VLOOKUP($C361,'Spells Data'!$A$1:$N$363,9,FALSE))</f>
        <v>M</v>
      </c>
      <c r="K361" t="str">
        <f>IF(VLOOKUP($C361,'Spells Data'!$A$1:$N$363,10,FALSE)=0,"",VLOOKUP($C361,'Spells Data'!$A$1:$N$363,10,FALSE))</f>
        <v/>
      </c>
      <c r="L361" t="str">
        <f>IF(VLOOKUP($C361,'Spells Data'!$A$1:$N$363,11,FALSE)=0,"",VLOOKUP($C361,'Spells Data'!$A$1:$N$363,11,FALSE))</f>
        <v>10 days</v>
      </c>
      <c r="M361" t="str">
        <f>IF(VLOOKUP($C361,'Spells Data'!$A$1:$N$363,12,FALSE)=0,"",VLOOKUP($C361,'Spells Data'!$A$1:$N$363,12,FALSE))</f>
        <v>Touched corpse or other remains don't decay or become undead for duration</v>
      </c>
      <c r="N361" t="str">
        <f>IF(VLOOKUP($C361,'Spells Data'!$A$1:$N$363,13,FALSE)=0,"",VLOOKUP($C361,'Spells Data'!$A$1:$N$363,13,FALSE))</f>
        <v/>
      </c>
      <c r="O361" t="s">
        <v>124</v>
      </c>
    </row>
    <row r="362" spans="1:15" x14ac:dyDescent="0.4">
      <c r="A362" t="s">
        <v>342</v>
      </c>
      <c r="B362">
        <v>2</v>
      </c>
      <c r="C362" t="s">
        <v>145</v>
      </c>
      <c r="D362" t="str">
        <f>IF(VLOOKUP($C362,'Spells Data'!$A$1:$N$363,3,FALSE)=0,"",VLOOKUP($C362,'Spells Data'!$A$1:$N$363,3,FALSE))</f>
        <v>necromancy</v>
      </c>
      <c r="E362" t="str">
        <f>IF(VLOOKUP($C362,'Spells Data'!$A$1:$N$363,4,FALSE)=0,"",VLOOKUP($C362,'Spells Data'!$A$1:$N$363,4,FALSE))</f>
        <v>yes</v>
      </c>
      <c r="F362" t="str">
        <f>IF(VLOOKUP($C362,'Spells Data'!$A$1:$N$363,5,FALSE)=0,"",VLOOKUP($C362,'Spells Data'!$A$1:$N$363,5,FALSE))</f>
        <v>1 action</v>
      </c>
      <c r="G362" t="str">
        <f>IF(VLOOKUP($C362,'Spells Data'!$A$1:$N$363,6,FALSE)=0,"",VLOOKUP($C362,'Spells Data'!$A$1:$N$363,6,FALSE))</f>
        <v>Touch</v>
      </c>
      <c r="H362" t="str">
        <f>IF(VLOOKUP($C362,'Spells Data'!$A$1:$N$363,7,FALSE)=0,"",VLOOKUP($C362,'Spells Data'!$A$1:$N$363,7,FALSE))</f>
        <v>V</v>
      </c>
      <c r="I362" t="str">
        <f>IF(VLOOKUP($C362,'Spells Data'!$A$1:$N$363,8,FALSE)=0,"",VLOOKUP($C362,'Spells Data'!$A$1:$N$363,8,FALSE))</f>
        <v>S</v>
      </c>
      <c r="J362" t="str">
        <f>IF(VLOOKUP($C362,'Spells Data'!$A$1:$N$363,9,FALSE)=0,"",VLOOKUP($C362,'Spells Data'!$A$1:$N$363,9,FALSE))</f>
        <v>M</v>
      </c>
      <c r="K362" t="str">
        <f>IF(VLOOKUP($C362,'Spells Data'!$A$1:$N$363,10,FALSE)=0,"",VLOOKUP($C362,'Spells Data'!$A$1:$N$363,10,FALSE))</f>
        <v/>
      </c>
      <c r="L362" t="str">
        <f>IF(VLOOKUP($C362,'Spells Data'!$A$1:$N$363,11,FALSE)=0,"",VLOOKUP($C362,'Spells Data'!$A$1:$N$363,11,FALSE))</f>
        <v>10 days</v>
      </c>
      <c r="M362" t="str">
        <f>IF(VLOOKUP($C362,'Spells Data'!$A$1:$N$363,12,FALSE)=0,"",VLOOKUP($C362,'Spells Data'!$A$1:$N$363,12,FALSE))</f>
        <v>Touched corpse or other remains don't decay or become undead for duration</v>
      </c>
      <c r="N362" t="str">
        <f>IF(VLOOKUP($C362,'Spells Data'!$A$1:$N$363,13,FALSE)=0,"",VLOOKUP($C362,'Spells Data'!$A$1:$N$363,13,FALSE))</f>
        <v/>
      </c>
      <c r="O362" t="s">
        <v>342</v>
      </c>
    </row>
    <row r="363" spans="1:15" x14ac:dyDescent="0.4">
      <c r="A363" t="s">
        <v>195</v>
      </c>
      <c r="B363">
        <v>4</v>
      </c>
      <c r="C363" t="s">
        <v>225</v>
      </c>
      <c r="D363" t="str">
        <f>IF(VLOOKUP($C363,'Spells Data'!$A$1:$N$363,3,FALSE)=0,"",VLOOKUP($C363,'Spells Data'!$A$1:$N$363,3,FALSE))</f>
        <v>transmutation</v>
      </c>
      <c r="E363" t="str">
        <f>IF(VLOOKUP($C363,'Spells Data'!$A$1:$N$363,4,FALSE)=0,"",VLOOKUP($C363,'Spells Data'!$A$1:$N$363,4,FALSE))</f>
        <v/>
      </c>
      <c r="F363" t="str">
        <f>IF(VLOOKUP($C363,'Spells Data'!$A$1:$N$363,5,FALSE)=0,"",VLOOKUP($C363,'Spells Data'!$A$1:$N$363,5,FALSE))</f>
        <v>1 action</v>
      </c>
      <c r="G363" t="str">
        <f>IF(VLOOKUP($C363,'Spells Data'!$A$1:$N$363,6,FALSE)=0,"",VLOOKUP($C363,'Spells Data'!$A$1:$N$363,6,FALSE))</f>
        <v>30 feet</v>
      </c>
      <c r="H363" t="str">
        <f>IF(VLOOKUP($C363,'Spells Data'!$A$1:$N$363,7,FALSE)=0,"",VLOOKUP($C363,'Spells Data'!$A$1:$N$363,7,FALSE))</f>
        <v>V</v>
      </c>
      <c r="I363" t="str">
        <f>IF(VLOOKUP($C363,'Spells Data'!$A$1:$N$363,8,FALSE)=0,"",VLOOKUP($C363,'Spells Data'!$A$1:$N$363,8,FALSE))</f>
        <v>S</v>
      </c>
      <c r="J363" t="str">
        <f>IF(VLOOKUP($C363,'Spells Data'!$A$1:$N$363,9,FALSE)=0,"",VLOOKUP($C363,'Spells Data'!$A$1:$N$363,9,FALSE))</f>
        <v/>
      </c>
      <c r="K363" t="str">
        <f>IF(VLOOKUP($C363,'Spells Data'!$A$1:$N$363,10,FALSE)=0,"",VLOOKUP($C363,'Spells Data'!$A$1:$N$363,10,FALSE))</f>
        <v/>
      </c>
      <c r="L363" t="str">
        <f>IF(VLOOKUP($C363,'Spells Data'!$A$1:$N$363,11,FALSE)=0,"",VLOOKUP($C363,'Spells Data'!$A$1:$N$363,11,FALSE))</f>
        <v>Concentration, up to 10 minutes</v>
      </c>
      <c r="M363" t="str">
        <f>IF(VLOOKUP($C363,'Spells Data'!$A$1:$N$363,12,FALSE)=0,"",VLOOKUP($C363,'Spells Data'!$A$1:$N$363,12,FALSE))</f>
        <v>Transform a different number of insects into giant versions depending on type. Lasts for duration, until they reach 0 hit points or you dismiss the spell</v>
      </c>
      <c r="N363" t="str">
        <f>IF(VLOOKUP($C363,'Spells Data'!$A$1:$N$363,13,FALSE)=0,"",VLOOKUP($C363,'Spells Data'!$A$1:$N$363,13,FALSE))</f>
        <v/>
      </c>
      <c r="O363" t="s">
        <v>195</v>
      </c>
    </row>
    <row r="364" spans="1:15" x14ac:dyDescent="0.4">
      <c r="A364" t="s">
        <v>10</v>
      </c>
      <c r="B364">
        <v>8</v>
      </c>
      <c r="C364" t="s">
        <v>117</v>
      </c>
      <c r="D364" t="str">
        <f>IF(VLOOKUP($C364,'Spells Data'!$A$1:$N$363,3,FALSE)=0,"",VLOOKUP($C364,'Spells Data'!$A$1:$N$363,3,FALSE))</f>
        <v>transmutation</v>
      </c>
      <c r="E364" t="str">
        <f>IF(VLOOKUP($C364,'Spells Data'!$A$1:$N$363,4,FALSE)=0,"",VLOOKUP($C364,'Spells Data'!$A$1:$N$363,4,FALSE))</f>
        <v/>
      </c>
      <c r="F364" t="str">
        <f>IF(VLOOKUP($C364,'Spells Data'!$A$1:$N$363,5,FALSE)=0,"",VLOOKUP($C364,'Spells Data'!$A$1:$N$363,5,FALSE))</f>
        <v>1 action</v>
      </c>
      <c r="G364" t="str">
        <f>IF(VLOOKUP($C364,'Spells Data'!$A$1:$N$363,6,FALSE)=0,"",VLOOKUP($C364,'Spells Data'!$A$1:$N$363,6,FALSE))</f>
        <v>Self</v>
      </c>
      <c r="H364" t="str">
        <f>IF(VLOOKUP($C364,'Spells Data'!$A$1:$N$363,7,FALSE)=0,"",VLOOKUP($C364,'Spells Data'!$A$1:$N$363,7,FALSE))</f>
        <v>V</v>
      </c>
      <c r="I364" t="str">
        <f>IF(VLOOKUP($C364,'Spells Data'!$A$1:$N$363,8,FALSE)=0,"",VLOOKUP($C364,'Spells Data'!$A$1:$N$363,8,FALSE))</f>
        <v/>
      </c>
      <c r="J364" t="str">
        <f>IF(VLOOKUP($C364,'Spells Data'!$A$1:$N$363,9,FALSE)=0,"",VLOOKUP($C364,'Spells Data'!$A$1:$N$363,9,FALSE))</f>
        <v/>
      </c>
      <c r="K364" t="str">
        <f>IF(VLOOKUP($C364,'Spells Data'!$A$1:$N$363,10,FALSE)=0,"",VLOOKUP($C364,'Spells Data'!$A$1:$N$363,10,FALSE))</f>
        <v/>
      </c>
      <c r="L364" t="str">
        <f>IF(VLOOKUP($C364,'Spells Data'!$A$1:$N$363,11,FALSE)=0,"",VLOOKUP($C364,'Spells Data'!$A$1:$N$363,11,FALSE))</f>
        <v>1 hour</v>
      </c>
      <c r="M364" t="str">
        <f>IF(VLOOKUP($C364,'Spells Data'!$A$1:$N$363,12,FALSE)=0,"",VLOOKUP($C364,'Spells Data'!$A$1:$N$363,12,FALSE))</f>
        <v>Replace any Cha check roll with 15 for duration; Truth telling magic shows you are truthful</v>
      </c>
      <c r="N364" t="str">
        <f>IF(VLOOKUP($C364,'Spells Data'!$A$1:$N$363,13,FALSE)=0,"",VLOOKUP($C364,'Spells Data'!$A$1:$N$363,13,FALSE))</f>
        <v/>
      </c>
      <c r="O364" t="s">
        <v>10</v>
      </c>
    </row>
    <row r="365" spans="1:15" x14ac:dyDescent="0.4">
      <c r="A365" t="s">
        <v>329</v>
      </c>
      <c r="B365">
        <v>8</v>
      </c>
      <c r="C365" t="s">
        <v>117</v>
      </c>
      <c r="D365" t="str">
        <f>IF(VLOOKUP($C365,'Spells Data'!$A$1:$N$363,3,FALSE)=0,"",VLOOKUP($C365,'Spells Data'!$A$1:$N$363,3,FALSE))</f>
        <v>transmutation</v>
      </c>
      <c r="E365" t="str">
        <f>IF(VLOOKUP($C365,'Spells Data'!$A$1:$N$363,4,FALSE)=0,"",VLOOKUP($C365,'Spells Data'!$A$1:$N$363,4,FALSE))</f>
        <v/>
      </c>
      <c r="F365" t="str">
        <f>IF(VLOOKUP($C365,'Spells Data'!$A$1:$N$363,5,FALSE)=0,"",VLOOKUP($C365,'Spells Data'!$A$1:$N$363,5,FALSE))</f>
        <v>1 action</v>
      </c>
      <c r="G365" t="str">
        <f>IF(VLOOKUP($C365,'Spells Data'!$A$1:$N$363,6,FALSE)=0,"",VLOOKUP($C365,'Spells Data'!$A$1:$N$363,6,FALSE))</f>
        <v>Self</v>
      </c>
      <c r="H365" t="str">
        <f>IF(VLOOKUP($C365,'Spells Data'!$A$1:$N$363,7,FALSE)=0,"",VLOOKUP($C365,'Spells Data'!$A$1:$N$363,7,FALSE))</f>
        <v>V</v>
      </c>
      <c r="I365" t="str">
        <f>IF(VLOOKUP($C365,'Spells Data'!$A$1:$N$363,8,FALSE)=0,"",VLOOKUP($C365,'Spells Data'!$A$1:$N$363,8,FALSE))</f>
        <v/>
      </c>
      <c r="J365" t="str">
        <f>IF(VLOOKUP($C365,'Spells Data'!$A$1:$N$363,9,FALSE)=0,"",VLOOKUP($C365,'Spells Data'!$A$1:$N$363,9,FALSE))</f>
        <v/>
      </c>
      <c r="K365" t="str">
        <f>IF(VLOOKUP($C365,'Spells Data'!$A$1:$N$363,10,FALSE)=0,"",VLOOKUP($C365,'Spells Data'!$A$1:$N$363,10,FALSE))</f>
        <v/>
      </c>
      <c r="L365" t="str">
        <f>IF(VLOOKUP($C365,'Spells Data'!$A$1:$N$363,11,FALSE)=0,"",VLOOKUP($C365,'Spells Data'!$A$1:$N$363,11,FALSE))</f>
        <v>1 hour</v>
      </c>
      <c r="M365" t="str">
        <f>IF(VLOOKUP($C365,'Spells Data'!$A$1:$N$363,12,FALSE)=0,"",VLOOKUP($C365,'Spells Data'!$A$1:$N$363,12,FALSE))</f>
        <v>Replace any Cha check roll with 15 for duration; Truth telling magic shows you are truthful</v>
      </c>
      <c r="N365" t="str">
        <f>IF(VLOOKUP($C365,'Spells Data'!$A$1:$N$363,13,FALSE)=0,"",VLOOKUP($C365,'Spells Data'!$A$1:$N$363,13,FALSE))</f>
        <v/>
      </c>
      <c r="O365" t="s">
        <v>329</v>
      </c>
    </row>
    <row r="366" spans="1:15" x14ac:dyDescent="0.4">
      <c r="A366" t="s">
        <v>278</v>
      </c>
      <c r="B366">
        <v>6</v>
      </c>
      <c r="C366" t="s">
        <v>321</v>
      </c>
      <c r="D366" t="str">
        <f>IF(VLOOKUP($C366,'Spells Data'!$A$1:$N$363,3,FALSE)=0,"",VLOOKUP($C366,'Spells Data'!$A$1:$N$363,3,FALSE))</f>
        <v>abjuration</v>
      </c>
      <c r="E366" t="str">
        <f>IF(VLOOKUP($C366,'Spells Data'!$A$1:$N$363,4,FALSE)=0,"",VLOOKUP($C366,'Spells Data'!$A$1:$N$363,4,FALSE))</f>
        <v/>
      </c>
      <c r="F366" t="str">
        <f>IF(VLOOKUP($C366,'Spells Data'!$A$1:$N$363,5,FALSE)=0,"",VLOOKUP($C366,'Spells Data'!$A$1:$N$363,5,FALSE))</f>
        <v>1 action</v>
      </c>
      <c r="G366" t="str">
        <f>IF(VLOOKUP($C366,'Spells Data'!$A$1:$N$363,6,FALSE)=0,"",VLOOKUP($C366,'Spells Data'!$A$1:$N$363,6,FALSE))</f>
        <v>Self (10-foot radius)</v>
      </c>
      <c r="H366" t="str">
        <f>IF(VLOOKUP($C366,'Spells Data'!$A$1:$N$363,7,FALSE)=0,"",VLOOKUP($C366,'Spells Data'!$A$1:$N$363,7,FALSE))</f>
        <v>V</v>
      </c>
      <c r="I366" t="str">
        <f>IF(VLOOKUP($C366,'Spells Data'!$A$1:$N$363,8,FALSE)=0,"",VLOOKUP($C366,'Spells Data'!$A$1:$N$363,8,FALSE))</f>
        <v>S</v>
      </c>
      <c r="J366" t="str">
        <f>IF(VLOOKUP($C366,'Spells Data'!$A$1:$N$363,9,FALSE)=0,"",VLOOKUP($C366,'Spells Data'!$A$1:$N$363,9,FALSE))</f>
        <v>M</v>
      </c>
      <c r="K366" t="str">
        <f>IF(VLOOKUP($C366,'Spells Data'!$A$1:$N$363,10,FALSE)=0,"",VLOOKUP($C366,'Spells Data'!$A$1:$N$363,10,FALSE))</f>
        <v/>
      </c>
      <c r="L366" t="str">
        <f>IF(VLOOKUP($C366,'Spells Data'!$A$1:$N$363,11,FALSE)=0,"",VLOOKUP($C366,'Spells Data'!$A$1:$N$363,11,FALSE))</f>
        <v>Concentration, up to 1 minute</v>
      </c>
      <c r="M366" t="str">
        <f>IF(VLOOKUP($C366,'Spells Data'!$A$1:$N$363,12,FALSE)=0,"",VLOOKUP($C366,'Spells Data'!$A$1:$N$363,12,FALSE))</f>
        <v>10-foot radius blocks all spells of 5th level or lower</v>
      </c>
      <c r="N366" t="str">
        <f>IF(VLOOKUP($C366,'Spells Data'!$A$1:$N$363,13,FALSE)=0,"",VLOOKUP($C366,'Spells Data'!$A$1:$N$363,13,FALSE))</f>
        <v>yes</v>
      </c>
      <c r="O366" t="s">
        <v>278</v>
      </c>
    </row>
    <row r="367" spans="1:15" x14ac:dyDescent="0.4">
      <c r="A367" t="s">
        <v>342</v>
      </c>
      <c r="B367">
        <v>6</v>
      </c>
      <c r="C367" t="s">
        <v>321</v>
      </c>
      <c r="D367" t="str">
        <f>IF(VLOOKUP($C367,'Spells Data'!$A$1:$N$363,3,FALSE)=0,"",VLOOKUP($C367,'Spells Data'!$A$1:$N$363,3,FALSE))</f>
        <v>abjuration</v>
      </c>
      <c r="E367" t="str">
        <f>IF(VLOOKUP($C367,'Spells Data'!$A$1:$N$363,4,FALSE)=0,"",VLOOKUP($C367,'Spells Data'!$A$1:$N$363,4,FALSE))</f>
        <v/>
      </c>
      <c r="F367" t="str">
        <f>IF(VLOOKUP($C367,'Spells Data'!$A$1:$N$363,5,FALSE)=0,"",VLOOKUP($C367,'Spells Data'!$A$1:$N$363,5,FALSE))</f>
        <v>1 action</v>
      </c>
      <c r="G367" t="str">
        <f>IF(VLOOKUP($C367,'Spells Data'!$A$1:$N$363,6,FALSE)=0,"",VLOOKUP($C367,'Spells Data'!$A$1:$N$363,6,FALSE))</f>
        <v>Self (10-foot radius)</v>
      </c>
      <c r="H367" t="str">
        <f>IF(VLOOKUP($C367,'Spells Data'!$A$1:$N$363,7,FALSE)=0,"",VLOOKUP($C367,'Spells Data'!$A$1:$N$363,7,FALSE))</f>
        <v>V</v>
      </c>
      <c r="I367" t="str">
        <f>IF(VLOOKUP($C367,'Spells Data'!$A$1:$N$363,8,FALSE)=0,"",VLOOKUP($C367,'Spells Data'!$A$1:$N$363,8,FALSE))</f>
        <v>S</v>
      </c>
      <c r="J367" t="str">
        <f>IF(VLOOKUP($C367,'Spells Data'!$A$1:$N$363,9,FALSE)=0,"",VLOOKUP($C367,'Spells Data'!$A$1:$N$363,9,FALSE))</f>
        <v>M</v>
      </c>
      <c r="K367" t="str">
        <f>IF(VLOOKUP($C367,'Spells Data'!$A$1:$N$363,10,FALSE)=0,"",VLOOKUP($C367,'Spells Data'!$A$1:$N$363,10,FALSE))</f>
        <v/>
      </c>
      <c r="L367" t="str">
        <f>IF(VLOOKUP($C367,'Spells Data'!$A$1:$N$363,11,FALSE)=0,"",VLOOKUP($C367,'Spells Data'!$A$1:$N$363,11,FALSE))</f>
        <v>Concentration, up to 1 minute</v>
      </c>
      <c r="M367" t="str">
        <f>IF(VLOOKUP($C367,'Spells Data'!$A$1:$N$363,12,FALSE)=0,"",VLOOKUP($C367,'Spells Data'!$A$1:$N$363,12,FALSE))</f>
        <v>10-foot radius blocks all spells of 5th level or lower</v>
      </c>
      <c r="N367" t="str">
        <f>IF(VLOOKUP($C367,'Spells Data'!$A$1:$N$363,13,FALSE)=0,"",VLOOKUP($C367,'Spells Data'!$A$1:$N$363,13,FALSE))</f>
        <v>yes</v>
      </c>
      <c r="O367" t="s">
        <v>342</v>
      </c>
    </row>
    <row r="368" spans="1:15" x14ac:dyDescent="0.4">
      <c r="A368" t="s">
        <v>124</v>
      </c>
      <c r="B368">
        <v>3</v>
      </c>
      <c r="C368" t="s">
        <v>605</v>
      </c>
      <c r="D368" t="str">
        <f>IF(VLOOKUP($C368,'Spells Data'!$A$1:$N$363,3,FALSE)=0,"",VLOOKUP($C368,'Spells Data'!$A$1:$N$363,3,FALSE))</f>
        <v>abjuration</v>
      </c>
      <c r="E368" t="str">
        <f>IF(VLOOKUP($C368,'Spells Data'!$A$1:$N$363,4,FALSE)=0,"",VLOOKUP($C368,'Spells Data'!$A$1:$N$363,4,FALSE))</f>
        <v/>
      </c>
      <c r="F368" t="str">
        <f>IF(VLOOKUP($C368,'Spells Data'!$A$1:$N$363,5,FALSE)=0,"",VLOOKUP($C368,'Spells Data'!$A$1:$N$363,5,FALSE))</f>
        <v>1 hour</v>
      </c>
      <c r="G368" t="str">
        <f>IF(VLOOKUP($C368,'Spells Data'!$A$1:$N$363,6,FALSE)=0,"",VLOOKUP($C368,'Spells Data'!$A$1:$N$363,6,FALSE))</f>
        <v>Touch</v>
      </c>
      <c r="H368" t="str">
        <f>IF(VLOOKUP($C368,'Spells Data'!$A$1:$N$363,7,FALSE)=0,"",VLOOKUP($C368,'Spells Data'!$A$1:$N$363,7,FALSE))</f>
        <v>V</v>
      </c>
      <c r="I368" t="str">
        <f>IF(VLOOKUP($C368,'Spells Data'!$A$1:$N$363,8,FALSE)=0,"",VLOOKUP($C368,'Spells Data'!$A$1:$N$363,8,FALSE))</f>
        <v>S</v>
      </c>
      <c r="J368" t="str">
        <f>IF(VLOOKUP($C368,'Spells Data'!$A$1:$N$363,9,FALSE)=0,"",VLOOKUP($C368,'Spells Data'!$A$1:$N$363,9,FALSE))</f>
        <v>M</v>
      </c>
      <c r="K368" t="str">
        <f>IF(VLOOKUP($C368,'Spells Data'!$A$1:$N$363,10,FALSE)=0,"",VLOOKUP($C368,'Spells Data'!$A$1:$N$363,10,FALSE))</f>
        <v>yes</v>
      </c>
      <c r="L368" t="str">
        <f>IF(VLOOKUP($C368,'Spells Data'!$A$1:$N$363,11,FALSE)=0,"",VLOOKUP($C368,'Spells Data'!$A$1:$N$363,11,FALSE))</f>
        <v>Until dispelled or triggered</v>
      </c>
      <c r="M368" t="str">
        <f>IF(VLOOKUP($C368,'Spells Data'!$A$1:$N$363,12,FALSE)=0,"",VLOOKUP($C368,'Spells Data'!$A$1:$N$363,12,FALSE))</f>
        <v>inscribe triggered glyph on surface to either explode or release stored spell</v>
      </c>
      <c r="N368" t="str">
        <f>IF(VLOOKUP($C368,'Spells Data'!$A$1:$N$363,13,FALSE)=0,"",VLOOKUP($C368,'Spells Data'!$A$1:$N$363,13,FALSE))</f>
        <v>yes</v>
      </c>
      <c r="O368" t="s">
        <v>124</v>
      </c>
    </row>
    <row r="369" spans="1:15" x14ac:dyDescent="0.4">
      <c r="A369" t="s">
        <v>342</v>
      </c>
      <c r="B369">
        <v>3</v>
      </c>
      <c r="C369" t="s">
        <v>605</v>
      </c>
      <c r="D369" t="str">
        <f>IF(VLOOKUP($C369,'Spells Data'!$A$1:$N$363,3,FALSE)=0,"",VLOOKUP($C369,'Spells Data'!$A$1:$N$363,3,FALSE))</f>
        <v>abjuration</v>
      </c>
      <c r="E369" t="str">
        <f>IF(VLOOKUP($C369,'Spells Data'!$A$1:$N$363,4,FALSE)=0,"",VLOOKUP($C369,'Spells Data'!$A$1:$N$363,4,FALSE))</f>
        <v/>
      </c>
      <c r="F369" t="str">
        <f>IF(VLOOKUP($C369,'Spells Data'!$A$1:$N$363,5,FALSE)=0,"",VLOOKUP($C369,'Spells Data'!$A$1:$N$363,5,FALSE))</f>
        <v>1 hour</v>
      </c>
      <c r="G369" t="str">
        <f>IF(VLOOKUP($C369,'Spells Data'!$A$1:$N$363,6,FALSE)=0,"",VLOOKUP($C369,'Spells Data'!$A$1:$N$363,6,FALSE))</f>
        <v>Touch</v>
      </c>
      <c r="H369" t="str">
        <f>IF(VLOOKUP($C369,'Spells Data'!$A$1:$N$363,7,FALSE)=0,"",VLOOKUP($C369,'Spells Data'!$A$1:$N$363,7,FALSE))</f>
        <v>V</v>
      </c>
      <c r="I369" t="str">
        <f>IF(VLOOKUP($C369,'Spells Data'!$A$1:$N$363,8,FALSE)=0,"",VLOOKUP($C369,'Spells Data'!$A$1:$N$363,8,FALSE))</f>
        <v>S</v>
      </c>
      <c r="J369" t="str">
        <f>IF(VLOOKUP($C369,'Spells Data'!$A$1:$N$363,9,FALSE)=0,"",VLOOKUP($C369,'Spells Data'!$A$1:$N$363,9,FALSE))</f>
        <v>M</v>
      </c>
      <c r="K369" t="str">
        <f>IF(VLOOKUP($C369,'Spells Data'!$A$1:$N$363,10,FALSE)=0,"",VLOOKUP($C369,'Spells Data'!$A$1:$N$363,10,FALSE))</f>
        <v>yes</v>
      </c>
      <c r="L369" t="str">
        <f>IF(VLOOKUP($C369,'Spells Data'!$A$1:$N$363,11,FALSE)=0,"",VLOOKUP($C369,'Spells Data'!$A$1:$N$363,11,FALSE))</f>
        <v>Until dispelled or triggered</v>
      </c>
      <c r="M369" t="str">
        <f>IF(VLOOKUP($C369,'Spells Data'!$A$1:$N$363,12,FALSE)=0,"",VLOOKUP($C369,'Spells Data'!$A$1:$N$363,12,FALSE))</f>
        <v>inscribe triggered glyph on surface to either explode or release stored spell</v>
      </c>
      <c r="N369" t="str">
        <f>IF(VLOOKUP($C369,'Spells Data'!$A$1:$N$363,13,FALSE)=0,"",VLOOKUP($C369,'Spells Data'!$A$1:$N$363,13,FALSE))</f>
        <v>yes</v>
      </c>
      <c r="O369" t="s">
        <v>342</v>
      </c>
    </row>
    <row r="370" spans="1:15" x14ac:dyDescent="0.4">
      <c r="A370" t="s">
        <v>10</v>
      </c>
      <c r="B370">
        <v>3</v>
      </c>
      <c r="C370" t="s">
        <v>605</v>
      </c>
      <c r="D370" t="str">
        <f>IF(VLOOKUP($C370,'Spells Data'!$A$1:$N$363,3,FALSE)=0,"",VLOOKUP($C370,'Spells Data'!$A$1:$N$363,3,FALSE))</f>
        <v>abjuration</v>
      </c>
      <c r="E370" t="str">
        <f>IF(VLOOKUP($C370,'Spells Data'!$A$1:$N$363,4,FALSE)=0,"",VLOOKUP($C370,'Spells Data'!$A$1:$N$363,4,FALSE))</f>
        <v/>
      </c>
      <c r="F370" t="str">
        <f>IF(VLOOKUP($C370,'Spells Data'!$A$1:$N$363,5,FALSE)=0,"",VLOOKUP($C370,'Spells Data'!$A$1:$N$363,5,FALSE))</f>
        <v>1 hour</v>
      </c>
      <c r="G370" t="str">
        <f>IF(VLOOKUP($C370,'Spells Data'!$A$1:$N$363,6,FALSE)=0,"",VLOOKUP($C370,'Spells Data'!$A$1:$N$363,6,FALSE))</f>
        <v>Touch</v>
      </c>
      <c r="H370" t="str">
        <f>IF(VLOOKUP($C370,'Spells Data'!$A$1:$N$363,7,FALSE)=0,"",VLOOKUP($C370,'Spells Data'!$A$1:$N$363,7,FALSE))</f>
        <v>V</v>
      </c>
      <c r="I370" t="str">
        <f>IF(VLOOKUP($C370,'Spells Data'!$A$1:$N$363,8,FALSE)=0,"",VLOOKUP($C370,'Spells Data'!$A$1:$N$363,8,FALSE))</f>
        <v>S</v>
      </c>
      <c r="J370" t="str">
        <f>IF(VLOOKUP($C370,'Spells Data'!$A$1:$N$363,9,FALSE)=0,"",VLOOKUP($C370,'Spells Data'!$A$1:$N$363,9,FALSE))</f>
        <v>M</v>
      </c>
      <c r="K370" t="str">
        <f>IF(VLOOKUP($C370,'Spells Data'!$A$1:$N$363,10,FALSE)=0,"",VLOOKUP($C370,'Spells Data'!$A$1:$N$363,10,FALSE))</f>
        <v>yes</v>
      </c>
      <c r="L370" t="str">
        <f>IF(VLOOKUP($C370,'Spells Data'!$A$1:$N$363,11,FALSE)=0,"",VLOOKUP($C370,'Spells Data'!$A$1:$N$363,11,FALSE))</f>
        <v>Until dispelled or triggered</v>
      </c>
      <c r="M370" t="str">
        <f>IF(VLOOKUP($C370,'Spells Data'!$A$1:$N$363,12,FALSE)=0,"",VLOOKUP($C370,'Spells Data'!$A$1:$N$363,12,FALSE))</f>
        <v>inscribe triggered glyph on surface to either explode or release stored spell</v>
      </c>
      <c r="N370" t="str">
        <f>IF(VLOOKUP($C370,'Spells Data'!$A$1:$N$363,13,FALSE)=0,"",VLOOKUP($C370,'Spells Data'!$A$1:$N$363,13,FALSE))</f>
        <v>yes</v>
      </c>
      <c r="O370" t="s">
        <v>10</v>
      </c>
    </row>
    <row r="371" spans="1:15" x14ac:dyDescent="0.4">
      <c r="A371" t="s">
        <v>195</v>
      </c>
      <c r="B371">
        <v>1</v>
      </c>
      <c r="C371" t="s">
        <v>203</v>
      </c>
      <c r="D371" t="str">
        <f>IF(VLOOKUP($C371,'Spells Data'!$A$1:$N$363,3,FALSE)=0,"",VLOOKUP($C371,'Spells Data'!$A$1:$N$363,3,FALSE))</f>
        <v>transmutation</v>
      </c>
      <c r="E371" t="str">
        <f>IF(VLOOKUP($C371,'Spells Data'!$A$1:$N$363,4,FALSE)=0,"",VLOOKUP($C371,'Spells Data'!$A$1:$N$363,4,FALSE))</f>
        <v/>
      </c>
      <c r="F371" t="str">
        <f>IF(VLOOKUP($C371,'Spells Data'!$A$1:$N$363,5,FALSE)=0,"",VLOOKUP($C371,'Spells Data'!$A$1:$N$363,5,FALSE))</f>
        <v>1 action</v>
      </c>
      <c r="G371" t="str">
        <f>IF(VLOOKUP($C371,'Spells Data'!$A$1:$N$363,6,FALSE)=0,"",VLOOKUP($C371,'Spells Data'!$A$1:$N$363,6,FALSE))</f>
        <v>Touch</v>
      </c>
      <c r="H371" t="str">
        <f>IF(VLOOKUP($C371,'Spells Data'!$A$1:$N$363,7,FALSE)=0,"",VLOOKUP($C371,'Spells Data'!$A$1:$N$363,7,FALSE))</f>
        <v>V</v>
      </c>
      <c r="I371" t="str">
        <f>IF(VLOOKUP($C371,'Spells Data'!$A$1:$N$363,8,FALSE)=0,"",VLOOKUP($C371,'Spells Data'!$A$1:$N$363,8,FALSE))</f>
        <v>S</v>
      </c>
      <c r="J371" t="str">
        <f>IF(VLOOKUP($C371,'Spells Data'!$A$1:$N$363,9,FALSE)=0,"",VLOOKUP($C371,'Spells Data'!$A$1:$N$363,9,FALSE))</f>
        <v>M</v>
      </c>
      <c r="K371" t="str">
        <f>IF(VLOOKUP($C371,'Spells Data'!$A$1:$N$363,10,FALSE)=0,"",VLOOKUP($C371,'Spells Data'!$A$1:$N$363,10,FALSE))</f>
        <v/>
      </c>
      <c r="L371" t="str">
        <f>IF(VLOOKUP($C371,'Spells Data'!$A$1:$N$363,11,FALSE)=0,"",VLOOKUP($C371,'Spells Data'!$A$1:$N$363,11,FALSE))</f>
        <v>Instantaneous</v>
      </c>
      <c r="M371" t="str">
        <f>IF(VLOOKUP($C371,'Spells Data'!$A$1:$N$363,12,FALSE)=0,"",VLOOKUP($C371,'Spells Data'!$A$1:$N$363,12,FALSE))</f>
        <v>10 berries appear in hand. Each heals 1 hit point and provides sustenence for one day</v>
      </c>
      <c r="N371" t="str">
        <f>IF(VLOOKUP($C371,'Spells Data'!$A$1:$N$363,13,FALSE)=0,"",VLOOKUP($C371,'Spells Data'!$A$1:$N$363,13,FALSE))</f>
        <v/>
      </c>
      <c r="O371" t="s">
        <v>195</v>
      </c>
    </row>
    <row r="372" spans="1:15" x14ac:dyDescent="0.4">
      <c r="A372" t="s">
        <v>268</v>
      </c>
      <c r="B372">
        <v>1</v>
      </c>
      <c r="C372" t="s">
        <v>203</v>
      </c>
      <c r="D372" t="str">
        <f>IF(VLOOKUP($C372,'Spells Data'!$A$1:$N$363,3,FALSE)=0,"",VLOOKUP($C372,'Spells Data'!$A$1:$N$363,3,FALSE))</f>
        <v>transmutation</v>
      </c>
      <c r="E372" t="str">
        <f>IF(VLOOKUP($C372,'Spells Data'!$A$1:$N$363,4,FALSE)=0,"",VLOOKUP($C372,'Spells Data'!$A$1:$N$363,4,FALSE))</f>
        <v/>
      </c>
      <c r="F372" t="str">
        <f>IF(VLOOKUP($C372,'Spells Data'!$A$1:$N$363,5,FALSE)=0,"",VLOOKUP($C372,'Spells Data'!$A$1:$N$363,5,FALSE))</f>
        <v>1 action</v>
      </c>
      <c r="G372" t="str">
        <f>IF(VLOOKUP($C372,'Spells Data'!$A$1:$N$363,6,FALSE)=0,"",VLOOKUP($C372,'Spells Data'!$A$1:$N$363,6,FALSE))</f>
        <v>Touch</v>
      </c>
      <c r="H372" t="str">
        <f>IF(VLOOKUP($C372,'Spells Data'!$A$1:$N$363,7,FALSE)=0,"",VLOOKUP($C372,'Spells Data'!$A$1:$N$363,7,FALSE))</f>
        <v>V</v>
      </c>
      <c r="I372" t="str">
        <f>IF(VLOOKUP($C372,'Spells Data'!$A$1:$N$363,8,FALSE)=0,"",VLOOKUP($C372,'Spells Data'!$A$1:$N$363,8,FALSE))</f>
        <v>S</v>
      </c>
      <c r="J372" t="str">
        <f>IF(VLOOKUP($C372,'Spells Data'!$A$1:$N$363,9,FALSE)=0,"",VLOOKUP($C372,'Spells Data'!$A$1:$N$363,9,FALSE))</f>
        <v>M</v>
      </c>
      <c r="K372" t="str">
        <f>IF(VLOOKUP($C372,'Spells Data'!$A$1:$N$363,10,FALSE)=0,"",VLOOKUP($C372,'Spells Data'!$A$1:$N$363,10,FALSE))</f>
        <v/>
      </c>
      <c r="L372" t="str">
        <f>IF(VLOOKUP($C372,'Spells Data'!$A$1:$N$363,11,FALSE)=0,"",VLOOKUP($C372,'Spells Data'!$A$1:$N$363,11,FALSE))</f>
        <v>Instantaneous</v>
      </c>
      <c r="M372" t="str">
        <f>IF(VLOOKUP($C372,'Spells Data'!$A$1:$N$363,12,FALSE)=0,"",VLOOKUP($C372,'Spells Data'!$A$1:$N$363,12,FALSE))</f>
        <v>10 berries appear in hand. Each heals 1 hit point and provides sustenence for one day</v>
      </c>
      <c r="N372" t="str">
        <f>IF(VLOOKUP($C372,'Spells Data'!$A$1:$N$363,13,FALSE)=0,"",VLOOKUP($C372,'Spells Data'!$A$1:$N$363,13,FALSE))</f>
        <v/>
      </c>
      <c r="O372" t="s">
        <v>268</v>
      </c>
    </row>
    <row r="373" spans="1:15" x14ac:dyDescent="0.4">
      <c r="A373" t="s">
        <v>195</v>
      </c>
      <c r="B373">
        <v>4</v>
      </c>
      <c r="C373" t="s">
        <v>226</v>
      </c>
      <c r="D373" t="str">
        <f>IF(VLOOKUP($C373,'Spells Data'!$A$1:$N$363,3,FALSE)=0,"",VLOOKUP($C373,'Spells Data'!$A$1:$N$363,3,FALSE))</f>
        <v>conjuration</v>
      </c>
      <c r="E373" t="str">
        <f>IF(VLOOKUP($C373,'Spells Data'!$A$1:$N$363,4,FALSE)=0,"",VLOOKUP($C373,'Spells Data'!$A$1:$N$363,4,FALSE))</f>
        <v/>
      </c>
      <c r="F373" t="str">
        <f>IF(VLOOKUP($C373,'Spells Data'!$A$1:$N$363,5,FALSE)=0,"",VLOOKUP($C373,'Spells Data'!$A$1:$N$363,5,FALSE))</f>
        <v>1 bonus action</v>
      </c>
      <c r="G373" t="str">
        <f>IF(VLOOKUP($C373,'Spells Data'!$A$1:$N$363,6,FALSE)=0,"",VLOOKUP($C373,'Spells Data'!$A$1:$N$363,6,FALSE))</f>
        <v>30 feet</v>
      </c>
      <c r="H373" t="str">
        <f>IF(VLOOKUP($C373,'Spells Data'!$A$1:$N$363,7,FALSE)=0,"",VLOOKUP($C373,'Spells Data'!$A$1:$N$363,7,FALSE))</f>
        <v>V</v>
      </c>
      <c r="I373" t="str">
        <f>IF(VLOOKUP($C373,'Spells Data'!$A$1:$N$363,8,FALSE)=0,"",VLOOKUP($C373,'Spells Data'!$A$1:$N$363,8,FALSE))</f>
        <v>S</v>
      </c>
      <c r="J373" t="str">
        <f>IF(VLOOKUP($C373,'Spells Data'!$A$1:$N$363,9,FALSE)=0,"",VLOOKUP($C373,'Spells Data'!$A$1:$N$363,9,FALSE))</f>
        <v/>
      </c>
      <c r="K373" t="str">
        <f>IF(VLOOKUP($C373,'Spells Data'!$A$1:$N$363,10,FALSE)=0,"",VLOOKUP($C373,'Spells Data'!$A$1:$N$363,10,FALSE))</f>
        <v/>
      </c>
      <c r="L373" t="str">
        <f>IF(VLOOKUP($C373,'Spells Data'!$A$1:$N$363,11,FALSE)=0,"",VLOOKUP($C373,'Spells Data'!$A$1:$N$363,11,FALSE))</f>
        <v>Concentration, up to 1 minute</v>
      </c>
      <c r="M373" t="str">
        <f>IF(VLOOKUP($C373,'Spells Data'!$A$1:$N$363,12,FALSE)=0,"",VLOOKUP($C373,'Spells Data'!$A$1:$N$363,12,FALSE))</f>
        <v xml:space="preserve">Conjure a vine within range that has a 30' reach. On a failed Dex save target creature is pulled 20' towards vine. </v>
      </c>
      <c r="N373" t="str">
        <f>IF(VLOOKUP($C373,'Spells Data'!$A$1:$N$363,13,FALSE)=0,"",VLOOKUP($C373,'Spells Data'!$A$1:$N$363,13,FALSE))</f>
        <v/>
      </c>
      <c r="O373" t="s">
        <v>195</v>
      </c>
    </row>
    <row r="374" spans="1:15" x14ac:dyDescent="0.4">
      <c r="A374" t="s">
        <v>268</v>
      </c>
      <c r="B374">
        <v>4</v>
      </c>
      <c r="C374" t="s">
        <v>226</v>
      </c>
      <c r="D374" t="str">
        <f>IF(VLOOKUP($C374,'Spells Data'!$A$1:$N$363,3,FALSE)=0,"",VLOOKUP($C374,'Spells Data'!$A$1:$N$363,3,FALSE))</f>
        <v>conjuration</v>
      </c>
      <c r="E374" t="str">
        <f>IF(VLOOKUP($C374,'Spells Data'!$A$1:$N$363,4,FALSE)=0,"",VLOOKUP($C374,'Spells Data'!$A$1:$N$363,4,FALSE))</f>
        <v/>
      </c>
      <c r="F374" t="str">
        <f>IF(VLOOKUP($C374,'Spells Data'!$A$1:$N$363,5,FALSE)=0,"",VLOOKUP($C374,'Spells Data'!$A$1:$N$363,5,FALSE))</f>
        <v>1 bonus action</v>
      </c>
      <c r="G374" t="str">
        <f>IF(VLOOKUP($C374,'Spells Data'!$A$1:$N$363,6,FALSE)=0,"",VLOOKUP($C374,'Spells Data'!$A$1:$N$363,6,FALSE))</f>
        <v>30 feet</v>
      </c>
      <c r="H374" t="str">
        <f>IF(VLOOKUP($C374,'Spells Data'!$A$1:$N$363,7,FALSE)=0,"",VLOOKUP($C374,'Spells Data'!$A$1:$N$363,7,FALSE))</f>
        <v>V</v>
      </c>
      <c r="I374" t="str">
        <f>IF(VLOOKUP($C374,'Spells Data'!$A$1:$N$363,8,FALSE)=0,"",VLOOKUP($C374,'Spells Data'!$A$1:$N$363,8,FALSE))</f>
        <v>S</v>
      </c>
      <c r="J374" t="str">
        <f>IF(VLOOKUP($C374,'Spells Data'!$A$1:$N$363,9,FALSE)=0,"",VLOOKUP($C374,'Spells Data'!$A$1:$N$363,9,FALSE))</f>
        <v/>
      </c>
      <c r="K374" t="str">
        <f>IF(VLOOKUP($C374,'Spells Data'!$A$1:$N$363,10,FALSE)=0,"",VLOOKUP($C374,'Spells Data'!$A$1:$N$363,10,FALSE))</f>
        <v/>
      </c>
      <c r="L374" t="str">
        <f>IF(VLOOKUP($C374,'Spells Data'!$A$1:$N$363,11,FALSE)=0,"",VLOOKUP($C374,'Spells Data'!$A$1:$N$363,11,FALSE))</f>
        <v>Concentration, up to 1 minute</v>
      </c>
      <c r="M374" t="str">
        <f>IF(VLOOKUP($C374,'Spells Data'!$A$1:$N$363,12,FALSE)=0,"",VLOOKUP($C374,'Spells Data'!$A$1:$N$363,12,FALSE))</f>
        <v xml:space="preserve">Conjure a vine within range that has a 30' reach. On a failed Dex save target creature is pulled 20' towards vine. </v>
      </c>
      <c r="N374" t="str">
        <f>IF(VLOOKUP($C374,'Spells Data'!$A$1:$N$363,13,FALSE)=0,"",VLOOKUP($C374,'Spells Data'!$A$1:$N$363,13,FALSE))</f>
        <v/>
      </c>
      <c r="O374" t="s">
        <v>268</v>
      </c>
    </row>
    <row r="375" spans="1:15" x14ac:dyDescent="0.4">
      <c r="A375" t="s">
        <v>342</v>
      </c>
      <c r="B375">
        <v>1</v>
      </c>
      <c r="C375" t="s">
        <v>344</v>
      </c>
      <c r="D375" t="str">
        <f>IF(VLOOKUP($C375,'Spells Data'!$A$1:$N$363,3,FALSE)=0,"",VLOOKUP($C375,'Spells Data'!$A$1:$N$363,3,FALSE))</f>
        <v>conjuration</v>
      </c>
      <c r="E375" t="str">
        <f>IF(VLOOKUP($C375,'Spells Data'!$A$1:$N$363,4,FALSE)=0,"",VLOOKUP($C375,'Spells Data'!$A$1:$N$363,4,FALSE))</f>
        <v/>
      </c>
      <c r="F375" t="str">
        <f>IF(VLOOKUP($C375,'Spells Data'!$A$1:$N$363,5,FALSE)=0,"",VLOOKUP($C375,'Spells Data'!$A$1:$N$363,5,FALSE))</f>
        <v>1 action</v>
      </c>
      <c r="G375" t="str">
        <f>IF(VLOOKUP($C375,'Spells Data'!$A$1:$N$363,6,FALSE)=0,"",VLOOKUP($C375,'Spells Data'!$A$1:$N$363,6,FALSE))</f>
        <v>60 feet</v>
      </c>
      <c r="H375" t="str">
        <f>IF(VLOOKUP($C375,'Spells Data'!$A$1:$N$363,7,FALSE)=0,"",VLOOKUP($C375,'Spells Data'!$A$1:$N$363,7,FALSE))</f>
        <v>V</v>
      </c>
      <c r="I375" t="str">
        <f>IF(VLOOKUP($C375,'Spells Data'!$A$1:$N$363,8,FALSE)=0,"",VLOOKUP($C375,'Spells Data'!$A$1:$N$363,8,FALSE))</f>
        <v>S</v>
      </c>
      <c r="J375" t="str">
        <f>IF(VLOOKUP($C375,'Spells Data'!$A$1:$N$363,9,FALSE)=0,"",VLOOKUP($C375,'Spells Data'!$A$1:$N$363,9,FALSE))</f>
        <v>M</v>
      </c>
      <c r="K375" t="str">
        <f>IF(VLOOKUP($C375,'Spells Data'!$A$1:$N$363,10,FALSE)=0,"",VLOOKUP($C375,'Spells Data'!$A$1:$N$363,10,FALSE))</f>
        <v/>
      </c>
      <c r="L375" t="str">
        <f>IF(VLOOKUP($C375,'Spells Data'!$A$1:$N$363,11,FALSE)=0,"",VLOOKUP($C375,'Spells Data'!$A$1:$N$363,11,FALSE))</f>
        <v>1 minute</v>
      </c>
      <c r="M375" t="str">
        <f>IF(VLOOKUP($C375,'Spells Data'!$A$1:$N$363,12,FALSE)=0,"",VLOOKUP($C375,'Spells Data'!$A$1:$N$363,12,FALSE))</f>
        <v>Creatures in 10' square must make Dex save or fall prone</v>
      </c>
      <c r="N375" t="str">
        <f>IF(VLOOKUP($C375,'Spells Data'!$A$1:$N$363,13,FALSE)=0,"",VLOOKUP($C375,'Spells Data'!$A$1:$N$363,13,FALSE))</f>
        <v/>
      </c>
      <c r="O375" t="s">
        <v>342</v>
      </c>
    </row>
    <row r="376" spans="1:15" x14ac:dyDescent="0.4">
      <c r="A376" t="s">
        <v>10</v>
      </c>
      <c r="B376">
        <v>4</v>
      </c>
      <c r="C376" t="s">
        <v>79</v>
      </c>
      <c r="D376" t="str">
        <f>IF(VLOOKUP($C376,'Spells Data'!$A$1:$N$363,3,FALSE)=0,"",VLOOKUP($C376,'Spells Data'!$A$1:$N$363,3,FALSE))</f>
        <v>illusion</v>
      </c>
      <c r="E376" t="str">
        <f>IF(VLOOKUP($C376,'Spells Data'!$A$1:$N$363,4,FALSE)=0,"",VLOOKUP($C376,'Spells Data'!$A$1:$N$363,4,FALSE))</f>
        <v/>
      </c>
      <c r="F376" t="str">
        <f>IF(VLOOKUP($C376,'Spells Data'!$A$1:$N$363,5,FALSE)=0,"",VLOOKUP($C376,'Spells Data'!$A$1:$N$363,5,FALSE))</f>
        <v>1 action</v>
      </c>
      <c r="G376" t="str">
        <f>IF(VLOOKUP($C376,'Spells Data'!$A$1:$N$363,6,FALSE)=0,"",VLOOKUP($C376,'Spells Data'!$A$1:$N$363,6,FALSE))</f>
        <v>Touch</v>
      </c>
      <c r="H376" t="str">
        <f>IF(VLOOKUP($C376,'Spells Data'!$A$1:$N$363,7,FALSE)=0,"",VLOOKUP($C376,'Spells Data'!$A$1:$N$363,7,FALSE))</f>
        <v>V</v>
      </c>
      <c r="I376" t="str">
        <f>IF(VLOOKUP($C376,'Spells Data'!$A$1:$N$363,8,FALSE)=0,"",VLOOKUP($C376,'Spells Data'!$A$1:$N$363,8,FALSE))</f>
        <v>S</v>
      </c>
      <c r="J376" t="str">
        <f>IF(VLOOKUP($C376,'Spells Data'!$A$1:$N$363,9,FALSE)=0,"",VLOOKUP($C376,'Spells Data'!$A$1:$N$363,9,FALSE))</f>
        <v/>
      </c>
      <c r="K376" t="str">
        <f>IF(VLOOKUP($C376,'Spells Data'!$A$1:$N$363,10,FALSE)=0,"",VLOOKUP($C376,'Spells Data'!$A$1:$N$363,10,FALSE))</f>
        <v/>
      </c>
      <c r="L376" t="str">
        <f>IF(VLOOKUP($C376,'Spells Data'!$A$1:$N$363,11,FALSE)=0,"",VLOOKUP($C376,'Spells Data'!$A$1:$N$363,11,FALSE))</f>
        <v>Concentration, up to 1 minute</v>
      </c>
      <c r="M376" t="str">
        <f>IF(VLOOKUP($C376,'Spells Data'!$A$1:$N$363,12,FALSE)=0,"",VLOOKUP($C376,'Spells Data'!$A$1:$N$363,12,FALSE))</f>
        <v>Creature touched is invisible until spell ends</v>
      </c>
      <c r="N376" t="str">
        <f>IF(VLOOKUP($C376,'Spells Data'!$A$1:$N$363,13,FALSE)=0,"",VLOOKUP($C376,'Spells Data'!$A$1:$N$363,13,FALSE))</f>
        <v/>
      </c>
      <c r="O376" t="s">
        <v>10</v>
      </c>
    </row>
    <row r="377" spans="1:15" x14ac:dyDescent="0.4">
      <c r="A377" t="s">
        <v>278</v>
      </c>
      <c r="B377">
        <v>4</v>
      </c>
      <c r="C377" t="s">
        <v>79</v>
      </c>
      <c r="D377" t="str">
        <f>IF(VLOOKUP($C377,'Spells Data'!$A$1:$N$363,3,FALSE)=0,"",VLOOKUP($C377,'Spells Data'!$A$1:$N$363,3,FALSE))</f>
        <v>illusion</v>
      </c>
      <c r="E377" t="str">
        <f>IF(VLOOKUP($C377,'Spells Data'!$A$1:$N$363,4,FALSE)=0,"",VLOOKUP($C377,'Spells Data'!$A$1:$N$363,4,FALSE))</f>
        <v/>
      </c>
      <c r="F377" t="str">
        <f>IF(VLOOKUP($C377,'Spells Data'!$A$1:$N$363,5,FALSE)=0,"",VLOOKUP($C377,'Spells Data'!$A$1:$N$363,5,FALSE))</f>
        <v>1 action</v>
      </c>
      <c r="G377" t="str">
        <f>IF(VLOOKUP($C377,'Spells Data'!$A$1:$N$363,6,FALSE)=0,"",VLOOKUP($C377,'Spells Data'!$A$1:$N$363,6,FALSE))</f>
        <v>Touch</v>
      </c>
      <c r="H377" t="str">
        <f>IF(VLOOKUP($C377,'Spells Data'!$A$1:$N$363,7,FALSE)=0,"",VLOOKUP($C377,'Spells Data'!$A$1:$N$363,7,FALSE))</f>
        <v>V</v>
      </c>
      <c r="I377" t="str">
        <f>IF(VLOOKUP($C377,'Spells Data'!$A$1:$N$363,8,FALSE)=0,"",VLOOKUP($C377,'Spells Data'!$A$1:$N$363,8,FALSE))</f>
        <v>S</v>
      </c>
      <c r="J377" t="str">
        <f>IF(VLOOKUP($C377,'Spells Data'!$A$1:$N$363,9,FALSE)=0,"",VLOOKUP($C377,'Spells Data'!$A$1:$N$363,9,FALSE))</f>
        <v/>
      </c>
      <c r="K377" t="str">
        <f>IF(VLOOKUP($C377,'Spells Data'!$A$1:$N$363,10,FALSE)=0,"",VLOOKUP($C377,'Spells Data'!$A$1:$N$363,10,FALSE))</f>
        <v/>
      </c>
      <c r="L377" t="str">
        <f>IF(VLOOKUP($C377,'Spells Data'!$A$1:$N$363,11,FALSE)=0,"",VLOOKUP($C377,'Spells Data'!$A$1:$N$363,11,FALSE))</f>
        <v>Concentration, up to 1 minute</v>
      </c>
      <c r="M377" t="str">
        <f>IF(VLOOKUP($C377,'Spells Data'!$A$1:$N$363,12,FALSE)=0,"",VLOOKUP($C377,'Spells Data'!$A$1:$N$363,12,FALSE))</f>
        <v>Creature touched is invisible until spell ends</v>
      </c>
      <c r="N377" t="str">
        <f>IF(VLOOKUP($C377,'Spells Data'!$A$1:$N$363,13,FALSE)=0,"",VLOOKUP($C377,'Spells Data'!$A$1:$N$363,13,FALSE))</f>
        <v/>
      </c>
      <c r="O377" t="s">
        <v>278</v>
      </c>
    </row>
    <row r="378" spans="1:15" x14ac:dyDescent="0.4">
      <c r="A378" t="s">
        <v>342</v>
      </c>
      <c r="B378">
        <v>4</v>
      </c>
      <c r="C378" t="s">
        <v>79</v>
      </c>
      <c r="D378" t="str">
        <f>IF(VLOOKUP($C378,'Spells Data'!$A$1:$N$363,3,FALSE)=0,"",VLOOKUP($C378,'Spells Data'!$A$1:$N$363,3,FALSE))</f>
        <v>illusion</v>
      </c>
      <c r="E378" t="str">
        <f>IF(VLOOKUP($C378,'Spells Data'!$A$1:$N$363,4,FALSE)=0,"",VLOOKUP($C378,'Spells Data'!$A$1:$N$363,4,FALSE))</f>
        <v/>
      </c>
      <c r="F378" t="str">
        <f>IF(VLOOKUP($C378,'Spells Data'!$A$1:$N$363,5,FALSE)=0,"",VLOOKUP($C378,'Spells Data'!$A$1:$N$363,5,FALSE))</f>
        <v>1 action</v>
      </c>
      <c r="G378" t="str">
        <f>IF(VLOOKUP($C378,'Spells Data'!$A$1:$N$363,6,FALSE)=0,"",VLOOKUP($C378,'Spells Data'!$A$1:$N$363,6,FALSE))</f>
        <v>Touch</v>
      </c>
      <c r="H378" t="str">
        <f>IF(VLOOKUP($C378,'Spells Data'!$A$1:$N$363,7,FALSE)=0,"",VLOOKUP($C378,'Spells Data'!$A$1:$N$363,7,FALSE))</f>
        <v>V</v>
      </c>
      <c r="I378" t="str">
        <f>IF(VLOOKUP($C378,'Spells Data'!$A$1:$N$363,8,FALSE)=0,"",VLOOKUP($C378,'Spells Data'!$A$1:$N$363,8,FALSE))</f>
        <v>S</v>
      </c>
      <c r="J378" t="str">
        <f>IF(VLOOKUP($C378,'Spells Data'!$A$1:$N$363,9,FALSE)=0,"",VLOOKUP($C378,'Spells Data'!$A$1:$N$363,9,FALSE))</f>
        <v/>
      </c>
      <c r="K378" t="str">
        <f>IF(VLOOKUP($C378,'Spells Data'!$A$1:$N$363,10,FALSE)=0,"",VLOOKUP($C378,'Spells Data'!$A$1:$N$363,10,FALSE))</f>
        <v/>
      </c>
      <c r="L378" t="str">
        <f>IF(VLOOKUP($C378,'Spells Data'!$A$1:$N$363,11,FALSE)=0,"",VLOOKUP($C378,'Spells Data'!$A$1:$N$363,11,FALSE))</f>
        <v>Concentration, up to 1 minute</v>
      </c>
      <c r="M378" t="str">
        <f>IF(VLOOKUP($C378,'Spells Data'!$A$1:$N$363,12,FALSE)=0,"",VLOOKUP($C378,'Spells Data'!$A$1:$N$363,12,FALSE))</f>
        <v>Creature touched is invisible until spell ends</v>
      </c>
      <c r="N378" t="str">
        <f>IF(VLOOKUP($C378,'Spells Data'!$A$1:$N$363,13,FALSE)=0,"",VLOOKUP($C378,'Spells Data'!$A$1:$N$363,13,FALSE))</f>
        <v/>
      </c>
      <c r="O378" t="s">
        <v>342</v>
      </c>
    </row>
    <row r="379" spans="1:15" x14ac:dyDescent="0.4">
      <c r="A379" t="s">
        <v>10</v>
      </c>
      <c r="B379">
        <v>5</v>
      </c>
      <c r="C379" t="s">
        <v>88</v>
      </c>
      <c r="D379" t="str">
        <f>IF(VLOOKUP($C379,'Spells Data'!$A$1:$N$363,3,FALSE)=0,"",VLOOKUP($C379,'Spells Data'!$A$1:$N$363,3,FALSE))</f>
        <v>abjuration</v>
      </c>
      <c r="E379" t="str">
        <f>IF(VLOOKUP($C379,'Spells Data'!$A$1:$N$363,4,FALSE)=0,"",VLOOKUP($C379,'Spells Data'!$A$1:$N$363,4,FALSE))</f>
        <v/>
      </c>
      <c r="F379" t="str">
        <f>IF(VLOOKUP($C379,'Spells Data'!$A$1:$N$363,5,FALSE)=0,"",VLOOKUP($C379,'Spells Data'!$A$1:$N$363,5,FALSE))</f>
        <v>1 action</v>
      </c>
      <c r="G379" t="str">
        <f>IF(VLOOKUP($C379,'Spells Data'!$A$1:$N$363,6,FALSE)=0,"",VLOOKUP($C379,'Spells Data'!$A$1:$N$363,6,FALSE))</f>
        <v>Touch</v>
      </c>
      <c r="H379" t="str">
        <f>IF(VLOOKUP($C379,'Spells Data'!$A$1:$N$363,7,FALSE)=0,"",VLOOKUP($C379,'Spells Data'!$A$1:$N$363,7,FALSE))</f>
        <v>V</v>
      </c>
      <c r="I379" t="str">
        <f>IF(VLOOKUP($C379,'Spells Data'!$A$1:$N$363,8,FALSE)=0,"",VLOOKUP($C379,'Spells Data'!$A$1:$N$363,8,FALSE))</f>
        <v>S</v>
      </c>
      <c r="J379" t="str">
        <f>IF(VLOOKUP($C379,'Spells Data'!$A$1:$N$363,9,FALSE)=0,"",VLOOKUP($C379,'Spells Data'!$A$1:$N$363,9,FALSE))</f>
        <v>M</v>
      </c>
      <c r="K379" t="str">
        <f>IF(VLOOKUP($C379,'Spells Data'!$A$1:$N$363,10,FALSE)=0,"",VLOOKUP($C379,'Spells Data'!$A$1:$N$363,10,FALSE))</f>
        <v>yes</v>
      </c>
      <c r="L379" t="str">
        <f>IF(VLOOKUP($C379,'Spells Data'!$A$1:$N$363,11,FALSE)=0,"",VLOOKUP($C379,'Spells Data'!$A$1:$N$363,11,FALSE))</f>
        <v>Instantaneous</v>
      </c>
      <c r="M379" t="str">
        <f>IF(VLOOKUP($C379,'Spells Data'!$A$1:$N$363,12,FALSE)=0,"",VLOOKUP($C379,'Spells Data'!$A$1:$N$363,12,FALSE))</f>
        <v>End debilitating effect on creature from: Exhaustion level, charm or petrification, curse, reduction of ability score or hit points</v>
      </c>
      <c r="N379" t="str">
        <f>IF(VLOOKUP($C379,'Spells Data'!$A$1:$N$363,13,FALSE)=0,"",VLOOKUP($C379,'Spells Data'!$A$1:$N$363,13,FALSE))</f>
        <v/>
      </c>
      <c r="O379" t="s">
        <v>10</v>
      </c>
    </row>
    <row r="380" spans="1:15" x14ac:dyDescent="0.4">
      <c r="A380" t="s">
        <v>124</v>
      </c>
      <c r="B380">
        <v>5</v>
      </c>
      <c r="C380" t="s">
        <v>88</v>
      </c>
      <c r="D380" t="str">
        <f>IF(VLOOKUP($C380,'Spells Data'!$A$1:$N$363,3,FALSE)=0,"",VLOOKUP($C380,'Spells Data'!$A$1:$N$363,3,FALSE))</f>
        <v>abjuration</v>
      </c>
      <c r="E380" t="str">
        <f>IF(VLOOKUP($C380,'Spells Data'!$A$1:$N$363,4,FALSE)=0,"",VLOOKUP($C380,'Spells Data'!$A$1:$N$363,4,FALSE))</f>
        <v/>
      </c>
      <c r="F380" t="str">
        <f>IF(VLOOKUP($C380,'Spells Data'!$A$1:$N$363,5,FALSE)=0,"",VLOOKUP($C380,'Spells Data'!$A$1:$N$363,5,FALSE))</f>
        <v>1 action</v>
      </c>
      <c r="G380" t="str">
        <f>IF(VLOOKUP($C380,'Spells Data'!$A$1:$N$363,6,FALSE)=0,"",VLOOKUP($C380,'Spells Data'!$A$1:$N$363,6,FALSE))</f>
        <v>Touch</v>
      </c>
      <c r="H380" t="str">
        <f>IF(VLOOKUP($C380,'Spells Data'!$A$1:$N$363,7,FALSE)=0,"",VLOOKUP($C380,'Spells Data'!$A$1:$N$363,7,FALSE))</f>
        <v>V</v>
      </c>
      <c r="I380" t="str">
        <f>IF(VLOOKUP($C380,'Spells Data'!$A$1:$N$363,8,FALSE)=0,"",VLOOKUP($C380,'Spells Data'!$A$1:$N$363,8,FALSE))</f>
        <v>S</v>
      </c>
      <c r="J380" t="str">
        <f>IF(VLOOKUP($C380,'Spells Data'!$A$1:$N$363,9,FALSE)=0,"",VLOOKUP($C380,'Spells Data'!$A$1:$N$363,9,FALSE))</f>
        <v>M</v>
      </c>
      <c r="K380" t="str">
        <f>IF(VLOOKUP($C380,'Spells Data'!$A$1:$N$363,10,FALSE)=0,"",VLOOKUP($C380,'Spells Data'!$A$1:$N$363,10,FALSE))</f>
        <v>yes</v>
      </c>
      <c r="L380" t="str">
        <f>IF(VLOOKUP($C380,'Spells Data'!$A$1:$N$363,11,FALSE)=0,"",VLOOKUP($C380,'Spells Data'!$A$1:$N$363,11,FALSE))</f>
        <v>Instantaneous</v>
      </c>
      <c r="M380" t="str">
        <f>IF(VLOOKUP($C380,'Spells Data'!$A$1:$N$363,12,FALSE)=0,"",VLOOKUP($C380,'Spells Data'!$A$1:$N$363,12,FALSE))</f>
        <v>End debilitating effect on creature from: Exhaustion level, charm or petrification, curse, reduction of ability score or hit points</v>
      </c>
      <c r="N380" t="str">
        <f>IF(VLOOKUP($C380,'Spells Data'!$A$1:$N$363,13,FALSE)=0,"",VLOOKUP($C380,'Spells Data'!$A$1:$N$363,13,FALSE))</f>
        <v/>
      </c>
      <c r="O380" t="s">
        <v>124</v>
      </c>
    </row>
    <row r="381" spans="1:15" x14ac:dyDescent="0.4">
      <c r="A381" t="s">
        <v>195</v>
      </c>
      <c r="B381">
        <v>5</v>
      </c>
      <c r="C381" t="s">
        <v>88</v>
      </c>
      <c r="D381" t="str">
        <f>IF(VLOOKUP($C381,'Spells Data'!$A$1:$N$363,3,FALSE)=0,"",VLOOKUP($C381,'Spells Data'!$A$1:$N$363,3,FALSE))</f>
        <v>abjuration</v>
      </c>
      <c r="E381" t="str">
        <f>IF(VLOOKUP($C381,'Spells Data'!$A$1:$N$363,4,FALSE)=0,"",VLOOKUP($C381,'Spells Data'!$A$1:$N$363,4,FALSE))</f>
        <v/>
      </c>
      <c r="F381" t="str">
        <f>IF(VLOOKUP($C381,'Spells Data'!$A$1:$N$363,5,FALSE)=0,"",VLOOKUP($C381,'Spells Data'!$A$1:$N$363,5,FALSE))</f>
        <v>1 action</v>
      </c>
      <c r="G381" t="str">
        <f>IF(VLOOKUP($C381,'Spells Data'!$A$1:$N$363,6,FALSE)=0,"",VLOOKUP($C381,'Spells Data'!$A$1:$N$363,6,FALSE))</f>
        <v>Touch</v>
      </c>
      <c r="H381" t="str">
        <f>IF(VLOOKUP($C381,'Spells Data'!$A$1:$N$363,7,FALSE)=0,"",VLOOKUP($C381,'Spells Data'!$A$1:$N$363,7,FALSE))</f>
        <v>V</v>
      </c>
      <c r="I381" t="str">
        <f>IF(VLOOKUP($C381,'Spells Data'!$A$1:$N$363,8,FALSE)=0,"",VLOOKUP($C381,'Spells Data'!$A$1:$N$363,8,FALSE))</f>
        <v>S</v>
      </c>
      <c r="J381" t="str">
        <f>IF(VLOOKUP($C381,'Spells Data'!$A$1:$N$363,9,FALSE)=0,"",VLOOKUP($C381,'Spells Data'!$A$1:$N$363,9,FALSE))</f>
        <v>M</v>
      </c>
      <c r="K381" t="str">
        <f>IF(VLOOKUP($C381,'Spells Data'!$A$1:$N$363,10,FALSE)=0,"",VLOOKUP($C381,'Spells Data'!$A$1:$N$363,10,FALSE))</f>
        <v>yes</v>
      </c>
      <c r="L381" t="str">
        <f>IF(VLOOKUP($C381,'Spells Data'!$A$1:$N$363,11,FALSE)=0,"",VLOOKUP($C381,'Spells Data'!$A$1:$N$363,11,FALSE))</f>
        <v>Instantaneous</v>
      </c>
      <c r="M381" t="str">
        <f>IF(VLOOKUP($C381,'Spells Data'!$A$1:$N$363,12,FALSE)=0,"",VLOOKUP($C381,'Spells Data'!$A$1:$N$363,12,FALSE))</f>
        <v>End debilitating effect on creature from: Exhaustion level, charm or petrification, curse, reduction of ability score or hit points</v>
      </c>
      <c r="N381" t="str">
        <f>IF(VLOOKUP($C381,'Spells Data'!$A$1:$N$363,13,FALSE)=0,"",VLOOKUP($C381,'Spells Data'!$A$1:$N$363,13,FALSE))</f>
        <v/>
      </c>
      <c r="O381" t="s">
        <v>195</v>
      </c>
    </row>
    <row r="382" spans="1:15" x14ac:dyDescent="0.4">
      <c r="A382" t="s">
        <v>124</v>
      </c>
      <c r="B382">
        <v>4</v>
      </c>
      <c r="C382" t="s">
        <v>167</v>
      </c>
      <c r="D382" t="str">
        <f>IF(VLOOKUP($C382,'Spells Data'!$A$1:$N$363,3,FALSE)=0,"",VLOOKUP($C382,'Spells Data'!$A$1:$N$363,3,FALSE))</f>
        <v>conjuration</v>
      </c>
      <c r="E382" t="str">
        <f>IF(VLOOKUP($C382,'Spells Data'!$A$1:$N$363,4,FALSE)=0,"",VLOOKUP($C382,'Spells Data'!$A$1:$N$363,4,FALSE))</f>
        <v/>
      </c>
      <c r="F382" t="str">
        <f>IF(VLOOKUP($C382,'Spells Data'!$A$1:$N$363,5,FALSE)=0,"",VLOOKUP($C382,'Spells Data'!$A$1:$N$363,5,FALSE))</f>
        <v>1 action</v>
      </c>
      <c r="G382" t="str">
        <f>IF(VLOOKUP($C382,'Spells Data'!$A$1:$N$363,6,FALSE)=0,"",VLOOKUP($C382,'Spells Data'!$A$1:$N$363,6,FALSE))</f>
        <v>30 feet</v>
      </c>
      <c r="H382" t="str">
        <f>IF(VLOOKUP($C382,'Spells Data'!$A$1:$N$363,7,FALSE)=0,"",VLOOKUP($C382,'Spells Data'!$A$1:$N$363,7,FALSE))</f>
        <v>V</v>
      </c>
      <c r="I382" t="str">
        <f>IF(VLOOKUP($C382,'Spells Data'!$A$1:$N$363,8,FALSE)=0,"",VLOOKUP($C382,'Spells Data'!$A$1:$N$363,8,FALSE))</f>
        <v/>
      </c>
      <c r="J382" t="str">
        <f>IF(VLOOKUP($C382,'Spells Data'!$A$1:$N$363,9,FALSE)=0,"",VLOOKUP($C382,'Spells Data'!$A$1:$N$363,9,FALSE))</f>
        <v/>
      </c>
      <c r="K382" t="str">
        <f>IF(VLOOKUP($C382,'Spells Data'!$A$1:$N$363,10,FALSE)=0,"",VLOOKUP($C382,'Spells Data'!$A$1:$N$363,10,FALSE))</f>
        <v/>
      </c>
      <c r="L382" t="str">
        <f>IF(VLOOKUP($C382,'Spells Data'!$A$1:$N$363,11,FALSE)=0,"",VLOOKUP($C382,'Spells Data'!$A$1:$N$363,11,FALSE))</f>
        <v>8 hours</v>
      </c>
      <c r="M382" t="str">
        <f>IF(VLOOKUP($C382,'Spells Data'!$A$1:$N$363,12,FALSE)=0,"",VLOOKUP($C382,'Spells Data'!$A$1:$N$363,12,FALSE))</f>
        <v>Hostile creatures that move within 10' of Guardian take 20 points of radiant damage on failed save. Guardian disappears after dealing 60 points</v>
      </c>
      <c r="N382" t="str">
        <f>IF(VLOOKUP($C382,'Spells Data'!$A$1:$N$363,13,FALSE)=0,"",VLOOKUP($C382,'Spells Data'!$A$1:$N$363,13,FALSE))</f>
        <v/>
      </c>
      <c r="O382" t="s">
        <v>124</v>
      </c>
    </row>
    <row r="383" spans="1:15" x14ac:dyDescent="0.4">
      <c r="A383" t="s">
        <v>10</v>
      </c>
      <c r="B383">
        <v>6</v>
      </c>
      <c r="C383" t="s">
        <v>101</v>
      </c>
      <c r="D383" t="str">
        <f>IF(VLOOKUP($C383,'Spells Data'!$A$1:$N$363,3,FALSE)=0,"",VLOOKUP($C383,'Spells Data'!$A$1:$N$363,3,FALSE))</f>
        <v>abjuration</v>
      </c>
      <c r="E383" t="str">
        <f>IF(VLOOKUP($C383,'Spells Data'!$A$1:$N$363,4,FALSE)=0,"",VLOOKUP($C383,'Spells Data'!$A$1:$N$363,4,FALSE))</f>
        <v/>
      </c>
      <c r="F383" t="str">
        <f>IF(VLOOKUP($C383,'Spells Data'!$A$1:$N$363,5,FALSE)=0,"",VLOOKUP($C383,'Spells Data'!$A$1:$N$363,5,FALSE))</f>
        <v>10 minutes</v>
      </c>
      <c r="G383" t="str">
        <f>IF(VLOOKUP($C383,'Spells Data'!$A$1:$N$363,6,FALSE)=0,"",VLOOKUP($C383,'Spells Data'!$A$1:$N$363,6,FALSE))</f>
        <v>Touch</v>
      </c>
      <c r="H383" t="str">
        <f>IF(VLOOKUP($C383,'Spells Data'!$A$1:$N$363,7,FALSE)=0,"",VLOOKUP($C383,'Spells Data'!$A$1:$N$363,7,FALSE))</f>
        <v>V</v>
      </c>
      <c r="I383" t="str">
        <f>IF(VLOOKUP($C383,'Spells Data'!$A$1:$N$363,8,FALSE)=0,"",VLOOKUP($C383,'Spells Data'!$A$1:$N$363,8,FALSE))</f>
        <v>S</v>
      </c>
      <c r="J383" t="str">
        <f>IF(VLOOKUP($C383,'Spells Data'!$A$1:$N$363,9,FALSE)=0,"",VLOOKUP($C383,'Spells Data'!$A$1:$N$363,9,FALSE))</f>
        <v>M</v>
      </c>
      <c r="K383" t="str">
        <f>IF(VLOOKUP($C383,'Spells Data'!$A$1:$N$363,10,FALSE)=0,"",VLOOKUP($C383,'Spells Data'!$A$1:$N$363,10,FALSE))</f>
        <v/>
      </c>
      <c r="L383" t="str">
        <f>IF(VLOOKUP($C383,'Spells Data'!$A$1:$N$363,11,FALSE)=0,"",VLOOKUP($C383,'Spells Data'!$A$1:$N$363,11,FALSE))</f>
        <v>24 hours</v>
      </c>
      <c r="M383" t="str">
        <f>IF(VLOOKUP($C383,'Spells Data'!$A$1:$N$363,12,FALSE)=0,"",VLOOKUP($C383,'Spells Data'!$A$1:$N$363,12,FALSE))</f>
        <v>Create a ward that protects 2500 ft2 by 20' with various effects</v>
      </c>
      <c r="N383" t="str">
        <f>IF(VLOOKUP($C383,'Spells Data'!$A$1:$N$363,13,FALSE)=0,"",VLOOKUP($C383,'Spells Data'!$A$1:$N$363,13,FALSE))</f>
        <v/>
      </c>
      <c r="O383" t="s">
        <v>10</v>
      </c>
    </row>
    <row r="384" spans="1:15" x14ac:dyDescent="0.4">
      <c r="A384" t="s">
        <v>342</v>
      </c>
      <c r="B384">
        <v>6</v>
      </c>
      <c r="C384" t="s">
        <v>101</v>
      </c>
      <c r="D384" t="str">
        <f>IF(VLOOKUP($C384,'Spells Data'!$A$1:$N$363,3,FALSE)=0,"",VLOOKUP($C384,'Spells Data'!$A$1:$N$363,3,FALSE))</f>
        <v>abjuration</v>
      </c>
      <c r="E384" t="str">
        <f>IF(VLOOKUP($C384,'Spells Data'!$A$1:$N$363,4,FALSE)=0,"",VLOOKUP($C384,'Spells Data'!$A$1:$N$363,4,FALSE))</f>
        <v/>
      </c>
      <c r="F384" t="str">
        <f>IF(VLOOKUP($C384,'Spells Data'!$A$1:$N$363,5,FALSE)=0,"",VLOOKUP($C384,'Spells Data'!$A$1:$N$363,5,FALSE))</f>
        <v>10 minutes</v>
      </c>
      <c r="G384" t="str">
        <f>IF(VLOOKUP($C384,'Spells Data'!$A$1:$N$363,6,FALSE)=0,"",VLOOKUP($C384,'Spells Data'!$A$1:$N$363,6,FALSE))</f>
        <v>Touch</v>
      </c>
      <c r="H384" t="str">
        <f>IF(VLOOKUP($C384,'Spells Data'!$A$1:$N$363,7,FALSE)=0,"",VLOOKUP($C384,'Spells Data'!$A$1:$N$363,7,FALSE))</f>
        <v>V</v>
      </c>
      <c r="I384" t="str">
        <f>IF(VLOOKUP($C384,'Spells Data'!$A$1:$N$363,8,FALSE)=0,"",VLOOKUP($C384,'Spells Data'!$A$1:$N$363,8,FALSE))</f>
        <v>S</v>
      </c>
      <c r="J384" t="str">
        <f>IF(VLOOKUP($C384,'Spells Data'!$A$1:$N$363,9,FALSE)=0,"",VLOOKUP($C384,'Spells Data'!$A$1:$N$363,9,FALSE))</f>
        <v>M</v>
      </c>
      <c r="K384" t="str">
        <f>IF(VLOOKUP($C384,'Spells Data'!$A$1:$N$363,10,FALSE)=0,"",VLOOKUP($C384,'Spells Data'!$A$1:$N$363,10,FALSE))</f>
        <v/>
      </c>
      <c r="L384" t="str">
        <f>IF(VLOOKUP($C384,'Spells Data'!$A$1:$N$363,11,FALSE)=0,"",VLOOKUP($C384,'Spells Data'!$A$1:$N$363,11,FALSE))</f>
        <v>24 hours</v>
      </c>
      <c r="M384" t="str">
        <f>IF(VLOOKUP($C384,'Spells Data'!$A$1:$N$363,12,FALSE)=0,"",VLOOKUP($C384,'Spells Data'!$A$1:$N$363,12,FALSE))</f>
        <v>Create a ward that protects 2500 ft2 by 20' with various effects</v>
      </c>
      <c r="N384" t="str">
        <f>IF(VLOOKUP($C384,'Spells Data'!$A$1:$N$363,13,FALSE)=0,"",VLOOKUP($C384,'Spells Data'!$A$1:$N$363,13,FALSE))</f>
        <v/>
      </c>
      <c r="O384" t="s">
        <v>342</v>
      </c>
    </row>
    <row r="385" spans="1:15" x14ac:dyDescent="0.4">
      <c r="A385" t="s">
        <v>124</v>
      </c>
      <c r="B385">
        <v>0</v>
      </c>
      <c r="C385" t="s">
        <v>125</v>
      </c>
      <c r="D385" t="str">
        <f>IF(VLOOKUP($C385,'Spells Data'!$A$1:$N$363,3,FALSE)=0,"",VLOOKUP($C385,'Spells Data'!$A$1:$N$363,3,FALSE))</f>
        <v>divination</v>
      </c>
      <c r="E385" t="str">
        <f>IF(VLOOKUP($C385,'Spells Data'!$A$1:$N$363,4,FALSE)=0,"",VLOOKUP($C385,'Spells Data'!$A$1:$N$363,4,FALSE))</f>
        <v/>
      </c>
      <c r="F385" t="str">
        <f>IF(VLOOKUP($C385,'Spells Data'!$A$1:$N$363,5,FALSE)=0,"",VLOOKUP($C385,'Spells Data'!$A$1:$N$363,5,FALSE))</f>
        <v>1 action</v>
      </c>
      <c r="G385" t="str">
        <f>IF(VLOOKUP($C385,'Spells Data'!$A$1:$N$363,6,FALSE)=0,"",VLOOKUP($C385,'Spells Data'!$A$1:$N$363,6,FALSE))</f>
        <v>Touch</v>
      </c>
      <c r="H385" t="str">
        <f>IF(VLOOKUP($C385,'Spells Data'!$A$1:$N$363,7,FALSE)=0,"",VLOOKUP($C385,'Spells Data'!$A$1:$N$363,7,FALSE))</f>
        <v>V</v>
      </c>
      <c r="I385" t="str">
        <f>IF(VLOOKUP($C385,'Spells Data'!$A$1:$N$363,8,FALSE)=0,"",VLOOKUP($C385,'Spells Data'!$A$1:$N$363,8,FALSE))</f>
        <v>S</v>
      </c>
      <c r="J385" t="str">
        <f>IF(VLOOKUP($C385,'Spells Data'!$A$1:$N$363,9,FALSE)=0,"",VLOOKUP($C385,'Spells Data'!$A$1:$N$363,9,FALSE))</f>
        <v/>
      </c>
      <c r="K385" t="str">
        <f>IF(VLOOKUP($C385,'Spells Data'!$A$1:$N$363,10,FALSE)=0,"",VLOOKUP($C385,'Spells Data'!$A$1:$N$363,10,FALSE))</f>
        <v/>
      </c>
      <c r="L385" t="str">
        <f>IF(VLOOKUP($C385,'Spells Data'!$A$1:$N$363,11,FALSE)=0,"",VLOOKUP($C385,'Spells Data'!$A$1:$N$363,11,FALSE))</f>
        <v>Concentration, up to 1 minute</v>
      </c>
      <c r="M385" t="str">
        <f>IF(VLOOKUP($C385,'Spells Data'!$A$1:$N$363,12,FALSE)=0,"",VLOOKUP($C385,'Spells Data'!$A$1:$N$363,12,FALSE))</f>
        <v>Once before spell ends, target creature can add 1d4 to ability check</v>
      </c>
      <c r="N385" t="str">
        <f>IF(VLOOKUP($C385,'Spells Data'!$A$1:$N$363,13,FALSE)=0,"",VLOOKUP($C385,'Spells Data'!$A$1:$N$363,13,FALSE))</f>
        <v/>
      </c>
      <c r="O385" t="s">
        <v>124</v>
      </c>
    </row>
    <row r="386" spans="1:15" x14ac:dyDescent="0.4">
      <c r="A386" t="s">
        <v>195</v>
      </c>
      <c r="B386">
        <v>0</v>
      </c>
      <c r="C386" t="s">
        <v>125</v>
      </c>
      <c r="D386" t="str">
        <f>IF(VLOOKUP($C386,'Spells Data'!$A$1:$N$363,3,FALSE)=0,"",VLOOKUP($C386,'Spells Data'!$A$1:$N$363,3,FALSE))</f>
        <v>divination</v>
      </c>
      <c r="E386" t="str">
        <f>IF(VLOOKUP($C386,'Spells Data'!$A$1:$N$363,4,FALSE)=0,"",VLOOKUP($C386,'Spells Data'!$A$1:$N$363,4,FALSE))</f>
        <v/>
      </c>
      <c r="F386" t="str">
        <f>IF(VLOOKUP($C386,'Spells Data'!$A$1:$N$363,5,FALSE)=0,"",VLOOKUP($C386,'Spells Data'!$A$1:$N$363,5,FALSE))</f>
        <v>1 action</v>
      </c>
      <c r="G386" t="str">
        <f>IF(VLOOKUP($C386,'Spells Data'!$A$1:$N$363,6,FALSE)=0,"",VLOOKUP($C386,'Spells Data'!$A$1:$N$363,6,FALSE))</f>
        <v>Touch</v>
      </c>
      <c r="H386" t="str">
        <f>IF(VLOOKUP($C386,'Spells Data'!$A$1:$N$363,7,FALSE)=0,"",VLOOKUP($C386,'Spells Data'!$A$1:$N$363,7,FALSE))</f>
        <v>V</v>
      </c>
      <c r="I386" t="str">
        <f>IF(VLOOKUP($C386,'Spells Data'!$A$1:$N$363,8,FALSE)=0,"",VLOOKUP($C386,'Spells Data'!$A$1:$N$363,8,FALSE))</f>
        <v>S</v>
      </c>
      <c r="J386" t="str">
        <f>IF(VLOOKUP($C386,'Spells Data'!$A$1:$N$363,9,FALSE)=0,"",VLOOKUP($C386,'Spells Data'!$A$1:$N$363,9,FALSE))</f>
        <v/>
      </c>
      <c r="K386" t="str">
        <f>IF(VLOOKUP($C386,'Spells Data'!$A$1:$N$363,10,FALSE)=0,"",VLOOKUP($C386,'Spells Data'!$A$1:$N$363,10,FALSE))</f>
        <v/>
      </c>
      <c r="L386" t="str">
        <f>IF(VLOOKUP($C386,'Spells Data'!$A$1:$N$363,11,FALSE)=0,"",VLOOKUP($C386,'Spells Data'!$A$1:$N$363,11,FALSE))</f>
        <v>Concentration, up to 1 minute</v>
      </c>
      <c r="M386" t="str">
        <f>IF(VLOOKUP($C386,'Spells Data'!$A$1:$N$363,12,FALSE)=0,"",VLOOKUP($C386,'Spells Data'!$A$1:$N$363,12,FALSE))</f>
        <v>Once before spell ends, target creature can add 1d4 to ability check</v>
      </c>
      <c r="N386" t="str">
        <f>IF(VLOOKUP($C386,'Spells Data'!$A$1:$N$363,13,FALSE)=0,"",VLOOKUP($C386,'Spells Data'!$A$1:$N$363,13,FALSE))</f>
        <v/>
      </c>
      <c r="O386" t="s">
        <v>195</v>
      </c>
    </row>
    <row r="387" spans="1:15" x14ac:dyDescent="0.4">
      <c r="A387" t="s">
        <v>124</v>
      </c>
      <c r="B387">
        <v>1</v>
      </c>
      <c r="C387" t="s">
        <v>135</v>
      </c>
      <c r="D387" t="str">
        <f>IF(VLOOKUP($C387,'Spells Data'!$A$1:$N$363,3,FALSE)=0,"",VLOOKUP($C387,'Spells Data'!$A$1:$N$363,3,FALSE))</f>
        <v>evocation</v>
      </c>
      <c r="E387" t="str">
        <f>IF(VLOOKUP($C387,'Spells Data'!$A$1:$N$363,4,FALSE)=0,"",VLOOKUP($C387,'Spells Data'!$A$1:$N$363,4,FALSE))</f>
        <v/>
      </c>
      <c r="F387" t="str">
        <f>IF(VLOOKUP($C387,'Spells Data'!$A$1:$N$363,5,FALSE)=0,"",VLOOKUP($C387,'Spells Data'!$A$1:$N$363,5,FALSE))</f>
        <v>1 action</v>
      </c>
      <c r="G387" t="str">
        <f>IF(VLOOKUP($C387,'Spells Data'!$A$1:$N$363,6,FALSE)=0,"",VLOOKUP($C387,'Spells Data'!$A$1:$N$363,6,FALSE))</f>
        <v>120 feet</v>
      </c>
      <c r="H387" t="str">
        <f>IF(VLOOKUP($C387,'Spells Data'!$A$1:$N$363,7,FALSE)=0,"",VLOOKUP($C387,'Spells Data'!$A$1:$N$363,7,FALSE))</f>
        <v>V</v>
      </c>
      <c r="I387" t="str">
        <f>IF(VLOOKUP($C387,'Spells Data'!$A$1:$N$363,8,FALSE)=0,"",VLOOKUP($C387,'Spells Data'!$A$1:$N$363,8,FALSE))</f>
        <v>S</v>
      </c>
      <c r="J387" t="str">
        <f>IF(VLOOKUP($C387,'Spells Data'!$A$1:$N$363,9,FALSE)=0,"",VLOOKUP($C387,'Spells Data'!$A$1:$N$363,9,FALSE))</f>
        <v/>
      </c>
      <c r="K387" t="str">
        <f>IF(VLOOKUP($C387,'Spells Data'!$A$1:$N$363,10,FALSE)=0,"",VLOOKUP($C387,'Spells Data'!$A$1:$N$363,10,FALSE))</f>
        <v/>
      </c>
      <c r="L387" t="str">
        <f>IF(VLOOKUP($C387,'Spells Data'!$A$1:$N$363,11,FALSE)=0,"",VLOOKUP($C387,'Spells Data'!$A$1:$N$363,11,FALSE))</f>
        <v>1 round</v>
      </c>
      <c r="M387" t="str">
        <f>IF(VLOOKUP($C387,'Spells Data'!$A$1:$N$363,12,FALSE)=0,"",VLOOKUP($C387,'Spells Data'!$A$1:$N$363,12,FALSE))</f>
        <v>Spell attack deals 4d6 radiant damage and next attack against creature gains advantage</v>
      </c>
      <c r="N387" t="str">
        <f>IF(VLOOKUP($C387,'Spells Data'!$A$1:$N$363,13,FALSE)=0,"",VLOOKUP($C387,'Spells Data'!$A$1:$N$363,13,FALSE))</f>
        <v>yes</v>
      </c>
      <c r="O387" t="s">
        <v>124</v>
      </c>
    </row>
    <row r="388" spans="1:15" x14ac:dyDescent="0.4">
      <c r="A388" t="s">
        <v>195</v>
      </c>
      <c r="B388">
        <v>2</v>
      </c>
      <c r="C388" t="s">
        <v>211</v>
      </c>
      <c r="D388" t="str">
        <f>IF(VLOOKUP($C388,'Spells Data'!$A$1:$N$363,3,FALSE)=0,"",VLOOKUP($C388,'Spells Data'!$A$1:$N$363,3,FALSE))</f>
        <v>evocation</v>
      </c>
      <c r="E388" t="str">
        <f>IF(VLOOKUP($C388,'Spells Data'!$A$1:$N$363,4,FALSE)=0,"",VLOOKUP($C388,'Spells Data'!$A$1:$N$363,4,FALSE))</f>
        <v/>
      </c>
      <c r="F388" t="str">
        <f>IF(VLOOKUP($C388,'Spells Data'!$A$1:$N$363,5,FALSE)=0,"",VLOOKUP($C388,'Spells Data'!$A$1:$N$363,5,FALSE))</f>
        <v>1 action</v>
      </c>
      <c r="G388" t="str">
        <f>IF(VLOOKUP($C388,'Spells Data'!$A$1:$N$363,6,FALSE)=0,"",VLOOKUP($C388,'Spells Data'!$A$1:$N$363,6,FALSE))</f>
        <v>Self (60-foot line)</v>
      </c>
      <c r="H388" t="str">
        <f>IF(VLOOKUP($C388,'Spells Data'!$A$1:$N$363,7,FALSE)=0,"",VLOOKUP($C388,'Spells Data'!$A$1:$N$363,7,FALSE))</f>
        <v>V</v>
      </c>
      <c r="I388" t="str">
        <f>IF(VLOOKUP($C388,'Spells Data'!$A$1:$N$363,8,FALSE)=0,"",VLOOKUP($C388,'Spells Data'!$A$1:$N$363,8,FALSE))</f>
        <v>S</v>
      </c>
      <c r="J388" t="str">
        <f>IF(VLOOKUP($C388,'Spells Data'!$A$1:$N$363,9,FALSE)=0,"",VLOOKUP($C388,'Spells Data'!$A$1:$N$363,9,FALSE))</f>
        <v>M</v>
      </c>
      <c r="K388" t="str">
        <f>IF(VLOOKUP($C388,'Spells Data'!$A$1:$N$363,10,FALSE)=0,"",VLOOKUP($C388,'Spells Data'!$A$1:$N$363,10,FALSE))</f>
        <v/>
      </c>
      <c r="L388" t="str">
        <f>IF(VLOOKUP($C388,'Spells Data'!$A$1:$N$363,11,FALSE)=0,"",VLOOKUP($C388,'Spells Data'!$A$1:$N$363,11,FALSE))</f>
        <v>Concentration, up to 1 minute</v>
      </c>
      <c r="M388" t="str">
        <f>IF(VLOOKUP($C388,'Spells Data'!$A$1:$N$363,12,FALSE)=0,"",VLOOKUP($C388,'Spells Data'!$A$1:$N$363,12,FALSE))</f>
        <v>Line of strong wing 60' long and 10' wide blasts out from you in direction of your choice</v>
      </c>
      <c r="N388" t="str">
        <f>IF(VLOOKUP($C388,'Spells Data'!$A$1:$N$363,13,FALSE)=0,"",VLOOKUP($C388,'Spells Data'!$A$1:$N$363,13,FALSE))</f>
        <v/>
      </c>
      <c r="O388" t="s">
        <v>195</v>
      </c>
    </row>
    <row r="389" spans="1:15" x14ac:dyDescent="0.4">
      <c r="A389" t="s">
        <v>278</v>
      </c>
      <c r="B389">
        <v>2</v>
      </c>
      <c r="C389" t="s">
        <v>211</v>
      </c>
      <c r="D389" t="str">
        <f>IF(VLOOKUP($C389,'Spells Data'!$A$1:$N$363,3,FALSE)=0,"",VLOOKUP($C389,'Spells Data'!$A$1:$N$363,3,FALSE))</f>
        <v>evocation</v>
      </c>
      <c r="E389" t="str">
        <f>IF(VLOOKUP($C389,'Spells Data'!$A$1:$N$363,4,FALSE)=0,"",VLOOKUP($C389,'Spells Data'!$A$1:$N$363,4,FALSE))</f>
        <v/>
      </c>
      <c r="F389" t="str">
        <f>IF(VLOOKUP($C389,'Spells Data'!$A$1:$N$363,5,FALSE)=0,"",VLOOKUP($C389,'Spells Data'!$A$1:$N$363,5,FALSE))</f>
        <v>1 action</v>
      </c>
      <c r="G389" t="str">
        <f>IF(VLOOKUP($C389,'Spells Data'!$A$1:$N$363,6,FALSE)=0,"",VLOOKUP($C389,'Spells Data'!$A$1:$N$363,6,FALSE))</f>
        <v>Self (60-foot line)</v>
      </c>
      <c r="H389" t="str">
        <f>IF(VLOOKUP($C389,'Spells Data'!$A$1:$N$363,7,FALSE)=0,"",VLOOKUP($C389,'Spells Data'!$A$1:$N$363,7,FALSE))</f>
        <v>V</v>
      </c>
      <c r="I389" t="str">
        <f>IF(VLOOKUP($C389,'Spells Data'!$A$1:$N$363,8,FALSE)=0,"",VLOOKUP($C389,'Spells Data'!$A$1:$N$363,8,FALSE))</f>
        <v>S</v>
      </c>
      <c r="J389" t="str">
        <f>IF(VLOOKUP($C389,'Spells Data'!$A$1:$N$363,9,FALSE)=0,"",VLOOKUP($C389,'Spells Data'!$A$1:$N$363,9,FALSE))</f>
        <v>M</v>
      </c>
      <c r="K389" t="str">
        <f>IF(VLOOKUP($C389,'Spells Data'!$A$1:$N$363,10,FALSE)=0,"",VLOOKUP($C389,'Spells Data'!$A$1:$N$363,10,FALSE))</f>
        <v/>
      </c>
      <c r="L389" t="str">
        <f>IF(VLOOKUP($C389,'Spells Data'!$A$1:$N$363,11,FALSE)=0,"",VLOOKUP($C389,'Spells Data'!$A$1:$N$363,11,FALSE))</f>
        <v>Concentration, up to 1 minute</v>
      </c>
      <c r="M389" t="str">
        <f>IF(VLOOKUP($C389,'Spells Data'!$A$1:$N$363,12,FALSE)=0,"",VLOOKUP($C389,'Spells Data'!$A$1:$N$363,12,FALSE))</f>
        <v>Line of strong wing 60' long and 10' wide blasts out from you in direction of your choice</v>
      </c>
      <c r="N389" t="str">
        <f>IF(VLOOKUP($C389,'Spells Data'!$A$1:$N$363,13,FALSE)=0,"",VLOOKUP($C389,'Spells Data'!$A$1:$N$363,13,FALSE))</f>
        <v/>
      </c>
      <c r="O389" t="s">
        <v>278</v>
      </c>
    </row>
    <row r="390" spans="1:15" x14ac:dyDescent="0.4">
      <c r="A390" t="s">
        <v>342</v>
      </c>
      <c r="B390">
        <v>2</v>
      </c>
      <c r="C390" t="s">
        <v>211</v>
      </c>
      <c r="D390" t="str">
        <f>IF(VLOOKUP($C390,'Spells Data'!$A$1:$N$363,3,FALSE)=0,"",VLOOKUP($C390,'Spells Data'!$A$1:$N$363,3,FALSE))</f>
        <v>evocation</v>
      </c>
      <c r="E390" t="str">
        <f>IF(VLOOKUP($C390,'Spells Data'!$A$1:$N$363,4,FALSE)=0,"",VLOOKUP($C390,'Spells Data'!$A$1:$N$363,4,FALSE))</f>
        <v/>
      </c>
      <c r="F390" t="str">
        <f>IF(VLOOKUP($C390,'Spells Data'!$A$1:$N$363,5,FALSE)=0,"",VLOOKUP($C390,'Spells Data'!$A$1:$N$363,5,FALSE))</f>
        <v>1 action</v>
      </c>
      <c r="G390" t="str">
        <f>IF(VLOOKUP($C390,'Spells Data'!$A$1:$N$363,6,FALSE)=0,"",VLOOKUP($C390,'Spells Data'!$A$1:$N$363,6,FALSE))</f>
        <v>Self (60-foot line)</v>
      </c>
      <c r="H390" t="str">
        <f>IF(VLOOKUP($C390,'Spells Data'!$A$1:$N$363,7,FALSE)=0,"",VLOOKUP($C390,'Spells Data'!$A$1:$N$363,7,FALSE))</f>
        <v>V</v>
      </c>
      <c r="I390" t="str">
        <f>IF(VLOOKUP($C390,'Spells Data'!$A$1:$N$363,8,FALSE)=0,"",VLOOKUP($C390,'Spells Data'!$A$1:$N$363,8,FALSE))</f>
        <v>S</v>
      </c>
      <c r="J390" t="str">
        <f>IF(VLOOKUP($C390,'Spells Data'!$A$1:$N$363,9,FALSE)=0,"",VLOOKUP($C390,'Spells Data'!$A$1:$N$363,9,FALSE))</f>
        <v>M</v>
      </c>
      <c r="K390" t="str">
        <f>IF(VLOOKUP($C390,'Spells Data'!$A$1:$N$363,10,FALSE)=0,"",VLOOKUP($C390,'Spells Data'!$A$1:$N$363,10,FALSE))</f>
        <v/>
      </c>
      <c r="L390" t="str">
        <f>IF(VLOOKUP($C390,'Spells Data'!$A$1:$N$363,11,FALSE)=0,"",VLOOKUP($C390,'Spells Data'!$A$1:$N$363,11,FALSE))</f>
        <v>Concentration, up to 1 minute</v>
      </c>
      <c r="M390" t="str">
        <f>IF(VLOOKUP($C390,'Spells Data'!$A$1:$N$363,12,FALSE)=0,"",VLOOKUP($C390,'Spells Data'!$A$1:$N$363,12,FALSE))</f>
        <v>Line of strong wing 60' long and 10' wide blasts out from you in direction of your choice</v>
      </c>
      <c r="N390" t="str">
        <f>IF(VLOOKUP($C390,'Spells Data'!$A$1:$N$363,13,FALSE)=0,"",VLOOKUP($C390,'Spells Data'!$A$1:$N$363,13,FALSE))</f>
        <v/>
      </c>
      <c r="O390" t="s">
        <v>342</v>
      </c>
    </row>
    <row r="391" spans="1:15" x14ac:dyDescent="0.4">
      <c r="A391" t="s">
        <v>268</v>
      </c>
      <c r="B391">
        <v>1</v>
      </c>
      <c r="C391" t="s">
        <v>271</v>
      </c>
      <c r="D391" t="str">
        <f>IF(VLOOKUP($C391,'Spells Data'!$A$1:$N$363,3,FALSE)=0,"",VLOOKUP($C391,'Spells Data'!$A$1:$N$363,3,FALSE))</f>
        <v>conjuration</v>
      </c>
      <c r="E391" t="str">
        <f>IF(VLOOKUP($C391,'Spells Data'!$A$1:$N$363,4,FALSE)=0,"",VLOOKUP($C391,'Spells Data'!$A$1:$N$363,4,FALSE))</f>
        <v/>
      </c>
      <c r="F391" t="str">
        <f>IF(VLOOKUP($C391,'Spells Data'!$A$1:$N$363,5,FALSE)=0,"",VLOOKUP($C391,'Spells Data'!$A$1:$N$363,5,FALSE))</f>
        <v>1 bonus action</v>
      </c>
      <c r="G391" t="str">
        <f>IF(VLOOKUP($C391,'Spells Data'!$A$1:$N$363,6,FALSE)=0,"",VLOOKUP($C391,'Spells Data'!$A$1:$N$363,6,FALSE))</f>
        <v>Self</v>
      </c>
      <c r="H391" t="str">
        <f>IF(VLOOKUP($C391,'Spells Data'!$A$1:$N$363,7,FALSE)=0,"",VLOOKUP($C391,'Spells Data'!$A$1:$N$363,7,FALSE))</f>
        <v>V</v>
      </c>
      <c r="I391" t="str">
        <f>IF(VLOOKUP($C391,'Spells Data'!$A$1:$N$363,8,FALSE)=0,"",VLOOKUP($C391,'Spells Data'!$A$1:$N$363,8,FALSE))</f>
        <v/>
      </c>
      <c r="J391" t="str">
        <f>IF(VLOOKUP($C391,'Spells Data'!$A$1:$N$363,9,FALSE)=0,"",VLOOKUP($C391,'Spells Data'!$A$1:$N$363,9,FALSE))</f>
        <v/>
      </c>
      <c r="K391" t="str">
        <f>IF(VLOOKUP($C391,'Spells Data'!$A$1:$N$363,10,FALSE)=0,"",VLOOKUP($C391,'Spells Data'!$A$1:$N$363,10,FALSE))</f>
        <v/>
      </c>
      <c r="L391" t="str">
        <f>IF(VLOOKUP($C391,'Spells Data'!$A$1:$N$363,11,FALSE)=0,"",VLOOKUP($C391,'Spells Data'!$A$1:$N$363,11,FALSE))</f>
        <v>Concentration, up to 1 minute</v>
      </c>
      <c r="M391" t="str">
        <f>IF(VLOOKUP($C391,'Spells Data'!$A$1:$N$363,12,FALSE)=0,"",VLOOKUP($C391,'Spells Data'!$A$1:$N$363,12,FALSE))</f>
        <v>Next ranged hit on creature deals additional 1d10 slashing damage to it and all creatures within 5' on failed Dex save</v>
      </c>
      <c r="N391" t="str">
        <f>IF(VLOOKUP($C391,'Spells Data'!$A$1:$N$363,13,FALSE)=0,"",VLOOKUP($C391,'Spells Data'!$A$1:$N$363,13,FALSE))</f>
        <v>yes</v>
      </c>
      <c r="O391" t="s">
        <v>268</v>
      </c>
    </row>
    <row r="392" spans="1:15" x14ac:dyDescent="0.4">
      <c r="A392" t="s">
        <v>124</v>
      </c>
      <c r="B392">
        <v>5</v>
      </c>
      <c r="C392" t="s">
        <v>173</v>
      </c>
      <c r="D392" t="str">
        <f>IF(VLOOKUP($C392,'Spells Data'!$A$1:$N$363,3,FALSE)=0,"",VLOOKUP($C392,'Spells Data'!$A$1:$N$363,3,FALSE))</f>
        <v>evocation</v>
      </c>
      <c r="E392" t="str">
        <f>IF(VLOOKUP($C392,'Spells Data'!$A$1:$N$363,4,FALSE)=0,"",VLOOKUP($C392,'Spells Data'!$A$1:$N$363,4,FALSE))</f>
        <v/>
      </c>
      <c r="F392" t="str">
        <f>IF(VLOOKUP($C392,'Spells Data'!$A$1:$N$363,5,FALSE)=0,"",VLOOKUP($C392,'Spells Data'!$A$1:$N$363,5,FALSE))</f>
        <v>24 hours</v>
      </c>
      <c r="G392" t="str">
        <f>IF(VLOOKUP($C392,'Spells Data'!$A$1:$N$363,6,FALSE)=0,"",VLOOKUP($C392,'Spells Data'!$A$1:$N$363,6,FALSE))</f>
        <v>Touch</v>
      </c>
      <c r="H392" t="str">
        <f>IF(VLOOKUP($C392,'Spells Data'!$A$1:$N$363,7,FALSE)=0,"",VLOOKUP($C392,'Spells Data'!$A$1:$N$363,7,FALSE))</f>
        <v>V</v>
      </c>
      <c r="I392" t="str">
        <f>IF(VLOOKUP($C392,'Spells Data'!$A$1:$N$363,8,FALSE)=0,"",VLOOKUP($C392,'Spells Data'!$A$1:$N$363,8,FALSE))</f>
        <v>S</v>
      </c>
      <c r="J392" t="str">
        <f>IF(VLOOKUP($C392,'Spells Data'!$A$1:$N$363,9,FALSE)=0,"",VLOOKUP($C392,'Spells Data'!$A$1:$N$363,9,FALSE))</f>
        <v>M</v>
      </c>
      <c r="K392" t="str">
        <f>IF(VLOOKUP($C392,'Spells Data'!$A$1:$N$363,10,FALSE)=0,"",VLOOKUP($C392,'Spells Data'!$A$1:$N$363,10,FALSE))</f>
        <v>yes</v>
      </c>
      <c r="L392" t="str">
        <f>IF(VLOOKUP($C392,'Spells Data'!$A$1:$N$363,11,FALSE)=0,"",VLOOKUP($C392,'Spells Data'!$A$1:$N$363,11,FALSE))</f>
        <v>Until dispelled</v>
      </c>
      <c r="M392" t="str">
        <f>IF(VLOOKUP($C392,'Spells Data'!$A$1:$N$363,12,FALSE)=0,"",VLOOKUP($C392,'Spells Data'!$A$1:$N$363,12,FALSE))</f>
        <v>Infuse area up to 60' radius with holy (or unholy) power. Non-natural creatures can't charm creatures in area or enter it. You may bind other effects per spell</v>
      </c>
      <c r="N392" t="str">
        <f>IF(VLOOKUP($C392,'Spells Data'!$A$1:$N$363,13,FALSE)=0,"",VLOOKUP($C392,'Spells Data'!$A$1:$N$363,13,FALSE))</f>
        <v/>
      </c>
      <c r="O392" t="s">
        <v>124</v>
      </c>
    </row>
    <row r="393" spans="1:15" x14ac:dyDescent="0.4">
      <c r="A393" t="s">
        <v>10</v>
      </c>
      <c r="B393">
        <v>4</v>
      </c>
      <c r="C393" t="s">
        <v>80</v>
      </c>
      <c r="D393" t="str">
        <f>IF(VLOOKUP($C393,'Spells Data'!$A$1:$N$363,3,FALSE)=0,"",VLOOKUP($C393,'Spells Data'!$A$1:$N$363,3,FALSE))</f>
        <v>illusion</v>
      </c>
      <c r="E393" t="str">
        <f>IF(VLOOKUP($C393,'Spells Data'!$A$1:$N$363,4,FALSE)=0,"",VLOOKUP($C393,'Spells Data'!$A$1:$N$363,4,FALSE))</f>
        <v/>
      </c>
      <c r="F393" t="str">
        <f>IF(VLOOKUP($C393,'Spells Data'!$A$1:$N$363,5,FALSE)=0,"",VLOOKUP($C393,'Spells Data'!$A$1:$N$363,5,FALSE))</f>
        <v>10 minutes</v>
      </c>
      <c r="G393" t="str">
        <f>IF(VLOOKUP($C393,'Spells Data'!$A$1:$N$363,6,FALSE)=0,"",VLOOKUP($C393,'Spells Data'!$A$1:$N$363,6,FALSE))</f>
        <v>300 feet</v>
      </c>
      <c r="H393" t="str">
        <f>IF(VLOOKUP($C393,'Spells Data'!$A$1:$N$363,7,FALSE)=0,"",VLOOKUP($C393,'Spells Data'!$A$1:$N$363,7,FALSE))</f>
        <v>V</v>
      </c>
      <c r="I393" t="str">
        <f>IF(VLOOKUP($C393,'Spells Data'!$A$1:$N$363,8,FALSE)=0,"",VLOOKUP($C393,'Spells Data'!$A$1:$N$363,8,FALSE))</f>
        <v>S</v>
      </c>
      <c r="J393" t="str">
        <f>IF(VLOOKUP($C393,'Spells Data'!$A$1:$N$363,9,FALSE)=0,"",VLOOKUP($C393,'Spells Data'!$A$1:$N$363,9,FALSE))</f>
        <v>M</v>
      </c>
      <c r="K393" t="str">
        <f>IF(VLOOKUP($C393,'Spells Data'!$A$1:$N$363,10,FALSE)=0,"",VLOOKUP($C393,'Spells Data'!$A$1:$N$363,10,FALSE))</f>
        <v/>
      </c>
      <c r="L393" t="str">
        <f>IF(VLOOKUP($C393,'Spells Data'!$A$1:$N$363,11,FALSE)=0,"",VLOOKUP($C393,'Spells Data'!$A$1:$N$363,11,FALSE))</f>
        <v>24 hours</v>
      </c>
      <c r="M393" t="str">
        <f>IF(VLOOKUP($C393,'Spells Data'!$A$1:$N$363,12,FALSE)=0,"",VLOOKUP($C393,'Spells Data'!$A$1:$N$363,12,FALSE))</f>
        <v>Make natural terrain in 150' cube appear to be another natural setting</v>
      </c>
      <c r="N393" t="str">
        <f>IF(VLOOKUP($C393,'Spells Data'!$A$1:$N$363,13,FALSE)=0,"",VLOOKUP($C393,'Spells Data'!$A$1:$N$363,13,FALSE))</f>
        <v/>
      </c>
      <c r="O393" t="s">
        <v>10</v>
      </c>
    </row>
    <row r="394" spans="1:15" x14ac:dyDescent="0.4">
      <c r="A394" t="s">
        <v>195</v>
      </c>
      <c r="B394">
        <v>4</v>
      </c>
      <c r="C394" t="s">
        <v>80</v>
      </c>
      <c r="D394" t="str">
        <f>IF(VLOOKUP($C394,'Spells Data'!$A$1:$N$363,3,FALSE)=0,"",VLOOKUP($C394,'Spells Data'!$A$1:$N$363,3,FALSE))</f>
        <v>illusion</v>
      </c>
      <c r="E394" t="str">
        <f>IF(VLOOKUP($C394,'Spells Data'!$A$1:$N$363,4,FALSE)=0,"",VLOOKUP($C394,'Spells Data'!$A$1:$N$363,4,FALSE))</f>
        <v/>
      </c>
      <c r="F394" t="str">
        <f>IF(VLOOKUP($C394,'Spells Data'!$A$1:$N$363,5,FALSE)=0,"",VLOOKUP($C394,'Spells Data'!$A$1:$N$363,5,FALSE))</f>
        <v>10 minutes</v>
      </c>
      <c r="G394" t="str">
        <f>IF(VLOOKUP($C394,'Spells Data'!$A$1:$N$363,6,FALSE)=0,"",VLOOKUP($C394,'Spells Data'!$A$1:$N$363,6,FALSE))</f>
        <v>300 feet</v>
      </c>
      <c r="H394" t="str">
        <f>IF(VLOOKUP($C394,'Spells Data'!$A$1:$N$363,7,FALSE)=0,"",VLOOKUP($C394,'Spells Data'!$A$1:$N$363,7,FALSE))</f>
        <v>V</v>
      </c>
      <c r="I394" t="str">
        <f>IF(VLOOKUP($C394,'Spells Data'!$A$1:$N$363,8,FALSE)=0,"",VLOOKUP($C394,'Spells Data'!$A$1:$N$363,8,FALSE))</f>
        <v>S</v>
      </c>
      <c r="J394" t="str">
        <f>IF(VLOOKUP($C394,'Spells Data'!$A$1:$N$363,9,FALSE)=0,"",VLOOKUP($C394,'Spells Data'!$A$1:$N$363,9,FALSE))</f>
        <v>M</v>
      </c>
      <c r="K394" t="str">
        <f>IF(VLOOKUP($C394,'Spells Data'!$A$1:$N$363,10,FALSE)=0,"",VLOOKUP($C394,'Spells Data'!$A$1:$N$363,10,FALSE))</f>
        <v/>
      </c>
      <c r="L394" t="str">
        <f>IF(VLOOKUP($C394,'Spells Data'!$A$1:$N$363,11,FALSE)=0,"",VLOOKUP($C394,'Spells Data'!$A$1:$N$363,11,FALSE))</f>
        <v>24 hours</v>
      </c>
      <c r="M394" t="str">
        <f>IF(VLOOKUP($C394,'Spells Data'!$A$1:$N$363,12,FALSE)=0,"",VLOOKUP($C394,'Spells Data'!$A$1:$N$363,12,FALSE))</f>
        <v>Make natural terrain in 150' cube appear to be another natural setting</v>
      </c>
      <c r="N394" t="str">
        <f>IF(VLOOKUP($C394,'Spells Data'!$A$1:$N$363,13,FALSE)=0,"",VLOOKUP($C394,'Spells Data'!$A$1:$N$363,13,FALSE))</f>
        <v/>
      </c>
      <c r="O394" t="s">
        <v>195</v>
      </c>
    </row>
    <row r="395" spans="1:15" x14ac:dyDescent="0.4">
      <c r="A395" t="s">
        <v>329</v>
      </c>
      <c r="B395">
        <v>4</v>
      </c>
      <c r="C395" t="s">
        <v>80</v>
      </c>
      <c r="D395" t="str">
        <f>IF(VLOOKUP($C395,'Spells Data'!$A$1:$N$363,3,FALSE)=0,"",VLOOKUP($C395,'Spells Data'!$A$1:$N$363,3,FALSE))</f>
        <v>illusion</v>
      </c>
      <c r="E395" t="str">
        <f>IF(VLOOKUP($C395,'Spells Data'!$A$1:$N$363,4,FALSE)=0,"",VLOOKUP($C395,'Spells Data'!$A$1:$N$363,4,FALSE))</f>
        <v/>
      </c>
      <c r="F395" t="str">
        <f>IF(VLOOKUP($C395,'Spells Data'!$A$1:$N$363,5,FALSE)=0,"",VLOOKUP($C395,'Spells Data'!$A$1:$N$363,5,FALSE))</f>
        <v>10 minutes</v>
      </c>
      <c r="G395" t="str">
        <f>IF(VLOOKUP($C395,'Spells Data'!$A$1:$N$363,6,FALSE)=0,"",VLOOKUP($C395,'Spells Data'!$A$1:$N$363,6,FALSE))</f>
        <v>300 feet</v>
      </c>
      <c r="H395" t="str">
        <f>IF(VLOOKUP($C395,'Spells Data'!$A$1:$N$363,7,FALSE)=0,"",VLOOKUP($C395,'Spells Data'!$A$1:$N$363,7,FALSE))</f>
        <v>V</v>
      </c>
      <c r="I395" t="str">
        <f>IF(VLOOKUP($C395,'Spells Data'!$A$1:$N$363,8,FALSE)=0,"",VLOOKUP($C395,'Spells Data'!$A$1:$N$363,8,FALSE))</f>
        <v>S</v>
      </c>
      <c r="J395" t="str">
        <f>IF(VLOOKUP($C395,'Spells Data'!$A$1:$N$363,9,FALSE)=0,"",VLOOKUP($C395,'Spells Data'!$A$1:$N$363,9,FALSE))</f>
        <v>M</v>
      </c>
      <c r="K395" t="str">
        <f>IF(VLOOKUP($C395,'Spells Data'!$A$1:$N$363,10,FALSE)=0,"",VLOOKUP($C395,'Spells Data'!$A$1:$N$363,10,FALSE))</f>
        <v/>
      </c>
      <c r="L395" t="str">
        <f>IF(VLOOKUP($C395,'Spells Data'!$A$1:$N$363,11,FALSE)=0,"",VLOOKUP($C395,'Spells Data'!$A$1:$N$363,11,FALSE))</f>
        <v>24 hours</v>
      </c>
      <c r="M395" t="str">
        <f>IF(VLOOKUP($C395,'Spells Data'!$A$1:$N$363,12,FALSE)=0,"",VLOOKUP($C395,'Spells Data'!$A$1:$N$363,12,FALSE))</f>
        <v>Make natural terrain in 150' cube appear to be another natural setting</v>
      </c>
      <c r="N395" t="str">
        <f>IF(VLOOKUP($C395,'Spells Data'!$A$1:$N$363,13,FALSE)=0,"",VLOOKUP($C395,'Spells Data'!$A$1:$N$363,13,FALSE))</f>
        <v/>
      </c>
      <c r="O395" t="s">
        <v>329</v>
      </c>
    </row>
    <row r="396" spans="1:15" x14ac:dyDescent="0.4">
      <c r="A396" t="s">
        <v>342</v>
      </c>
      <c r="B396">
        <v>4</v>
      </c>
      <c r="C396" t="s">
        <v>80</v>
      </c>
      <c r="D396" t="str">
        <f>IF(VLOOKUP($C396,'Spells Data'!$A$1:$N$363,3,FALSE)=0,"",VLOOKUP($C396,'Spells Data'!$A$1:$N$363,3,FALSE))</f>
        <v>illusion</v>
      </c>
      <c r="E396" t="str">
        <f>IF(VLOOKUP($C396,'Spells Data'!$A$1:$N$363,4,FALSE)=0,"",VLOOKUP($C396,'Spells Data'!$A$1:$N$363,4,FALSE))</f>
        <v/>
      </c>
      <c r="F396" t="str">
        <f>IF(VLOOKUP($C396,'Spells Data'!$A$1:$N$363,5,FALSE)=0,"",VLOOKUP($C396,'Spells Data'!$A$1:$N$363,5,FALSE))</f>
        <v>10 minutes</v>
      </c>
      <c r="G396" t="str">
        <f>IF(VLOOKUP($C396,'Spells Data'!$A$1:$N$363,6,FALSE)=0,"",VLOOKUP($C396,'Spells Data'!$A$1:$N$363,6,FALSE))</f>
        <v>300 feet</v>
      </c>
      <c r="H396" t="str">
        <f>IF(VLOOKUP($C396,'Spells Data'!$A$1:$N$363,7,FALSE)=0,"",VLOOKUP($C396,'Spells Data'!$A$1:$N$363,7,FALSE))</f>
        <v>V</v>
      </c>
      <c r="I396" t="str">
        <f>IF(VLOOKUP($C396,'Spells Data'!$A$1:$N$363,8,FALSE)=0,"",VLOOKUP($C396,'Spells Data'!$A$1:$N$363,8,FALSE))</f>
        <v>S</v>
      </c>
      <c r="J396" t="str">
        <f>IF(VLOOKUP($C396,'Spells Data'!$A$1:$N$363,9,FALSE)=0,"",VLOOKUP($C396,'Spells Data'!$A$1:$N$363,9,FALSE))</f>
        <v>M</v>
      </c>
      <c r="K396" t="str">
        <f>IF(VLOOKUP($C396,'Spells Data'!$A$1:$N$363,10,FALSE)=0,"",VLOOKUP($C396,'Spells Data'!$A$1:$N$363,10,FALSE))</f>
        <v/>
      </c>
      <c r="L396" t="str">
        <f>IF(VLOOKUP($C396,'Spells Data'!$A$1:$N$363,11,FALSE)=0,"",VLOOKUP($C396,'Spells Data'!$A$1:$N$363,11,FALSE))</f>
        <v>24 hours</v>
      </c>
      <c r="M396" t="str">
        <f>IF(VLOOKUP($C396,'Spells Data'!$A$1:$N$363,12,FALSE)=0,"",VLOOKUP($C396,'Spells Data'!$A$1:$N$363,12,FALSE))</f>
        <v>Make natural terrain in 150' cube appear to be another natural setting</v>
      </c>
      <c r="N396" t="str">
        <f>IF(VLOOKUP($C396,'Spells Data'!$A$1:$N$363,13,FALSE)=0,"",VLOOKUP($C396,'Spells Data'!$A$1:$N$363,13,FALSE))</f>
        <v/>
      </c>
      <c r="O396" t="s">
        <v>342</v>
      </c>
    </row>
    <row r="397" spans="1:15" x14ac:dyDescent="0.4">
      <c r="A397" t="s">
        <v>124</v>
      </c>
      <c r="B397">
        <v>6</v>
      </c>
      <c r="C397" t="s">
        <v>178</v>
      </c>
      <c r="D397" t="str">
        <f>IF(VLOOKUP($C397,'Spells Data'!$A$1:$N$363,3,FALSE)=0,"",VLOOKUP($C397,'Spells Data'!$A$1:$N$363,3,FALSE))</f>
        <v>necromancy</v>
      </c>
      <c r="E397" t="str">
        <f>IF(VLOOKUP($C397,'Spells Data'!$A$1:$N$363,4,FALSE)=0,"",VLOOKUP($C397,'Spells Data'!$A$1:$N$363,4,FALSE))</f>
        <v/>
      </c>
      <c r="F397" t="str">
        <f>IF(VLOOKUP($C397,'Spells Data'!$A$1:$N$363,5,FALSE)=0,"",VLOOKUP($C397,'Spells Data'!$A$1:$N$363,5,FALSE))</f>
        <v>1 action</v>
      </c>
      <c r="G397" t="str">
        <f>IF(VLOOKUP($C397,'Spells Data'!$A$1:$N$363,6,FALSE)=0,"",VLOOKUP($C397,'Spells Data'!$A$1:$N$363,6,FALSE))</f>
        <v>60 feet</v>
      </c>
      <c r="H397" t="str">
        <f>IF(VLOOKUP($C397,'Spells Data'!$A$1:$N$363,7,FALSE)=0,"",VLOOKUP($C397,'Spells Data'!$A$1:$N$363,7,FALSE))</f>
        <v>V</v>
      </c>
      <c r="I397" t="str">
        <f>IF(VLOOKUP($C397,'Spells Data'!$A$1:$N$363,8,FALSE)=0,"",VLOOKUP($C397,'Spells Data'!$A$1:$N$363,8,FALSE))</f>
        <v>S</v>
      </c>
      <c r="J397" t="str">
        <f>IF(VLOOKUP($C397,'Spells Data'!$A$1:$N$363,9,FALSE)=0,"",VLOOKUP($C397,'Spells Data'!$A$1:$N$363,9,FALSE))</f>
        <v/>
      </c>
      <c r="K397" t="str">
        <f>IF(VLOOKUP($C397,'Spells Data'!$A$1:$N$363,10,FALSE)=0,"",VLOOKUP($C397,'Spells Data'!$A$1:$N$363,10,FALSE))</f>
        <v/>
      </c>
      <c r="L397" t="str">
        <f>IF(VLOOKUP($C397,'Spells Data'!$A$1:$N$363,11,FALSE)=0,"",VLOOKUP($C397,'Spells Data'!$A$1:$N$363,11,FALSE))</f>
        <v>Instantaneous</v>
      </c>
      <c r="M397" t="str">
        <f>IF(VLOOKUP($C397,'Spells Data'!$A$1:$N$363,12,FALSE)=0,"",VLOOKUP($C397,'Spells Data'!$A$1:$N$363,12,FALSE))</f>
        <v>Target takes 14d6 necrotic damage on failed Con save and has hit point max reduced by same amount for 1 hour</v>
      </c>
      <c r="N397" t="str">
        <f>IF(VLOOKUP($C397,'Spells Data'!$A$1:$N$363,13,FALSE)=0,"",VLOOKUP($C397,'Spells Data'!$A$1:$N$363,13,FALSE))</f>
        <v/>
      </c>
      <c r="O397" t="s">
        <v>124</v>
      </c>
    </row>
    <row r="398" spans="1:15" x14ac:dyDescent="0.4">
      <c r="A398" t="s">
        <v>278</v>
      </c>
      <c r="B398">
        <v>3</v>
      </c>
      <c r="C398" t="s">
        <v>310</v>
      </c>
      <c r="D398" t="str">
        <f>IF(VLOOKUP($C398,'Spells Data'!$A$1:$N$363,3,FALSE)=0,"",VLOOKUP($C398,'Spells Data'!$A$1:$N$363,3,FALSE))</f>
        <v>transmutation</v>
      </c>
      <c r="E398" t="str">
        <f>IF(VLOOKUP($C398,'Spells Data'!$A$1:$N$363,4,FALSE)=0,"",VLOOKUP($C398,'Spells Data'!$A$1:$N$363,4,FALSE))</f>
        <v/>
      </c>
      <c r="F398" t="str">
        <f>IF(VLOOKUP($C398,'Spells Data'!$A$1:$N$363,5,FALSE)=0,"",VLOOKUP($C398,'Spells Data'!$A$1:$N$363,5,FALSE))</f>
        <v>1 action</v>
      </c>
      <c r="G398" t="str">
        <f>IF(VLOOKUP($C398,'Spells Data'!$A$1:$N$363,6,FALSE)=0,"",VLOOKUP($C398,'Spells Data'!$A$1:$N$363,6,FALSE))</f>
        <v>30 feet</v>
      </c>
      <c r="H398" t="str">
        <f>IF(VLOOKUP($C398,'Spells Data'!$A$1:$N$363,7,FALSE)=0,"",VLOOKUP($C398,'Spells Data'!$A$1:$N$363,7,FALSE))</f>
        <v>V</v>
      </c>
      <c r="I398" t="str">
        <f>IF(VLOOKUP($C398,'Spells Data'!$A$1:$N$363,8,FALSE)=0,"",VLOOKUP($C398,'Spells Data'!$A$1:$N$363,8,FALSE))</f>
        <v>S</v>
      </c>
      <c r="J398" t="str">
        <f>IF(VLOOKUP($C398,'Spells Data'!$A$1:$N$363,9,FALSE)=0,"",VLOOKUP($C398,'Spells Data'!$A$1:$N$363,9,FALSE))</f>
        <v>M</v>
      </c>
      <c r="K398" t="str">
        <f>IF(VLOOKUP($C398,'Spells Data'!$A$1:$N$363,10,FALSE)=0,"",VLOOKUP($C398,'Spells Data'!$A$1:$N$363,10,FALSE))</f>
        <v/>
      </c>
      <c r="L398" t="str">
        <f>IF(VLOOKUP($C398,'Spells Data'!$A$1:$N$363,11,FALSE)=0,"",VLOOKUP($C398,'Spells Data'!$A$1:$N$363,11,FALSE))</f>
        <v>Concentration, up to 1 minute</v>
      </c>
      <c r="M398" t="str">
        <f>IF(VLOOKUP($C398,'Spells Data'!$A$1:$N$363,12,FALSE)=0,"",VLOOKUP($C398,'Spells Data'!$A$1:$N$363,12,FALSE))</f>
        <v>Target creature speed is doubled, gains +2 AC, advantage on Dex saves, and 1 additional action per round for attack (one only), dash, disengage, hide, or use object</v>
      </c>
      <c r="N398" t="str">
        <f>IF(VLOOKUP($C398,'Spells Data'!$A$1:$N$363,13,FALSE)=0,"",VLOOKUP($C398,'Spells Data'!$A$1:$N$363,13,FALSE))</f>
        <v/>
      </c>
      <c r="O398" t="s">
        <v>278</v>
      </c>
    </row>
    <row r="399" spans="1:15" x14ac:dyDescent="0.4">
      <c r="A399" t="s">
        <v>342</v>
      </c>
      <c r="B399">
        <v>3</v>
      </c>
      <c r="C399" t="s">
        <v>310</v>
      </c>
      <c r="D399" t="str">
        <f>IF(VLOOKUP($C399,'Spells Data'!$A$1:$N$363,3,FALSE)=0,"",VLOOKUP($C399,'Spells Data'!$A$1:$N$363,3,FALSE))</f>
        <v>transmutation</v>
      </c>
      <c r="E399" t="str">
        <f>IF(VLOOKUP($C399,'Spells Data'!$A$1:$N$363,4,FALSE)=0,"",VLOOKUP($C399,'Spells Data'!$A$1:$N$363,4,FALSE))</f>
        <v/>
      </c>
      <c r="F399" t="str">
        <f>IF(VLOOKUP($C399,'Spells Data'!$A$1:$N$363,5,FALSE)=0,"",VLOOKUP($C399,'Spells Data'!$A$1:$N$363,5,FALSE))</f>
        <v>1 action</v>
      </c>
      <c r="G399" t="str">
        <f>IF(VLOOKUP($C399,'Spells Data'!$A$1:$N$363,6,FALSE)=0,"",VLOOKUP($C399,'Spells Data'!$A$1:$N$363,6,FALSE))</f>
        <v>30 feet</v>
      </c>
      <c r="H399" t="str">
        <f>IF(VLOOKUP($C399,'Spells Data'!$A$1:$N$363,7,FALSE)=0,"",VLOOKUP($C399,'Spells Data'!$A$1:$N$363,7,FALSE))</f>
        <v>V</v>
      </c>
      <c r="I399" t="str">
        <f>IF(VLOOKUP($C399,'Spells Data'!$A$1:$N$363,8,FALSE)=0,"",VLOOKUP($C399,'Spells Data'!$A$1:$N$363,8,FALSE))</f>
        <v>S</v>
      </c>
      <c r="J399" t="str">
        <f>IF(VLOOKUP($C399,'Spells Data'!$A$1:$N$363,9,FALSE)=0,"",VLOOKUP($C399,'Spells Data'!$A$1:$N$363,9,FALSE))</f>
        <v>M</v>
      </c>
      <c r="K399" t="str">
        <f>IF(VLOOKUP($C399,'Spells Data'!$A$1:$N$363,10,FALSE)=0,"",VLOOKUP($C399,'Spells Data'!$A$1:$N$363,10,FALSE))</f>
        <v/>
      </c>
      <c r="L399" t="str">
        <f>IF(VLOOKUP($C399,'Spells Data'!$A$1:$N$363,11,FALSE)=0,"",VLOOKUP($C399,'Spells Data'!$A$1:$N$363,11,FALSE))</f>
        <v>Concentration, up to 1 minute</v>
      </c>
      <c r="M399" t="str">
        <f>IF(VLOOKUP($C399,'Spells Data'!$A$1:$N$363,12,FALSE)=0,"",VLOOKUP($C399,'Spells Data'!$A$1:$N$363,12,FALSE))</f>
        <v>Target creature speed is doubled, gains +2 AC, advantage on Dex saves, and 1 additional action per round for attack (one only), dash, disengage, hide, or use object</v>
      </c>
      <c r="N399" t="str">
        <f>IF(VLOOKUP($C399,'Spells Data'!$A$1:$N$363,13,FALSE)=0,"",VLOOKUP($C399,'Spells Data'!$A$1:$N$363,13,FALSE))</f>
        <v/>
      </c>
      <c r="O399" t="s">
        <v>342</v>
      </c>
    </row>
    <row r="400" spans="1:15" x14ac:dyDescent="0.4">
      <c r="A400" t="s">
        <v>124</v>
      </c>
      <c r="B400">
        <v>6</v>
      </c>
      <c r="C400" t="s">
        <v>179</v>
      </c>
      <c r="D400" t="str">
        <f>IF(VLOOKUP($C400,'Spells Data'!$A$1:$N$363,3,FALSE)=0,"",VLOOKUP($C400,'Spells Data'!$A$1:$N$363,3,FALSE))</f>
        <v>evocation</v>
      </c>
      <c r="E400" t="str">
        <f>IF(VLOOKUP($C400,'Spells Data'!$A$1:$N$363,4,FALSE)=0,"",VLOOKUP($C400,'Spells Data'!$A$1:$N$363,4,FALSE))</f>
        <v/>
      </c>
      <c r="F400" t="str">
        <f>IF(VLOOKUP($C400,'Spells Data'!$A$1:$N$363,5,FALSE)=0,"",VLOOKUP($C400,'Spells Data'!$A$1:$N$363,5,FALSE))</f>
        <v>1 action</v>
      </c>
      <c r="G400" t="str">
        <f>IF(VLOOKUP($C400,'Spells Data'!$A$1:$N$363,6,FALSE)=0,"",VLOOKUP($C400,'Spells Data'!$A$1:$N$363,6,FALSE))</f>
        <v>60 feet</v>
      </c>
      <c r="H400" t="str">
        <f>IF(VLOOKUP($C400,'Spells Data'!$A$1:$N$363,7,FALSE)=0,"",VLOOKUP($C400,'Spells Data'!$A$1:$N$363,7,FALSE))</f>
        <v>V</v>
      </c>
      <c r="I400" t="str">
        <f>IF(VLOOKUP($C400,'Spells Data'!$A$1:$N$363,8,FALSE)=0,"",VLOOKUP($C400,'Spells Data'!$A$1:$N$363,8,FALSE))</f>
        <v>S</v>
      </c>
      <c r="J400" t="str">
        <f>IF(VLOOKUP($C400,'Spells Data'!$A$1:$N$363,9,FALSE)=0,"",VLOOKUP($C400,'Spells Data'!$A$1:$N$363,9,FALSE))</f>
        <v/>
      </c>
      <c r="K400" t="str">
        <f>IF(VLOOKUP($C400,'Spells Data'!$A$1:$N$363,10,FALSE)=0,"",VLOOKUP($C400,'Spells Data'!$A$1:$N$363,10,FALSE))</f>
        <v/>
      </c>
      <c r="L400" t="str">
        <f>IF(VLOOKUP($C400,'Spells Data'!$A$1:$N$363,11,FALSE)=0,"",VLOOKUP($C400,'Spells Data'!$A$1:$N$363,11,FALSE))</f>
        <v>Instantaneous</v>
      </c>
      <c r="M400" t="str">
        <f>IF(VLOOKUP($C400,'Spells Data'!$A$1:$N$363,12,FALSE)=0,"",VLOOKUP($C400,'Spells Data'!$A$1:$N$363,12,FALSE))</f>
        <v>Target creature regains 70 hit points and his healed of blindness/deafness, and any diseases</v>
      </c>
      <c r="N400" t="str">
        <f>IF(VLOOKUP($C400,'Spells Data'!$A$1:$N$363,13,FALSE)=0,"",VLOOKUP($C400,'Spells Data'!$A$1:$N$363,13,FALSE))</f>
        <v>yes</v>
      </c>
      <c r="O400" t="s">
        <v>124</v>
      </c>
    </row>
    <row r="401" spans="1:15" x14ac:dyDescent="0.4">
      <c r="A401" t="s">
        <v>195</v>
      </c>
      <c r="B401">
        <v>6</v>
      </c>
      <c r="C401" t="s">
        <v>179</v>
      </c>
      <c r="D401" t="str">
        <f>IF(VLOOKUP($C401,'Spells Data'!$A$1:$N$363,3,FALSE)=0,"",VLOOKUP($C401,'Spells Data'!$A$1:$N$363,3,FALSE))</f>
        <v>evocation</v>
      </c>
      <c r="E401" t="str">
        <f>IF(VLOOKUP($C401,'Spells Data'!$A$1:$N$363,4,FALSE)=0,"",VLOOKUP($C401,'Spells Data'!$A$1:$N$363,4,FALSE))</f>
        <v/>
      </c>
      <c r="F401" t="str">
        <f>IF(VLOOKUP($C401,'Spells Data'!$A$1:$N$363,5,FALSE)=0,"",VLOOKUP($C401,'Spells Data'!$A$1:$N$363,5,FALSE))</f>
        <v>1 action</v>
      </c>
      <c r="G401" t="str">
        <f>IF(VLOOKUP($C401,'Spells Data'!$A$1:$N$363,6,FALSE)=0,"",VLOOKUP($C401,'Spells Data'!$A$1:$N$363,6,FALSE))</f>
        <v>60 feet</v>
      </c>
      <c r="H401" t="str">
        <f>IF(VLOOKUP($C401,'Spells Data'!$A$1:$N$363,7,FALSE)=0,"",VLOOKUP($C401,'Spells Data'!$A$1:$N$363,7,FALSE))</f>
        <v>V</v>
      </c>
      <c r="I401" t="str">
        <f>IF(VLOOKUP($C401,'Spells Data'!$A$1:$N$363,8,FALSE)=0,"",VLOOKUP($C401,'Spells Data'!$A$1:$N$363,8,FALSE))</f>
        <v>S</v>
      </c>
      <c r="J401" t="str">
        <f>IF(VLOOKUP($C401,'Spells Data'!$A$1:$N$363,9,FALSE)=0,"",VLOOKUP($C401,'Spells Data'!$A$1:$N$363,9,FALSE))</f>
        <v/>
      </c>
      <c r="K401" t="str">
        <f>IF(VLOOKUP($C401,'Spells Data'!$A$1:$N$363,10,FALSE)=0,"",VLOOKUP($C401,'Spells Data'!$A$1:$N$363,10,FALSE))</f>
        <v/>
      </c>
      <c r="L401" t="str">
        <f>IF(VLOOKUP($C401,'Spells Data'!$A$1:$N$363,11,FALSE)=0,"",VLOOKUP($C401,'Spells Data'!$A$1:$N$363,11,FALSE))</f>
        <v>Instantaneous</v>
      </c>
      <c r="M401" t="str">
        <f>IF(VLOOKUP($C401,'Spells Data'!$A$1:$N$363,12,FALSE)=0,"",VLOOKUP($C401,'Spells Data'!$A$1:$N$363,12,FALSE))</f>
        <v>Target creature regains 70 hit points and his healed of blindness/deafness, and any diseases</v>
      </c>
      <c r="N401" t="str">
        <f>IF(VLOOKUP($C401,'Spells Data'!$A$1:$N$363,13,FALSE)=0,"",VLOOKUP($C401,'Spells Data'!$A$1:$N$363,13,FALSE))</f>
        <v>yes</v>
      </c>
      <c r="O401" t="s">
        <v>195</v>
      </c>
    </row>
    <row r="402" spans="1:15" x14ac:dyDescent="0.4">
      <c r="A402" t="s">
        <v>10</v>
      </c>
      <c r="B402">
        <v>1</v>
      </c>
      <c r="C402" t="s">
        <v>31</v>
      </c>
      <c r="D402" t="str">
        <f>IF(VLOOKUP($C402,'Spells Data'!$A$1:$N$363,3,FALSE)=0,"",VLOOKUP($C402,'Spells Data'!$A$1:$N$363,3,FALSE))</f>
        <v>evocation</v>
      </c>
      <c r="E402" t="str">
        <f>IF(VLOOKUP($C402,'Spells Data'!$A$1:$N$363,4,FALSE)=0,"",VLOOKUP($C402,'Spells Data'!$A$1:$N$363,4,FALSE))</f>
        <v/>
      </c>
      <c r="F402" t="str">
        <f>IF(VLOOKUP($C402,'Spells Data'!$A$1:$N$363,5,FALSE)=0,"",VLOOKUP($C402,'Spells Data'!$A$1:$N$363,5,FALSE))</f>
        <v>1 bonus action</v>
      </c>
      <c r="G402" t="str">
        <f>IF(VLOOKUP($C402,'Spells Data'!$A$1:$N$363,6,FALSE)=0,"",VLOOKUP($C402,'Spells Data'!$A$1:$N$363,6,FALSE))</f>
        <v>60 feet</v>
      </c>
      <c r="H402" t="str">
        <f>IF(VLOOKUP($C402,'Spells Data'!$A$1:$N$363,7,FALSE)=0,"",VLOOKUP($C402,'Spells Data'!$A$1:$N$363,7,FALSE))</f>
        <v>V</v>
      </c>
      <c r="I402" t="str">
        <f>IF(VLOOKUP($C402,'Spells Data'!$A$1:$N$363,8,FALSE)=0,"",VLOOKUP($C402,'Spells Data'!$A$1:$N$363,8,FALSE))</f>
        <v/>
      </c>
      <c r="J402" t="str">
        <f>IF(VLOOKUP($C402,'Spells Data'!$A$1:$N$363,9,FALSE)=0,"",VLOOKUP($C402,'Spells Data'!$A$1:$N$363,9,FALSE))</f>
        <v/>
      </c>
      <c r="K402" t="str">
        <f>IF(VLOOKUP($C402,'Spells Data'!$A$1:$N$363,10,FALSE)=0,"",VLOOKUP($C402,'Spells Data'!$A$1:$N$363,10,FALSE))</f>
        <v/>
      </c>
      <c r="L402" t="str">
        <f>IF(VLOOKUP($C402,'Spells Data'!$A$1:$N$363,11,FALSE)=0,"",VLOOKUP($C402,'Spells Data'!$A$1:$N$363,11,FALSE))</f>
        <v>Instantaneous</v>
      </c>
      <c r="M402" t="str">
        <f>IF(VLOOKUP($C402,'Spells Data'!$A$1:$N$363,12,FALSE)=0,"",VLOOKUP($C402,'Spells Data'!$A$1:$N$363,12,FALSE))</f>
        <v>Target creature heals 1d4+Spellcasting Modifier</v>
      </c>
      <c r="N402" t="str">
        <f>IF(VLOOKUP($C402,'Spells Data'!$A$1:$N$363,13,FALSE)=0,"",VLOOKUP($C402,'Spells Data'!$A$1:$N$363,13,FALSE))</f>
        <v>yes</v>
      </c>
      <c r="O402" t="s">
        <v>10</v>
      </c>
    </row>
    <row r="403" spans="1:15" x14ac:dyDescent="0.4">
      <c r="A403" t="s">
        <v>124</v>
      </c>
      <c r="B403">
        <v>1</v>
      </c>
      <c r="C403" t="s">
        <v>31</v>
      </c>
      <c r="D403" t="str">
        <f>IF(VLOOKUP($C403,'Spells Data'!$A$1:$N$363,3,FALSE)=0,"",VLOOKUP($C403,'Spells Data'!$A$1:$N$363,3,FALSE))</f>
        <v>evocation</v>
      </c>
      <c r="E403" t="str">
        <f>IF(VLOOKUP($C403,'Spells Data'!$A$1:$N$363,4,FALSE)=0,"",VLOOKUP($C403,'Spells Data'!$A$1:$N$363,4,FALSE))</f>
        <v/>
      </c>
      <c r="F403" t="str">
        <f>IF(VLOOKUP($C403,'Spells Data'!$A$1:$N$363,5,FALSE)=0,"",VLOOKUP($C403,'Spells Data'!$A$1:$N$363,5,FALSE))</f>
        <v>1 bonus action</v>
      </c>
      <c r="G403" t="str">
        <f>IF(VLOOKUP($C403,'Spells Data'!$A$1:$N$363,6,FALSE)=0,"",VLOOKUP($C403,'Spells Data'!$A$1:$N$363,6,FALSE))</f>
        <v>60 feet</v>
      </c>
      <c r="H403" t="str">
        <f>IF(VLOOKUP($C403,'Spells Data'!$A$1:$N$363,7,FALSE)=0,"",VLOOKUP($C403,'Spells Data'!$A$1:$N$363,7,FALSE))</f>
        <v>V</v>
      </c>
      <c r="I403" t="str">
        <f>IF(VLOOKUP($C403,'Spells Data'!$A$1:$N$363,8,FALSE)=0,"",VLOOKUP($C403,'Spells Data'!$A$1:$N$363,8,FALSE))</f>
        <v/>
      </c>
      <c r="J403" t="str">
        <f>IF(VLOOKUP($C403,'Spells Data'!$A$1:$N$363,9,FALSE)=0,"",VLOOKUP($C403,'Spells Data'!$A$1:$N$363,9,FALSE))</f>
        <v/>
      </c>
      <c r="K403" t="str">
        <f>IF(VLOOKUP($C403,'Spells Data'!$A$1:$N$363,10,FALSE)=0,"",VLOOKUP($C403,'Spells Data'!$A$1:$N$363,10,FALSE))</f>
        <v/>
      </c>
      <c r="L403" t="str">
        <f>IF(VLOOKUP($C403,'Spells Data'!$A$1:$N$363,11,FALSE)=0,"",VLOOKUP($C403,'Spells Data'!$A$1:$N$363,11,FALSE))</f>
        <v>Instantaneous</v>
      </c>
      <c r="M403" t="str">
        <f>IF(VLOOKUP($C403,'Spells Data'!$A$1:$N$363,12,FALSE)=0,"",VLOOKUP($C403,'Spells Data'!$A$1:$N$363,12,FALSE))</f>
        <v>Target creature heals 1d4+Spellcasting Modifier</v>
      </c>
      <c r="N403" t="str">
        <f>IF(VLOOKUP($C403,'Spells Data'!$A$1:$N$363,13,FALSE)=0,"",VLOOKUP($C403,'Spells Data'!$A$1:$N$363,13,FALSE))</f>
        <v>yes</v>
      </c>
      <c r="O403" t="s">
        <v>124</v>
      </c>
    </row>
    <row r="404" spans="1:15" x14ac:dyDescent="0.4">
      <c r="A404" t="s">
        <v>195</v>
      </c>
      <c r="B404">
        <v>1</v>
      </c>
      <c r="C404" t="s">
        <v>31</v>
      </c>
      <c r="D404" t="str">
        <f>IF(VLOOKUP($C404,'Spells Data'!$A$1:$N$363,3,FALSE)=0,"",VLOOKUP($C404,'Spells Data'!$A$1:$N$363,3,FALSE))</f>
        <v>evocation</v>
      </c>
      <c r="E404" t="str">
        <f>IF(VLOOKUP($C404,'Spells Data'!$A$1:$N$363,4,FALSE)=0,"",VLOOKUP($C404,'Spells Data'!$A$1:$N$363,4,FALSE))</f>
        <v/>
      </c>
      <c r="F404" t="str">
        <f>IF(VLOOKUP($C404,'Spells Data'!$A$1:$N$363,5,FALSE)=0,"",VLOOKUP($C404,'Spells Data'!$A$1:$N$363,5,FALSE))</f>
        <v>1 bonus action</v>
      </c>
      <c r="G404" t="str">
        <f>IF(VLOOKUP($C404,'Spells Data'!$A$1:$N$363,6,FALSE)=0,"",VLOOKUP($C404,'Spells Data'!$A$1:$N$363,6,FALSE))</f>
        <v>60 feet</v>
      </c>
      <c r="H404" t="str">
        <f>IF(VLOOKUP($C404,'Spells Data'!$A$1:$N$363,7,FALSE)=0,"",VLOOKUP($C404,'Spells Data'!$A$1:$N$363,7,FALSE))</f>
        <v>V</v>
      </c>
      <c r="I404" t="str">
        <f>IF(VLOOKUP($C404,'Spells Data'!$A$1:$N$363,8,FALSE)=0,"",VLOOKUP($C404,'Spells Data'!$A$1:$N$363,8,FALSE))</f>
        <v/>
      </c>
      <c r="J404" t="str">
        <f>IF(VLOOKUP($C404,'Spells Data'!$A$1:$N$363,9,FALSE)=0,"",VLOOKUP($C404,'Spells Data'!$A$1:$N$363,9,FALSE))</f>
        <v/>
      </c>
      <c r="K404" t="str">
        <f>IF(VLOOKUP($C404,'Spells Data'!$A$1:$N$363,10,FALSE)=0,"",VLOOKUP($C404,'Spells Data'!$A$1:$N$363,10,FALSE))</f>
        <v/>
      </c>
      <c r="L404" t="str">
        <f>IF(VLOOKUP($C404,'Spells Data'!$A$1:$N$363,11,FALSE)=0,"",VLOOKUP($C404,'Spells Data'!$A$1:$N$363,11,FALSE))</f>
        <v>Instantaneous</v>
      </c>
      <c r="M404" t="str">
        <f>IF(VLOOKUP($C404,'Spells Data'!$A$1:$N$363,12,FALSE)=0,"",VLOOKUP($C404,'Spells Data'!$A$1:$N$363,12,FALSE))</f>
        <v>Target creature heals 1d4+Spellcasting Modifier</v>
      </c>
      <c r="N404" t="str">
        <f>IF(VLOOKUP($C404,'Spells Data'!$A$1:$N$363,13,FALSE)=0,"",VLOOKUP($C404,'Spells Data'!$A$1:$N$363,13,FALSE))</f>
        <v>yes</v>
      </c>
      <c r="O404" t="s">
        <v>195</v>
      </c>
    </row>
    <row r="405" spans="1:15" x14ac:dyDescent="0.4">
      <c r="A405" t="s">
        <v>10</v>
      </c>
      <c r="B405">
        <v>2</v>
      </c>
      <c r="C405" t="s">
        <v>48</v>
      </c>
      <c r="D405" t="str">
        <f>IF(VLOOKUP($C405,'Spells Data'!$A$1:$N$363,3,FALSE)=0,"",VLOOKUP($C405,'Spells Data'!$A$1:$N$363,3,FALSE))</f>
        <v>transmutation</v>
      </c>
      <c r="E405" t="str">
        <f>IF(VLOOKUP($C405,'Spells Data'!$A$1:$N$363,4,FALSE)=0,"",VLOOKUP($C405,'Spells Data'!$A$1:$N$363,4,FALSE))</f>
        <v/>
      </c>
      <c r="F405" t="str">
        <f>IF(VLOOKUP($C405,'Spells Data'!$A$1:$N$363,5,FALSE)=0,"",VLOOKUP($C405,'Spells Data'!$A$1:$N$363,5,FALSE))</f>
        <v>1 action</v>
      </c>
      <c r="G405" t="str">
        <f>IF(VLOOKUP($C405,'Spells Data'!$A$1:$N$363,6,FALSE)=0,"",VLOOKUP($C405,'Spells Data'!$A$1:$N$363,6,FALSE))</f>
        <v>60 feet</v>
      </c>
      <c r="H405" t="str">
        <f>IF(VLOOKUP($C405,'Spells Data'!$A$1:$N$363,7,FALSE)=0,"",VLOOKUP($C405,'Spells Data'!$A$1:$N$363,7,FALSE))</f>
        <v>V</v>
      </c>
      <c r="I405" t="str">
        <f>IF(VLOOKUP($C405,'Spells Data'!$A$1:$N$363,8,FALSE)=0,"",VLOOKUP($C405,'Spells Data'!$A$1:$N$363,8,FALSE))</f>
        <v>S</v>
      </c>
      <c r="J405" t="str">
        <f>IF(VLOOKUP($C405,'Spells Data'!$A$1:$N$363,9,FALSE)=0,"",VLOOKUP($C405,'Spells Data'!$A$1:$N$363,9,FALSE))</f>
        <v>M</v>
      </c>
      <c r="K405" t="str">
        <f>IF(VLOOKUP($C405,'Spells Data'!$A$1:$N$363,10,FALSE)=0,"",VLOOKUP($C405,'Spells Data'!$A$1:$N$363,10,FALSE))</f>
        <v/>
      </c>
      <c r="L405" t="str">
        <f>IF(VLOOKUP($C405,'Spells Data'!$A$1:$N$363,11,FALSE)=0,"",VLOOKUP($C405,'Spells Data'!$A$1:$N$363,11,FALSE))</f>
        <v>Concentration, up to 1 minute</v>
      </c>
      <c r="M405" t="str">
        <f>IF(VLOOKUP($C405,'Spells Data'!$A$1:$N$363,12,FALSE)=0,"",VLOOKUP($C405,'Spells Data'!$A$1:$N$363,12,FALSE))</f>
        <v>Manufactuered metal object in range deals 2d8 fire damage to those in contact with it</v>
      </c>
      <c r="N405" t="str">
        <f>IF(VLOOKUP($C405,'Spells Data'!$A$1:$N$363,13,FALSE)=0,"",VLOOKUP($C405,'Spells Data'!$A$1:$N$363,13,FALSE))</f>
        <v>yes</v>
      </c>
      <c r="O405" t="s">
        <v>10</v>
      </c>
    </row>
    <row r="406" spans="1:15" x14ac:dyDescent="0.4">
      <c r="A406" t="s">
        <v>195</v>
      </c>
      <c r="B406">
        <v>2</v>
      </c>
      <c r="C406" t="s">
        <v>48</v>
      </c>
      <c r="D406" t="str">
        <f>IF(VLOOKUP($C406,'Spells Data'!$A$1:$N$363,3,FALSE)=0,"",VLOOKUP($C406,'Spells Data'!$A$1:$N$363,3,FALSE))</f>
        <v>transmutation</v>
      </c>
      <c r="E406" t="str">
        <f>IF(VLOOKUP($C406,'Spells Data'!$A$1:$N$363,4,FALSE)=0,"",VLOOKUP($C406,'Spells Data'!$A$1:$N$363,4,FALSE))</f>
        <v/>
      </c>
      <c r="F406" t="str">
        <f>IF(VLOOKUP($C406,'Spells Data'!$A$1:$N$363,5,FALSE)=0,"",VLOOKUP($C406,'Spells Data'!$A$1:$N$363,5,FALSE))</f>
        <v>1 action</v>
      </c>
      <c r="G406" t="str">
        <f>IF(VLOOKUP($C406,'Spells Data'!$A$1:$N$363,6,FALSE)=0,"",VLOOKUP($C406,'Spells Data'!$A$1:$N$363,6,FALSE))</f>
        <v>60 feet</v>
      </c>
      <c r="H406" t="str">
        <f>IF(VLOOKUP($C406,'Spells Data'!$A$1:$N$363,7,FALSE)=0,"",VLOOKUP($C406,'Spells Data'!$A$1:$N$363,7,FALSE))</f>
        <v>V</v>
      </c>
      <c r="I406" t="str">
        <f>IF(VLOOKUP($C406,'Spells Data'!$A$1:$N$363,8,FALSE)=0,"",VLOOKUP($C406,'Spells Data'!$A$1:$N$363,8,FALSE))</f>
        <v>S</v>
      </c>
      <c r="J406" t="str">
        <f>IF(VLOOKUP($C406,'Spells Data'!$A$1:$N$363,9,FALSE)=0,"",VLOOKUP($C406,'Spells Data'!$A$1:$N$363,9,FALSE))</f>
        <v>M</v>
      </c>
      <c r="K406" t="str">
        <f>IF(VLOOKUP($C406,'Spells Data'!$A$1:$N$363,10,FALSE)=0,"",VLOOKUP($C406,'Spells Data'!$A$1:$N$363,10,FALSE))</f>
        <v/>
      </c>
      <c r="L406" t="str">
        <f>IF(VLOOKUP($C406,'Spells Data'!$A$1:$N$363,11,FALSE)=0,"",VLOOKUP($C406,'Spells Data'!$A$1:$N$363,11,FALSE))</f>
        <v>Concentration, up to 1 minute</v>
      </c>
      <c r="M406" t="str">
        <f>IF(VLOOKUP($C406,'Spells Data'!$A$1:$N$363,12,FALSE)=0,"",VLOOKUP($C406,'Spells Data'!$A$1:$N$363,12,FALSE))</f>
        <v>Manufactuered metal object in range deals 2d8 fire damage to those in contact with it</v>
      </c>
      <c r="N406" t="str">
        <f>IF(VLOOKUP($C406,'Spells Data'!$A$1:$N$363,13,FALSE)=0,"",VLOOKUP($C406,'Spells Data'!$A$1:$N$363,13,FALSE))</f>
        <v>yes</v>
      </c>
      <c r="O406" t="s">
        <v>195</v>
      </c>
    </row>
    <row r="407" spans="1:15" x14ac:dyDescent="0.4">
      <c r="A407" t="s">
        <v>329</v>
      </c>
      <c r="B407">
        <v>1</v>
      </c>
      <c r="C407" t="s">
        <v>333</v>
      </c>
      <c r="D407" t="str">
        <f>IF(VLOOKUP($C407,'Spells Data'!$A$1:$N$363,3,FALSE)=0,"",VLOOKUP($C407,'Spells Data'!$A$1:$N$363,3,FALSE))</f>
        <v>evocation</v>
      </c>
      <c r="E407" t="str">
        <f>IF(VLOOKUP($C407,'Spells Data'!$A$1:$N$363,4,FALSE)=0,"",VLOOKUP($C407,'Spells Data'!$A$1:$N$363,4,FALSE))</f>
        <v/>
      </c>
      <c r="F407" t="str">
        <f>IF(VLOOKUP($C407,'Spells Data'!$A$1:$N$363,5,FALSE)=0,"",VLOOKUP($C407,'Spells Data'!$A$1:$N$363,5,FALSE))</f>
        <v>1 reaction</v>
      </c>
      <c r="G407" t="str">
        <f>IF(VLOOKUP($C407,'Spells Data'!$A$1:$N$363,6,FALSE)=0,"",VLOOKUP($C407,'Spells Data'!$A$1:$N$363,6,FALSE))</f>
        <v>60 feet</v>
      </c>
      <c r="H407" t="str">
        <f>IF(VLOOKUP($C407,'Spells Data'!$A$1:$N$363,7,FALSE)=0,"",VLOOKUP($C407,'Spells Data'!$A$1:$N$363,7,FALSE))</f>
        <v>V</v>
      </c>
      <c r="I407" t="str">
        <f>IF(VLOOKUP($C407,'Spells Data'!$A$1:$N$363,8,FALSE)=0,"",VLOOKUP($C407,'Spells Data'!$A$1:$N$363,8,FALSE))</f>
        <v>S</v>
      </c>
      <c r="J407" t="str">
        <f>IF(VLOOKUP($C407,'Spells Data'!$A$1:$N$363,9,FALSE)=0,"",VLOOKUP($C407,'Spells Data'!$A$1:$N$363,9,FALSE))</f>
        <v/>
      </c>
      <c r="K407" t="str">
        <f>IF(VLOOKUP($C407,'Spells Data'!$A$1:$N$363,10,FALSE)=0,"",VLOOKUP($C407,'Spells Data'!$A$1:$N$363,10,FALSE))</f>
        <v/>
      </c>
      <c r="L407" t="str">
        <f>IF(VLOOKUP($C407,'Spells Data'!$A$1:$N$363,11,FALSE)=0,"",VLOOKUP($C407,'Spells Data'!$A$1:$N$363,11,FALSE))</f>
        <v>Instantaneous</v>
      </c>
      <c r="M407" t="str">
        <f>IF(VLOOKUP($C407,'Spells Data'!$A$1:$N$363,12,FALSE)=0,"",VLOOKUP($C407,'Spells Data'!$A$1:$N$363,12,FALSE))</f>
        <v>Creature that damaged you take 2d10 fire damage on failed Dex save.</v>
      </c>
      <c r="N407" t="str">
        <f>IF(VLOOKUP($C407,'Spells Data'!$A$1:$N$363,13,FALSE)=0,"",VLOOKUP($C407,'Spells Data'!$A$1:$N$363,13,FALSE))</f>
        <v>yes</v>
      </c>
      <c r="O407" t="s">
        <v>329</v>
      </c>
    </row>
    <row r="408" spans="1:15" x14ac:dyDescent="0.4">
      <c r="A408" t="s">
        <v>124</v>
      </c>
      <c r="B408">
        <v>6</v>
      </c>
      <c r="C408" t="s">
        <v>180</v>
      </c>
      <c r="D408" t="str">
        <f>IF(VLOOKUP($C408,'Spells Data'!$A$1:$N$363,3,FALSE)=0,"",VLOOKUP($C408,'Spells Data'!$A$1:$N$363,3,FALSE))</f>
        <v>conjuration</v>
      </c>
      <c r="E408" t="str">
        <f>IF(VLOOKUP($C408,'Spells Data'!$A$1:$N$363,4,FALSE)=0,"",VLOOKUP($C408,'Spells Data'!$A$1:$N$363,4,FALSE))</f>
        <v/>
      </c>
      <c r="F408" t="str">
        <f>IF(VLOOKUP($C408,'Spells Data'!$A$1:$N$363,5,FALSE)=0,"",VLOOKUP($C408,'Spells Data'!$A$1:$N$363,5,FALSE))</f>
        <v>10 minutes</v>
      </c>
      <c r="G408" t="str">
        <f>IF(VLOOKUP($C408,'Spells Data'!$A$1:$N$363,6,FALSE)=0,"",VLOOKUP($C408,'Spells Data'!$A$1:$N$363,6,FALSE))</f>
        <v>30 feet</v>
      </c>
      <c r="H408" t="str">
        <f>IF(VLOOKUP($C408,'Spells Data'!$A$1:$N$363,7,FALSE)=0,"",VLOOKUP($C408,'Spells Data'!$A$1:$N$363,7,FALSE))</f>
        <v>V</v>
      </c>
      <c r="I408" t="str">
        <f>IF(VLOOKUP($C408,'Spells Data'!$A$1:$N$363,8,FALSE)=0,"",VLOOKUP($C408,'Spells Data'!$A$1:$N$363,8,FALSE))</f>
        <v>S</v>
      </c>
      <c r="J408" t="str">
        <f>IF(VLOOKUP($C408,'Spells Data'!$A$1:$N$363,9,FALSE)=0,"",VLOOKUP($C408,'Spells Data'!$A$1:$N$363,9,FALSE))</f>
        <v>M</v>
      </c>
      <c r="K408" t="str">
        <f>IF(VLOOKUP($C408,'Spells Data'!$A$1:$N$363,10,FALSE)=0,"",VLOOKUP($C408,'Spells Data'!$A$1:$N$363,10,FALSE))</f>
        <v>yes</v>
      </c>
      <c r="L408" t="str">
        <f>IF(VLOOKUP($C408,'Spells Data'!$A$1:$N$363,11,FALSE)=0,"",VLOOKUP($C408,'Spells Data'!$A$1:$N$363,11,FALSE))</f>
        <v>Instantaneous</v>
      </c>
      <c r="M408" t="str">
        <f>IF(VLOOKUP($C408,'Spells Data'!$A$1:$N$363,12,FALSE)=0,"",VLOOKUP($C408,'Spells Data'!$A$1:$N$363,12,FALSE))</f>
        <v>A feast appears for up to 12 creatures, which heals all disease and poison, grants immunity to poison and being frightened, advantage on Wis saves, 2d10 max hit point increase, as well as gaining the same amount of hit points for 24 hours</v>
      </c>
      <c r="N408" t="str">
        <f>IF(VLOOKUP($C408,'Spells Data'!$A$1:$N$363,13,FALSE)=0,"",VLOOKUP($C408,'Spells Data'!$A$1:$N$363,13,FALSE))</f>
        <v/>
      </c>
      <c r="O408" t="s">
        <v>124</v>
      </c>
    </row>
    <row r="409" spans="1:15" x14ac:dyDescent="0.4">
      <c r="A409" t="s">
        <v>195</v>
      </c>
      <c r="B409">
        <v>6</v>
      </c>
      <c r="C409" t="s">
        <v>180</v>
      </c>
      <c r="D409" t="str">
        <f>IF(VLOOKUP($C409,'Spells Data'!$A$1:$N$363,3,FALSE)=0,"",VLOOKUP($C409,'Spells Data'!$A$1:$N$363,3,FALSE))</f>
        <v>conjuration</v>
      </c>
      <c r="E409" t="str">
        <f>IF(VLOOKUP($C409,'Spells Data'!$A$1:$N$363,4,FALSE)=0,"",VLOOKUP($C409,'Spells Data'!$A$1:$N$363,4,FALSE))</f>
        <v/>
      </c>
      <c r="F409" t="str">
        <f>IF(VLOOKUP($C409,'Spells Data'!$A$1:$N$363,5,FALSE)=0,"",VLOOKUP($C409,'Spells Data'!$A$1:$N$363,5,FALSE))</f>
        <v>10 minutes</v>
      </c>
      <c r="G409" t="str">
        <f>IF(VLOOKUP($C409,'Spells Data'!$A$1:$N$363,6,FALSE)=0,"",VLOOKUP($C409,'Spells Data'!$A$1:$N$363,6,FALSE))</f>
        <v>30 feet</v>
      </c>
      <c r="H409" t="str">
        <f>IF(VLOOKUP($C409,'Spells Data'!$A$1:$N$363,7,FALSE)=0,"",VLOOKUP($C409,'Spells Data'!$A$1:$N$363,7,FALSE))</f>
        <v>V</v>
      </c>
      <c r="I409" t="str">
        <f>IF(VLOOKUP($C409,'Spells Data'!$A$1:$N$363,8,FALSE)=0,"",VLOOKUP($C409,'Spells Data'!$A$1:$N$363,8,FALSE))</f>
        <v>S</v>
      </c>
      <c r="J409" t="str">
        <f>IF(VLOOKUP($C409,'Spells Data'!$A$1:$N$363,9,FALSE)=0,"",VLOOKUP($C409,'Spells Data'!$A$1:$N$363,9,FALSE))</f>
        <v>M</v>
      </c>
      <c r="K409" t="str">
        <f>IF(VLOOKUP($C409,'Spells Data'!$A$1:$N$363,10,FALSE)=0,"",VLOOKUP($C409,'Spells Data'!$A$1:$N$363,10,FALSE))</f>
        <v>yes</v>
      </c>
      <c r="L409" t="str">
        <f>IF(VLOOKUP($C409,'Spells Data'!$A$1:$N$363,11,FALSE)=0,"",VLOOKUP($C409,'Spells Data'!$A$1:$N$363,11,FALSE))</f>
        <v>Instantaneous</v>
      </c>
      <c r="M409" t="str">
        <f>IF(VLOOKUP($C409,'Spells Data'!$A$1:$N$363,12,FALSE)=0,"",VLOOKUP($C409,'Spells Data'!$A$1:$N$363,12,FALSE))</f>
        <v>A feast appears for up to 12 creatures, which heals all disease and poison, grants immunity to poison and being frightened, advantage on Wis saves, 2d10 max hit point increase, as well as gaining the same amount of hit points for 24 hours</v>
      </c>
      <c r="N409" t="str">
        <f>IF(VLOOKUP($C409,'Spells Data'!$A$1:$N$363,13,FALSE)=0,"",VLOOKUP($C409,'Spells Data'!$A$1:$N$363,13,FALSE))</f>
        <v/>
      </c>
      <c r="O409" t="s">
        <v>195</v>
      </c>
    </row>
    <row r="410" spans="1:15" x14ac:dyDescent="0.4">
      <c r="A410" t="s">
        <v>10</v>
      </c>
      <c r="B410">
        <v>1</v>
      </c>
      <c r="C410" t="s">
        <v>32</v>
      </c>
      <c r="D410" t="str">
        <f>IF(VLOOKUP($C410,'Spells Data'!$A$1:$N$363,3,FALSE)=0,"",VLOOKUP($C410,'Spells Data'!$A$1:$N$363,3,FALSE))</f>
        <v>enchantment</v>
      </c>
      <c r="E410" t="str">
        <f>IF(VLOOKUP($C410,'Spells Data'!$A$1:$N$363,4,FALSE)=0,"",VLOOKUP($C410,'Spells Data'!$A$1:$N$363,4,FALSE))</f>
        <v/>
      </c>
      <c r="F410" t="str">
        <f>IF(VLOOKUP($C410,'Spells Data'!$A$1:$N$363,5,FALSE)=0,"",VLOOKUP($C410,'Spells Data'!$A$1:$N$363,5,FALSE))</f>
        <v>1 action</v>
      </c>
      <c r="G410" t="str">
        <f>IF(VLOOKUP($C410,'Spells Data'!$A$1:$N$363,6,FALSE)=0,"",VLOOKUP($C410,'Spells Data'!$A$1:$N$363,6,FALSE))</f>
        <v>Touch</v>
      </c>
      <c r="H410" t="str">
        <f>IF(VLOOKUP($C410,'Spells Data'!$A$1:$N$363,7,FALSE)=0,"",VLOOKUP($C410,'Spells Data'!$A$1:$N$363,7,FALSE))</f>
        <v>V</v>
      </c>
      <c r="I410" t="str">
        <f>IF(VLOOKUP($C410,'Spells Data'!$A$1:$N$363,8,FALSE)=0,"",VLOOKUP($C410,'Spells Data'!$A$1:$N$363,8,FALSE))</f>
        <v>S</v>
      </c>
      <c r="J410" t="str">
        <f>IF(VLOOKUP($C410,'Spells Data'!$A$1:$N$363,9,FALSE)=0,"",VLOOKUP($C410,'Spells Data'!$A$1:$N$363,9,FALSE))</f>
        <v/>
      </c>
      <c r="K410" t="str">
        <f>IF(VLOOKUP($C410,'Spells Data'!$A$1:$N$363,10,FALSE)=0,"",VLOOKUP($C410,'Spells Data'!$A$1:$N$363,10,FALSE))</f>
        <v/>
      </c>
      <c r="L410" t="str">
        <f>IF(VLOOKUP($C410,'Spells Data'!$A$1:$N$363,11,FALSE)=0,"",VLOOKUP($C410,'Spells Data'!$A$1:$N$363,11,FALSE))</f>
        <v>Concentration, up to 1 minute</v>
      </c>
      <c r="M410" t="str">
        <f>IF(VLOOKUP($C410,'Spells Data'!$A$1:$N$363,12,FALSE)=0,"",VLOOKUP($C410,'Spells Data'!$A$1:$N$363,12,FALSE))</f>
        <v>Willing creature you touch gains temporary hit points each turn = spellcasting modifier and is immune to being frightened</v>
      </c>
      <c r="N410" t="str">
        <f>IF(VLOOKUP($C410,'Spells Data'!$A$1:$N$363,13,FALSE)=0,"",VLOOKUP($C410,'Spells Data'!$A$1:$N$363,13,FALSE))</f>
        <v>yes</v>
      </c>
      <c r="O410" t="s">
        <v>10</v>
      </c>
    </row>
    <row r="411" spans="1:15" x14ac:dyDescent="0.4">
      <c r="A411" t="s">
        <v>247</v>
      </c>
      <c r="B411">
        <v>1</v>
      </c>
      <c r="C411" t="s">
        <v>32</v>
      </c>
      <c r="D411" t="str">
        <f>IF(VLOOKUP($C411,'Spells Data'!$A$1:$N$363,3,FALSE)=0,"",VLOOKUP($C411,'Spells Data'!$A$1:$N$363,3,FALSE))</f>
        <v>enchantment</v>
      </c>
      <c r="E411" t="str">
        <f>IF(VLOOKUP($C411,'Spells Data'!$A$1:$N$363,4,FALSE)=0,"",VLOOKUP($C411,'Spells Data'!$A$1:$N$363,4,FALSE))</f>
        <v/>
      </c>
      <c r="F411" t="str">
        <f>IF(VLOOKUP($C411,'Spells Data'!$A$1:$N$363,5,FALSE)=0,"",VLOOKUP($C411,'Spells Data'!$A$1:$N$363,5,FALSE))</f>
        <v>1 action</v>
      </c>
      <c r="G411" t="str">
        <f>IF(VLOOKUP($C411,'Spells Data'!$A$1:$N$363,6,FALSE)=0,"",VLOOKUP($C411,'Spells Data'!$A$1:$N$363,6,FALSE))</f>
        <v>Touch</v>
      </c>
      <c r="H411" t="str">
        <f>IF(VLOOKUP($C411,'Spells Data'!$A$1:$N$363,7,FALSE)=0,"",VLOOKUP($C411,'Spells Data'!$A$1:$N$363,7,FALSE))</f>
        <v>V</v>
      </c>
      <c r="I411" t="str">
        <f>IF(VLOOKUP($C411,'Spells Data'!$A$1:$N$363,8,FALSE)=0,"",VLOOKUP($C411,'Spells Data'!$A$1:$N$363,8,FALSE))</f>
        <v>S</v>
      </c>
      <c r="J411" t="str">
        <f>IF(VLOOKUP($C411,'Spells Data'!$A$1:$N$363,9,FALSE)=0,"",VLOOKUP($C411,'Spells Data'!$A$1:$N$363,9,FALSE))</f>
        <v/>
      </c>
      <c r="K411" t="str">
        <f>IF(VLOOKUP($C411,'Spells Data'!$A$1:$N$363,10,FALSE)=0,"",VLOOKUP($C411,'Spells Data'!$A$1:$N$363,10,FALSE))</f>
        <v/>
      </c>
      <c r="L411" t="str">
        <f>IF(VLOOKUP($C411,'Spells Data'!$A$1:$N$363,11,FALSE)=0,"",VLOOKUP($C411,'Spells Data'!$A$1:$N$363,11,FALSE))</f>
        <v>Concentration, up to 1 minute</v>
      </c>
      <c r="M411" t="str">
        <f>IF(VLOOKUP($C411,'Spells Data'!$A$1:$N$363,12,FALSE)=0,"",VLOOKUP($C411,'Spells Data'!$A$1:$N$363,12,FALSE))</f>
        <v>Willing creature you touch gains temporary hit points each turn = spellcasting modifier and is immune to being frightened</v>
      </c>
      <c r="N411" t="str">
        <f>IF(VLOOKUP($C411,'Spells Data'!$A$1:$N$363,13,FALSE)=0,"",VLOOKUP($C411,'Spells Data'!$A$1:$N$363,13,FALSE))</f>
        <v>yes</v>
      </c>
      <c r="O411" t="s">
        <v>247</v>
      </c>
    </row>
    <row r="412" spans="1:15" x14ac:dyDescent="0.4">
      <c r="A412" t="s">
        <v>329</v>
      </c>
      <c r="B412">
        <v>1</v>
      </c>
      <c r="C412" t="s">
        <v>334</v>
      </c>
      <c r="D412" t="str">
        <f>IF(VLOOKUP($C412,'Spells Data'!$A$1:$N$363,3,FALSE)=0,"",VLOOKUP($C412,'Spells Data'!$A$1:$N$363,3,FALSE))</f>
        <v>enchantment</v>
      </c>
      <c r="E412" t="str">
        <f>IF(VLOOKUP($C412,'Spells Data'!$A$1:$N$363,4,FALSE)=0,"",VLOOKUP($C412,'Spells Data'!$A$1:$N$363,4,FALSE))</f>
        <v/>
      </c>
      <c r="F412" t="str">
        <f>IF(VLOOKUP($C412,'Spells Data'!$A$1:$N$363,5,FALSE)=0,"",VLOOKUP($C412,'Spells Data'!$A$1:$N$363,5,FALSE))</f>
        <v>1 bonus action</v>
      </c>
      <c r="G412" t="str">
        <f>IF(VLOOKUP($C412,'Spells Data'!$A$1:$N$363,6,FALSE)=0,"",VLOOKUP($C412,'Spells Data'!$A$1:$N$363,6,FALSE))</f>
        <v>90 feet</v>
      </c>
      <c r="H412" t="str">
        <f>IF(VLOOKUP($C412,'Spells Data'!$A$1:$N$363,7,FALSE)=0,"",VLOOKUP($C412,'Spells Data'!$A$1:$N$363,7,FALSE))</f>
        <v>V</v>
      </c>
      <c r="I412" t="str">
        <f>IF(VLOOKUP($C412,'Spells Data'!$A$1:$N$363,8,FALSE)=0,"",VLOOKUP($C412,'Spells Data'!$A$1:$N$363,8,FALSE))</f>
        <v>S</v>
      </c>
      <c r="J412" t="str">
        <f>IF(VLOOKUP($C412,'Spells Data'!$A$1:$N$363,9,FALSE)=0,"",VLOOKUP($C412,'Spells Data'!$A$1:$N$363,9,FALSE))</f>
        <v>M</v>
      </c>
      <c r="K412" t="str">
        <f>IF(VLOOKUP($C412,'Spells Data'!$A$1:$N$363,10,FALSE)=0,"",VLOOKUP($C412,'Spells Data'!$A$1:$N$363,10,FALSE))</f>
        <v/>
      </c>
      <c r="L412" t="str">
        <f>IF(VLOOKUP($C412,'Spells Data'!$A$1:$N$363,11,FALSE)=0,"",VLOOKUP($C412,'Spells Data'!$A$1:$N$363,11,FALSE))</f>
        <v>Concentration, up to 1 hour</v>
      </c>
      <c r="M412" t="str">
        <f>IF(VLOOKUP($C412,'Spells Data'!$A$1:$N$363,12,FALSE)=0,"",VLOOKUP($C412,'Spells Data'!$A$1:$N$363,12,FALSE))</f>
        <v>You deal +1d6 necrotic damage each time you hit the target creature, and it has disadvantage on chosen abilitiy saves</v>
      </c>
      <c r="N412" t="str">
        <f>IF(VLOOKUP($C412,'Spells Data'!$A$1:$N$363,13,FALSE)=0,"",VLOOKUP($C412,'Spells Data'!$A$1:$N$363,13,FALSE))</f>
        <v>yes</v>
      </c>
      <c r="O412" t="s">
        <v>329</v>
      </c>
    </row>
    <row r="413" spans="1:15" x14ac:dyDescent="0.4">
      <c r="A413" t="s">
        <v>10</v>
      </c>
      <c r="B413">
        <v>5</v>
      </c>
      <c r="C413" t="s">
        <v>89</v>
      </c>
      <c r="D413" t="str">
        <f>IF(VLOOKUP($C413,'Spells Data'!$A$1:$N$363,3,FALSE)=0,"",VLOOKUP($C413,'Spells Data'!$A$1:$N$363,3,FALSE))</f>
        <v>enchantment</v>
      </c>
      <c r="E413" t="str">
        <f>IF(VLOOKUP($C413,'Spells Data'!$A$1:$N$363,4,FALSE)=0,"",VLOOKUP($C413,'Spells Data'!$A$1:$N$363,4,FALSE))</f>
        <v/>
      </c>
      <c r="F413" t="str">
        <f>IF(VLOOKUP($C413,'Spells Data'!$A$1:$N$363,5,FALSE)=0,"",VLOOKUP($C413,'Spells Data'!$A$1:$N$363,5,FALSE))</f>
        <v>1 action</v>
      </c>
      <c r="G413" t="str">
        <f>IF(VLOOKUP($C413,'Spells Data'!$A$1:$N$363,6,FALSE)=0,"",VLOOKUP($C413,'Spells Data'!$A$1:$N$363,6,FALSE))</f>
        <v>90 feet</v>
      </c>
      <c r="H413" t="str">
        <f>IF(VLOOKUP($C413,'Spells Data'!$A$1:$N$363,7,FALSE)=0,"",VLOOKUP($C413,'Spells Data'!$A$1:$N$363,7,FALSE))</f>
        <v>V</v>
      </c>
      <c r="I413" t="str">
        <f>IF(VLOOKUP($C413,'Spells Data'!$A$1:$N$363,8,FALSE)=0,"",VLOOKUP($C413,'Spells Data'!$A$1:$N$363,8,FALSE))</f>
        <v>S</v>
      </c>
      <c r="J413" t="str">
        <f>IF(VLOOKUP($C413,'Spells Data'!$A$1:$N$363,9,FALSE)=0,"",VLOOKUP($C413,'Spells Data'!$A$1:$N$363,9,FALSE))</f>
        <v>M</v>
      </c>
      <c r="K413" t="str">
        <f>IF(VLOOKUP($C413,'Spells Data'!$A$1:$N$363,10,FALSE)=0,"",VLOOKUP($C413,'Spells Data'!$A$1:$N$363,10,FALSE))</f>
        <v/>
      </c>
      <c r="L413" t="str">
        <f>IF(VLOOKUP($C413,'Spells Data'!$A$1:$N$363,11,FALSE)=0,"",VLOOKUP($C413,'Spells Data'!$A$1:$N$363,11,FALSE))</f>
        <v>Concentration, up to 1 minute</v>
      </c>
      <c r="M413" t="str">
        <f>IF(VLOOKUP($C413,'Spells Data'!$A$1:$N$363,12,FALSE)=0,"",VLOOKUP($C413,'Spells Data'!$A$1:$N$363,12,FALSE))</f>
        <v>Target creature is paralyzed on failed Wis save for duration</v>
      </c>
      <c r="N413" t="str">
        <f>IF(VLOOKUP($C413,'Spells Data'!$A$1:$N$363,13,FALSE)=0,"",VLOOKUP($C413,'Spells Data'!$A$1:$N$363,13,FALSE))</f>
        <v>yes</v>
      </c>
      <c r="O413" t="s">
        <v>10</v>
      </c>
    </row>
    <row r="414" spans="1:15" x14ac:dyDescent="0.4">
      <c r="A414" t="s">
        <v>278</v>
      </c>
      <c r="B414">
        <v>5</v>
      </c>
      <c r="C414" t="s">
        <v>89</v>
      </c>
      <c r="D414" t="str">
        <f>IF(VLOOKUP($C414,'Spells Data'!$A$1:$N$363,3,FALSE)=0,"",VLOOKUP($C414,'Spells Data'!$A$1:$N$363,3,FALSE))</f>
        <v>enchantment</v>
      </c>
      <c r="E414" t="str">
        <f>IF(VLOOKUP($C414,'Spells Data'!$A$1:$N$363,4,FALSE)=0,"",VLOOKUP($C414,'Spells Data'!$A$1:$N$363,4,FALSE))</f>
        <v/>
      </c>
      <c r="F414" t="str">
        <f>IF(VLOOKUP($C414,'Spells Data'!$A$1:$N$363,5,FALSE)=0,"",VLOOKUP($C414,'Spells Data'!$A$1:$N$363,5,FALSE))</f>
        <v>1 action</v>
      </c>
      <c r="G414" t="str">
        <f>IF(VLOOKUP($C414,'Spells Data'!$A$1:$N$363,6,FALSE)=0,"",VLOOKUP($C414,'Spells Data'!$A$1:$N$363,6,FALSE))</f>
        <v>90 feet</v>
      </c>
      <c r="H414" t="str">
        <f>IF(VLOOKUP($C414,'Spells Data'!$A$1:$N$363,7,FALSE)=0,"",VLOOKUP($C414,'Spells Data'!$A$1:$N$363,7,FALSE))</f>
        <v>V</v>
      </c>
      <c r="I414" t="str">
        <f>IF(VLOOKUP($C414,'Spells Data'!$A$1:$N$363,8,FALSE)=0,"",VLOOKUP($C414,'Spells Data'!$A$1:$N$363,8,FALSE))</f>
        <v>S</v>
      </c>
      <c r="J414" t="str">
        <f>IF(VLOOKUP($C414,'Spells Data'!$A$1:$N$363,9,FALSE)=0,"",VLOOKUP($C414,'Spells Data'!$A$1:$N$363,9,FALSE))</f>
        <v>M</v>
      </c>
      <c r="K414" t="str">
        <f>IF(VLOOKUP($C414,'Spells Data'!$A$1:$N$363,10,FALSE)=0,"",VLOOKUP($C414,'Spells Data'!$A$1:$N$363,10,FALSE))</f>
        <v/>
      </c>
      <c r="L414" t="str">
        <f>IF(VLOOKUP($C414,'Spells Data'!$A$1:$N$363,11,FALSE)=0,"",VLOOKUP($C414,'Spells Data'!$A$1:$N$363,11,FALSE))</f>
        <v>Concentration, up to 1 minute</v>
      </c>
      <c r="M414" t="str">
        <f>IF(VLOOKUP($C414,'Spells Data'!$A$1:$N$363,12,FALSE)=0,"",VLOOKUP($C414,'Spells Data'!$A$1:$N$363,12,FALSE))</f>
        <v>Target creature is paralyzed on failed Wis save for duration</v>
      </c>
      <c r="N414" t="str">
        <f>IF(VLOOKUP($C414,'Spells Data'!$A$1:$N$363,13,FALSE)=0,"",VLOOKUP($C414,'Spells Data'!$A$1:$N$363,13,FALSE))</f>
        <v>yes</v>
      </c>
      <c r="O414" t="s">
        <v>278</v>
      </c>
    </row>
    <row r="415" spans="1:15" x14ac:dyDescent="0.4">
      <c r="A415" t="s">
        <v>329</v>
      </c>
      <c r="B415">
        <v>5</v>
      </c>
      <c r="C415" t="s">
        <v>89</v>
      </c>
      <c r="D415" t="str">
        <f>IF(VLOOKUP($C415,'Spells Data'!$A$1:$N$363,3,FALSE)=0,"",VLOOKUP($C415,'Spells Data'!$A$1:$N$363,3,FALSE))</f>
        <v>enchantment</v>
      </c>
      <c r="E415" t="str">
        <f>IF(VLOOKUP($C415,'Spells Data'!$A$1:$N$363,4,FALSE)=0,"",VLOOKUP($C415,'Spells Data'!$A$1:$N$363,4,FALSE))</f>
        <v/>
      </c>
      <c r="F415" t="str">
        <f>IF(VLOOKUP($C415,'Spells Data'!$A$1:$N$363,5,FALSE)=0,"",VLOOKUP($C415,'Spells Data'!$A$1:$N$363,5,FALSE))</f>
        <v>1 action</v>
      </c>
      <c r="G415" t="str">
        <f>IF(VLOOKUP($C415,'Spells Data'!$A$1:$N$363,6,FALSE)=0,"",VLOOKUP($C415,'Spells Data'!$A$1:$N$363,6,FALSE))</f>
        <v>90 feet</v>
      </c>
      <c r="H415" t="str">
        <f>IF(VLOOKUP($C415,'Spells Data'!$A$1:$N$363,7,FALSE)=0,"",VLOOKUP($C415,'Spells Data'!$A$1:$N$363,7,FALSE))</f>
        <v>V</v>
      </c>
      <c r="I415" t="str">
        <f>IF(VLOOKUP($C415,'Spells Data'!$A$1:$N$363,8,FALSE)=0,"",VLOOKUP($C415,'Spells Data'!$A$1:$N$363,8,FALSE))</f>
        <v>S</v>
      </c>
      <c r="J415" t="str">
        <f>IF(VLOOKUP($C415,'Spells Data'!$A$1:$N$363,9,FALSE)=0,"",VLOOKUP($C415,'Spells Data'!$A$1:$N$363,9,FALSE))</f>
        <v>M</v>
      </c>
      <c r="K415" t="str">
        <f>IF(VLOOKUP($C415,'Spells Data'!$A$1:$N$363,10,FALSE)=0,"",VLOOKUP($C415,'Spells Data'!$A$1:$N$363,10,FALSE))</f>
        <v/>
      </c>
      <c r="L415" t="str">
        <f>IF(VLOOKUP($C415,'Spells Data'!$A$1:$N$363,11,FALSE)=0,"",VLOOKUP($C415,'Spells Data'!$A$1:$N$363,11,FALSE))</f>
        <v>Concentration, up to 1 minute</v>
      </c>
      <c r="M415" t="str">
        <f>IF(VLOOKUP($C415,'Spells Data'!$A$1:$N$363,12,FALSE)=0,"",VLOOKUP($C415,'Spells Data'!$A$1:$N$363,12,FALSE))</f>
        <v>Target creature is paralyzed on failed Wis save for duration</v>
      </c>
      <c r="N415" t="str">
        <f>IF(VLOOKUP($C415,'Spells Data'!$A$1:$N$363,13,FALSE)=0,"",VLOOKUP($C415,'Spells Data'!$A$1:$N$363,13,FALSE))</f>
        <v>yes</v>
      </c>
      <c r="O415" t="s">
        <v>329</v>
      </c>
    </row>
    <row r="416" spans="1:15" x14ac:dyDescent="0.4">
      <c r="A416" t="s">
        <v>342</v>
      </c>
      <c r="B416">
        <v>5</v>
      </c>
      <c r="C416" t="s">
        <v>89</v>
      </c>
      <c r="D416" t="str">
        <f>IF(VLOOKUP($C416,'Spells Data'!$A$1:$N$363,3,FALSE)=0,"",VLOOKUP($C416,'Spells Data'!$A$1:$N$363,3,FALSE))</f>
        <v>enchantment</v>
      </c>
      <c r="E416" t="str">
        <f>IF(VLOOKUP($C416,'Spells Data'!$A$1:$N$363,4,FALSE)=0,"",VLOOKUP($C416,'Spells Data'!$A$1:$N$363,4,FALSE))</f>
        <v/>
      </c>
      <c r="F416" t="str">
        <f>IF(VLOOKUP($C416,'Spells Data'!$A$1:$N$363,5,FALSE)=0,"",VLOOKUP($C416,'Spells Data'!$A$1:$N$363,5,FALSE))</f>
        <v>1 action</v>
      </c>
      <c r="G416" t="str">
        <f>IF(VLOOKUP($C416,'Spells Data'!$A$1:$N$363,6,FALSE)=0,"",VLOOKUP($C416,'Spells Data'!$A$1:$N$363,6,FALSE))</f>
        <v>90 feet</v>
      </c>
      <c r="H416" t="str">
        <f>IF(VLOOKUP($C416,'Spells Data'!$A$1:$N$363,7,FALSE)=0,"",VLOOKUP($C416,'Spells Data'!$A$1:$N$363,7,FALSE))</f>
        <v>V</v>
      </c>
      <c r="I416" t="str">
        <f>IF(VLOOKUP($C416,'Spells Data'!$A$1:$N$363,8,FALSE)=0,"",VLOOKUP($C416,'Spells Data'!$A$1:$N$363,8,FALSE))</f>
        <v>S</v>
      </c>
      <c r="J416" t="str">
        <f>IF(VLOOKUP($C416,'Spells Data'!$A$1:$N$363,9,FALSE)=0,"",VLOOKUP($C416,'Spells Data'!$A$1:$N$363,9,FALSE))</f>
        <v>M</v>
      </c>
      <c r="K416" t="str">
        <f>IF(VLOOKUP($C416,'Spells Data'!$A$1:$N$363,10,FALSE)=0,"",VLOOKUP($C416,'Spells Data'!$A$1:$N$363,10,FALSE))</f>
        <v/>
      </c>
      <c r="L416" t="str">
        <f>IF(VLOOKUP($C416,'Spells Data'!$A$1:$N$363,11,FALSE)=0,"",VLOOKUP($C416,'Spells Data'!$A$1:$N$363,11,FALSE))</f>
        <v>Concentration, up to 1 minute</v>
      </c>
      <c r="M416" t="str">
        <f>IF(VLOOKUP($C416,'Spells Data'!$A$1:$N$363,12,FALSE)=0,"",VLOOKUP($C416,'Spells Data'!$A$1:$N$363,12,FALSE))</f>
        <v>Target creature is paralyzed on failed Wis save for duration</v>
      </c>
      <c r="N416" t="str">
        <f>IF(VLOOKUP($C416,'Spells Data'!$A$1:$N$363,13,FALSE)=0,"",VLOOKUP($C416,'Spells Data'!$A$1:$N$363,13,FALSE))</f>
        <v>yes</v>
      </c>
      <c r="O416" t="s">
        <v>342</v>
      </c>
    </row>
    <row r="417" spans="1:15" x14ac:dyDescent="0.4">
      <c r="A417" t="s">
        <v>10</v>
      </c>
      <c r="B417">
        <v>2</v>
      </c>
      <c r="C417" t="s">
        <v>49</v>
      </c>
      <c r="D417" t="str">
        <f>IF(VLOOKUP($C417,'Spells Data'!$A$1:$N$363,3,FALSE)=0,"",VLOOKUP($C417,'Spells Data'!$A$1:$N$363,3,FALSE))</f>
        <v>enchantment</v>
      </c>
      <c r="E417" t="str">
        <f>IF(VLOOKUP($C417,'Spells Data'!$A$1:$N$363,4,FALSE)=0,"",VLOOKUP($C417,'Spells Data'!$A$1:$N$363,4,FALSE))</f>
        <v/>
      </c>
      <c r="F417" t="str">
        <f>IF(VLOOKUP($C417,'Spells Data'!$A$1:$N$363,5,FALSE)=0,"",VLOOKUP($C417,'Spells Data'!$A$1:$N$363,5,FALSE))</f>
        <v>1 action</v>
      </c>
      <c r="G417" t="str">
        <f>IF(VLOOKUP($C417,'Spells Data'!$A$1:$N$363,6,FALSE)=0,"",VLOOKUP($C417,'Spells Data'!$A$1:$N$363,6,FALSE))</f>
        <v>60 feet</v>
      </c>
      <c r="H417" t="str">
        <f>IF(VLOOKUP($C417,'Spells Data'!$A$1:$N$363,7,FALSE)=0,"",VLOOKUP($C417,'Spells Data'!$A$1:$N$363,7,FALSE))</f>
        <v>V</v>
      </c>
      <c r="I417" t="str">
        <f>IF(VLOOKUP($C417,'Spells Data'!$A$1:$N$363,8,FALSE)=0,"",VLOOKUP($C417,'Spells Data'!$A$1:$N$363,8,FALSE))</f>
        <v>S</v>
      </c>
      <c r="J417" t="str">
        <f>IF(VLOOKUP($C417,'Spells Data'!$A$1:$N$363,9,FALSE)=0,"",VLOOKUP($C417,'Spells Data'!$A$1:$N$363,9,FALSE))</f>
        <v>M</v>
      </c>
      <c r="K417" t="str">
        <f>IF(VLOOKUP($C417,'Spells Data'!$A$1:$N$363,10,FALSE)=0,"",VLOOKUP($C417,'Spells Data'!$A$1:$N$363,10,FALSE))</f>
        <v/>
      </c>
      <c r="L417" t="str">
        <f>IF(VLOOKUP($C417,'Spells Data'!$A$1:$N$363,11,FALSE)=0,"",VLOOKUP($C417,'Spells Data'!$A$1:$N$363,11,FALSE))</f>
        <v>Concentration, up to 1 minute</v>
      </c>
      <c r="M417" t="str">
        <f>IF(VLOOKUP($C417,'Spells Data'!$A$1:$N$363,12,FALSE)=0,"",VLOOKUP($C417,'Spells Data'!$A$1:$N$363,12,FALSE))</f>
        <v>Target humanoid is paralyzed on failed Wis save for duration</v>
      </c>
      <c r="N417" t="str">
        <f>IF(VLOOKUP($C417,'Spells Data'!$A$1:$N$363,13,FALSE)=0,"",VLOOKUP($C417,'Spells Data'!$A$1:$N$363,13,FALSE))</f>
        <v>yes</v>
      </c>
      <c r="O417" t="s">
        <v>10</v>
      </c>
    </row>
    <row r="418" spans="1:15" x14ac:dyDescent="0.4">
      <c r="A418" t="s">
        <v>124</v>
      </c>
      <c r="B418">
        <v>2</v>
      </c>
      <c r="C418" t="s">
        <v>49</v>
      </c>
      <c r="D418" t="str">
        <f>IF(VLOOKUP($C418,'Spells Data'!$A$1:$N$363,3,FALSE)=0,"",VLOOKUP($C418,'Spells Data'!$A$1:$N$363,3,FALSE))</f>
        <v>enchantment</v>
      </c>
      <c r="E418" t="str">
        <f>IF(VLOOKUP($C418,'Spells Data'!$A$1:$N$363,4,FALSE)=0,"",VLOOKUP($C418,'Spells Data'!$A$1:$N$363,4,FALSE))</f>
        <v/>
      </c>
      <c r="F418" t="str">
        <f>IF(VLOOKUP($C418,'Spells Data'!$A$1:$N$363,5,FALSE)=0,"",VLOOKUP($C418,'Spells Data'!$A$1:$N$363,5,FALSE))</f>
        <v>1 action</v>
      </c>
      <c r="G418" t="str">
        <f>IF(VLOOKUP($C418,'Spells Data'!$A$1:$N$363,6,FALSE)=0,"",VLOOKUP($C418,'Spells Data'!$A$1:$N$363,6,FALSE))</f>
        <v>60 feet</v>
      </c>
      <c r="H418" t="str">
        <f>IF(VLOOKUP($C418,'Spells Data'!$A$1:$N$363,7,FALSE)=0,"",VLOOKUP($C418,'Spells Data'!$A$1:$N$363,7,FALSE))</f>
        <v>V</v>
      </c>
      <c r="I418" t="str">
        <f>IF(VLOOKUP($C418,'Spells Data'!$A$1:$N$363,8,FALSE)=0,"",VLOOKUP($C418,'Spells Data'!$A$1:$N$363,8,FALSE))</f>
        <v>S</v>
      </c>
      <c r="J418" t="str">
        <f>IF(VLOOKUP($C418,'Spells Data'!$A$1:$N$363,9,FALSE)=0,"",VLOOKUP($C418,'Spells Data'!$A$1:$N$363,9,FALSE))</f>
        <v>M</v>
      </c>
      <c r="K418" t="str">
        <f>IF(VLOOKUP($C418,'Spells Data'!$A$1:$N$363,10,FALSE)=0,"",VLOOKUP($C418,'Spells Data'!$A$1:$N$363,10,FALSE))</f>
        <v/>
      </c>
      <c r="L418" t="str">
        <f>IF(VLOOKUP($C418,'Spells Data'!$A$1:$N$363,11,FALSE)=0,"",VLOOKUP($C418,'Spells Data'!$A$1:$N$363,11,FALSE))</f>
        <v>Concentration, up to 1 minute</v>
      </c>
      <c r="M418" t="str">
        <f>IF(VLOOKUP($C418,'Spells Data'!$A$1:$N$363,12,FALSE)=0,"",VLOOKUP($C418,'Spells Data'!$A$1:$N$363,12,FALSE))</f>
        <v>Target humanoid is paralyzed on failed Wis save for duration</v>
      </c>
      <c r="N418" t="str">
        <f>IF(VLOOKUP($C418,'Spells Data'!$A$1:$N$363,13,FALSE)=0,"",VLOOKUP($C418,'Spells Data'!$A$1:$N$363,13,FALSE))</f>
        <v>yes</v>
      </c>
      <c r="O418" t="s">
        <v>124</v>
      </c>
    </row>
    <row r="419" spans="1:15" x14ac:dyDescent="0.4">
      <c r="A419" t="s">
        <v>195</v>
      </c>
      <c r="B419">
        <v>2</v>
      </c>
      <c r="C419" t="s">
        <v>49</v>
      </c>
      <c r="D419" t="str">
        <f>IF(VLOOKUP($C419,'Spells Data'!$A$1:$N$363,3,FALSE)=0,"",VLOOKUP($C419,'Spells Data'!$A$1:$N$363,3,FALSE))</f>
        <v>enchantment</v>
      </c>
      <c r="E419" t="str">
        <f>IF(VLOOKUP($C419,'Spells Data'!$A$1:$N$363,4,FALSE)=0,"",VLOOKUP($C419,'Spells Data'!$A$1:$N$363,4,FALSE))</f>
        <v/>
      </c>
      <c r="F419" t="str">
        <f>IF(VLOOKUP($C419,'Spells Data'!$A$1:$N$363,5,FALSE)=0,"",VLOOKUP($C419,'Spells Data'!$A$1:$N$363,5,FALSE))</f>
        <v>1 action</v>
      </c>
      <c r="G419" t="str">
        <f>IF(VLOOKUP($C419,'Spells Data'!$A$1:$N$363,6,FALSE)=0,"",VLOOKUP($C419,'Spells Data'!$A$1:$N$363,6,FALSE))</f>
        <v>60 feet</v>
      </c>
      <c r="H419" t="str">
        <f>IF(VLOOKUP($C419,'Spells Data'!$A$1:$N$363,7,FALSE)=0,"",VLOOKUP($C419,'Spells Data'!$A$1:$N$363,7,FALSE))</f>
        <v>V</v>
      </c>
      <c r="I419" t="str">
        <f>IF(VLOOKUP($C419,'Spells Data'!$A$1:$N$363,8,FALSE)=0,"",VLOOKUP($C419,'Spells Data'!$A$1:$N$363,8,FALSE))</f>
        <v>S</v>
      </c>
      <c r="J419" t="str">
        <f>IF(VLOOKUP($C419,'Spells Data'!$A$1:$N$363,9,FALSE)=0,"",VLOOKUP($C419,'Spells Data'!$A$1:$N$363,9,FALSE))</f>
        <v>M</v>
      </c>
      <c r="K419" t="str">
        <f>IF(VLOOKUP($C419,'Spells Data'!$A$1:$N$363,10,FALSE)=0,"",VLOOKUP($C419,'Spells Data'!$A$1:$N$363,10,FALSE))</f>
        <v/>
      </c>
      <c r="L419" t="str">
        <f>IF(VLOOKUP($C419,'Spells Data'!$A$1:$N$363,11,FALSE)=0,"",VLOOKUP($C419,'Spells Data'!$A$1:$N$363,11,FALSE))</f>
        <v>Concentration, up to 1 minute</v>
      </c>
      <c r="M419" t="str">
        <f>IF(VLOOKUP($C419,'Spells Data'!$A$1:$N$363,12,FALSE)=0,"",VLOOKUP($C419,'Spells Data'!$A$1:$N$363,12,FALSE))</f>
        <v>Target humanoid is paralyzed on failed Wis save for duration</v>
      </c>
      <c r="N419" t="str">
        <f>IF(VLOOKUP($C419,'Spells Data'!$A$1:$N$363,13,FALSE)=0,"",VLOOKUP($C419,'Spells Data'!$A$1:$N$363,13,FALSE))</f>
        <v>yes</v>
      </c>
      <c r="O419" t="s">
        <v>195</v>
      </c>
    </row>
    <row r="420" spans="1:15" x14ac:dyDescent="0.4">
      <c r="A420" t="s">
        <v>278</v>
      </c>
      <c r="B420">
        <v>2</v>
      </c>
      <c r="C420" t="s">
        <v>49</v>
      </c>
      <c r="D420" t="str">
        <f>IF(VLOOKUP($C420,'Spells Data'!$A$1:$N$363,3,FALSE)=0,"",VLOOKUP($C420,'Spells Data'!$A$1:$N$363,3,FALSE))</f>
        <v>enchantment</v>
      </c>
      <c r="E420" t="str">
        <f>IF(VLOOKUP($C420,'Spells Data'!$A$1:$N$363,4,FALSE)=0,"",VLOOKUP($C420,'Spells Data'!$A$1:$N$363,4,FALSE))</f>
        <v/>
      </c>
      <c r="F420" t="str">
        <f>IF(VLOOKUP($C420,'Spells Data'!$A$1:$N$363,5,FALSE)=0,"",VLOOKUP($C420,'Spells Data'!$A$1:$N$363,5,FALSE))</f>
        <v>1 action</v>
      </c>
      <c r="G420" t="str">
        <f>IF(VLOOKUP($C420,'Spells Data'!$A$1:$N$363,6,FALSE)=0,"",VLOOKUP($C420,'Spells Data'!$A$1:$N$363,6,FALSE))</f>
        <v>60 feet</v>
      </c>
      <c r="H420" t="str">
        <f>IF(VLOOKUP($C420,'Spells Data'!$A$1:$N$363,7,FALSE)=0,"",VLOOKUP($C420,'Spells Data'!$A$1:$N$363,7,FALSE))</f>
        <v>V</v>
      </c>
      <c r="I420" t="str">
        <f>IF(VLOOKUP($C420,'Spells Data'!$A$1:$N$363,8,FALSE)=0,"",VLOOKUP($C420,'Spells Data'!$A$1:$N$363,8,FALSE))</f>
        <v>S</v>
      </c>
      <c r="J420" t="str">
        <f>IF(VLOOKUP($C420,'Spells Data'!$A$1:$N$363,9,FALSE)=0,"",VLOOKUP($C420,'Spells Data'!$A$1:$N$363,9,FALSE))</f>
        <v>M</v>
      </c>
      <c r="K420" t="str">
        <f>IF(VLOOKUP($C420,'Spells Data'!$A$1:$N$363,10,FALSE)=0,"",VLOOKUP($C420,'Spells Data'!$A$1:$N$363,10,FALSE))</f>
        <v/>
      </c>
      <c r="L420" t="str">
        <f>IF(VLOOKUP($C420,'Spells Data'!$A$1:$N$363,11,FALSE)=0,"",VLOOKUP($C420,'Spells Data'!$A$1:$N$363,11,FALSE))</f>
        <v>Concentration, up to 1 minute</v>
      </c>
      <c r="M420" t="str">
        <f>IF(VLOOKUP($C420,'Spells Data'!$A$1:$N$363,12,FALSE)=0,"",VLOOKUP($C420,'Spells Data'!$A$1:$N$363,12,FALSE))</f>
        <v>Target humanoid is paralyzed on failed Wis save for duration</v>
      </c>
      <c r="N420" t="str">
        <f>IF(VLOOKUP($C420,'Spells Data'!$A$1:$N$363,13,FALSE)=0,"",VLOOKUP($C420,'Spells Data'!$A$1:$N$363,13,FALSE))</f>
        <v>yes</v>
      </c>
      <c r="O420" t="s">
        <v>278</v>
      </c>
    </row>
    <row r="421" spans="1:15" x14ac:dyDescent="0.4">
      <c r="A421" t="s">
        <v>329</v>
      </c>
      <c r="B421">
        <v>2</v>
      </c>
      <c r="C421" t="s">
        <v>49</v>
      </c>
      <c r="D421" t="str">
        <f>IF(VLOOKUP($C421,'Spells Data'!$A$1:$N$363,3,FALSE)=0,"",VLOOKUP($C421,'Spells Data'!$A$1:$N$363,3,FALSE))</f>
        <v>enchantment</v>
      </c>
      <c r="E421" t="str">
        <f>IF(VLOOKUP($C421,'Spells Data'!$A$1:$N$363,4,FALSE)=0,"",VLOOKUP($C421,'Spells Data'!$A$1:$N$363,4,FALSE))</f>
        <v/>
      </c>
      <c r="F421" t="str">
        <f>IF(VLOOKUP($C421,'Spells Data'!$A$1:$N$363,5,FALSE)=0,"",VLOOKUP($C421,'Spells Data'!$A$1:$N$363,5,FALSE))</f>
        <v>1 action</v>
      </c>
      <c r="G421" t="str">
        <f>IF(VLOOKUP($C421,'Spells Data'!$A$1:$N$363,6,FALSE)=0,"",VLOOKUP($C421,'Spells Data'!$A$1:$N$363,6,FALSE))</f>
        <v>60 feet</v>
      </c>
      <c r="H421" t="str">
        <f>IF(VLOOKUP($C421,'Spells Data'!$A$1:$N$363,7,FALSE)=0,"",VLOOKUP($C421,'Spells Data'!$A$1:$N$363,7,FALSE))</f>
        <v>V</v>
      </c>
      <c r="I421" t="str">
        <f>IF(VLOOKUP($C421,'Spells Data'!$A$1:$N$363,8,FALSE)=0,"",VLOOKUP($C421,'Spells Data'!$A$1:$N$363,8,FALSE))</f>
        <v>S</v>
      </c>
      <c r="J421" t="str">
        <f>IF(VLOOKUP($C421,'Spells Data'!$A$1:$N$363,9,FALSE)=0,"",VLOOKUP($C421,'Spells Data'!$A$1:$N$363,9,FALSE))</f>
        <v>M</v>
      </c>
      <c r="K421" t="str">
        <f>IF(VLOOKUP($C421,'Spells Data'!$A$1:$N$363,10,FALSE)=0,"",VLOOKUP($C421,'Spells Data'!$A$1:$N$363,10,FALSE))</f>
        <v/>
      </c>
      <c r="L421" t="str">
        <f>IF(VLOOKUP($C421,'Spells Data'!$A$1:$N$363,11,FALSE)=0,"",VLOOKUP($C421,'Spells Data'!$A$1:$N$363,11,FALSE))</f>
        <v>Concentration, up to 1 minute</v>
      </c>
      <c r="M421" t="str">
        <f>IF(VLOOKUP($C421,'Spells Data'!$A$1:$N$363,12,FALSE)=0,"",VLOOKUP($C421,'Spells Data'!$A$1:$N$363,12,FALSE))</f>
        <v>Target humanoid is paralyzed on failed Wis save for duration</v>
      </c>
      <c r="N421" t="str">
        <f>IF(VLOOKUP($C421,'Spells Data'!$A$1:$N$363,13,FALSE)=0,"",VLOOKUP($C421,'Spells Data'!$A$1:$N$363,13,FALSE))</f>
        <v>yes</v>
      </c>
      <c r="O421" t="s">
        <v>329</v>
      </c>
    </row>
    <row r="422" spans="1:15" x14ac:dyDescent="0.4">
      <c r="A422" t="s">
        <v>342</v>
      </c>
      <c r="B422">
        <v>2</v>
      </c>
      <c r="C422" t="s">
        <v>49</v>
      </c>
      <c r="D422" t="str">
        <f>IF(VLOOKUP($C422,'Spells Data'!$A$1:$N$363,3,FALSE)=0,"",VLOOKUP($C422,'Spells Data'!$A$1:$N$363,3,FALSE))</f>
        <v>enchantment</v>
      </c>
      <c r="E422" t="str">
        <f>IF(VLOOKUP($C422,'Spells Data'!$A$1:$N$363,4,FALSE)=0,"",VLOOKUP($C422,'Spells Data'!$A$1:$N$363,4,FALSE))</f>
        <v/>
      </c>
      <c r="F422" t="str">
        <f>IF(VLOOKUP($C422,'Spells Data'!$A$1:$N$363,5,FALSE)=0,"",VLOOKUP($C422,'Spells Data'!$A$1:$N$363,5,FALSE))</f>
        <v>1 action</v>
      </c>
      <c r="G422" t="str">
        <f>IF(VLOOKUP($C422,'Spells Data'!$A$1:$N$363,6,FALSE)=0,"",VLOOKUP($C422,'Spells Data'!$A$1:$N$363,6,FALSE))</f>
        <v>60 feet</v>
      </c>
      <c r="H422" t="str">
        <f>IF(VLOOKUP($C422,'Spells Data'!$A$1:$N$363,7,FALSE)=0,"",VLOOKUP($C422,'Spells Data'!$A$1:$N$363,7,FALSE))</f>
        <v>V</v>
      </c>
      <c r="I422" t="str">
        <f>IF(VLOOKUP($C422,'Spells Data'!$A$1:$N$363,8,FALSE)=0,"",VLOOKUP($C422,'Spells Data'!$A$1:$N$363,8,FALSE))</f>
        <v>S</v>
      </c>
      <c r="J422" t="str">
        <f>IF(VLOOKUP($C422,'Spells Data'!$A$1:$N$363,9,FALSE)=0,"",VLOOKUP($C422,'Spells Data'!$A$1:$N$363,9,FALSE))</f>
        <v>M</v>
      </c>
      <c r="K422" t="str">
        <f>IF(VLOOKUP($C422,'Spells Data'!$A$1:$N$363,10,FALSE)=0,"",VLOOKUP($C422,'Spells Data'!$A$1:$N$363,10,FALSE))</f>
        <v/>
      </c>
      <c r="L422" t="str">
        <f>IF(VLOOKUP($C422,'Spells Data'!$A$1:$N$363,11,FALSE)=0,"",VLOOKUP($C422,'Spells Data'!$A$1:$N$363,11,FALSE))</f>
        <v>Concentration, up to 1 minute</v>
      </c>
      <c r="M422" t="str">
        <f>IF(VLOOKUP($C422,'Spells Data'!$A$1:$N$363,12,FALSE)=0,"",VLOOKUP($C422,'Spells Data'!$A$1:$N$363,12,FALSE))</f>
        <v>Target humanoid is paralyzed on failed Wis save for duration</v>
      </c>
      <c r="N422" t="str">
        <f>IF(VLOOKUP($C422,'Spells Data'!$A$1:$N$363,13,FALSE)=0,"",VLOOKUP($C422,'Spells Data'!$A$1:$N$363,13,FALSE))</f>
        <v>yes</v>
      </c>
      <c r="O422" t="s">
        <v>342</v>
      </c>
    </row>
    <row r="423" spans="1:15" x14ac:dyDescent="0.4">
      <c r="A423" t="s">
        <v>124</v>
      </c>
      <c r="B423">
        <v>8</v>
      </c>
      <c r="C423" t="s">
        <v>190</v>
      </c>
      <c r="D423" t="str">
        <f>IF(VLOOKUP($C423,'Spells Data'!$A$1:$N$363,3,FALSE)=0,"",VLOOKUP($C423,'Spells Data'!$A$1:$N$363,3,FALSE))</f>
        <v>abjuration</v>
      </c>
      <c r="E423" t="str">
        <f>IF(VLOOKUP($C423,'Spells Data'!$A$1:$N$363,4,FALSE)=0,"",VLOOKUP($C423,'Spells Data'!$A$1:$N$363,4,FALSE))</f>
        <v/>
      </c>
      <c r="F423" t="str">
        <f>IF(VLOOKUP($C423,'Spells Data'!$A$1:$N$363,5,FALSE)=0,"",VLOOKUP($C423,'Spells Data'!$A$1:$N$363,5,FALSE))</f>
        <v>1 action</v>
      </c>
      <c r="G423" t="str">
        <f>IF(VLOOKUP($C423,'Spells Data'!$A$1:$N$363,6,FALSE)=0,"",VLOOKUP($C423,'Spells Data'!$A$1:$N$363,6,FALSE))</f>
        <v>Self</v>
      </c>
      <c r="H423" t="str">
        <f>IF(VLOOKUP($C423,'Spells Data'!$A$1:$N$363,7,FALSE)=0,"",VLOOKUP($C423,'Spells Data'!$A$1:$N$363,7,FALSE))</f>
        <v>V</v>
      </c>
      <c r="I423" t="str">
        <f>IF(VLOOKUP($C423,'Spells Data'!$A$1:$N$363,8,FALSE)=0,"",VLOOKUP($C423,'Spells Data'!$A$1:$N$363,8,FALSE))</f>
        <v>S</v>
      </c>
      <c r="J423" t="str">
        <f>IF(VLOOKUP($C423,'Spells Data'!$A$1:$N$363,9,FALSE)=0,"",VLOOKUP($C423,'Spells Data'!$A$1:$N$363,9,FALSE))</f>
        <v>M</v>
      </c>
      <c r="K423" t="str">
        <f>IF(VLOOKUP($C423,'Spells Data'!$A$1:$N$363,10,FALSE)=0,"",VLOOKUP($C423,'Spells Data'!$A$1:$N$363,10,FALSE))</f>
        <v/>
      </c>
      <c r="L423" t="str">
        <f>IF(VLOOKUP($C423,'Spells Data'!$A$1:$N$363,11,FALSE)=0,"",VLOOKUP($C423,'Spells Data'!$A$1:$N$363,11,FALSE))</f>
        <v>Concentration, up to 1 minute</v>
      </c>
      <c r="M423" t="str">
        <f>IF(VLOOKUP($C423,'Spells Data'!$A$1:$N$363,12,FALSE)=0,"",VLOOKUP($C423,'Spells Data'!$A$1:$N$363,12,FALSE))</f>
        <v>Creatures of your choice in 30' glow with dim light in 5' radius, have advantage on all saves, attackers have disadvantage against them, and fiends or undead must make Con save on successful attack or be blinded</v>
      </c>
      <c r="N423" t="str">
        <f>IF(VLOOKUP($C423,'Spells Data'!$A$1:$N$363,13,FALSE)=0,"",VLOOKUP($C423,'Spells Data'!$A$1:$N$363,13,FALSE))</f>
        <v/>
      </c>
      <c r="O423" t="s">
        <v>124</v>
      </c>
    </row>
    <row r="424" spans="1:15" x14ac:dyDescent="0.4">
      <c r="A424" t="s">
        <v>329</v>
      </c>
      <c r="B424">
        <v>3</v>
      </c>
      <c r="C424" t="s">
        <v>336</v>
      </c>
      <c r="D424" t="str">
        <f>IF(VLOOKUP($C424,'Spells Data'!$A$1:$N$363,3,FALSE)=0,"",VLOOKUP($C424,'Spells Data'!$A$1:$N$363,3,FALSE))</f>
        <v>conjuration</v>
      </c>
      <c r="E424" t="str">
        <f>IF(VLOOKUP($C424,'Spells Data'!$A$1:$N$363,4,FALSE)=0,"",VLOOKUP($C424,'Spells Data'!$A$1:$N$363,4,FALSE))</f>
        <v/>
      </c>
      <c r="F424" t="str">
        <f>IF(VLOOKUP($C424,'Spells Data'!$A$1:$N$363,5,FALSE)=0,"",VLOOKUP($C424,'Spells Data'!$A$1:$N$363,5,FALSE))</f>
        <v>1 action</v>
      </c>
      <c r="G424" t="str">
        <f>IF(VLOOKUP($C424,'Spells Data'!$A$1:$N$363,6,FALSE)=0,"",VLOOKUP($C424,'Spells Data'!$A$1:$N$363,6,FALSE))</f>
        <v>150 feet</v>
      </c>
      <c r="H424" t="str">
        <f>IF(VLOOKUP($C424,'Spells Data'!$A$1:$N$363,7,FALSE)=0,"",VLOOKUP($C424,'Spells Data'!$A$1:$N$363,7,FALSE))</f>
        <v>V</v>
      </c>
      <c r="I424" t="str">
        <f>IF(VLOOKUP($C424,'Spells Data'!$A$1:$N$363,8,FALSE)=0,"",VLOOKUP($C424,'Spells Data'!$A$1:$N$363,8,FALSE))</f>
        <v>S</v>
      </c>
      <c r="J424" t="str">
        <f>IF(VLOOKUP($C424,'Spells Data'!$A$1:$N$363,9,FALSE)=0,"",VLOOKUP($C424,'Spells Data'!$A$1:$N$363,9,FALSE))</f>
        <v>M</v>
      </c>
      <c r="K424" t="str">
        <f>IF(VLOOKUP($C424,'Spells Data'!$A$1:$N$363,10,FALSE)=0,"",VLOOKUP($C424,'Spells Data'!$A$1:$N$363,10,FALSE))</f>
        <v/>
      </c>
      <c r="L424" t="str">
        <f>IF(VLOOKUP($C424,'Spells Data'!$A$1:$N$363,11,FALSE)=0,"",VLOOKUP($C424,'Spells Data'!$A$1:$N$363,11,FALSE))</f>
        <v>Concentration, up to 1 minute</v>
      </c>
      <c r="M424" t="str">
        <f>IF(VLOOKUP($C424,'Spells Data'!$A$1:$N$363,12,FALSE)=0,"",VLOOKUP($C424,'Spells Data'!$A$1:$N$363,12,FALSE))</f>
        <v>20' radius sphere of darkness and cold causes 2d6 cold damage to creatures in at start of their turn, 2d6 acid to creatures who end their turn. No light can illuminate the area magical or otherwise</v>
      </c>
      <c r="N424" t="str">
        <f>IF(VLOOKUP($C424,'Spells Data'!$A$1:$N$363,13,FALSE)=0,"",VLOOKUP($C424,'Spells Data'!$A$1:$N$363,13,FALSE))</f>
        <v/>
      </c>
      <c r="O424" t="s">
        <v>329</v>
      </c>
    </row>
    <row r="425" spans="1:15" x14ac:dyDescent="0.4">
      <c r="A425" t="s">
        <v>268</v>
      </c>
      <c r="B425">
        <v>1</v>
      </c>
      <c r="C425" t="s">
        <v>272</v>
      </c>
      <c r="D425" t="str">
        <f>IF(VLOOKUP($C425,'Spells Data'!$A$1:$N$363,3,FALSE)=0,"",VLOOKUP($C425,'Spells Data'!$A$1:$N$363,3,FALSE))</f>
        <v>divination</v>
      </c>
      <c r="E425" t="str">
        <f>IF(VLOOKUP($C425,'Spells Data'!$A$1:$N$363,4,FALSE)=0,"",VLOOKUP($C425,'Spells Data'!$A$1:$N$363,4,FALSE))</f>
        <v/>
      </c>
      <c r="F425" t="str">
        <f>IF(VLOOKUP($C425,'Spells Data'!$A$1:$N$363,5,FALSE)=0,"",VLOOKUP($C425,'Spells Data'!$A$1:$N$363,5,FALSE))</f>
        <v>1 bonus action</v>
      </c>
      <c r="G425" t="str">
        <f>IF(VLOOKUP($C425,'Spells Data'!$A$1:$N$363,6,FALSE)=0,"",VLOOKUP($C425,'Spells Data'!$A$1:$N$363,6,FALSE))</f>
        <v>90 feet</v>
      </c>
      <c r="H425" t="str">
        <f>IF(VLOOKUP($C425,'Spells Data'!$A$1:$N$363,7,FALSE)=0,"",VLOOKUP($C425,'Spells Data'!$A$1:$N$363,7,FALSE))</f>
        <v>V</v>
      </c>
      <c r="I425" t="str">
        <f>IF(VLOOKUP($C425,'Spells Data'!$A$1:$N$363,8,FALSE)=0,"",VLOOKUP($C425,'Spells Data'!$A$1:$N$363,8,FALSE))</f>
        <v/>
      </c>
      <c r="J425" t="str">
        <f>IF(VLOOKUP($C425,'Spells Data'!$A$1:$N$363,9,FALSE)=0,"",VLOOKUP($C425,'Spells Data'!$A$1:$N$363,9,FALSE))</f>
        <v/>
      </c>
      <c r="K425" t="str">
        <f>IF(VLOOKUP($C425,'Spells Data'!$A$1:$N$363,10,FALSE)=0,"",VLOOKUP($C425,'Spells Data'!$A$1:$N$363,10,FALSE))</f>
        <v/>
      </c>
      <c r="L425" t="str">
        <f>IF(VLOOKUP($C425,'Spells Data'!$A$1:$N$363,11,FALSE)=0,"",VLOOKUP($C425,'Spells Data'!$A$1:$N$363,11,FALSE))</f>
        <v>Concentration, up to 1 hour</v>
      </c>
      <c r="M425" t="str">
        <f>IF(VLOOKUP($C425,'Spells Data'!$A$1:$N$363,12,FALSE)=0,"",VLOOKUP($C425,'Spells Data'!$A$1:$N$363,12,FALSE))</f>
        <v>Deal +1d6 damage to targeted creature on weapon hits for duration and gain advangate on Wis (Perception or Survival) rolls to find creature</v>
      </c>
      <c r="N425" t="str">
        <f>IF(VLOOKUP($C425,'Spells Data'!$A$1:$N$363,13,FALSE)=0,"",VLOOKUP($C425,'Spells Data'!$A$1:$N$363,13,FALSE))</f>
        <v/>
      </c>
      <c r="O425" t="s">
        <v>268</v>
      </c>
    </row>
    <row r="426" spans="1:15" x14ac:dyDescent="0.4">
      <c r="A426" t="s">
        <v>10</v>
      </c>
      <c r="B426">
        <v>3</v>
      </c>
      <c r="C426" t="s">
        <v>66</v>
      </c>
      <c r="D426" t="str">
        <f>IF(VLOOKUP($C426,'Spells Data'!$A$1:$N$363,3,FALSE)=0,"",VLOOKUP($C426,'Spells Data'!$A$1:$N$363,3,FALSE))</f>
        <v>illusion</v>
      </c>
      <c r="E426" t="str">
        <f>IF(VLOOKUP($C426,'Spells Data'!$A$1:$N$363,4,FALSE)=0,"",VLOOKUP($C426,'Spells Data'!$A$1:$N$363,4,FALSE))</f>
        <v/>
      </c>
      <c r="F426" t="str">
        <f>IF(VLOOKUP($C426,'Spells Data'!$A$1:$N$363,5,FALSE)=0,"",VLOOKUP($C426,'Spells Data'!$A$1:$N$363,5,FALSE))</f>
        <v>1 action</v>
      </c>
      <c r="G426" t="str">
        <f>IF(VLOOKUP($C426,'Spells Data'!$A$1:$N$363,6,FALSE)=0,"",VLOOKUP($C426,'Spells Data'!$A$1:$N$363,6,FALSE))</f>
        <v>120 feet</v>
      </c>
      <c r="H426" t="str">
        <f>IF(VLOOKUP($C426,'Spells Data'!$A$1:$N$363,7,FALSE)=0,"",VLOOKUP($C426,'Spells Data'!$A$1:$N$363,7,FALSE))</f>
        <v/>
      </c>
      <c r="I426" t="str">
        <f>IF(VLOOKUP($C426,'Spells Data'!$A$1:$N$363,8,FALSE)=0,"",VLOOKUP($C426,'Spells Data'!$A$1:$N$363,8,FALSE))</f>
        <v>S</v>
      </c>
      <c r="J426" t="str">
        <f>IF(VLOOKUP($C426,'Spells Data'!$A$1:$N$363,9,FALSE)=0,"",VLOOKUP($C426,'Spells Data'!$A$1:$N$363,9,FALSE))</f>
        <v>M</v>
      </c>
      <c r="K426" t="str">
        <f>IF(VLOOKUP($C426,'Spells Data'!$A$1:$N$363,10,FALSE)=0,"",VLOOKUP($C426,'Spells Data'!$A$1:$N$363,10,FALSE))</f>
        <v/>
      </c>
      <c r="L426" t="str">
        <f>IF(VLOOKUP($C426,'Spells Data'!$A$1:$N$363,11,FALSE)=0,"",VLOOKUP($C426,'Spells Data'!$A$1:$N$363,11,FALSE))</f>
        <v>Concentration, up to 1 minute</v>
      </c>
      <c r="M426" t="str">
        <f>IF(VLOOKUP($C426,'Spells Data'!$A$1:$N$363,12,FALSE)=0,"",VLOOKUP($C426,'Spells Data'!$A$1:$N$363,12,FALSE))</f>
        <v>Charm all creatures in 30' cube on failed Wis save, charmed creatures are incapacitated and have speed of 0</v>
      </c>
      <c r="N426" t="str">
        <f>IF(VLOOKUP($C426,'Spells Data'!$A$1:$N$363,13,FALSE)=0,"",VLOOKUP($C426,'Spells Data'!$A$1:$N$363,13,FALSE))</f>
        <v/>
      </c>
      <c r="O426" t="s">
        <v>10</v>
      </c>
    </row>
    <row r="427" spans="1:15" x14ac:dyDescent="0.4">
      <c r="A427" t="s">
        <v>278</v>
      </c>
      <c r="B427">
        <v>3</v>
      </c>
      <c r="C427" t="s">
        <v>66</v>
      </c>
      <c r="D427" t="str">
        <f>IF(VLOOKUP($C427,'Spells Data'!$A$1:$N$363,3,FALSE)=0,"",VLOOKUP($C427,'Spells Data'!$A$1:$N$363,3,FALSE))</f>
        <v>illusion</v>
      </c>
      <c r="E427" t="str">
        <f>IF(VLOOKUP($C427,'Spells Data'!$A$1:$N$363,4,FALSE)=0,"",VLOOKUP($C427,'Spells Data'!$A$1:$N$363,4,FALSE))</f>
        <v/>
      </c>
      <c r="F427" t="str">
        <f>IF(VLOOKUP($C427,'Spells Data'!$A$1:$N$363,5,FALSE)=0,"",VLOOKUP($C427,'Spells Data'!$A$1:$N$363,5,FALSE))</f>
        <v>1 action</v>
      </c>
      <c r="G427" t="str">
        <f>IF(VLOOKUP($C427,'Spells Data'!$A$1:$N$363,6,FALSE)=0,"",VLOOKUP($C427,'Spells Data'!$A$1:$N$363,6,FALSE))</f>
        <v>120 feet</v>
      </c>
      <c r="H427" t="str">
        <f>IF(VLOOKUP($C427,'Spells Data'!$A$1:$N$363,7,FALSE)=0,"",VLOOKUP($C427,'Spells Data'!$A$1:$N$363,7,FALSE))</f>
        <v/>
      </c>
      <c r="I427" t="str">
        <f>IF(VLOOKUP($C427,'Spells Data'!$A$1:$N$363,8,FALSE)=0,"",VLOOKUP($C427,'Spells Data'!$A$1:$N$363,8,FALSE))</f>
        <v>S</v>
      </c>
      <c r="J427" t="str">
        <f>IF(VLOOKUP($C427,'Spells Data'!$A$1:$N$363,9,FALSE)=0,"",VLOOKUP($C427,'Spells Data'!$A$1:$N$363,9,FALSE))</f>
        <v>M</v>
      </c>
      <c r="K427" t="str">
        <f>IF(VLOOKUP($C427,'Spells Data'!$A$1:$N$363,10,FALSE)=0,"",VLOOKUP($C427,'Spells Data'!$A$1:$N$363,10,FALSE))</f>
        <v/>
      </c>
      <c r="L427" t="str">
        <f>IF(VLOOKUP($C427,'Spells Data'!$A$1:$N$363,11,FALSE)=0,"",VLOOKUP($C427,'Spells Data'!$A$1:$N$363,11,FALSE))</f>
        <v>Concentration, up to 1 minute</v>
      </c>
      <c r="M427" t="str">
        <f>IF(VLOOKUP($C427,'Spells Data'!$A$1:$N$363,12,FALSE)=0,"",VLOOKUP($C427,'Spells Data'!$A$1:$N$363,12,FALSE))</f>
        <v>Charm all creatures in 30' cube on failed Wis save, charmed creatures are incapacitated and have speed of 0</v>
      </c>
      <c r="N427" t="str">
        <f>IF(VLOOKUP($C427,'Spells Data'!$A$1:$N$363,13,FALSE)=0,"",VLOOKUP($C427,'Spells Data'!$A$1:$N$363,13,FALSE))</f>
        <v/>
      </c>
      <c r="O427" t="s">
        <v>278</v>
      </c>
    </row>
    <row r="428" spans="1:15" x14ac:dyDescent="0.4">
      <c r="A428" t="s">
        <v>329</v>
      </c>
      <c r="B428">
        <v>3</v>
      </c>
      <c r="C428" t="s">
        <v>66</v>
      </c>
      <c r="D428" t="str">
        <f>IF(VLOOKUP($C428,'Spells Data'!$A$1:$N$363,3,FALSE)=0,"",VLOOKUP($C428,'Spells Data'!$A$1:$N$363,3,FALSE))</f>
        <v>illusion</v>
      </c>
      <c r="E428" t="str">
        <f>IF(VLOOKUP($C428,'Spells Data'!$A$1:$N$363,4,FALSE)=0,"",VLOOKUP($C428,'Spells Data'!$A$1:$N$363,4,FALSE))</f>
        <v/>
      </c>
      <c r="F428" t="str">
        <f>IF(VLOOKUP($C428,'Spells Data'!$A$1:$N$363,5,FALSE)=0,"",VLOOKUP($C428,'Spells Data'!$A$1:$N$363,5,FALSE))</f>
        <v>1 action</v>
      </c>
      <c r="G428" t="str">
        <f>IF(VLOOKUP($C428,'Spells Data'!$A$1:$N$363,6,FALSE)=0,"",VLOOKUP($C428,'Spells Data'!$A$1:$N$363,6,FALSE))</f>
        <v>120 feet</v>
      </c>
      <c r="H428" t="str">
        <f>IF(VLOOKUP($C428,'Spells Data'!$A$1:$N$363,7,FALSE)=0,"",VLOOKUP($C428,'Spells Data'!$A$1:$N$363,7,FALSE))</f>
        <v/>
      </c>
      <c r="I428" t="str">
        <f>IF(VLOOKUP($C428,'Spells Data'!$A$1:$N$363,8,FALSE)=0,"",VLOOKUP($C428,'Spells Data'!$A$1:$N$363,8,FALSE))</f>
        <v>S</v>
      </c>
      <c r="J428" t="str">
        <f>IF(VLOOKUP($C428,'Spells Data'!$A$1:$N$363,9,FALSE)=0,"",VLOOKUP($C428,'Spells Data'!$A$1:$N$363,9,FALSE))</f>
        <v>M</v>
      </c>
      <c r="K428" t="str">
        <f>IF(VLOOKUP($C428,'Spells Data'!$A$1:$N$363,10,FALSE)=0,"",VLOOKUP($C428,'Spells Data'!$A$1:$N$363,10,FALSE))</f>
        <v/>
      </c>
      <c r="L428" t="str">
        <f>IF(VLOOKUP($C428,'Spells Data'!$A$1:$N$363,11,FALSE)=0,"",VLOOKUP($C428,'Spells Data'!$A$1:$N$363,11,FALSE))</f>
        <v>Concentration, up to 1 minute</v>
      </c>
      <c r="M428" t="str">
        <f>IF(VLOOKUP($C428,'Spells Data'!$A$1:$N$363,12,FALSE)=0,"",VLOOKUP($C428,'Spells Data'!$A$1:$N$363,12,FALSE))</f>
        <v>Charm all creatures in 30' cube on failed Wis save, charmed creatures are incapacitated and have speed of 0</v>
      </c>
      <c r="N428" t="str">
        <f>IF(VLOOKUP($C428,'Spells Data'!$A$1:$N$363,13,FALSE)=0,"",VLOOKUP($C428,'Spells Data'!$A$1:$N$363,13,FALSE))</f>
        <v/>
      </c>
      <c r="O428" t="s">
        <v>329</v>
      </c>
    </row>
    <row r="429" spans="1:15" x14ac:dyDescent="0.4">
      <c r="A429" t="s">
        <v>342</v>
      </c>
      <c r="B429">
        <v>3</v>
      </c>
      <c r="C429" t="s">
        <v>66</v>
      </c>
      <c r="D429" t="str">
        <f>IF(VLOOKUP($C429,'Spells Data'!$A$1:$N$363,3,FALSE)=0,"",VLOOKUP($C429,'Spells Data'!$A$1:$N$363,3,FALSE))</f>
        <v>illusion</v>
      </c>
      <c r="E429" t="str">
        <f>IF(VLOOKUP($C429,'Spells Data'!$A$1:$N$363,4,FALSE)=0,"",VLOOKUP($C429,'Spells Data'!$A$1:$N$363,4,FALSE))</f>
        <v/>
      </c>
      <c r="F429" t="str">
        <f>IF(VLOOKUP($C429,'Spells Data'!$A$1:$N$363,5,FALSE)=0,"",VLOOKUP($C429,'Spells Data'!$A$1:$N$363,5,FALSE))</f>
        <v>1 action</v>
      </c>
      <c r="G429" t="str">
        <f>IF(VLOOKUP($C429,'Spells Data'!$A$1:$N$363,6,FALSE)=0,"",VLOOKUP($C429,'Spells Data'!$A$1:$N$363,6,FALSE))</f>
        <v>120 feet</v>
      </c>
      <c r="H429" t="str">
        <f>IF(VLOOKUP($C429,'Spells Data'!$A$1:$N$363,7,FALSE)=0,"",VLOOKUP($C429,'Spells Data'!$A$1:$N$363,7,FALSE))</f>
        <v/>
      </c>
      <c r="I429" t="str">
        <f>IF(VLOOKUP($C429,'Spells Data'!$A$1:$N$363,8,FALSE)=0,"",VLOOKUP($C429,'Spells Data'!$A$1:$N$363,8,FALSE))</f>
        <v>S</v>
      </c>
      <c r="J429" t="str">
        <f>IF(VLOOKUP($C429,'Spells Data'!$A$1:$N$363,9,FALSE)=0,"",VLOOKUP($C429,'Spells Data'!$A$1:$N$363,9,FALSE))</f>
        <v>M</v>
      </c>
      <c r="K429" t="str">
        <f>IF(VLOOKUP($C429,'Spells Data'!$A$1:$N$363,10,FALSE)=0,"",VLOOKUP($C429,'Spells Data'!$A$1:$N$363,10,FALSE))</f>
        <v/>
      </c>
      <c r="L429" t="str">
        <f>IF(VLOOKUP($C429,'Spells Data'!$A$1:$N$363,11,FALSE)=0,"",VLOOKUP($C429,'Spells Data'!$A$1:$N$363,11,FALSE))</f>
        <v>Concentration, up to 1 minute</v>
      </c>
      <c r="M429" t="str">
        <f>IF(VLOOKUP($C429,'Spells Data'!$A$1:$N$363,12,FALSE)=0,"",VLOOKUP($C429,'Spells Data'!$A$1:$N$363,12,FALSE))</f>
        <v>Charm all creatures in 30' cube on failed Wis save, charmed creatures are incapacitated and have speed of 0</v>
      </c>
      <c r="N429" t="str">
        <f>IF(VLOOKUP($C429,'Spells Data'!$A$1:$N$363,13,FALSE)=0,"",VLOOKUP($C429,'Spells Data'!$A$1:$N$363,13,FALSE))</f>
        <v/>
      </c>
      <c r="O429" t="s">
        <v>342</v>
      </c>
    </row>
    <row r="430" spans="1:15" x14ac:dyDescent="0.4">
      <c r="A430" t="s">
        <v>195</v>
      </c>
      <c r="B430">
        <v>4</v>
      </c>
      <c r="C430" t="s">
        <v>227</v>
      </c>
      <c r="D430" t="str">
        <f>IF(VLOOKUP($C430,'Spells Data'!$A$1:$N$363,3,FALSE)=0,"",VLOOKUP($C430,'Spells Data'!$A$1:$N$363,3,FALSE))</f>
        <v>evocation</v>
      </c>
      <c r="E430" t="str">
        <f>IF(VLOOKUP($C430,'Spells Data'!$A$1:$N$363,4,FALSE)=0,"",VLOOKUP($C430,'Spells Data'!$A$1:$N$363,4,FALSE))</f>
        <v/>
      </c>
      <c r="F430" t="str">
        <f>IF(VLOOKUP($C430,'Spells Data'!$A$1:$N$363,5,FALSE)=0,"",VLOOKUP($C430,'Spells Data'!$A$1:$N$363,5,FALSE))</f>
        <v>1 action</v>
      </c>
      <c r="G430" t="str">
        <f>IF(VLOOKUP($C430,'Spells Data'!$A$1:$N$363,6,FALSE)=0,"",VLOOKUP($C430,'Spells Data'!$A$1:$N$363,6,FALSE))</f>
        <v>300 feet</v>
      </c>
      <c r="H430" t="str">
        <f>IF(VLOOKUP($C430,'Spells Data'!$A$1:$N$363,7,FALSE)=0,"",VLOOKUP($C430,'Spells Data'!$A$1:$N$363,7,FALSE))</f>
        <v>V</v>
      </c>
      <c r="I430" t="str">
        <f>IF(VLOOKUP($C430,'Spells Data'!$A$1:$N$363,8,FALSE)=0,"",VLOOKUP($C430,'Spells Data'!$A$1:$N$363,8,FALSE))</f>
        <v>S</v>
      </c>
      <c r="J430" t="str">
        <f>IF(VLOOKUP($C430,'Spells Data'!$A$1:$N$363,9,FALSE)=0,"",VLOOKUP($C430,'Spells Data'!$A$1:$N$363,9,FALSE))</f>
        <v>M</v>
      </c>
      <c r="K430" t="str">
        <f>IF(VLOOKUP($C430,'Spells Data'!$A$1:$N$363,10,FALSE)=0,"",VLOOKUP($C430,'Spells Data'!$A$1:$N$363,10,FALSE))</f>
        <v/>
      </c>
      <c r="L430" t="str">
        <f>IF(VLOOKUP($C430,'Spells Data'!$A$1:$N$363,11,FALSE)=0,"",VLOOKUP($C430,'Spells Data'!$A$1:$N$363,11,FALSE))</f>
        <v>Instantaneous</v>
      </c>
      <c r="M430" t="str">
        <f>IF(VLOOKUP($C430,'Spells Data'!$A$1:$N$363,12,FALSE)=0,"",VLOOKUP($C430,'Spells Data'!$A$1:$N$363,12,FALSE))</f>
        <v>Hail deals 2d8 bludeoning damage and 4d6 cold damage on failed Dex save to all in 20' radius, 40' high cylinder</v>
      </c>
      <c r="N430" t="str">
        <f>IF(VLOOKUP($C430,'Spells Data'!$A$1:$N$363,13,FALSE)=0,"",VLOOKUP($C430,'Spells Data'!$A$1:$N$363,13,FALSE))</f>
        <v>yes</v>
      </c>
      <c r="O430" t="s">
        <v>195</v>
      </c>
    </row>
    <row r="431" spans="1:15" x14ac:dyDescent="0.4">
      <c r="A431" t="s">
        <v>278</v>
      </c>
      <c r="B431">
        <v>4</v>
      </c>
      <c r="C431" t="s">
        <v>227</v>
      </c>
      <c r="D431" t="str">
        <f>IF(VLOOKUP($C431,'Spells Data'!$A$1:$N$363,3,FALSE)=0,"",VLOOKUP($C431,'Spells Data'!$A$1:$N$363,3,FALSE))</f>
        <v>evocation</v>
      </c>
      <c r="E431" t="str">
        <f>IF(VLOOKUP($C431,'Spells Data'!$A$1:$N$363,4,FALSE)=0,"",VLOOKUP($C431,'Spells Data'!$A$1:$N$363,4,FALSE))</f>
        <v/>
      </c>
      <c r="F431" t="str">
        <f>IF(VLOOKUP($C431,'Spells Data'!$A$1:$N$363,5,FALSE)=0,"",VLOOKUP($C431,'Spells Data'!$A$1:$N$363,5,FALSE))</f>
        <v>1 action</v>
      </c>
      <c r="G431" t="str">
        <f>IF(VLOOKUP($C431,'Spells Data'!$A$1:$N$363,6,FALSE)=0,"",VLOOKUP($C431,'Spells Data'!$A$1:$N$363,6,FALSE))</f>
        <v>300 feet</v>
      </c>
      <c r="H431" t="str">
        <f>IF(VLOOKUP($C431,'Spells Data'!$A$1:$N$363,7,FALSE)=0,"",VLOOKUP($C431,'Spells Data'!$A$1:$N$363,7,FALSE))</f>
        <v>V</v>
      </c>
      <c r="I431" t="str">
        <f>IF(VLOOKUP($C431,'Spells Data'!$A$1:$N$363,8,FALSE)=0,"",VLOOKUP($C431,'Spells Data'!$A$1:$N$363,8,FALSE))</f>
        <v>S</v>
      </c>
      <c r="J431" t="str">
        <f>IF(VLOOKUP($C431,'Spells Data'!$A$1:$N$363,9,FALSE)=0,"",VLOOKUP($C431,'Spells Data'!$A$1:$N$363,9,FALSE))</f>
        <v>M</v>
      </c>
      <c r="K431" t="str">
        <f>IF(VLOOKUP($C431,'Spells Data'!$A$1:$N$363,10,FALSE)=0,"",VLOOKUP($C431,'Spells Data'!$A$1:$N$363,10,FALSE))</f>
        <v/>
      </c>
      <c r="L431" t="str">
        <f>IF(VLOOKUP($C431,'Spells Data'!$A$1:$N$363,11,FALSE)=0,"",VLOOKUP($C431,'Spells Data'!$A$1:$N$363,11,FALSE))</f>
        <v>Instantaneous</v>
      </c>
      <c r="M431" t="str">
        <f>IF(VLOOKUP($C431,'Spells Data'!$A$1:$N$363,12,FALSE)=0,"",VLOOKUP($C431,'Spells Data'!$A$1:$N$363,12,FALSE))</f>
        <v>Hail deals 2d8 bludeoning damage and 4d6 cold damage on failed Dex save to all in 20' radius, 40' high cylinder</v>
      </c>
      <c r="N431" t="str">
        <f>IF(VLOOKUP($C431,'Spells Data'!$A$1:$N$363,13,FALSE)=0,"",VLOOKUP($C431,'Spells Data'!$A$1:$N$363,13,FALSE))</f>
        <v>yes</v>
      </c>
      <c r="O431" t="s">
        <v>278</v>
      </c>
    </row>
    <row r="432" spans="1:15" x14ac:dyDescent="0.4">
      <c r="A432" t="s">
        <v>342</v>
      </c>
      <c r="B432">
        <v>4</v>
      </c>
      <c r="C432" t="s">
        <v>227</v>
      </c>
      <c r="D432" t="str">
        <f>IF(VLOOKUP($C432,'Spells Data'!$A$1:$N$363,3,FALSE)=0,"",VLOOKUP($C432,'Spells Data'!$A$1:$N$363,3,FALSE))</f>
        <v>evocation</v>
      </c>
      <c r="E432" t="str">
        <f>IF(VLOOKUP($C432,'Spells Data'!$A$1:$N$363,4,FALSE)=0,"",VLOOKUP($C432,'Spells Data'!$A$1:$N$363,4,FALSE))</f>
        <v/>
      </c>
      <c r="F432" t="str">
        <f>IF(VLOOKUP($C432,'Spells Data'!$A$1:$N$363,5,FALSE)=0,"",VLOOKUP($C432,'Spells Data'!$A$1:$N$363,5,FALSE))</f>
        <v>1 action</v>
      </c>
      <c r="G432" t="str">
        <f>IF(VLOOKUP($C432,'Spells Data'!$A$1:$N$363,6,FALSE)=0,"",VLOOKUP($C432,'Spells Data'!$A$1:$N$363,6,FALSE))</f>
        <v>300 feet</v>
      </c>
      <c r="H432" t="str">
        <f>IF(VLOOKUP($C432,'Spells Data'!$A$1:$N$363,7,FALSE)=0,"",VLOOKUP($C432,'Spells Data'!$A$1:$N$363,7,FALSE))</f>
        <v>V</v>
      </c>
      <c r="I432" t="str">
        <f>IF(VLOOKUP($C432,'Spells Data'!$A$1:$N$363,8,FALSE)=0,"",VLOOKUP($C432,'Spells Data'!$A$1:$N$363,8,FALSE))</f>
        <v>S</v>
      </c>
      <c r="J432" t="str">
        <f>IF(VLOOKUP($C432,'Spells Data'!$A$1:$N$363,9,FALSE)=0,"",VLOOKUP($C432,'Spells Data'!$A$1:$N$363,9,FALSE))</f>
        <v>M</v>
      </c>
      <c r="K432" t="str">
        <f>IF(VLOOKUP($C432,'Spells Data'!$A$1:$N$363,10,FALSE)=0,"",VLOOKUP($C432,'Spells Data'!$A$1:$N$363,10,FALSE))</f>
        <v/>
      </c>
      <c r="L432" t="str">
        <f>IF(VLOOKUP($C432,'Spells Data'!$A$1:$N$363,11,FALSE)=0,"",VLOOKUP($C432,'Spells Data'!$A$1:$N$363,11,FALSE))</f>
        <v>Instantaneous</v>
      </c>
      <c r="M432" t="str">
        <f>IF(VLOOKUP($C432,'Spells Data'!$A$1:$N$363,12,FALSE)=0,"",VLOOKUP($C432,'Spells Data'!$A$1:$N$363,12,FALSE))</f>
        <v>Hail deals 2d8 bludeoning damage and 4d6 cold damage on failed Dex save to all in 20' radius, 40' high cylinder</v>
      </c>
      <c r="N432" t="str">
        <f>IF(VLOOKUP($C432,'Spells Data'!$A$1:$N$363,13,FALSE)=0,"",VLOOKUP($C432,'Spells Data'!$A$1:$N$363,13,FALSE))</f>
        <v>yes</v>
      </c>
      <c r="O432" t="s">
        <v>342</v>
      </c>
    </row>
    <row r="433" spans="1:15" x14ac:dyDescent="0.4">
      <c r="A433" t="s">
        <v>10</v>
      </c>
      <c r="B433">
        <v>1</v>
      </c>
      <c r="C433" t="s">
        <v>33</v>
      </c>
      <c r="D433" t="str">
        <f>IF(VLOOKUP($C433,'Spells Data'!$A$1:$N$363,3,FALSE)=0,"",VLOOKUP($C433,'Spells Data'!$A$1:$N$363,3,FALSE))</f>
        <v>divination</v>
      </c>
      <c r="E433" t="str">
        <f>IF(VLOOKUP($C433,'Spells Data'!$A$1:$N$363,4,FALSE)=0,"",VLOOKUP($C433,'Spells Data'!$A$1:$N$363,4,FALSE))</f>
        <v>yes</v>
      </c>
      <c r="F433" t="str">
        <f>IF(VLOOKUP($C433,'Spells Data'!$A$1:$N$363,5,FALSE)=0,"",VLOOKUP($C433,'Spells Data'!$A$1:$N$363,5,FALSE))</f>
        <v>1 minute</v>
      </c>
      <c r="G433" t="str">
        <f>IF(VLOOKUP($C433,'Spells Data'!$A$1:$N$363,6,FALSE)=0,"",VLOOKUP($C433,'Spells Data'!$A$1:$N$363,6,FALSE))</f>
        <v>Touch</v>
      </c>
      <c r="H433" t="str">
        <f>IF(VLOOKUP($C433,'Spells Data'!$A$1:$N$363,7,FALSE)=0,"",VLOOKUP($C433,'Spells Data'!$A$1:$N$363,7,FALSE))</f>
        <v>V</v>
      </c>
      <c r="I433" t="str">
        <f>IF(VLOOKUP($C433,'Spells Data'!$A$1:$N$363,8,FALSE)=0,"",VLOOKUP($C433,'Spells Data'!$A$1:$N$363,8,FALSE))</f>
        <v>S</v>
      </c>
      <c r="J433" t="str">
        <f>IF(VLOOKUP($C433,'Spells Data'!$A$1:$N$363,9,FALSE)=0,"",VLOOKUP($C433,'Spells Data'!$A$1:$N$363,9,FALSE))</f>
        <v>M</v>
      </c>
      <c r="K433" t="str">
        <f>IF(VLOOKUP($C433,'Spells Data'!$A$1:$N$363,10,FALSE)=0,"",VLOOKUP($C433,'Spells Data'!$A$1:$N$363,10,FALSE))</f>
        <v/>
      </c>
      <c r="L433" t="str">
        <f>IF(VLOOKUP($C433,'Spells Data'!$A$1:$N$363,11,FALSE)=0,"",VLOOKUP($C433,'Spells Data'!$A$1:$N$363,11,FALSE))</f>
        <v>Instantaneous</v>
      </c>
      <c r="M433" t="str">
        <f>IF(VLOOKUP($C433,'Spells Data'!$A$1:$N$363,12,FALSE)=0,"",VLOOKUP($C433,'Spells Data'!$A$1:$N$363,12,FALSE))</f>
        <v>Learn magical properties of one item or spell effect on item or creature</v>
      </c>
      <c r="N433" t="str">
        <f>IF(VLOOKUP($C433,'Spells Data'!$A$1:$N$363,13,FALSE)=0,"",VLOOKUP($C433,'Spells Data'!$A$1:$N$363,13,FALSE))</f>
        <v/>
      </c>
      <c r="O433" t="s">
        <v>10</v>
      </c>
    </row>
    <row r="434" spans="1:15" x14ac:dyDescent="0.4">
      <c r="A434" t="s">
        <v>342</v>
      </c>
      <c r="B434">
        <v>1</v>
      </c>
      <c r="C434" t="s">
        <v>33</v>
      </c>
      <c r="D434" t="str">
        <f>IF(VLOOKUP($C434,'Spells Data'!$A$1:$N$363,3,FALSE)=0,"",VLOOKUP($C434,'Spells Data'!$A$1:$N$363,3,FALSE))</f>
        <v>divination</v>
      </c>
      <c r="E434" t="str">
        <f>IF(VLOOKUP($C434,'Spells Data'!$A$1:$N$363,4,FALSE)=0,"",VLOOKUP($C434,'Spells Data'!$A$1:$N$363,4,FALSE))</f>
        <v>yes</v>
      </c>
      <c r="F434" t="str">
        <f>IF(VLOOKUP($C434,'Spells Data'!$A$1:$N$363,5,FALSE)=0,"",VLOOKUP($C434,'Spells Data'!$A$1:$N$363,5,FALSE))</f>
        <v>1 minute</v>
      </c>
      <c r="G434" t="str">
        <f>IF(VLOOKUP($C434,'Spells Data'!$A$1:$N$363,6,FALSE)=0,"",VLOOKUP($C434,'Spells Data'!$A$1:$N$363,6,FALSE))</f>
        <v>Touch</v>
      </c>
      <c r="H434" t="str">
        <f>IF(VLOOKUP($C434,'Spells Data'!$A$1:$N$363,7,FALSE)=0,"",VLOOKUP($C434,'Spells Data'!$A$1:$N$363,7,FALSE))</f>
        <v>V</v>
      </c>
      <c r="I434" t="str">
        <f>IF(VLOOKUP($C434,'Spells Data'!$A$1:$N$363,8,FALSE)=0,"",VLOOKUP($C434,'Spells Data'!$A$1:$N$363,8,FALSE))</f>
        <v>S</v>
      </c>
      <c r="J434" t="str">
        <f>IF(VLOOKUP($C434,'Spells Data'!$A$1:$N$363,9,FALSE)=0,"",VLOOKUP($C434,'Spells Data'!$A$1:$N$363,9,FALSE))</f>
        <v>M</v>
      </c>
      <c r="K434" t="str">
        <f>IF(VLOOKUP($C434,'Spells Data'!$A$1:$N$363,10,FALSE)=0,"",VLOOKUP($C434,'Spells Data'!$A$1:$N$363,10,FALSE))</f>
        <v/>
      </c>
      <c r="L434" t="str">
        <f>IF(VLOOKUP($C434,'Spells Data'!$A$1:$N$363,11,FALSE)=0,"",VLOOKUP($C434,'Spells Data'!$A$1:$N$363,11,FALSE))</f>
        <v>Instantaneous</v>
      </c>
      <c r="M434" t="str">
        <f>IF(VLOOKUP($C434,'Spells Data'!$A$1:$N$363,12,FALSE)=0,"",VLOOKUP($C434,'Spells Data'!$A$1:$N$363,12,FALSE))</f>
        <v>Learn magical properties of one item or spell effect on item or creature</v>
      </c>
      <c r="N434" t="str">
        <f>IF(VLOOKUP($C434,'Spells Data'!$A$1:$N$363,13,FALSE)=0,"",VLOOKUP($C434,'Spells Data'!$A$1:$N$363,13,FALSE))</f>
        <v/>
      </c>
      <c r="O434" t="s">
        <v>342</v>
      </c>
    </row>
    <row r="435" spans="1:15" x14ac:dyDescent="0.4">
      <c r="A435" t="s">
        <v>10</v>
      </c>
      <c r="B435">
        <v>1</v>
      </c>
      <c r="C435" t="s">
        <v>34</v>
      </c>
      <c r="D435" t="str">
        <f>IF(VLOOKUP($C435,'Spells Data'!$A$1:$N$363,3,FALSE)=0,"",VLOOKUP($C435,'Spells Data'!$A$1:$N$363,3,FALSE))</f>
        <v>illusion</v>
      </c>
      <c r="E435" t="str">
        <f>IF(VLOOKUP($C435,'Spells Data'!$A$1:$N$363,4,FALSE)=0,"",VLOOKUP($C435,'Spells Data'!$A$1:$N$363,4,FALSE))</f>
        <v>yes</v>
      </c>
      <c r="F435" t="str">
        <f>IF(VLOOKUP($C435,'Spells Data'!$A$1:$N$363,5,FALSE)=0,"",VLOOKUP($C435,'Spells Data'!$A$1:$N$363,5,FALSE))</f>
        <v>1 minute</v>
      </c>
      <c r="G435" t="str">
        <f>IF(VLOOKUP($C435,'Spells Data'!$A$1:$N$363,6,FALSE)=0,"",VLOOKUP($C435,'Spells Data'!$A$1:$N$363,6,FALSE))</f>
        <v>Touch</v>
      </c>
      <c r="H435" t="str">
        <f>IF(VLOOKUP($C435,'Spells Data'!$A$1:$N$363,7,FALSE)=0,"",VLOOKUP($C435,'Spells Data'!$A$1:$N$363,7,FALSE))</f>
        <v/>
      </c>
      <c r="I435" t="str">
        <f>IF(VLOOKUP($C435,'Spells Data'!$A$1:$N$363,8,FALSE)=0,"",VLOOKUP($C435,'Spells Data'!$A$1:$N$363,8,FALSE))</f>
        <v>S</v>
      </c>
      <c r="J435" t="str">
        <f>IF(VLOOKUP($C435,'Spells Data'!$A$1:$N$363,9,FALSE)=0,"",VLOOKUP($C435,'Spells Data'!$A$1:$N$363,9,FALSE))</f>
        <v>M</v>
      </c>
      <c r="K435" t="str">
        <f>IF(VLOOKUP($C435,'Spells Data'!$A$1:$N$363,10,FALSE)=0,"",VLOOKUP($C435,'Spells Data'!$A$1:$N$363,10,FALSE))</f>
        <v>yes</v>
      </c>
      <c r="L435" t="str">
        <f>IF(VLOOKUP($C435,'Spells Data'!$A$1:$N$363,11,FALSE)=0,"",VLOOKUP($C435,'Spells Data'!$A$1:$N$363,11,FALSE))</f>
        <v>10 days</v>
      </c>
      <c r="M435" t="str">
        <f>IF(VLOOKUP($C435,'Spells Data'!$A$1:$N$363,12,FALSE)=0,"",VLOOKUP($C435,'Spells Data'!$A$1:$N$363,12,FALSE))</f>
        <v>Writing is hidden by illusion except to you and designated creatures</v>
      </c>
      <c r="N435" t="str">
        <f>IF(VLOOKUP($C435,'Spells Data'!$A$1:$N$363,13,FALSE)=0,"",VLOOKUP($C435,'Spells Data'!$A$1:$N$363,13,FALSE))</f>
        <v/>
      </c>
      <c r="O435" t="s">
        <v>10</v>
      </c>
    </row>
    <row r="436" spans="1:15" x14ac:dyDescent="0.4">
      <c r="A436" t="s">
        <v>329</v>
      </c>
      <c r="B436">
        <v>1</v>
      </c>
      <c r="C436" t="s">
        <v>34</v>
      </c>
      <c r="D436" t="str">
        <f>IF(VLOOKUP($C436,'Spells Data'!$A$1:$N$363,3,FALSE)=0,"",VLOOKUP($C436,'Spells Data'!$A$1:$N$363,3,FALSE))</f>
        <v>illusion</v>
      </c>
      <c r="E436" t="str">
        <f>IF(VLOOKUP($C436,'Spells Data'!$A$1:$N$363,4,FALSE)=0,"",VLOOKUP($C436,'Spells Data'!$A$1:$N$363,4,FALSE))</f>
        <v>yes</v>
      </c>
      <c r="F436" t="str">
        <f>IF(VLOOKUP($C436,'Spells Data'!$A$1:$N$363,5,FALSE)=0,"",VLOOKUP($C436,'Spells Data'!$A$1:$N$363,5,FALSE))</f>
        <v>1 minute</v>
      </c>
      <c r="G436" t="str">
        <f>IF(VLOOKUP($C436,'Spells Data'!$A$1:$N$363,6,FALSE)=0,"",VLOOKUP($C436,'Spells Data'!$A$1:$N$363,6,FALSE))</f>
        <v>Touch</v>
      </c>
      <c r="H436" t="str">
        <f>IF(VLOOKUP($C436,'Spells Data'!$A$1:$N$363,7,FALSE)=0,"",VLOOKUP($C436,'Spells Data'!$A$1:$N$363,7,FALSE))</f>
        <v/>
      </c>
      <c r="I436" t="str">
        <f>IF(VLOOKUP($C436,'Spells Data'!$A$1:$N$363,8,FALSE)=0,"",VLOOKUP($C436,'Spells Data'!$A$1:$N$363,8,FALSE))</f>
        <v>S</v>
      </c>
      <c r="J436" t="str">
        <f>IF(VLOOKUP($C436,'Spells Data'!$A$1:$N$363,9,FALSE)=0,"",VLOOKUP($C436,'Spells Data'!$A$1:$N$363,9,FALSE))</f>
        <v>M</v>
      </c>
      <c r="K436" t="str">
        <f>IF(VLOOKUP($C436,'Spells Data'!$A$1:$N$363,10,FALSE)=0,"",VLOOKUP($C436,'Spells Data'!$A$1:$N$363,10,FALSE))</f>
        <v>yes</v>
      </c>
      <c r="L436" t="str">
        <f>IF(VLOOKUP($C436,'Spells Data'!$A$1:$N$363,11,FALSE)=0,"",VLOOKUP($C436,'Spells Data'!$A$1:$N$363,11,FALSE))</f>
        <v>10 days</v>
      </c>
      <c r="M436" t="str">
        <f>IF(VLOOKUP($C436,'Spells Data'!$A$1:$N$363,12,FALSE)=0,"",VLOOKUP($C436,'Spells Data'!$A$1:$N$363,12,FALSE))</f>
        <v>Writing is hidden by illusion except to you and designated creatures</v>
      </c>
      <c r="N436" t="str">
        <f>IF(VLOOKUP($C436,'Spells Data'!$A$1:$N$363,13,FALSE)=0,"",VLOOKUP($C436,'Spells Data'!$A$1:$N$363,13,FALSE))</f>
        <v/>
      </c>
      <c r="O436" t="s">
        <v>329</v>
      </c>
    </row>
    <row r="437" spans="1:15" x14ac:dyDescent="0.4">
      <c r="A437" t="s">
        <v>342</v>
      </c>
      <c r="B437">
        <v>1</v>
      </c>
      <c r="C437" t="s">
        <v>34</v>
      </c>
      <c r="D437" t="str">
        <f>IF(VLOOKUP($C437,'Spells Data'!$A$1:$N$363,3,FALSE)=0,"",VLOOKUP($C437,'Spells Data'!$A$1:$N$363,3,FALSE))</f>
        <v>illusion</v>
      </c>
      <c r="E437" t="str">
        <f>IF(VLOOKUP($C437,'Spells Data'!$A$1:$N$363,4,FALSE)=0,"",VLOOKUP($C437,'Spells Data'!$A$1:$N$363,4,FALSE))</f>
        <v>yes</v>
      </c>
      <c r="F437" t="str">
        <f>IF(VLOOKUP($C437,'Spells Data'!$A$1:$N$363,5,FALSE)=0,"",VLOOKUP($C437,'Spells Data'!$A$1:$N$363,5,FALSE))</f>
        <v>1 minute</v>
      </c>
      <c r="G437" t="str">
        <f>IF(VLOOKUP($C437,'Spells Data'!$A$1:$N$363,6,FALSE)=0,"",VLOOKUP($C437,'Spells Data'!$A$1:$N$363,6,FALSE))</f>
        <v>Touch</v>
      </c>
      <c r="H437" t="str">
        <f>IF(VLOOKUP($C437,'Spells Data'!$A$1:$N$363,7,FALSE)=0,"",VLOOKUP($C437,'Spells Data'!$A$1:$N$363,7,FALSE))</f>
        <v/>
      </c>
      <c r="I437" t="str">
        <f>IF(VLOOKUP($C437,'Spells Data'!$A$1:$N$363,8,FALSE)=0,"",VLOOKUP($C437,'Spells Data'!$A$1:$N$363,8,FALSE))</f>
        <v>S</v>
      </c>
      <c r="J437" t="str">
        <f>IF(VLOOKUP($C437,'Spells Data'!$A$1:$N$363,9,FALSE)=0,"",VLOOKUP($C437,'Spells Data'!$A$1:$N$363,9,FALSE))</f>
        <v>M</v>
      </c>
      <c r="K437" t="str">
        <f>IF(VLOOKUP($C437,'Spells Data'!$A$1:$N$363,10,FALSE)=0,"",VLOOKUP($C437,'Spells Data'!$A$1:$N$363,10,FALSE))</f>
        <v>yes</v>
      </c>
      <c r="L437" t="str">
        <f>IF(VLOOKUP($C437,'Spells Data'!$A$1:$N$363,11,FALSE)=0,"",VLOOKUP($C437,'Spells Data'!$A$1:$N$363,11,FALSE))</f>
        <v>10 days</v>
      </c>
      <c r="M437" t="str">
        <f>IF(VLOOKUP($C437,'Spells Data'!$A$1:$N$363,12,FALSE)=0,"",VLOOKUP($C437,'Spells Data'!$A$1:$N$363,12,FALSE))</f>
        <v>Writing is hidden by illusion except to you and designated creatures</v>
      </c>
      <c r="N437" t="str">
        <f>IF(VLOOKUP($C437,'Spells Data'!$A$1:$N$363,13,FALSE)=0,"",VLOOKUP($C437,'Spells Data'!$A$1:$N$363,13,FALSE))</f>
        <v/>
      </c>
      <c r="O437" t="s">
        <v>342</v>
      </c>
    </row>
    <row r="438" spans="1:15" x14ac:dyDescent="0.4">
      <c r="A438" t="s">
        <v>329</v>
      </c>
      <c r="B438">
        <v>9</v>
      </c>
      <c r="C438" t="s">
        <v>341</v>
      </c>
      <c r="D438" t="str">
        <f>IF(VLOOKUP($C438,'Spells Data'!$A$1:$N$363,3,FALSE)=0,"",VLOOKUP($C438,'Spells Data'!$A$1:$N$363,3,FALSE))</f>
        <v>abjuration</v>
      </c>
      <c r="E438" t="str">
        <f>IF(VLOOKUP($C438,'Spells Data'!$A$1:$N$363,4,FALSE)=0,"",VLOOKUP($C438,'Spells Data'!$A$1:$N$363,4,FALSE))</f>
        <v/>
      </c>
      <c r="F438" t="str">
        <f>IF(VLOOKUP($C438,'Spells Data'!$A$1:$N$363,5,FALSE)=0,"",VLOOKUP($C438,'Spells Data'!$A$1:$N$363,5,FALSE))</f>
        <v>1 minute</v>
      </c>
      <c r="G438" t="str">
        <f>IF(VLOOKUP($C438,'Spells Data'!$A$1:$N$363,6,FALSE)=0,"",VLOOKUP($C438,'Spells Data'!$A$1:$N$363,6,FALSE))</f>
        <v>30 feet</v>
      </c>
      <c r="H438" t="str">
        <f>IF(VLOOKUP($C438,'Spells Data'!$A$1:$N$363,7,FALSE)=0,"",VLOOKUP($C438,'Spells Data'!$A$1:$N$363,7,FALSE))</f>
        <v>V</v>
      </c>
      <c r="I438" t="str">
        <f>IF(VLOOKUP($C438,'Spells Data'!$A$1:$N$363,8,FALSE)=0,"",VLOOKUP($C438,'Spells Data'!$A$1:$N$363,8,FALSE))</f>
        <v>S</v>
      </c>
      <c r="J438" t="str">
        <f>IF(VLOOKUP($C438,'Spells Data'!$A$1:$N$363,9,FALSE)=0,"",VLOOKUP($C438,'Spells Data'!$A$1:$N$363,9,FALSE))</f>
        <v>M</v>
      </c>
      <c r="K438" t="str">
        <f>IF(VLOOKUP($C438,'Spells Data'!$A$1:$N$363,10,FALSE)=0,"",VLOOKUP($C438,'Spells Data'!$A$1:$N$363,10,FALSE))</f>
        <v/>
      </c>
      <c r="L438" t="str">
        <f>IF(VLOOKUP($C438,'Spells Data'!$A$1:$N$363,11,FALSE)=0,"",VLOOKUP($C438,'Spells Data'!$A$1:$N$363,11,FALSE))</f>
        <v>Until dispelled</v>
      </c>
      <c r="M438" t="str">
        <f>IF(VLOOKUP($C438,'Spells Data'!$A$1:$N$363,12,FALSE)=0,"",VLOOKUP($C438,'Spells Data'!$A$1:$N$363,12,FALSE))</f>
        <v xml:space="preserve">Target creature in range is imprisoned in one of five options if it fails a Wis save. </v>
      </c>
      <c r="N438" t="str">
        <f>IF(VLOOKUP($C438,'Spells Data'!$A$1:$N$363,13,FALSE)=0,"",VLOOKUP($C438,'Spells Data'!$A$1:$N$363,13,FALSE))</f>
        <v/>
      </c>
      <c r="O438" t="s">
        <v>329</v>
      </c>
    </row>
    <row r="439" spans="1:15" x14ac:dyDescent="0.4">
      <c r="A439" t="s">
        <v>342</v>
      </c>
      <c r="B439">
        <v>9</v>
      </c>
      <c r="C439" t="s">
        <v>341</v>
      </c>
      <c r="D439" t="str">
        <f>IF(VLOOKUP($C439,'Spells Data'!$A$1:$N$363,3,FALSE)=0,"",VLOOKUP($C439,'Spells Data'!$A$1:$N$363,3,FALSE))</f>
        <v>abjuration</v>
      </c>
      <c r="E439" t="str">
        <f>IF(VLOOKUP($C439,'Spells Data'!$A$1:$N$363,4,FALSE)=0,"",VLOOKUP($C439,'Spells Data'!$A$1:$N$363,4,FALSE))</f>
        <v/>
      </c>
      <c r="F439" t="str">
        <f>IF(VLOOKUP($C439,'Spells Data'!$A$1:$N$363,5,FALSE)=0,"",VLOOKUP($C439,'Spells Data'!$A$1:$N$363,5,FALSE))</f>
        <v>1 minute</v>
      </c>
      <c r="G439" t="str">
        <f>IF(VLOOKUP($C439,'Spells Data'!$A$1:$N$363,6,FALSE)=0,"",VLOOKUP($C439,'Spells Data'!$A$1:$N$363,6,FALSE))</f>
        <v>30 feet</v>
      </c>
      <c r="H439" t="str">
        <f>IF(VLOOKUP($C439,'Spells Data'!$A$1:$N$363,7,FALSE)=0,"",VLOOKUP($C439,'Spells Data'!$A$1:$N$363,7,FALSE))</f>
        <v>V</v>
      </c>
      <c r="I439" t="str">
        <f>IF(VLOOKUP($C439,'Spells Data'!$A$1:$N$363,8,FALSE)=0,"",VLOOKUP($C439,'Spells Data'!$A$1:$N$363,8,FALSE))</f>
        <v>S</v>
      </c>
      <c r="J439" t="str">
        <f>IF(VLOOKUP($C439,'Spells Data'!$A$1:$N$363,9,FALSE)=0,"",VLOOKUP($C439,'Spells Data'!$A$1:$N$363,9,FALSE))</f>
        <v>M</v>
      </c>
      <c r="K439" t="str">
        <f>IF(VLOOKUP($C439,'Spells Data'!$A$1:$N$363,10,FALSE)=0,"",VLOOKUP($C439,'Spells Data'!$A$1:$N$363,10,FALSE))</f>
        <v/>
      </c>
      <c r="L439" t="str">
        <f>IF(VLOOKUP($C439,'Spells Data'!$A$1:$N$363,11,FALSE)=0,"",VLOOKUP($C439,'Spells Data'!$A$1:$N$363,11,FALSE))</f>
        <v>Until dispelled</v>
      </c>
      <c r="M439" t="str">
        <f>IF(VLOOKUP($C439,'Spells Data'!$A$1:$N$363,12,FALSE)=0,"",VLOOKUP($C439,'Spells Data'!$A$1:$N$363,12,FALSE))</f>
        <v xml:space="preserve">Target creature in range is imprisoned in one of five options if it fails a Wis save. </v>
      </c>
      <c r="N439" t="str">
        <f>IF(VLOOKUP($C439,'Spells Data'!$A$1:$N$363,13,FALSE)=0,"",VLOOKUP($C439,'Spells Data'!$A$1:$N$363,13,FALSE))</f>
        <v/>
      </c>
      <c r="O439" t="s">
        <v>342</v>
      </c>
    </row>
    <row r="440" spans="1:15" x14ac:dyDescent="0.4">
      <c r="A440" t="s">
        <v>278</v>
      </c>
      <c r="B440">
        <v>8</v>
      </c>
      <c r="C440" t="s">
        <v>325</v>
      </c>
      <c r="D440" t="str">
        <f>IF(VLOOKUP($C440,'Spells Data'!$A$1:$N$363,3,FALSE)=0,"",VLOOKUP($C440,'Spells Data'!$A$1:$N$363,3,FALSE))</f>
        <v>conjuration</v>
      </c>
      <c r="E440" t="str">
        <f>IF(VLOOKUP($C440,'Spells Data'!$A$1:$N$363,4,FALSE)=0,"",VLOOKUP($C440,'Spells Data'!$A$1:$N$363,4,FALSE))</f>
        <v/>
      </c>
      <c r="F440" t="str">
        <f>IF(VLOOKUP($C440,'Spells Data'!$A$1:$N$363,5,FALSE)=0,"",VLOOKUP($C440,'Spells Data'!$A$1:$N$363,5,FALSE))</f>
        <v>1 action</v>
      </c>
      <c r="G440" t="str">
        <f>IF(VLOOKUP($C440,'Spells Data'!$A$1:$N$363,6,FALSE)=0,"",VLOOKUP($C440,'Spells Data'!$A$1:$N$363,6,FALSE))</f>
        <v>150 feet</v>
      </c>
      <c r="H440" t="str">
        <f>IF(VLOOKUP($C440,'Spells Data'!$A$1:$N$363,7,FALSE)=0,"",VLOOKUP($C440,'Spells Data'!$A$1:$N$363,7,FALSE))</f>
        <v>V</v>
      </c>
      <c r="I440" t="str">
        <f>IF(VLOOKUP($C440,'Spells Data'!$A$1:$N$363,8,FALSE)=0,"",VLOOKUP($C440,'Spells Data'!$A$1:$N$363,8,FALSE))</f>
        <v>S</v>
      </c>
      <c r="J440" t="str">
        <f>IF(VLOOKUP($C440,'Spells Data'!$A$1:$N$363,9,FALSE)=0,"",VLOOKUP($C440,'Spells Data'!$A$1:$N$363,9,FALSE))</f>
        <v/>
      </c>
      <c r="K440" t="str">
        <f>IF(VLOOKUP($C440,'Spells Data'!$A$1:$N$363,10,FALSE)=0,"",VLOOKUP($C440,'Spells Data'!$A$1:$N$363,10,FALSE))</f>
        <v/>
      </c>
      <c r="L440" t="str">
        <f>IF(VLOOKUP($C440,'Spells Data'!$A$1:$N$363,11,FALSE)=0,"",VLOOKUP($C440,'Spells Data'!$A$1:$N$363,11,FALSE))</f>
        <v>Concentration, up to 1 minute</v>
      </c>
      <c r="M440" t="str">
        <f>IF(VLOOKUP($C440,'Spells Data'!$A$1:$N$363,12,FALSE)=0,"",VLOOKUP($C440,'Spells Data'!$A$1:$N$363,12,FALSE))</f>
        <v>A cloud 20' in radius that moves 10' away around deals 10d8 fire damage to creatures caught inside it on casting or end of their turn on a failed Dex save</v>
      </c>
      <c r="N440" t="str">
        <f>IF(VLOOKUP($C440,'Spells Data'!$A$1:$N$363,13,FALSE)=0,"",VLOOKUP($C440,'Spells Data'!$A$1:$N$363,13,FALSE))</f>
        <v/>
      </c>
      <c r="O440" t="s">
        <v>278</v>
      </c>
    </row>
    <row r="441" spans="1:15" x14ac:dyDescent="0.4">
      <c r="A441" t="s">
        <v>342</v>
      </c>
      <c r="B441">
        <v>8</v>
      </c>
      <c r="C441" t="s">
        <v>325</v>
      </c>
      <c r="D441" t="str">
        <f>IF(VLOOKUP($C441,'Spells Data'!$A$1:$N$363,3,FALSE)=0,"",VLOOKUP($C441,'Spells Data'!$A$1:$N$363,3,FALSE))</f>
        <v>conjuration</v>
      </c>
      <c r="E441" t="str">
        <f>IF(VLOOKUP($C441,'Spells Data'!$A$1:$N$363,4,FALSE)=0,"",VLOOKUP($C441,'Spells Data'!$A$1:$N$363,4,FALSE))</f>
        <v/>
      </c>
      <c r="F441" t="str">
        <f>IF(VLOOKUP($C441,'Spells Data'!$A$1:$N$363,5,FALSE)=0,"",VLOOKUP($C441,'Spells Data'!$A$1:$N$363,5,FALSE))</f>
        <v>1 action</v>
      </c>
      <c r="G441" t="str">
        <f>IF(VLOOKUP($C441,'Spells Data'!$A$1:$N$363,6,FALSE)=0,"",VLOOKUP($C441,'Spells Data'!$A$1:$N$363,6,FALSE))</f>
        <v>150 feet</v>
      </c>
      <c r="H441" t="str">
        <f>IF(VLOOKUP($C441,'Spells Data'!$A$1:$N$363,7,FALSE)=0,"",VLOOKUP($C441,'Spells Data'!$A$1:$N$363,7,FALSE))</f>
        <v>V</v>
      </c>
      <c r="I441" t="str">
        <f>IF(VLOOKUP($C441,'Spells Data'!$A$1:$N$363,8,FALSE)=0,"",VLOOKUP($C441,'Spells Data'!$A$1:$N$363,8,FALSE))</f>
        <v>S</v>
      </c>
      <c r="J441" t="str">
        <f>IF(VLOOKUP($C441,'Spells Data'!$A$1:$N$363,9,FALSE)=0,"",VLOOKUP($C441,'Spells Data'!$A$1:$N$363,9,FALSE))</f>
        <v/>
      </c>
      <c r="K441" t="str">
        <f>IF(VLOOKUP($C441,'Spells Data'!$A$1:$N$363,10,FALSE)=0,"",VLOOKUP($C441,'Spells Data'!$A$1:$N$363,10,FALSE))</f>
        <v/>
      </c>
      <c r="L441" t="str">
        <f>IF(VLOOKUP($C441,'Spells Data'!$A$1:$N$363,11,FALSE)=0,"",VLOOKUP($C441,'Spells Data'!$A$1:$N$363,11,FALSE))</f>
        <v>Concentration, up to 1 minute</v>
      </c>
      <c r="M441" t="str">
        <f>IF(VLOOKUP($C441,'Spells Data'!$A$1:$N$363,12,FALSE)=0,"",VLOOKUP($C441,'Spells Data'!$A$1:$N$363,12,FALSE))</f>
        <v>A cloud 20' in radius that moves 10' away around deals 10d8 fire damage to creatures caught inside it on casting or end of their turn on a failed Dex save</v>
      </c>
      <c r="N441" t="str">
        <f>IF(VLOOKUP($C441,'Spells Data'!$A$1:$N$363,13,FALSE)=0,"",VLOOKUP($C441,'Spells Data'!$A$1:$N$363,13,FALSE))</f>
        <v/>
      </c>
      <c r="O441" t="s">
        <v>342</v>
      </c>
    </row>
    <row r="442" spans="1:15" x14ac:dyDescent="0.4">
      <c r="A442" t="s">
        <v>124</v>
      </c>
      <c r="B442">
        <v>1</v>
      </c>
      <c r="C442" t="s">
        <v>136</v>
      </c>
      <c r="D442" t="str">
        <f>IF(VLOOKUP($C442,'Spells Data'!$A$1:$N$363,3,FALSE)=0,"",VLOOKUP($C442,'Spells Data'!$A$1:$N$363,3,FALSE))</f>
        <v>necromancy</v>
      </c>
      <c r="E442" t="str">
        <f>IF(VLOOKUP($C442,'Spells Data'!$A$1:$N$363,4,FALSE)=0,"",VLOOKUP($C442,'Spells Data'!$A$1:$N$363,4,FALSE))</f>
        <v/>
      </c>
      <c r="F442" t="str">
        <f>IF(VLOOKUP($C442,'Spells Data'!$A$1:$N$363,5,FALSE)=0,"",VLOOKUP($C442,'Spells Data'!$A$1:$N$363,5,FALSE))</f>
        <v>1 action</v>
      </c>
      <c r="G442" t="str">
        <f>IF(VLOOKUP($C442,'Spells Data'!$A$1:$N$363,6,FALSE)=0,"",VLOOKUP($C442,'Spells Data'!$A$1:$N$363,6,FALSE))</f>
        <v>Touch</v>
      </c>
      <c r="H442" t="str">
        <f>IF(VLOOKUP($C442,'Spells Data'!$A$1:$N$363,7,FALSE)=0,"",VLOOKUP($C442,'Spells Data'!$A$1:$N$363,7,FALSE))</f>
        <v>V</v>
      </c>
      <c r="I442" t="str">
        <f>IF(VLOOKUP($C442,'Spells Data'!$A$1:$N$363,8,FALSE)=0,"",VLOOKUP($C442,'Spells Data'!$A$1:$N$363,8,FALSE))</f>
        <v>S</v>
      </c>
      <c r="J442" t="str">
        <f>IF(VLOOKUP($C442,'Spells Data'!$A$1:$N$363,9,FALSE)=0,"",VLOOKUP($C442,'Spells Data'!$A$1:$N$363,9,FALSE))</f>
        <v/>
      </c>
      <c r="K442" t="str">
        <f>IF(VLOOKUP($C442,'Spells Data'!$A$1:$N$363,10,FALSE)=0,"",VLOOKUP($C442,'Spells Data'!$A$1:$N$363,10,FALSE))</f>
        <v/>
      </c>
      <c r="L442" t="str">
        <f>IF(VLOOKUP($C442,'Spells Data'!$A$1:$N$363,11,FALSE)=0,"",VLOOKUP($C442,'Spells Data'!$A$1:$N$363,11,FALSE))</f>
        <v>Instantaneous</v>
      </c>
      <c r="M442" t="str">
        <f>IF(VLOOKUP($C442,'Spells Data'!$A$1:$N$363,12,FALSE)=0,"",VLOOKUP($C442,'Spells Data'!$A$1:$N$363,12,FALSE))</f>
        <v>Target takes 3d10 necrotic damage on hit</v>
      </c>
      <c r="N442" t="str">
        <f>IF(VLOOKUP($C442,'Spells Data'!$A$1:$N$363,13,FALSE)=0,"",VLOOKUP($C442,'Spells Data'!$A$1:$N$363,13,FALSE))</f>
        <v>yes</v>
      </c>
      <c r="O442" t="s">
        <v>124</v>
      </c>
    </row>
    <row r="443" spans="1:15" x14ac:dyDescent="0.4">
      <c r="A443" t="s">
        <v>124</v>
      </c>
      <c r="B443">
        <v>5</v>
      </c>
      <c r="C443" t="s">
        <v>174</v>
      </c>
      <c r="D443" t="str">
        <f>IF(VLOOKUP($C443,'Spells Data'!$A$1:$N$363,3,FALSE)=0,"",VLOOKUP($C443,'Spells Data'!$A$1:$N$363,3,FALSE))</f>
        <v>conjuration</v>
      </c>
      <c r="E443" t="str">
        <f>IF(VLOOKUP($C443,'Spells Data'!$A$1:$N$363,4,FALSE)=0,"",VLOOKUP($C443,'Spells Data'!$A$1:$N$363,4,FALSE))</f>
        <v/>
      </c>
      <c r="F443" t="str">
        <f>IF(VLOOKUP($C443,'Spells Data'!$A$1:$N$363,5,FALSE)=0,"",VLOOKUP($C443,'Spells Data'!$A$1:$N$363,5,FALSE))</f>
        <v>1 action</v>
      </c>
      <c r="G443" t="str">
        <f>IF(VLOOKUP($C443,'Spells Data'!$A$1:$N$363,6,FALSE)=0,"",VLOOKUP($C443,'Spells Data'!$A$1:$N$363,6,FALSE))</f>
        <v>300 feet</v>
      </c>
      <c r="H443" t="str">
        <f>IF(VLOOKUP($C443,'Spells Data'!$A$1:$N$363,7,FALSE)=0,"",VLOOKUP($C443,'Spells Data'!$A$1:$N$363,7,FALSE))</f>
        <v>V</v>
      </c>
      <c r="I443" t="str">
        <f>IF(VLOOKUP($C443,'Spells Data'!$A$1:$N$363,8,FALSE)=0,"",VLOOKUP($C443,'Spells Data'!$A$1:$N$363,8,FALSE))</f>
        <v>S</v>
      </c>
      <c r="J443" t="str">
        <f>IF(VLOOKUP($C443,'Spells Data'!$A$1:$N$363,9,FALSE)=0,"",VLOOKUP($C443,'Spells Data'!$A$1:$N$363,9,FALSE))</f>
        <v>M</v>
      </c>
      <c r="K443" t="str">
        <f>IF(VLOOKUP($C443,'Spells Data'!$A$1:$N$363,10,FALSE)=0,"",VLOOKUP($C443,'Spells Data'!$A$1:$N$363,10,FALSE))</f>
        <v/>
      </c>
      <c r="L443" t="str">
        <f>IF(VLOOKUP($C443,'Spells Data'!$A$1:$N$363,11,FALSE)=0,"",VLOOKUP($C443,'Spells Data'!$A$1:$N$363,11,FALSE))</f>
        <v>Concentration, up to 10 minutes</v>
      </c>
      <c r="M443" t="str">
        <f>IF(VLOOKUP($C443,'Spells Data'!$A$1:$N$363,12,FALSE)=0,"",VLOOKUP($C443,'Spells Data'!$A$1:$N$363,12,FALSE))</f>
        <v>Creatures in 20' radius sphere take 4d10 piercing damage on failed Con save</v>
      </c>
      <c r="N443" t="str">
        <f>IF(VLOOKUP($C443,'Spells Data'!$A$1:$N$363,13,FALSE)=0,"",VLOOKUP($C443,'Spells Data'!$A$1:$N$363,13,FALSE))</f>
        <v>yes</v>
      </c>
      <c r="O443" t="s">
        <v>124</v>
      </c>
    </row>
    <row r="444" spans="1:15" x14ac:dyDescent="0.4">
      <c r="A444" t="s">
        <v>195</v>
      </c>
      <c r="B444">
        <v>5</v>
      </c>
      <c r="C444" t="s">
        <v>174</v>
      </c>
      <c r="D444" t="str">
        <f>IF(VLOOKUP($C444,'Spells Data'!$A$1:$N$363,3,FALSE)=0,"",VLOOKUP($C444,'Spells Data'!$A$1:$N$363,3,FALSE))</f>
        <v>conjuration</v>
      </c>
      <c r="E444" t="str">
        <f>IF(VLOOKUP($C444,'Spells Data'!$A$1:$N$363,4,FALSE)=0,"",VLOOKUP($C444,'Spells Data'!$A$1:$N$363,4,FALSE))</f>
        <v/>
      </c>
      <c r="F444" t="str">
        <f>IF(VLOOKUP($C444,'Spells Data'!$A$1:$N$363,5,FALSE)=0,"",VLOOKUP($C444,'Spells Data'!$A$1:$N$363,5,FALSE))</f>
        <v>1 action</v>
      </c>
      <c r="G444" t="str">
        <f>IF(VLOOKUP($C444,'Spells Data'!$A$1:$N$363,6,FALSE)=0,"",VLOOKUP($C444,'Spells Data'!$A$1:$N$363,6,FALSE))</f>
        <v>300 feet</v>
      </c>
      <c r="H444" t="str">
        <f>IF(VLOOKUP($C444,'Spells Data'!$A$1:$N$363,7,FALSE)=0,"",VLOOKUP($C444,'Spells Data'!$A$1:$N$363,7,FALSE))</f>
        <v>V</v>
      </c>
      <c r="I444" t="str">
        <f>IF(VLOOKUP($C444,'Spells Data'!$A$1:$N$363,8,FALSE)=0,"",VLOOKUP($C444,'Spells Data'!$A$1:$N$363,8,FALSE))</f>
        <v>S</v>
      </c>
      <c r="J444" t="str">
        <f>IF(VLOOKUP($C444,'Spells Data'!$A$1:$N$363,9,FALSE)=0,"",VLOOKUP($C444,'Spells Data'!$A$1:$N$363,9,FALSE))</f>
        <v>M</v>
      </c>
      <c r="K444" t="str">
        <f>IF(VLOOKUP($C444,'Spells Data'!$A$1:$N$363,10,FALSE)=0,"",VLOOKUP($C444,'Spells Data'!$A$1:$N$363,10,FALSE))</f>
        <v/>
      </c>
      <c r="L444" t="str">
        <f>IF(VLOOKUP($C444,'Spells Data'!$A$1:$N$363,11,FALSE)=0,"",VLOOKUP($C444,'Spells Data'!$A$1:$N$363,11,FALSE))</f>
        <v>Concentration, up to 10 minutes</v>
      </c>
      <c r="M444" t="str">
        <f>IF(VLOOKUP($C444,'Spells Data'!$A$1:$N$363,12,FALSE)=0,"",VLOOKUP($C444,'Spells Data'!$A$1:$N$363,12,FALSE))</f>
        <v>Creatures in 20' radius sphere take 4d10 piercing damage on failed Con save</v>
      </c>
      <c r="N444" t="str">
        <f>IF(VLOOKUP($C444,'Spells Data'!$A$1:$N$363,13,FALSE)=0,"",VLOOKUP($C444,'Spells Data'!$A$1:$N$363,13,FALSE))</f>
        <v>yes</v>
      </c>
      <c r="O444" t="s">
        <v>195</v>
      </c>
    </row>
    <row r="445" spans="1:15" x14ac:dyDescent="0.4">
      <c r="A445" t="s">
        <v>278</v>
      </c>
      <c r="B445">
        <v>5</v>
      </c>
      <c r="C445" t="s">
        <v>174</v>
      </c>
      <c r="D445" t="str">
        <f>IF(VLOOKUP($C445,'Spells Data'!$A$1:$N$363,3,FALSE)=0,"",VLOOKUP($C445,'Spells Data'!$A$1:$N$363,3,FALSE))</f>
        <v>conjuration</v>
      </c>
      <c r="E445" t="str">
        <f>IF(VLOOKUP($C445,'Spells Data'!$A$1:$N$363,4,FALSE)=0,"",VLOOKUP($C445,'Spells Data'!$A$1:$N$363,4,FALSE))</f>
        <v/>
      </c>
      <c r="F445" t="str">
        <f>IF(VLOOKUP($C445,'Spells Data'!$A$1:$N$363,5,FALSE)=0,"",VLOOKUP($C445,'Spells Data'!$A$1:$N$363,5,FALSE))</f>
        <v>1 action</v>
      </c>
      <c r="G445" t="str">
        <f>IF(VLOOKUP($C445,'Spells Data'!$A$1:$N$363,6,FALSE)=0,"",VLOOKUP($C445,'Spells Data'!$A$1:$N$363,6,FALSE))</f>
        <v>300 feet</v>
      </c>
      <c r="H445" t="str">
        <f>IF(VLOOKUP($C445,'Spells Data'!$A$1:$N$363,7,FALSE)=0,"",VLOOKUP($C445,'Spells Data'!$A$1:$N$363,7,FALSE))</f>
        <v>V</v>
      </c>
      <c r="I445" t="str">
        <f>IF(VLOOKUP($C445,'Spells Data'!$A$1:$N$363,8,FALSE)=0,"",VLOOKUP($C445,'Spells Data'!$A$1:$N$363,8,FALSE))</f>
        <v>S</v>
      </c>
      <c r="J445" t="str">
        <f>IF(VLOOKUP($C445,'Spells Data'!$A$1:$N$363,9,FALSE)=0,"",VLOOKUP($C445,'Spells Data'!$A$1:$N$363,9,FALSE))</f>
        <v>M</v>
      </c>
      <c r="K445" t="str">
        <f>IF(VLOOKUP($C445,'Spells Data'!$A$1:$N$363,10,FALSE)=0,"",VLOOKUP($C445,'Spells Data'!$A$1:$N$363,10,FALSE))</f>
        <v/>
      </c>
      <c r="L445" t="str">
        <f>IF(VLOOKUP($C445,'Spells Data'!$A$1:$N$363,11,FALSE)=0,"",VLOOKUP($C445,'Spells Data'!$A$1:$N$363,11,FALSE))</f>
        <v>Concentration, up to 10 minutes</v>
      </c>
      <c r="M445" t="str">
        <f>IF(VLOOKUP($C445,'Spells Data'!$A$1:$N$363,12,FALSE)=0,"",VLOOKUP($C445,'Spells Data'!$A$1:$N$363,12,FALSE))</f>
        <v>Creatures in 20' radius sphere take 4d10 piercing damage on failed Con save</v>
      </c>
      <c r="N445" t="str">
        <f>IF(VLOOKUP($C445,'Spells Data'!$A$1:$N$363,13,FALSE)=0,"",VLOOKUP($C445,'Spells Data'!$A$1:$N$363,13,FALSE))</f>
        <v>yes</v>
      </c>
      <c r="O445" t="s">
        <v>278</v>
      </c>
    </row>
    <row r="446" spans="1:15" x14ac:dyDescent="0.4">
      <c r="A446" t="s">
        <v>10</v>
      </c>
      <c r="B446">
        <v>2</v>
      </c>
      <c r="C446" t="s">
        <v>50</v>
      </c>
      <c r="D446" t="str">
        <f>IF(VLOOKUP($C446,'Spells Data'!$A$1:$N$363,3,FALSE)=0,"",VLOOKUP($C446,'Spells Data'!$A$1:$N$363,3,FALSE))</f>
        <v>illusion</v>
      </c>
      <c r="E446" t="str">
        <f>IF(VLOOKUP($C446,'Spells Data'!$A$1:$N$363,4,FALSE)=0,"",VLOOKUP($C446,'Spells Data'!$A$1:$N$363,4,FALSE))</f>
        <v/>
      </c>
      <c r="F446" t="str">
        <f>IF(VLOOKUP($C446,'Spells Data'!$A$1:$N$363,5,FALSE)=0,"",VLOOKUP($C446,'Spells Data'!$A$1:$N$363,5,FALSE))</f>
        <v>1 action</v>
      </c>
      <c r="G446" t="str">
        <f>IF(VLOOKUP($C446,'Spells Data'!$A$1:$N$363,6,FALSE)=0,"",VLOOKUP($C446,'Spells Data'!$A$1:$N$363,6,FALSE))</f>
        <v>Touch</v>
      </c>
      <c r="H446" t="str">
        <f>IF(VLOOKUP($C446,'Spells Data'!$A$1:$N$363,7,FALSE)=0,"",VLOOKUP($C446,'Spells Data'!$A$1:$N$363,7,FALSE))</f>
        <v>V</v>
      </c>
      <c r="I446" t="str">
        <f>IF(VLOOKUP($C446,'Spells Data'!$A$1:$N$363,8,FALSE)=0,"",VLOOKUP($C446,'Spells Data'!$A$1:$N$363,8,FALSE))</f>
        <v>S</v>
      </c>
      <c r="J446" t="str">
        <f>IF(VLOOKUP($C446,'Spells Data'!$A$1:$N$363,9,FALSE)=0,"",VLOOKUP($C446,'Spells Data'!$A$1:$N$363,9,FALSE))</f>
        <v>M</v>
      </c>
      <c r="K446" t="str">
        <f>IF(VLOOKUP($C446,'Spells Data'!$A$1:$N$363,10,FALSE)=0,"",VLOOKUP($C446,'Spells Data'!$A$1:$N$363,10,FALSE))</f>
        <v/>
      </c>
      <c r="L446" t="str">
        <f>IF(VLOOKUP($C446,'Spells Data'!$A$1:$N$363,11,FALSE)=0,"",VLOOKUP($C446,'Spells Data'!$A$1:$N$363,11,FALSE))</f>
        <v>Concentration, up to 1 hour</v>
      </c>
      <c r="M446" t="str">
        <f>IF(VLOOKUP($C446,'Spells Data'!$A$1:$N$363,12,FALSE)=0,"",VLOOKUP($C446,'Spells Data'!$A$1:$N$363,12,FALSE))</f>
        <v>A creature you touch becomes invisible until the spell ends. Anything the target is wearing or carrying is invisible as long as it is on the target’s person. The spell ends for a target that attacks or casts a spell</v>
      </c>
      <c r="N446" t="str">
        <f>IF(VLOOKUP($C446,'Spells Data'!$A$1:$N$363,13,FALSE)=0,"",VLOOKUP($C446,'Spells Data'!$A$1:$N$363,13,FALSE))</f>
        <v>yes</v>
      </c>
      <c r="O446" t="s">
        <v>10</v>
      </c>
    </row>
    <row r="447" spans="1:15" x14ac:dyDescent="0.4">
      <c r="A447" t="s">
        <v>278</v>
      </c>
      <c r="B447">
        <v>2</v>
      </c>
      <c r="C447" t="s">
        <v>50</v>
      </c>
      <c r="D447" t="str">
        <f>IF(VLOOKUP($C447,'Spells Data'!$A$1:$N$363,3,FALSE)=0,"",VLOOKUP($C447,'Spells Data'!$A$1:$N$363,3,FALSE))</f>
        <v>illusion</v>
      </c>
      <c r="E447" t="str">
        <f>IF(VLOOKUP($C447,'Spells Data'!$A$1:$N$363,4,FALSE)=0,"",VLOOKUP($C447,'Spells Data'!$A$1:$N$363,4,FALSE))</f>
        <v/>
      </c>
      <c r="F447" t="str">
        <f>IF(VLOOKUP($C447,'Spells Data'!$A$1:$N$363,5,FALSE)=0,"",VLOOKUP($C447,'Spells Data'!$A$1:$N$363,5,FALSE))</f>
        <v>1 action</v>
      </c>
      <c r="G447" t="str">
        <f>IF(VLOOKUP($C447,'Spells Data'!$A$1:$N$363,6,FALSE)=0,"",VLOOKUP($C447,'Spells Data'!$A$1:$N$363,6,FALSE))</f>
        <v>Touch</v>
      </c>
      <c r="H447" t="str">
        <f>IF(VLOOKUP($C447,'Spells Data'!$A$1:$N$363,7,FALSE)=0,"",VLOOKUP($C447,'Spells Data'!$A$1:$N$363,7,FALSE))</f>
        <v>V</v>
      </c>
      <c r="I447" t="str">
        <f>IF(VLOOKUP($C447,'Spells Data'!$A$1:$N$363,8,FALSE)=0,"",VLOOKUP($C447,'Spells Data'!$A$1:$N$363,8,FALSE))</f>
        <v>S</v>
      </c>
      <c r="J447" t="str">
        <f>IF(VLOOKUP($C447,'Spells Data'!$A$1:$N$363,9,FALSE)=0,"",VLOOKUP($C447,'Spells Data'!$A$1:$N$363,9,FALSE))</f>
        <v>M</v>
      </c>
      <c r="K447" t="str">
        <f>IF(VLOOKUP($C447,'Spells Data'!$A$1:$N$363,10,FALSE)=0,"",VLOOKUP($C447,'Spells Data'!$A$1:$N$363,10,FALSE))</f>
        <v/>
      </c>
      <c r="L447" t="str">
        <f>IF(VLOOKUP($C447,'Spells Data'!$A$1:$N$363,11,FALSE)=0,"",VLOOKUP($C447,'Spells Data'!$A$1:$N$363,11,FALSE))</f>
        <v>Concentration, up to 1 hour</v>
      </c>
      <c r="M447" t="str">
        <f>IF(VLOOKUP($C447,'Spells Data'!$A$1:$N$363,12,FALSE)=0,"",VLOOKUP($C447,'Spells Data'!$A$1:$N$363,12,FALSE))</f>
        <v>A creature you touch becomes invisible until the spell ends. Anything the target is wearing or carrying is invisible as long as it is on the target’s person. The spell ends for a target that attacks or casts a spell</v>
      </c>
      <c r="N447" t="str">
        <f>IF(VLOOKUP($C447,'Spells Data'!$A$1:$N$363,13,FALSE)=0,"",VLOOKUP($C447,'Spells Data'!$A$1:$N$363,13,FALSE))</f>
        <v>yes</v>
      </c>
      <c r="O447" t="s">
        <v>278</v>
      </c>
    </row>
    <row r="448" spans="1:15" x14ac:dyDescent="0.4">
      <c r="A448" t="s">
        <v>329</v>
      </c>
      <c r="B448">
        <v>2</v>
      </c>
      <c r="C448" t="s">
        <v>50</v>
      </c>
      <c r="D448" t="str">
        <f>IF(VLOOKUP($C448,'Spells Data'!$A$1:$N$363,3,FALSE)=0,"",VLOOKUP($C448,'Spells Data'!$A$1:$N$363,3,FALSE))</f>
        <v>illusion</v>
      </c>
      <c r="E448" t="str">
        <f>IF(VLOOKUP($C448,'Spells Data'!$A$1:$N$363,4,FALSE)=0,"",VLOOKUP($C448,'Spells Data'!$A$1:$N$363,4,FALSE))</f>
        <v/>
      </c>
      <c r="F448" t="str">
        <f>IF(VLOOKUP($C448,'Spells Data'!$A$1:$N$363,5,FALSE)=0,"",VLOOKUP($C448,'Spells Data'!$A$1:$N$363,5,FALSE))</f>
        <v>1 action</v>
      </c>
      <c r="G448" t="str">
        <f>IF(VLOOKUP($C448,'Spells Data'!$A$1:$N$363,6,FALSE)=0,"",VLOOKUP($C448,'Spells Data'!$A$1:$N$363,6,FALSE))</f>
        <v>Touch</v>
      </c>
      <c r="H448" t="str">
        <f>IF(VLOOKUP($C448,'Spells Data'!$A$1:$N$363,7,FALSE)=0,"",VLOOKUP($C448,'Spells Data'!$A$1:$N$363,7,FALSE))</f>
        <v>V</v>
      </c>
      <c r="I448" t="str">
        <f>IF(VLOOKUP($C448,'Spells Data'!$A$1:$N$363,8,FALSE)=0,"",VLOOKUP($C448,'Spells Data'!$A$1:$N$363,8,FALSE))</f>
        <v>S</v>
      </c>
      <c r="J448" t="str">
        <f>IF(VLOOKUP($C448,'Spells Data'!$A$1:$N$363,9,FALSE)=0,"",VLOOKUP($C448,'Spells Data'!$A$1:$N$363,9,FALSE))</f>
        <v>M</v>
      </c>
      <c r="K448" t="str">
        <f>IF(VLOOKUP($C448,'Spells Data'!$A$1:$N$363,10,FALSE)=0,"",VLOOKUP($C448,'Spells Data'!$A$1:$N$363,10,FALSE))</f>
        <v/>
      </c>
      <c r="L448" t="str">
        <f>IF(VLOOKUP($C448,'Spells Data'!$A$1:$N$363,11,FALSE)=0,"",VLOOKUP($C448,'Spells Data'!$A$1:$N$363,11,FALSE))</f>
        <v>Concentration, up to 1 hour</v>
      </c>
      <c r="M448" t="str">
        <f>IF(VLOOKUP($C448,'Spells Data'!$A$1:$N$363,12,FALSE)=0,"",VLOOKUP($C448,'Spells Data'!$A$1:$N$363,12,FALSE))</f>
        <v>A creature you touch becomes invisible until the spell ends. Anything the target is wearing or carrying is invisible as long as it is on the target’s person. The spell ends for a target that attacks or casts a spell</v>
      </c>
      <c r="N448" t="str">
        <f>IF(VLOOKUP($C448,'Spells Data'!$A$1:$N$363,13,FALSE)=0,"",VLOOKUP($C448,'Spells Data'!$A$1:$N$363,13,FALSE))</f>
        <v>yes</v>
      </c>
      <c r="O448" t="s">
        <v>329</v>
      </c>
    </row>
    <row r="449" spans="1:15" x14ac:dyDescent="0.4">
      <c r="A449" t="s">
        <v>342</v>
      </c>
      <c r="B449">
        <v>2</v>
      </c>
      <c r="C449" t="s">
        <v>50</v>
      </c>
      <c r="D449" t="str">
        <f>IF(VLOOKUP($C449,'Spells Data'!$A$1:$N$363,3,FALSE)=0,"",VLOOKUP($C449,'Spells Data'!$A$1:$N$363,3,FALSE))</f>
        <v>illusion</v>
      </c>
      <c r="E449" t="str">
        <f>IF(VLOOKUP($C449,'Spells Data'!$A$1:$N$363,4,FALSE)=0,"",VLOOKUP($C449,'Spells Data'!$A$1:$N$363,4,FALSE))</f>
        <v/>
      </c>
      <c r="F449" t="str">
        <f>IF(VLOOKUP($C449,'Spells Data'!$A$1:$N$363,5,FALSE)=0,"",VLOOKUP($C449,'Spells Data'!$A$1:$N$363,5,FALSE))</f>
        <v>1 action</v>
      </c>
      <c r="G449" t="str">
        <f>IF(VLOOKUP($C449,'Spells Data'!$A$1:$N$363,6,FALSE)=0,"",VLOOKUP($C449,'Spells Data'!$A$1:$N$363,6,FALSE))</f>
        <v>Touch</v>
      </c>
      <c r="H449" t="str">
        <f>IF(VLOOKUP($C449,'Spells Data'!$A$1:$N$363,7,FALSE)=0,"",VLOOKUP($C449,'Spells Data'!$A$1:$N$363,7,FALSE))</f>
        <v>V</v>
      </c>
      <c r="I449" t="str">
        <f>IF(VLOOKUP($C449,'Spells Data'!$A$1:$N$363,8,FALSE)=0,"",VLOOKUP($C449,'Spells Data'!$A$1:$N$363,8,FALSE))</f>
        <v>S</v>
      </c>
      <c r="J449" t="str">
        <f>IF(VLOOKUP($C449,'Spells Data'!$A$1:$N$363,9,FALSE)=0,"",VLOOKUP($C449,'Spells Data'!$A$1:$N$363,9,FALSE))</f>
        <v>M</v>
      </c>
      <c r="K449" t="str">
        <f>IF(VLOOKUP($C449,'Spells Data'!$A$1:$N$363,10,FALSE)=0,"",VLOOKUP($C449,'Spells Data'!$A$1:$N$363,10,FALSE))</f>
        <v/>
      </c>
      <c r="L449" t="str">
        <f>IF(VLOOKUP($C449,'Spells Data'!$A$1:$N$363,11,FALSE)=0,"",VLOOKUP($C449,'Spells Data'!$A$1:$N$363,11,FALSE))</f>
        <v>Concentration, up to 1 hour</v>
      </c>
      <c r="M449" t="str">
        <f>IF(VLOOKUP($C449,'Spells Data'!$A$1:$N$363,12,FALSE)=0,"",VLOOKUP($C449,'Spells Data'!$A$1:$N$363,12,FALSE))</f>
        <v>A creature you touch becomes invisible until the spell ends. Anything the target is wearing or carrying is invisible as long as it is on the target’s person. The spell ends for a target that attacks or casts a spell</v>
      </c>
      <c r="N449" t="str">
        <f>IF(VLOOKUP($C449,'Spells Data'!$A$1:$N$363,13,FALSE)=0,"",VLOOKUP($C449,'Spells Data'!$A$1:$N$363,13,FALSE))</f>
        <v>yes</v>
      </c>
      <c r="O449" t="s">
        <v>342</v>
      </c>
    </row>
    <row r="450" spans="1:15" x14ac:dyDescent="0.4">
      <c r="A450" t="s">
        <v>195</v>
      </c>
      <c r="B450">
        <v>1</v>
      </c>
      <c r="C450" t="s">
        <v>204</v>
      </c>
      <c r="D450" t="str">
        <f>IF(VLOOKUP($C450,'Spells Data'!$A$1:$N$363,3,FALSE)=0,"",VLOOKUP($C450,'Spells Data'!$A$1:$N$363,3,FALSE))</f>
        <v>transmutation</v>
      </c>
      <c r="E450" t="str">
        <f>IF(VLOOKUP($C450,'Spells Data'!$A$1:$N$363,4,FALSE)=0,"",VLOOKUP($C450,'Spells Data'!$A$1:$N$363,4,FALSE))</f>
        <v/>
      </c>
      <c r="F450" t="str">
        <f>IF(VLOOKUP($C450,'Spells Data'!$A$1:$N$363,5,FALSE)=0,"",VLOOKUP($C450,'Spells Data'!$A$1:$N$363,5,FALSE))</f>
        <v>1 action</v>
      </c>
      <c r="G450" t="str">
        <f>IF(VLOOKUP($C450,'Spells Data'!$A$1:$N$363,6,FALSE)=0,"",VLOOKUP($C450,'Spells Data'!$A$1:$N$363,6,FALSE))</f>
        <v>Touch</v>
      </c>
      <c r="H450" t="str">
        <f>IF(VLOOKUP($C450,'Spells Data'!$A$1:$N$363,7,FALSE)=0,"",VLOOKUP($C450,'Spells Data'!$A$1:$N$363,7,FALSE))</f>
        <v>V</v>
      </c>
      <c r="I450" t="str">
        <f>IF(VLOOKUP($C450,'Spells Data'!$A$1:$N$363,8,FALSE)=0,"",VLOOKUP($C450,'Spells Data'!$A$1:$N$363,8,FALSE))</f>
        <v>S</v>
      </c>
      <c r="J450" t="str">
        <f>IF(VLOOKUP($C450,'Spells Data'!$A$1:$N$363,9,FALSE)=0,"",VLOOKUP($C450,'Spells Data'!$A$1:$N$363,9,FALSE))</f>
        <v>M</v>
      </c>
      <c r="K450" t="str">
        <f>IF(VLOOKUP($C450,'Spells Data'!$A$1:$N$363,10,FALSE)=0,"",VLOOKUP($C450,'Spells Data'!$A$1:$N$363,10,FALSE))</f>
        <v/>
      </c>
      <c r="L450" t="str">
        <f>IF(VLOOKUP($C450,'Spells Data'!$A$1:$N$363,11,FALSE)=0,"",VLOOKUP($C450,'Spells Data'!$A$1:$N$363,11,FALSE))</f>
        <v>1 minute</v>
      </c>
      <c r="M450" t="str">
        <f>IF(VLOOKUP($C450,'Spells Data'!$A$1:$N$363,12,FALSE)=0,"",VLOOKUP($C450,'Spells Data'!$A$1:$N$363,12,FALSE))</f>
        <v>You touch a creature. The creature’s jump distance is tripled until the spell ends.</v>
      </c>
      <c r="N450" t="str">
        <f>IF(VLOOKUP($C450,'Spells Data'!$A$1:$N$363,13,FALSE)=0,"",VLOOKUP($C450,'Spells Data'!$A$1:$N$363,13,FALSE))</f>
        <v/>
      </c>
      <c r="O450" t="s">
        <v>195</v>
      </c>
    </row>
    <row r="451" spans="1:15" x14ac:dyDescent="0.4">
      <c r="A451" t="s">
        <v>268</v>
      </c>
      <c r="B451">
        <v>1</v>
      </c>
      <c r="C451" t="s">
        <v>204</v>
      </c>
      <c r="D451" t="str">
        <f>IF(VLOOKUP($C451,'Spells Data'!$A$1:$N$363,3,FALSE)=0,"",VLOOKUP($C451,'Spells Data'!$A$1:$N$363,3,FALSE))</f>
        <v>transmutation</v>
      </c>
      <c r="E451" t="str">
        <f>IF(VLOOKUP($C451,'Spells Data'!$A$1:$N$363,4,FALSE)=0,"",VLOOKUP($C451,'Spells Data'!$A$1:$N$363,4,FALSE))</f>
        <v/>
      </c>
      <c r="F451" t="str">
        <f>IF(VLOOKUP($C451,'Spells Data'!$A$1:$N$363,5,FALSE)=0,"",VLOOKUP($C451,'Spells Data'!$A$1:$N$363,5,FALSE))</f>
        <v>1 action</v>
      </c>
      <c r="G451" t="str">
        <f>IF(VLOOKUP($C451,'Spells Data'!$A$1:$N$363,6,FALSE)=0,"",VLOOKUP($C451,'Spells Data'!$A$1:$N$363,6,FALSE))</f>
        <v>Touch</v>
      </c>
      <c r="H451" t="str">
        <f>IF(VLOOKUP($C451,'Spells Data'!$A$1:$N$363,7,FALSE)=0,"",VLOOKUP($C451,'Spells Data'!$A$1:$N$363,7,FALSE))</f>
        <v>V</v>
      </c>
      <c r="I451" t="str">
        <f>IF(VLOOKUP($C451,'Spells Data'!$A$1:$N$363,8,FALSE)=0,"",VLOOKUP($C451,'Spells Data'!$A$1:$N$363,8,FALSE))</f>
        <v>S</v>
      </c>
      <c r="J451" t="str">
        <f>IF(VLOOKUP($C451,'Spells Data'!$A$1:$N$363,9,FALSE)=0,"",VLOOKUP($C451,'Spells Data'!$A$1:$N$363,9,FALSE))</f>
        <v>M</v>
      </c>
      <c r="K451" t="str">
        <f>IF(VLOOKUP($C451,'Spells Data'!$A$1:$N$363,10,FALSE)=0,"",VLOOKUP($C451,'Spells Data'!$A$1:$N$363,10,FALSE))</f>
        <v/>
      </c>
      <c r="L451" t="str">
        <f>IF(VLOOKUP($C451,'Spells Data'!$A$1:$N$363,11,FALSE)=0,"",VLOOKUP($C451,'Spells Data'!$A$1:$N$363,11,FALSE))</f>
        <v>1 minute</v>
      </c>
      <c r="M451" t="str">
        <f>IF(VLOOKUP($C451,'Spells Data'!$A$1:$N$363,12,FALSE)=0,"",VLOOKUP($C451,'Spells Data'!$A$1:$N$363,12,FALSE))</f>
        <v>You touch a creature. The creature’s jump distance is tripled until the spell ends.</v>
      </c>
      <c r="N451" t="str">
        <f>IF(VLOOKUP($C451,'Spells Data'!$A$1:$N$363,13,FALSE)=0,"",VLOOKUP($C451,'Spells Data'!$A$1:$N$363,13,FALSE))</f>
        <v/>
      </c>
      <c r="O451" t="s">
        <v>268</v>
      </c>
    </row>
    <row r="452" spans="1:15" x14ac:dyDescent="0.4">
      <c r="A452" t="s">
        <v>278</v>
      </c>
      <c r="B452">
        <v>1</v>
      </c>
      <c r="C452" t="s">
        <v>204</v>
      </c>
      <c r="D452" t="str">
        <f>IF(VLOOKUP($C452,'Spells Data'!$A$1:$N$363,3,FALSE)=0,"",VLOOKUP($C452,'Spells Data'!$A$1:$N$363,3,FALSE))</f>
        <v>transmutation</v>
      </c>
      <c r="E452" t="str">
        <f>IF(VLOOKUP($C452,'Spells Data'!$A$1:$N$363,4,FALSE)=0,"",VLOOKUP($C452,'Spells Data'!$A$1:$N$363,4,FALSE))</f>
        <v/>
      </c>
      <c r="F452" t="str">
        <f>IF(VLOOKUP($C452,'Spells Data'!$A$1:$N$363,5,FALSE)=0,"",VLOOKUP($C452,'Spells Data'!$A$1:$N$363,5,FALSE))</f>
        <v>1 action</v>
      </c>
      <c r="G452" t="str">
        <f>IF(VLOOKUP($C452,'Spells Data'!$A$1:$N$363,6,FALSE)=0,"",VLOOKUP($C452,'Spells Data'!$A$1:$N$363,6,FALSE))</f>
        <v>Touch</v>
      </c>
      <c r="H452" t="str">
        <f>IF(VLOOKUP($C452,'Spells Data'!$A$1:$N$363,7,FALSE)=0,"",VLOOKUP($C452,'Spells Data'!$A$1:$N$363,7,FALSE))</f>
        <v>V</v>
      </c>
      <c r="I452" t="str">
        <f>IF(VLOOKUP($C452,'Spells Data'!$A$1:$N$363,8,FALSE)=0,"",VLOOKUP($C452,'Spells Data'!$A$1:$N$363,8,FALSE))</f>
        <v>S</v>
      </c>
      <c r="J452" t="str">
        <f>IF(VLOOKUP($C452,'Spells Data'!$A$1:$N$363,9,FALSE)=0,"",VLOOKUP($C452,'Spells Data'!$A$1:$N$363,9,FALSE))</f>
        <v>M</v>
      </c>
      <c r="K452" t="str">
        <f>IF(VLOOKUP($C452,'Spells Data'!$A$1:$N$363,10,FALSE)=0,"",VLOOKUP($C452,'Spells Data'!$A$1:$N$363,10,FALSE))</f>
        <v/>
      </c>
      <c r="L452" t="str">
        <f>IF(VLOOKUP($C452,'Spells Data'!$A$1:$N$363,11,FALSE)=0,"",VLOOKUP($C452,'Spells Data'!$A$1:$N$363,11,FALSE))</f>
        <v>1 minute</v>
      </c>
      <c r="M452" t="str">
        <f>IF(VLOOKUP($C452,'Spells Data'!$A$1:$N$363,12,FALSE)=0,"",VLOOKUP($C452,'Spells Data'!$A$1:$N$363,12,FALSE))</f>
        <v>You touch a creature. The creature’s jump distance is tripled until the spell ends.</v>
      </c>
      <c r="N452" t="str">
        <f>IF(VLOOKUP($C452,'Spells Data'!$A$1:$N$363,13,FALSE)=0,"",VLOOKUP($C452,'Spells Data'!$A$1:$N$363,13,FALSE))</f>
        <v/>
      </c>
      <c r="O452" t="s">
        <v>278</v>
      </c>
    </row>
    <row r="453" spans="1:15" x14ac:dyDescent="0.4">
      <c r="A453" t="s">
        <v>342</v>
      </c>
      <c r="B453">
        <v>1</v>
      </c>
      <c r="C453" t="s">
        <v>204</v>
      </c>
      <c r="D453" t="str">
        <f>IF(VLOOKUP($C453,'Spells Data'!$A$1:$N$363,3,FALSE)=0,"",VLOOKUP($C453,'Spells Data'!$A$1:$N$363,3,FALSE))</f>
        <v>transmutation</v>
      </c>
      <c r="E453" t="str">
        <f>IF(VLOOKUP($C453,'Spells Data'!$A$1:$N$363,4,FALSE)=0,"",VLOOKUP($C453,'Spells Data'!$A$1:$N$363,4,FALSE))</f>
        <v/>
      </c>
      <c r="F453" t="str">
        <f>IF(VLOOKUP($C453,'Spells Data'!$A$1:$N$363,5,FALSE)=0,"",VLOOKUP($C453,'Spells Data'!$A$1:$N$363,5,FALSE))</f>
        <v>1 action</v>
      </c>
      <c r="G453" t="str">
        <f>IF(VLOOKUP($C453,'Spells Data'!$A$1:$N$363,6,FALSE)=0,"",VLOOKUP($C453,'Spells Data'!$A$1:$N$363,6,FALSE))</f>
        <v>Touch</v>
      </c>
      <c r="H453" t="str">
        <f>IF(VLOOKUP($C453,'Spells Data'!$A$1:$N$363,7,FALSE)=0,"",VLOOKUP($C453,'Spells Data'!$A$1:$N$363,7,FALSE))</f>
        <v>V</v>
      </c>
      <c r="I453" t="str">
        <f>IF(VLOOKUP($C453,'Spells Data'!$A$1:$N$363,8,FALSE)=0,"",VLOOKUP($C453,'Spells Data'!$A$1:$N$363,8,FALSE))</f>
        <v>S</v>
      </c>
      <c r="J453" t="str">
        <f>IF(VLOOKUP($C453,'Spells Data'!$A$1:$N$363,9,FALSE)=0,"",VLOOKUP($C453,'Spells Data'!$A$1:$N$363,9,FALSE))</f>
        <v>M</v>
      </c>
      <c r="K453" t="str">
        <f>IF(VLOOKUP($C453,'Spells Data'!$A$1:$N$363,10,FALSE)=0,"",VLOOKUP($C453,'Spells Data'!$A$1:$N$363,10,FALSE))</f>
        <v/>
      </c>
      <c r="L453" t="str">
        <f>IF(VLOOKUP($C453,'Spells Data'!$A$1:$N$363,11,FALSE)=0,"",VLOOKUP($C453,'Spells Data'!$A$1:$N$363,11,FALSE))</f>
        <v>1 minute</v>
      </c>
      <c r="M453" t="str">
        <f>IF(VLOOKUP($C453,'Spells Data'!$A$1:$N$363,12,FALSE)=0,"",VLOOKUP($C453,'Spells Data'!$A$1:$N$363,12,FALSE))</f>
        <v>You touch a creature. The creature’s jump distance is tripled until the spell ends.</v>
      </c>
      <c r="N453" t="str">
        <f>IF(VLOOKUP($C453,'Spells Data'!$A$1:$N$363,13,FALSE)=0,"",VLOOKUP($C453,'Spells Data'!$A$1:$N$363,13,FALSE))</f>
        <v/>
      </c>
      <c r="O453" t="s">
        <v>342</v>
      </c>
    </row>
    <row r="454" spans="1:15" x14ac:dyDescent="0.4">
      <c r="A454" t="s">
        <v>10</v>
      </c>
      <c r="B454">
        <v>2</v>
      </c>
      <c r="C454" t="s">
        <v>51</v>
      </c>
      <c r="D454" t="str">
        <f>IF(VLOOKUP($C454,'Spells Data'!$A$1:$N$363,3,FALSE)=0,"",VLOOKUP($C454,'Spells Data'!$A$1:$N$363,3,FALSE))</f>
        <v>transmutation</v>
      </c>
      <c r="E454" t="str">
        <f>IF(VLOOKUP($C454,'Spells Data'!$A$1:$N$363,4,FALSE)=0,"",VLOOKUP($C454,'Spells Data'!$A$1:$N$363,4,FALSE))</f>
        <v/>
      </c>
      <c r="F454" t="str">
        <f>IF(VLOOKUP($C454,'Spells Data'!$A$1:$N$363,5,FALSE)=0,"",VLOOKUP($C454,'Spells Data'!$A$1:$N$363,5,FALSE))</f>
        <v>1 action</v>
      </c>
      <c r="G454" t="str">
        <f>IF(VLOOKUP($C454,'Spells Data'!$A$1:$N$363,6,FALSE)=0,"",VLOOKUP($C454,'Spells Data'!$A$1:$N$363,6,FALSE))</f>
        <v>60 feet</v>
      </c>
      <c r="H454" t="str">
        <f>IF(VLOOKUP($C454,'Spells Data'!$A$1:$N$363,7,FALSE)=0,"",VLOOKUP($C454,'Spells Data'!$A$1:$N$363,7,FALSE))</f>
        <v>V</v>
      </c>
      <c r="I454" t="str">
        <f>IF(VLOOKUP($C454,'Spells Data'!$A$1:$N$363,8,FALSE)=0,"",VLOOKUP($C454,'Spells Data'!$A$1:$N$363,8,FALSE))</f>
        <v/>
      </c>
      <c r="J454" t="str">
        <f>IF(VLOOKUP($C454,'Spells Data'!$A$1:$N$363,9,FALSE)=0,"",VLOOKUP($C454,'Spells Data'!$A$1:$N$363,9,FALSE))</f>
        <v/>
      </c>
      <c r="K454" t="str">
        <f>IF(VLOOKUP($C454,'Spells Data'!$A$1:$N$363,10,FALSE)=0,"",VLOOKUP($C454,'Spells Data'!$A$1:$N$363,10,FALSE))</f>
        <v/>
      </c>
      <c r="L454" t="str">
        <f>IF(VLOOKUP($C454,'Spells Data'!$A$1:$N$363,11,FALSE)=0,"",VLOOKUP($C454,'Spells Data'!$A$1:$N$363,11,FALSE))</f>
        <v>Instantaneous</v>
      </c>
      <c r="M454" t="str">
        <f>IF(VLOOKUP($C454,'Spells Data'!$A$1:$N$363,12,FALSE)=0,"",VLOOKUP($C454,'Spells Data'!$A$1:$N$363,12,FALSE))</f>
        <v xml:space="preserve">A target in range that is held shut by a mundane lock or that is stuck or barred becomes unlocked, unstuck, or  </v>
      </c>
      <c r="N454" t="str">
        <f>IF(VLOOKUP($C454,'Spells Data'!$A$1:$N$363,13,FALSE)=0,"",VLOOKUP($C454,'Spells Data'!$A$1:$N$363,13,FALSE))</f>
        <v/>
      </c>
      <c r="O454" t="s">
        <v>10</v>
      </c>
    </row>
    <row r="455" spans="1:15" x14ac:dyDescent="0.4">
      <c r="A455" t="s">
        <v>278</v>
      </c>
      <c r="B455">
        <v>2</v>
      </c>
      <c r="C455" t="s">
        <v>51</v>
      </c>
      <c r="D455" t="str">
        <f>IF(VLOOKUP($C455,'Spells Data'!$A$1:$N$363,3,FALSE)=0,"",VLOOKUP($C455,'Spells Data'!$A$1:$N$363,3,FALSE))</f>
        <v>transmutation</v>
      </c>
      <c r="E455" t="str">
        <f>IF(VLOOKUP($C455,'Spells Data'!$A$1:$N$363,4,FALSE)=0,"",VLOOKUP($C455,'Spells Data'!$A$1:$N$363,4,FALSE))</f>
        <v/>
      </c>
      <c r="F455" t="str">
        <f>IF(VLOOKUP($C455,'Spells Data'!$A$1:$N$363,5,FALSE)=0,"",VLOOKUP($C455,'Spells Data'!$A$1:$N$363,5,FALSE))</f>
        <v>1 action</v>
      </c>
      <c r="G455" t="str">
        <f>IF(VLOOKUP($C455,'Spells Data'!$A$1:$N$363,6,FALSE)=0,"",VLOOKUP($C455,'Spells Data'!$A$1:$N$363,6,FALSE))</f>
        <v>60 feet</v>
      </c>
      <c r="H455" t="str">
        <f>IF(VLOOKUP($C455,'Spells Data'!$A$1:$N$363,7,FALSE)=0,"",VLOOKUP($C455,'Spells Data'!$A$1:$N$363,7,FALSE))</f>
        <v>V</v>
      </c>
      <c r="I455" t="str">
        <f>IF(VLOOKUP($C455,'Spells Data'!$A$1:$N$363,8,FALSE)=0,"",VLOOKUP($C455,'Spells Data'!$A$1:$N$363,8,FALSE))</f>
        <v/>
      </c>
      <c r="J455" t="str">
        <f>IF(VLOOKUP($C455,'Spells Data'!$A$1:$N$363,9,FALSE)=0,"",VLOOKUP($C455,'Spells Data'!$A$1:$N$363,9,FALSE))</f>
        <v/>
      </c>
      <c r="K455" t="str">
        <f>IF(VLOOKUP($C455,'Spells Data'!$A$1:$N$363,10,FALSE)=0,"",VLOOKUP($C455,'Spells Data'!$A$1:$N$363,10,FALSE))</f>
        <v/>
      </c>
      <c r="L455" t="str">
        <f>IF(VLOOKUP($C455,'Spells Data'!$A$1:$N$363,11,FALSE)=0,"",VLOOKUP($C455,'Spells Data'!$A$1:$N$363,11,FALSE))</f>
        <v>Instantaneous</v>
      </c>
      <c r="M455" t="str">
        <f>IF(VLOOKUP($C455,'Spells Data'!$A$1:$N$363,12,FALSE)=0,"",VLOOKUP($C455,'Spells Data'!$A$1:$N$363,12,FALSE))</f>
        <v xml:space="preserve">A target in range that is held shut by a mundane lock or that is stuck or barred becomes unlocked, unstuck, or  </v>
      </c>
      <c r="N455" t="str">
        <f>IF(VLOOKUP($C455,'Spells Data'!$A$1:$N$363,13,FALSE)=0,"",VLOOKUP($C455,'Spells Data'!$A$1:$N$363,13,FALSE))</f>
        <v/>
      </c>
      <c r="O455" t="s">
        <v>278</v>
      </c>
    </row>
    <row r="456" spans="1:15" x14ac:dyDescent="0.4">
      <c r="A456" t="s">
        <v>342</v>
      </c>
      <c r="B456">
        <v>2</v>
      </c>
      <c r="C456" t="s">
        <v>51</v>
      </c>
      <c r="D456" t="str">
        <f>IF(VLOOKUP($C456,'Spells Data'!$A$1:$N$363,3,FALSE)=0,"",VLOOKUP($C456,'Spells Data'!$A$1:$N$363,3,FALSE))</f>
        <v>transmutation</v>
      </c>
      <c r="E456" t="str">
        <f>IF(VLOOKUP($C456,'Spells Data'!$A$1:$N$363,4,FALSE)=0,"",VLOOKUP($C456,'Spells Data'!$A$1:$N$363,4,FALSE))</f>
        <v/>
      </c>
      <c r="F456" t="str">
        <f>IF(VLOOKUP($C456,'Spells Data'!$A$1:$N$363,5,FALSE)=0,"",VLOOKUP($C456,'Spells Data'!$A$1:$N$363,5,FALSE))</f>
        <v>1 action</v>
      </c>
      <c r="G456" t="str">
        <f>IF(VLOOKUP($C456,'Spells Data'!$A$1:$N$363,6,FALSE)=0,"",VLOOKUP($C456,'Spells Data'!$A$1:$N$363,6,FALSE))</f>
        <v>60 feet</v>
      </c>
      <c r="H456" t="str">
        <f>IF(VLOOKUP($C456,'Spells Data'!$A$1:$N$363,7,FALSE)=0,"",VLOOKUP($C456,'Spells Data'!$A$1:$N$363,7,FALSE))</f>
        <v>V</v>
      </c>
      <c r="I456" t="str">
        <f>IF(VLOOKUP($C456,'Spells Data'!$A$1:$N$363,8,FALSE)=0,"",VLOOKUP($C456,'Spells Data'!$A$1:$N$363,8,FALSE))</f>
        <v/>
      </c>
      <c r="J456" t="str">
        <f>IF(VLOOKUP($C456,'Spells Data'!$A$1:$N$363,9,FALSE)=0,"",VLOOKUP($C456,'Spells Data'!$A$1:$N$363,9,FALSE))</f>
        <v/>
      </c>
      <c r="K456" t="str">
        <f>IF(VLOOKUP($C456,'Spells Data'!$A$1:$N$363,10,FALSE)=0,"",VLOOKUP($C456,'Spells Data'!$A$1:$N$363,10,FALSE))</f>
        <v/>
      </c>
      <c r="L456" t="str">
        <f>IF(VLOOKUP($C456,'Spells Data'!$A$1:$N$363,11,FALSE)=0,"",VLOOKUP($C456,'Spells Data'!$A$1:$N$363,11,FALSE))</f>
        <v>Instantaneous</v>
      </c>
      <c r="M456" t="str">
        <f>IF(VLOOKUP($C456,'Spells Data'!$A$1:$N$363,12,FALSE)=0,"",VLOOKUP($C456,'Spells Data'!$A$1:$N$363,12,FALSE))</f>
        <v xml:space="preserve">A target in range that is held shut by a mundane lock or that is stuck or barred becomes unlocked, unstuck, or  </v>
      </c>
      <c r="N456" t="str">
        <f>IF(VLOOKUP($C456,'Spells Data'!$A$1:$N$363,13,FALSE)=0,"",VLOOKUP($C456,'Spells Data'!$A$1:$N$363,13,FALSE))</f>
        <v/>
      </c>
      <c r="O456" t="s">
        <v>342</v>
      </c>
    </row>
    <row r="457" spans="1:15" x14ac:dyDescent="0.4">
      <c r="A457" t="s">
        <v>10</v>
      </c>
      <c r="B457">
        <v>5</v>
      </c>
      <c r="C457" t="s">
        <v>90</v>
      </c>
      <c r="D457" t="str">
        <f>IF(VLOOKUP($C457,'Spells Data'!$A$1:$N$363,3,FALSE)=0,"",VLOOKUP($C457,'Spells Data'!$A$1:$N$363,3,FALSE))</f>
        <v>divination</v>
      </c>
      <c r="E457" t="str">
        <f>IF(VLOOKUP($C457,'Spells Data'!$A$1:$N$363,4,FALSE)=0,"",VLOOKUP($C457,'Spells Data'!$A$1:$N$363,4,FALSE))</f>
        <v/>
      </c>
      <c r="F457" t="str">
        <f>IF(VLOOKUP($C457,'Spells Data'!$A$1:$N$363,5,FALSE)=0,"",VLOOKUP($C457,'Spells Data'!$A$1:$N$363,5,FALSE))</f>
        <v>10 minutes</v>
      </c>
      <c r="G457" t="str">
        <f>IF(VLOOKUP($C457,'Spells Data'!$A$1:$N$363,6,FALSE)=0,"",VLOOKUP($C457,'Spells Data'!$A$1:$N$363,6,FALSE))</f>
        <v>Self</v>
      </c>
      <c r="H457" t="str">
        <f>IF(VLOOKUP($C457,'Spells Data'!$A$1:$N$363,7,FALSE)=0,"",VLOOKUP($C457,'Spells Data'!$A$1:$N$363,7,FALSE))</f>
        <v>V</v>
      </c>
      <c r="I457" t="str">
        <f>IF(VLOOKUP($C457,'Spells Data'!$A$1:$N$363,8,FALSE)=0,"",VLOOKUP($C457,'Spells Data'!$A$1:$N$363,8,FALSE))</f>
        <v>S</v>
      </c>
      <c r="J457" t="str">
        <f>IF(VLOOKUP($C457,'Spells Data'!$A$1:$N$363,9,FALSE)=0,"",VLOOKUP($C457,'Spells Data'!$A$1:$N$363,9,FALSE))</f>
        <v>M</v>
      </c>
      <c r="K457" t="str">
        <f>IF(VLOOKUP($C457,'Spells Data'!$A$1:$N$363,10,FALSE)=0,"",VLOOKUP($C457,'Spells Data'!$A$1:$N$363,10,FALSE))</f>
        <v>yes</v>
      </c>
      <c r="L457" t="str">
        <f>IF(VLOOKUP($C457,'Spells Data'!$A$1:$N$363,11,FALSE)=0,"",VLOOKUP($C457,'Spells Data'!$A$1:$N$363,11,FALSE))</f>
        <v>Instantaneous</v>
      </c>
      <c r="M457" t="str">
        <f>IF(VLOOKUP($C457,'Spells Data'!$A$1:$N$363,12,FALSE)=0,"",VLOOKUP($C457,'Spells Data'!$A$1:$N$363,12,FALSE))</f>
        <v xml:space="preserve">Name or describe a person, place, or object. The spell brings to your mind a brief summary of the significant </v>
      </c>
      <c r="N457" t="str">
        <f>IF(VLOOKUP($C457,'Spells Data'!$A$1:$N$363,13,FALSE)=0,"",VLOOKUP($C457,'Spells Data'!$A$1:$N$363,13,FALSE))</f>
        <v/>
      </c>
      <c r="O457" t="s">
        <v>10</v>
      </c>
    </row>
    <row r="458" spans="1:15" x14ac:dyDescent="0.4">
      <c r="A458" t="s">
        <v>124</v>
      </c>
      <c r="B458">
        <v>5</v>
      </c>
      <c r="C458" t="s">
        <v>90</v>
      </c>
      <c r="D458" t="str">
        <f>IF(VLOOKUP($C458,'Spells Data'!$A$1:$N$363,3,FALSE)=0,"",VLOOKUP($C458,'Spells Data'!$A$1:$N$363,3,FALSE))</f>
        <v>divination</v>
      </c>
      <c r="E458" t="str">
        <f>IF(VLOOKUP($C458,'Spells Data'!$A$1:$N$363,4,FALSE)=0,"",VLOOKUP($C458,'Spells Data'!$A$1:$N$363,4,FALSE))</f>
        <v/>
      </c>
      <c r="F458" t="str">
        <f>IF(VLOOKUP($C458,'Spells Data'!$A$1:$N$363,5,FALSE)=0,"",VLOOKUP($C458,'Spells Data'!$A$1:$N$363,5,FALSE))</f>
        <v>10 minutes</v>
      </c>
      <c r="G458" t="str">
        <f>IF(VLOOKUP($C458,'Spells Data'!$A$1:$N$363,6,FALSE)=0,"",VLOOKUP($C458,'Spells Data'!$A$1:$N$363,6,FALSE))</f>
        <v>Self</v>
      </c>
      <c r="H458" t="str">
        <f>IF(VLOOKUP($C458,'Spells Data'!$A$1:$N$363,7,FALSE)=0,"",VLOOKUP($C458,'Spells Data'!$A$1:$N$363,7,FALSE))</f>
        <v>V</v>
      </c>
      <c r="I458" t="str">
        <f>IF(VLOOKUP($C458,'Spells Data'!$A$1:$N$363,8,FALSE)=0,"",VLOOKUP($C458,'Spells Data'!$A$1:$N$363,8,FALSE))</f>
        <v>S</v>
      </c>
      <c r="J458" t="str">
        <f>IF(VLOOKUP($C458,'Spells Data'!$A$1:$N$363,9,FALSE)=0,"",VLOOKUP($C458,'Spells Data'!$A$1:$N$363,9,FALSE))</f>
        <v>M</v>
      </c>
      <c r="K458" t="str">
        <f>IF(VLOOKUP($C458,'Spells Data'!$A$1:$N$363,10,FALSE)=0,"",VLOOKUP($C458,'Spells Data'!$A$1:$N$363,10,FALSE))</f>
        <v>yes</v>
      </c>
      <c r="L458" t="str">
        <f>IF(VLOOKUP($C458,'Spells Data'!$A$1:$N$363,11,FALSE)=0,"",VLOOKUP($C458,'Spells Data'!$A$1:$N$363,11,FALSE))</f>
        <v>Instantaneous</v>
      </c>
      <c r="M458" t="str">
        <f>IF(VLOOKUP($C458,'Spells Data'!$A$1:$N$363,12,FALSE)=0,"",VLOOKUP($C458,'Spells Data'!$A$1:$N$363,12,FALSE))</f>
        <v xml:space="preserve">Name or describe a person, place, or object. The spell brings to your mind a brief summary of the significant </v>
      </c>
      <c r="N458" t="str">
        <f>IF(VLOOKUP($C458,'Spells Data'!$A$1:$N$363,13,FALSE)=0,"",VLOOKUP($C458,'Spells Data'!$A$1:$N$363,13,FALSE))</f>
        <v/>
      </c>
      <c r="O458" t="s">
        <v>124</v>
      </c>
    </row>
    <row r="459" spans="1:15" x14ac:dyDescent="0.4">
      <c r="A459" t="s">
        <v>342</v>
      </c>
      <c r="B459">
        <v>5</v>
      </c>
      <c r="C459" t="s">
        <v>90</v>
      </c>
      <c r="D459" t="str">
        <f>IF(VLOOKUP($C459,'Spells Data'!$A$1:$N$363,3,FALSE)=0,"",VLOOKUP($C459,'Spells Data'!$A$1:$N$363,3,FALSE))</f>
        <v>divination</v>
      </c>
      <c r="E459" t="str">
        <f>IF(VLOOKUP($C459,'Spells Data'!$A$1:$N$363,4,FALSE)=0,"",VLOOKUP($C459,'Spells Data'!$A$1:$N$363,4,FALSE))</f>
        <v/>
      </c>
      <c r="F459" t="str">
        <f>IF(VLOOKUP($C459,'Spells Data'!$A$1:$N$363,5,FALSE)=0,"",VLOOKUP($C459,'Spells Data'!$A$1:$N$363,5,FALSE))</f>
        <v>10 minutes</v>
      </c>
      <c r="G459" t="str">
        <f>IF(VLOOKUP($C459,'Spells Data'!$A$1:$N$363,6,FALSE)=0,"",VLOOKUP($C459,'Spells Data'!$A$1:$N$363,6,FALSE))</f>
        <v>Self</v>
      </c>
      <c r="H459" t="str">
        <f>IF(VLOOKUP($C459,'Spells Data'!$A$1:$N$363,7,FALSE)=0,"",VLOOKUP($C459,'Spells Data'!$A$1:$N$363,7,FALSE))</f>
        <v>V</v>
      </c>
      <c r="I459" t="str">
        <f>IF(VLOOKUP($C459,'Spells Data'!$A$1:$N$363,8,FALSE)=0,"",VLOOKUP($C459,'Spells Data'!$A$1:$N$363,8,FALSE))</f>
        <v>S</v>
      </c>
      <c r="J459" t="str">
        <f>IF(VLOOKUP($C459,'Spells Data'!$A$1:$N$363,9,FALSE)=0,"",VLOOKUP($C459,'Spells Data'!$A$1:$N$363,9,FALSE))</f>
        <v>M</v>
      </c>
      <c r="K459" t="str">
        <f>IF(VLOOKUP($C459,'Spells Data'!$A$1:$N$363,10,FALSE)=0,"",VLOOKUP($C459,'Spells Data'!$A$1:$N$363,10,FALSE))</f>
        <v>yes</v>
      </c>
      <c r="L459" t="str">
        <f>IF(VLOOKUP($C459,'Spells Data'!$A$1:$N$363,11,FALSE)=0,"",VLOOKUP($C459,'Spells Data'!$A$1:$N$363,11,FALSE))</f>
        <v>Instantaneous</v>
      </c>
      <c r="M459" t="str">
        <f>IF(VLOOKUP($C459,'Spells Data'!$A$1:$N$363,12,FALSE)=0,"",VLOOKUP($C459,'Spells Data'!$A$1:$N$363,12,FALSE))</f>
        <v xml:space="preserve">Name or describe a person, place, or object. The spell brings to your mind a brief summary of the significant </v>
      </c>
      <c r="N459" t="str">
        <f>IF(VLOOKUP($C459,'Spells Data'!$A$1:$N$363,13,FALSE)=0,"",VLOOKUP($C459,'Spells Data'!$A$1:$N$363,13,FALSE))</f>
        <v/>
      </c>
      <c r="O459" t="s">
        <v>342</v>
      </c>
    </row>
    <row r="460" spans="1:15" x14ac:dyDescent="0.4">
      <c r="A460" t="s">
        <v>342</v>
      </c>
      <c r="B460">
        <v>4</v>
      </c>
      <c r="C460" t="s">
        <v>357</v>
      </c>
      <c r="D460" t="str">
        <f>IF(VLOOKUP($C460,'Spells Data'!$A$1:$N$363,3,FALSE)=0,"",VLOOKUP($C460,'Spells Data'!$A$1:$N$363,3,FALSE))</f>
        <v>conjuration</v>
      </c>
      <c r="E460" t="str">
        <f>IF(VLOOKUP($C460,'Spells Data'!$A$1:$N$363,4,FALSE)=0,"",VLOOKUP($C460,'Spells Data'!$A$1:$N$363,4,FALSE))</f>
        <v/>
      </c>
      <c r="F460" t="str">
        <f>IF(VLOOKUP($C460,'Spells Data'!$A$1:$N$363,5,FALSE)=0,"",VLOOKUP($C460,'Spells Data'!$A$1:$N$363,5,FALSE))</f>
        <v>1 action</v>
      </c>
      <c r="G460" t="str">
        <f>IF(VLOOKUP($C460,'Spells Data'!$A$1:$N$363,6,FALSE)=0,"",VLOOKUP($C460,'Spells Data'!$A$1:$N$363,6,FALSE))</f>
        <v>Touch</v>
      </c>
      <c r="H460" t="str">
        <f>IF(VLOOKUP($C460,'Spells Data'!$A$1:$N$363,7,FALSE)=0,"",VLOOKUP($C460,'Spells Data'!$A$1:$N$363,7,FALSE))</f>
        <v>V</v>
      </c>
      <c r="I460" t="str">
        <f>IF(VLOOKUP($C460,'Spells Data'!$A$1:$N$363,8,FALSE)=0,"",VLOOKUP($C460,'Spells Data'!$A$1:$N$363,8,FALSE))</f>
        <v>S</v>
      </c>
      <c r="J460" t="str">
        <f>IF(VLOOKUP($C460,'Spells Data'!$A$1:$N$363,9,FALSE)=0,"",VLOOKUP($C460,'Spells Data'!$A$1:$N$363,9,FALSE))</f>
        <v>M</v>
      </c>
      <c r="K460" t="str">
        <f>IF(VLOOKUP($C460,'Spells Data'!$A$1:$N$363,10,FALSE)=0,"",VLOOKUP($C460,'Spells Data'!$A$1:$N$363,10,FALSE))</f>
        <v/>
      </c>
      <c r="L460" t="str">
        <f>IF(VLOOKUP($C460,'Spells Data'!$A$1:$N$363,11,FALSE)=0,"",VLOOKUP($C460,'Spells Data'!$A$1:$N$363,11,FALSE))</f>
        <v>Instantaneous</v>
      </c>
      <c r="M460" t="str">
        <f>IF(VLOOKUP($C460,'Spells Data'!$A$1:$N$363,12,FALSE)=0,"",VLOOKUP($C460,'Spells Data'!$A$1:$N$363,12,FALSE))</f>
        <v>You hide a chest, and all its contents, on the Ethereal Plane.</v>
      </c>
      <c r="N460" t="str">
        <f>IF(VLOOKUP($C460,'Spells Data'!$A$1:$N$363,13,FALSE)=0,"",VLOOKUP($C460,'Spells Data'!$A$1:$N$363,13,FALSE))</f>
        <v/>
      </c>
      <c r="O460" t="s">
        <v>342</v>
      </c>
    </row>
    <row r="461" spans="1:15" x14ac:dyDescent="0.4">
      <c r="A461" t="s">
        <v>342</v>
      </c>
      <c r="B461">
        <v>3</v>
      </c>
      <c r="C461" t="s">
        <v>351</v>
      </c>
      <c r="D461" t="str">
        <f>IF(VLOOKUP($C461,'Spells Data'!$A$1:$N$363,3,FALSE)=0,"",VLOOKUP($C461,'Spells Data'!$A$1:$N$363,3,FALSE))</f>
        <v>evocation</v>
      </c>
      <c r="E461" t="str">
        <f>IF(VLOOKUP($C461,'Spells Data'!$A$1:$N$363,4,FALSE)=0,"",VLOOKUP($C461,'Spells Data'!$A$1:$N$363,4,FALSE))</f>
        <v>yes</v>
      </c>
      <c r="F461" t="str">
        <f>IF(VLOOKUP($C461,'Spells Data'!$A$1:$N$363,5,FALSE)=0,"",VLOOKUP($C461,'Spells Data'!$A$1:$N$363,5,FALSE))</f>
        <v>1 minute</v>
      </c>
      <c r="G461" t="str">
        <f>IF(VLOOKUP($C461,'Spells Data'!$A$1:$N$363,6,FALSE)=0,"",VLOOKUP($C461,'Spells Data'!$A$1:$N$363,6,FALSE))</f>
        <v>Self (10-foot-radius hemisphere)</v>
      </c>
      <c r="H461" t="str">
        <f>IF(VLOOKUP($C461,'Spells Data'!$A$1:$N$363,7,FALSE)=0,"",VLOOKUP($C461,'Spells Data'!$A$1:$N$363,7,FALSE))</f>
        <v>V</v>
      </c>
      <c r="I461" t="str">
        <f>IF(VLOOKUP($C461,'Spells Data'!$A$1:$N$363,8,FALSE)=0,"",VLOOKUP($C461,'Spells Data'!$A$1:$N$363,8,FALSE))</f>
        <v>S</v>
      </c>
      <c r="J461" t="str">
        <f>IF(VLOOKUP($C461,'Spells Data'!$A$1:$N$363,9,FALSE)=0,"",VLOOKUP($C461,'Spells Data'!$A$1:$N$363,9,FALSE))</f>
        <v>M</v>
      </c>
      <c r="K461" t="str">
        <f>IF(VLOOKUP($C461,'Spells Data'!$A$1:$N$363,10,FALSE)=0,"",VLOOKUP($C461,'Spells Data'!$A$1:$N$363,10,FALSE))</f>
        <v/>
      </c>
      <c r="L461" t="str">
        <f>IF(VLOOKUP($C461,'Spells Data'!$A$1:$N$363,11,FALSE)=0,"",VLOOKUP($C461,'Spells Data'!$A$1:$N$363,11,FALSE))</f>
        <v>8 hours</v>
      </c>
      <c r="M461" t="str">
        <f>IF(VLOOKUP($C461,'Spells Data'!$A$1:$N$363,12,FALSE)=0,"",VLOOKUP($C461,'Spells Data'!$A$1:$N$363,12,FALSE))</f>
        <v>A 10-foot-radius immobile dome of force springs into existence around and above you up to nine companions and remains stationary for the duration. All other creatures and objects are barred from passing through it.</v>
      </c>
      <c r="N461" t="str">
        <f>IF(VLOOKUP($C461,'Spells Data'!$A$1:$N$363,13,FALSE)=0,"",VLOOKUP($C461,'Spells Data'!$A$1:$N$363,13,FALSE))</f>
        <v/>
      </c>
      <c r="O461" t="s">
        <v>342</v>
      </c>
    </row>
    <row r="462" spans="1:15" x14ac:dyDescent="0.4">
      <c r="A462" t="s">
        <v>10</v>
      </c>
      <c r="B462">
        <v>3</v>
      </c>
      <c r="C462" t="s">
        <v>351</v>
      </c>
      <c r="D462" t="str">
        <f>IF(VLOOKUP($C462,'Spells Data'!$A$1:$N$363,3,FALSE)=0,"",VLOOKUP($C462,'Spells Data'!$A$1:$N$363,3,FALSE))</f>
        <v>evocation</v>
      </c>
      <c r="E462" t="str">
        <f>IF(VLOOKUP($C462,'Spells Data'!$A$1:$N$363,4,FALSE)=0,"",VLOOKUP($C462,'Spells Data'!$A$1:$N$363,4,FALSE))</f>
        <v>yes</v>
      </c>
      <c r="F462" t="str">
        <f>IF(VLOOKUP($C462,'Spells Data'!$A$1:$N$363,5,FALSE)=0,"",VLOOKUP($C462,'Spells Data'!$A$1:$N$363,5,FALSE))</f>
        <v>1 minute</v>
      </c>
      <c r="G462" t="str">
        <f>IF(VLOOKUP($C462,'Spells Data'!$A$1:$N$363,6,FALSE)=0,"",VLOOKUP($C462,'Spells Data'!$A$1:$N$363,6,FALSE))</f>
        <v>Self (10-foot-radius hemisphere)</v>
      </c>
      <c r="H462" t="str">
        <f>IF(VLOOKUP($C462,'Spells Data'!$A$1:$N$363,7,FALSE)=0,"",VLOOKUP($C462,'Spells Data'!$A$1:$N$363,7,FALSE))</f>
        <v>V</v>
      </c>
      <c r="I462" t="str">
        <f>IF(VLOOKUP($C462,'Spells Data'!$A$1:$N$363,8,FALSE)=0,"",VLOOKUP($C462,'Spells Data'!$A$1:$N$363,8,FALSE))</f>
        <v>S</v>
      </c>
      <c r="J462" t="str">
        <f>IF(VLOOKUP($C462,'Spells Data'!$A$1:$N$363,9,FALSE)=0,"",VLOOKUP($C462,'Spells Data'!$A$1:$N$363,9,FALSE))</f>
        <v>M</v>
      </c>
      <c r="K462" t="str">
        <f>IF(VLOOKUP($C462,'Spells Data'!$A$1:$N$363,10,FALSE)=0,"",VLOOKUP($C462,'Spells Data'!$A$1:$N$363,10,FALSE))</f>
        <v/>
      </c>
      <c r="L462" t="str">
        <f>IF(VLOOKUP($C462,'Spells Data'!$A$1:$N$363,11,FALSE)=0,"",VLOOKUP($C462,'Spells Data'!$A$1:$N$363,11,FALSE))</f>
        <v>8 hours</v>
      </c>
      <c r="M462" t="str">
        <f>IF(VLOOKUP($C462,'Spells Data'!$A$1:$N$363,12,FALSE)=0,"",VLOOKUP($C462,'Spells Data'!$A$1:$N$363,12,FALSE))</f>
        <v>A 10-foot-radius immobile dome of force springs into existence around and above you up to nine companions and remains stationary for the duration. All other creatures and objects are barred from passing through it.</v>
      </c>
      <c r="N462" t="str">
        <f>IF(VLOOKUP($C462,'Spells Data'!$A$1:$N$363,13,FALSE)=0,"",VLOOKUP($C462,'Spells Data'!$A$1:$N$363,13,FALSE))</f>
        <v/>
      </c>
      <c r="O462" t="s">
        <v>10</v>
      </c>
    </row>
    <row r="463" spans="1:15" x14ac:dyDescent="0.4">
      <c r="A463" t="s">
        <v>10</v>
      </c>
      <c r="B463">
        <v>2</v>
      </c>
      <c r="C463" t="s">
        <v>52</v>
      </c>
      <c r="D463" t="str">
        <f>IF(VLOOKUP($C463,'Spells Data'!$A$1:$N$363,3,FALSE)=0,"",VLOOKUP($C463,'Spells Data'!$A$1:$N$363,3,FALSE))</f>
        <v>abjuration</v>
      </c>
      <c r="E463" t="str">
        <f>IF(VLOOKUP($C463,'Spells Data'!$A$1:$N$363,4,FALSE)=0,"",VLOOKUP($C463,'Spells Data'!$A$1:$N$363,4,FALSE))</f>
        <v/>
      </c>
      <c r="F463" t="str">
        <f>IF(VLOOKUP($C463,'Spells Data'!$A$1:$N$363,5,FALSE)=0,"",VLOOKUP($C463,'Spells Data'!$A$1:$N$363,5,FALSE))</f>
        <v>1 action</v>
      </c>
      <c r="G463" t="str">
        <f>IF(VLOOKUP($C463,'Spells Data'!$A$1:$N$363,6,FALSE)=0,"",VLOOKUP($C463,'Spells Data'!$A$1:$N$363,6,FALSE))</f>
        <v>Touch</v>
      </c>
      <c r="H463" t="str">
        <f>IF(VLOOKUP($C463,'Spells Data'!$A$1:$N$363,7,FALSE)=0,"",VLOOKUP($C463,'Spells Data'!$A$1:$N$363,7,FALSE))</f>
        <v>V</v>
      </c>
      <c r="I463" t="str">
        <f>IF(VLOOKUP($C463,'Spells Data'!$A$1:$N$363,8,FALSE)=0,"",VLOOKUP($C463,'Spells Data'!$A$1:$N$363,8,FALSE))</f>
        <v>S</v>
      </c>
      <c r="J463" t="str">
        <f>IF(VLOOKUP($C463,'Spells Data'!$A$1:$N$363,9,FALSE)=0,"",VLOOKUP($C463,'Spells Data'!$A$1:$N$363,9,FALSE))</f>
        <v/>
      </c>
      <c r="K463" t="str">
        <f>IF(VLOOKUP($C463,'Spells Data'!$A$1:$N$363,10,FALSE)=0,"",VLOOKUP($C463,'Spells Data'!$A$1:$N$363,10,FALSE))</f>
        <v/>
      </c>
      <c r="L463" t="str">
        <f>IF(VLOOKUP($C463,'Spells Data'!$A$1:$N$363,11,FALSE)=0,"",VLOOKUP($C463,'Spells Data'!$A$1:$N$363,11,FALSE))</f>
        <v>Instantaneous</v>
      </c>
      <c r="M463" t="str">
        <f>IF(VLOOKUP($C463,'Spells Data'!$A$1:$N$363,12,FALSE)=0,"",VLOOKUP($C463,'Spells Data'!$A$1:$N$363,12,FALSE))</f>
        <v>You touch a creature and can end either one disease or one condition afflicting it</v>
      </c>
      <c r="N463" t="str">
        <f>IF(VLOOKUP($C463,'Spells Data'!$A$1:$N$363,13,FALSE)=0,"",VLOOKUP($C463,'Spells Data'!$A$1:$N$363,13,FALSE))</f>
        <v/>
      </c>
      <c r="O463" t="s">
        <v>10</v>
      </c>
    </row>
    <row r="464" spans="1:15" x14ac:dyDescent="0.4">
      <c r="A464" t="s">
        <v>124</v>
      </c>
      <c r="B464">
        <v>2</v>
      </c>
      <c r="C464" t="s">
        <v>146</v>
      </c>
      <c r="D464" t="str">
        <f>IF(VLOOKUP($C464,'Spells Data'!$A$1:$N$363,3,FALSE)=0,"",VLOOKUP($C464,'Spells Data'!$A$1:$N$363,3,FALSE))</f>
        <v>abjuration</v>
      </c>
      <c r="E464" t="str">
        <f>IF(VLOOKUP($C464,'Spells Data'!$A$1:$N$363,4,FALSE)=0,"",VLOOKUP($C464,'Spells Data'!$A$1:$N$363,4,FALSE))</f>
        <v/>
      </c>
      <c r="F464" t="str">
        <f>IF(VLOOKUP($C464,'Spells Data'!$A$1:$N$363,5,FALSE)=0,"",VLOOKUP($C464,'Spells Data'!$A$1:$N$363,5,FALSE))</f>
        <v>1 action</v>
      </c>
      <c r="G464" t="str">
        <f>IF(VLOOKUP($C464,'Spells Data'!$A$1:$N$363,6,FALSE)=0,"",VLOOKUP($C464,'Spells Data'!$A$1:$N$363,6,FALSE))</f>
        <v>Touch</v>
      </c>
      <c r="H464" t="str">
        <f>IF(VLOOKUP($C464,'Spells Data'!$A$1:$N$363,7,FALSE)=0,"",VLOOKUP($C464,'Spells Data'!$A$1:$N$363,7,FALSE))</f>
        <v>V</v>
      </c>
      <c r="I464" t="str">
        <f>IF(VLOOKUP($C464,'Spells Data'!$A$1:$N$363,8,FALSE)=0,"",VLOOKUP($C464,'Spells Data'!$A$1:$N$363,8,FALSE))</f>
        <v>S</v>
      </c>
      <c r="J464" t="str">
        <f>IF(VLOOKUP($C464,'Spells Data'!$A$1:$N$363,9,FALSE)=0,"",VLOOKUP($C464,'Spells Data'!$A$1:$N$363,9,FALSE))</f>
        <v/>
      </c>
      <c r="K464" t="str">
        <f>IF(VLOOKUP($C464,'Spells Data'!$A$1:$N$363,10,FALSE)=0,"",VLOOKUP($C464,'Spells Data'!$A$1:$N$363,10,FALSE))</f>
        <v/>
      </c>
      <c r="L464" t="str">
        <f>IF(VLOOKUP($C464,'Spells Data'!$A$1:$N$363,11,FALSE)=0,"",VLOOKUP($C464,'Spells Data'!$A$1:$N$363,11,FALSE))</f>
        <v>Instantaneous</v>
      </c>
      <c r="M464" t="str">
        <f>IF(VLOOKUP($C464,'Spells Data'!$A$1:$N$363,12,FALSE)=0,"",VLOOKUP($C464,'Spells Data'!$A$1:$N$363,12,FALSE))</f>
        <v>You touch a creature and can end either one disease or one condition afflicting it</v>
      </c>
      <c r="N464" t="str">
        <f>IF(VLOOKUP($C464,'Spells Data'!$A$1:$N$363,13,FALSE)=0,"",VLOOKUP($C464,'Spells Data'!$A$1:$N$363,13,FALSE))</f>
        <v/>
      </c>
      <c r="O464" t="s">
        <v>124</v>
      </c>
    </row>
    <row r="465" spans="1:15" x14ac:dyDescent="0.4">
      <c r="A465" t="s">
        <v>195</v>
      </c>
      <c r="B465">
        <v>2</v>
      </c>
      <c r="C465" t="s">
        <v>146</v>
      </c>
      <c r="D465" t="str">
        <f>IF(VLOOKUP($C465,'Spells Data'!$A$1:$N$363,3,FALSE)=0,"",VLOOKUP($C465,'Spells Data'!$A$1:$N$363,3,FALSE))</f>
        <v>abjuration</v>
      </c>
      <c r="E465" t="str">
        <f>IF(VLOOKUP($C465,'Spells Data'!$A$1:$N$363,4,FALSE)=0,"",VLOOKUP($C465,'Spells Data'!$A$1:$N$363,4,FALSE))</f>
        <v/>
      </c>
      <c r="F465" t="str">
        <f>IF(VLOOKUP($C465,'Spells Data'!$A$1:$N$363,5,FALSE)=0,"",VLOOKUP($C465,'Spells Data'!$A$1:$N$363,5,FALSE))</f>
        <v>1 action</v>
      </c>
      <c r="G465" t="str">
        <f>IF(VLOOKUP($C465,'Spells Data'!$A$1:$N$363,6,FALSE)=0,"",VLOOKUP($C465,'Spells Data'!$A$1:$N$363,6,FALSE))</f>
        <v>Touch</v>
      </c>
      <c r="H465" t="str">
        <f>IF(VLOOKUP($C465,'Spells Data'!$A$1:$N$363,7,FALSE)=0,"",VLOOKUP($C465,'Spells Data'!$A$1:$N$363,7,FALSE))</f>
        <v>V</v>
      </c>
      <c r="I465" t="str">
        <f>IF(VLOOKUP($C465,'Spells Data'!$A$1:$N$363,8,FALSE)=0,"",VLOOKUP($C465,'Spells Data'!$A$1:$N$363,8,FALSE))</f>
        <v>S</v>
      </c>
      <c r="J465" t="str">
        <f>IF(VLOOKUP($C465,'Spells Data'!$A$1:$N$363,9,FALSE)=0,"",VLOOKUP($C465,'Spells Data'!$A$1:$N$363,9,FALSE))</f>
        <v/>
      </c>
      <c r="K465" t="str">
        <f>IF(VLOOKUP($C465,'Spells Data'!$A$1:$N$363,10,FALSE)=0,"",VLOOKUP($C465,'Spells Data'!$A$1:$N$363,10,FALSE))</f>
        <v/>
      </c>
      <c r="L465" t="str">
        <f>IF(VLOOKUP($C465,'Spells Data'!$A$1:$N$363,11,FALSE)=0,"",VLOOKUP($C465,'Spells Data'!$A$1:$N$363,11,FALSE))</f>
        <v>Instantaneous</v>
      </c>
      <c r="M465" t="str">
        <f>IF(VLOOKUP($C465,'Spells Data'!$A$1:$N$363,12,FALSE)=0,"",VLOOKUP($C465,'Spells Data'!$A$1:$N$363,12,FALSE))</f>
        <v>You touch a creature and can end either one disease or one condition afflicting it</v>
      </c>
      <c r="N465" t="str">
        <f>IF(VLOOKUP($C465,'Spells Data'!$A$1:$N$363,13,FALSE)=0,"",VLOOKUP($C465,'Spells Data'!$A$1:$N$363,13,FALSE))</f>
        <v/>
      </c>
      <c r="O465" t="s">
        <v>195</v>
      </c>
    </row>
    <row r="466" spans="1:15" x14ac:dyDescent="0.4">
      <c r="A466" t="s">
        <v>247</v>
      </c>
      <c r="B466">
        <v>2</v>
      </c>
      <c r="C466" t="s">
        <v>146</v>
      </c>
      <c r="D466" t="str">
        <f>IF(VLOOKUP($C466,'Spells Data'!$A$1:$N$363,3,FALSE)=0,"",VLOOKUP($C466,'Spells Data'!$A$1:$N$363,3,FALSE))</f>
        <v>abjuration</v>
      </c>
      <c r="E466" t="str">
        <f>IF(VLOOKUP($C466,'Spells Data'!$A$1:$N$363,4,FALSE)=0,"",VLOOKUP($C466,'Spells Data'!$A$1:$N$363,4,FALSE))</f>
        <v/>
      </c>
      <c r="F466" t="str">
        <f>IF(VLOOKUP($C466,'Spells Data'!$A$1:$N$363,5,FALSE)=0,"",VLOOKUP($C466,'Spells Data'!$A$1:$N$363,5,FALSE))</f>
        <v>1 action</v>
      </c>
      <c r="G466" t="str">
        <f>IF(VLOOKUP($C466,'Spells Data'!$A$1:$N$363,6,FALSE)=0,"",VLOOKUP($C466,'Spells Data'!$A$1:$N$363,6,FALSE))</f>
        <v>Touch</v>
      </c>
      <c r="H466" t="str">
        <f>IF(VLOOKUP($C466,'Spells Data'!$A$1:$N$363,7,FALSE)=0,"",VLOOKUP($C466,'Spells Data'!$A$1:$N$363,7,FALSE))</f>
        <v>V</v>
      </c>
      <c r="I466" t="str">
        <f>IF(VLOOKUP($C466,'Spells Data'!$A$1:$N$363,8,FALSE)=0,"",VLOOKUP($C466,'Spells Data'!$A$1:$N$363,8,FALSE))</f>
        <v>S</v>
      </c>
      <c r="J466" t="str">
        <f>IF(VLOOKUP($C466,'Spells Data'!$A$1:$N$363,9,FALSE)=0,"",VLOOKUP($C466,'Spells Data'!$A$1:$N$363,9,FALSE))</f>
        <v/>
      </c>
      <c r="K466" t="str">
        <f>IF(VLOOKUP($C466,'Spells Data'!$A$1:$N$363,10,FALSE)=0,"",VLOOKUP($C466,'Spells Data'!$A$1:$N$363,10,FALSE))</f>
        <v/>
      </c>
      <c r="L466" t="str">
        <f>IF(VLOOKUP($C466,'Spells Data'!$A$1:$N$363,11,FALSE)=0,"",VLOOKUP($C466,'Spells Data'!$A$1:$N$363,11,FALSE))</f>
        <v>Instantaneous</v>
      </c>
      <c r="M466" t="str">
        <f>IF(VLOOKUP($C466,'Spells Data'!$A$1:$N$363,12,FALSE)=0,"",VLOOKUP($C466,'Spells Data'!$A$1:$N$363,12,FALSE))</f>
        <v>You touch a creature and can end either one disease or one condition afflicting it</v>
      </c>
      <c r="N466" t="str">
        <f>IF(VLOOKUP($C466,'Spells Data'!$A$1:$N$363,13,FALSE)=0,"",VLOOKUP($C466,'Spells Data'!$A$1:$N$363,13,FALSE))</f>
        <v/>
      </c>
      <c r="O466" t="s">
        <v>247</v>
      </c>
    </row>
    <row r="467" spans="1:15" x14ac:dyDescent="0.4">
      <c r="A467" t="s">
        <v>268</v>
      </c>
      <c r="B467">
        <v>2</v>
      </c>
      <c r="C467" t="s">
        <v>146</v>
      </c>
      <c r="D467" t="str">
        <f>IF(VLOOKUP($C467,'Spells Data'!$A$1:$N$363,3,FALSE)=0,"",VLOOKUP($C467,'Spells Data'!$A$1:$N$363,3,FALSE))</f>
        <v>abjuration</v>
      </c>
      <c r="E467" t="str">
        <f>IF(VLOOKUP($C467,'Spells Data'!$A$1:$N$363,4,FALSE)=0,"",VLOOKUP($C467,'Spells Data'!$A$1:$N$363,4,FALSE))</f>
        <v/>
      </c>
      <c r="F467" t="str">
        <f>IF(VLOOKUP($C467,'Spells Data'!$A$1:$N$363,5,FALSE)=0,"",VLOOKUP($C467,'Spells Data'!$A$1:$N$363,5,FALSE))</f>
        <v>1 action</v>
      </c>
      <c r="G467" t="str">
        <f>IF(VLOOKUP($C467,'Spells Data'!$A$1:$N$363,6,FALSE)=0,"",VLOOKUP($C467,'Spells Data'!$A$1:$N$363,6,FALSE))</f>
        <v>Touch</v>
      </c>
      <c r="H467" t="str">
        <f>IF(VLOOKUP($C467,'Spells Data'!$A$1:$N$363,7,FALSE)=0,"",VLOOKUP($C467,'Spells Data'!$A$1:$N$363,7,FALSE))</f>
        <v>V</v>
      </c>
      <c r="I467" t="str">
        <f>IF(VLOOKUP($C467,'Spells Data'!$A$1:$N$363,8,FALSE)=0,"",VLOOKUP($C467,'Spells Data'!$A$1:$N$363,8,FALSE))</f>
        <v>S</v>
      </c>
      <c r="J467" t="str">
        <f>IF(VLOOKUP($C467,'Spells Data'!$A$1:$N$363,9,FALSE)=0,"",VLOOKUP($C467,'Spells Data'!$A$1:$N$363,9,FALSE))</f>
        <v/>
      </c>
      <c r="K467" t="str">
        <f>IF(VLOOKUP($C467,'Spells Data'!$A$1:$N$363,10,FALSE)=0,"",VLOOKUP($C467,'Spells Data'!$A$1:$N$363,10,FALSE))</f>
        <v/>
      </c>
      <c r="L467" t="str">
        <f>IF(VLOOKUP($C467,'Spells Data'!$A$1:$N$363,11,FALSE)=0,"",VLOOKUP($C467,'Spells Data'!$A$1:$N$363,11,FALSE))</f>
        <v>Instantaneous</v>
      </c>
      <c r="M467" t="str">
        <f>IF(VLOOKUP($C467,'Spells Data'!$A$1:$N$363,12,FALSE)=0,"",VLOOKUP($C467,'Spells Data'!$A$1:$N$363,12,FALSE))</f>
        <v>You touch a creature and can end either one disease or one condition afflicting it</v>
      </c>
      <c r="N467" t="str">
        <f>IF(VLOOKUP($C467,'Spells Data'!$A$1:$N$363,13,FALSE)=0,"",VLOOKUP($C467,'Spells Data'!$A$1:$N$363,13,FALSE))</f>
        <v/>
      </c>
      <c r="O467" t="s">
        <v>268</v>
      </c>
    </row>
    <row r="468" spans="1:15" x14ac:dyDescent="0.4">
      <c r="A468" t="s">
        <v>278</v>
      </c>
      <c r="B468">
        <v>2</v>
      </c>
      <c r="C468" t="s">
        <v>299</v>
      </c>
      <c r="D468" t="str">
        <f>IF(VLOOKUP($C468,'Spells Data'!$A$1:$N$363,3,FALSE)=0,"",VLOOKUP($C468,'Spells Data'!$A$1:$N$363,3,FALSE))</f>
        <v>transmutation</v>
      </c>
      <c r="E468" t="str">
        <f>IF(VLOOKUP($C468,'Spells Data'!$A$1:$N$363,4,FALSE)=0,"",VLOOKUP($C468,'Spells Data'!$A$1:$N$363,4,FALSE))</f>
        <v/>
      </c>
      <c r="F468" t="str">
        <f>IF(VLOOKUP($C468,'Spells Data'!$A$1:$N$363,5,FALSE)=0,"",VLOOKUP($C468,'Spells Data'!$A$1:$N$363,5,FALSE))</f>
        <v>1 action</v>
      </c>
      <c r="G468" t="str">
        <f>IF(VLOOKUP($C468,'Spells Data'!$A$1:$N$363,6,FALSE)=0,"",VLOOKUP($C468,'Spells Data'!$A$1:$N$363,6,FALSE))</f>
        <v>60 feet</v>
      </c>
      <c r="H468" t="str">
        <f>IF(VLOOKUP($C468,'Spells Data'!$A$1:$N$363,7,FALSE)=0,"",VLOOKUP($C468,'Spells Data'!$A$1:$N$363,7,FALSE))</f>
        <v>V</v>
      </c>
      <c r="I468" t="str">
        <f>IF(VLOOKUP($C468,'Spells Data'!$A$1:$N$363,8,FALSE)=0,"",VLOOKUP($C468,'Spells Data'!$A$1:$N$363,8,FALSE))</f>
        <v>S</v>
      </c>
      <c r="J468" t="str">
        <f>IF(VLOOKUP($C468,'Spells Data'!$A$1:$N$363,9,FALSE)=0,"",VLOOKUP($C468,'Spells Data'!$A$1:$N$363,9,FALSE))</f>
        <v>M</v>
      </c>
      <c r="K468" t="str">
        <f>IF(VLOOKUP($C468,'Spells Data'!$A$1:$N$363,10,FALSE)=0,"",VLOOKUP($C468,'Spells Data'!$A$1:$N$363,10,FALSE))</f>
        <v/>
      </c>
      <c r="L468" t="str">
        <f>IF(VLOOKUP($C468,'Spells Data'!$A$1:$N$363,11,FALSE)=0,"",VLOOKUP($C468,'Spells Data'!$A$1:$N$363,11,FALSE))</f>
        <v>Concentration, up to 10 minutes</v>
      </c>
      <c r="M468" t="str">
        <f>IF(VLOOKUP($C468,'Spells Data'!$A$1:$N$363,12,FALSE)=0,"",VLOOKUP($C468,'Spells Data'!$A$1:$N$363,12,FALSE))</f>
        <v>One willing creature or object of your choice that you can see within range rises vertically, up to 20 feet, and remains suspended there for the duration. Unwilling creatures get a Con save</v>
      </c>
      <c r="N468" t="str">
        <f>IF(VLOOKUP($C468,'Spells Data'!$A$1:$N$363,13,FALSE)=0,"",VLOOKUP($C468,'Spells Data'!$A$1:$N$363,13,FALSE))</f>
        <v/>
      </c>
      <c r="O468" t="s">
        <v>278</v>
      </c>
    </row>
    <row r="469" spans="1:15" x14ac:dyDescent="0.4">
      <c r="A469" t="s">
        <v>342</v>
      </c>
      <c r="B469">
        <v>2</v>
      </c>
      <c r="C469" t="s">
        <v>299</v>
      </c>
      <c r="D469" t="str">
        <f>IF(VLOOKUP($C469,'Spells Data'!$A$1:$N$363,3,FALSE)=0,"",VLOOKUP($C469,'Spells Data'!$A$1:$N$363,3,FALSE))</f>
        <v>transmutation</v>
      </c>
      <c r="E469" t="str">
        <f>IF(VLOOKUP($C469,'Spells Data'!$A$1:$N$363,4,FALSE)=0,"",VLOOKUP($C469,'Spells Data'!$A$1:$N$363,4,FALSE))</f>
        <v/>
      </c>
      <c r="F469" t="str">
        <f>IF(VLOOKUP($C469,'Spells Data'!$A$1:$N$363,5,FALSE)=0,"",VLOOKUP($C469,'Spells Data'!$A$1:$N$363,5,FALSE))</f>
        <v>1 action</v>
      </c>
      <c r="G469" t="str">
        <f>IF(VLOOKUP($C469,'Spells Data'!$A$1:$N$363,6,FALSE)=0,"",VLOOKUP($C469,'Spells Data'!$A$1:$N$363,6,FALSE))</f>
        <v>60 feet</v>
      </c>
      <c r="H469" t="str">
        <f>IF(VLOOKUP($C469,'Spells Data'!$A$1:$N$363,7,FALSE)=0,"",VLOOKUP($C469,'Spells Data'!$A$1:$N$363,7,FALSE))</f>
        <v>V</v>
      </c>
      <c r="I469" t="str">
        <f>IF(VLOOKUP($C469,'Spells Data'!$A$1:$N$363,8,FALSE)=0,"",VLOOKUP($C469,'Spells Data'!$A$1:$N$363,8,FALSE))</f>
        <v>S</v>
      </c>
      <c r="J469" t="str">
        <f>IF(VLOOKUP($C469,'Spells Data'!$A$1:$N$363,9,FALSE)=0,"",VLOOKUP($C469,'Spells Data'!$A$1:$N$363,9,FALSE))</f>
        <v>M</v>
      </c>
      <c r="K469" t="str">
        <f>IF(VLOOKUP($C469,'Spells Data'!$A$1:$N$363,10,FALSE)=0,"",VLOOKUP($C469,'Spells Data'!$A$1:$N$363,10,FALSE))</f>
        <v/>
      </c>
      <c r="L469" t="str">
        <f>IF(VLOOKUP($C469,'Spells Data'!$A$1:$N$363,11,FALSE)=0,"",VLOOKUP($C469,'Spells Data'!$A$1:$N$363,11,FALSE))</f>
        <v>Concentration, up to 10 minutes</v>
      </c>
      <c r="M469" t="str">
        <f>IF(VLOOKUP($C469,'Spells Data'!$A$1:$N$363,12,FALSE)=0,"",VLOOKUP($C469,'Spells Data'!$A$1:$N$363,12,FALSE))</f>
        <v>One willing creature or object of your choice that you can see within range rises vertically, up to 20 feet, and remains suspended there for the duration. Unwilling creatures get a Con save</v>
      </c>
      <c r="N469" t="str">
        <f>IF(VLOOKUP($C469,'Spells Data'!$A$1:$N$363,13,FALSE)=0,"",VLOOKUP($C469,'Spells Data'!$A$1:$N$363,13,FALSE))</f>
        <v/>
      </c>
      <c r="O469" t="s">
        <v>342</v>
      </c>
    </row>
    <row r="470" spans="1:15" x14ac:dyDescent="0.4">
      <c r="A470" t="s">
        <v>10</v>
      </c>
      <c r="B470">
        <v>0</v>
      </c>
      <c r="C470" t="s">
        <v>13</v>
      </c>
      <c r="D470" t="str">
        <f>IF(VLOOKUP($C470,'Spells Data'!$A$1:$N$363,3,FALSE)=0,"",VLOOKUP($C470,'Spells Data'!$A$1:$N$363,3,FALSE))</f>
        <v>evocation</v>
      </c>
      <c r="E470" t="str">
        <f>IF(VLOOKUP($C470,'Spells Data'!$A$1:$N$363,4,FALSE)=0,"",VLOOKUP($C470,'Spells Data'!$A$1:$N$363,4,FALSE))</f>
        <v/>
      </c>
      <c r="F470" t="str">
        <f>IF(VLOOKUP($C470,'Spells Data'!$A$1:$N$363,5,FALSE)=0,"",VLOOKUP($C470,'Spells Data'!$A$1:$N$363,5,FALSE))</f>
        <v>1 action</v>
      </c>
      <c r="G470" t="str">
        <f>IF(VLOOKUP($C470,'Spells Data'!$A$1:$N$363,6,FALSE)=0,"",VLOOKUP($C470,'Spells Data'!$A$1:$N$363,6,FALSE))</f>
        <v>Touch</v>
      </c>
      <c r="H470" t="str">
        <f>IF(VLOOKUP($C470,'Spells Data'!$A$1:$N$363,7,FALSE)=0,"",VLOOKUP($C470,'Spells Data'!$A$1:$N$363,7,FALSE))</f>
        <v>V</v>
      </c>
      <c r="I470" t="str">
        <f>IF(VLOOKUP($C470,'Spells Data'!$A$1:$N$363,8,FALSE)=0,"",VLOOKUP($C470,'Spells Data'!$A$1:$N$363,8,FALSE))</f>
        <v/>
      </c>
      <c r="J470" t="str">
        <f>IF(VLOOKUP($C470,'Spells Data'!$A$1:$N$363,9,FALSE)=0,"",VLOOKUP($C470,'Spells Data'!$A$1:$N$363,9,FALSE))</f>
        <v>M</v>
      </c>
      <c r="K470" t="str">
        <f>IF(VLOOKUP($C470,'Spells Data'!$A$1:$N$363,10,FALSE)=0,"",VLOOKUP($C470,'Spells Data'!$A$1:$N$363,10,FALSE))</f>
        <v/>
      </c>
      <c r="L470" t="str">
        <f>IF(VLOOKUP($C470,'Spells Data'!$A$1:$N$363,11,FALSE)=0,"",VLOOKUP($C470,'Spells Data'!$A$1:$N$363,11,FALSE))</f>
        <v>1 hour</v>
      </c>
      <c r="M470" t="str">
        <f>IF(VLOOKUP($C470,'Spells Data'!$A$1:$N$363,12,FALSE)=0,"",VLOOKUP($C470,'Spells Data'!$A$1:$N$363,12,FALSE))</f>
        <v>One object no larger than 10' in a dimension, sheds bright light in a 20-foot radius and dim light for an additional 20 feet</v>
      </c>
      <c r="N470" t="str">
        <f>IF(VLOOKUP($C470,'Spells Data'!$A$1:$N$363,13,FALSE)=0,"",VLOOKUP($C470,'Spells Data'!$A$1:$N$363,13,FALSE))</f>
        <v/>
      </c>
      <c r="O470" t="s">
        <v>10</v>
      </c>
    </row>
    <row r="471" spans="1:15" x14ac:dyDescent="0.4">
      <c r="A471" t="s">
        <v>124</v>
      </c>
      <c r="B471">
        <v>0</v>
      </c>
      <c r="C471" t="s">
        <v>13</v>
      </c>
      <c r="D471" t="str">
        <f>IF(VLOOKUP($C471,'Spells Data'!$A$1:$N$363,3,FALSE)=0,"",VLOOKUP($C471,'Spells Data'!$A$1:$N$363,3,FALSE))</f>
        <v>evocation</v>
      </c>
      <c r="E471" t="str">
        <f>IF(VLOOKUP($C471,'Spells Data'!$A$1:$N$363,4,FALSE)=0,"",VLOOKUP($C471,'Spells Data'!$A$1:$N$363,4,FALSE))</f>
        <v/>
      </c>
      <c r="F471" t="str">
        <f>IF(VLOOKUP($C471,'Spells Data'!$A$1:$N$363,5,FALSE)=0,"",VLOOKUP($C471,'Spells Data'!$A$1:$N$363,5,FALSE))</f>
        <v>1 action</v>
      </c>
      <c r="G471" t="str">
        <f>IF(VLOOKUP($C471,'Spells Data'!$A$1:$N$363,6,FALSE)=0,"",VLOOKUP($C471,'Spells Data'!$A$1:$N$363,6,FALSE))</f>
        <v>Touch</v>
      </c>
      <c r="H471" t="str">
        <f>IF(VLOOKUP($C471,'Spells Data'!$A$1:$N$363,7,FALSE)=0,"",VLOOKUP($C471,'Spells Data'!$A$1:$N$363,7,FALSE))</f>
        <v>V</v>
      </c>
      <c r="I471" t="str">
        <f>IF(VLOOKUP($C471,'Spells Data'!$A$1:$N$363,8,FALSE)=0,"",VLOOKUP($C471,'Spells Data'!$A$1:$N$363,8,FALSE))</f>
        <v/>
      </c>
      <c r="J471" t="str">
        <f>IF(VLOOKUP($C471,'Spells Data'!$A$1:$N$363,9,FALSE)=0,"",VLOOKUP($C471,'Spells Data'!$A$1:$N$363,9,FALSE))</f>
        <v>M</v>
      </c>
      <c r="K471" t="str">
        <f>IF(VLOOKUP($C471,'Spells Data'!$A$1:$N$363,10,FALSE)=0,"",VLOOKUP($C471,'Spells Data'!$A$1:$N$363,10,FALSE))</f>
        <v/>
      </c>
      <c r="L471" t="str">
        <f>IF(VLOOKUP($C471,'Spells Data'!$A$1:$N$363,11,FALSE)=0,"",VLOOKUP($C471,'Spells Data'!$A$1:$N$363,11,FALSE))</f>
        <v>1 hour</v>
      </c>
      <c r="M471" t="str">
        <f>IF(VLOOKUP($C471,'Spells Data'!$A$1:$N$363,12,FALSE)=0,"",VLOOKUP($C471,'Spells Data'!$A$1:$N$363,12,FALSE))</f>
        <v>One object no larger than 10' in a dimension, sheds bright light in a 20-foot radius and dim light for an additional 20 feet</v>
      </c>
      <c r="N471" t="str">
        <f>IF(VLOOKUP($C471,'Spells Data'!$A$1:$N$363,13,FALSE)=0,"",VLOOKUP($C471,'Spells Data'!$A$1:$N$363,13,FALSE))</f>
        <v/>
      </c>
      <c r="O471" t="s">
        <v>124</v>
      </c>
    </row>
    <row r="472" spans="1:15" x14ac:dyDescent="0.4">
      <c r="A472" t="s">
        <v>278</v>
      </c>
      <c r="B472">
        <v>0</v>
      </c>
      <c r="C472" t="s">
        <v>13</v>
      </c>
      <c r="D472" t="str">
        <f>IF(VLOOKUP($C472,'Spells Data'!$A$1:$N$363,3,FALSE)=0,"",VLOOKUP($C472,'Spells Data'!$A$1:$N$363,3,FALSE))</f>
        <v>evocation</v>
      </c>
      <c r="E472" t="str">
        <f>IF(VLOOKUP($C472,'Spells Data'!$A$1:$N$363,4,FALSE)=0,"",VLOOKUP($C472,'Spells Data'!$A$1:$N$363,4,FALSE))</f>
        <v/>
      </c>
      <c r="F472" t="str">
        <f>IF(VLOOKUP($C472,'Spells Data'!$A$1:$N$363,5,FALSE)=0,"",VLOOKUP($C472,'Spells Data'!$A$1:$N$363,5,FALSE))</f>
        <v>1 action</v>
      </c>
      <c r="G472" t="str">
        <f>IF(VLOOKUP($C472,'Spells Data'!$A$1:$N$363,6,FALSE)=0,"",VLOOKUP($C472,'Spells Data'!$A$1:$N$363,6,FALSE))</f>
        <v>Touch</v>
      </c>
      <c r="H472" t="str">
        <f>IF(VLOOKUP($C472,'Spells Data'!$A$1:$N$363,7,FALSE)=0,"",VLOOKUP($C472,'Spells Data'!$A$1:$N$363,7,FALSE))</f>
        <v>V</v>
      </c>
      <c r="I472" t="str">
        <f>IF(VLOOKUP($C472,'Spells Data'!$A$1:$N$363,8,FALSE)=0,"",VLOOKUP($C472,'Spells Data'!$A$1:$N$363,8,FALSE))</f>
        <v/>
      </c>
      <c r="J472" t="str">
        <f>IF(VLOOKUP($C472,'Spells Data'!$A$1:$N$363,9,FALSE)=0,"",VLOOKUP($C472,'Spells Data'!$A$1:$N$363,9,FALSE))</f>
        <v>M</v>
      </c>
      <c r="K472" t="str">
        <f>IF(VLOOKUP($C472,'Spells Data'!$A$1:$N$363,10,FALSE)=0,"",VLOOKUP($C472,'Spells Data'!$A$1:$N$363,10,FALSE))</f>
        <v/>
      </c>
      <c r="L472" t="str">
        <f>IF(VLOOKUP($C472,'Spells Data'!$A$1:$N$363,11,FALSE)=0,"",VLOOKUP($C472,'Spells Data'!$A$1:$N$363,11,FALSE))</f>
        <v>1 hour</v>
      </c>
      <c r="M472" t="str">
        <f>IF(VLOOKUP($C472,'Spells Data'!$A$1:$N$363,12,FALSE)=0,"",VLOOKUP($C472,'Spells Data'!$A$1:$N$363,12,FALSE))</f>
        <v>One object no larger than 10' in a dimension, sheds bright light in a 20-foot radius and dim light for an additional 20 feet</v>
      </c>
      <c r="N472" t="str">
        <f>IF(VLOOKUP($C472,'Spells Data'!$A$1:$N$363,13,FALSE)=0,"",VLOOKUP($C472,'Spells Data'!$A$1:$N$363,13,FALSE))</f>
        <v/>
      </c>
      <c r="O472" t="s">
        <v>278</v>
      </c>
    </row>
    <row r="473" spans="1:15" x14ac:dyDescent="0.4">
      <c r="A473" t="s">
        <v>342</v>
      </c>
      <c r="B473">
        <v>0</v>
      </c>
      <c r="C473" t="s">
        <v>13</v>
      </c>
      <c r="D473" t="str">
        <f>IF(VLOOKUP($C473,'Spells Data'!$A$1:$N$363,3,FALSE)=0,"",VLOOKUP($C473,'Spells Data'!$A$1:$N$363,3,FALSE))</f>
        <v>evocation</v>
      </c>
      <c r="E473" t="str">
        <f>IF(VLOOKUP($C473,'Spells Data'!$A$1:$N$363,4,FALSE)=0,"",VLOOKUP($C473,'Spells Data'!$A$1:$N$363,4,FALSE))</f>
        <v/>
      </c>
      <c r="F473" t="str">
        <f>IF(VLOOKUP($C473,'Spells Data'!$A$1:$N$363,5,FALSE)=0,"",VLOOKUP($C473,'Spells Data'!$A$1:$N$363,5,FALSE))</f>
        <v>1 action</v>
      </c>
      <c r="G473" t="str">
        <f>IF(VLOOKUP($C473,'Spells Data'!$A$1:$N$363,6,FALSE)=0,"",VLOOKUP($C473,'Spells Data'!$A$1:$N$363,6,FALSE))</f>
        <v>Touch</v>
      </c>
      <c r="H473" t="str">
        <f>IF(VLOOKUP($C473,'Spells Data'!$A$1:$N$363,7,FALSE)=0,"",VLOOKUP($C473,'Spells Data'!$A$1:$N$363,7,FALSE))</f>
        <v>V</v>
      </c>
      <c r="I473" t="str">
        <f>IF(VLOOKUP($C473,'Spells Data'!$A$1:$N$363,8,FALSE)=0,"",VLOOKUP($C473,'Spells Data'!$A$1:$N$363,8,FALSE))</f>
        <v/>
      </c>
      <c r="J473" t="str">
        <f>IF(VLOOKUP($C473,'Spells Data'!$A$1:$N$363,9,FALSE)=0,"",VLOOKUP($C473,'Spells Data'!$A$1:$N$363,9,FALSE))</f>
        <v>M</v>
      </c>
      <c r="K473" t="str">
        <f>IF(VLOOKUP($C473,'Spells Data'!$A$1:$N$363,10,FALSE)=0,"",VLOOKUP($C473,'Spells Data'!$A$1:$N$363,10,FALSE))</f>
        <v/>
      </c>
      <c r="L473" t="str">
        <f>IF(VLOOKUP($C473,'Spells Data'!$A$1:$N$363,11,FALSE)=0,"",VLOOKUP($C473,'Spells Data'!$A$1:$N$363,11,FALSE))</f>
        <v>1 hour</v>
      </c>
      <c r="M473" t="str">
        <f>IF(VLOOKUP($C473,'Spells Data'!$A$1:$N$363,12,FALSE)=0,"",VLOOKUP($C473,'Spells Data'!$A$1:$N$363,12,FALSE))</f>
        <v>One object no larger than 10' in a dimension, sheds bright light in a 20-foot radius and dim light for an additional 20 feet</v>
      </c>
      <c r="N473" t="str">
        <f>IF(VLOOKUP($C473,'Spells Data'!$A$1:$N$363,13,FALSE)=0,"",VLOOKUP($C473,'Spells Data'!$A$1:$N$363,13,FALSE))</f>
        <v/>
      </c>
      <c r="O473" t="s">
        <v>342</v>
      </c>
    </row>
    <row r="474" spans="1:15" x14ac:dyDescent="0.4">
      <c r="A474" t="s">
        <v>268</v>
      </c>
      <c r="B474">
        <v>3</v>
      </c>
      <c r="C474" t="s">
        <v>275</v>
      </c>
      <c r="D474" t="str">
        <f>IF(VLOOKUP($C474,'Spells Data'!$A$1:$N$363,3,FALSE)=0,"",VLOOKUP($C474,'Spells Data'!$A$1:$N$363,3,FALSE))</f>
        <v>transmutation</v>
      </c>
      <c r="E474" t="str">
        <f>IF(VLOOKUP($C474,'Spells Data'!$A$1:$N$363,4,FALSE)=0,"",VLOOKUP($C474,'Spells Data'!$A$1:$N$363,4,FALSE))</f>
        <v/>
      </c>
      <c r="F474" t="str">
        <f>IF(VLOOKUP($C474,'Spells Data'!$A$1:$N$363,5,FALSE)=0,"",VLOOKUP($C474,'Spells Data'!$A$1:$N$363,5,FALSE))</f>
        <v>1 bonus action</v>
      </c>
      <c r="G474" t="str">
        <f>IF(VLOOKUP($C474,'Spells Data'!$A$1:$N$363,6,FALSE)=0,"",VLOOKUP($C474,'Spells Data'!$A$1:$N$363,6,FALSE))</f>
        <v>Self</v>
      </c>
      <c r="H474" t="str">
        <f>IF(VLOOKUP($C474,'Spells Data'!$A$1:$N$363,7,FALSE)=0,"",VLOOKUP($C474,'Spells Data'!$A$1:$N$363,7,FALSE))</f>
        <v>V</v>
      </c>
      <c r="I474" t="str">
        <f>IF(VLOOKUP($C474,'Spells Data'!$A$1:$N$363,8,FALSE)=0,"",VLOOKUP($C474,'Spells Data'!$A$1:$N$363,8,FALSE))</f>
        <v>S</v>
      </c>
      <c r="J474" t="str">
        <f>IF(VLOOKUP($C474,'Spells Data'!$A$1:$N$363,9,FALSE)=0,"",VLOOKUP($C474,'Spells Data'!$A$1:$N$363,9,FALSE))</f>
        <v/>
      </c>
      <c r="K474" t="str">
        <f>IF(VLOOKUP($C474,'Spells Data'!$A$1:$N$363,10,FALSE)=0,"",VLOOKUP($C474,'Spells Data'!$A$1:$N$363,10,FALSE))</f>
        <v/>
      </c>
      <c r="L474" t="str">
        <f>IF(VLOOKUP($C474,'Spells Data'!$A$1:$N$363,11,FALSE)=0,"",VLOOKUP($C474,'Spells Data'!$A$1:$N$363,11,FALSE))</f>
        <v>Concentration, up to 1 minute</v>
      </c>
      <c r="M474" t="str">
        <f>IF(VLOOKUP($C474,'Spells Data'!$A$1:$N$363,12,FALSE)=0,"",VLOOKUP($C474,'Spells Data'!$A$1:$N$363,12,FALSE))</f>
        <v>Next ranged hit deals 4d8 lightning damage to target, or half on a miss and 2d8 to each creature within 10'</v>
      </c>
      <c r="N474" t="str">
        <f>IF(VLOOKUP($C474,'Spells Data'!$A$1:$N$363,13,FALSE)=0,"",VLOOKUP($C474,'Spells Data'!$A$1:$N$363,13,FALSE))</f>
        <v>yes</v>
      </c>
      <c r="O474" t="s">
        <v>268</v>
      </c>
    </row>
    <row r="475" spans="1:15" x14ac:dyDescent="0.4">
      <c r="A475" t="s">
        <v>278</v>
      </c>
      <c r="B475">
        <v>3</v>
      </c>
      <c r="C475" t="s">
        <v>311</v>
      </c>
      <c r="D475" t="str">
        <f>IF(VLOOKUP($C475,'Spells Data'!$A$1:$N$363,3,FALSE)=0,"",VLOOKUP($C475,'Spells Data'!$A$1:$N$363,3,FALSE))</f>
        <v>evocation</v>
      </c>
      <c r="E475" t="str">
        <f>IF(VLOOKUP($C475,'Spells Data'!$A$1:$N$363,4,FALSE)=0,"",VLOOKUP($C475,'Spells Data'!$A$1:$N$363,4,FALSE))</f>
        <v/>
      </c>
      <c r="F475" t="str">
        <f>IF(VLOOKUP($C475,'Spells Data'!$A$1:$N$363,5,FALSE)=0,"",VLOOKUP($C475,'Spells Data'!$A$1:$N$363,5,FALSE))</f>
        <v>1 action</v>
      </c>
      <c r="G475" t="str">
        <f>IF(VLOOKUP($C475,'Spells Data'!$A$1:$N$363,6,FALSE)=0,"",VLOOKUP($C475,'Spells Data'!$A$1:$N$363,6,FALSE))</f>
        <v>Self (100-foot line)</v>
      </c>
      <c r="H475" t="str">
        <f>IF(VLOOKUP($C475,'Spells Data'!$A$1:$N$363,7,FALSE)=0,"",VLOOKUP($C475,'Spells Data'!$A$1:$N$363,7,FALSE))</f>
        <v>V</v>
      </c>
      <c r="I475" t="str">
        <f>IF(VLOOKUP($C475,'Spells Data'!$A$1:$N$363,8,FALSE)=0,"",VLOOKUP($C475,'Spells Data'!$A$1:$N$363,8,FALSE))</f>
        <v>S</v>
      </c>
      <c r="J475" t="str">
        <f>IF(VLOOKUP($C475,'Spells Data'!$A$1:$N$363,9,FALSE)=0,"",VLOOKUP($C475,'Spells Data'!$A$1:$N$363,9,FALSE))</f>
        <v>M</v>
      </c>
      <c r="K475" t="str">
        <f>IF(VLOOKUP($C475,'Spells Data'!$A$1:$N$363,10,FALSE)=0,"",VLOOKUP($C475,'Spells Data'!$A$1:$N$363,10,FALSE))</f>
        <v/>
      </c>
      <c r="L475" t="str">
        <f>IF(VLOOKUP($C475,'Spells Data'!$A$1:$N$363,11,FALSE)=0,"",VLOOKUP($C475,'Spells Data'!$A$1:$N$363,11,FALSE))</f>
        <v>Instantaneous</v>
      </c>
      <c r="M475" t="str">
        <f>IF(VLOOKUP($C475,'Spells Data'!$A$1:$N$363,12,FALSE)=0,"",VLOOKUP($C475,'Spells Data'!$A$1:$N$363,12,FALSE))</f>
        <v>100' by 5' stroke deals 8d6 lightning damage to each creature in line on failed Dex save</v>
      </c>
      <c r="N475" t="str">
        <f>IF(VLOOKUP($C475,'Spells Data'!$A$1:$N$363,13,FALSE)=0,"",VLOOKUP($C475,'Spells Data'!$A$1:$N$363,13,FALSE))</f>
        <v>yes</v>
      </c>
      <c r="O475" t="s">
        <v>278</v>
      </c>
    </row>
    <row r="476" spans="1:15" x14ac:dyDescent="0.4">
      <c r="A476" t="s">
        <v>342</v>
      </c>
      <c r="B476">
        <v>3</v>
      </c>
      <c r="C476" t="s">
        <v>311</v>
      </c>
      <c r="D476" t="str">
        <f>IF(VLOOKUP($C476,'Spells Data'!$A$1:$N$363,3,FALSE)=0,"",VLOOKUP($C476,'Spells Data'!$A$1:$N$363,3,FALSE))</f>
        <v>evocation</v>
      </c>
      <c r="E476" t="str">
        <f>IF(VLOOKUP($C476,'Spells Data'!$A$1:$N$363,4,FALSE)=0,"",VLOOKUP($C476,'Spells Data'!$A$1:$N$363,4,FALSE))</f>
        <v/>
      </c>
      <c r="F476" t="str">
        <f>IF(VLOOKUP($C476,'Spells Data'!$A$1:$N$363,5,FALSE)=0,"",VLOOKUP($C476,'Spells Data'!$A$1:$N$363,5,FALSE))</f>
        <v>1 action</v>
      </c>
      <c r="G476" t="str">
        <f>IF(VLOOKUP($C476,'Spells Data'!$A$1:$N$363,6,FALSE)=0,"",VLOOKUP($C476,'Spells Data'!$A$1:$N$363,6,FALSE))</f>
        <v>Self (100-foot line)</v>
      </c>
      <c r="H476" t="str">
        <f>IF(VLOOKUP($C476,'Spells Data'!$A$1:$N$363,7,FALSE)=0,"",VLOOKUP($C476,'Spells Data'!$A$1:$N$363,7,FALSE))</f>
        <v>V</v>
      </c>
      <c r="I476" t="str">
        <f>IF(VLOOKUP($C476,'Spells Data'!$A$1:$N$363,8,FALSE)=0,"",VLOOKUP($C476,'Spells Data'!$A$1:$N$363,8,FALSE))</f>
        <v>S</v>
      </c>
      <c r="J476" t="str">
        <f>IF(VLOOKUP($C476,'Spells Data'!$A$1:$N$363,9,FALSE)=0,"",VLOOKUP($C476,'Spells Data'!$A$1:$N$363,9,FALSE))</f>
        <v>M</v>
      </c>
      <c r="K476" t="str">
        <f>IF(VLOOKUP($C476,'Spells Data'!$A$1:$N$363,10,FALSE)=0,"",VLOOKUP($C476,'Spells Data'!$A$1:$N$363,10,FALSE))</f>
        <v/>
      </c>
      <c r="L476" t="str">
        <f>IF(VLOOKUP($C476,'Spells Data'!$A$1:$N$363,11,FALSE)=0,"",VLOOKUP($C476,'Spells Data'!$A$1:$N$363,11,FALSE))</f>
        <v>Instantaneous</v>
      </c>
      <c r="M476" t="str">
        <f>IF(VLOOKUP($C476,'Spells Data'!$A$1:$N$363,12,FALSE)=0,"",VLOOKUP($C476,'Spells Data'!$A$1:$N$363,12,FALSE))</f>
        <v>100' by 5' stroke deals 8d6 lightning damage to each creature in line on failed Dex save</v>
      </c>
      <c r="N476" t="str">
        <f>IF(VLOOKUP($C476,'Spells Data'!$A$1:$N$363,13,FALSE)=0,"",VLOOKUP($C476,'Spells Data'!$A$1:$N$363,13,FALSE))</f>
        <v>yes</v>
      </c>
      <c r="O476" t="s">
        <v>342</v>
      </c>
    </row>
    <row r="477" spans="1:15" x14ac:dyDescent="0.4">
      <c r="A477" t="s">
        <v>10</v>
      </c>
      <c r="B477">
        <v>2</v>
      </c>
      <c r="C477" t="s">
        <v>212</v>
      </c>
      <c r="D477" t="str">
        <f>IF(VLOOKUP($C477,'Spells Data'!$A$1:$N$363,3,FALSE)=0,"",VLOOKUP($C477,'Spells Data'!$A$1:$N$363,3,FALSE))</f>
        <v>divination</v>
      </c>
      <c r="E477" t="str">
        <f>IF(VLOOKUP($C477,'Spells Data'!$A$1:$N$363,4,FALSE)=0,"",VLOOKUP($C477,'Spells Data'!$A$1:$N$363,4,FALSE))</f>
        <v>yes</v>
      </c>
      <c r="F477" t="str">
        <f>IF(VLOOKUP($C477,'Spells Data'!$A$1:$N$363,5,FALSE)=0,"",VLOOKUP($C477,'Spells Data'!$A$1:$N$363,5,FALSE))</f>
        <v>1 action</v>
      </c>
      <c r="G477" t="str">
        <f>IF(VLOOKUP($C477,'Spells Data'!$A$1:$N$363,6,FALSE)=0,"",VLOOKUP($C477,'Spells Data'!$A$1:$N$363,6,FALSE))</f>
        <v>Self</v>
      </c>
      <c r="H477" t="str">
        <f>IF(VLOOKUP($C477,'Spells Data'!$A$1:$N$363,7,FALSE)=0,"",VLOOKUP($C477,'Spells Data'!$A$1:$N$363,7,FALSE))</f>
        <v>V</v>
      </c>
      <c r="I477" t="str">
        <f>IF(VLOOKUP($C477,'Spells Data'!$A$1:$N$363,8,FALSE)=0,"",VLOOKUP($C477,'Spells Data'!$A$1:$N$363,8,FALSE))</f>
        <v>S</v>
      </c>
      <c r="J477" t="str">
        <f>IF(VLOOKUP($C477,'Spells Data'!$A$1:$N$363,9,FALSE)=0,"",VLOOKUP($C477,'Spells Data'!$A$1:$N$363,9,FALSE))</f>
        <v>M</v>
      </c>
      <c r="K477" t="str">
        <f>IF(VLOOKUP($C477,'Spells Data'!$A$1:$N$363,10,FALSE)=0,"",VLOOKUP($C477,'Spells Data'!$A$1:$N$363,10,FALSE))</f>
        <v/>
      </c>
      <c r="L477" t="str">
        <f>IF(VLOOKUP($C477,'Spells Data'!$A$1:$N$363,11,FALSE)=0,"",VLOOKUP($C477,'Spells Data'!$A$1:$N$363,11,FALSE))</f>
        <v>Instantaneous</v>
      </c>
      <c r="M477" t="str">
        <f>IF(VLOOKUP($C477,'Spells Data'!$A$1:$N$363,12,FALSE)=0,"",VLOOKUP($C477,'Spells Data'!$A$1:$N$363,12,FALSE))</f>
        <v>Locate specific type of beast or plant within 5 miles</v>
      </c>
      <c r="N477" t="str">
        <f>IF(VLOOKUP($C477,'Spells Data'!$A$1:$N$363,13,FALSE)=0,"",VLOOKUP($C477,'Spells Data'!$A$1:$N$363,13,FALSE))</f>
        <v/>
      </c>
      <c r="O477" t="s">
        <v>10</v>
      </c>
    </row>
    <row r="478" spans="1:15" x14ac:dyDescent="0.4">
      <c r="A478" t="s">
        <v>195</v>
      </c>
      <c r="B478">
        <v>2</v>
      </c>
      <c r="C478" t="s">
        <v>212</v>
      </c>
      <c r="D478" t="str">
        <f>IF(VLOOKUP($C478,'Spells Data'!$A$1:$N$363,3,FALSE)=0,"",VLOOKUP($C478,'Spells Data'!$A$1:$N$363,3,FALSE))</f>
        <v>divination</v>
      </c>
      <c r="E478" t="str">
        <f>IF(VLOOKUP($C478,'Spells Data'!$A$1:$N$363,4,FALSE)=0,"",VLOOKUP($C478,'Spells Data'!$A$1:$N$363,4,FALSE))</f>
        <v>yes</v>
      </c>
      <c r="F478" t="str">
        <f>IF(VLOOKUP($C478,'Spells Data'!$A$1:$N$363,5,FALSE)=0,"",VLOOKUP($C478,'Spells Data'!$A$1:$N$363,5,FALSE))</f>
        <v>1 action</v>
      </c>
      <c r="G478" t="str">
        <f>IF(VLOOKUP($C478,'Spells Data'!$A$1:$N$363,6,FALSE)=0,"",VLOOKUP($C478,'Spells Data'!$A$1:$N$363,6,FALSE))</f>
        <v>Self</v>
      </c>
      <c r="H478" t="str">
        <f>IF(VLOOKUP($C478,'Spells Data'!$A$1:$N$363,7,FALSE)=0,"",VLOOKUP($C478,'Spells Data'!$A$1:$N$363,7,FALSE))</f>
        <v>V</v>
      </c>
      <c r="I478" t="str">
        <f>IF(VLOOKUP($C478,'Spells Data'!$A$1:$N$363,8,FALSE)=0,"",VLOOKUP($C478,'Spells Data'!$A$1:$N$363,8,FALSE))</f>
        <v>S</v>
      </c>
      <c r="J478" t="str">
        <f>IF(VLOOKUP($C478,'Spells Data'!$A$1:$N$363,9,FALSE)=0,"",VLOOKUP($C478,'Spells Data'!$A$1:$N$363,9,FALSE))</f>
        <v>M</v>
      </c>
      <c r="K478" t="str">
        <f>IF(VLOOKUP($C478,'Spells Data'!$A$1:$N$363,10,FALSE)=0,"",VLOOKUP($C478,'Spells Data'!$A$1:$N$363,10,FALSE))</f>
        <v/>
      </c>
      <c r="L478" t="str">
        <f>IF(VLOOKUP($C478,'Spells Data'!$A$1:$N$363,11,FALSE)=0,"",VLOOKUP($C478,'Spells Data'!$A$1:$N$363,11,FALSE))</f>
        <v>Instantaneous</v>
      </c>
      <c r="M478" t="str">
        <f>IF(VLOOKUP($C478,'Spells Data'!$A$1:$N$363,12,FALSE)=0,"",VLOOKUP($C478,'Spells Data'!$A$1:$N$363,12,FALSE))</f>
        <v>Locate specific type of beast or plant within 5 miles</v>
      </c>
      <c r="N478" t="str">
        <f>IF(VLOOKUP($C478,'Spells Data'!$A$1:$N$363,13,FALSE)=0,"",VLOOKUP($C478,'Spells Data'!$A$1:$N$363,13,FALSE))</f>
        <v/>
      </c>
      <c r="O478" t="s">
        <v>195</v>
      </c>
    </row>
    <row r="479" spans="1:15" x14ac:dyDescent="0.4">
      <c r="A479" t="s">
        <v>268</v>
      </c>
      <c r="B479">
        <v>2</v>
      </c>
      <c r="C479" t="s">
        <v>212</v>
      </c>
      <c r="D479" t="str">
        <f>IF(VLOOKUP($C479,'Spells Data'!$A$1:$N$363,3,FALSE)=0,"",VLOOKUP($C479,'Spells Data'!$A$1:$N$363,3,FALSE))</f>
        <v>divination</v>
      </c>
      <c r="E479" t="str">
        <f>IF(VLOOKUP($C479,'Spells Data'!$A$1:$N$363,4,FALSE)=0,"",VLOOKUP($C479,'Spells Data'!$A$1:$N$363,4,FALSE))</f>
        <v>yes</v>
      </c>
      <c r="F479" t="str">
        <f>IF(VLOOKUP($C479,'Spells Data'!$A$1:$N$363,5,FALSE)=0,"",VLOOKUP($C479,'Spells Data'!$A$1:$N$363,5,FALSE))</f>
        <v>1 action</v>
      </c>
      <c r="G479" t="str">
        <f>IF(VLOOKUP($C479,'Spells Data'!$A$1:$N$363,6,FALSE)=0,"",VLOOKUP($C479,'Spells Data'!$A$1:$N$363,6,FALSE))</f>
        <v>Self</v>
      </c>
      <c r="H479" t="str">
        <f>IF(VLOOKUP($C479,'Spells Data'!$A$1:$N$363,7,FALSE)=0,"",VLOOKUP($C479,'Spells Data'!$A$1:$N$363,7,FALSE))</f>
        <v>V</v>
      </c>
      <c r="I479" t="str">
        <f>IF(VLOOKUP($C479,'Spells Data'!$A$1:$N$363,8,FALSE)=0,"",VLOOKUP($C479,'Spells Data'!$A$1:$N$363,8,FALSE))</f>
        <v>S</v>
      </c>
      <c r="J479" t="str">
        <f>IF(VLOOKUP($C479,'Spells Data'!$A$1:$N$363,9,FALSE)=0,"",VLOOKUP($C479,'Spells Data'!$A$1:$N$363,9,FALSE))</f>
        <v>M</v>
      </c>
      <c r="K479" t="str">
        <f>IF(VLOOKUP($C479,'Spells Data'!$A$1:$N$363,10,FALSE)=0,"",VLOOKUP($C479,'Spells Data'!$A$1:$N$363,10,FALSE))</f>
        <v/>
      </c>
      <c r="L479" t="str">
        <f>IF(VLOOKUP($C479,'Spells Data'!$A$1:$N$363,11,FALSE)=0,"",VLOOKUP($C479,'Spells Data'!$A$1:$N$363,11,FALSE))</f>
        <v>Instantaneous</v>
      </c>
      <c r="M479" t="str">
        <f>IF(VLOOKUP($C479,'Spells Data'!$A$1:$N$363,12,FALSE)=0,"",VLOOKUP($C479,'Spells Data'!$A$1:$N$363,12,FALSE))</f>
        <v>Locate specific type of beast or plant within 5 miles</v>
      </c>
      <c r="N479" t="str">
        <f>IF(VLOOKUP($C479,'Spells Data'!$A$1:$N$363,13,FALSE)=0,"",VLOOKUP($C479,'Spells Data'!$A$1:$N$363,13,FALSE))</f>
        <v/>
      </c>
      <c r="O479" t="s">
        <v>268</v>
      </c>
    </row>
    <row r="480" spans="1:15" x14ac:dyDescent="0.4">
      <c r="A480" t="s">
        <v>10</v>
      </c>
      <c r="B480">
        <v>4</v>
      </c>
      <c r="C480" t="s">
        <v>81</v>
      </c>
      <c r="D480" t="str">
        <f>IF(VLOOKUP($C480,'Spells Data'!$A$1:$N$363,3,FALSE)=0,"",VLOOKUP($C480,'Spells Data'!$A$1:$N$363,3,FALSE))</f>
        <v>divination</v>
      </c>
      <c r="E480" t="str">
        <f>IF(VLOOKUP($C480,'Spells Data'!$A$1:$N$363,4,FALSE)=0,"",VLOOKUP($C480,'Spells Data'!$A$1:$N$363,4,FALSE))</f>
        <v/>
      </c>
      <c r="F480" t="str">
        <f>IF(VLOOKUP($C480,'Spells Data'!$A$1:$N$363,5,FALSE)=0,"",VLOOKUP($C480,'Spells Data'!$A$1:$N$363,5,FALSE))</f>
        <v>1 action</v>
      </c>
      <c r="G480" t="str">
        <f>IF(VLOOKUP($C480,'Spells Data'!$A$1:$N$363,6,FALSE)=0,"",VLOOKUP($C480,'Spells Data'!$A$1:$N$363,6,FALSE))</f>
        <v>Self</v>
      </c>
      <c r="H480" t="str">
        <f>IF(VLOOKUP($C480,'Spells Data'!$A$1:$N$363,7,FALSE)=0,"",VLOOKUP($C480,'Spells Data'!$A$1:$N$363,7,FALSE))</f>
        <v>V</v>
      </c>
      <c r="I480" t="str">
        <f>IF(VLOOKUP($C480,'Spells Data'!$A$1:$N$363,8,FALSE)=0,"",VLOOKUP($C480,'Spells Data'!$A$1:$N$363,8,FALSE))</f>
        <v>S</v>
      </c>
      <c r="J480" t="str">
        <f>IF(VLOOKUP($C480,'Spells Data'!$A$1:$N$363,9,FALSE)=0,"",VLOOKUP($C480,'Spells Data'!$A$1:$N$363,9,FALSE))</f>
        <v>M</v>
      </c>
      <c r="K480" t="str">
        <f>IF(VLOOKUP($C480,'Spells Data'!$A$1:$N$363,10,FALSE)=0,"",VLOOKUP($C480,'Spells Data'!$A$1:$N$363,10,FALSE))</f>
        <v/>
      </c>
      <c r="L480" t="str">
        <f>IF(VLOOKUP($C480,'Spells Data'!$A$1:$N$363,11,FALSE)=0,"",VLOOKUP($C480,'Spells Data'!$A$1:$N$363,11,FALSE))</f>
        <v>Concentration, up to 1 hour</v>
      </c>
      <c r="M480" t="str">
        <f>IF(VLOOKUP($C480,'Spells Data'!$A$1:$N$363,12,FALSE)=0,"",VLOOKUP($C480,'Spells Data'!$A$1:$N$363,12,FALSE))</f>
        <v>Locate and track a familiar creature within 1000 feet</v>
      </c>
      <c r="N480" t="str">
        <f>IF(VLOOKUP($C480,'Spells Data'!$A$1:$N$363,13,FALSE)=0,"",VLOOKUP($C480,'Spells Data'!$A$1:$N$363,13,FALSE))</f>
        <v/>
      </c>
      <c r="O480" t="s">
        <v>10</v>
      </c>
    </row>
    <row r="481" spans="1:15" x14ac:dyDescent="0.4">
      <c r="A481" t="s">
        <v>124</v>
      </c>
      <c r="B481">
        <v>4</v>
      </c>
      <c r="C481" t="s">
        <v>81</v>
      </c>
      <c r="D481" t="str">
        <f>IF(VLOOKUP($C481,'Spells Data'!$A$1:$N$363,3,FALSE)=0,"",VLOOKUP($C481,'Spells Data'!$A$1:$N$363,3,FALSE))</f>
        <v>divination</v>
      </c>
      <c r="E481" t="str">
        <f>IF(VLOOKUP($C481,'Spells Data'!$A$1:$N$363,4,FALSE)=0,"",VLOOKUP($C481,'Spells Data'!$A$1:$N$363,4,FALSE))</f>
        <v/>
      </c>
      <c r="F481" t="str">
        <f>IF(VLOOKUP($C481,'Spells Data'!$A$1:$N$363,5,FALSE)=0,"",VLOOKUP($C481,'Spells Data'!$A$1:$N$363,5,FALSE))</f>
        <v>1 action</v>
      </c>
      <c r="G481" t="str">
        <f>IF(VLOOKUP($C481,'Spells Data'!$A$1:$N$363,6,FALSE)=0,"",VLOOKUP($C481,'Spells Data'!$A$1:$N$363,6,FALSE))</f>
        <v>Self</v>
      </c>
      <c r="H481" t="str">
        <f>IF(VLOOKUP($C481,'Spells Data'!$A$1:$N$363,7,FALSE)=0,"",VLOOKUP($C481,'Spells Data'!$A$1:$N$363,7,FALSE))</f>
        <v>V</v>
      </c>
      <c r="I481" t="str">
        <f>IF(VLOOKUP($C481,'Spells Data'!$A$1:$N$363,8,FALSE)=0,"",VLOOKUP($C481,'Spells Data'!$A$1:$N$363,8,FALSE))</f>
        <v>S</v>
      </c>
      <c r="J481" t="str">
        <f>IF(VLOOKUP($C481,'Spells Data'!$A$1:$N$363,9,FALSE)=0,"",VLOOKUP($C481,'Spells Data'!$A$1:$N$363,9,FALSE))</f>
        <v>M</v>
      </c>
      <c r="K481" t="str">
        <f>IF(VLOOKUP($C481,'Spells Data'!$A$1:$N$363,10,FALSE)=0,"",VLOOKUP($C481,'Spells Data'!$A$1:$N$363,10,FALSE))</f>
        <v/>
      </c>
      <c r="L481" t="str">
        <f>IF(VLOOKUP($C481,'Spells Data'!$A$1:$N$363,11,FALSE)=0,"",VLOOKUP($C481,'Spells Data'!$A$1:$N$363,11,FALSE))</f>
        <v>Concentration, up to 1 hour</v>
      </c>
      <c r="M481" t="str">
        <f>IF(VLOOKUP($C481,'Spells Data'!$A$1:$N$363,12,FALSE)=0,"",VLOOKUP($C481,'Spells Data'!$A$1:$N$363,12,FALSE))</f>
        <v>Locate and track a familiar creature within 1000 feet</v>
      </c>
      <c r="N481" t="str">
        <f>IF(VLOOKUP($C481,'Spells Data'!$A$1:$N$363,13,FALSE)=0,"",VLOOKUP($C481,'Spells Data'!$A$1:$N$363,13,FALSE))</f>
        <v/>
      </c>
      <c r="O481" t="s">
        <v>124</v>
      </c>
    </row>
    <row r="482" spans="1:15" x14ac:dyDescent="0.4">
      <c r="A482" t="s">
        <v>195</v>
      </c>
      <c r="B482">
        <v>4</v>
      </c>
      <c r="C482" t="s">
        <v>81</v>
      </c>
      <c r="D482" t="str">
        <f>IF(VLOOKUP($C482,'Spells Data'!$A$1:$N$363,3,FALSE)=0,"",VLOOKUP($C482,'Spells Data'!$A$1:$N$363,3,FALSE))</f>
        <v>divination</v>
      </c>
      <c r="E482" t="str">
        <f>IF(VLOOKUP($C482,'Spells Data'!$A$1:$N$363,4,FALSE)=0,"",VLOOKUP($C482,'Spells Data'!$A$1:$N$363,4,FALSE))</f>
        <v/>
      </c>
      <c r="F482" t="str">
        <f>IF(VLOOKUP($C482,'Spells Data'!$A$1:$N$363,5,FALSE)=0,"",VLOOKUP($C482,'Spells Data'!$A$1:$N$363,5,FALSE))</f>
        <v>1 action</v>
      </c>
      <c r="G482" t="str">
        <f>IF(VLOOKUP($C482,'Spells Data'!$A$1:$N$363,6,FALSE)=0,"",VLOOKUP($C482,'Spells Data'!$A$1:$N$363,6,FALSE))</f>
        <v>Self</v>
      </c>
      <c r="H482" t="str">
        <f>IF(VLOOKUP($C482,'Spells Data'!$A$1:$N$363,7,FALSE)=0,"",VLOOKUP($C482,'Spells Data'!$A$1:$N$363,7,FALSE))</f>
        <v>V</v>
      </c>
      <c r="I482" t="str">
        <f>IF(VLOOKUP($C482,'Spells Data'!$A$1:$N$363,8,FALSE)=0,"",VLOOKUP($C482,'Spells Data'!$A$1:$N$363,8,FALSE))</f>
        <v>S</v>
      </c>
      <c r="J482" t="str">
        <f>IF(VLOOKUP($C482,'Spells Data'!$A$1:$N$363,9,FALSE)=0,"",VLOOKUP($C482,'Spells Data'!$A$1:$N$363,9,FALSE))</f>
        <v>M</v>
      </c>
      <c r="K482" t="str">
        <f>IF(VLOOKUP($C482,'Spells Data'!$A$1:$N$363,10,FALSE)=0,"",VLOOKUP($C482,'Spells Data'!$A$1:$N$363,10,FALSE))</f>
        <v/>
      </c>
      <c r="L482" t="str">
        <f>IF(VLOOKUP($C482,'Spells Data'!$A$1:$N$363,11,FALSE)=0,"",VLOOKUP($C482,'Spells Data'!$A$1:$N$363,11,FALSE))</f>
        <v>Concentration, up to 1 hour</v>
      </c>
      <c r="M482" t="str">
        <f>IF(VLOOKUP($C482,'Spells Data'!$A$1:$N$363,12,FALSE)=0,"",VLOOKUP($C482,'Spells Data'!$A$1:$N$363,12,FALSE))</f>
        <v>Locate and track a familiar creature within 1000 feet</v>
      </c>
      <c r="N482" t="str">
        <f>IF(VLOOKUP($C482,'Spells Data'!$A$1:$N$363,13,FALSE)=0,"",VLOOKUP($C482,'Spells Data'!$A$1:$N$363,13,FALSE))</f>
        <v/>
      </c>
      <c r="O482" t="s">
        <v>195</v>
      </c>
    </row>
    <row r="483" spans="1:15" x14ac:dyDescent="0.4">
      <c r="A483" t="s">
        <v>247</v>
      </c>
      <c r="B483">
        <v>4</v>
      </c>
      <c r="C483" t="s">
        <v>81</v>
      </c>
      <c r="D483" t="str">
        <f>IF(VLOOKUP($C483,'Spells Data'!$A$1:$N$363,3,FALSE)=0,"",VLOOKUP($C483,'Spells Data'!$A$1:$N$363,3,FALSE))</f>
        <v>divination</v>
      </c>
      <c r="E483" t="str">
        <f>IF(VLOOKUP($C483,'Spells Data'!$A$1:$N$363,4,FALSE)=0,"",VLOOKUP($C483,'Spells Data'!$A$1:$N$363,4,FALSE))</f>
        <v/>
      </c>
      <c r="F483" t="str">
        <f>IF(VLOOKUP($C483,'Spells Data'!$A$1:$N$363,5,FALSE)=0,"",VLOOKUP($C483,'Spells Data'!$A$1:$N$363,5,FALSE))</f>
        <v>1 action</v>
      </c>
      <c r="G483" t="str">
        <f>IF(VLOOKUP($C483,'Spells Data'!$A$1:$N$363,6,FALSE)=0,"",VLOOKUP($C483,'Spells Data'!$A$1:$N$363,6,FALSE))</f>
        <v>Self</v>
      </c>
      <c r="H483" t="str">
        <f>IF(VLOOKUP($C483,'Spells Data'!$A$1:$N$363,7,FALSE)=0,"",VLOOKUP($C483,'Spells Data'!$A$1:$N$363,7,FALSE))</f>
        <v>V</v>
      </c>
      <c r="I483" t="str">
        <f>IF(VLOOKUP($C483,'Spells Data'!$A$1:$N$363,8,FALSE)=0,"",VLOOKUP($C483,'Spells Data'!$A$1:$N$363,8,FALSE))</f>
        <v>S</v>
      </c>
      <c r="J483" t="str">
        <f>IF(VLOOKUP($C483,'Spells Data'!$A$1:$N$363,9,FALSE)=0,"",VLOOKUP($C483,'Spells Data'!$A$1:$N$363,9,FALSE))</f>
        <v>M</v>
      </c>
      <c r="K483" t="str">
        <f>IF(VLOOKUP($C483,'Spells Data'!$A$1:$N$363,10,FALSE)=0,"",VLOOKUP($C483,'Spells Data'!$A$1:$N$363,10,FALSE))</f>
        <v/>
      </c>
      <c r="L483" t="str">
        <f>IF(VLOOKUP($C483,'Spells Data'!$A$1:$N$363,11,FALSE)=0,"",VLOOKUP($C483,'Spells Data'!$A$1:$N$363,11,FALSE))</f>
        <v>Concentration, up to 1 hour</v>
      </c>
      <c r="M483" t="str">
        <f>IF(VLOOKUP($C483,'Spells Data'!$A$1:$N$363,12,FALSE)=0,"",VLOOKUP($C483,'Spells Data'!$A$1:$N$363,12,FALSE))</f>
        <v>Locate and track a familiar creature within 1000 feet</v>
      </c>
      <c r="N483" t="str">
        <f>IF(VLOOKUP($C483,'Spells Data'!$A$1:$N$363,13,FALSE)=0,"",VLOOKUP($C483,'Spells Data'!$A$1:$N$363,13,FALSE))</f>
        <v/>
      </c>
      <c r="O483" t="s">
        <v>247</v>
      </c>
    </row>
    <row r="484" spans="1:15" x14ac:dyDescent="0.4">
      <c r="A484" t="s">
        <v>268</v>
      </c>
      <c r="B484">
        <v>4</v>
      </c>
      <c r="C484" t="s">
        <v>81</v>
      </c>
      <c r="D484" t="str">
        <f>IF(VLOOKUP($C484,'Spells Data'!$A$1:$N$363,3,FALSE)=0,"",VLOOKUP($C484,'Spells Data'!$A$1:$N$363,3,FALSE))</f>
        <v>divination</v>
      </c>
      <c r="E484" t="str">
        <f>IF(VLOOKUP($C484,'Spells Data'!$A$1:$N$363,4,FALSE)=0,"",VLOOKUP($C484,'Spells Data'!$A$1:$N$363,4,FALSE))</f>
        <v/>
      </c>
      <c r="F484" t="str">
        <f>IF(VLOOKUP($C484,'Spells Data'!$A$1:$N$363,5,FALSE)=0,"",VLOOKUP($C484,'Spells Data'!$A$1:$N$363,5,FALSE))</f>
        <v>1 action</v>
      </c>
      <c r="G484" t="str">
        <f>IF(VLOOKUP($C484,'Spells Data'!$A$1:$N$363,6,FALSE)=0,"",VLOOKUP($C484,'Spells Data'!$A$1:$N$363,6,FALSE))</f>
        <v>Self</v>
      </c>
      <c r="H484" t="str">
        <f>IF(VLOOKUP($C484,'Spells Data'!$A$1:$N$363,7,FALSE)=0,"",VLOOKUP($C484,'Spells Data'!$A$1:$N$363,7,FALSE))</f>
        <v>V</v>
      </c>
      <c r="I484" t="str">
        <f>IF(VLOOKUP($C484,'Spells Data'!$A$1:$N$363,8,FALSE)=0,"",VLOOKUP($C484,'Spells Data'!$A$1:$N$363,8,FALSE))</f>
        <v>S</v>
      </c>
      <c r="J484" t="str">
        <f>IF(VLOOKUP($C484,'Spells Data'!$A$1:$N$363,9,FALSE)=0,"",VLOOKUP($C484,'Spells Data'!$A$1:$N$363,9,FALSE))</f>
        <v>M</v>
      </c>
      <c r="K484" t="str">
        <f>IF(VLOOKUP($C484,'Spells Data'!$A$1:$N$363,10,FALSE)=0,"",VLOOKUP($C484,'Spells Data'!$A$1:$N$363,10,FALSE))</f>
        <v/>
      </c>
      <c r="L484" t="str">
        <f>IF(VLOOKUP($C484,'Spells Data'!$A$1:$N$363,11,FALSE)=0,"",VLOOKUP($C484,'Spells Data'!$A$1:$N$363,11,FALSE))</f>
        <v>Concentration, up to 1 hour</v>
      </c>
      <c r="M484" t="str">
        <f>IF(VLOOKUP($C484,'Spells Data'!$A$1:$N$363,12,FALSE)=0,"",VLOOKUP($C484,'Spells Data'!$A$1:$N$363,12,FALSE))</f>
        <v>Locate and track a familiar creature within 1000 feet</v>
      </c>
      <c r="N484" t="str">
        <f>IF(VLOOKUP($C484,'Spells Data'!$A$1:$N$363,13,FALSE)=0,"",VLOOKUP($C484,'Spells Data'!$A$1:$N$363,13,FALSE))</f>
        <v/>
      </c>
      <c r="O484" t="s">
        <v>268</v>
      </c>
    </row>
    <row r="485" spans="1:15" x14ac:dyDescent="0.4">
      <c r="A485" t="s">
        <v>342</v>
      </c>
      <c r="B485">
        <v>4</v>
      </c>
      <c r="C485" t="s">
        <v>81</v>
      </c>
      <c r="D485" t="str">
        <f>IF(VLOOKUP($C485,'Spells Data'!$A$1:$N$363,3,FALSE)=0,"",VLOOKUP($C485,'Spells Data'!$A$1:$N$363,3,FALSE))</f>
        <v>divination</v>
      </c>
      <c r="E485" t="str">
        <f>IF(VLOOKUP($C485,'Spells Data'!$A$1:$N$363,4,FALSE)=0,"",VLOOKUP($C485,'Spells Data'!$A$1:$N$363,4,FALSE))</f>
        <v/>
      </c>
      <c r="F485" t="str">
        <f>IF(VLOOKUP($C485,'Spells Data'!$A$1:$N$363,5,FALSE)=0,"",VLOOKUP($C485,'Spells Data'!$A$1:$N$363,5,FALSE))</f>
        <v>1 action</v>
      </c>
      <c r="G485" t="str">
        <f>IF(VLOOKUP($C485,'Spells Data'!$A$1:$N$363,6,FALSE)=0,"",VLOOKUP($C485,'Spells Data'!$A$1:$N$363,6,FALSE))</f>
        <v>Self</v>
      </c>
      <c r="H485" t="str">
        <f>IF(VLOOKUP($C485,'Spells Data'!$A$1:$N$363,7,FALSE)=0,"",VLOOKUP($C485,'Spells Data'!$A$1:$N$363,7,FALSE))</f>
        <v>V</v>
      </c>
      <c r="I485" t="str">
        <f>IF(VLOOKUP($C485,'Spells Data'!$A$1:$N$363,8,FALSE)=0,"",VLOOKUP($C485,'Spells Data'!$A$1:$N$363,8,FALSE))</f>
        <v>S</v>
      </c>
      <c r="J485" t="str">
        <f>IF(VLOOKUP($C485,'Spells Data'!$A$1:$N$363,9,FALSE)=0,"",VLOOKUP($C485,'Spells Data'!$A$1:$N$363,9,FALSE))</f>
        <v>M</v>
      </c>
      <c r="K485" t="str">
        <f>IF(VLOOKUP($C485,'Spells Data'!$A$1:$N$363,10,FALSE)=0,"",VLOOKUP($C485,'Spells Data'!$A$1:$N$363,10,FALSE))</f>
        <v/>
      </c>
      <c r="L485" t="str">
        <f>IF(VLOOKUP($C485,'Spells Data'!$A$1:$N$363,11,FALSE)=0,"",VLOOKUP($C485,'Spells Data'!$A$1:$N$363,11,FALSE))</f>
        <v>Concentration, up to 1 hour</v>
      </c>
      <c r="M485" t="str">
        <f>IF(VLOOKUP($C485,'Spells Data'!$A$1:$N$363,12,FALSE)=0,"",VLOOKUP($C485,'Spells Data'!$A$1:$N$363,12,FALSE))</f>
        <v>Locate and track a familiar creature within 1000 feet</v>
      </c>
      <c r="N485" t="str">
        <f>IF(VLOOKUP($C485,'Spells Data'!$A$1:$N$363,13,FALSE)=0,"",VLOOKUP($C485,'Spells Data'!$A$1:$N$363,13,FALSE))</f>
        <v/>
      </c>
      <c r="O485" t="s">
        <v>342</v>
      </c>
    </row>
    <row r="486" spans="1:15" x14ac:dyDescent="0.4">
      <c r="A486" t="s">
        <v>10</v>
      </c>
      <c r="B486">
        <v>2</v>
      </c>
      <c r="C486" t="s">
        <v>53</v>
      </c>
      <c r="D486" t="str">
        <f>IF(VLOOKUP($C486,'Spells Data'!$A$1:$N$363,3,FALSE)=0,"",VLOOKUP($C486,'Spells Data'!$A$1:$N$363,3,FALSE))</f>
        <v>divination</v>
      </c>
      <c r="E486" t="str">
        <f>IF(VLOOKUP($C486,'Spells Data'!$A$1:$N$363,4,FALSE)=0,"",VLOOKUP($C486,'Spells Data'!$A$1:$N$363,4,FALSE))</f>
        <v/>
      </c>
      <c r="F486" t="str">
        <f>IF(VLOOKUP($C486,'Spells Data'!$A$1:$N$363,5,FALSE)=0,"",VLOOKUP($C486,'Spells Data'!$A$1:$N$363,5,FALSE))</f>
        <v>1 action</v>
      </c>
      <c r="G486" t="str">
        <f>IF(VLOOKUP($C486,'Spells Data'!$A$1:$N$363,6,FALSE)=0,"",VLOOKUP($C486,'Spells Data'!$A$1:$N$363,6,FALSE))</f>
        <v>Self</v>
      </c>
      <c r="H486" t="str">
        <f>IF(VLOOKUP($C486,'Spells Data'!$A$1:$N$363,7,FALSE)=0,"",VLOOKUP($C486,'Spells Data'!$A$1:$N$363,7,FALSE))</f>
        <v>V</v>
      </c>
      <c r="I486" t="str">
        <f>IF(VLOOKUP($C486,'Spells Data'!$A$1:$N$363,8,FALSE)=0,"",VLOOKUP($C486,'Spells Data'!$A$1:$N$363,8,FALSE))</f>
        <v>S</v>
      </c>
      <c r="J486" t="str">
        <f>IF(VLOOKUP($C486,'Spells Data'!$A$1:$N$363,9,FALSE)=0,"",VLOOKUP($C486,'Spells Data'!$A$1:$N$363,9,FALSE))</f>
        <v>M</v>
      </c>
      <c r="K486" t="str">
        <f>IF(VLOOKUP($C486,'Spells Data'!$A$1:$N$363,10,FALSE)=0,"",VLOOKUP($C486,'Spells Data'!$A$1:$N$363,10,FALSE))</f>
        <v/>
      </c>
      <c r="L486" t="str">
        <f>IF(VLOOKUP($C486,'Spells Data'!$A$1:$N$363,11,FALSE)=0,"",VLOOKUP($C486,'Spells Data'!$A$1:$N$363,11,FALSE))</f>
        <v>Concentration, up to 10 minutes</v>
      </c>
      <c r="M486" t="str">
        <f>IF(VLOOKUP($C486,'Spells Data'!$A$1:$N$363,12,FALSE)=0,"",VLOOKUP($C486,'Spells Data'!$A$1:$N$363,12,FALSE))</f>
        <v>Locate and track a familiar object within 1000 feet</v>
      </c>
      <c r="N486" t="str">
        <f>IF(VLOOKUP($C486,'Spells Data'!$A$1:$N$363,13,FALSE)=0,"",VLOOKUP($C486,'Spells Data'!$A$1:$N$363,13,FALSE))</f>
        <v/>
      </c>
      <c r="O486" t="s">
        <v>10</v>
      </c>
    </row>
    <row r="487" spans="1:15" x14ac:dyDescent="0.4">
      <c r="A487" t="s">
        <v>124</v>
      </c>
      <c r="B487">
        <v>2</v>
      </c>
      <c r="C487" t="s">
        <v>53</v>
      </c>
      <c r="D487" t="str">
        <f>IF(VLOOKUP($C487,'Spells Data'!$A$1:$N$363,3,FALSE)=0,"",VLOOKUP($C487,'Spells Data'!$A$1:$N$363,3,FALSE))</f>
        <v>divination</v>
      </c>
      <c r="E487" t="str">
        <f>IF(VLOOKUP($C487,'Spells Data'!$A$1:$N$363,4,FALSE)=0,"",VLOOKUP($C487,'Spells Data'!$A$1:$N$363,4,FALSE))</f>
        <v/>
      </c>
      <c r="F487" t="str">
        <f>IF(VLOOKUP($C487,'Spells Data'!$A$1:$N$363,5,FALSE)=0,"",VLOOKUP($C487,'Spells Data'!$A$1:$N$363,5,FALSE))</f>
        <v>1 action</v>
      </c>
      <c r="G487" t="str">
        <f>IF(VLOOKUP($C487,'Spells Data'!$A$1:$N$363,6,FALSE)=0,"",VLOOKUP($C487,'Spells Data'!$A$1:$N$363,6,FALSE))</f>
        <v>Self</v>
      </c>
      <c r="H487" t="str">
        <f>IF(VLOOKUP($C487,'Spells Data'!$A$1:$N$363,7,FALSE)=0,"",VLOOKUP($C487,'Spells Data'!$A$1:$N$363,7,FALSE))</f>
        <v>V</v>
      </c>
      <c r="I487" t="str">
        <f>IF(VLOOKUP($C487,'Spells Data'!$A$1:$N$363,8,FALSE)=0,"",VLOOKUP($C487,'Spells Data'!$A$1:$N$363,8,FALSE))</f>
        <v>S</v>
      </c>
      <c r="J487" t="str">
        <f>IF(VLOOKUP($C487,'Spells Data'!$A$1:$N$363,9,FALSE)=0,"",VLOOKUP($C487,'Spells Data'!$A$1:$N$363,9,FALSE))</f>
        <v>M</v>
      </c>
      <c r="K487" t="str">
        <f>IF(VLOOKUP($C487,'Spells Data'!$A$1:$N$363,10,FALSE)=0,"",VLOOKUP($C487,'Spells Data'!$A$1:$N$363,10,FALSE))</f>
        <v/>
      </c>
      <c r="L487" t="str">
        <f>IF(VLOOKUP($C487,'Spells Data'!$A$1:$N$363,11,FALSE)=0,"",VLOOKUP($C487,'Spells Data'!$A$1:$N$363,11,FALSE))</f>
        <v>Concentration, up to 10 minutes</v>
      </c>
      <c r="M487" t="str">
        <f>IF(VLOOKUP($C487,'Spells Data'!$A$1:$N$363,12,FALSE)=0,"",VLOOKUP($C487,'Spells Data'!$A$1:$N$363,12,FALSE))</f>
        <v>Locate and track a familiar object within 1000 feet</v>
      </c>
      <c r="N487" t="str">
        <f>IF(VLOOKUP($C487,'Spells Data'!$A$1:$N$363,13,FALSE)=0,"",VLOOKUP($C487,'Spells Data'!$A$1:$N$363,13,FALSE))</f>
        <v/>
      </c>
      <c r="O487" t="s">
        <v>124</v>
      </c>
    </row>
    <row r="488" spans="1:15" x14ac:dyDescent="0.4">
      <c r="A488" t="s">
        <v>195</v>
      </c>
      <c r="B488">
        <v>2</v>
      </c>
      <c r="C488" t="s">
        <v>53</v>
      </c>
      <c r="D488" t="str">
        <f>IF(VLOOKUP($C488,'Spells Data'!$A$1:$N$363,3,FALSE)=0,"",VLOOKUP($C488,'Spells Data'!$A$1:$N$363,3,FALSE))</f>
        <v>divination</v>
      </c>
      <c r="E488" t="str">
        <f>IF(VLOOKUP($C488,'Spells Data'!$A$1:$N$363,4,FALSE)=0,"",VLOOKUP($C488,'Spells Data'!$A$1:$N$363,4,FALSE))</f>
        <v/>
      </c>
      <c r="F488" t="str">
        <f>IF(VLOOKUP($C488,'Spells Data'!$A$1:$N$363,5,FALSE)=0,"",VLOOKUP($C488,'Spells Data'!$A$1:$N$363,5,FALSE))</f>
        <v>1 action</v>
      </c>
      <c r="G488" t="str">
        <f>IF(VLOOKUP($C488,'Spells Data'!$A$1:$N$363,6,FALSE)=0,"",VLOOKUP($C488,'Spells Data'!$A$1:$N$363,6,FALSE))</f>
        <v>Self</v>
      </c>
      <c r="H488" t="str">
        <f>IF(VLOOKUP($C488,'Spells Data'!$A$1:$N$363,7,FALSE)=0,"",VLOOKUP($C488,'Spells Data'!$A$1:$N$363,7,FALSE))</f>
        <v>V</v>
      </c>
      <c r="I488" t="str">
        <f>IF(VLOOKUP($C488,'Spells Data'!$A$1:$N$363,8,FALSE)=0,"",VLOOKUP($C488,'Spells Data'!$A$1:$N$363,8,FALSE))</f>
        <v>S</v>
      </c>
      <c r="J488" t="str">
        <f>IF(VLOOKUP($C488,'Spells Data'!$A$1:$N$363,9,FALSE)=0,"",VLOOKUP($C488,'Spells Data'!$A$1:$N$363,9,FALSE))</f>
        <v>M</v>
      </c>
      <c r="K488" t="str">
        <f>IF(VLOOKUP($C488,'Spells Data'!$A$1:$N$363,10,FALSE)=0,"",VLOOKUP($C488,'Spells Data'!$A$1:$N$363,10,FALSE))</f>
        <v/>
      </c>
      <c r="L488" t="str">
        <f>IF(VLOOKUP($C488,'Spells Data'!$A$1:$N$363,11,FALSE)=0,"",VLOOKUP($C488,'Spells Data'!$A$1:$N$363,11,FALSE))</f>
        <v>Concentration, up to 10 minutes</v>
      </c>
      <c r="M488" t="str">
        <f>IF(VLOOKUP($C488,'Spells Data'!$A$1:$N$363,12,FALSE)=0,"",VLOOKUP($C488,'Spells Data'!$A$1:$N$363,12,FALSE))</f>
        <v>Locate and track a familiar object within 1000 feet</v>
      </c>
      <c r="N488" t="str">
        <f>IF(VLOOKUP($C488,'Spells Data'!$A$1:$N$363,13,FALSE)=0,"",VLOOKUP($C488,'Spells Data'!$A$1:$N$363,13,FALSE))</f>
        <v/>
      </c>
      <c r="O488" t="s">
        <v>195</v>
      </c>
    </row>
    <row r="489" spans="1:15" x14ac:dyDescent="0.4">
      <c r="A489" t="s">
        <v>247</v>
      </c>
      <c r="B489">
        <v>2</v>
      </c>
      <c r="C489" t="s">
        <v>53</v>
      </c>
      <c r="D489" t="str">
        <f>IF(VLOOKUP($C489,'Spells Data'!$A$1:$N$363,3,FALSE)=0,"",VLOOKUP($C489,'Spells Data'!$A$1:$N$363,3,FALSE))</f>
        <v>divination</v>
      </c>
      <c r="E489" t="str">
        <f>IF(VLOOKUP($C489,'Spells Data'!$A$1:$N$363,4,FALSE)=0,"",VLOOKUP($C489,'Spells Data'!$A$1:$N$363,4,FALSE))</f>
        <v/>
      </c>
      <c r="F489" t="str">
        <f>IF(VLOOKUP($C489,'Spells Data'!$A$1:$N$363,5,FALSE)=0,"",VLOOKUP($C489,'Spells Data'!$A$1:$N$363,5,FALSE))</f>
        <v>1 action</v>
      </c>
      <c r="G489" t="str">
        <f>IF(VLOOKUP($C489,'Spells Data'!$A$1:$N$363,6,FALSE)=0,"",VLOOKUP($C489,'Spells Data'!$A$1:$N$363,6,FALSE))</f>
        <v>Self</v>
      </c>
      <c r="H489" t="str">
        <f>IF(VLOOKUP($C489,'Spells Data'!$A$1:$N$363,7,FALSE)=0,"",VLOOKUP($C489,'Spells Data'!$A$1:$N$363,7,FALSE))</f>
        <v>V</v>
      </c>
      <c r="I489" t="str">
        <f>IF(VLOOKUP($C489,'Spells Data'!$A$1:$N$363,8,FALSE)=0,"",VLOOKUP($C489,'Spells Data'!$A$1:$N$363,8,FALSE))</f>
        <v>S</v>
      </c>
      <c r="J489" t="str">
        <f>IF(VLOOKUP($C489,'Spells Data'!$A$1:$N$363,9,FALSE)=0,"",VLOOKUP($C489,'Spells Data'!$A$1:$N$363,9,FALSE))</f>
        <v>M</v>
      </c>
      <c r="K489" t="str">
        <f>IF(VLOOKUP($C489,'Spells Data'!$A$1:$N$363,10,FALSE)=0,"",VLOOKUP($C489,'Spells Data'!$A$1:$N$363,10,FALSE))</f>
        <v/>
      </c>
      <c r="L489" t="str">
        <f>IF(VLOOKUP($C489,'Spells Data'!$A$1:$N$363,11,FALSE)=0,"",VLOOKUP($C489,'Spells Data'!$A$1:$N$363,11,FALSE))</f>
        <v>Concentration, up to 10 minutes</v>
      </c>
      <c r="M489" t="str">
        <f>IF(VLOOKUP($C489,'Spells Data'!$A$1:$N$363,12,FALSE)=0,"",VLOOKUP($C489,'Spells Data'!$A$1:$N$363,12,FALSE))</f>
        <v>Locate and track a familiar object within 1000 feet</v>
      </c>
      <c r="N489" t="str">
        <f>IF(VLOOKUP($C489,'Spells Data'!$A$1:$N$363,13,FALSE)=0,"",VLOOKUP($C489,'Spells Data'!$A$1:$N$363,13,FALSE))</f>
        <v/>
      </c>
      <c r="O489" t="s">
        <v>247</v>
      </c>
    </row>
    <row r="490" spans="1:15" x14ac:dyDescent="0.4">
      <c r="A490" t="s">
        <v>268</v>
      </c>
      <c r="B490">
        <v>2</v>
      </c>
      <c r="C490" t="s">
        <v>53</v>
      </c>
      <c r="D490" t="str">
        <f>IF(VLOOKUP($C490,'Spells Data'!$A$1:$N$363,3,FALSE)=0,"",VLOOKUP($C490,'Spells Data'!$A$1:$N$363,3,FALSE))</f>
        <v>divination</v>
      </c>
      <c r="E490" t="str">
        <f>IF(VLOOKUP($C490,'Spells Data'!$A$1:$N$363,4,FALSE)=0,"",VLOOKUP($C490,'Spells Data'!$A$1:$N$363,4,FALSE))</f>
        <v/>
      </c>
      <c r="F490" t="str">
        <f>IF(VLOOKUP($C490,'Spells Data'!$A$1:$N$363,5,FALSE)=0,"",VLOOKUP($C490,'Spells Data'!$A$1:$N$363,5,FALSE))</f>
        <v>1 action</v>
      </c>
      <c r="G490" t="str">
        <f>IF(VLOOKUP($C490,'Spells Data'!$A$1:$N$363,6,FALSE)=0,"",VLOOKUP($C490,'Spells Data'!$A$1:$N$363,6,FALSE))</f>
        <v>Self</v>
      </c>
      <c r="H490" t="str">
        <f>IF(VLOOKUP($C490,'Spells Data'!$A$1:$N$363,7,FALSE)=0,"",VLOOKUP($C490,'Spells Data'!$A$1:$N$363,7,FALSE))</f>
        <v>V</v>
      </c>
      <c r="I490" t="str">
        <f>IF(VLOOKUP($C490,'Spells Data'!$A$1:$N$363,8,FALSE)=0,"",VLOOKUP($C490,'Spells Data'!$A$1:$N$363,8,FALSE))</f>
        <v>S</v>
      </c>
      <c r="J490" t="str">
        <f>IF(VLOOKUP($C490,'Spells Data'!$A$1:$N$363,9,FALSE)=0,"",VLOOKUP($C490,'Spells Data'!$A$1:$N$363,9,FALSE))</f>
        <v>M</v>
      </c>
      <c r="K490" t="str">
        <f>IF(VLOOKUP($C490,'Spells Data'!$A$1:$N$363,10,FALSE)=0,"",VLOOKUP($C490,'Spells Data'!$A$1:$N$363,10,FALSE))</f>
        <v/>
      </c>
      <c r="L490" t="str">
        <f>IF(VLOOKUP($C490,'Spells Data'!$A$1:$N$363,11,FALSE)=0,"",VLOOKUP($C490,'Spells Data'!$A$1:$N$363,11,FALSE))</f>
        <v>Concentration, up to 10 minutes</v>
      </c>
      <c r="M490" t="str">
        <f>IF(VLOOKUP($C490,'Spells Data'!$A$1:$N$363,12,FALSE)=0,"",VLOOKUP($C490,'Spells Data'!$A$1:$N$363,12,FALSE))</f>
        <v>Locate and track a familiar object within 1000 feet</v>
      </c>
      <c r="N490" t="str">
        <f>IF(VLOOKUP($C490,'Spells Data'!$A$1:$N$363,13,FALSE)=0,"",VLOOKUP($C490,'Spells Data'!$A$1:$N$363,13,FALSE))</f>
        <v/>
      </c>
      <c r="O490" t="s">
        <v>268</v>
      </c>
    </row>
    <row r="491" spans="1:15" x14ac:dyDescent="0.4">
      <c r="A491" t="s">
        <v>342</v>
      </c>
      <c r="B491">
        <v>2</v>
      </c>
      <c r="C491" t="s">
        <v>53</v>
      </c>
      <c r="D491" t="str">
        <f>IF(VLOOKUP($C491,'Spells Data'!$A$1:$N$363,3,FALSE)=0,"",VLOOKUP($C491,'Spells Data'!$A$1:$N$363,3,FALSE))</f>
        <v>divination</v>
      </c>
      <c r="E491" t="str">
        <f>IF(VLOOKUP($C491,'Spells Data'!$A$1:$N$363,4,FALSE)=0,"",VLOOKUP($C491,'Spells Data'!$A$1:$N$363,4,FALSE))</f>
        <v/>
      </c>
      <c r="F491" t="str">
        <f>IF(VLOOKUP($C491,'Spells Data'!$A$1:$N$363,5,FALSE)=0,"",VLOOKUP($C491,'Spells Data'!$A$1:$N$363,5,FALSE))</f>
        <v>1 action</v>
      </c>
      <c r="G491" t="str">
        <f>IF(VLOOKUP($C491,'Spells Data'!$A$1:$N$363,6,FALSE)=0,"",VLOOKUP($C491,'Spells Data'!$A$1:$N$363,6,FALSE))</f>
        <v>Self</v>
      </c>
      <c r="H491" t="str">
        <f>IF(VLOOKUP($C491,'Spells Data'!$A$1:$N$363,7,FALSE)=0,"",VLOOKUP($C491,'Spells Data'!$A$1:$N$363,7,FALSE))</f>
        <v>V</v>
      </c>
      <c r="I491" t="str">
        <f>IF(VLOOKUP($C491,'Spells Data'!$A$1:$N$363,8,FALSE)=0,"",VLOOKUP($C491,'Spells Data'!$A$1:$N$363,8,FALSE))</f>
        <v>S</v>
      </c>
      <c r="J491" t="str">
        <f>IF(VLOOKUP($C491,'Spells Data'!$A$1:$N$363,9,FALSE)=0,"",VLOOKUP($C491,'Spells Data'!$A$1:$N$363,9,FALSE))</f>
        <v>M</v>
      </c>
      <c r="K491" t="str">
        <f>IF(VLOOKUP($C491,'Spells Data'!$A$1:$N$363,10,FALSE)=0,"",VLOOKUP($C491,'Spells Data'!$A$1:$N$363,10,FALSE))</f>
        <v/>
      </c>
      <c r="L491" t="str">
        <f>IF(VLOOKUP($C491,'Spells Data'!$A$1:$N$363,11,FALSE)=0,"",VLOOKUP($C491,'Spells Data'!$A$1:$N$363,11,FALSE))</f>
        <v>Concentration, up to 10 minutes</v>
      </c>
      <c r="M491" t="str">
        <f>IF(VLOOKUP($C491,'Spells Data'!$A$1:$N$363,12,FALSE)=0,"",VLOOKUP($C491,'Spells Data'!$A$1:$N$363,12,FALSE))</f>
        <v>Locate and track a familiar object within 1000 feet</v>
      </c>
      <c r="N491" t="str">
        <f>IF(VLOOKUP($C491,'Spells Data'!$A$1:$N$363,13,FALSE)=0,"",VLOOKUP($C491,'Spells Data'!$A$1:$N$363,13,FALSE))</f>
        <v/>
      </c>
      <c r="O491" t="s">
        <v>342</v>
      </c>
    </row>
    <row r="492" spans="1:15" x14ac:dyDescent="0.4">
      <c r="A492" t="s">
        <v>10</v>
      </c>
      <c r="B492">
        <v>1</v>
      </c>
      <c r="C492" t="s">
        <v>35</v>
      </c>
      <c r="D492" t="str">
        <f>IF(VLOOKUP($C492,'Spells Data'!$A$1:$N$363,3,FALSE)=0,"",VLOOKUP($C492,'Spells Data'!$A$1:$N$363,3,FALSE))</f>
        <v>transmutation</v>
      </c>
      <c r="E492" t="str">
        <f>IF(VLOOKUP($C492,'Spells Data'!$A$1:$N$363,4,FALSE)=0,"",VLOOKUP($C492,'Spells Data'!$A$1:$N$363,4,FALSE))</f>
        <v/>
      </c>
      <c r="F492" t="str">
        <f>IF(VLOOKUP($C492,'Spells Data'!$A$1:$N$363,5,FALSE)=0,"",VLOOKUP($C492,'Spells Data'!$A$1:$N$363,5,FALSE))</f>
        <v>1 action</v>
      </c>
      <c r="G492" t="str">
        <f>IF(VLOOKUP($C492,'Spells Data'!$A$1:$N$363,6,FALSE)=0,"",VLOOKUP($C492,'Spells Data'!$A$1:$N$363,6,FALSE))</f>
        <v>Touch</v>
      </c>
      <c r="H492" t="str">
        <f>IF(VLOOKUP($C492,'Spells Data'!$A$1:$N$363,7,FALSE)=0,"",VLOOKUP($C492,'Spells Data'!$A$1:$N$363,7,FALSE))</f>
        <v>V</v>
      </c>
      <c r="I492" t="str">
        <f>IF(VLOOKUP($C492,'Spells Data'!$A$1:$N$363,8,FALSE)=0,"",VLOOKUP($C492,'Spells Data'!$A$1:$N$363,8,FALSE))</f>
        <v>S</v>
      </c>
      <c r="J492" t="str">
        <f>IF(VLOOKUP($C492,'Spells Data'!$A$1:$N$363,9,FALSE)=0,"",VLOOKUP($C492,'Spells Data'!$A$1:$N$363,9,FALSE))</f>
        <v>M</v>
      </c>
      <c r="K492" t="str">
        <f>IF(VLOOKUP($C492,'Spells Data'!$A$1:$N$363,10,FALSE)=0,"",VLOOKUP($C492,'Spells Data'!$A$1:$N$363,10,FALSE))</f>
        <v/>
      </c>
      <c r="L492" t="str">
        <f>IF(VLOOKUP($C492,'Spells Data'!$A$1:$N$363,11,FALSE)=0,"",VLOOKUP($C492,'Spells Data'!$A$1:$N$363,11,FALSE))</f>
        <v>1 hour</v>
      </c>
      <c r="M492" t="str">
        <f>IF(VLOOKUP($C492,'Spells Data'!$A$1:$N$363,12,FALSE)=0,"",VLOOKUP($C492,'Spells Data'!$A$1:$N$363,12,FALSE))</f>
        <v>Touched creature's speed increases by 10 until the speel ends</v>
      </c>
      <c r="N492" t="str">
        <f>IF(VLOOKUP($C492,'Spells Data'!$A$1:$N$363,13,FALSE)=0,"",VLOOKUP($C492,'Spells Data'!$A$1:$N$363,13,FALSE))</f>
        <v>yes</v>
      </c>
      <c r="O492" t="s">
        <v>10</v>
      </c>
    </row>
    <row r="493" spans="1:15" x14ac:dyDescent="0.4">
      <c r="A493" t="s">
        <v>195</v>
      </c>
      <c r="B493">
        <v>1</v>
      </c>
      <c r="C493" t="s">
        <v>35</v>
      </c>
      <c r="D493" t="str">
        <f>IF(VLOOKUP($C493,'Spells Data'!$A$1:$N$363,3,FALSE)=0,"",VLOOKUP($C493,'Spells Data'!$A$1:$N$363,3,FALSE))</f>
        <v>transmutation</v>
      </c>
      <c r="E493" t="str">
        <f>IF(VLOOKUP($C493,'Spells Data'!$A$1:$N$363,4,FALSE)=0,"",VLOOKUP($C493,'Spells Data'!$A$1:$N$363,4,FALSE))</f>
        <v/>
      </c>
      <c r="F493" t="str">
        <f>IF(VLOOKUP($C493,'Spells Data'!$A$1:$N$363,5,FALSE)=0,"",VLOOKUP($C493,'Spells Data'!$A$1:$N$363,5,FALSE))</f>
        <v>1 action</v>
      </c>
      <c r="G493" t="str">
        <f>IF(VLOOKUP($C493,'Spells Data'!$A$1:$N$363,6,FALSE)=0,"",VLOOKUP($C493,'Spells Data'!$A$1:$N$363,6,FALSE))</f>
        <v>Touch</v>
      </c>
      <c r="H493" t="str">
        <f>IF(VLOOKUP($C493,'Spells Data'!$A$1:$N$363,7,FALSE)=0,"",VLOOKUP($C493,'Spells Data'!$A$1:$N$363,7,FALSE))</f>
        <v>V</v>
      </c>
      <c r="I493" t="str">
        <f>IF(VLOOKUP($C493,'Spells Data'!$A$1:$N$363,8,FALSE)=0,"",VLOOKUP($C493,'Spells Data'!$A$1:$N$363,8,FALSE))</f>
        <v>S</v>
      </c>
      <c r="J493" t="str">
        <f>IF(VLOOKUP($C493,'Spells Data'!$A$1:$N$363,9,FALSE)=0,"",VLOOKUP($C493,'Spells Data'!$A$1:$N$363,9,FALSE))</f>
        <v>M</v>
      </c>
      <c r="K493" t="str">
        <f>IF(VLOOKUP($C493,'Spells Data'!$A$1:$N$363,10,FALSE)=0,"",VLOOKUP($C493,'Spells Data'!$A$1:$N$363,10,FALSE))</f>
        <v/>
      </c>
      <c r="L493" t="str">
        <f>IF(VLOOKUP($C493,'Spells Data'!$A$1:$N$363,11,FALSE)=0,"",VLOOKUP($C493,'Spells Data'!$A$1:$N$363,11,FALSE))</f>
        <v>1 hour</v>
      </c>
      <c r="M493" t="str">
        <f>IF(VLOOKUP($C493,'Spells Data'!$A$1:$N$363,12,FALSE)=0,"",VLOOKUP($C493,'Spells Data'!$A$1:$N$363,12,FALSE))</f>
        <v>Touched creature's speed increases by 10 until the speel ends</v>
      </c>
      <c r="N493" t="str">
        <f>IF(VLOOKUP($C493,'Spells Data'!$A$1:$N$363,13,FALSE)=0,"",VLOOKUP($C493,'Spells Data'!$A$1:$N$363,13,FALSE))</f>
        <v>yes</v>
      </c>
      <c r="O493" t="s">
        <v>195</v>
      </c>
    </row>
    <row r="494" spans="1:15" x14ac:dyDescent="0.4">
      <c r="A494" t="s">
        <v>268</v>
      </c>
      <c r="B494">
        <v>1</v>
      </c>
      <c r="C494" t="s">
        <v>35</v>
      </c>
      <c r="D494" t="str">
        <f>IF(VLOOKUP($C494,'Spells Data'!$A$1:$N$363,3,FALSE)=0,"",VLOOKUP($C494,'Spells Data'!$A$1:$N$363,3,FALSE))</f>
        <v>transmutation</v>
      </c>
      <c r="E494" t="str">
        <f>IF(VLOOKUP($C494,'Spells Data'!$A$1:$N$363,4,FALSE)=0,"",VLOOKUP($C494,'Spells Data'!$A$1:$N$363,4,FALSE))</f>
        <v/>
      </c>
      <c r="F494" t="str">
        <f>IF(VLOOKUP($C494,'Spells Data'!$A$1:$N$363,5,FALSE)=0,"",VLOOKUP($C494,'Spells Data'!$A$1:$N$363,5,FALSE))</f>
        <v>1 action</v>
      </c>
      <c r="G494" t="str">
        <f>IF(VLOOKUP($C494,'Spells Data'!$A$1:$N$363,6,FALSE)=0,"",VLOOKUP($C494,'Spells Data'!$A$1:$N$363,6,FALSE))</f>
        <v>Touch</v>
      </c>
      <c r="H494" t="str">
        <f>IF(VLOOKUP($C494,'Spells Data'!$A$1:$N$363,7,FALSE)=0,"",VLOOKUP($C494,'Spells Data'!$A$1:$N$363,7,FALSE))</f>
        <v>V</v>
      </c>
      <c r="I494" t="str">
        <f>IF(VLOOKUP($C494,'Spells Data'!$A$1:$N$363,8,FALSE)=0,"",VLOOKUP($C494,'Spells Data'!$A$1:$N$363,8,FALSE))</f>
        <v>S</v>
      </c>
      <c r="J494" t="str">
        <f>IF(VLOOKUP($C494,'Spells Data'!$A$1:$N$363,9,FALSE)=0,"",VLOOKUP($C494,'Spells Data'!$A$1:$N$363,9,FALSE))</f>
        <v>M</v>
      </c>
      <c r="K494" t="str">
        <f>IF(VLOOKUP($C494,'Spells Data'!$A$1:$N$363,10,FALSE)=0,"",VLOOKUP($C494,'Spells Data'!$A$1:$N$363,10,FALSE))</f>
        <v/>
      </c>
      <c r="L494" t="str">
        <f>IF(VLOOKUP($C494,'Spells Data'!$A$1:$N$363,11,FALSE)=0,"",VLOOKUP($C494,'Spells Data'!$A$1:$N$363,11,FALSE))</f>
        <v>1 hour</v>
      </c>
      <c r="M494" t="str">
        <f>IF(VLOOKUP($C494,'Spells Data'!$A$1:$N$363,12,FALSE)=0,"",VLOOKUP($C494,'Spells Data'!$A$1:$N$363,12,FALSE))</f>
        <v>Touched creature's speed increases by 10 until the speel ends</v>
      </c>
      <c r="N494" t="str">
        <f>IF(VLOOKUP($C494,'Spells Data'!$A$1:$N$363,13,FALSE)=0,"",VLOOKUP($C494,'Spells Data'!$A$1:$N$363,13,FALSE))</f>
        <v>yes</v>
      </c>
      <c r="O494" t="s">
        <v>268</v>
      </c>
    </row>
    <row r="495" spans="1:15" x14ac:dyDescent="0.4">
      <c r="A495" t="s">
        <v>342</v>
      </c>
      <c r="B495">
        <v>1</v>
      </c>
      <c r="C495" t="s">
        <v>35</v>
      </c>
      <c r="D495" t="str">
        <f>IF(VLOOKUP($C495,'Spells Data'!$A$1:$N$363,3,FALSE)=0,"",VLOOKUP($C495,'Spells Data'!$A$1:$N$363,3,FALSE))</f>
        <v>transmutation</v>
      </c>
      <c r="E495" t="str">
        <f>IF(VLOOKUP($C495,'Spells Data'!$A$1:$N$363,4,FALSE)=0,"",VLOOKUP($C495,'Spells Data'!$A$1:$N$363,4,FALSE))</f>
        <v/>
      </c>
      <c r="F495" t="str">
        <f>IF(VLOOKUP($C495,'Spells Data'!$A$1:$N$363,5,FALSE)=0,"",VLOOKUP($C495,'Spells Data'!$A$1:$N$363,5,FALSE))</f>
        <v>1 action</v>
      </c>
      <c r="G495" t="str">
        <f>IF(VLOOKUP($C495,'Spells Data'!$A$1:$N$363,6,FALSE)=0,"",VLOOKUP($C495,'Spells Data'!$A$1:$N$363,6,FALSE))</f>
        <v>Touch</v>
      </c>
      <c r="H495" t="str">
        <f>IF(VLOOKUP($C495,'Spells Data'!$A$1:$N$363,7,FALSE)=0,"",VLOOKUP($C495,'Spells Data'!$A$1:$N$363,7,FALSE))</f>
        <v>V</v>
      </c>
      <c r="I495" t="str">
        <f>IF(VLOOKUP($C495,'Spells Data'!$A$1:$N$363,8,FALSE)=0,"",VLOOKUP($C495,'Spells Data'!$A$1:$N$363,8,FALSE))</f>
        <v>S</v>
      </c>
      <c r="J495" t="str">
        <f>IF(VLOOKUP($C495,'Spells Data'!$A$1:$N$363,9,FALSE)=0,"",VLOOKUP($C495,'Spells Data'!$A$1:$N$363,9,FALSE))</f>
        <v>M</v>
      </c>
      <c r="K495" t="str">
        <f>IF(VLOOKUP($C495,'Spells Data'!$A$1:$N$363,10,FALSE)=0,"",VLOOKUP($C495,'Spells Data'!$A$1:$N$363,10,FALSE))</f>
        <v/>
      </c>
      <c r="L495" t="str">
        <f>IF(VLOOKUP($C495,'Spells Data'!$A$1:$N$363,11,FALSE)=0,"",VLOOKUP($C495,'Spells Data'!$A$1:$N$363,11,FALSE))</f>
        <v>1 hour</v>
      </c>
      <c r="M495" t="str">
        <f>IF(VLOOKUP($C495,'Spells Data'!$A$1:$N$363,12,FALSE)=0,"",VLOOKUP($C495,'Spells Data'!$A$1:$N$363,12,FALSE))</f>
        <v>Touched creature's speed increases by 10 until the speel ends</v>
      </c>
      <c r="N495" t="str">
        <f>IF(VLOOKUP($C495,'Spells Data'!$A$1:$N$363,13,FALSE)=0,"",VLOOKUP($C495,'Spells Data'!$A$1:$N$363,13,FALSE))</f>
        <v>yes</v>
      </c>
      <c r="O495" t="s">
        <v>342</v>
      </c>
    </row>
    <row r="496" spans="1:15" x14ac:dyDescent="0.4">
      <c r="A496" t="s">
        <v>278</v>
      </c>
      <c r="B496">
        <v>1</v>
      </c>
      <c r="C496" t="s">
        <v>290</v>
      </c>
      <c r="D496" t="str">
        <f>IF(VLOOKUP($C496,'Spells Data'!$A$1:$N$363,3,FALSE)=0,"",VLOOKUP($C496,'Spells Data'!$A$1:$N$363,3,FALSE))</f>
        <v>abjuration</v>
      </c>
      <c r="E496" t="str">
        <f>IF(VLOOKUP($C496,'Spells Data'!$A$1:$N$363,4,FALSE)=0,"",VLOOKUP($C496,'Spells Data'!$A$1:$N$363,4,FALSE))</f>
        <v/>
      </c>
      <c r="F496" t="str">
        <f>IF(VLOOKUP($C496,'Spells Data'!$A$1:$N$363,5,FALSE)=0,"",VLOOKUP($C496,'Spells Data'!$A$1:$N$363,5,FALSE))</f>
        <v>1 action</v>
      </c>
      <c r="G496" t="str">
        <f>IF(VLOOKUP($C496,'Spells Data'!$A$1:$N$363,6,FALSE)=0,"",VLOOKUP($C496,'Spells Data'!$A$1:$N$363,6,FALSE))</f>
        <v>Touch</v>
      </c>
      <c r="H496" t="str">
        <f>IF(VLOOKUP($C496,'Spells Data'!$A$1:$N$363,7,FALSE)=0,"",VLOOKUP($C496,'Spells Data'!$A$1:$N$363,7,FALSE))</f>
        <v>V</v>
      </c>
      <c r="I496" t="str">
        <f>IF(VLOOKUP($C496,'Spells Data'!$A$1:$N$363,8,FALSE)=0,"",VLOOKUP($C496,'Spells Data'!$A$1:$N$363,8,FALSE))</f>
        <v>S</v>
      </c>
      <c r="J496" t="str">
        <f>IF(VLOOKUP($C496,'Spells Data'!$A$1:$N$363,9,FALSE)=0,"",VLOOKUP($C496,'Spells Data'!$A$1:$N$363,9,FALSE))</f>
        <v>M</v>
      </c>
      <c r="K496" t="str">
        <f>IF(VLOOKUP($C496,'Spells Data'!$A$1:$N$363,10,FALSE)=0,"",VLOOKUP($C496,'Spells Data'!$A$1:$N$363,10,FALSE))</f>
        <v/>
      </c>
      <c r="L496" t="str">
        <f>IF(VLOOKUP($C496,'Spells Data'!$A$1:$N$363,11,FALSE)=0,"",VLOOKUP($C496,'Spells Data'!$A$1:$N$363,11,FALSE))</f>
        <v>8 hours</v>
      </c>
      <c r="M496" t="str">
        <f>IF(VLOOKUP($C496,'Spells Data'!$A$1:$N$363,12,FALSE)=0,"",VLOOKUP($C496,'Spells Data'!$A$1:$N$363,12,FALSE))</f>
        <v>The target’s base AC becomes 13 + its Dex modifier for duration</v>
      </c>
      <c r="N496" t="str">
        <f>IF(VLOOKUP($C496,'Spells Data'!$A$1:$N$363,13,FALSE)=0,"",VLOOKUP($C496,'Spells Data'!$A$1:$N$363,13,FALSE))</f>
        <v/>
      </c>
      <c r="O496" t="s">
        <v>278</v>
      </c>
    </row>
    <row r="497" spans="1:15" x14ac:dyDescent="0.4">
      <c r="A497" t="s">
        <v>342</v>
      </c>
      <c r="B497">
        <v>1</v>
      </c>
      <c r="C497" t="s">
        <v>290</v>
      </c>
      <c r="D497" t="str">
        <f>IF(VLOOKUP($C497,'Spells Data'!$A$1:$N$363,3,FALSE)=0,"",VLOOKUP($C497,'Spells Data'!$A$1:$N$363,3,FALSE))</f>
        <v>abjuration</v>
      </c>
      <c r="E497" t="str">
        <f>IF(VLOOKUP($C497,'Spells Data'!$A$1:$N$363,4,FALSE)=0,"",VLOOKUP($C497,'Spells Data'!$A$1:$N$363,4,FALSE))</f>
        <v/>
      </c>
      <c r="F497" t="str">
        <f>IF(VLOOKUP($C497,'Spells Data'!$A$1:$N$363,5,FALSE)=0,"",VLOOKUP($C497,'Spells Data'!$A$1:$N$363,5,FALSE))</f>
        <v>1 action</v>
      </c>
      <c r="G497" t="str">
        <f>IF(VLOOKUP($C497,'Spells Data'!$A$1:$N$363,6,FALSE)=0,"",VLOOKUP($C497,'Spells Data'!$A$1:$N$363,6,FALSE))</f>
        <v>Touch</v>
      </c>
      <c r="H497" t="str">
        <f>IF(VLOOKUP($C497,'Spells Data'!$A$1:$N$363,7,FALSE)=0,"",VLOOKUP($C497,'Spells Data'!$A$1:$N$363,7,FALSE))</f>
        <v>V</v>
      </c>
      <c r="I497" t="str">
        <f>IF(VLOOKUP($C497,'Spells Data'!$A$1:$N$363,8,FALSE)=0,"",VLOOKUP($C497,'Spells Data'!$A$1:$N$363,8,FALSE))</f>
        <v>S</v>
      </c>
      <c r="J497" t="str">
        <f>IF(VLOOKUP($C497,'Spells Data'!$A$1:$N$363,9,FALSE)=0,"",VLOOKUP($C497,'Spells Data'!$A$1:$N$363,9,FALSE))</f>
        <v>M</v>
      </c>
      <c r="K497" t="str">
        <f>IF(VLOOKUP($C497,'Spells Data'!$A$1:$N$363,10,FALSE)=0,"",VLOOKUP($C497,'Spells Data'!$A$1:$N$363,10,FALSE))</f>
        <v/>
      </c>
      <c r="L497" t="str">
        <f>IF(VLOOKUP($C497,'Spells Data'!$A$1:$N$363,11,FALSE)=0,"",VLOOKUP($C497,'Spells Data'!$A$1:$N$363,11,FALSE))</f>
        <v>8 hours</v>
      </c>
      <c r="M497" t="str">
        <f>IF(VLOOKUP($C497,'Spells Data'!$A$1:$N$363,12,FALSE)=0,"",VLOOKUP($C497,'Spells Data'!$A$1:$N$363,12,FALSE))</f>
        <v>The target’s base AC becomes 13 + its Dex modifier for duration</v>
      </c>
      <c r="N497" t="str">
        <f>IF(VLOOKUP($C497,'Spells Data'!$A$1:$N$363,13,FALSE)=0,"",VLOOKUP($C497,'Spells Data'!$A$1:$N$363,13,FALSE))</f>
        <v/>
      </c>
      <c r="O497" t="s">
        <v>342</v>
      </c>
    </row>
    <row r="498" spans="1:15" x14ac:dyDescent="0.4">
      <c r="A498" t="s">
        <v>10</v>
      </c>
      <c r="B498">
        <v>0</v>
      </c>
      <c r="C498" t="s">
        <v>14</v>
      </c>
      <c r="D498" t="str">
        <f>IF(VLOOKUP($C498,'Spells Data'!$A$1:$N$363,3,FALSE)=0,"",VLOOKUP($C498,'Spells Data'!$A$1:$N$363,3,FALSE))</f>
        <v>conjuration</v>
      </c>
      <c r="E498" t="str">
        <f>IF(VLOOKUP($C498,'Spells Data'!$A$1:$N$363,4,FALSE)=0,"",VLOOKUP($C498,'Spells Data'!$A$1:$N$363,4,FALSE))</f>
        <v/>
      </c>
      <c r="F498" t="str">
        <f>IF(VLOOKUP($C498,'Spells Data'!$A$1:$N$363,5,FALSE)=0,"",VLOOKUP($C498,'Spells Data'!$A$1:$N$363,5,FALSE))</f>
        <v>1 action</v>
      </c>
      <c r="G498" t="str">
        <f>IF(VLOOKUP($C498,'Spells Data'!$A$1:$N$363,6,FALSE)=0,"",VLOOKUP($C498,'Spells Data'!$A$1:$N$363,6,FALSE))</f>
        <v>30 feet</v>
      </c>
      <c r="H498" t="str">
        <f>IF(VLOOKUP($C498,'Spells Data'!$A$1:$N$363,7,FALSE)=0,"",VLOOKUP($C498,'Spells Data'!$A$1:$N$363,7,FALSE))</f>
        <v>V</v>
      </c>
      <c r="I498" t="str">
        <f>IF(VLOOKUP($C498,'Spells Data'!$A$1:$N$363,8,FALSE)=0,"",VLOOKUP($C498,'Spells Data'!$A$1:$N$363,8,FALSE))</f>
        <v>S</v>
      </c>
      <c r="J498" t="str">
        <f>IF(VLOOKUP($C498,'Spells Data'!$A$1:$N$363,9,FALSE)=0,"",VLOOKUP($C498,'Spells Data'!$A$1:$N$363,9,FALSE))</f>
        <v/>
      </c>
      <c r="K498" t="str">
        <f>IF(VLOOKUP($C498,'Spells Data'!$A$1:$N$363,10,FALSE)=0,"",VLOOKUP($C498,'Spells Data'!$A$1:$N$363,10,FALSE))</f>
        <v/>
      </c>
      <c r="L498" t="str">
        <f>IF(VLOOKUP($C498,'Spells Data'!$A$1:$N$363,11,FALSE)=0,"",VLOOKUP($C498,'Spells Data'!$A$1:$N$363,11,FALSE))</f>
        <v>1 minute</v>
      </c>
      <c r="M498" t="str">
        <f>IF(VLOOKUP($C498,'Spells Data'!$A$1:$N$363,12,FALSE)=0,"",VLOOKUP($C498,'Spells Data'!$A$1:$N$363,12,FALSE))</f>
        <v>You can use the hand to manipulate an object, open an unlocked door or container, stow or retrieve an item from an open container, or pour the contents out o f a vial weighing 10 lbs. or less</v>
      </c>
      <c r="N498" t="str">
        <f>IF(VLOOKUP($C498,'Spells Data'!$A$1:$N$363,13,FALSE)=0,"",VLOOKUP($C498,'Spells Data'!$A$1:$N$363,13,FALSE))</f>
        <v/>
      </c>
      <c r="O498" t="s">
        <v>10</v>
      </c>
    </row>
    <row r="499" spans="1:15" x14ac:dyDescent="0.4">
      <c r="A499" t="s">
        <v>278</v>
      </c>
      <c r="B499">
        <v>0</v>
      </c>
      <c r="C499" t="s">
        <v>14</v>
      </c>
      <c r="D499" t="str">
        <f>IF(VLOOKUP($C499,'Spells Data'!$A$1:$N$363,3,FALSE)=0,"",VLOOKUP($C499,'Spells Data'!$A$1:$N$363,3,FALSE))</f>
        <v>conjuration</v>
      </c>
      <c r="E499" t="str">
        <f>IF(VLOOKUP($C499,'Spells Data'!$A$1:$N$363,4,FALSE)=0,"",VLOOKUP($C499,'Spells Data'!$A$1:$N$363,4,FALSE))</f>
        <v/>
      </c>
      <c r="F499" t="str">
        <f>IF(VLOOKUP($C499,'Spells Data'!$A$1:$N$363,5,FALSE)=0,"",VLOOKUP($C499,'Spells Data'!$A$1:$N$363,5,FALSE))</f>
        <v>1 action</v>
      </c>
      <c r="G499" t="str">
        <f>IF(VLOOKUP($C499,'Spells Data'!$A$1:$N$363,6,FALSE)=0,"",VLOOKUP($C499,'Spells Data'!$A$1:$N$363,6,FALSE))</f>
        <v>30 feet</v>
      </c>
      <c r="H499" t="str">
        <f>IF(VLOOKUP($C499,'Spells Data'!$A$1:$N$363,7,FALSE)=0,"",VLOOKUP($C499,'Spells Data'!$A$1:$N$363,7,FALSE))</f>
        <v>V</v>
      </c>
      <c r="I499" t="str">
        <f>IF(VLOOKUP($C499,'Spells Data'!$A$1:$N$363,8,FALSE)=0,"",VLOOKUP($C499,'Spells Data'!$A$1:$N$363,8,FALSE))</f>
        <v>S</v>
      </c>
      <c r="J499" t="str">
        <f>IF(VLOOKUP($C499,'Spells Data'!$A$1:$N$363,9,FALSE)=0,"",VLOOKUP($C499,'Spells Data'!$A$1:$N$363,9,FALSE))</f>
        <v/>
      </c>
      <c r="K499" t="str">
        <f>IF(VLOOKUP($C499,'Spells Data'!$A$1:$N$363,10,FALSE)=0,"",VLOOKUP($C499,'Spells Data'!$A$1:$N$363,10,FALSE))</f>
        <v/>
      </c>
      <c r="L499" t="str">
        <f>IF(VLOOKUP($C499,'Spells Data'!$A$1:$N$363,11,FALSE)=0,"",VLOOKUP($C499,'Spells Data'!$A$1:$N$363,11,FALSE))</f>
        <v>1 minute</v>
      </c>
      <c r="M499" t="str">
        <f>IF(VLOOKUP($C499,'Spells Data'!$A$1:$N$363,12,FALSE)=0,"",VLOOKUP($C499,'Spells Data'!$A$1:$N$363,12,FALSE))</f>
        <v>You can use the hand to manipulate an object, open an unlocked door or container, stow or retrieve an item from an open container, or pour the contents out o f a vial weighing 10 lbs. or less</v>
      </c>
      <c r="N499" t="str">
        <f>IF(VLOOKUP($C499,'Spells Data'!$A$1:$N$363,13,FALSE)=0,"",VLOOKUP($C499,'Spells Data'!$A$1:$N$363,13,FALSE))</f>
        <v/>
      </c>
      <c r="O499" t="s">
        <v>278</v>
      </c>
    </row>
    <row r="500" spans="1:15" x14ac:dyDescent="0.4">
      <c r="A500" t="s">
        <v>329</v>
      </c>
      <c r="B500">
        <v>0</v>
      </c>
      <c r="C500" t="s">
        <v>14</v>
      </c>
      <c r="D500" t="str">
        <f>IF(VLOOKUP($C500,'Spells Data'!$A$1:$N$363,3,FALSE)=0,"",VLOOKUP($C500,'Spells Data'!$A$1:$N$363,3,FALSE))</f>
        <v>conjuration</v>
      </c>
      <c r="E500" t="str">
        <f>IF(VLOOKUP($C500,'Spells Data'!$A$1:$N$363,4,FALSE)=0,"",VLOOKUP($C500,'Spells Data'!$A$1:$N$363,4,FALSE))</f>
        <v/>
      </c>
      <c r="F500" t="str">
        <f>IF(VLOOKUP($C500,'Spells Data'!$A$1:$N$363,5,FALSE)=0,"",VLOOKUP($C500,'Spells Data'!$A$1:$N$363,5,FALSE))</f>
        <v>1 action</v>
      </c>
      <c r="G500" t="str">
        <f>IF(VLOOKUP($C500,'Spells Data'!$A$1:$N$363,6,FALSE)=0,"",VLOOKUP($C500,'Spells Data'!$A$1:$N$363,6,FALSE))</f>
        <v>30 feet</v>
      </c>
      <c r="H500" t="str">
        <f>IF(VLOOKUP($C500,'Spells Data'!$A$1:$N$363,7,FALSE)=0,"",VLOOKUP($C500,'Spells Data'!$A$1:$N$363,7,FALSE))</f>
        <v>V</v>
      </c>
      <c r="I500" t="str">
        <f>IF(VLOOKUP($C500,'Spells Data'!$A$1:$N$363,8,FALSE)=0,"",VLOOKUP($C500,'Spells Data'!$A$1:$N$363,8,FALSE))</f>
        <v>S</v>
      </c>
      <c r="J500" t="str">
        <f>IF(VLOOKUP($C500,'Spells Data'!$A$1:$N$363,9,FALSE)=0,"",VLOOKUP($C500,'Spells Data'!$A$1:$N$363,9,FALSE))</f>
        <v/>
      </c>
      <c r="K500" t="str">
        <f>IF(VLOOKUP($C500,'Spells Data'!$A$1:$N$363,10,FALSE)=0,"",VLOOKUP($C500,'Spells Data'!$A$1:$N$363,10,FALSE))</f>
        <v/>
      </c>
      <c r="L500" t="str">
        <f>IF(VLOOKUP($C500,'Spells Data'!$A$1:$N$363,11,FALSE)=0,"",VLOOKUP($C500,'Spells Data'!$A$1:$N$363,11,FALSE))</f>
        <v>1 minute</v>
      </c>
      <c r="M500" t="str">
        <f>IF(VLOOKUP($C500,'Spells Data'!$A$1:$N$363,12,FALSE)=0,"",VLOOKUP($C500,'Spells Data'!$A$1:$N$363,12,FALSE))</f>
        <v>You can use the hand to manipulate an object, open an unlocked door or container, stow or retrieve an item from an open container, or pour the contents out o f a vial weighing 10 lbs. or less</v>
      </c>
      <c r="N500" t="str">
        <f>IF(VLOOKUP($C500,'Spells Data'!$A$1:$N$363,13,FALSE)=0,"",VLOOKUP($C500,'Spells Data'!$A$1:$N$363,13,FALSE))</f>
        <v/>
      </c>
      <c r="O500" t="s">
        <v>329</v>
      </c>
    </row>
    <row r="501" spans="1:15" x14ac:dyDescent="0.4">
      <c r="A501" t="s">
        <v>342</v>
      </c>
      <c r="B501">
        <v>0</v>
      </c>
      <c r="C501" t="s">
        <v>14</v>
      </c>
      <c r="D501" t="str">
        <f>IF(VLOOKUP($C501,'Spells Data'!$A$1:$N$363,3,FALSE)=0,"",VLOOKUP($C501,'Spells Data'!$A$1:$N$363,3,FALSE))</f>
        <v>conjuration</v>
      </c>
      <c r="E501" t="str">
        <f>IF(VLOOKUP($C501,'Spells Data'!$A$1:$N$363,4,FALSE)=0,"",VLOOKUP($C501,'Spells Data'!$A$1:$N$363,4,FALSE))</f>
        <v/>
      </c>
      <c r="F501" t="str">
        <f>IF(VLOOKUP($C501,'Spells Data'!$A$1:$N$363,5,FALSE)=0,"",VLOOKUP($C501,'Spells Data'!$A$1:$N$363,5,FALSE))</f>
        <v>1 action</v>
      </c>
      <c r="G501" t="str">
        <f>IF(VLOOKUP($C501,'Spells Data'!$A$1:$N$363,6,FALSE)=0,"",VLOOKUP($C501,'Spells Data'!$A$1:$N$363,6,FALSE))</f>
        <v>30 feet</v>
      </c>
      <c r="H501" t="str">
        <f>IF(VLOOKUP($C501,'Spells Data'!$A$1:$N$363,7,FALSE)=0,"",VLOOKUP($C501,'Spells Data'!$A$1:$N$363,7,FALSE))</f>
        <v>V</v>
      </c>
      <c r="I501" t="str">
        <f>IF(VLOOKUP($C501,'Spells Data'!$A$1:$N$363,8,FALSE)=0,"",VLOOKUP($C501,'Spells Data'!$A$1:$N$363,8,FALSE))</f>
        <v>S</v>
      </c>
      <c r="J501" t="str">
        <f>IF(VLOOKUP($C501,'Spells Data'!$A$1:$N$363,9,FALSE)=0,"",VLOOKUP($C501,'Spells Data'!$A$1:$N$363,9,FALSE))</f>
        <v/>
      </c>
      <c r="K501" t="str">
        <f>IF(VLOOKUP($C501,'Spells Data'!$A$1:$N$363,10,FALSE)=0,"",VLOOKUP($C501,'Spells Data'!$A$1:$N$363,10,FALSE))</f>
        <v/>
      </c>
      <c r="L501" t="str">
        <f>IF(VLOOKUP($C501,'Spells Data'!$A$1:$N$363,11,FALSE)=0,"",VLOOKUP($C501,'Spells Data'!$A$1:$N$363,11,FALSE))</f>
        <v>1 minute</v>
      </c>
      <c r="M501" t="str">
        <f>IF(VLOOKUP($C501,'Spells Data'!$A$1:$N$363,12,FALSE)=0,"",VLOOKUP($C501,'Spells Data'!$A$1:$N$363,12,FALSE))</f>
        <v>You can use the hand to manipulate an object, open an unlocked door or container, stow or retrieve an item from an open container, or pour the contents out o f a vial weighing 10 lbs. or less</v>
      </c>
      <c r="N501" t="str">
        <f>IF(VLOOKUP($C501,'Spells Data'!$A$1:$N$363,13,FALSE)=0,"",VLOOKUP($C501,'Spells Data'!$A$1:$N$363,13,FALSE))</f>
        <v/>
      </c>
      <c r="O501" t="s">
        <v>342</v>
      </c>
    </row>
    <row r="502" spans="1:15" x14ac:dyDescent="0.4">
      <c r="A502" t="s">
        <v>124</v>
      </c>
      <c r="B502">
        <v>3</v>
      </c>
      <c r="C502" t="s">
        <v>155</v>
      </c>
      <c r="D502" t="str">
        <f>IF(VLOOKUP($C502,'Spells Data'!$A$1:$N$363,3,FALSE)=0,"",VLOOKUP($C502,'Spells Data'!$A$1:$N$363,3,FALSE))</f>
        <v>abjuration</v>
      </c>
      <c r="E502" t="str">
        <f>IF(VLOOKUP($C502,'Spells Data'!$A$1:$N$363,4,FALSE)=0,"",VLOOKUP($C502,'Spells Data'!$A$1:$N$363,4,FALSE))</f>
        <v/>
      </c>
      <c r="F502" t="str">
        <f>IF(VLOOKUP($C502,'Spells Data'!$A$1:$N$363,5,FALSE)=0,"",VLOOKUP($C502,'Spells Data'!$A$1:$N$363,5,FALSE))</f>
        <v>1 minute</v>
      </c>
      <c r="G502" t="str">
        <f>IF(VLOOKUP($C502,'Spells Data'!$A$1:$N$363,6,FALSE)=0,"",VLOOKUP($C502,'Spells Data'!$A$1:$N$363,6,FALSE))</f>
        <v>10 feet</v>
      </c>
      <c r="H502" t="str">
        <f>IF(VLOOKUP($C502,'Spells Data'!$A$1:$N$363,7,FALSE)=0,"",VLOOKUP($C502,'Spells Data'!$A$1:$N$363,7,FALSE))</f>
        <v>V</v>
      </c>
      <c r="I502" t="str">
        <f>IF(VLOOKUP($C502,'Spells Data'!$A$1:$N$363,8,FALSE)=0,"",VLOOKUP($C502,'Spells Data'!$A$1:$N$363,8,FALSE))</f>
        <v>S</v>
      </c>
      <c r="J502" t="str">
        <f>IF(VLOOKUP($C502,'Spells Data'!$A$1:$N$363,9,FALSE)=0,"",VLOOKUP($C502,'Spells Data'!$A$1:$N$363,9,FALSE))</f>
        <v>M</v>
      </c>
      <c r="K502" t="str">
        <f>IF(VLOOKUP($C502,'Spells Data'!$A$1:$N$363,10,FALSE)=0,"",VLOOKUP($C502,'Spells Data'!$A$1:$N$363,10,FALSE))</f>
        <v>yes</v>
      </c>
      <c r="L502" t="str">
        <f>IF(VLOOKUP($C502,'Spells Data'!$A$1:$N$363,11,FALSE)=0,"",VLOOKUP($C502,'Spells Data'!$A$1:$N$363,11,FALSE))</f>
        <v>1 hour</v>
      </c>
      <c r="M502" t="str">
        <f>IF(VLOOKUP($C502,'Spells Data'!$A$1:$N$363,12,FALSE)=0,"",VLOOKUP($C502,'Spells Data'!$A$1:$N$363,12,FALSE))</f>
        <v>Block specific creature types from entering or leaving 10' cylinder</v>
      </c>
      <c r="N502" t="str">
        <f>IF(VLOOKUP($C502,'Spells Data'!$A$1:$N$363,13,FALSE)=0,"",VLOOKUP($C502,'Spells Data'!$A$1:$N$363,13,FALSE))</f>
        <v>yes</v>
      </c>
      <c r="O502" t="s">
        <v>124</v>
      </c>
    </row>
    <row r="503" spans="1:15" x14ac:dyDescent="0.4">
      <c r="A503" t="s">
        <v>247</v>
      </c>
      <c r="B503">
        <v>3</v>
      </c>
      <c r="C503" t="s">
        <v>155</v>
      </c>
      <c r="D503" t="str">
        <f>IF(VLOOKUP($C503,'Spells Data'!$A$1:$N$363,3,FALSE)=0,"",VLOOKUP($C503,'Spells Data'!$A$1:$N$363,3,FALSE))</f>
        <v>abjuration</v>
      </c>
      <c r="E503" t="str">
        <f>IF(VLOOKUP($C503,'Spells Data'!$A$1:$N$363,4,FALSE)=0,"",VLOOKUP($C503,'Spells Data'!$A$1:$N$363,4,FALSE))</f>
        <v/>
      </c>
      <c r="F503" t="str">
        <f>IF(VLOOKUP($C503,'Spells Data'!$A$1:$N$363,5,FALSE)=0,"",VLOOKUP($C503,'Spells Data'!$A$1:$N$363,5,FALSE))</f>
        <v>1 minute</v>
      </c>
      <c r="G503" t="str">
        <f>IF(VLOOKUP($C503,'Spells Data'!$A$1:$N$363,6,FALSE)=0,"",VLOOKUP($C503,'Spells Data'!$A$1:$N$363,6,FALSE))</f>
        <v>10 feet</v>
      </c>
      <c r="H503" t="str">
        <f>IF(VLOOKUP($C503,'Spells Data'!$A$1:$N$363,7,FALSE)=0,"",VLOOKUP($C503,'Spells Data'!$A$1:$N$363,7,FALSE))</f>
        <v>V</v>
      </c>
      <c r="I503" t="str">
        <f>IF(VLOOKUP($C503,'Spells Data'!$A$1:$N$363,8,FALSE)=0,"",VLOOKUP($C503,'Spells Data'!$A$1:$N$363,8,FALSE))</f>
        <v>S</v>
      </c>
      <c r="J503" t="str">
        <f>IF(VLOOKUP($C503,'Spells Data'!$A$1:$N$363,9,FALSE)=0,"",VLOOKUP($C503,'Spells Data'!$A$1:$N$363,9,FALSE))</f>
        <v>M</v>
      </c>
      <c r="K503" t="str">
        <f>IF(VLOOKUP($C503,'Spells Data'!$A$1:$N$363,10,FALSE)=0,"",VLOOKUP($C503,'Spells Data'!$A$1:$N$363,10,FALSE))</f>
        <v>yes</v>
      </c>
      <c r="L503" t="str">
        <f>IF(VLOOKUP($C503,'Spells Data'!$A$1:$N$363,11,FALSE)=0,"",VLOOKUP($C503,'Spells Data'!$A$1:$N$363,11,FALSE))</f>
        <v>1 hour</v>
      </c>
      <c r="M503" t="str">
        <f>IF(VLOOKUP($C503,'Spells Data'!$A$1:$N$363,12,FALSE)=0,"",VLOOKUP($C503,'Spells Data'!$A$1:$N$363,12,FALSE))</f>
        <v>Block specific creature types from entering or leaving 10' cylinder</v>
      </c>
      <c r="N503" t="str">
        <f>IF(VLOOKUP($C503,'Spells Data'!$A$1:$N$363,13,FALSE)=0,"",VLOOKUP($C503,'Spells Data'!$A$1:$N$363,13,FALSE))</f>
        <v>yes</v>
      </c>
      <c r="O503" t="s">
        <v>247</v>
      </c>
    </row>
    <row r="504" spans="1:15" x14ac:dyDescent="0.4">
      <c r="A504" t="s">
        <v>329</v>
      </c>
      <c r="B504">
        <v>3</v>
      </c>
      <c r="C504" t="s">
        <v>155</v>
      </c>
      <c r="D504" t="str">
        <f>IF(VLOOKUP($C504,'Spells Data'!$A$1:$N$363,3,FALSE)=0,"",VLOOKUP($C504,'Spells Data'!$A$1:$N$363,3,FALSE))</f>
        <v>abjuration</v>
      </c>
      <c r="E504" t="str">
        <f>IF(VLOOKUP($C504,'Spells Data'!$A$1:$N$363,4,FALSE)=0,"",VLOOKUP($C504,'Spells Data'!$A$1:$N$363,4,FALSE))</f>
        <v/>
      </c>
      <c r="F504" t="str">
        <f>IF(VLOOKUP($C504,'Spells Data'!$A$1:$N$363,5,FALSE)=0,"",VLOOKUP($C504,'Spells Data'!$A$1:$N$363,5,FALSE))</f>
        <v>1 minute</v>
      </c>
      <c r="G504" t="str">
        <f>IF(VLOOKUP($C504,'Spells Data'!$A$1:$N$363,6,FALSE)=0,"",VLOOKUP($C504,'Spells Data'!$A$1:$N$363,6,FALSE))</f>
        <v>10 feet</v>
      </c>
      <c r="H504" t="str">
        <f>IF(VLOOKUP($C504,'Spells Data'!$A$1:$N$363,7,FALSE)=0,"",VLOOKUP($C504,'Spells Data'!$A$1:$N$363,7,FALSE))</f>
        <v>V</v>
      </c>
      <c r="I504" t="str">
        <f>IF(VLOOKUP($C504,'Spells Data'!$A$1:$N$363,8,FALSE)=0,"",VLOOKUP($C504,'Spells Data'!$A$1:$N$363,8,FALSE))</f>
        <v>S</v>
      </c>
      <c r="J504" t="str">
        <f>IF(VLOOKUP($C504,'Spells Data'!$A$1:$N$363,9,FALSE)=0,"",VLOOKUP($C504,'Spells Data'!$A$1:$N$363,9,FALSE))</f>
        <v>M</v>
      </c>
      <c r="K504" t="str">
        <f>IF(VLOOKUP($C504,'Spells Data'!$A$1:$N$363,10,FALSE)=0,"",VLOOKUP($C504,'Spells Data'!$A$1:$N$363,10,FALSE))</f>
        <v>yes</v>
      </c>
      <c r="L504" t="str">
        <f>IF(VLOOKUP($C504,'Spells Data'!$A$1:$N$363,11,FALSE)=0,"",VLOOKUP($C504,'Spells Data'!$A$1:$N$363,11,FALSE))</f>
        <v>1 hour</v>
      </c>
      <c r="M504" t="str">
        <f>IF(VLOOKUP($C504,'Spells Data'!$A$1:$N$363,12,FALSE)=0,"",VLOOKUP($C504,'Spells Data'!$A$1:$N$363,12,FALSE))</f>
        <v>Block specific creature types from entering or leaving 10' cylinder</v>
      </c>
      <c r="N504" t="str">
        <f>IF(VLOOKUP($C504,'Spells Data'!$A$1:$N$363,13,FALSE)=0,"",VLOOKUP($C504,'Spells Data'!$A$1:$N$363,13,FALSE))</f>
        <v>yes</v>
      </c>
      <c r="O504" t="s">
        <v>329</v>
      </c>
    </row>
    <row r="505" spans="1:15" x14ac:dyDescent="0.4">
      <c r="A505" t="s">
        <v>342</v>
      </c>
      <c r="B505">
        <v>3</v>
      </c>
      <c r="C505" t="s">
        <v>155</v>
      </c>
      <c r="D505" t="str">
        <f>IF(VLOOKUP($C505,'Spells Data'!$A$1:$N$363,3,FALSE)=0,"",VLOOKUP($C505,'Spells Data'!$A$1:$N$363,3,FALSE))</f>
        <v>abjuration</v>
      </c>
      <c r="E505" t="str">
        <f>IF(VLOOKUP($C505,'Spells Data'!$A$1:$N$363,4,FALSE)=0,"",VLOOKUP($C505,'Spells Data'!$A$1:$N$363,4,FALSE))</f>
        <v/>
      </c>
      <c r="F505" t="str">
        <f>IF(VLOOKUP($C505,'Spells Data'!$A$1:$N$363,5,FALSE)=0,"",VLOOKUP($C505,'Spells Data'!$A$1:$N$363,5,FALSE))</f>
        <v>1 minute</v>
      </c>
      <c r="G505" t="str">
        <f>IF(VLOOKUP($C505,'Spells Data'!$A$1:$N$363,6,FALSE)=0,"",VLOOKUP($C505,'Spells Data'!$A$1:$N$363,6,FALSE))</f>
        <v>10 feet</v>
      </c>
      <c r="H505" t="str">
        <f>IF(VLOOKUP($C505,'Spells Data'!$A$1:$N$363,7,FALSE)=0,"",VLOOKUP($C505,'Spells Data'!$A$1:$N$363,7,FALSE))</f>
        <v>V</v>
      </c>
      <c r="I505" t="str">
        <f>IF(VLOOKUP($C505,'Spells Data'!$A$1:$N$363,8,FALSE)=0,"",VLOOKUP($C505,'Spells Data'!$A$1:$N$363,8,FALSE))</f>
        <v>S</v>
      </c>
      <c r="J505" t="str">
        <f>IF(VLOOKUP($C505,'Spells Data'!$A$1:$N$363,9,FALSE)=0,"",VLOOKUP($C505,'Spells Data'!$A$1:$N$363,9,FALSE))</f>
        <v>M</v>
      </c>
      <c r="K505" t="str">
        <f>IF(VLOOKUP($C505,'Spells Data'!$A$1:$N$363,10,FALSE)=0,"",VLOOKUP($C505,'Spells Data'!$A$1:$N$363,10,FALSE))</f>
        <v>yes</v>
      </c>
      <c r="L505" t="str">
        <f>IF(VLOOKUP($C505,'Spells Data'!$A$1:$N$363,11,FALSE)=0,"",VLOOKUP($C505,'Spells Data'!$A$1:$N$363,11,FALSE))</f>
        <v>1 hour</v>
      </c>
      <c r="M505" t="str">
        <f>IF(VLOOKUP($C505,'Spells Data'!$A$1:$N$363,12,FALSE)=0,"",VLOOKUP($C505,'Spells Data'!$A$1:$N$363,12,FALSE))</f>
        <v>Block specific creature types from entering or leaving 10' cylinder</v>
      </c>
      <c r="N505" t="str">
        <f>IF(VLOOKUP($C505,'Spells Data'!$A$1:$N$363,13,FALSE)=0,"",VLOOKUP($C505,'Spells Data'!$A$1:$N$363,13,FALSE))</f>
        <v>yes</v>
      </c>
      <c r="O505" t="s">
        <v>342</v>
      </c>
    </row>
    <row r="506" spans="1:15" x14ac:dyDescent="0.4">
      <c r="A506" t="s">
        <v>342</v>
      </c>
      <c r="B506">
        <v>6</v>
      </c>
      <c r="C506" t="s">
        <v>365</v>
      </c>
      <c r="D506" t="str">
        <f>IF(VLOOKUP($C506,'Spells Data'!$A$1:$N$363,3,FALSE)=0,"",VLOOKUP($C506,'Spells Data'!$A$1:$N$363,3,FALSE))</f>
        <v>necromancy</v>
      </c>
      <c r="E506" t="str">
        <f>IF(VLOOKUP($C506,'Spells Data'!$A$1:$N$363,4,FALSE)=0,"",VLOOKUP($C506,'Spells Data'!$A$1:$N$363,4,FALSE))</f>
        <v/>
      </c>
      <c r="F506" t="str">
        <f>IF(VLOOKUP($C506,'Spells Data'!$A$1:$N$363,5,FALSE)=0,"",VLOOKUP($C506,'Spells Data'!$A$1:$N$363,5,FALSE))</f>
        <v>1 minute</v>
      </c>
      <c r="G506" t="str">
        <f>IF(VLOOKUP($C506,'Spells Data'!$A$1:$N$363,6,FALSE)=0,"",VLOOKUP($C506,'Spells Data'!$A$1:$N$363,6,FALSE))</f>
        <v>Self</v>
      </c>
      <c r="H506" t="str">
        <f>IF(VLOOKUP($C506,'Spells Data'!$A$1:$N$363,7,FALSE)=0,"",VLOOKUP($C506,'Spells Data'!$A$1:$N$363,7,FALSE))</f>
        <v>V</v>
      </c>
      <c r="I506" t="str">
        <f>IF(VLOOKUP($C506,'Spells Data'!$A$1:$N$363,8,FALSE)=0,"",VLOOKUP($C506,'Spells Data'!$A$1:$N$363,8,FALSE))</f>
        <v>S</v>
      </c>
      <c r="J506" t="str">
        <f>IF(VLOOKUP($C506,'Spells Data'!$A$1:$N$363,9,FALSE)=0,"",VLOOKUP($C506,'Spells Data'!$A$1:$N$363,9,FALSE))</f>
        <v>M</v>
      </c>
      <c r="K506" t="str">
        <f>IF(VLOOKUP($C506,'Spells Data'!$A$1:$N$363,10,FALSE)=0,"",VLOOKUP($C506,'Spells Data'!$A$1:$N$363,10,FALSE))</f>
        <v/>
      </c>
      <c r="L506" t="str">
        <f>IF(VLOOKUP($C506,'Spells Data'!$A$1:$N$363,11,FALSE)=0,"",VLOOKUP($C506,'Spells Data'!$A$1:$N$363,11,FALSE))</f>
        <v>Until dispelled</v>
      </c>
      <c r="M506" t="str">
        <f>IF(VLOOKUP($C506,'Spells Data'!$A$1:$N$363,12,FALSE)=0,"",VLOOKUP($C506,'Spells Data'!$A$1:$N$363,12,FALSE))</f>
        <v>Attempt to possess humanoid creature within 100' on failed Cha save</v>
      </c>
      <c r="N506" t="str">
        <f>IF(VLOOKUP($C506,'Spells Data'!$A$1:$N$363,13,FALSE)=0,"",VLOOKUP($C506,'Spells Data'!$A$1:$N$363,13,FALSE))</f>
        <v/>
      </c>
      <c r="O506" t="s">
        <v>342</v>
      </c>
    </row>
    <row r="507" spans="1:15" x14ac:dyDescent="0.4">
      <c r="A507" t="s">
        <v>278</v>
      </c>
      <c r="B507">
        <v>1</v>
      </c>
      <c r="C507" t="s">
        <v>291</v>
      </c>
      <c r="D507" t="str">
        <f>IF(VLOOKUP($C507,'Spells Data'!$A$1:$N$363,3,FALSE)=0,"",VLOOKUP($C507,'Spells Data'!$A$1:$N$363,3,FALSE))</f>
        <v>evocation</v>
      </c>
      <c r="E507" t="str">
        <f>IF(VLOOKUP($C507,'Spells Data'!$A$1:$N$363,4,FALSE)=0,"",VLOOKUP($C507,'Spells Data'!$A$1:$N$363,4,FALSE))</f>
        <v/>
      </c>
      <c r="F507" t="str">
        <f>IF(VLOOKUP($C507,'Spells Data'!$A$1:$N$363,5,FALSE)=0,"",VLOOKUP($C507,'Spells Data'!$A$1:$N$363,5,FALSE))</f>
        <v>1 action</v>
      </c>
      <c r="G507" t="str">
        <f>IF(VLOOKUP($C507,'Spells Data'!$A$1:$N$363,6,FALSE)=0,"",VLOOKUP($C507,'Spells Data'!$A$1:$N$363,6,FALSE))</f>
        <v>120 feet</v>
      </c>
      <c r="H507" t="str">
        <f>IF(VLOOKUP($C507,'Spells Data'!$A$1:$N$363,7,FALSE)=0,"",VLOOKUP($C507,'Spells Data'!$A$1:$N$363,7,FALSE))</f>
        <v>V</v>
      </c>
      <c r="I507" t="str">
        <f>IF(VLOOKUP($C507,'Spells Data'!$A$1:$N$363,8,FALSE)=0,"",VLOOKUP($C507,'Spells Data'!$A$1:$N$363,8,FALSE))</f>
        <v>S</v>
      </c>
      <c r="J507" t="str">
        <f>IF(VLOOKUP($C507,'Spells Data'!$A$1:$N$363,9,FALSE)=0,"",VLOOKUP($C507,'Spells Data'!$A$1:$N$363,9,FALSE))</f>
        <v/>
      </c>
      <c r="K507" t="str">
        <f>IF(VLOOKUP($C507,'Spells Data'!$A$1:$N$363,10,FALSE)=0,"",VLOOKUP($C507,'Spells Data'!$A$1:$N$363,10,FALSE))</f>
        <v/>
      </c>
      <c r="L507" t="str">
        <f>IF(VLOOKUP($C507,'Spells Data'!$A$1:$N$363,11,FALSE)=0,"",VLOOKUP($C507,'Spells Data'!$A$1:$N$363,11,FALSE))</f>
        <v>Instantaneous</v>
      </c>
      <c r="M507" t="str">
        <f>IF(VLOOKUP($C507,'Spells Data'!$A$1:$N$363,12,FALSE)=0,"",VLOOKUP($C507,'Spells Data'!$A$1:$N$363,12,FALSE))</f>
        <v>Three darts deal 1d4+1 force damage to target you can see</v>
      </c>
      <c r="N507" t="str">
        <f>IF(VLOOKUP($C507,'Spells Data'!$A$1:$N$363,13,FALSE)=0,"",VLOOKUP($C507,'Spells Data'!$A$1:$N$363,13,FALSE))</f>
        <v>yes</v>
      </c>
      <c r="O507" t="s">
        <v>278</v>
      </c>
    </row>
    <row r="508" spans="1:15" x14ac:dyDescent="0.4">
      <c r="A508" t="s">
        <v>342</v>
      </c>
      <c r="B508">
        <v>1</v>
      </c>
      <c r="C508" t="s">
        <v>291</v>
      </c>
      <c r="D508" t="str">
        <f>IF(VLOOKUP($C508,'Spells Data'!$A$1:$N$363,3,FALSE)=0,"",VLOOKUP($C508,'Spells Data'!$A$1:$N$363,3,FALSE))</f>
        <v>evocation</v>
      </c>
      <c r="E508" t="str">
        <f>IF(VLOOKUP($C508,'Spells Data'!$A$1:$N$363,4,FALSE)=0,"",VLOOKUP($C508,'Spells Data'!$A$1:$N$363,4,FALSE))</f>
        <v/>
      </c>
      <c r="F508" t="str">
        <f>IF(VLOOKUP($C508,'Spells Data'!$A$1:$N$363,5,FALSE)=0,"",VLOOKUP($C508,'Spells Data'!$A$1:$N$363,5,FALSE))</f>
        <v>1 action</v>
      </c>
      <c r="G508" t="str">
        <f>IF(VLOOKUP($C508,'Spells Data'!$A$1:$N$363,6,FALSE)=0,"",VLOOKUP($C508,'Spells Data'!$A$1:$N$363,6,FALSE))</f>
        <v>120 feet</v>
      </c>
      <c r="H508" t="str">
        <f>IF(VLOOKUP($C508,'Spells Data'!$A$1:$N$363,7,FALSE)=0,"",VLOOKUP($C508,'Spells Data'!$A$1:$N$363,7,FALSE))</f>
        <v>V</v>
      </c>
      <c r="I508" t="str">
        <f>IF(VLOOKUP($C508,'Spells Data'!$A$1:$N$363,8,FALSE)=0,"",VLOOKUP($C508,'Spells Data'!$A$1:$N$363,8,FALSE))</f>
        <v>S</v>
      </c>
      <c r="J508" t="str">
        <f>IF(VLOOKUP($C508,'Spells Data'!$A$1:$N$363,9,FALSE)=0,"",VLOOKUP($C508,'Spells Data'!$A$1:$N$363,9,FALSE))</f>
        <v/>
      </c>
      <c r="K508" t="str">
        <f>IF(VLOOKUP($C508,'Spells Data'!$A$1:$N$363,10,FALSE)=0,"",VLOOKUP($C508,'Spells Data'!$A$1:$N$363,10,FALSE))</f>
        <v/>
      </c>
      <c r="L508" t="str">
        <f>IF(VLOOKUP($C508,'Spells Data'!$A$1:$N$363,11,FALSE)=0,"",VLOOKUP($C508,'Spells Data'!$A$1:$N$363,11,FALSE))</f>
        <v>Instantaneous</v>
      </c>
      <c r="M508" t="str">
        <f>IF(VLOOKUP($C508,'Spells Data'!$A$1:$N$363,12,FALSE)=0,"",VLOOKUP($C508,'Spells Data'!$A$1:$N$363,12,FALSE))</f>
        <v>Three darts deal 1d4+1 force damage to target you can see</v>
      </c>
      <c r="N508" t="str">
        <f>IF(VLOOKUP($C508,'Spells Data'!$A$1:$N$363,13,FALSE)=0,"",VLOOKUP($C508,'Spells Data'!$A$1:$N$363,13,FALSE))</f>
        <v>yes</v>
      </c>
      <c r="O508" t="s">
        <v>342</v>
      </c>
    </row>
    <row r="509" spans="1:15" x14ac:dyDescent="0.4">
      <c r="A509" t="s">
        <v>10</v>
      </c>
      <c r="B509">
        <v>2</v>
      </c>
      <c r="C509" t="s">
        <v>54</v>
      </c>
      <c r="D509" t="str">
        <f>IF(VLOOKUP($C509,'Spells Data'!$A$1:$N$363,3,FALSE)=0,"",VLOOKUP($C509,'Spells Data'!$A$1:$N$363,3,FALSE))</f>
        <v>illusion</v>
      </c>
      <c r="E509" t="str">
        <f>IF(VLOOKUP($C509,'Spells Data'!$A$1:$N$363,4,FALSE)=0,"",VLOOKUP($C509,'Spells Data'!$A$1:$N$363,4,FALSE))</f>
        <v>yes</v>
      </c>
      <c r="F509" t="str">
        <f>IF(VLOOKUP($C509,'Spells Data'!$A$1:$N$363,5,FALSE)=0,"",VLOOKUP($C509,'Spells Data'!$A$1:$N$363,5,FALSE))</f>
        <v>1 minute</v>
      </c>
      <c r="G509" t="str">
        <f>IF(VLOOKUP($C509,'Spells Data'!$A$1:$N$363,6,FALSE)=0,"",VLOOKUP($C509,'Spells Data'!$A$1:$N$363,6,FALSE))</f>
        <v>30 feet</v>
      </c>
      <c r="H509" t="str">
        <f>IF(VLOOKUP($C509,'Spells Data'!$A$1:$N$363,7,FALSE)=0,"",VLOOKUP($C509,'Spells Data'!$A$1:$N$363,7,FALSE))</f>
        <v>V</v>
      </c>
      <c r="I509" t="str">
        <f>IF(VLOOKUP($C509,'Spells Data'!$A$1:$N$363,8,FALSE)=0,"",VLOOKUP($C509,'Spells Data'!$A$1:$N$363,8,FALSE))</f>
        <v>S</v>
      </c>
      <c r="J509" t="str">
        <f>IF(VLOOKUP($C509,'Spells Data'!$A$1:$N$363,9,FALSE)=0,"",VLOOKUP($C509,'Spells Data'!$A$1:$N$363,9,FALSE))</f>
        <v>M</v>
      </c>
      <c r="K509" t="str">
        <f>IF(VLOOKUP($C509,'Spells Data'!$A$1:$N$363,10,FALSE)=0,"",VLOOKUP($C509,'Spells Data'!$A$1:$N$363,10,FALSE))</f>
        <v>yes</v>
      </c>
      <c r="L509" t="str">
        <f>IF(VLOOKUP($C509,'Spells Data'!$A$1:$N$363,11,FALSE)=0,"",VLOOKUP($C509,'Spells Data'!$A$1:$N$363,11,FALSE))</f>
        <v>Until dispelled</v>
      </c>
      <c r="M509" t="str">
        <f>IF(VLOOKUP($C509,'Spells Data'!$A$1:$N$363,12,FALSE)=0,"",VLOOKUP($C509,'Spells Data'!$A$1:$N$363,12,FALSE))</f>
        <v>Implant a 25 or less word message in object in range</v>
      </c>
      <c r="N509" t="str">
        <f>IF(VLOOKUP($C509,'Spells Data'!$A$1:$N$363,13,FALSE)=0,"",VLOOKUP($C509,'Spells Data'!$A$1:$N$363,13,FALSE))</f>
        <v/>
      </c>
      <c r="O509" t="s">
        <v>10</v>
      </c>
    </row>
    <row r="510" spans="1:15" x14ac:dyDescent="0.4">
      <c r="A510" t="s">
        <v>342</v>
      </c>
      <c r="B510">
        <v>2</v>
      </c>
      <c r="C510" t="s">
        <v>54</v>
      </c>
      <c r="D510" t="str">
        <f>IF(VLOOKUP($C510,'Spells Data'!$A$1:$N$363,3,FALSE)=0,"",VLOOKUP($C510,'Spells Data'!$A$1:$N$363,3,FALSE))</f>
        <v>illusion</v>
      </c>
      <c r="E510" t="str">
        <f>IF(VLOOKUP($C510,'Spells Data'!$A$1:$N$363,4,FALSE)=0,"",VLOOKUP($C510,'Spells Data'!$A$1:$N$363,4,FALSE))</f>
        <v>yes</v>
      </c>
      <c r="F510" t="str">
        <f>IF(VLOOKUP($C510,'Spells Data'!$A$1:$N$363,5,FALSE)=0,"",VLOOKUP($C510,'Spells Data'!$A$1:$N$363,5,FALSE))</f>
        <v>1 minute</v>
      </c>
      <c r="G510" t="str">
        <f>IF(VLOOKUP($C510,'Spells Data'!$A$1:$N$363,6,FALSE)=0,"",VLOOKUP($C510,'Spells Data'!$A$1:$N$363,6,FALSE))</f>
        <v>30 feet</v>
      </c>
      <c r="H510" t="str">
        <f>IF(VLOOKUP($C510,'Spells Data'!$A$1:$N$363,7,FALSE)=0,"",VLOOKUP($C510,'Spells Data'!$A$1:$N$363,7,FALSE))</f>
        <v>V</v>
      </c>
      <c r="I510" t="str">
        <f>IF(VLOOKUP($C510,'Spells Data'!$A$1:$N$363,8,FALSE)=0,"",VLOOKUP($C510,'Spells Data'!$A$1:$N$363,8,FALSE))</f>
        <v>S</v>
      </c>
      <c r="J510" t="str">
        <f>IF(VLOOKUP($C510,'Spells Data'!$A$1:$N$363,9,FALSE)=0,"",VLOOKUP($C510,'Spells Data'!$A$1:$N$363,9,FALSE))</f>
        <v>M</v>
      </c>
      <c r="K510" t="str">
        <f>IF(VLOOKUP($C510,'Spells Data'!$A$1:$N$363,10,FALSE)=0,"",VLOOKUP($C510,'Spells Data'!$A$1:$N$363,10,FALSE))</f>
        <v>yes</v>
      </c>
      <c r="L510" t="str">
        <f>IF(VLOOKUP($C510,'Spells Data'!$A$1:$N$363,11,FALSE)=0,"",VLOOKUP($C510,'Spells Data'!$A$1:$N$363,11,FALSE))</f>
        <v>Until dispelled</v>
      </c>
      <c r="M510" t="str">
        <f>IF(VLOOKUP($C510,'Spells Data'!$A$1:$N$363,12,FALSE)=0,"",VLOOKUP($C510,'Spells Data'!$A$1:$N$363,12,FALSE))</f>
        <v>Implant a 25 or less word message in object in range</v>
      </c>
      <c r="N510" t="str">
        <f>IF(VLOOKUP($C510,'Spells Data'!$A$1:$N$363,13,FALSE)=0,"",VLOOKUP($C510,'Spells Data'!$A$1:$N$363,13,FALSE))</f>
        <v/>
      </c>
      <c r="O510" t="s">
        <v>342</v>
      </c>
    </row>
    <row r="511" spans="1:15" x14ac:dyDescent="0.4">
      <c r="A511" t="s">
        <v>247</v>
      </c>
      <c r="B511">
        <v>2</v>
      </c>
      <c r="C511" t="s">
        <v>255</v>
      </c>
      <c r="D511" t="str">
        <f>IF(VLOOKUP($C511,'Spells Data'!$A$1:$N$363,3,FALSE)=0,"",VLOOKUP($C511,'Spells Data'!$A$1:$N$363,3,FALSE))</f>
        <v>transmutation</v>
      </c>
      <c r="E511" t="str">
        <f>IF(VLOOKUP($C511,'Spells Data'!$A$1:$N$363,4,FALSE)=0,"",VLOOKUP($C511,'Spells Data'!$A$1:$N$363,4,FALSE))</f>
        <v/>
      </c>
      <c r="F511" t="str">
        <f>IF(VLOOKUP($C511,'Spells Data'!$A$1:$N$363,5,FALSE)=0,"",VLOOKUP($C511,'Spells Data'!$A$1:$N$363,5,FALSE))</f>
        <v>1 bonus action</v>
      </c>
      <c r="G511" t="str">
        <f>IF(VLOOKUP($C511,'Spells Data'!$A$1:$N$363,6,FALSE)=0,"",VLOOKUP($C511,'Spells Data'!$A$1:$N$363,6,FALSE))</f>
        <v>Touch</v>
      </c>
      <c r="H511" t="str">
        <f>IF(VLOOKUP($C511,'Spells Data'!$A$1:$N$363,7,FALSE)=0,"",VLOOKUP($C511,'Spells Data'!$A$1:$N$363,7,FALSE))</f>
        <v>V</v>
      </c>
      <c r="I511" t="str">
        <f>IF(VLOOKUP($C511,'Spells Data'!$A$1:$N$363,8,FALSE)=0,"",VLOOKUP($C511,'Spells Data'!$A$1:$N$363,8,FALSE))</f>
        <v>S</v>
      </c>
      <c r="J511" t="str">
        <f>IF(VLOOKUP($C511,'Spells Data'!$A$1:$N$363,9,FALSE)=0,"",VLOOKUP($C511,'Spells Data'!$A$1:$N$363,9,FALSE))</f>
        <v/>
      </c>
      <c r="K511" t="str">
        <f>IF(VLOOKUP($C511,'Spells Data'!$A$1:$N$363,10,FALSE)=0,"",VLOOKUP($C511,'Spells Data'!$A$1:$N$363,10,FALSE))</f>
        <v/>
      </c>
      <c r="L511" t="str">
        <f>IF(VLOOKUP($C511,'Spells Data'!$A$1:$N$363,11,FALSE)=0,"",VLOOKUP($C511,'Spells Data'!$A$1:$N$363,11,FALSE))</f>
        <v>Concentration, up to 1 hour</v>
      </c>
      <c r="M511" t="str">
        <f>IF(VLOOKUP($C511,'Spells Data'!$A$1:$N$363,12,FALSE)=0,"",VLOOKUP($C511,'Spells Data'!$A$1:$N$363,12,FALSE))</f>
        <v>Nonmagical weapon becomes +1 for duration</v>
      </c>
      <c r="N511" t="str">
        <f>IF(VLOOKUP($C511,'Spells Data'!$A$1:$N$363,13,FALSE)=0,"",VLOOKUP($C511,'Spells Data'!$A$1:$N$363,13,FALSE))</f>
        <v>yes</v>
      </c>
      <c r="O511" t="s">
        <v>247</v>
      </c>
    </row>
    <row r="512" spans="1:15" x14ac:dyDescent="0.4">
      <c r="A512" t="s">
        <v>342</v>
      </c>
      <c r="B512">
        <v>2</v>
      </c>
      <c r="C512" t="s">
        <v>255</v>
      </c>
      <c r="D512" t="str">
        <f>IF(VLOOKUP($C512,'Spells Data'!$A$1:$N$363,3,FALSE)=0,"",VLOOKUP($C512,'Spells Data'!$A$1:$N$363,3,FALSE))</f>
        <v>transmutation</v>
      </c>
      <c r="E512" t="str">
        <f>IF(VLOOKUP($C512,'Spells Data'!$A$1:$N$363,4,FALSE)=0,"",VLOOKUP($C512,'Spells Data'!$A$1:$N$363,4,FALSE))</f>
        <v/>
      </c>
      <c r="F512" t="str">
        <f>IF(VLOOKUP($C512,'Spells Data'!$A$1:$N$363,5,FALSE)=0,"",VLOOKUP($C512,'Spells Data'!$A$1:$N$363,5,FALSE))</f>
        <v>1 bonus action</v>
      </c>
      <c r="G512" t="str">
        <f>IF(VLOOKUP($C512,'Spells Data'!$A$1:$N$363,6,FALSE)=0,"",VLOOKUP($C512,'Spells Data'!$A$1:$N$363,6,FALSE))</f>
        <v>Touch</v>
      </c>
      <c r="H512" t="str">
        <f>IF(VLOOKUP($C512,'Spells Data'!$A$1:$N$363,7,FALSE)=0,"",VLOOKUP($C512,'Spells Data'!$A$1:$N$363,7,FALSE))</f>
        <v>V</v>
      </c>
      <c r="I512" t="str">
        <f>IF(VLOOKUP($C512,'Spells Data'!$A$1:$N$363,8,FALSE)=0,"",VLOOKUP($C512,'Spells Data'!$A$1:$N$363,8,FALSE))</f>
        <v>S</v>
      </c>
      <c r="J512" t="str">
        <f>IF(VLOOKUP($C512,'Spells Data'!$A$1:$N$363,9,FALSE)=0,"",VLOOKUP($C512,'Spells Data'!$A$1:$N$363,9,FALSE))</f>
        <v/>
      </c>
      <c r="K512" t="str">
        <f>IF(VLOOKUP($C512,'Spells Data'!$A$1:$N$363,10,FALSE)=0,"",VLOOKUP($C512,'Spells Data'!$A$1:$N$363,10,FALSE))</f>
        <v/>
      </c>
      <c r="L512" t="str">
        <f>IF(VLOOKUP($C512,'Spells Data'!$A$1:$N$363,11,FALSE)=0,"",VLOOKUP($C512,'Spells Data'!$A$1:$N$363,11,FALSE))</f>
        <v>Concentration, up to 1 hour</v>
      </c>
      <c r="M512" t="str">
        <f>IF(VLOOKUP($C512,'Spells Data'!$A$1:$N$363,12,FALSE)=0,"",VLOOKUP($C512,'Spells Data'!$A$1:$N$363,12,FALSE))</f>
        <v>Nonmagical weapon becomes +1 for duration</v>
      </c>
      <c r="N512" t="str">
        <f>IF(VLOOKUP($C512,'Spells Data'!$A$1:$N$363,13,FALSE)=0,"",VLOOKUP($C512,'Spells Data'!$A$1:$N$363,13,FALSE))</f>
        <v>yes</v>
      </c>
      <c r="O512" t="s">
        <v>342</v>
      </c>
    </row>
    <row r="513" spans="1:15" x14ac:dyDescent="0.4">
      <c r="A513" t="s">
        <v>10</v>
      </c>
      <c r="B513">
        <v>3</v>
      </c>
      <c r="C513" t="s">
        <v>67</v>
      </c>
      <c r="D513" t="str">
        <f>IF(VLOOKUP($C513,'Spells Data'!$A$1:$N$363,3,FALSE)=0,"",VLOOKUP($C513,'Spells Data'!$A$1:$N$363,3,FALSE))</f>
        <v>illusion</v>
      </c>
      <c r="E513" t="str">
        <f>IF(VLOOKUP($C513,'Spells Data'!$A$1:$N$363,4,FALSE)=0,"",VLOOKUP($C513,'Spells Data'!$A$1:$N$363,4,FALSE))</f>
        <v/>
      </c>
      <c r="F513" t="str">
        <f>IF(VLOOKUP($C513,'Spells Data'!$A$1:$N$363,5,FALSE)=0,"",VLOOKUP($C513,'Spells Data'!$A$1:$N$363,5,FALSE))</f>
        <v>1 action</v>
      </c>
      <c r="G513" t="str">
        <f>IF(VLOOKUP($C513,'Spells Data'!$A$1:$N$363,6,FALSE)=0,"",VLOOKUP($C513,'Spells Data'!$A$1:$N$363,6,FALSE))</f>
        <v>120 feet</v>
      </c>
      <c r="H513" t="str">
        <f>IF(VLOOKUP($C513,'Spells Data'!$A$1:$N$363,7,FALSE)=0,"",VLOOKUP($C513,'Spells Data'!$A$1:$N$363,7,FALSE))</f>
        <v>V</v>
      </c>
      <c r="I513" t="str">
        <f>IF(VLOOKUP($C513,'Spells Data'!$A$1:$N$363,8,FALSE)=0,"",VLOOKUP($C513,'Spells Data'!$A$1:$N$363,8,FALSE))</f>
        <v>S</v>
      </c>
      <c r="J513" t="str">
        <f>IF(VLOOKUP($C513,'Spells Data'!$A$1:$N$363,9,FALSE)=0,"",VLOOKUP($C513,'Spells Data'!$A$1:$N$363,9,FALSE))</f>
        <v>M</v>
      </c>
      <c r="K513" t="str">
        <f>IF(VLOOKUP($C513,'Spells Data'!$A$1:$N$363,10,FALSE)=0,"",VLOOKUP($C513,'Spells Data'!$A$1:$N$363,10,FALSE))</f>
        <v/>
      </c>
      <c r="L513" t="str">
        <f>IF(VLOOKUP($C513,'Spells Data'!$A$1:$N$363,11,FALSE)=0,"",VLOOKUP($C513,'Spells Data'!$A$1:$N$363,11,FALSE))</f>
        <v>Concentration, up to 10 minutes</v>
      </c>
      <c r="M513" t="str">
        <f>IF(VLOOKUP($C513,'Spells Data'!$A$1:$N$363,12,FALSE)=0,"",VLOOKUP($C513,'Spells Data'!$A$1:$N$363,12,FALSE))</f>
        <v>Create the image of a creature, object or other phenomenon no larger than 20' cube</v>
      </c>
      <c r="N513" t="str">
        <f>IF(VLOOKUP($C513,'Spells Data'!$A$1:$N$363,13,FALSE)=0,"",VLOOKUP($C513,'Spells Data'!$A$1:$N$363,13,FALSE))</f>
        <v>yes</v>
      </c>
      <c r="O513" t="s">
        <v>10</v>
      </c>
    </row>
    <row r="514" spans="1:15" x14ac:dyDescent="0.4">
      <c r="A514" t="s">
        <v>278</v>
      </c>
      <c r="B514">
        <v>3</v>
      </c>
      <c r="C514" t="s">
        <v>67</v>
      </c>
      <c r="D514" t="str">
        <f>IF(VLOOKUP($C514,'Spells Data'!$A$1:$N$363,3,FALSE)=0,"",VLOOKUP($C514,'Spells Data'!$A$1:$N$363,3,FALSE))</f>
        <v>illusion</v>
      </c>
      <c r="E514" t="str">
        <f>IF(VLOOKUP($C514,'Spells Data'!$A$1:$N$363,4,FALSE)=0,"",VLOOKUP($C514,'Spells Data'!$A$1:$N$363,4,FALSE))</f>
        <v/>
      </c>
      <c r="F514" t="str">
        <f>IF(VLOOKUP($C514,'Spells Data'!$A$1:$N$363,5,FALSE)=0,"",VLOOKUP($C514,'Spells Data'!$A$1:$N$363,5,FALSE))</f>
        <v>1 action</v>
      </c>
      <c r="G514" t="str">
        <f>IF(VLOOKUP($C514,'Spells Data'!$A$1:$N$363,6,FALSE)=0,"",VLOOKUP($C514,'Spells Data'!$A$1:$N$363,6,FALSE))</f>
        <v>120 feet</v>
      </c>
      <c r="H514" t="str">
        <f>IF(VLOOKUP($C514,'Spells Data'!$A$1:$N$363,7,FALSE)=0,"",VLOOKUP($C514,'Spells Data'!$A$1:$N$363,7,FALSE))</f>
        <v>V</v>
      </c>
      <c r="I514" t="str">
        <f>IF(VLOOKUP($C514,'Spells Data'!$A$1:$N$363,8,FALSE)=0,"",VLOOKUP($C514,'Spells Data'!$A$1:$N$363,8,FALSE))</f>
        <v>S</v>
      </c>
      <c r="J514" t="str">
        <f>IF(VLOOKUP($C514,'Spells Data'!$A$1:$N$363,9,FALSE)=0,"",VLOOKUP($C514,'Spells Data'!$A$1:$N$363,9,FALSE))</f>
        <v>M</v>
      </c>
      <c r="K514" t="str">
        <f>IF(VLOOKUP($C514,'Spells Data'!$A$1:$N$363,10,FALSE)=0,"",VLOOKUP($C514,'Spells Data'!$A$1:$N$363,10,FALSE))</f>
        <v/>
      </c>
      <c r="L514" t="str">
        <f>IF(VLOOKUP($C514,'Spells Data'!$A$1:$N$363,11,FALSE)=0,"",VLOOKUP($C514,'Spells Data'!$A$1:$N$363,11,FALSE))</f>
        <v>Concentration, up to 10 minutes</v>
      </c>
      <c r="M514" t="str">
        <f>IF(VLOOKUP($C514,'Spells Data'!$A$1:$N$363,12,FALSE)=0,"",VLOOKUP($C514,'Spells Data'!$A$1:$N$363,12,FALSE))</f>
        <v>Create the image of a creature, object or other phenomenon no larger than 20' cube</v>
      </c>
      <c r="N514" t="str">
        <f>IF(VLOOKUP($C514,'Spells Data'!$A$1:$N$363,13,FALSE)=0,"",VLOOKUP($C514,'Spells Data'!$A$1:$N$363,13,FALSE))</f>
        <v>yes</v>
      </c>
      <c r="O514" t="s">
        <v>278</v>
      </c>
    </row>
    <row r="515" spans="1:15" x14ac:dyDescent="0.4">
      <c r="A515" t="s">
        <v>329</v>
      </c>
      <c r="B515">
        <v>3</v>
      </c>
      <c r="C515" t="s">
        <v>67</v>
      </c>
      <c r="D515" t="str">
        <f>IF(VLOOKUP($C515,'Spells Data'!$A$1:$N$363,3,FALSE)=0,"",VLOOKUP($C515,'Spells Data'!$A$1:$N$363,3,FALSE))</f>
        <v>illusion</v>
      </c>
      <c r="E515" t="str">
        <f>IF(VLOOKUP($C515,'Spells Data'!$A$1:$N$363,4,FALSE)=0,"",VLOOKUP($C515,'Spells Data'!$A$1:$N$363,4,FALSE))</f>
        <v/>
      </c>
      <c r="F515" t="str">
        <f>IF(VLOOKUP($C515,'Spells Data'!$A$1:$N$363,5,FALSE)=0,"",VLOOKUP($C515,'Spells Data'!$A$1:$N$363,5,FALSE))</f>
        <v>1 action</v>
      </c>
      <c r="G515" t="str">
        <f>IF(VLOOKUP($C515,'Spells Data'!$A$1:$N$363,6,FALSE)=0,"",VLOOKUP($C515,'Spells Data'!$A$1:$N$363,6,FALSE))</f>
        <v>120 feet</v>
      </c>
      <c r="H515" t="str">
        <f>IF(VLOOKUP($C515,'Spells Data'!$A$1:$N$363,7,FALSE)=0,"",VLOOKUP($C515,'Spells Data'!$A$1:$N$363,7,FALSE))</f>
        <v>V</v>
      </c>
      <c r="I515" t="str">
        <f>IF(VLOOKUP($C515,'Spells Data'!$A$1:$N$363,8,FALSE)=0,"",VLOOKUP($C515,'Spells Data'!$A$1:$N$363,8,FALSE))</f>
        <v>S</v>
      </c>
      <c r="J515" t="str">
        <f>IF(VLOOKUP($C515,'Spells Data'!$A$1:$N$363,9,FALSE)=0,"",VLOOKUP($C515,'Spells Data'!$A$1:$N$363,9,FALSE))</f>
        <v>M</v>
      </c>
      <c r="K515" t="str">
        <f>IF(VLOOKUP($C515,'Spells Data'!$A$1:$N$363,10,FALSE)=0,"",VLOOKUP($C515,'Spells Data'!$A$1:$N$363,10,FALSE))</f>
        <v/>
      </c>
      <c r="L515" t="str">
        <f>IF(VLOOKUP($C515,'Spells Data'!$A$1:$N$363,11,FALSE)=0,"",VLOOKUP($C515,'Spells Data'!$A$1:$N$363,11,FALSE))</f>
        <v>Concentration, up to 10 minutes</v>
      </c>
      <c r="M515" t="str">
        <f>IF(VLOOKUP($C515,'Spells Data'!$A$1:$N$363,12,FALSE)=0,"",VLOOKUP($C515,'Spells Data'!$A$1:$N$363,12,FALSE))</f>
        <v>Create the image of a creature, object or other phenomenon no larger than 20' cube</v>
      </c>
      <c r="N515" t="str">
        <f>IF(VLOOKUP($C515,'Spells Data'!$A$1:$N$363,13,FALSE)=0,"",VLOOKUP($C515,'Spells Data'!$A$1:$N$363,13,FALSE))</f>
        <v>yes</v>
      </c>
      <c r="O515" t="s">
        <v>329</v>
      </c>
    </row>
    <row r="516" spans="1:15" x14ac:dyDescent="0.4">
      <c r="A516" t="s">
        <v>342</v>
      </c>
      <c r="B516">
        <v>3</v>
      </c>
      <c r="C516" t="s">
        <v>67</v>
      </c>
      <c r="D516" t="str">
        <f>IF(VLOOKUP($C516,'Spells Data'!$A$1:$N$363,3,FALSE)=0,"",VLOOKUP($C516,'Spells Data'!$A$1:$N$363,3,FALSE))</f>
        <v>illusion</v>
      </c>
      <c r="E516" t="str">
        <f>IF(VLOOKUP($C516,'Spells Data'!$A$1:$N$363,4,FALSE)=0,"",VLOOKUP($C516,'Spells Data'!$A$1:$N$363,4,FALSE))</f>
        <v/>
      </c>
      <c r="F516" t="str">
        <f>IF(VLOOKUP($C516,'Spells Data'!$A$1:$N$363,5,FALSE)=0,"",VLOOKUP($C516,'Spells Data'!$A$1:$N$363,5,FALSE))</f>
        <v>1 action</v>
      </c>
      <c r="G516" t="str">
        <f>IF(VLOOKUP($C516,'Spells Data'!$A$1:$N$363,6,FALSE)=0,"",VLOOKUP($C516,'Spells Data'!$A$1:$N$363,6,FALSE))</f>
        <v>120 feet</v>
      </c>
      <c r="H516" t="str">
        <f>IF(VLOOKUP($C516,'Spells Data'!$A$1:$N$363,7,FALSE)=0,"",VLOOKUP($C516,'Spells Data'!$A$1:$N$363,7,FALSE))</f>
        <v>V</v>
      </c>
      <c r="I516" t="str">
        <f>IF(VLOOKUP($C516,'Spells Data'!$A$1:$N$363,8,FALSE)=0,"",VLOOKUP($C516,'Spells Data'!$A$1:$N$363,8,FALSE))</f>
        <v>S</v>
      </c>
      <c r="J516" t="str">
        <f>IF(VLOOKUP($C516,'Spells Data'!$A$1:$N$363,9,FALSE)=0,"",VLOOKUP($C516,'Spells Data'!$A$1:$N$363,9,FALSE))</f>
        <v>M</v>
      </c>
      <c r="K516" t="str">
        <f>IF(VLOOKUP($C516,'Spells Data'!$A$1:$N$363,10,FALSE)=0,"",VLOOKUP($C516,'Spells Data'!$A$1:$N$363,10,FALSE))</f>
        <v/>
      </c>
      <c r="L516" t="str">
        <f>IF(VLOOKUP($C516,'Spells Data'!$A$1:$N$363,11,FALSE)=0,"",VLOOKUP($C516,'Spells Data'!$A$1:$N$363,11,FALSE))</f>
        <v>Concentration, up to 10 minutes</v>
      </c>
      <c r="M516" t="str">
        <f>IF(VLOOKUP($C516,'Spells Data'!$A$1:$N$363,12,FALSE)=0,"",VLOOKUP($C516,'Spells Data'!$A$1:$N$363,12,FALSE))</f>
        <v>Create the image of a creature, object or other phenomenon no larger than 20' cube</v>
      </c>
      <c r="N516" t="str">
        <f>IF(VLOOKUP($C516,'Spells Data'!$A$1:$N$363,13,FALSE)=0,"",VLOOKUP($C516,'Spells Data'!$A$1:$N$363,13,FALSE))</f>
        <v>yes</v>
      </c>
      <c r="O516" t="s">
        <v>342</v>
      </c>
    </row>
    <row r="517" spans="1:15" x14ac:dyDescent="0.4">
      <c r="A517" t="s">
        <v>10</v>
      </c>
      <c r="B517">
        <v>5</v>
      </c>
      <c r="C517" t="s">
        <v>91</v>
      </c>
      <c r="D517" t="str">
        <f>IF(VLOOKUP($C517,'Spells Data'!$A$1:$N$363,3,FALSE)=0,"",VLOOKUP($C517,'Spells Data'!$A$1:$N$363,3,FALSE))</f>
        <v>conjuration</v>
      </c>
      <c r="E517" t="str">
        <f>IF(VLOOKUP($C517,'Spells Data'!$A$1:$N$363,4,FALSE)=0,"",VLOOKUP($C517,'Spells Data'!$A$1:$N$363,4,FALSE))</f>
        <v/>
      </c>
      <c r="F517" t="str">
        <f>IF(VLOOKUP($C517,'Spells Data'!$A$1:$N$363,5,FALSE)=0,"",VLOOKUP($C517,'Spells Data'!$A$1:$N$363,5,FALSE))</f>
        <v>1 action</v>
      </c>
      <c r="G517" t="str">
        <f>IF(VLOOKUP($C517,'Spells Data'!$A$1:$N$363,6,FALSE)=0,"",VLOOKUP($C517,'Spells Data'!$A$1:$N$363,6,FALSE))</f>
        <v>60 feet</v>
      </c>
      <c r="H517" t="str">
        <f>IF(VLOOKUP($C517,'Spells Data'!$A$1:$N$363,7,FALSE)=0,"",VLOOKUP($C517,'Spells Data'!$A$1:$N$363,7,FALSE))</f>
        <v>V</v>
      </c>
      <c r="I517" t="str">
        <f>IF(VLOOKUP($C517,'Spells Data'!$A$1:$N$363,8,FALSE)=0,"",VLOOKUP($C517,'Spells Data'!$A$1:$N$363,8,FALSE))</f>
        <v>S</v>
      </c>
      <c r="J517" t="str">
        <f>IF(VLOOKUP($C517,'Spells Data'!$A$1:$N$363,9,FALSE)=0,"",VLOOKUP($C517,'Spells Data'!$A$1:$N$363,9,FALSE))</f>
        <v/>
      </c>
      <c r="K517" t="str">
        <f>IF(VLOOKUP($C517,'Spells Data'!$A$1:$N$363,10,FALSE)=0,"",VLOOKUP($C517,'Spells Data'!$A$1:$N$363,10,FALSE))</f>
        <v/>
      </c>
      <c r="L517" t="str">
        <f>IF(VLOOKUP($C517,'Spells Data'!$A$1:$N$363,11,FALSE)=0,"",VLOOKUP($C517,'Spells Data'!$A$1:$N$363,11,FALSE))</f>
        <v>Instantaneous</v>
      </c>
      <c r="M517" t="str">
        <f>IF(VLOOKUP($C517,'Spells Data'!$A$1:$N$363,12,FALSE)=0,"",VLOOKUP($C517,'Spells Data'!$A$1:$N$363,12,FALSE))</f>
        <v>Up to six creatures within 30' radius of point in range gain 3d8+spellcasting modifier in hit points back</v>
      </c>
      <c r="N517" t="str">
        <f>IF(VLOOKUP($C517,'Spells Data'!$A$1:$N$363,13,FALSE)=0,"",VLOOKUP($C517,'Spells Data'!$A$1:$N$363,13,FALSE))</f>
        <v>yes</v>
      </c>
      <c r="O517" t="s">
        <v>10</v>
      </c>
    </row>
    <row r="518" spans="1:15" x14ac:dyDescent="0.4">
      <c r="A518" t="s">
        <v>124</v>
      </c>
      <c r="B518">
        <v>5</v>
      </c>
      <c r="C518" t="s">
        <v>91</v>
      </c>
      <c r="D518" t="str">
        <f>IF(VLOOKUP($C518,'Spells Data'!$A$1:$N$363,3,FALSE)=0,"",VLOOKUP($C518,'Spells Data'!$A$1:$N$363,3,FALSE))</f>
        <v>conjuration</v>
      </c>
      <c r="E518" t="str">
        <f>IF(VLOOKUP($C518,'Spells Data'!$A$1:$N$363,4,FALSE)=0,"",VLOOKUP($C518,'Spells Data'!$A$1:$N$363,4,FALSE))</f>
        <v/>
      </c>
      <c r="F518" t="str">
        <f>IF(VLOOKUP($C518,'Spells Data'!$A$1:$N$363,5,FALSE)=0,"",VLOOKUP($C518,'Spells Data'!$A$1:$N$363,5,FALSE))</f>
        <v>1 action</v>
      </c>
      <c r="G518" t="str">
        <f>IF(VLOOKUP($C518,'Spells Data'!$A$1:$N$363,6,FALSE)=0,"",VLOOKUP($C518,'Spells Data'!$A$1:$N$363,6,FALSE))</f>
        <v>60 feet</v>
      </c>
      <c r="H518" t="str">
        <f>IF(VLOOKUP($C518,'Spells Data'!$A$1:$N$363,7,FALSE)=0,"",VLOOKUP($C518,'Spells Data'!$A$1:$N$363,7,FALSE))</f>
        <v>V</v>
      </c>
      <c r="I518" t="str">
        <f>IF(VLOOKUP($C518,'Spells Data'!$A$1:$N$363,8,FALSE)=0,"",VLOOKUP($C518,'Spells Data'!$A$1:$N$363,8,FALSE))</f>
        <v>S</v>
      </c>
      <c r="J518" t="str">
        <f>IF(VLOOKUP($C518,'Spells Data'!$A$1:$N$363,9,FALSE)=0,"",VLOOKUP($C518,'Spells Data'!$A$1:$N$363,9,FALSE))</f>
        <v/>
      </c>
      <c r="K518" t="str">
        <f>IF(VLOOKUP($C518,'Spells Data'!$A$1:$N$363,10,FALSE)=0,"",VLOOKUP($C518,'Spells Data'!$A$1:$N$363,10,FALSE))</f>
        <v/>
      </c>
      <c r="L518" t="str">
        <f>IF(VLOOKUP($C518,'Spells Data'!$A$1:$N$363,11,FALSE)=0,"",VLOOKUP($C518,'Spells Data'!$A$1:$N$363,11,FALSE))</f>
        <v>Instantaneous</v>
      </c>
      <c r="M518" t="str">
        <f>IF(VLOOKUP($C518,'Spells Data'!$A$1:$N$363,12,FALSE)=0,"",VLOOKUP($C518,'Spells Data'!$A$1:$N$363,12,FALSE))</f>
        <v>Up to six creatures within 30' radius of point in range gain 3d8+spellcasting modifier in hit points back</v>
      </c>
      <c r="N518" t="str">
        <f>IF(VLOOKUP($C518,'Spells Data'!$A$1:$N$363,13,FALSE)=0,"",VLOOKUP($C518,'Spells Data'!$A$1:$N$363,13,FALSE))</f>
        <v>yes</v>
      </c>
      <c r="O518" t="s">
        <v>124</v>
      </c>
    </row>
    <row r="519" spans="1:15" x14ac:dyDescent="0.4">
      <c r="A519" t="s">
        <v>195</v>
      </c>
      <c r="B519">
        <v>5</v>
      </c>
      <c r="C519" t="s">
        <v>91</v>
      </c>
      <c r="D519" t="str">
        <f>IF(VLOOKUP($C519,'Spells Data'!$A$1:$N$363,3,FALSE)=0,"",VLOOKUP($C519,'Spells Data'!$A$1:$N$363,3,FALSE))</f>
        <v>conjuration</v>
      </c>
      <c r="E519" t="str">
        <f>IF(VLOOKUP($C519,'Spells Data'!$A$1:$N$363,4,FALSE)=0,"",VLOOKUP($C519,'Spells Data'!$A$1:$N$363,4,FALSE))</f>
        <v/>
      </c>
      <c r="F519" t="str">
        <f>IF(VLOOKUP($C519,'Spells Data'!$A$1:$N$363,5,FALSE)=0,"",VLOOKUP($C519,'Spells Data'!$A$1:$N$363,5,FALSE))</f>
        <v>1 action</v>
      </c>
      <c r="G519" t="str">
        <f>IF(VLOOKUP($C519,'Spells Data'!$A$1:$N$363,6,FALSE)=0,"",VLOOKUP($C519,'Spells Data'!$A$1:$N$363,6,FALSE))</f>
        <v>60 feet</v>
      </c>
      <c r="H519" t="str">
        <f>IF(VLOOKUP($C519,'Spells Data'!$A$1:$N$363,7,FALSE)=0,"",VLOOKUP($C519,'Spells Data'!$A$1:$N$363,7,FALSE))</f>
        <v>V</v>
      </c>
      <c r="I519" t="str">
        <f>IF(VLOOKUP($C519,'Spells Data'!$A$1:$N$363,8,FALSE)=0,"",VLOOKUP($C519,'Spells Data'!$A$1:$N$363,8,FALSE))</f>
        <v>S</v>
      </c>
      <c r="J519" t="str">
        <f>IF(VLOOKUP($C519,'Spells Data'!$A$1:$N$363,9,FALSE)=0,"",VLOOKUP($C519,'Spells Data'!$A$1:$N$363,9,FALSE))</f>
        <v/>
      </c>
      <c r="K519" t="str">
        <f>IF(VLOOKUP($C519,'Spells Data'!$A$1:$N$363,10,FALSE)=0,"",VLOOKUP($C519,'Spells Data'!$A$1:$N$363,10,FALSE))</f>
        <v/>
      </c>
      <c r="L519" t="str">
        <f>IF(VLOOKUP($C519,'Spells Data'!$A$1:$N$363,11,FALSE)=0,"",VLOOKUP($C519,'Spells Data'!$A$1:$N$363,11,FALSE))</f>
        <v>Instantaneous</v>
      </c>
      <c r="M519" t="str">
        <f>IF(VLOOKUP($C519,'Spells Data'!$A$1:$N$363,12,FALSE)=0,"",VLOOKUP($C519,'Spells Data'!$A$1:$N$363,12,FALSE))</f>
        <v>Up to six creatures within 30' radius of point in range gain 3d8+spellcasting modifier in hit points back</v>
      </c>
      <c r="N519" t="str">
        <f>IF(VLOOKUP($C519,'Spells Data'!$A$1:$N$363,13,FALSE)=0,"",VLOOKUP($C519,'Spells Data'!$A$1:$N$363,13,FALSE))</f>
        <v>yes</v>
      </c>
      <c r="O519" t="s">
        <v>195</v>
      </c>
    </row>
    <row r="520" spans="1:15" x14ac:dyDescent="0.4">
      <c r="A520" t="s">
        <v>124</v>
      </c>
      <c r="B520">
        <v>9</v>
      </c>
      <c r="C520" t="s">
        <v>193</v>
      </c>
      <c r="D520" t="str">
        <f>IF(VLOOKUP($C520,'Spells Data'!$A$1:$N$363,3,FALSE)=0,"",VLOOKUP($C520,'Spells Data'!$A$1:$N$363,3,FALSE))</f>
        <v>conjuration</v>
      </c>
      <c r="E520" t="str">
        <f>IF(VLOOKUP($C520,'Spells Data'!$A$1:$N$363,4,FALSE)=0,"",VLOOKUP($C520,'Spells Data'!$A$1:$N$363,4,FALSE))</f>
        <v/>
      </c>
      <c r="F520" t="str">
        <f>IF(VLOOKUP($C520,'Spells Data'!$A$1:$N$363,5,FALSE)=0,"",VLOOKUP($C520,'Spells Data'!$A$1:$N$363,5,FALSE))</f>
        <v>1 action</v>
      </c>
      <c r="G520" t="str">
        <f>IF(VLOOKUP($C520,'Spells Data'!$A$1:$N$363,6,FALSE)=0,"",VLOOKUP($C520,'Spells Data'!$A$1:$N$363,6,FALSE))</f>
        <v>60 feet</v>
      </c>
      <c r="H520" t="str">
        <f>IF(VLOOKUP($C520,'Spells Data'!$A$1:$N$363,7,FALSE)=0,"",VLOOKUP($C520,'Spells Data'!$A$1:$N$363,7,FALSE))</f>
        <v>V</v>
      </c>
      <c r="I520" t="str">
        <f>IF(VLOOKUP($C520,'Spells Data'!$A$1:$N$363,8,FALSE)=0,"",VLOOKUP($C520,'Spells Data'!$A$1:$N$363,8,FALSE))</f>
        <v>S</v>
      </c>
      <c r="J520" t="str">
        <f>IF(VLOOKUP($C520,'Spells Data'!$A$1:$N$363,9,FALSE)=0,"",VLOOKUP($C520,'Spells Data'!$A$1:$N$363,9,FALSE))</f>
        <v/>
      </c>
      <c r="K520" t="str">
        <f>IF(VLOOKUP($C520,'Spells Data'!$A$1:$N$363,10,FALSE)=0,"",VLOOKUP($C520,'Spells Data'!$A$1:$N$363,10,FALSE))</f>
        <v/>
      </c>
      <c r="L520" t="str">
        <f>IF(VLOOKUP($C520,'Spells Data'!$A$1:$N$363,11,FALSE)=0,"",VLOOKUP($C520,'Spells Data'!$A$1:$N$363,11,FALSE))</f>
        <v>Instantaneous</v>
      </c>
      <c r="M520" t="str">
        <f>IF(VLOOKUP($C520,'Spells Data'!$A$1:$N$363,12,FALSE)=0,"",VLOOKUP($C520,'Spells Data'!$A$1:$N$363,12,FALSE))</f>
        <v>Heal 700 hit points divided as you choose among creatures you can see within range. They are also healed of disease and blindness/deafness</v>
      </c>
      <c r="N520" t="str">
        <f>IF(VLOOKUP($C520,'Spells Data'!$A$1:$N$363,13,FALSE)=0,"",VLOOKUP($C520,'Spells Data'!$A$1:$N$363,13,FALSE))</f>
        <v/>
      </c>
      <c r="O520" t="s">
        <v>124</v>
      </c>
    </row>
    <row r="521" spans="1:15" x14ac:dyDescent="0.4">
      <c r="A521" t="s">
        <v>124</v>
      </c>
      <c r="B521">
        <v>3</v>
      </c>
      <c r="C521" t="s">
        <v>156</v>
      </c>
      <c r="D521" t="str">
        <f>IF(VLOOKUP($C521,'Spells Data'!$A$1:$N$363,3,FALSE)=0,"",VLOOKUP($C521,'Spells Data'!$A$1:$N$363,3,FALSE))</f>
        <v>evocation</v>
      </c>
      <c r="E521" t="str">
        <f>IF(VLOOKUP($C521,'Spells Data'!$A$1:$N$363,4,FALSE)=0,"",VLOOKUP($C521,'Spells Data'!$A$1:$N$363,4,FALSE))</f>
        <v/>
      </c>
      <c r="F521" t="str">
        <f>IF(VLOOKUP($C521,'Spells Data'!$A$1:$N$363,5,FALSE)=0,"",VLOOKUP($C521,'Spells Data'!$A$1:$N$363,5,FALSE))</f>
        <v>1 bonus action</v>
      </c>
      <c r="G521" t="str">
        <f>IF(VLOOKUP($C521,'Spells Data'!$A$1:$N$363,6,FALSE)=0,"",VLOOKUP($C521,'Spells Data'!$A$1:$N$363,6,FALSE))</f>
        <v>60 feet</v>
      </c>
      <c r="H521" t="str">
        <f>IF(VLOOKUP($C521,'Spells Data'!$A$1:$N$363,7,FALSE)=0,"",VLOOKUP($C521,'Spells Data'!$A$1:$N$363,7,FALSE))</f>
        <v>V</v>
      </c>
      <c r="I521" t="str">
        <f>IF(VLOOKUP($C521,'Spells Data'!$A$1:$N$363,8,FALSE)=0,"",VLOOKUP($C521,'Spells Data'!$A$1:$N$363,8,FALSE))</f>
        <v/>
      </c>
      <c r="J521" t="str">
        <f>IF(VLOOKUP($C521,'Spells Data'!$A$1:$N$363,9,FALSE)=0,"",VLOOKUP($C521,'Spells Data'!$A$1:$N$363,9,FALSE))</f>
        <v/>
      </c>
      <c r="K521" t="str">
        <f>IF(VLOOKUP($C521,'Spells Data'!$A$1:$N$363,10,FALSE)=0,"",VLOOKUP($C521,'Spells Data'!$A$1:$N$363,10,FALSE))</f>
        <v/>
      </c>
      <c r="L521" t="str">
        <f>IF(VLOOKUP($C521,'Spells Data'!$A$1:$N$363,11,FALSE)=0,"",VLOOKUP($C521,'Spells Data'!$A$1:$N$363,11,FALSE))</f>
        <v>Instantaneous</v>
      </c>
      <c r="M521" t="str">
        <f>IF(VLOOKUP($C521,'Spells Data'!$A$1:$N$363,12,FALSE)=0,"",VLOOKUP($C521,'Spells Data'!$A$1:$N$363,12,FALSE))</f>
        <v>Up to six creature within range gain back 1d4+spellcasting modifier in hitpoints</v>
      </c>
      <c r="N521" t="str">
        <f>IF(VLOOKUP($C521,'Spells Data'!$A$1:$N$363,13,FALSE)=0,"",VLOOKUP($C521,'Spells Data'!$A$1:$N$363,13,FALSE))</f>
        <v>yes</v>
      </c>
      <c r="O521" t="s">
        <v>124</v>
      </c>
    </row>
    <row r="522" spans="1:15" x14ac:dyDescent="0.4">
      <c r="A522" t="s">
        <v>10</v>
      </c>
      <c r="B522">
        <v>6</v>
      </c>
      <c r="C522" t="s">
        <v>102</v>
      </c>
      <c r="D522" t="str">
        <f>IF(VLOOKUP($C522,'Spells Data'!$A$1:$N$363,3,FALSE)=0,"",VLOOKUP($C522,'Spells Data'!$A$1:$N$363,3,FALSE))</f>
        <v>enchantment</v>
      </c>
      <c r="E522" t="str">
        <f>IF(VLOOKUP($C522,'Spells Data'!$A$1:$N$363,4,FALSE)=0,"",VLOOKUP($C522,'Spells Data'!$A$1:$N$363,4,FALSE))</f>
        <v/>
      </c>
      <c r="F522" t="str">
        <f>IF(VLOOKUP($C522,'Spells Data'!$A$1:$N$363,5,FALSE)=0,"",VLOOKUP($C522,'Spells Data'!$A$1:$N$363,5,FALSE))</f>
        <v>1 action</v>
      </c>
      <c r="G522" t="str">
        <f>IF(VLOOKUP($C522,'Spells Data'!$A$1:$N$363,6,FALSE)=0,"",VLOOKUP($C522,'Spells Data'!$A$1:$N$363,6,FALSE))</f>
        <v>60 feet</v>
      </c>
      <c r="H522" t="str">
        <f>IF(VLOOKUP($C522,'Spells Data'!$A$1:$N$363,7,FALSE)=0,"",VLOOKUP($C522,'Spells Data'!$A$1:$N$363,7,FALSE))</f>
        <v>V</v>
      </c>
      <c r="I522" t="str">
        <f>IF(VLOOKUP($C522,'Spells Data'!$A$1:$N$363,8,FALSE)=0,"",VLOOKUP($C522,'Spells Data'!$A$1:$N$363,8,FALSE))</f>
        <v/>
      </c>
      <c r="J522" t="str">
        <f>IF(VLOOKUP($C522,'Spells Data'!$A$1:$N$363,9,FALSE)=0,"",VLOOKUP($C522,'Spells Data'!$A$1:$N$363,9,FALSE))</f>
        <v>M</v>
      </c>
      <c r="K522" t="str">
        <f>IF(VLOOKUP($C522,'Spells Data'!$A$1:$N$363,10,FALSE)=0,"",VLOOKUP($C522,'Spells Data'!$A$1:$N$363,10,FALSE))</f>
        <v/>
      </c>
      <c r="L522" t="str">
        <f>IF(VLOOKUP($C522,'Spells Data'!$A$1:$N$363,11,FALSE)=0,"",VLOOKUP($C522,'Spells Data'!$A$1:$N$363,11,FALSE))</f>
        <v>24 hours</v>
      </c>
      <c r="M522" t="str">
        <f>IF(VLOOKUP($C522,'Spells Data'!$A$1:$N$363,12,FALSE)=0,"",VLOOKUP($C522,'Spells Data'!$A$1:$N$363,12,FALSE))</f>
        <v>Influence up to 12 creatures who can hear you to a course of action</v>
      </c>
      <c r="N522" t="str">
        <f>IF(VLOOKUP($C522,'Spells Data'!$A$1:$N$363,13,FALSE)=0,"",VLOOKUP($C522,'Spells Data'!$A$1:$N$363,13,FALSE))</f>
        <v>yes</v>
      </c>
      <c r="O522" t="s">
        <v>10</v>
      </c>
    </row>
    <row r="523" spans="1:15" x14ac:dyDescent="0.4">
      <c r="A523" t="s">
        <v>278</v>
      </c>
      <c r="B523">
        <v>6</v>
      </c>
      <c r="C523" t="s">
        <v>102</v>
      </c>
      <c r="D523" t="str">
        <f>IF(VLOOKUP($C523,'Spells Data'!$A$1:$N$363,3,FALSE)=0,"",VLOOKUP($C523,'Spells Data'!$A$1:$N$363,3,FALSE))</f>
        <v>enchantment</v>
      </c>
      <c r="E523" t="str">
        <f>IF(VLOOKUP($C523,'Spells Data'!$A$1:$N$363,4,FALSE)=0,"",VLOOKUP($C523,'Spells Data'!$A$1:$N$363,4,FALSE))</f>
        <v/>
      </c>
      <c r="F523" t="str">
        <f>IF(VLOOKUP($C523,'Spells Data'!$A$1:$N$363,5,FALSE)=0,"",VLOOKUP($C523,'Spells Data'!$A$1:$N$363,5,FALSE))</f>
        <v>1 action</v>
      </c>
      <c r="G523" t="str">
        <f>IF(VLOOKUP($C523,'Spells Data'!$A$1:$N$363,6,FALSE)=0,"",VLOOKUP($C523,'Spells Data'!$A$1:$N$363,6,FALSE))</f>
        <v>60 feet</v>
      </c>
      <c r="H523" t="str">
        <f>IF(VLOOKUP($C523,'Spells Data'!$A$1:$N$363,7,FALSE)=0,"",VLOOKUP($C523,'Spells Data'!$A$1:$N$363,7,FALSE))</f>
        <v>V</v>
      </c>
      <c r="I523" t="str">
        <f>IF(VLOOKUP($C523,'Spells Data'!$A$1:$N$363,8,FALSE)=0,"",VLOOKUP($C523,'Spells Data'!$A$1:$N$363,8,FALSE))</f>
        <v/>
      </c>
      <c r="J523" t="str">
        <f>IF(VLOOKUP($C523,'Spells Data'!$A$1:$N$363,9,FALSE)=0,"",VLOOKUP($C523,'Spells Data'!$A$1:$N$363,9,FALSE))</f>
        <v>M</v>
      </c>
      <c r="K523" t="str">
        <f>IF(VLOOKUP($C523,'Spells Data'!$A$1:$N$363,10,FALSE)=0,"",VLOOKUP($C523,'Spells Data'!$A$1:$N$363,10,FALSE))</f>
        <v/>
      </c>
      <c r="L523" t="str">
        <f>IF(VLOOKUP($C523,'Spells Data'!$A$1:$N$363,11,FALSE)=0,"",VLOOKUP($C523,'Spells Data'!$A$1:$N$363,11,FALSE))</f>
        <v>24 hours</v>
      </c>
      <c r="M523" t="str">
        <f>IF(VLOOKUP($C523,'Spells Data'!$A$1:$N$363,12,FALSE)=0,"",VLOOKUP($C523,'Spells Data'!$A$1:$N$363,12,FALSE))</f>
        <v>Influence up to 12 creatures who can hear you to a course of action</v>
      </c>
      <c r="N523" t="str">
        <f>IF(VLOOKUP($C523,'Spells Data'!$A$1:$N$363,13,FALSE)=0,"",VLOOKUP($C523,'Spells Data'!$A$1:$N$363,13,FALSE))</f>
        <v>yes</v>
      </c>
      <c r="O523" t="s">
        <v>278</v>
      </c>
    </row>
    <row r="524" spans="1:15" x14ac:dyDescent="0.4">
      <c r="A524" t="s">
        <v>329</v>
      </c>
      <c r="B524">
        <v>6</v>
      </c>
      <c r="C524" t="s">
        <v>102</v>
      </c>
      <c r="D524" t="str">
        <f>IF(VLOOKUP($C524,'Spells Data'!$A$1:$N$363,3,FALSE)=0,"",VLOOKUP($C524,'Spells Data'!$A$1:$N$363,3,FALSE))</f>
        <v>enchantment</v>
      </c>
      <c r="E524" t="str">
        <f>IF(VLOOKUP($C524,'Spells Data'!$A$1:$N$363,4,FALSE)=0,"",VLOOKUP($C524,'Spells Data'!$A$1:$N$363,4,FALSE))</f>
        <v/>
      </c>
      <c r="F524" t="str">
        <f>IF(VLOOKUP($C524,'Spells Data'!$A$1:$N$363,5,FALSE)=0,"",VLOOKUP($C524,'Spells Data'!$A$1:$N$363,5,FALSE))</f>
        <v>1 action</v>
      </c>
      <c r="G524" t="str">
        <f>IF(VLOOKUP($C524,'Spells Data'!$A$1:$N$363,6,FALSE)=0,"",VLOOKUP($C524,'Spells Data'!$A$1:$N$363,6,FALSE))</f>
        <v>60 feet</v>
      </c>
      <c r="H524" t="str">
        <f>IF(VLOOKUP($C524,'Spells Data'!$A$1:$N$363,7,FALSE)=0,"",VLOOKUP($C524,'Spells Data'!$A$1:$N$363,7,FALSE))</f>
        <v>V</v>
      </c>
      <c r="I524" t="str">
        <f>IF(VLOOKUP($C524,'Spells Data'!$A$1:$N$363,8,FALSE)=0,"",VLOOKUP($C524,'Spells Data'!$A$1:$N$363,8,FALSE))</f>
        <v/>
      </c>
      <c r="J524" t="str">
        <f>IF(VLOOKUP($C524,'Spells Data'!$A$1:$N$363,9,FALSE)=0,"",VLOOKUP($C524,'Spells Data'!$A$1:$N$363,9,FALSE))</f>
        <v>M</v>
      </c>
      <c r="K524" t="str">
        <f>IF(VLOOKUP($C524,'Spells Data'!$A$1:$N$363,10,FALSE)=0,"",VLOOKUP($C524,'Spells Data'!$A$1:$N$363,10,FALSE))</f>
        <v/>
      </c>
      <c r="L524" t="str">
        <f>IF(VLOOKUP($C524,'Spells Data'!$A$1:$N$363,11,FALSE)=0,"",VLOOKUP($C524,'Spells Data'!$A$1:$N$363,11,FALSE))</f>
        <v>24 hours</v>
      </c>
      <c r="M524" t="str">
        <f>IF(VLOOKUP($C524,'Spells Data'!$A$1:$N$363,12,FALSE)=0,"",VLOOKUP($C524,'Spells Data'!$A$1:$N$363,12,FALSE))</f>
        <v>Influence up to 12 creatures who can hear you to a course of action</v>
      </c>
      <c r="N524" t="str">
        <f>IF(VLOOKUP($C524,'Spells Data'!$A$1:$N$363,13,FALSE)=0,"",VLOOKUP($C524,'Spells Data'!$A$1:$N$363,13,FALSE))</f>
        <v>yes</v>
      </c>
      <c r="O524" t="s">
        <v>329</v>
      </c>
    </row>
    <row r="525" spans="1:15" x14ac:dyDescent="0.4">
      <c r="A525" t="s">
        <v>342</v>
      </c>
      <c r="B525">
        <v>6</v>
      </c>
      <c r="C525" t="s">
        <v>102</v>
      </c>
      <c r="D525" t="str">
        <f>IF(VLOOKUP($C525,'Spells Data'!$A$1:$N$363,3,FALSE)=0,"",VLOOKUP($C525,'Spells Data'!$A$1:$N$363,3,FALSE))</f>
        <v>enchantment</v>
      </c>
      <c r="E525" t="str">
        <f>IF(VLOOKUP($C525,'Spells Data'!$A$1:$N$363,4,FALSE)=0,"",VLOOKUP($C525,'Spells Data'!$A$1:$N$363,4,FALSE))</f>
        <v/>
      </c>
      <c r="F525" t="str">
        <f>IF(VLOOKUP($C525,'Spells Data'!$A$1:$N$363,5,FALSE)=0,"",VLOOKUP($C525,'Spells Data'!$A$1:$N$363,5,FALSE))</f>
        <v>1 action</v>
      </c>
      <c r="G525" t="str">
        <f>IF(VLOOKUP($C525,'Spells Data'!$A$1:$N$363,6,FALSE)=0,"",VLOOKUP($C525,'Spells Data'!$A$1:$N$363,6,FALSE))</f>
        <v>60 feet</v>
      </c>
      <c r="H525" t="str">
        <f>IF(VLOOKUP($C525,'Spells Data'!$A$1:$N$363,7,FALSE)=0,"",VLOOKUP($C525,'Spells Data'!$A$1:$N$363,7,FALSE))</f>
        <v>V</v>
      </c>
      <c r="I525" t="str">
        <f>IF(VLOOKUP($C525,'Spells Data'!$A$1:$N$363,8,FALSE)=0,"",VLOOKUP($C525,'Spells Data'!$A$1:$N$363,8,FALSE))</f>
        <v/>
      </c>
      <c r="J525" t="str">
        <f>IF(VLOOKUP($C525,'Spells Data'!$A$1:$N$363,9,FALSE)=0,"",VLOOKUP($C525,'Spells Data'!$A$1:$N$363,9,FALSE))</f>
        <v>M</v>
      </c>
      <c r="K525" t="str">
        <f>IF(VLOOKUP($C525,'Spells Data'!$A$1:$N$363,10,FALSE)=0,"",VLOOKUP($C525,'Spells Data'!$A$1:$N$363,10,FALSE))</f>
        <v/>
      </c>
      <c r="L525" t="str">
        <f>IF(VLOOKUP($C525,'Spells Data'!$A$1:$N$363,11,FALSE)=0,"",VLOOKUP($C525,'Spells Data'!$A$1:$N$363,11,FALSE))</f>
        <v>24 hours</v>
      </c>
      <c r="M525" t="str">
        <f>IF(VLOOKUP($C525,'Spells Data'!$A$1:$N$363,12,FALSE)=0,"",VLOOKUP($C525,'Spells Data'!$A$1:$N$363,12,FALSE))</f>
        <v>Influence up to 12 creatures who can hear you to a course of action</v>
      </c>
      <c r="N525" t="str">
        <f>IF(VLOOKUP($C525,'Spells Data'!$A$1:$N$363,13,FALSE)=0,"",VLOOKUP($C525,'Spells Data'!$A$1:$N$363,13,FALSE))</f>
        <v>yes</v>
      </c>
      <c r="O525" t="s">
        <v>342</v>
      </c>
    </row>
    <row r="526" spans="1:15" x14ac:dyDescent="0.4">
      <c r="A526" t="s">
        <v>342</v>
      </c>
      <c r="B526">
        <v>8</v>
      </c>
      <c r="C526" t="s">
        <v>371</v>
      </c>
      <c r="D526" t="str">
        <f>IF(VLOOKUP($C526,'Spells Data'!$A$1:$N$363,3,FALSE)=0,"",VLOOKUP($C526,'Spells Data'!$A$1:$N$363,3,FALSE))</f>
        <v>conjuration</v>
      </c>
      <c r="E526" t="str">
        <f>IF(VLOOKUP($C526,'Spells Data'!$A$1:$N$363,4,FALSE)=0,"",VLOOKUP($C526,'Spells Data'!$A$1:$N$363,4,FALSE))</f>
        <v/>
      </c>
      <c r="F526" t="str">
        <f>IF(VLOOKUP($C526,'Spells Data'!$A$1:$N$363,5,FALSE)=0,"",VLOOKUP($C526,'Spells Data'!$A$1:$N$363,5,FALSE))</f>
        <v>1 action</v>
      </c>
      <c r="G526" t="str">
        <f>IF(VLOOKUP($C526,'Spells Data'!$A$1:$N$363,6,FALSE)=0,"",VLOOKUP($C526,'Spells Data'!$A$1:$N$363,6,FALSE))</f>
        <v>60 feet</v>
      </c>
      <c r="H526" t="str">
        <f>IF(VLOOKUP($C526,'Spells Data'!$A$1:$N$363,7,FALSE)=0,"",VLOOKUP($C526,'Spells Data'!$A$1:$N$363,7,FALSE))</f>
        <v>V</v>
      </c>
      <c r="I526" t="str">
        <f>IF(VLOOKUP($C526,'Spells Data'!$A$1:$N$363,8,FALSE)=0,"",VLOOKUP($C526,'Spells Data'!$A$1:$N$363,8,FALSE))</f>
        <v>S</v>
      </c>
      <c r="J526" t="str">
        <f>IF(VLOOKUP($C526,'Spells Data'!$A$1:$N$363,9,FALSE)=0,"",VLOOKUP($C526,'Spells Data'!$A$1:$N$363,9,FALSE))</f>
        <v/>
      </c>
      <c r="K526" t="str">
        <f>IF(VLOOKUP($C526,'Spells Data'!$A$1:$N$363,10,FALSE)=0,"",VLOOKUP($C526,'Spells Data'!$A$1:$N$363,10,FALSE))</f>
        <v/>
      </c>
      <c r="L526" t="str">
        <f>IF(VLOOKUP($C526,'Spells Data'!$A$1:$N$363,11,FALSE)=0,"",VLOOKUP($C526,'Spells Data'!$A$1:$N$363,11,FALSE))</f>
        <v>Concentration, up to 10 minutes</v>
      </c>
      <c r="M526" t="str">
        <f>IF(VLOOKUP($C526,'Spells Data'!$A$1:$N$363,12,FALSE)=0,"",VLOOKUP($C526,'Spells Data'!$A$1:$N$363,12,FALSE))</f>
        <v xml:space="preserve">Banish target creature to a maze demiplane where it remains for duration or escapes with DC 20 Int save. </v>
      </c>
      <c r="N526" t="str">
        <f>IF(VLOOKUP($C526,'Spells Data'!$A$1:$N$363,13,FALSE)=0,"",VLOOKUP($C526,'Spells Data'!$A$1:$N$363,13,FALSE))</f>
        <v/>
      </c>
      <c r="O526" t="s">
        <v>342</v>
      </c>
    </row>
    <row r="527" spans="1:15" x14ac:dyDescent="0.4">
      <c r="A527" t="s">
        <v>124</v>
      </c>
      <c r="B527">
        <v>3</v>
      </c>
      <c r="C527" t="s">
        <v>157</v>
      </c>
      <c r="D527" t="str">
        <f>IF(VLOOKUP($C527,'Spells Data'!$A$1:$N$363,3,FALSE)=0,"",VLOOKUP($C527,'Spells Data'!$A$1:$N$363,3,FALSE))</f>
        <v>transmutation</v>
      </c>
      <c r="E527" t="str">
        <f>IF(VLOOKUP($C527,'Spells Data'!$A$1:$N$363,4,FALSE)=0,"",VLOOKUP($C527,'Spells Data'!$A$1:$N$363,4,FALSE))</f>
        <v>yes</v>
      </c>
      <c r="F527" t="str">
        <f>IF(VLOOKUP($C527,'Spells Data'!$A$1:$N$363,5,FALSE)=0,"",VLOOKUP($C527,'Spells Data'!$A$1:$N$363,5,FALSE))</f>
        <v>1 action</v>
      </c>
      <c r="G527" t="str">
        <f>IF(VLOOKUP($C527,'Spells Data'!$A$1:$N$363,6,FALSE)=0,"",VLOOKUP($C527,'Spells Data'!$A$1:$N$363,6,FALSE))</f>
        <v>Touch</v>
      </c>
      <c r="H527" t="str">
        <f>IF(VLOOKUP($C527,'Spells Data'!$A$1:$N$363,7,FALSE)=0,"",VLOOKUP($C527,'Spells Data'!$A$1:$N$363,7,FALSE))</f>
        <v>V</v>
      </c>
      <c r="I527" t="str">
        <f>IF(VLOOKUP($C527,'Spells Data'!$A$1:$N$363,8,FALSE)=0,"",VLOOKUP($C527,'Spells Data'!$A$1:$N$363,8,FALSE))</f>
        <v>S</v>
      </c>
      <c r="J527" t="str">
        <f>IF(VLOOKUP($C527,'Spells Data'!$A$1:$N$363,9,FALSE)=0,"",VLOOKUP($C527,'Spells Data'!$A$1:$N$363,9,FALSE))</f>
        <v/>
      </c>
      <c r="K527" t="str">
        <f>IF(VLOOKUP($C527,'Spells Data'!$A$1:$N$363,10,FALSE)=0,"",VLOOKUP($C527,'Spells Data'!$A$1:$N$363,10,FALSE))</f>
        <v/>
      </c>
      <c r="L527" t="str">
        <f>IF(VLOOKUP($C527,'Spells Data'!$A$1:$N$363,11,FALSE)=0,"",VLOOKUP($C527,'Spells Data'!$A$1:$N$363,11,FALSE))</f>
        <v>8 hours</v>
      </c>
      <c r="M527" t="str">
        <f>IF(VLOOKUP($C527,'Spells Data'!$A$1:$N$363,12,FALSE)=0,"",VLOOKUP($C527,'Spells Data'!$A$1:$N$363,12,FALSE))</f>
        <v>You step into a stone object or surface large enough to fully contain your body, melding yourself and all the equipment you carry with the stone for the duration.</v>
      </c>
      <c r="N527" t="str">
        <f>IF(VLOOKUP($C527,'Spells Data'!$A$1:$N$363,13,FALSE)=0,"",VLOOKUP($C527,'Spells Data'!$A$1:$N$363,13,FALSE))</f>
        <v/>
      </c>
      <c r="O527" t="s">
        <v>124</v>
      </c>
    </row>
    <row r="528" spans="1:15" x14ac:dyDescent="0.4">
      <c r="A528" t="s">
        <v>195</v>
      </c>
      <c r="B528">
        <v>3</v>
      </c>
      <c r="C528" t="s">
        <v>157</v>
      </c>
      <c r="D528" t="str">
        <f>IF(VLOOKUP($C528,'Spells Data'!$A$1:$N$363,3,FALSE)=0,"",VLOOKUP($C528,'Spells Data'!$A$1:$N$363,3,FALSE))</f>
        <v>transmutation</v>
      </c>
      <c r="E528" t="str">
        <f>IF(VLOOKUP($C528,'Spells Data'!$A$1:$N$363,4,FALSE)=0,"",VLOOKUP($C528,'Spells Data'!$A$1:$N$363,4,FALSE))</f>
        <v>yes</v>
      </c>
      <c r="F528" t="str">
        <f>IF(VLOOKUP($C528,'Spells Data'!$A$1:$N$363,5,FALSE)=0,"",VLOOKUP($C528,'Spells Data'!$A$1:$N$363,5,FALSE))</f>
        <v>1 action</v>
      </c>
      <c r="G528" t="str">
        <f>IF(VLOOKUP($C528,'Spells Data'!$A$1:$N$363,6,FALSE)=0,"",VLOOKUP($C528,'Spells Data'!$A$1:$N$363,6,FALSE))</f>
        <v>Touch</v>
      </c>
      <c r="H528" t="str">
        <f>IF(VLOOKUP($C528,'Spells Data'!$A$1:$N$363,7,FALSE)=0,"",VLOOKUP($C528,'Spells Data'!$A$1:$N$363,7,FALSE))</f>
        <v>V</v>
      </c>
      <c r="I528" t="str">
        <f>IF(VLOOKUP($C528,'Spells Data'!$A$1:$N$363,8,FALSE)=0,"",VLOOKUP($C528,'Spells Data'!$A$1:$N$363,8,FALSE))</f>
        <v>S</v>
      </c>
      <c r="J528" t="str">
        <f>IF(VLOOKUP($C528,'Spells Data'!$A$1:$N$363,9,FALSE)=0,"",VLOOKUP($C528,'Spells Data'!$A$1:$N$363,9,FALSE))</f>
        <v/>
      </c>
      <c r="K528" t="str">
        <f>IF(VLOOKUP($C528,'Spells Data'!$A$1:$N$363,10,FALSE)=0,"",VLOOKUP($C528,'Spells Data'!$A$1:$N$363,10,FALSE))</f>
        <v/>
      </c>
      <c r="L528" t="str">
        <f>IF(VLOOKUP($C528,'Spells Data'!$A$1:$N$363,11,FALSE)=0,"",VLOOKUP($C528,'Spells Data'!$A$1:$N$363,11,FALSE))</f>
        <v>8 hours</v>
      </c>
      <c r="M528" t="str">
        <f>IF(VLOOKUP($C528,'Spells Data'!$A$1:$N$363,12,FALSE)=0,"",VLOOKUP($C528,'Spells Data'!$A$1:$N$363,12,FALSE))</f>
        <v>You step into a stone object or surface large enough to fully contain your body, melding yourself and all the equipment you carry with the stone for the duration.</v>
      </c>
      <c r="N528" t="str">
        <f>IF(VLOOKUP($C528,'Spells Data'!$A$1:$N$363,13,FALSE)=0,"",VLOOKUP($C528,'Spells Data'!$A$1:$N$363,13,FALSE))</f>
        <v/>
      </c>
      <c r="O528" t="s">
        <v>195</v>
      </c>
    </row>
    <row r="529" spans="1:15" x14ac:dyDescent="0.4">
      <c r="A529" t="s">
        <v>342</v>
      </c>
      <c r="B529">
        <v>2</v>
      </c>
      <c r="C529" t="s">
        <v>348</v>
      </c>
      <c r="D529" t="str">
        <f>IF(VLOOKUP($C529,'Spells Data'!$A$1:$N$363,3,FALSE)=0,"",VLOOKUP($C529,'Spells Data'!$A$1:$N$363,3,FALSE))</f>
        <v>evocation</v>
      </c>
      <c r="E529" t="str">
        <f>IF(VLOOKUP($C529,'Spells Data'!$A$1:$N$363,4,FALSE)=0,"",VLOOKUP($C529,'Spells Data'!$A$1:$N$363,4,FALSE))</f>
        <v/>
      </c>
      <c r="F529" t="str">
        <f>IF(VLOOKUP($C529,'Spells Data'!$A$1:$N$363,5,FALSE)=0,"",VLOOKUP($C529,'Spells Data'!$A$1:$N$363,5,FALSE))</f>
        <v>1 action</v>
      </c>
      <c r="G529" t="str">
        <f>IF(VLOOKUP($C529,'Spells Data'!$A$1:$N$363,6,FALSE)=0,"",VLOOKUP($C529,'Spells Data'!$A$1:$N$363,6,FALSE))</f>
        <v>90 feet</v>
      </c>
      <c r="H529" t="str">
        <f>IF(VLOOKUP($C529,'Spells Data'!$A$1:$N$363,7,FALSE)=0,"",VLOOKUP($C529,'Spells Data'!$A$1:$N$363,7,FALSE))</f>
        <v>V</v>
      </c>
      <c r="I529" t="str">
        <f>IF(VLOOKUP($C529,'Spells Data'!$A$1:$N$363,8,FALSE)=0,"",VLOOKUP($C529,'Spells Data'!$A$1:$N$363,8,FALSE))</f>
        <v>S</v>
      </c>
      <c r="J529" t="str">
        <f>IF(VLOOKUP($C529,'Spells Data'!$A$1:$N$363,9,FALSE)=0,"",VLOOKUP($C529,'Spells Data'!$A$1:$N$363,9,FALSE))</f>
        <v>M</v>
      </c>
      <c r="K529" t="str">
        <f>IF(VLOOKUP($C529,'Spells Data'!$A$1:$N$363,10,FALSE)=0,"",VLOOKUP($C529,'Spells Data'!$A$1:$N$363,10,FALSE))</f>
        <v/>
      </c>
      <c r="L529" t="str">
        <f>IF(VLOOKUP($C529,'Spells Data'!$A$1:$N$363,11,FALSE)=0,"",VLOOKUP($C529,'Spells Data'!$A$1:$N$363,11,FALSE))</f>
        <v>Instantaneous</v>
      </c>
      <c r="M529" t="str">
        <f>IF(VLOOKUP($C529,'Spells Data'!$A$1:$N$363,12,FALSE)=0,"",VLOOKUP($C529,'Spells Data'!$A$1:$N$363,12,FALSE))</f>
        <v>Ranged spell attack deals 4d4 acid damage and 2d4 next round</v>
      </c>
      <c r="N529" t="str">
        <f>IF(VLOOKUP($C529,'Spells Data'!$A$1:$N$363,13,FALSE)=0,"",VLOOKUP($C529,'Spells Data'!$A$1:$N$363,13,FALSE))</f>
        <v>yes</v>
      </c>
      <c r="O529" t="s">
        <v>342</v>
      </c>
    </row>
    <row r="530" spans="1:15" x14ac:dyDescent="0.4">
      <c r="A530" t="s">
        <v>10</v>
      </c>
      <c r="B530">
        <v>0</v>
      </c>
      <c r="C530" t="s">
        <v>15</v>
      </c>
      <c r="D530" t="str">
        <f>IF(VLOOKUP($C530,'Spells Data'!$A$1:$N$363,3,FALSE)=0,"",VLOOKUP($C530,'Spells Data'!$A$1:$N$363,3,FALSE))</f>
        <v>transmutation</v>
      </c>
      <c r="E530" t="str">
        <f>IF(VLOOKUP($C530,'Spells Data'!$A$1:$N$363,4,FALSE)=0,"",VLOOKUP($C530,'Spells Data'!$A$1:$N$363,4,FALSE))</f>
        <v/>
      </c>
      <c r="F530" t="str">
        <f>IF(VLOOKUP($C530,'Spells Data'!$A$1:$N$363,5,FALSE)=0,"",VLOOKUP($C530,'Spells Data'!$A$1:$N$363,5,FALSE))</f>
        <v>1 minute</v>
      </c>
      <c r="G530" t="str">
        <f>IF(VLOOKUP($C530,'Spells Data'!$A$1:$N$363,6,FALSE)=0,"",VLOOKUP($C530,'Spells Data'!$A$1:$N$363,6,FALSE))</f>
        <v>Touch</v>
      </c>
      <c r="H530" t="str">
        <f>IF(VLOOKUP($C530,'Spells Data'!$A$1:$N$363,7,FALSE)=0,"",VLOOKUP($C530,'Spells Data'!$A$1:$N$363,7,FALSE))</f>
        <v>V</v>
      </c>
      <c r="I530" t="str">
        <f>IF(VLOOKUP($C530,'Spells Data'!$A$1:$N$363,8,FALSE)=0,"",VLOOKUP($C530,'Spells Data'!$A$1:$N$363,8,FALSE))</f>
        <v>S</v>
      </c>
      <c r="J530" t="str">
        <f>IF(VLOOKUP($C530,'Spells Data'!$A$1:$N$363,9,FALSE)=0,"",VLOOKUP($C530,'Spells Data'!$A$1:$N$363,9,FALSE))</f>
        <v>M</v>
      </c>
      <c r="K530" t="str">
        <f>IF(VLOOKUP($C530,'Spells Data'!$A$1:$N$363,10,FALSE)=0,"",VLOOKUP($C530,'Spells Data'!$A$1:$N$363,10,FALSE))</f>
        <v/>
      </c>
      <c r="L530" t="str">
        <f>IF(VLOOKUP($C530,'Spells Data'!$A$1:$N$363,11,FALSE)=0,"",VLOOKUP($C530,'Spells Data'!$A$1:$N$363,11,FALSE))</f>
        <v>Instantaneous</v>
      </c>
      <c r="M530" t="str">
        <f>IF(VLOOKUP($C530,'Spells Data'!$A$1:$N$363,12,FALSE)=0,"",VLOOKUP($C530,'Spells Data'!$A$1:$N$363,12,FALSE))</f>
        <v>Repair a single break or trear in an object</v>
      </c>
      <c r="N530" t="str">
        <f>IF(VLOOKUP($C530,'Spells Data'!$A$1:$N$363,13,FALSE)=0,"",VLOOKUP($C530,'Spells Data'!$A$1:$N$363,13,FALSE))</f>
        <v/>
      </c>
      <c r="O530" t="s">
        <v>10</v>
      </c>
    </row>
    <row r="531" spans="1:15" x14ac:dyDescent="0.4">
      <c r="A531" t="s">
        <v>124</v>
      </c>
      <c r="B531">
        <v>0</v>
      </c>
      <c r="C531" t="s">
        <v>15</v>
      </c>
      <c r="D531" t="str">
        <f>IF(VLOOKUP($C531,'Spells Data'!$A$1:$N$363,3,FALSE)=0,"",VLOOKUP($C531,'Spells Data'!$A$1:$N$363,3,FALSE))</f>
        <v>transmutation</v>
      </c>
      <c r="E531" t="str">
        <f>IF(VLOOKUP($C531,'Spells Data'!$A$1:$N$363,4,FALSE)=0,"",VLOOKUP($C531,'Spells Data'!$A$1:$N$363,4,FALSE))</f>
        <v/>
      </c>
      <c r="F531" t="str">
        <f>IF(VLOOKUP($C531,'Spells Data'!$A$1:$N$363,5,FALSE)=0,"",VLOOKUP($C531,'Spells Data'!$A$1:$N$363,5,FALSE))</f>
        <v>1 minute</v>
      </c>
      <c r="G531" t="str">
        <f>IF(VLOOKUP($C531,'Spells Data'!$A$1:$N$363,6,FALSE)=0,"",VLOOKUP($C531,'Spells Data'!$A$1:$N$363,6,FALSE))</f>
        <v>Touch</v>
      </c>
      <c r="H531" t="str">
        <f>IF(VLOOKUP($C531,'Spells Data'!$A$1:$N$363,7,FALSE)=0,"",VLOOKUP($C531,'Spells Data'!$A$1:$N$363,7,FALSE))</f>
        <v>V</v>
      </c>
      <c r="I531" t="str">
        <f>IF(VLOOKUP($C531,'Spells Data'!$A$1:$N$363,8,FALSE)=0,"",VLOOKUP($C531,'Spells Data'!$A$1:$N$363,8,FALSE))</f>
        <v>S</v>
      </c>
      <c r="J531" t="str">
        <f>IF(VLOOKUP($C531,'Spells Data'!$A$1:$N$363,9,FALSE)=0,"",VLOOKUP($C531,'Spells Data'!$A$1:$N$363,9,FALSE))</f>
        <v>M</v>
      </c>
      <c r="K531" t="str">
        <f>IF(VLOOKUP($C531,'Spells Data'!$A$1:$N$363,10,FALSE)=0,"",VLOOKUP($C531,'Spells Data'!$A$1:$N$363,10,FALSE))</f>
        <v/>
      </c>
      <c r="L531" t="str">
        <f>IF(VLOOKUP($C531,'Spells Data'!$A$1:$N$363,11,FALSE)=0,"",VLOOKUP($C531,'Spells Data'!$A$1:$N$363,11,FALSE))</f>
        <v>Instantaneous</v>
      </c>
      <c r="M531" t="str">
        <f>IF(VLOOKUP($C531,'Spells Data'!$A$1:$N$363,12,FALSE)=0,"",VLOOKUP($C531,'Spells Data'!$A$1:$N$363,12,FALSE))</f>
        <v>Repair a single break or trear in an object</v>
      </c>
      <c r="N531" t="str">
        <f>IF(VLOOKUP($C531,'Spells Data'!$A$1:$N$363,13,FALSE)=0,"",VLOOKUP($C531,'Spells Data'!$A$1:$N$363,13,FALSE))</f>
        <v/>
      </c>
      <c r="O531" t="s">
        <v>124</v>
      </c>
    </row>
    <row r="532" spans="1:15" x14ac:dyDescent="0.4">
      <c r="A532" t="s">
        <v>195</v>
      </c>
      <c r="B532">
        <v>0</v>
      </c>
      <c r="C532" t="s">
        <v>15</v>
      </c>
      <c r="D532" t="str">
        <f>IF(VLOOKUP($C532,'Spells Data'!$A$1:$N$363,3,FALSE)=0,"",VLOOKUP($C532,'Spells Data'!$A$1:$N$363,3,FALSE))</f>
        <v>transmutation</v>
      </c>
      <c r="E532" t="str">
        <f>IF(VLOOKUP($C532,'Spells Data'!$A$1:$N$363,4,FALSE)=0,"",VLOOKUP($C532,'Spells Data'!$A$1:$N$363,4,FALSE))</f>
        <v/>
      </c>
      <c r="F532" t="str">
        <f>IF(VLOOKUP($C532,'Spells Data'!$A$1:$N$363,5,FALSE)=0,"",VLOOKUP($C532,'Spells Data'!$A$1:$N$363,5,FALSE))</f>
        <v>1 minute</v>
      </c>
      <c r="G532" t="str">
        <f>IF(VLOOKUP($C532,'Spells Data'!$A$1:$N$363,6,FALSE)=0,"",VLOOKUP($C532,'Spells Data'!$A$1:$N$363,6,FALSE))</f>
        <v>Touch</v>
      </c>
      <c r="H532" t="str">
        <f>IF(VLOOKUP($C532,'Spells Data'!$A$1:$N$363,7,FALSE)=0,"",VLOOKUP($C532,'Spells Data'!$A$1:$N$363,7,FALSE))</f>
        <v>V</v>
      </c>
      <c r="I532" t="str">
        <f>IF(VLOOKUP($C532,'Spells Data'!$A$1:$N$363,8,FALSE)=0,"",VLOOKUP($C532,'Spells Data'!$A$1:$N$363,8,FALSE))</f>
        <v>S</v>
      </c>
      <c r="J532" t="str">
        <f>IF(VLOOKUP($C532,'Spells Data'!$A$1:$N$363,9,FALSE)=0,"",VLOOKUP($C532,'Spells Data'!$A$1:$N$363,9,FALSE))</f>
        <v>M</v>
      </c>
      <c r="K532" t="str">
        <f>IF(VLOOKUP($C532,'Spells Data'!$A$1:$N$363,10,FALSE)=0,"",VLOOKUP($C532,'Spells Data'!$A$1:$N$363,10,FALSE))</f>
        <v/>
      </c>
      <c r="L532" t="str">
        <f>IF(VLOOKUP($C532,'Spells Data'!$A$1:$N$363,11,FALSE)=0,"",VLOOKUP($C532,'Spells Data'!$A$1:$N$363,11,FALSE))</f>
        <v>Instantaneous</v>
      </c>
      <c r="M532" t="str">
        <f>IF(VLOOKUP($C532,'Spells Data'!$A$1:$N$363,12,FALSE)=0,"",VLOOKUP($C532,'Spells Data'!$A$1:$N$363,12,FALSE))</f>
        <v>Repair a single break or trear in an object</v>
      </c>
      <c r="N532" t="str">
        <f>IF(VLOOKUP($C532,'Spells Data'!$A$1:$N$363,13,FALSE)=0,"",VLOOKUP($C532,'Spells Data'!$A$1:$N$363,13,FALSE))</f>
        <v/>
      </c>
      <c r="O532" t="s">
        <v>195</v>
      </c>
    </row>
    <row r="533" spans="1:15" x14ac:dyDescent="0.4">
      <c r="A533" t="s">
        <v>278</v>
      </c>
      <c r="B533">
        <v>0</v>
      </c>
      <c r="C533" t="s">
        <v>15</v>
      </c>
      <c r="D533" t="str">
        <f>IF(VLOOKUP($C533,'Spells Data'!$A$1:$N$363,3,FALSE)=0,"",VLOOKUP($C533,'Spells Data'!$A$1:$N$363,3,FALSE))</f>
        <v>transmutation</v>
      </c>
      <c r="E533" t="str">
        <f>IF(VLOOKUP($C533,'Spells Data'!$A$1:$N$363,4,FALSE)=0,"",VLOOKUP($C533,'Spells Data'!$A$1:$N$363,4,FALSE))</f>
        <v/>
      </c>
      <c r="F533" t="str">
        <f>IF(VLOOKUP($C533,'Spells Data'!$A$1:$N$363,5,FALSE)=0,"",VLOOKUP($C533,'Spells Data'!$A$1:$N$363,5,FALSE))</f>
        <v>1 minute</v>
      </c>
      <c r="G533" t="str">
        <f>IF(VLOOKUP($C533,'Spells Data'!$A$1:$N$363,6,FALSE)=0,"",VLOOKUP($C533,'Spells Data'!$A$1:$N$363,6,FALSE))</f>
        <v>Touch</v>
      </c>
      <c r="H533" t="str">
        <f>IF(VLOOKUP($C533,'Spells Data'!$A$1:$N$363,7,FALSE)=0,"",VLOOKUP($C533,'Spells Data'!$A$1:$N$363,7,FALSE))</f>
        <v>V</v>
      </c>
      <c r="I533" t="str">
        <f>IF(VLOOKUP($C533,'Spells Data'!$A$1:$N$363,8,FALSE)=0,"",VLOOKUP($C533,'Spells Data'!$A$1:$N$363,8,FALSE))</f>
        <v>S</v>
      </c>
      <c r="J533" t="str">
        <f>IF(VLOOKUP($C533,'Spells Data'!$A$1:$N$363,9,FALSE)=0,"",VLOOKUP($C533,'Spells Data'!$A$1:$N$363,9,FALSE))</f>
        <v>M</v>
      </c>
      <c r="K533" t="str">
        <f>IF(VLOOKUP($C533,'Spells Data'!$A$1:$N$363,10,FALSE)=0,"",VLOOKUP($C533,'Spells Data'!$A$1:$N$363,10,FALSE))</f>
        <v/>
      </c>
      <c r="L533" t="str">
        <f>IF(VLOOKUP($C533,'Spells Data'!$A$1:$N$363,11,FALSE)=0,"",VLOOKUP($C533,'Spells Data'!$A$1:$N$363,11,FALSE))</f>
        <v>Instantaneous</v>
      </c>
      <c r="M533" t="str">
        <f>IF(VLOOKUP($C533,'Spells Data'!$A$1:$N$363,12,FALSE)=0,"",VLOOKUP($C533,'Spells Data'!$A$1:$N$363,12,FALSE))</f>
        <v>Repair a single break or trear in an object</v>
      </c>
      <c r="N533" t="str">
        <f>IF(VLOOKUP($C533,'Spells Data'!$A$1:$N$363,13,FALSE)=0,"",VLOOKUP($C533,'Spells Data'!$A$1:$N$363,13,FALSE))</f>
        <v/>
      </c>
      <c r="O533" t="s">
        <v>278</v>
      </c>
    </row>
    <row r="534" spans="1:15" x14ac:dyDescent="0.4">
      <c r="A534" t="s">
        <v>342</v>
      </c>
      <c r="B534">
        <v>0</v>
      </c>
      <c r="C534" t="s">
        <v>15</v>
      </c>
      <c r="D534" t="str">
        <f>IF(VLOOKUP($C534,'Spells Data'!$A$1:$N$363,3,FALSE)=0,"",VLOOKUP($C534,'Spells Data'!$A$1:$N$363,3,FALSE))</f>
        <v>transmutation</v>
      </c>
      <c r="E534" t="str">
        <f>IF(VLOOKUP($C534,'Spells Data'!$A$1:$N$363,4,FALSE)=0,"",VLOOKUP($C534,'Spells Data'!$A$1:$N$363,4,FALSE))</f>
        <v/>
      </c>
      <c r="F534" t="str">
        <f>IF(VLOOKUP($C534,'Spells Data'!$A$1:$N$363,5,FALSE)=0,"",VLOOKUP($C534,'Spells Data'!$A$1:$N$363,5,FALSE))</f>
        <v>1 minute</v>
      </c>
      <c r="G534" t="str">
        <f>IF(VLOOKUP($C534,'Spells Data'!$A$1:$N$363,6,FALSE)=0,"",VLOOKUP($C534,'Spells Data'!$A$1:$N$363,6,FALSE))</f>
        <v>Touch</v>
      </c>
      <c r="H534" t="str">
        <f>IF(VLOOKUP($C534,'Spells Data'!$A$1:$N$363,7,FALSE)=0,"",VLOOKUP($C534,'Spells Data'!$A$1:$N$363,7,FALSE))</f>
        <v>V</v>
      </c>
      <c r="I534" t="str">
        <f>IF(VLOOKUP($C534,'Spells Data'!$A$1:$N$363,8,FALSE)=0,"",VLOOKUP($C534,'Spells Data'!$A$1:$N$363,8,FALSE))</f>
        <v>S</v>
      </c>
      <c r="J534" t="str">
        <f>IF(VLOOKUP($C534,'Spells Data'!$A$1:$N$363,9,FALSE)=0,"",VLOOKUP($C534,'Spells Data'!$A$1:$N$363,9,FALSE))</f>
        <v>M</v>
      </c>
      <c r="K534" t="str">
        <f>IF(VLOOKUP($C534,'Spells Data'!$A$1:$N$363,10,FALSE)=0,"",VLOOKUP($C534,'Spells Data'!$A$1:$N$363,10,FALSE))</f>
        <v/>
      </c>
      <c r="L534" t="str">
        <f>IF(VLOOKUP($C534,'Spells Data'!$A$1:$N$363,11,FALSE)=0,"",VLOOKUP($C534,'Spells Data'!$A$1:$N$363,11,FALSE))</f>
        <v>Instantaneous</v>
      </c>
      <c r="M534" t="str">
        <f>IF(VLOOKUP($C534,'Spells Data'!$A$1:$N$363,12,FALSE)=0,"",VLOOKUP($C534,'Spells Data'!$A$1:$N$363,12,FALSE))</f>
        <v>Repair a single break or trear in an object</v>
      </c>
      <c r="N534" t="str">
        <f>IF(VLOOKUP($C534,'Spells Data'!$A$1:$N$363,13,FALSE)=0,"",VLOOKUP($C534,'Spells Data'!$A$1:$N$363,13,FALSE))</f>
        <v/>
      </c>
      <c r="O534" t="s">
        <v>342</v>
      </c>
    </row>
    <row r="535" spans="1:15" x14ac:dyDescent="0.4">
      <c r="A535" t="s">
        <v>10</v>
      </c>
      <c r="B535">
        <v>0</v>
      </c>
      <c r="C535" t="s">
        <v>16</v>
      </c>
      <c r="D535" t="str">
        <f>IF(VLOOKUP($C535,'Spells Data'!$A$1:$N$363,3,FALSE)=0,"",VLOOKUP($C535,'Spells Data'!$A$1:$N$363,3,FALSE))</f>
        <v>transmutation</v>
      </c>
      <c r="E535" t="str">
        <f>IF(VLOOKUP($C535,'Spells Data'!$A$1:$N$363,4,FALSE)=0,"",VLOOKUP($C535,'Spells Data'!$A$1:$N$363,4,FALSE))</f>
        <v/>
      </c>
      <c r="F535" t="str">
        <f>IF(VLOOKUP($C535,'Spells Data'!$A$1:$N$363,5,FALSE)=0,"",VLOOKUP($C535,'Spells Data'!$A$1:$N$363,5,FALSE))</f>
        <v>1 action</v>
      </c>
      <c r="G535" t="str">
        <f>IF(VLOOKUP($C535,'Spells Data'!$A$1:$N$363,6,FALSE)=0,"",VLOOKUP($C535,'Spells Data'!$A$1:$N$363,6,FALSE))</f>
        <v>120 feet</v>
      </c>
      <c r="H535" t="str">
        <f>IF(VLOOKUP($C535,'Spells Data'!$A$1:$N$363,7,FALSE)=0,"",VLOOKUP($C535,'Spells Data'!$A$1:$N$363,7,FALSE))</f>
        <v>V</v>
      </c>
      <c r="I535" t="str">
        <f>IF(VLOOKUP($C535,'Spells Data'!$A$1:$N$363,8,FALSE)=0,"",VLOOKUP($C535,'Spells Data'!$A$1:$N$363,8,FALSE))</f>
        <v>S</v>
      </c>
      <c r="J535" t="str">
        <f>IF(VLOOKUP($C535,'Spells Data'!$A$1:$N$363,9,FALSE)=0,"",VLOOKUP($C535,'Spells Data'!$A$1:$N$363,9,FALSE))</f>
        <v>M</v>
      </c>
      <c r="K535" t="str">
        <f>IF(VLOOKUP($C535,'Spells Data'!$A$1:$N$363,10,FALSE)=0,"",VLOOKUP($C535,'Spells Data'!$A$1:$N$363,10,FALSE))</f>
        <v/>
      </c>
      <c r="L535" t="str">
        <f>IF(VLOOKUP($C535,'Spells Data'!$A$1:$N$363,11,FALSE)=0,"",VLOOKUP($C535,'Spells Data'!$A$1:$N$363,11,FALSE))</f>
        <v>1 round</v>
      </c>
      <c r="M535" t="str">
        <f>IF(VLOOKUP($C535,'Spells Data'!$A$1:$N$363,12,FALSE)=0,"",VLOOKUP($C535,'Spells Data'!$A$1:$N$363,12,FALSE))</f>
        <v>You point your finger toward a creature within range and whisper a message. The target (and only the target) hears the message and can reply in a whisper that only you can hear.</v>
      </c>
      <c r="N535" t="str">
        <f>IF(VLOOKUP($C535,'Spells Data'!$A$1:$N$363,13,FALSE)=0,"",VLOOKUP($C535,'Spells Data'!$A$1:$N$363,13,FALSE))</f>
        <v/>
      </c>
      <c r="O535" t="s">
        <v>10</v>
      </c>
    </row>
    <row r="536" spans="1:15" x14ac:dyDescent="0.4">
      <c r="A536" t="s">
        <v>278</v>
      </c>
      <c r="B536">
        <v>0</v>
      </c>
      <c r="C536" t="s">
        <v>16</v>
      </c>
      <c r="D536" t="str">
        <f>IF(VLOOKUP($C536,'Spells Data'!$A$1:$N$363,3,FALSE)=0,"",VLOOKUP($C536,'Spells Data'!$A$1:$N$363,3,FALSE))</f>
        <v>transmutation</v>
      </c>
      <c r="E536" t="str">
        <f>IF(VLOOKUP($C536,'Spells Data'!$A$1:$N$363,4,FALSE)=0,"",VLOOKUP($C536,'Spells Data'!$A$1:$N$363,4,FALSE))</f>
        <v/>
      </c>
      <c r="F536" t="str">
        <f>IF(VLOOKUP($C536,'Spells Data'!$A$1:$N$363,5,FALSE)=0,"",VLOOKUP($C536,'Spells Data'!$A$1:$N$363,5,FALSE))</f>
        <v>1 action</v>
      </c>
      <c r="G536" t="str">
        <f>IF(VLOOKUP($C536,'Spells Data'!$A$1:$N$363,6,FALSE)=0,"",VLOOKUP($C536,'Spells Data'!$A$1:$N$363,6,FALSE))</f>
        <v>120 feet</v>
      </c>
      <c r="H536" t="str">
        <f>IF(VLOOKUP($C536,'Spells Data'!$A$1:$N$363,7,FALSE)=0,"",VLOOKUP($C536,'Spells Data'!$A$1:$N$363,7,FALSE))</f>
        <v>V</v>
      </c>
      <c r="I536" t="str">
        <f>IF(VLOOKUP($C536,'Spells Data'!$A$1:$N$363,8,FALSE)=0,"",VLOOKUP($C536,'Spells Data'!$A$1:$N$363,8,FALSE))</f>
        <v>S</v>
      </c>
      <c r="J536" t="str">
        <f>IF(VLOOKUP($C536,'Spells Data'!$A$1:$N$363,9,FALSE)=0,"",VLOOKUP($C536,'Spells Data'!$A$1:$N$363,9,FALSE))</f>
        <v>M</v>
      </c>
      <c r="K536" t="str">
        <f>IF(VLOOKUP($C536,'Spells Data'!$A$1:$N$363,10,FALSE)=0,"",VLOOKUP($C536,'Spells Data'!$A$1:$N$363,10,FALSE))</f>
        <v/>
      </c>
      <c r="L536" t="str">
        <f>IF(VLOOKUP($C536,'Spells Data'!$A$1:$N$363,11,FALSE)=0,"",VLOOKUP($C536,'Spells Data'!$A$1:$N$363,11,FALSE))</f>
        <v>1 round</v>
      </c>
      <c r="M536" t="str">
        <f>IF(VLOOKUP($C536,'Spells Data'!$A$1:$N$363,12,FALSE)=0,"",VLOOKUP($C536,'Spells Data'!$A$1:$N$363,12,FALSE))</f>
        <v>You point your finger toward a creature within range and whisper a message. The target (and only the target) hears the message and can reply in a whisper that only you can hear.</v>
      </c>
      <c r="N536" t="str">
        <f>IF(VLOOKUP($C536,'Spells Data'!$A$1:$N$363,13,FALSE)=0,"",VLOOKUP($C536,'Spells Data'!$A$1:$N$363,13,FALSE))</f>
        <v/>
      </c>
      <c r="O536" t="s">
        <v>278</v>
      </c>
    </row>
    <row r="537" spans="1:15" x14ac:dyDescent="0.4">
      <c r="A537" t="s">
        <v>342</v>
      </c>
      <c r="B537">
        <v>0</v>
      </c>
      <c r="C537" t="s">
        <v>16</v>
      </c>
      <c r="D537" t="str">
        <f>IF(VLOOKUP($C537,'Spells Data'!$A$1:$N$363,3,FALSE)=0,"",VLOOKUP($C537,'Spells Data'!$A$1:$N$363,3,FALSE))</f>
        <v>transmutation</v>
      </c>
      <c r="E537" t="str">
        <f>IF(VLOOKUP($C537,'Spells Data'!$A$1:$N$363,4,FALSE)=0,"",VLOOKUP($C537,'Spells Data'!$A$1:$N$363,4,FALSE))</f>
        <v/>
      </c>
      <c r="F537" t="str">
        <f>IF(VLOOKUP($C537,'Spells Data'!$A$1:$N$363,5,FALSE)=0,"",VLOOKUP($C537,'Spells Data'!$A$1:$N$363,5,FALSE))</f>
        <v>1 action</v>
      </c>
      <c r="G537" t="str">
        <f>IF(VLOOKUP($C537,'Spells Data'!$A$1:$N$363,6,FALSE)=0,"",VLOOKUP($C537,'Spells Data'!$A$1:$N$363,6,FALSE))</f>
        <v>120 feet</v>
      </c>
      <c r="H537" t="str">
        <f>IF(VLOOKUP($C537,'Spells Data'!$A$1:$N$363,7,FALSE)=0,"",VLOOKUP($C537,'Spells Data'!$A$1:$N$363,7,FALSE))</f>
        <v>V</v>
      </c>
      <c r="I537" t="str">
        <f>IF(VLOOKUP($C537,'Spells Data'!$A$1:$N$363,8,FALSE)=0,"",VLOOKUP($C537,'Spells Data'!$A$1:$N$363,8,FALSE))</f>
        <v>S</v>
      </c>
      <c r="J537" t="str">
        <f>IF(VLOOKUP($C537,'Spells Data'!$A$1:$N$363,9,FALSE)=0,"",VLOOKUP($C537,'Spells Data'!$A$1:$N$363,9,FALSE))</f>
        <v>M</v>
      </c>
      <c r="K537" t="str">
        <f>IF(VLOOKUP($C537,'Spells Data'!$A$1:$N$363,10,FALSE)=0,"",VLOOKUP($C537,'Spells Data'!$A$1:$N$363,10,FALSE))</f>
        <v/>
      </c>
      <c r="L537" t="str">
        <f>IF(VLOOKUP($C537,'Spells Data'!$A$1:$N$363,11,FALSE)=0,"",VLOOKUP($C537,'Spells Data'!$A$1:$N$363,11,FALSE))</f>
        <v>1 round</v>
      </c>
      <c r="M537" t="str">
        <f>IF(VLOOKUP($C537,'Spells Data'!$A$1:$N$363,12,FALSE)=0,"",VLOOKUP($C537,'Spells Data'!$A$1:$N$363,12,FALSE))</f>
        <v>You point your finger toward a creature within range and whisper a message. The target (and only the target) hears the message and can reply in a whisper that only you can hear.</v>
      </c>
      <c r="N537" t="str">
        <f>IF(VLOOKUP($C537,'Spells Data'!$A$1:$N$363,13,FALSE)=0,"",VLOOKUP($C537,'Spells Data'!$A$1:$N$363,13,FALSE))</f>
        <v/>
      </c>
      <c r="O537" t="s">
        <v>342</v>
      </c>
    </row>
    <row r="538" spans="1:15" x14ac:dyDescent="0.4">
      <c r="A538" t="s">
        <v>278</v>
      </c>
      <c r="B538">
        <v>9</v>
      </c>
      <c r="C538" t="s">
        <v>326</v>
      </c>
      <c r="D538" t="str">
        <f>IF(VLOOKUP($C538,'Spells Data'!$A$1:$N$363,3,FALSE)=0,"",VLOOKUP($C538,'Spells Data'!$A$1:$N$363,3,FALSE))</f>
        <v>evocation</v>
      </c>
      <c r="E538" t="str">
        <f>IF(VLOOKUP($C538,'Spells Data'!$A$1:$N$363,4,FALSE)=0,"",VLOOKUP($C538,'Spells Data'!$A$1:$N$363,4,FALSE))</f>
        <v/>
      </c>
      <c r="F538" t="str">
        <f>IF(VLOOKUP($C538,'Spells Data'!$A$1:$N$363,5,FALSE)=0,"",VLOOKUP($C538,'Spells Data'!$A$1:$N$363,5,FALSE))</f>
        <v>1 action</v>
      </c>
      <c r="G538" t="str">
        <f>IF(VLOOKUP($C538,'Spells Data'!$A$1:$N$363,6,FALSE)=0,"",VLOOKUP($C538,'Spells Data'!$A$1:$N$363,6,FALSE))</f>
        <v>1 mile</v>
      </c>
      <c r="H538" t="str">
        <f>IF(VLOOKUP($C538,'Spells Data'!$A$1:$N$363,7,FALSE)=0,"",VLOOKUP($C538,'Spells Data'!$A$1:$N$363,7,FALSE))</f>
        <v>V</v>
      </c>
      <c r="I538" t="str">
        <f>IF(VLOOKUP($C538,'Spells Data'!$A$1:$N$363,8,FALSE)=0,"",VLOOKUP($C538,'Spells Data'!$A$1:$N$363,8,FALSE))</f>
        <v>S</v>
      </c>
      <c r="J538" t="str">
        <f>IF(VLOOKUP($C538,'Spells Data'!$A$1:$N$363,9,FALSE)=0,"",VLOOKUP($C538,'Spells Data'!$A$1:$N$363,9,FALSE))</f>
        <v/>
      </c>
      <c r="K538" t="str">
        <f>IF(VLOOKUP($C538,'Spells Data'!$A$1:$N$363,10,FALSE)=0,"",VLOOKUP($C538,'Spells Data'!$A$1:$N$363,10,FALSE))</f>
        <v/>
      </c>
      <c r="L538" t="str">
        <f>IF(VLOOKUP($C538,'Spells Data'!$A$1:$N$363,11,FALSE)=0,"",VLOOKUP($C538,'Spells Data'!$A$1:$N$363,11,FALSE))</f>
        <v>Instantaneous</v>
      </c>
      <c r="M538" t="str">
        <f>IF(VLOOKUP($C538,'Spells Data'!$A$1:$N$363,12,FALSE)=0,"",VLOOKUP($C538,'Spells Data'!$A$1:$N$363,12,FALSE))</f>
        <v>Four orbs each strike a 40' radius dealind 20d6 fire and 20d6 bludeoning damage on a failed Dex save</v>
      </c>
      <c r="N538" t="str">
        <f>IF(VLOOKUP($C538,'Spells Data'!$A$1:$N$363,13,FALSE)=0,"",VLOOKUP($C538,'Spells Data'!$A$1:$N$363,13,FALSE))</f>
        <v/>
      </c>
      <c r="O538" t="s">
        <v>278</v>
      </c>
    </row>
    <row r="539" spans="1:15" x14ac:dyDescent="0.4">
      <c r="A539" t="s">
        <v>342</v>
      </c>
      <c r="B539">
        <v>9</v>
      </c>
      <c r="C539" t="s">
        <v>326</v>
      </c>
      <c r="D539" t="str">
        <f>IF(VLOOKUP($C539,'Spells Data'!$A$1:$N$363,3,FALSE)=0,"",VLOOKUP($C539,'Spells Data'!$A$1:$N$363,3,FALSE))</f>
        <v>evocation</v>
      </c>
      <c r="E539" t="str">
        <f>IF(VLOOKUP($C539,'Spells Data'!$A$1:$N$363,4,FALSE)=0,"",VLOOKUP($C539,'Spells Data'!$A$1:$N$363,4,FALSE))</f>
        <v/>
      </c>
      <c r="F539" t="str">
        <f>IF(VLOOKUP($C539,'Spells Data'!$A$1:$N$363,5,FALSE)=0,"",VLOOKUP($C539,'Spells Data'!$A$1:$N$363,5,FALSE))</f>
        <v>1 action</v>
      </c>
      <c r="G539" t="str">
        <f>IF(VLOOKUP($C539,'Spells Data'!$A$1:$N$363,6,FALSE)=0,"",VLOOKUP($C539,'Spells Data'!$A$1:$N$363,6,FALSE))</f>
        <v>1 mile</v>
      </c>
      <c r="H539" t="str">
        <f>IF(VLOOKUP($C539,'Spells Data'!$A$1:$N$363,7,FALSE)=0,"",VLOOKUP($C539,'Spells Data'!$A$1:$N$363,7,FALSE))</f>
        <v>V</v>
      </c>
      <c r="I539" t="str">
        <f>IF(VLOOKUP($C539,'Spells Data'!$A$1:$N$363,8,FALSE)=0,"",VLOOKUP($C539,'Spells Data'!$A$1:$N$363,8,FALSE))</f>
        <v>S</v>
      </c>
      <c r="J539" t="str">
        <f>IF(VLOOKUP($C539,'Spells Data'!$A$1:$N$363,9,FALSE)=0,"",VLOOKUP($C539,'Spells Data'!$A$1:$N$363,9,FALSE))</f>
        <v/>
      </c>
      <c r="K539" t="str">
        <f>IF(VLOOKUP($C539,'Spells Data'!$A$1:$N$363,10,FALSE)=0,"",VLOOKUP($C539,'Spells Data'!$A$1:$N$363,10,FALSE))</f>
        <v/>
      </c>
      <c r="L539" t="str">
        <f>IF(VLOOKUP($C539,'Spells Data'!$A$1:$N$363,11,FALSE)=0,"",VLOOKUP($C539,'Spells Data'!$A$1:$N$363,11,FALSE))</f>
        <v>Instantaneous</v>
      </c>
      <c r="M539" t="str">
        <f>IF(VLOOKUP($C539,'Spells Data'!$A$1:$N$363,12,FALSE)=0,"",VLOOKUP($C539,'Spells Data'!$A$1:$N$363,12,FALSE))</f>
        <v>Four orbs each strike a 40' radius dealind 20d6 fire and 20d6 bludeoning damage on a failed Dex save</v>
      </c>
      <c r="N539" t="str">
        <f>IF(VLOOKUP($C539,'Spells Data'!$A$1:$N$363,13,FALSE)=0,"",VLOOKUP($C539,'Spells Data'!$A$1:$N$363,13,FALSE))</f>
        <v/>
      </c>
      <c r="O539" t="s">
        <v>342</v>
      </c>
    </row>
    <row r="540" spans="1:15" x14ac:dyDescent="0.4">
      <c r="A540" t="s">
        <v>10</v>
      </c>
      <c r="B540">
        <v>8</v>
      </c>
      <c r="C540" t="s">
        <v>118</v>
      </c>
      <c r="D540" t="str">
        <f>IF(VLOOKUP($C540,'Spells Data'!$A$1:$N$363,3,FALSE)=0,"",VLOOKUP($C540,'Spells Data'!$A$1:$N$363,3,FALSE))</f>
        <v>abjuration</v>
      </c>
      <c r="E540" t="str">
        <f>IF(VLOOKUP($C540,'Spells Data'!$A$1:$N$363,4,FALSE)=0,"",VLOOKUP($C540,'Spells Data'!$A$1:$N$363,4,FALSE))</f>
        <v/>
      </c>
      <c r="F540" t="str">
        <f>IF(VLOOKUP($C540,'Spells Data'!$A$1:$N$363,5,FALSE)=0,"",VLOOKUP($C540,'Spells Data'!$A$1:$N$363,5,FALSE))</f>
        <v>1 action</v>
      </c>
      <c r="G540" t="str">
        <f>IF(VLOOKUP($C540,'Spells Data'!$A$1:$N$363,6,FALSE)=0,"",VLOOKUP($C540,'Spells Data'!$A$1:$N$363,6,FALSE))</f>
        <v>Touch</v>
      </c>
      <c r="H540" t="str">
        <f>IF(VLOOKUP($C540,'Spells Data'!$A$1:$N$363,7,FALSE)=0,"",VLOOKUP($C540,'Spells Data'!$A$1:$N$363,7,FALSE))</f>
        <v>V</v>
      </c>
      <c r="I540" t="str">
        <f>IF(VLOOKUP($C540,'Spells Data'!$A$1:$N$363,8,FALSE)=0,"",VLOOKUP($C540,'Spells Data'!$A$1:$N$363,8,FALSE))</f>
        <v>S</v>
      </c>
      <c r="J540" t="str">
        <f>IF(VLOOKUP($C540,'Spells Data'!$A$1:$N$363,9,FALSE)=0,"",VLOOKUP($C540,'Spells Data'!$A$1:$N$363,9,FALSE))</f>
        <v/>
      </c>
      <c r="K540" t="str">
        <f>IF(VLOOKUP($C540,'Spells Data'!$A$1:$N$363,10,FALSE)=0,"",VLOOKUP($C540,'Spells Data'!$A$1:$N$363,10,FALSE))</f>
        <v/>
      </c>
      <c r="L540" t="str">
        <f>IF(VLOOKUP($C540,'Spells Data'!$A$1:$N$363,11,FALSE)=0,"",VLOOKUP($C540,'Spells Data'!$A$1:$N$363,11,FALSE))</f>
        <v>24 hours</v>
      </c>
      <c r="M540" t="str">
        <f>IF(VLOOKUP($C540,'Spells Data'!$A$1:$N$363,12,FALSE)=0,"",VLOOKUP($C540,'Spells Data'!$A$1:$N$363,12,FALSE))</f>
        <v>One willing creature touched is immune to psychic damage, divination, and charm conditions for duration</v>
      </c>
      <c r="N540" t="str">
        <f>IF(VLOOKUP($C540,'Spells Data'!$A$1:$N$363,13,FALSE)=0,"",VLOOKUP($C540,'Spells Data'!$A$1:$N$363,13,FALSE))</f>
        <v/>
      </c>
      <c r="O540" t="s">
        <v>10</v>
      </c>
    </row>
    <row r="541" spans="1:15" x14ac:dyDescent="0.4">
      <c r="A541" t="s">
        <v>342</v>
      </c>
      <c r="B541">
        <v>8</v>
      </c>
      <c r="C541" t="s">
        <v>118</v>
      </c>
      <c r="D541" t="str">
        <f>IF(VLOOKUP($C541,'Spells Data'!$A$1:$N$363,3,FALSE)=0,"",VLOOKUP($C541,'Spells Data'!$A$1:$N$363,3,FALSE))</f>
        <v>abjuration</v>
      </c>
      <c r="E541" t="str">
        <f>IF(VLOOKUP($C541,'Spells Data'!$A$1:$N$363,4,FALSE)=0,"",VLOOKUP($C541,'Spells Data'!$A$1:$N$363,4,FALSE))</f>
        <v/>
      </c>
      <c r="F541" t="str">
        <f>IF(VLOOKUP($C541,'Spells Data'!$A$1:$N$363,5,FALSE)=0,"",VLOOKUP($C541,'Spells Data'!$A$1:$N$363,5,FALSE))</f>
        <v>1 action</v>
      </c>
      <c r="G541" t="str">
        <f>IF(VLOOKUP($C541,'Spells Data'!$A$1:$N$363,6,FALSE)=0,"",VLOOKUP($C541,'Spells Data'!$A$1:$N$363,6,FALSE))</f>
        <v>Touch</v>
      </c>
      <c r="H541" t="str">
        <f>IF(VLOOKUP($C541,'Spells Data'!$A$1:$N$363,7,FALSE)=0,"",VLOOKUP($C541,'Spells Data'!$A$1:$N$363,7,FALSE))</f>
        <v>V</v>
      </c>
      <c r="I541" t="str">
        <f>IF(VLOOKUP($C541,'Spells Data'!$A$1:$N$363,8,FALSE)=0,"",VLOOKUP($C541,'Spells Data'!$A$1:$N$363,8,FALSE))</f>
        <v>S</v>
      </c>
      <c r="J541" t="str">
        <f>IF(VLOOKUP($C541,'Spells Data'!$A$1:$N$363,9,FALSE)=0,"",VLOOKUP($C541,'Spells Data'!$A$1:$N$363,9,FALSE))</f>
        <v/>
      </c>
      <c r="K541" t="str">
        <f>IF(VLOOKUP($C541,'Spells Data'!$A$1:$N$363,10,FALSE)=0,"",VLOOKUP($C541,'Spells Data'!$A$1:$N$363,10,FALSE))</f>
        <v/>
      </c>
      <c r="L541" t="str">
        <f>IF(VLOOKUP($C541,'Spells Data'!$A$1:$N$363,11,FALSE)=0,"",VLOOKUP($C541,'Spells Data'!$A$1:$N$363,11,FALSE))</f>
        <v>24 hours</v>
      </c>
      <c r="M541" t="str">
        <f>IF(VLOOKUP($C541,'Spells Data'!$A$1:$N$363,12,FALSE)=0,"",VLOOKUP($C541,'Spells Data'!$A$1:$N$363,12,FALSE))</f>
        <v>One willing creature touched is immune to psychic damage, divination, and charm conditions for duration</v>
      </c>
      <c r="N541" t="str">
        <f>IF(VLOOKUP($C541,'Spells Data'!$A$1:$N$363,13,FALSE)=0,"",VLOOKUP($C541,'Spells Data'!$A$1:$N$363,13,FALSE))</f>
        <v/>
      </c>
      <c r="O541" t="s">
        <v>342</v>
      </c>
    </row>
    <row r="542" spans="1:15" x14ac:dyDescent="0.4">
      <c r="A542" t="s">
        <v>10</v>
      </c>
      <c r="B542">
        <v>0</v>
      </c>
      <c r="C542" t="s">
        <v>17</v>
      </c>
      <c r="D542" t="str">
        <f>IF(VLOOKUP($C542,'Spells Data'!$A$1:$N$363,3,FALSE)=0,"",VLOOKUP($C542,'Spells Data'!$A$1:$N$363,3,FALSE))</f>
        <v>illusion</v>
      </c>
      <c r="E542" t="str">
        <f>IF(VLOOKUP($C542,'Spells Data'!$A$1:$N$363,4,FALSE)=0,"",VLOOKUP($C542,'Spells Data'!$A$1:$N$363,4,FALSE))</f>
        <v/>
      </c>
      <c r="F542" t="str">
        <f>IF(VLOOKUP($C542,'Spells Data'!$A$1:$N$363,5,FALSE)=0,"",VLOOKUP($C542,'Spells Data'!$A$1:$N$363,5,FALSE))</f>
        <v>1 action</v>
      </c>
      <c r="G542" t="str">
        <f>IF(VLOOKUP($C542,'Spells Data'!$A$1:$N$363,6,FALSE)=0,"",VLOOKUP($C542,'Spells Data'!$A$1:$N$363,6,FALSE))</f>
        <v>30 feet</v>
      </c>
      <c r="H542" t="str">
        <f>IF(VLOOKUP($C542,'Spells Data'!$A$1:$N$363,7,FALSE)=0,"",VLOOKUP($C542,'Spells Data'!$A$1:$N$363,7,FALSE))</f>
        <v/>
      </c>
      <c r="I542" t="str">
        <f>IF(VLOOKUP($C542,'Spells Data'!$A$1:$N$363,8,FALSE)=0,"",VLOOKUP($C542,'Spells Data'!$A$1:$N$363,8,FALSE))</f>
        <v>S</v>
      </c>
      <c r="J542" t="str">
        <f>IF(VLOOKUP($C542,'Spells Data'!$A$1:$N$363,9,FALSE)=0,"",VLOOKUP($C542,'Spells Data'!$A$1:$N$363,9,FALSE))</f>
        <v>M</v>
      </c>
      <c r="K542" t="str">
        <f>IF(VLOOKUP($C542,'Spells Data'!$A$1:$N$363,10,FALSE)=0,"",VLOOKUP($C542,'Spells Data'!$A$1:$N$363,10,FALSE))</f>
        <v/>
      </c>
      <c r="L542" t="str">
        <f>IF(VLOOKUP($C542,'Spells Data'!$A$1:$N$363,11,FALSE)=0,"",VLOOKUP($C542,'Spells Data'!$A$1:$N$363,11,FALSE))</f>
        <v>1 minute</v>
      </c>
      <c r="M542" t="str">
        <f>IF(VLOOKUP($C542,'Spells Data'!$A$1:$N$363,12,FALSE)=0,"",VLOOKUP($C542,'Spells Data'!$A$1:$N$363,12,FALSE))</f>
        <v>You create a sound or an image of an object within range that lasts for the duration.</v>
      </c>
      <c r="N542" t="str">
        <f>IF(VLOOKUP($C542,'Spells Data'!$A$1:$N$363,13,FALSE)=0,"",VLOOKUP($C542,'Spells Data'!$A$1:$N$363,13,FALSE))</f>
        <v/>
      </c>
      <c r="O542" t="s">
        <v>10</v>
      </c>
    </row>
    <row r="543" spans="1:15" x14ac:dyDescent="0.4">
      <c r="A543" t="s">
        <v>278</v>
      </c>
      <c r="B543">
        <v>0</v>
      </c>
      <c r="C543" t="s">
        <v>17</v>
      </c>
      <c r="D543" t="str">
        <f>IF(VLOOKUP($C543,'Spells Data'!$A$1:$N$363,3,FALSE)=0,"",VLOOKUP($C543,'Spells Data'!$A$1:$N$363,3,FALSE))</f>
        <v>illusion</v>
      </c>
      <c r="E543" t="str">
        <f>IF(VLOOKUP($C543,'Spells Data'!$A$1:$N$363,4,FALSE)=0,"",VLOOKUP($C543,'Spells Data'!$A$1:$N$363,4,FALSE))</f>
        <v/>
      </c>
      <c r="F543" t="str">
        <f>IF(VLOOKUP($C543,'Spells Data'!$A$1:$N$363,5,FALSE)=0,"",VLOOKUP($C543,'Spells Data'!$A$1:$N$363,5,FALSE))</f>
        <v>1 action</v>
      </c>
      <c r="G543" t="str">
        <f>IF(VLOOKUP($C543,'Spells Data'!$A$1:$N$363,6,FALSE)=0,"",VLOOKUP($C543,'Spells Data'!$A$1:$N$363,6,FALSE))</f>
        <v>30 feet</v>
      </c>
      <c r="H543" t="str">
        <f>IF(VLOOKUP($C543,'Spells Data'!$A$1:$N$363,7,FALSE)=0,"",VLOOKUP($C543,'Spells Data'!$A$1:$N$363,7,FALSE))</f>
        <v/>
      </c>
      <c r="I543" t="str">
        <f>IF(VLOOKUP($C543,'Spells Data'!$A$1:$N$363,8,FALSE)=0,"",VLOOKUP($C543,'Spells Data'!$A$1:$N$363,8,FALSE))</f>
        <v>S</v>
      </c>
      <c r="J543" t="str">
        <f>IF(VLOOKUP($C543,'Spells Data'!$A$1:$N$363,9,FALSE)=0,"",VLOOKUP($C543,'Spells Data'!$A$1:$N$363,9,FALSE))</f>
        <v>M</v>
      </c>
      <c r="K543" t="str">
        <f>IF(VLOOKUP($C543,'Spells Data'!$A$1:$N$363,10,FALSE)=0,"",VLOOKUP($C543,'Spells Data'!$A$1:$N$363,10,FALSE))</f>
        <v/>
      </c>
      <c r="L543" t="str">
        <f>IF(VLOOKUP($C543,'Spells Data'!$A$1:$N$363,11,FALSE)=0,"",VLOOKUP($C543,'Spells Data'!$A$1:$N$363,11,FALSE))</f>
        <v>1 minute</v>
      </c>
      <c r="M543" t="str">
        <f>IF(VLOOKUP($C543,'Spells Data'!$A$1:$N$363,12,FALSE)=0,"",VLOOKUP($C543,'Spells Data'!$A$1:$N$363,12,FALSE))</f>
        <v>You create a sound or an image of an object within range that lasts for the duration.</v>
      </c>
      <c r="N543" t="str">
        <f>IF(VLOOKUP($C543,'Spells Data'!$A$1:$N$363,13,FALSE)=0,"",VLOOKUP($C543,'Spells Data'!$A$1:$N$363,13,FALSE))</f>
        <v/>
      </c>
      <c r="O543" t="s">
        <v>278</v>
      </c>
    </row>
    <row r="544" spans="1:15" x14ac:dyDescent="0.4">
      <c r="A544" t="s">
        <v>329</v>
      </c>
      <c r="B544">
        <v>0</v>
      </c>
      <c r="C544" t="s">
        <v>17</v>
      </c>
      <c r="D544" t="str">
        <f>IF(VLOOKUP($C544,'Spells Data'!$A$1:$N$363,3,FALSE)=0,"",VLOOKUP($C544,'Spells Data'!$A$1:$N$363,3,FALSE))</f>
        <v>illusion</v>
      </c>
      <c r="E544" t="str">
        <f>IF(VLOOKUP($C544,'Spells Data'!$A$1:$N$363,4,FALSE)=0,"",VLOOKUP($C544,'Spells Data'!$A$1:$N$363,4,FALSE))</f>
        <v/>
      </c>
      <c r="F544" t="str">
        <f>IF(VLOOKUP($C544,'Spells Data'!$A$1:$N$363,5,FALSE)=0,"",VLOOKUP($C544,'Spells Data'!$A$1:$N$363,5,FALSE))</f>
        <v>1 action</v>
      </c>
      <c r="G544" t="str">
        <f>IF(VLOOKUP($C544,'Spells Data'!$A$1:$N$363,6,FALSE)=0,"",VLOOKUP($C544,'Spells Data'!$A$1:$N$363,6,FALSE))</f>
        <v>30 feet</v>
      </c>
      <c r="H544" t="str">
        <f>IF(VLOOKUP($C544,'Spells Data'!$A$1:$N$363,7,FALSE)=0,"",VLOOKUP($C544,'Spells Data'!$A$1:$N$363,7,FALSE))</f>
        <v/>
      </c>
      <c r="I544" t="str">
        <f>IF(VLOOKUP($C544,'Spells Data'!$A$1:$N$363,8,FALSE)=0,"",VLOOKUP($C544,'Spells Data'!$A$1:$N$363,8,FALSE))</f>
        <v>S</v>
      </c>
      <c r="J544" t="str">
        <f>IF(VLOOKUP($C544,'Spells Data'!$A$1:$N$363,9,FALSE)=0,"",VLOOKUP($C544,'Spells Data'!$A$1:$N$363,9,FALSE))</f>
        <v>M</v>
      </c>
      <c r="K544" t="str">
        <f>IF(VLOOKUP($C544,'Spells Data'!$A$1:$N$363,10,FALSE)=0,"",VLOOKUP($C544,'Spells Data'!$A$1:$N$363,10,FALSE))</f>
        <v/>
      </c>
      <c r="L544" t="str">
        <f>IF(VLOOKUP($C544,'Spells Data'!$A$1:$N$363,11,FALSE)=0,"",VLOOKUP($C544,'Spells Data'!$A$1:$N$363,11,FALSE))</f>
        <v>1 minute</v>
      </c>
      <c r="M544" t="str">
        <f>IF(VLOOKUP($C544,'Spells Data'!$A$1:$N$363,12,FALSE)=0,"",VLOOKUP($C544,'Spells Data'!$A$1:$N$363,12,FALSE))</f>
        <v>You create a sound or an image of an object within range that lasts for the duration.</v>
      </c>
      <c r="N544" t="str">
        <f>IF(VLOOKUP($C544,'Spells Data'!$A$1:$N$363,13,FALSE)=0,"",VLOOKUP($C544,'Spells Data'!$A$1:$N$363,13,FALSE))</f>
        <v/>
      </c>
      <c r="O544" t="s">
        <v>329</v>
      </c>
    </row>
    <row r="545" spans="1:15" x14ac:dyDescent="0.4">
      <c r="A545" t="s">
        <v>342</v>
      </c>
      <c r="B545">
        <v>0</v>
      </c>
      <c r="C545" t="s">
        <v>17</v>
      </c>
      <c r="D545" t="str">
        <f>IF(VLOOKUP($C545,'Spells Data'!$A$1:$N$363,3,FALSE)=0,"",VLOOKUP($C545,'Spells Data'!$A$1:$N$363,3,FALSE))</f>
        <v>illusion</v>
      </c>
      <c r="E545" t="str">
        <f>IF(VLOOKUP($C545,'Spells Data'!$A$1:$N$363,4,FALSE)=0,"",VLOOKUP($C545,'Spells Data'!$A$1:$N$363,4,FALSE))</f>
        <v/>
      </c>
      <c r="F545" t="str">
        <f>IF(VLOOKUP($C545,'Spells Data'!$A$1:$N$363,5,FALSE)=0,"",VLOOKUP($C545,'Spells Data'!$A$1:$N$363,5,FALSE))</f>
        <v>1 action</v>
      </c>
      <c r="G545" t="str">
        <f>IF(VLOOKUP($C545,'Spells Data'!$A$1:$N$363,6,FALSE)=0,"",VLOOKUP($C545,'Spells Data'!$A$1:$N$363,6,FALSE))</f>
        <v>30 feet</v>
      </c>
      <c r="H545" t="str">
        <f>IF(VLOOKUP($C545,'Spells Data'!$A$1:$N$363,7,FALSE)=0,"",VLOOKUP($C545,'Spells Data'!$A$1:$N$363,7,FALSE))</f>
        <v/>
      </c>
      <c r="I545" t="str">
        <f>IF(VLOOKUP($C545,'Spells Data'!$A$1:$N$363,8,FALSE)=0,"",VLOOKUP($C545,'Spells Data'!$A$1:$N$363,8,FALSE))</f>
        <v>S</v>
      </c>
      <c r="J545" t="str">
        <f>IF(VLOOKUP($C545,'Spells Data'!$A$1:$N$363,9,FALSE)=0,"",VLOOKUP($C545,'Spells Data'!$A$1:$N$363,9,FALSE))</f>
        <v>M</v>
      </c>
      <c r="K545" t="str">
        <f>IF(VLOOKUP($C545,'Spells Data'!$A$1:$N$363,10,FALSE)=0,"",VLOOKUP($C545,'Spells Data'!$A$1:$N$363,10,FALSE))</f>
        <v/>
      </c>
      <c r="L545" t="str">
        <f>IF(VLOOKUP($C545,'Spells Data'!$A$1:$N$363,11,FALSE)=0,"",VLOOKUP($C545,'Spells Data'!$A$1:$N$363,11,FALSE))</f>
        <v>1 minute</v>
      </c>
      <c r="M545" t="str">
        <f>IF(VLOOKUP($C545,'Spells Data'!$A$1:$N$363,12,FALSE)=0,"",VLOOKUP($C545,'Spells Data'!$A$1:$N$363,12,FALSE))</f>
        <v>You create a sound or an image of an object within range that lasts for the duration.</v>
      </c>
      <c r="N545" t="str">
        <f>IF(VLOOKUP($C545,'Spells Data'!$A$1:$N$363,13,FALSE)=0,"",VLOOKUP($C545,'Spells Data'!$A$1:$N$363,13,FALSE))</f>
        <v/>
      </c>
      <c r="O545" t="s">
        <v>342</v>
      </c>
    </row>
    <row r="546" spans="1:15" x14ac:dyDescent="0.4">
      <c r="A546" t="s">
        <v>10</v>
      </c>
      <c r="B546">
        <v>7</v>
      </c>
      <c r="C546" t="s">
        <v>108</v>
      </c>
      <c r="D546" t="str">
        <f>IF(VLOOKUP($C546,'Spells Data'!$A$1:$N$363,3,FALSE)=0,"",VLOOKUP($C546,'Spells Data'!$A$1:$N$363,3,FALSE))</f>
        <v>illusion</v>
      </c>
      <c r="E546" t="str">
        <f>IF(VLOOKUP($C546,'Spells Data'!$A$1:$N$363,4,FALSE)=0,"",VLOOKUP($C546,'Spells Data'!$A$1:$N$363,4,FALSE))</f>
        <v/>
      </c>
      <c r="F546" t="str">
        <f>IF(VLOOKUP($C546,'Spells Data'!$A$1:$N$363,5,FALSE)=0,"",VLOOKUP($C546,'Spells Data'!$A$1:$N$363,5,FALSE))</f>
        <v>10 minutes</v>
      </c>
      <c r="G546" t="str">
        <f>IF(VLOOKUP($C546,'Spells Data'!$A$1:$N$363,6,FALSE)=0,"",VLOOKUP($C546,'Spells Data'!$A$1:$N$363,6,FALSE))</f>
        <v>Sight</v>
      </c>
      <c r="H546" t="str">
        <f>IF(VLOOKUP($C546,'Spells Data'!$A$1:$N$363,7,FALSE)=0,"",VLOOKUP($C546,'Spells Data'!$A$1:$N$363,7,FALSE))</f>
        <v>V</v>
      </c>
      <c r="I546" t="str">
        <f>IF(VLOOKUP($C546,'Spells Data'!$A$1:$N$363,8,FALSE)=0,"",VLOOKUP($C546,'Spells Data'!$A$1:$N$363,8,FALSE))</f>
        <v>S</v>
      </c>
      <c r="J546" t="str">
        <f>IF(VLOOKUP($C546,'Spells Data'!$A$1:$N$363,9,FALSE)=0,"",VLOOKUP($C546,'Spells Data'!$A$1:$N$363,9,FALSE))</f>
        <v/>
      </c>
      <c r="K546" t="str">
        <f>IF(VLOOKUP($C546,'Spells Data'!$A$1:$N$363,10,FALSE)=0,"",VLOOKUP($C546,'Spells Data'!$A$1:$N$363,10,FALSE))</f>
        <v/>
      </c>
      <c r="L546" t="str">
        <f>IF(VLOOKUP($C546,'Spells Data'!$A$1:$N$363,11,FALSE)=0,"",VLOOKUP($C546,'Spells Data'!$A$1:$N$363,11,FALSE))</f>
        <v>10 days</v>
      </c>
      <c r="M546" t="str">
        <f>IF(VLOOKUP($C546,'Spells Data'!$A$1:$N$363,12,FALSE)=0,"",VLOOKUP($C546,'Spells Data'!$A$1:$N$363,12,FALSE))</f>
        <v>You make terrain in an area up to 1 mile square look, sound, smell, and even feel like some other sort of terrain.</v>
      </c>
      <c r="N546" t="str">
        <f>IF(VLOOKUP($C546,'Spells Data'!$A$1:$N$363,13,FALSE)=0,"",VLOOKUP($C546,'Spells Data'!$A$1:$N$363,13,FALSE))</f>
        <v/>
      </c>
      <c r="O546" t="s">
        <v>10</v>
      </c>
    </row>
    <row r="547" spans="1:15" x14ac:dyDescent="0.4">
      <c r="A547" t="s">
        <v>195</v>
      </c>
      <c r="B547">
        <v>7</v>
      </c>
      <c r="C547" t="s">
        <v>108</v>
      </c>
      <c r="D547" t="str">
        <f>IF(VLOOKUP($C547,'Spells Data'!$A$1:$N$363,3,FALSE)=0,"",VLOOKUP($C547,'Spells Data'!$A$1:$N$363,3,FALSE))</f>
        <v>illusion</v>
      </c>
      <c r="E547" t="str">
        <f>IF(VLOOKUP($C547,'Spells Data'!$A$1:$N$363,4,FALSE)=0,"",VLOOKUP($C547,'Spells Data'!$A$1:$N$363,4,FALSE))</f>
        <v/>
      </c>
      <c r="F547" t="str">
        <f>IF(VLOOKUP($C547,'Spells Data'!$A$1:$N$363,5,FALSE)=0,"",VLOOKUP($C547,'Spells Data'!$A$1:$N$363,5,FALSE))</f>
        <v>10 minutes</v>
      </c>
      <c r="G547" t="str">
        <f>IF(VLOOKUP($C547,'Spells Data'!$A$1:$N$363,6,FALSE)=0,"",VLOOKUP($C547,'Spells Data'!$A$1:$N$363,6,FALSE))</f>
        <v>Sight</v>
      </c>
      <c r="H547" t="str">
        <f>IF(VLOOKUP($C547,'Spells Data'!$A$1:$N$363,7,FALSE)=0,"",VLOOKUP($C547,'Spells Data'!$A$1:$N$363,7,FALSE))</f>
        <v>V</v>
      </c>
      <c r="I547" t="str">
        <f>IF(VLOOKUP($C547,'Spells Data'!$A$1:$N$363,8,FALSE)=0,"",VLOOKUP($C547,'Spells Data'!$A$1:$N$363,8,FALSE))</f>
        <v>S</v>
      </c>
      <c r="J547" t="str">
        <f>IF(VLOOKUP($C547,'Spells Data'!$A$1:$N$363,9,FALSE)=0,"",VLOOKUP($C547,'Spells Data'!$A$1:$N$363,9,FALSE))</f>
        <v/>
      </c>
      <c r="K547" t="str">
        <f>IF(VLOOKUP($C547,'Spells Data'!$A$1:$N$363,10,FALSE)=0,"",VLOOKUP($C547,'Spells Data'!$A$1:$N$363,10,FALSE))</f>
        <v/>
      </c>
      <c r="L547" t="str">
        <f>IF(VLOOKUP($C547,'Spells Data'!$A$1:$N$363,11,FALSE)=0,"",VLOOKUP($C547,'Spells Data'!$A$1:$N$363,11,FALSE))</f>
        <v>10 days</v>
      </c>
      <c r="M547" t="str">
        <f>IF(VLOOKUP($C547,'Spells Data'!$A$1:$N$363,12,FALSE)=0,"",VLOOKUP($C547,'Spells Data'!$A$1:$N$363,12,FALSE))</f>
        <v>You make terrain in an area up to 1 mile square look, sound, smell, and even feel like some other sort of terrain.</v>
      </c>
      <c r="N547" t="str">
        <f>IF(VLOOKUP($C547,'Spells Data'!$A$1:$N$363,13,FALSE)=0,"",VLOOKUP($C547,'Spells Data'!$A$1:$N$363,13,FALSE))</f>
        <v/>
      </c>
      <c r="O547" t="s">
        <v>195</v>
      </c>
    </row>
    <row r="548" spans="1:15" x14ac:dyDescent="0.4">
      <c r="A548" t="s">
        <v>342</v>
      </c>
      <c r="B548">
        <v>7</v>
      </c>
      <c r="C548" t="s">
        <v>108</v>
      </c>
      <c r="D548" t="str">
        <f>IF(VLOOKUP($C548,'Spells Data'!$A$1:$N$363,3,FALSE)=0,"",VLOOKUP($C548,'Spells Data'!$A$1:$N$363,3,FALSE))</f>
        <v>illusion</v>
      </c>
      <c r="E548" t="str">
        <f>IF(VLOOKUP($C548,'Spells Data'!$A$1:$N$363,4,FALSE)=0,"",VLOOKUP($C548,'Spells Data'!$A$1:$N$363,4,FALSE))</f>
        <v/>
      </c>
      <c r="F548" t="str">
        <f>IF(VLOOKUP($C548,'Spells Data'!$A$1:$N$363,5,FALSE)=0,"",VLOOKUP($C548,'Spells Data'!$A$1:$N$363,5,FALSE))</f>
        <v>10 minutes</v>
      </c>
      <c r="G548" t="str">
        <f>IF(VLOOKUP($C548,'Spells Data'!$A$1:$N$363,6,FALSE)=0,"",VLOOKUP($C548,'Spells Data'!$A$1:$N$363,6,FALSE))</f>
        <v>Sight</v>
      </c>
      <c r="H548" t="str">
        <f>IF(VLOOKUP($C548,'Spells Data'!$A$1:$N$363,7,FALSE)=0,"",VLOOKUP($C548,'Spells Data'!$A$1:$N$363,7,FALSE))</f>
        <v>V</v>
      </c>
      <c r="I548" t="str">
        <f>IF(VLOOKUP($C548,'Spells Data'!$A$1:$N$363,8,FALSE)=0,"",VLOOKUP($C548,'Spells Data'!$A$1:$N$363,8,FALSE))</f>
        <v>S</v>
      </c>
      <c r="J548" t="str">
        <f>IF(VLOOKUP($C548,'Spells Data'!$A$1:$N$363,9,FALSE)=0,"",VLOOKUP($C548,'Spells Data'!$A$1:$N$363,9,FALSE))</f>
        <v/>
      </c>
      <c r="K548" t="str">
        <f>IF(VLOOKUP($C548,'Spells Data'!$A$1:$N$363,10,FALSE)=0,"",VLOOKUP($C548,'Spells Data'!$A$1:$N$363,10,FALSE))</f>
        <v/>
      </c>
      <c r="L548" t="str">
        <f>IF(VLOOKUP($C548,'Spells Data'!$A$1:$N$363,11,FALSE)=0,"",VLOOKUP($C548,'Spells Data'!$A$1:$N$363,11,FALSE))</f>
        <v>10 days</v>
      </c>
      <c r="M548" t="str">
        <f>IF(VLOOKUP($C548,'Spells Data'!$A$1:$N$363,12,FALSE)=0,"",VLOOKUP($C548,'Spells Data'!$A$1:$N$363,12,FALSE))</f>
        <v>You make terrain in an area up to 1 mile square look, sound, smell, and even feel like some other sort of terrain.</v>
      </c>
      <c r="N548" t="str">
        <f>IF(VLOOKUP($C548,'Spells Data'!$A$1:$N$363,13,FALSE)=0,"",VLOOKUP($C548,'Spells Data'!$A$1:$N$363,13,FALSE))</f>
        <v/>
      </c>
      <c r="O548" t="s">
        <v>342</v>
      </c>
    </row>
    <row r="549" spans="1:15" x14ac:dyDescent="0.4">
      <c r="A549" t="s">
        <v>278</v>
      </c>
      <c r="B549">
        <v>2</v>
      </c>
      <c r="C549" t="s">
        <v>300</v>
      </c>
      <c r="D549" t="str">
        <f>IF(VLOOKUP($C549,'Spells Data'!$A$1:$N$363,3,FALSE)=0,"",VLOOKUP($C549,'Spells Data'!$A$1:$N$363,3,FALSE))</f>
        <v>illusion</v>
      </c>
      <c r="E549" t="str">
        <f>IF(VLOOKUP($C549,'Spells Data'!$A$1:$N$363,4,FALSE)=0,"",VLOOKUP($C549,'Spells Data'!$A$1:$N$363,4,FALSE))</f>
        <v/>
      </c>
      <c r="F549" t="str">
        <f>IF(VLOOKUP($C549,'Spells Data'!$A$1:$N$363,5,FALSE)=0,"",VLOOKUP($C549,'Spells Data'!$A$1:$N$363,5,FALSE))</f>
        <v>1 action</v>
      </c>
      <c r="G549" t="str">
        <f>IF(VLOOKUP($C549,'Spells Data'!$A$1:$N$363,6,FALSE)=0,"",VLOOKUP($C549,'Spells Data'!$A$1:$N$363,6,FALSE))</f>
        <v>Self</v>
      </c>
      <c r="H549" t="str">
        <f>IF(VLOOKUP($C549,'Spells Data'!$A$1:$N$363,7,FALSE)=0,"",VLOOKUP($C549,'Spells Data'!$A$1:$N$363,7,FALSE))</f>
        <v>V</v>
      </c>
      <c r="I549" t="str">
        <f>IF(VLOOKUP($C549,'Spells Data'!$A$1:$N$363,8,FALSE)=0,"",VLOOKUP($C549,'Spells Data'!$A$1:$N$363,8,FALSE))</f>
        <v>S</v>
      </c>
      <c r="J549" t="str">
        <f>IF(VLOOKUP($C549,'Spells Data'!$A$1:$N$363,9,FALSE)=0,"",VLOOKUP($C549,'Spells Data'!$A$1:$N$363,9,FALSE))</f>
        <v/>
      </c>
      <c r="K549" t="str">
        <f>IF(VLOOKUP($C549,'Spells Data'!$A$1:$N$363,10,FALSE)=0,"",VLOOKUP($C549,'Spells Data'!$A$1:$N$363,10,FALSE))</f>
        <v/>
      </c>
      <c r="L549" t="str">
        <f>IF(VLOOKUP($C549,'Spells Data'!$A$1:$N$363,11,FALSE)=0,"",VLOOKUP($C549,'Spells Data'!$A$1:$N$363,11,FALSE))</f>
        <v>1 minute</v>
      </c>
      <c r="M549" t="str">
        <f>IF(VLOOKUP($C549,'Spells Data'!$A$1:$N$363,12,FALSE)=0,"",VLOOKUP($C549,'Spells Data'!$A$1:$N$363,12,FALSE))</f>
        <v>Three illusory duplicates of yourself appear in your space. Until the spell ends, the duplicates move with you and mimic your actions</v>
      </c>
      <c r="N549" t="str">
        <f>IF(VLOOKUP($C549,'Spells Data'!$A$1:$N$363,13,FALSE)=0,"",VLOOKUP($C549,'Spells Data'!$A$1:$N$363,13,FALSE))</f>
        <v/>
      </c>
      <c r="O549" t="s">
        <v>278</v>
      </c>
    </row>
    <row r="550" spans="1:15" x14ac:dyDescent="0.4">
      <c r="A550" t="s">
        <v>329</v>
      </c>
      <c r="B550">
        <v>2</v>
      </c>
      <c r="C550" t="s">
        <v>300</v>
      </c>
      <c r="D550" t="str">
        <f>IF(VLOOKUP($C550,'Spells Data'!$A$1:$N$363,3,FALSE)=0,"",VLOOKUP($C550,'Spells Data'!$A$1:$N$363,3,FALSE))</f>
        <v>illusion</v>
      </c>
      <c r="E550" t="str">
        <f>IF(VLOOKUP($C550,'Spells Data'!$A$1:$N$363,4,FALSE)=0,"",VLOOKUP($C550,'Spells Data'!$A$1:$N$363,4,FALSE))</f>
        <v/>
      </c>
      <c r="F550" t="str">
        <f>IF(VLOOKUP($C550,'Spells Data'!$A$1:$N$363,5,FALSE)=0,"",VLOOKUP($C550,'Spells Data'!$A$1:$N$363,5,FALSE))</f>
        <v>1 action</v>
      </c>
      <c r="G550" t="str">
        <f>IF(VLOOKUP($C550,'Spells Data'!$A$1:$N$363,6,FALSE)=0,"",VLOOKUP($C550,'Spells Data'!$A$1:$N$363,6,FALSE))</f>
        <v>Self</v>
      </c>
      <c r="H550" t="str">
        <f>IF(VLOOKUP($C550,'Spells Data'!$A$1:$N$363,7,FALSE)=0,"",VLOOKUP($C550,'Spells Data'!$A$1:$N$363,7,FALSE))</f>
        <v>V</v>
      </c>
      <c r="I550" t="str">
        <f>IF(VLOOKUP($C550,'Spells Data'!$A$1:$N$363,8,FALSE)=0,"",VLOOKUP($C550,'Spells Data'!$A$1:$N$363,8,FALSE))</f>
        <v>S</v>
      </c>
      <c r="J550" t="str">
        <f>IF(VLOOKUP($C550,'Spells Data'!$A$1:$N$363,9,FALSE)=0,"",VLOOKUP($C550,'Spells Data'!$A$1:$N$363,9,FALSE))</f>
        <v/>
      </c>
      <c r="K550" t="str">
        <f>IF(VLOOKUP($C550,'Spells Data'!$A$1:$N$363,10,FALSE)=0,"",VLOOKUP($C550,'Spells Data'!$A$1:$N$363,10,FALSE))</f>
        <v/>
      </c>
      <c r="L550" t="str">
        <f>IF(VLOOKUP($C550,'Spells Data'!$A$1:$N$363,11,FALSE)=0,"",VLOOKUP($C550,'Spells Data'!$A$1:$N$363,11,FALSE))</f>
        <v>1 minute</v>
      </c>
      <c r="M550" t="str">
        <f>IF(VLOOKUP($C550,'Spells Data'!$A$1:$N$363,12,FALSE)=0,"",VLOOKUP($C550,'Spells Data'!$A$1:$N$363,12,FALSE))</f>
        <v>Three illusory duplicates of yourself appear in your space. Until the spell ends, the duplicates move with you and mimic your actions</v>
      </c>
      <c r="N550" t="str">
        <f>IF(VLOOKUP($C550,'Spells Data'!$A$1:$N$363,13,FALSE)=0,"",VLOOKUP($C550,'Spells Data'!$A$1:$N$363,13,FALSE))</f>
        <v/>
      </c>
      <c r="O550" t="s">
        <v>329</v>
      </c>
    </row>
    <row r="551" spans="1:15" x14ac:dyDescent="0.4">
      <c r="A551" t="s">
        <v>342</v>
      </c>
      <c r="B551">
        <v>2</v>
      </c>
      <c r="C551" t="s">
        <v>300</v>
      </c>
      <c r="D551" t="str">
        <f>IF(VLOOKUP($C551,'Spells Data'!$A$1:$N$363,3,FALSE)=0,"",VLOOKUP($C551,'Spells Data'!$A$1:$N$363,3,FALSE))</f>
        <v>illusion</v>
      </c>
      <c r="E551" t="str">
        <f>IF(VLOOKUP($C551,'Spells Data'!$A$1:$N$363,4,FALSE)=0,"",VLOOKUP($C551,'Spells Data'!$A$1:$N$363,4,FALSE))</f>
        <v/>
      </c>
      <c r="F551" t="str">
        <f>IF(VLOOKUP($C551,'Spells Data'!$A$1:$N$363,5,FALSE)=0,"",VLOOKUP($C551,'Spells Data'!$A$1:$N$363,5,FALSE))</f>
        <v>1 action</v>
      </c>
      <c r="G551" t="str">
        <f>IF(VLOOKUP($C551,'Spells Data'!$A$1:$N$363,6,FALSE)=0,"",VLOOKUP($C551,'Spells Data'!$A$1:$N$363,6,FALSE))</f>
        <v>Self</v>
      </c>
      <c r="H551" t="str">
        <f>IF(VLOOKUP($C551,'Spells Data'!$A$1:$N$363,7,FALSE)=0,"",VLOOKUP($C551,'Spells Data'!$A$1:$N$363,7,FALSE))</f>
        <v>V</v>
      </c>
      <c r="I551" t="str">
        <f>IF(VLOOKUP($C551,'Spells Data'!$A$1:$N$363,8,FALSE)=0,"",VLOOKUP($C551,'Spells Data'!$A$1:$N$363,8,FALSE))</f>
        <v>S</v>
      </c>
      <c r="J551" t="str">
        <f>IF(VLOOKUP($C551,'Spells Data'!$A$1:$N$363,9,FALSE)=0,"",VLOOKUP($C551,'Spells Data'!$A$1:$N$363,9,FALSE))</f>
        <v/>
      </c>
      <c r="K551" t="str">
        <f>IF(VLOOKUP($C551,'Spells Data'!$A$1:$N$363,10,FALSE)=0,"",VLOOKUP($C551,'Spells Data'!$A$1:$N$363,10,FALSE))</f>
        <v/>
      </c>
      <c r="L551" t="str">
        <f>IF(VLOOKUP($C551,'Spells Data'!$A$1:$N$363,11,FALSE)=0,"",VLOOKUP($C551,'Spells Data'!$A$1:$N$363,11,FALSE))</f>
        <v>1 minute</v>
      </c>
      <c r="M551" t="str">
        <f>IF(VLOOKUP($C551,'Spells Data'!$A$1:$N$363,12,FALSE)=0,"",VLOOKUP($C551,'Spells Data'!$A$1:$N$363,12,FALSE))</f>
        <v>Three illusory duplicates of yourself appear in your space. Until the spell ends, the duplicates move with you and mimic your actions</v>
      </c>
      <c r="N551" t="str">
        <f>IF(VLOOKUP($C551,'Spells Data'!$A$1:$N$363,13,FALSE)=0,"",VLOOKUP($C551,'Spells Data'!$A$1:$N$363,13,FALSE))</f>
        <v/>
      </c>
      <c r="O551" t="s">
        <v>342</v>
      </c>
    </row>
    <row r="552" spans="1:15" x14ac:dyDescent="0.4">
      <c r="A552" t="s">
        <v>10</v>
      </c>
      <c r="B552">
        <v>5</v>
      </c>
      <c r="C552" t="s">
        <v>92</v>
      </c>
      <c r="D552" t="str">
        <f>IF(VLOOKUP($C552,'Spells Data'!$A$1:$N$363,3,FALSE)=0,"",VLOOKUP($C552,'Spells Data'!$A$1:$N$363,3,FALSE))</f>
        <v>illusion</v>
      </c>
      <c r="E552" t="str">
        <f>IF(VLOOKUP($C552,'Spells Data'!$A$1:$N$363,4,FALSE)=0,"",VLOOKUP($C552,'Spells Data'!$A$1:$N$363,4,FALSE))</f>
        <v/>
      </c>
      <c r="F552" t="str">
        <f>IF(VLOOKUP($C552,'Spells Data'!$A$1:$N$363,5,FALSE)=0,"",VLOOKUP($C552,'Spells Data'!$A$1:$N$363,5,FALSE))</f>
        <v>1 action</v>
      </c>
      <c r="G552" t="str">
        <f>IF(VLOOKUP($C552,'Spells Data'!$A$1:$N$363,6,FALSE)=0,"",VLOOKUP($C552,'Spells Data'!$A$1:$N$363,6,FALSE))</f>
        <v>Self</v>
      </c>
      <c r="H552" t="str">
        <f>IF(VLOOKUP($C552,'Spells Data'!$A$1:$N$363,7,FALSE)=0,"",VLOOKUP($C552,'Spells Data'!$A$1:$N$363,7,FALSE))</f>
        <v/>
      </c>
      <c r="I552" t="str">
        <f>IF(VLOOKUP($C552,'Spells Data'!$A$1:$N$363,8,FALSE)=0,"",VLOOKUP($C552,'Spells Data'!$A$1:$N$363,8,FALSE))</f>
        <v>S</v>
      </c>
      <c r="J552" t="str">
        <f>IF(VLOOKUP($C552,'Spells Data'!$A$1:$N$363,9,FALSE)=0,"",VLOOKUP($C552,'Spells Data'!$A$1:$N$363,9,FALSE))</f>
        <v/>
      </c>
      <c r="K552" t="str">
        <f>IF(VLOOKUP($C552,'Spells Data'!$A$1:$N$363,10,FALSE)=0,"",VLOOKUP($C552,'Spells Data'!$A$1:$N$363,10,FALSE))</f>
        <v/>
      </c>
      <c r="L552" t="str">
        <f>IF(VLOOKUP($C552,'Spells Data'!$A$1:$N$363,11,FALSE)=0,"",VLOOKUP($C552,'Spells Data'!$A$1:$N$363,11,FALSE))</f>
        <v>Concentration, up to 1 hour</v>
      </c>
      <c r="M552" t="str">
        <f>IF(VLOOKUP($C552,'Spells Data'!$A$1:$N$363,12,FALSE)=0,"",VLOOKUP($C552,'Spells Data'!$A$1:$N$363,12,FALSE))</f>
        <v>You become invisible at the same time that an illusory double of you appears where you are standing</v>
      </c>
      <c r="N552" t="str">
        <f>IF(VLOOKUP($C552,'Spells Data'!$A$1:$N$363,13,FALSE)=0,"",VLOOKUP($C552,'Spells Data'!$A$1:$N$363,13,FALSE))</f>
        <v/>
      </c>
      <c r="O552" t="s">
        <v>10</v>
      </c>
    </row>
    <row r="553" spans="1:15" x14ac:dyDescent="0.4">
      <c r="A553" t="s">
        <v>342</v>
      </c>
      <c r="B553">
        <v>5</v>
      </c>
      <c r="C553" t="s">
        <v>92</v>
      </c>
      <c r="D553" t="str">
        <f>IF(VLOOKUP($C553,'Spells Data'!$A$1:$N$363,3,FALSE)=0,"",VLOOKUP($C553,'Spells Data'!$A$1:$N$363,3,FALSE))</f>
        <v>illusion</v>
      </c>
      <c r="E553" t="str">
        <f>IF(VLOOKUP($C553,'Spells Data'!$A$1:$N$363,4,FALSE)=0,"",VLOOKUP($C553,'Spells Data'!$A$1:$N$363,4,FALSE))</f>
        <v/>
      </c>
      <c r="F553" t="str">
        <f>IF(VLOOKUP($C553,'Spells Data'!$A$1:$N$363,5,FALSE)=0,"",VLOOKUP($C553,'Spells Data'!$A$1:$N$363,5,FALSE))</f>
        <v>1 action</v>
      </c>
      <c r="G553" t="str">
        <f>IF(VLOOKUP($C553,'Spells Data'!$A$1:$N$363,6,FALSE)=0,"",VLOOKUP($C553,'Spells Data'!$A$1:$N$363,6,FALSE))</f>
        <v>Self</v>
      </c>
      <c r="H553" t="str">
        <f>IF(VLOOKUP($C553,'Spells Data'!$A$1:$N$363,7,FALSE)=0,"",VLOOKUP($C553,'Spells Data'!$A$1:$N$363,7,FALSE))</f>
        <v/>
      </c>
      <c r="I553" t="str">
        <f>IF(VLOOKUP($C553,'Spells Data'!$A$1:$N$363,8,FALSE)=0,"",VLOOKUP($C553,'Spells Data'!$A$1:$N$363,8,FALSE))</f>
        <v>S</v>
      </c>
      <c r="J553" t="str">
        <f>IF(VLOOKUP($C553,'Spells Data'!$A$1:$N$363,9,FALSE)=0,"",VLOOKUP($C553,'Spells Data'!$A$1:$N$363,9,FALSE))</f>
        <v/>
      </c>
      <c r="K553" t="str">
        <f>IF(VLOOKUP($C553,'Spells Data'!$A$1:$N$363,10,FALSE)=0,"",VLOOKUP($C553,'Spells Data'!$A$1:$N$363,10,FALSE))</f>
        <v/>
      </c>
      <c r="L553" t="str">
        <f>IF(VLOOKUP($C553,'Spells Data'!$A$1:$N$363,11,FALSE)=0,"",VLOOKUP($C553,'Spells Data'!$A$1:$N$363,11,FALSE))</f>
        <v>Concentration, up to 1 hour</v>
      </c>
      <c r="M553" t="str">
        <f>IF(VLOOKUP($C553,'Spells Data'!$A$1:$N$363,12,FALSE)=0,"",VLOOKUP($C553,'Spells Data'!$A$1:$N$363,12,FALSE))</f>
        <v>You become invisible at the same time that an illusory double of you appears where you are standing</v>
      </c>
      <c r="N553" t="str">
        <f>IF(VLOOKUP($C553,'Spells Data'!$A$1:$N$363,13,FALSE)=0,"",VLOOKUP($C553,'Spells Data'!$A$1:$N$363,13,FALSE))</f>
        <v/>
      </c>
      <c r="O553" t="s">
        <v>342</v>
      </c>
    </row>
    <row r="554" spans="1:15" x14ac:dyDescent="0.4">
      <c r="A554" t="s">
        <v>278</v>
      </c>
      <c r="B554">
        <v>2</v>
      </c>
      <c r="C554" t="s">
        <v>301</v>
      </c>
      <c r="D554" t="str">
        <f>IF(VLOOKUP($C554,'Spells Data'!$A$1:$N$363,3,FALSE)=0,"",VLOOKUP($C554,'Spells Data'!$A$1:$N$363,3,FALSE))</f>
        <v>conjuration</v>
      </c>
      <c r="E554" t="str">
        <f>IF(VLOOKUP($C554,'Spells Data'!$A$1:$N$363,4,FALSE)=0,"",VLOOKUP($C554,'Spells Data'!$A$1:$N$363,4,FALSE))</f>
        <v/>
      </c>
      <c r="F554" t="str">
        <f>IF(VLOOKUP($C554,'Spells Data'!$A$1:$N$363,5,FALSE)=0,"",VLOOKUP($C554,'Spells Data'!$A$1:$N$363,5,FALSE))</f>
        <v>1 bonus action</v>
      </c>
      <c r="G554" t="str">
        <f>IF(VLOOKUP($C554,'Spells Data'!$A$1:$N$363,6,FALSE)=0,"",VLOOKUP($C554,'Spells Data'!$A$1:$N$363,6,FALSE))</f>
        <v>Self</v>
      </c>
      <c r="H554" t="str">
        <f>IF(VLOOKUP($C554,'Spells Data'!$A$1:$N$363,7,FALSE)=0,"",VLOOKUP($C554,'Spells Data'!$A$1:$N$363,7,FALSE))</f>
        <v>V</v>
      </c>
      <c r="I554" t="str">
        <f>IF(VLOOKUP($C554,'Spells Data'!$A$1:$N$363,8,FALSE)=0,"",VLOOKUP($C554,'Spells Data'!$A$1:$N$363,8,FALSE))</f>
        <v/>
      </c>
      <c r="J554" t="str">
        <f>IF(VLOOKUP($C554,'Spells Data'!$A$1:$N$363,9,FALSE)=0,"",VLOOKUP($C554,'Spells Data'!$A$1:$N$363,9,FALSE))</f>
        <v/>
      </c>
      <c r="K554" t="str">
        <f>IF(VLOOKUP($C554,'Spells Data'!$A$1:$N$363,10,FALSE)=0,"",VLOOKUP($C554,'Spells Data'!$A$1:$N$363,10,FALSE))</f>
        <v/>
      </c>
      <c r="L554" t="str">
        <f>IF(VLOOKUP($C554,'Spells Data'!$A$1:$N$363,11,FALSE)=0,"",VLOOKUP($C554,'Spells Data'!$A$1:$N$363,11,FALSE))</f>
        <v>Instantaneous</v>
      </c>
      <c r="M554" t="str">
        <f>IF(VLOOKUP($C554,'Spells Data'!$A$1:$N$363,12,FALSE)=0,"",VLOOKUP($C554,'Spells Data'!$A$1:$N$363,12,FALSE))</f>
        <v>Briefly surrounded by silvery mist, you teleport up to 30 feet to an unoccupied space that you can see</v>
      </c>
      <c r="N554" t="str">
        <f>IF(VLOOKUP($C554,'Spells Data'!$A$1:$N$363,13,FALSE)=0,"",VLOOKUP($C554,'Spells Data'!$A$1:$N$363,13,FALSE))</f>
        <v/>
      </c>
      <c r="O554" t="s">
        <v>278</v>
      </c>
    </row>
    <row r="555" spans="1:15" x14ac:dyDescent="0.4">
      <c r="A555" t="s">
        <v>329</v>
      </c>
      <c r="B555">
        <v>2</v>
      </c>
      <c r="C555" t="s">
        <v>301</v>
      </c>
      <c r="D555" t="str">
        <f>IF(VLOOKUP($C555,'Spells Data'!$A$1:$N$363,3,FALSE)=0,"",VLOOKUP($C555,'Spells Data'!$A$1:$N$363,3,FALSE))</f>
        <v>conjuration</v>
      </c>
      <c r="E555" t="str">
        <f>IF(VLOOKUP($C555,'Spells Data'!$A$1:$N$363,4,FALSE)=0,"",VLOOKUP($C555,'Spells Data'!$A$1:$N$363,4,FALSE))</f>
        <v/>
      </c>
      <c r="F555" t="str">
        <f>IF(VLOOKUP($C555,'Spells Data'!$A$1:$N$363,5,FALSE)=0,"",VLOOKUP($C555,'Spells Data'!$A$1:$N$363,5,FALSE))</f>
        <v>1 bonus action</v>
      </c>
      <c r="G555" t="str">
        <f>IF(VLOOKUP($C555,'Spells Data'!$A$1:$N$363,6,FALSE)=0,"",VLOOKUP($C555,'Spells Data'!$A$1:$N$363,6,FALSE))</f>
        <v>Self</v>
      </c>
      <c r="H555" t="str">
        <f>IF(VLOOKUP($C555,'Spells Data'!$A$1:$N$363,7,FALSE)=0,"",VLOOKUP($C555,'Spells Data'!$A$1:$N$363,7,FALSE))</f>
        <v>V</v>
      </c>
      <c r="I555" t="str">
        <f>IF(VLOOKUP($C555,'Spells Data'!$A$1:$N$363,8,FALSE)=0,"",VLOOKUP($C555,'Spells Data'!$A$1:$N$363,8,FALSE))</f>
        <v/>
      </c>
      <c r="J555" t="str">
        <f>IF(VLOOKUP($C555,'Spells Data'!$A$1:$N$363,9,FALSE)=0,"",VLOOKUP($C555,'Spells Data'!$A$1:$N$363,9,FALSE))</f>
        <v/>
      </c>
      <c r="K555" t="str">
        <f>IF(VLOOKUP($C555,'Spells Data'!$A$1:$N$363,10,FALSE)=0,"",VLOOKUP($C555,'Spells Data'!$A$1:$N$363,10,FALSE))</f>
        <v/>
      </c>
      <c r="L555" t="str">
        <f>IF(VLOOKUP($C555,'Spells Data'!$A$1:$N$363,11,FALSE)=0,"",VLOOKUP($C555,'Spells Data'!$A$1:$N$363,11,FALSE))</f>
        <v>Instantaneous</v>
      </c>
      <c r="M555" t="str">
        <f>IF(VLOOKUP($C555,'Spells Data'!$A$1:$N$363,12,FALSE)=0,"",VLOOKUP($C555,'Spells Data'!$A$1:$N$363,12,FALSE))</f>
        <v>Briefly surrounded by silvery mist, you teleport up to 30 feet to an unoccupied space that you can see</v>
      </c>
      <c r="N555" t="str">
        <f>IF(VLOOKUP($C555,'Spells Data'!$A$1:$N$363,13,FALSE)=0,"",VLOOKUP($C555,'Spells Data'!$A$1:$N$363,13,FALSE))</f>
        <v/>
      </c>
      <c r="O555" t="s">
        <v>329</v>
      </c>
    </row>
    <row r="556" spans="1:15" x14ac:dyDescent="0.4">
      <c r="A556" t="s">
        <v>342</v>
      </c>
      <c r="B556">
        <v>2</v>
      </c>
      <c r="C556" t="s">
        <v>301</v>
      </c>
      <c r="D556" t="str">
        <f>IF(VLOOKUP($C556,'Spells Data'!$A$1:$N$363,3,FALSE)=0,"",VLOOKUP($C556,'Spells Data'!$A$1:$N$363,3,FALSE))</f>
        <v>conjuration</v>
      </c>
      <c r="E556" t="str">
        <f>IF(VLOOKUP($C556,'Spells Data'!$A$1:$N$363,4,FALSE)=0,"",VLOOKUP($C556,'Spells Data'!$A$1:$N$363,4,FALSE))</f>
        <v/>
      </c>
      <c r="F556" t="str">
        <f>IF(VLOOKUP($C556,'Spells Data'!$A$1:$N$363,5,FALSE)=0,"",VLOOKUP($C556,'Spells Data'!$A$1:$N$363,5,FALSE))</f>
        <v>1 bonus action</v>
      </c>
      <c r="G556" t="str">
        <f>IF(VLOOKUP($C556,'Spells Data'!$A$1:$N$363,6,FALSE)=0,"",VLOOKUP($C556,'Spells Data'!$A$1:$N$363,6,FALSE))</f>
        <v>Self</v>
      </c>
      <c r="H556" t="str">
        <f>IF(VLOOKUP($C556,'Spells Data'!$A$1:$N$363,7,FALSE)=0,"",VLOOKUP($C556,'Spells Data'!$A$1:$N$363,7,FALSE))</f>
        <v>V</v>
      </c>
      <c r="I556" t="str">
        <f>IF(VLOOKUP($C556,'Spells Data'!$A$1:$N$363,8,FALSE)=0,"",VLOOKUP($C556,'Spells Data'!$A$1:$N$363,8,FALSE))</f>
        <v/>
      </c>
      <c r="J556" t="str">
        <f>IF(VLOOKUP($C556,'Spells Data'!$A$1:$N$363,9,FALSE)=0,"",VLOOKUP($C556,'Spells Data'!$A$1:$N$363,9,FALSE))</f>
        <v/>
      </c>
      <c r="K556" t="str">
        <f>IF(VLOOKUP($C556,'Spells Data'!$A$1:$N$363,10,FALSE)=0,"",VLOOKUP($C556,'Spells Data'!$A$1:$N$363,10,FALSE))</f>
        <v/>
      </c>
      <c r="L556" t="str">
        <f>IF(VLOOKUP($C556,'Spells Data'!$A$1:$N$363,11,FALSE)=0,"",VLOOKUP($C556,'Spells Data'!$A$1:$N$363,11,FALSE))</f>
        <v>Instantaneous</v>
      </c>
      <c r="M556" t="str">
        <f>IF(VLOOKUP($C556,'Spells Data'!$A$1:$N$363,12,FALSE)=0,"",VLOOKUP($C556,'Spells Data'!$A$1:$N$363,12,FALSE))</f>
        <v>Briefly surrounded by silvery mist, you teleport up to 30 feet to an unoccupied space that you can see</v>
      </c>
      <c r="N556" t="str">
        <f>IF(VLOOKUP($C556,'Spells Data'!$A$1:$N$363,13,FALSE)=0,"",VLOOKUP($C556,'Spells Data'!$A$1:$N$363,13,FALSE))</f>
        <v/>
      </c>
      <c r="O556" t="s">
        <v>342</v>
      </c>
    </row>
    <row r="557" spans="1:15" x14ac:dyDescent="0.4">
      <c r="A557" t="s">
        <v>10</v>
      </c>
      <c r="B557">
        <v>5</v>
      </c>
      <c r="C557" t="s">
        <v>93</v>
      </c>
      <c r="D557" t="str">
        <f>IF(VLOOKUP($C557,'Spells Data'!$A$1:$N$363,3,FALSE)=0,"",VLOOKUP($C557,'Spells Data'!$A$1:$N$363,3,FALSE))</f>
        <v>enchantment</v>
      </c>
      <c r="E557" t="str">
        <f>IF(VLOOKUP($C557,'Spells Data'!$A$1:$N$363,4,FALSE)=0,"",VLOOKUP($C557,'Spells Data'!$A$1:$N$363,4,FALSE))</f>
        <v/>
      </c>
      <c r="F557" t="str">
        <f>IF(VLOOKUP($C557,'Spells Data'!$A$1:$N$363,5,FALSE)=0,"",VLOOKUP($C557,'Spells Data'!$A$1:$N$363,5,FALSE))</f>
        <v>1 action</v>
      </c>
      <c r="G557" t="str">
        <f>IF(VLOOKUP($C557,'Spells Data'!$A$1:$N$363,6,FALSE)=0,"",VLOOKUP($C557,'Spells Data'!$A$1:$N$363,6,FALSE))</f>
        <v>30 feet</v>
      </c>
      <c r="H557" t="str">
        <f>IF(VLOOKUP($C557,'Spells Data'!$A$1:$N$363,7,FALSE)=0,"",VLOOKUP($C557,'Spells Data'!$A$1:$N$363,7,FALSE))</f>
        <v>V</v>
      </c>
      <c r="I557" t="str">
        <f>IF(VLOOKUP($C557,'Spells Data'!$A$1:$N$363,8,FALSE)=0,"",VLOOKUP($C557,'Spells Data'!$A$1:$N$363,8,FALSE))</f>
        <v>S</v>
      </c>
      <c r="J557" t="str">
        <f>IF(VLOOKUP($C557,'Spells Data'!$A$1:$N$363,9,FALSE)=0,"",VLOOKUP($C557,'Spells Data'!$A$1:$N$363,9,FALSE))</f>
        <v/>
      </c>
      <c r="K557" t="str">
        <f>IF(VLOOKUP($C557,'Spells Data'!$A$1:$N$363,10,FALSE)=0,"",VLOOKUP($C557,'Spells Data'!$A$1:$N$363,10,FALSE))</f>
        <v/>
      </c>
      <c r="L557" t="str">
        <f>IF(VLOOKUP($C557,'Spells Data'!$A$1:$N$363,11,FALSE)=0,"",VLOOKUP($C557,'Spells Data'!$A$1:$N$363,11,FALSE))</f>
        <v>Concentration, up to 1 minute</v>
      </c>
      <c r="M557" t="str">
        <f>IF(VLOOKUP($C557,'Spells Data'!$A$1:$N$363,12,FALSE)=0,"",VLOOKUP($C557,'Spells Data'!$A$1:$N$363,12,FALSE))</f>
        <v>You attempt to reshape another creature’s memories on a failed Wis saving throw</v>
      </c>
      <c r="N557" t="str">
        <f>IF(VLOOKUP($C557,'Spells Data'!$A$1:$N$363,13,FALSE)=0,"",VLOOKUP($C557,'Spells Data'!$A$1:$N$363,13,FALSE))</f>
        <v/>
      </c>
      <c r="O557" t="s">
        <v>10</v>
      </c>
    </row>
    <row r="558" spans="1:15" x14ac:dyDescent="0.4">
      <c r="A558" t="s">
        <v>342</v>
      </c>
      <c r="B558">
        <v>5</v>
      </c>
      <c r="C558" t="s">
        <v>93</v>
      </c>
      <c r="D558" t="str">
        <f>IF(VLOOKUP($C558,'Spells Data'!$A$1:$N$363,3,FALSE)=0,"",VLOOKUP($C558,'Spells Data'!$A$1:$N$363,3,FALSE))</f>
        <v>enchantment</v>
      </c>
      <c r="E558" t="str">
        <f>IF(VLOOKUP($C558,'Spells Data'!$A$1:$N$363,4,FALSE)=0,"",VLOOKUP($C558,'Spells Data'!$A$1:$N$363,4,FALSE))</f>
        <v/>
      </c>
      <c r="F558" t="str">
        <f>IF(VLOOKUP($C558,'Spells Data'!$A$1:$N$363,5,FALSE)=0,"",VLOOKUP($C558,'Spells Data'!$A$1:$N$363,5,FALSE))</f>
        <v>1 action</v>
      </c>
      <c r="G558" t="str">
        <f>IF(VLOOKUP($C558,'Spells Data'!$A$1:$N$363,6,FALSE)=0,"",VLOOKUP($C558,'Spells Data'!$A$1:$N$363,6,FALSE))</f>
        <v>30 feet</v>
      </c>
      <c r="H558" t="str">
        <f>IF(VLOOKUP($C558,'Spells Data'!$A$1:$N$363,7,FALSE)=0,"",VLOOKUP($C558,'Spells Data'!$A$1:$N$363,7,FALSE))</f>
        <v>V</v>
      </c>
      <c r="I558" t="str">
        <f>IF(VLOOKUP($C558,'Spells Data'!$A$1:$N$363,8,FALSE)=0,"",VLOOKUP($C558,'Spells Data'!$A$1:$N$363,8,FALSE))</f>
        <v>S</v>
      </c>
      <c r="J558" t="str">
        <f>IF(VLOOKUP($C558,'Spells Data'!$A$1:$N$363,9,FALSE)=0,"",VLOOKUP($C558,'Spells Data'!$A$1:$N$363,9,FALSE))</f>
        <v/>
      </c>
      <c r="K558" t="str">
        <f>IF(VLOOKUP($C558,'Spells Data'!$A$1:$N$363,10,FALSE)=0,"",VLOOKUP($C558,'Spells Data'!$A$1:$N$363,10,FALSE))</f>
        <v/>
      </c>
      <c r="L558" t="str">
        <f>IF(VLOOKUP($C558,'Spells Data'!$A$1:$N$363,11,FALSE)=0,"",VLOOKUP($C558,'Spells Data'!$A$1:$N$363,11,FALSE))</f>
        <v>Concentration, up to 1 minute</v>
      </c>
      <c r="M558" t="str">
        <f>IF(VLOOKUP($C558,'Spells Data'!$A$1:$N$363,12,FALSE)=0,"",VLOOKUP($C558,'Spells Data'!$A$1:$N$363,12,FALSE))</f>
        <v>You attempt to reshape another creature’s memories on a failed Wis saving throw</v>
      </c>
      <c r="N558" t="str">
        <f>IF(VLOOKUP($C558,'Spells Data'!$A$1:$N$363,13,FALSE)=0,"",VLOOKUP($C558,'Spells Data'!$A$1:$N$363,13,FALSE))</f>
        <v/>
      </c>
      <c r="O558" t="s">
        <v>342</v>
      </c>
    </row>
    <row r="559" spans="1:15" x14ac:dyDescent="0.4">
      <c r="A559" t="s">
        <v>195</v>
      </c>
      <c r="B559">
        <v>2</v>
      </c>
      <c r="C559" t="s">
        <v>213</v>
      </c>
      <c r="D559" t="str">
        <f>IF(VLOOKUP($C559,'Spells Data'!$A$1:$N$363,3,FALSE)=0,"",VLOOKUP($C559,'Spells Data'!$A$1:$N$363,3,FALSE))</f>
        <v>evocation</v>
      </c>
      <c r="E559" t="str">
        <f>IF(VLOOKUP($C559,'Spells Data'!$A$1:$N$363,4,FALSE)=0,"",VLOOKUP($C559,'Spells Data'!$A$1:$N$363,4,FALSE))</f>
        <v/>
      </c>
      <c r="F559" t="str">
        <f>IF(VLOOKUP($C559,'Spells Data'!$A$1:$N$363,5,FALSE)=0,"",VLOOKUP($C559,'Spells Data'!$A$1:$N$363,5,FALSE))</f>
        <v>1 action</v>
      </c>
      <c r="G559" t="str">
        <f>IF(VLOOKUP($C559,'Spells Data'!$A$1:$N$363,6,FALSE)=0,"",VLOOKUP($C559,'Spells Data'!$A$1:$N$363,6,FALSE))</f>
        <v>120 feet</v>
      </c>
      <c r="H559" t="str">
        <f>IF(VLOOKUP($C559,'Spells Data'!$A$1:$N$363,7,FALSE)=0,"",VLOOKUP($C559,'Spells Data'!$A$1:$N$363,7,FALSE))</f>
        <v>V</v>
      </c>
      <c r="I559" t="str">
        <f>IF(VLOOKUP($C559,'Spells Data'!$A$1:$N$363,8,FALSE)=0,"",VLOOKUP($C559,'Spells Data'!$A$1:$N$363,8,FALSE))</f>
        <v>S</v>
      </c>
      <c r="J559" t="str">
        <f>IF(VLOOKUP($C559,'Spells Data'!$A$1:$N$363,9,FALSE)=0,"",VLOOKUP($C559,'Spells Data'!$A$1:$N$363,9,FALSE))</f>
        <v>M</v>
      </c>
      <c r="K559" t="str">
        <f>IF(VLOOKUP($C559,'Spells Data'!$A$1:$N$363,10,FALSE)=0,"",VLOOKUP($C559,'Spells Data'!$A$1:$N$363,10,FALSE))</f>
        <v/>
      </c>
      <c r="L559" t="str">
        <f>IF(VLOOKUP($C559,'Spells Data'!$A$1:$N$363,11,FALSE)=0,"",VLOOKUP($C559,'Spells Data'!$A$1:$N$363,11,FALSE))</f>
        <v>Concentration, up to 1 minute</v>
      </c>
      <c r="M559" t="str">
        <f>IF(VLOOKUP($C559,'Spells Data'!$A$1:$N$363,12,FALSE)=0,"",VLOOKUP($C559,'Spells Data'!$A$1:$N$363,12,FALSE))</f>
        <v>A silvery beam o f pale light shines down in a 5-footradius, 40-foot-high cylinder centered on a point within range dealing 2d10 radiant damage on failed Con save</v>
      </c>
      <c r="N559" t="str">
        <f>IF(VLOOKUP($C559,'Spells Data'!$A$1:$N$363,13,FALSE)=0,"",VLOOKUP($C559,'Spells Data'!$A$1:$N$363,13,FALSE))</f>
        <v>yes</v>
      </c>
      <c r="O559" t="s">
        <v>195</v>
      </c>
    </row>
    <row r="560" spans="1:15" x14ac:dyDescent="0.4">
      <c r="A560" t="s">
        <v>342</v>
      </c>
      <c r="B560">
        <v>4</v>
      </c>
      <c r="C560" t="s">
        <v>562</v>
      </c>
      <c r="D560" t="str">
        <f>IF(VLOOKUP($C560,'Spells Data'!$A$1:$N$363,3,FALSE)=0,"",VLOOKUP($C560,'Spells Data'!$A$1:$N$363,3,FALSE))</f>
        <v>conjuration</v>
      </c>
      <c r="E560" t="str">
        <f>IF(VLOOKUP($C560,'Spells Data'!$A$1:$N$363,4,FALSE)=0,"",VLOOKUP($C560,'Spells Data'!$A$1:$N$363,4,FALSE))</f>
        <v/>
      </c>
      <c r="F560" t="str">
        <f>IF(VLOOKUP($C560,'Spells Data'!$A$1:$N$363,5,FALSE)=0,"",VLOOKUP($C560,'Spells Data'!$A$1:$N$363,5,FALSE))</f>
        <v>1 action</v>
      </c>
      <c r="G560" t="str">
        <f>IF(VLOOKUP($C560,'Spells Data'!$A$1:$N$363,6,FALSE)=0,"",VLOOKUP($C560,'Spells Data'!$A$1:$N$363,6,FALSE))</f>
        <v>30 feet</v>
      </c>
      <c r="H560" t="str">
        <f>IF(VLOOKUP($C560,'Spells Data'!$A$1:$N$363,7,FALSE)=0,"",VLOOKUP($C560,'Spells Data'!$A$1:$N$363,7,FALSE))</f>
        <v>V</v>
      </c>
      <c r="I560" t="str">
        <f>IF(VLOOKUP($C560,'Spells Data'!$A$1:$N$363,8,FALSE)=0,"",VLOOKUP($C560,'Spells Data'!$A$1:$N$363,8,FALSE))</f>
        <v>S</v>
      </c>
      <c r="J560" t="str">
        <f>IF(VLOOKUP($C560,'Spells Data'!$A$1:$N$363,9,FALSE)=0,"",VLOOKUP($C560,'Spells Data'!$A$1:$N$363,9,FALSE))</f>
        <v>M</v>
      </c>
      <c r="K560" t="str">
        <f>IF(VLOOKUP($C560,'Spells Data'!$A$1:$N$363,10,FALSE)=0,"",VLOOKUP($C560,'Spells Data'!$A$1:$N$363,10,FALSE))</f>
        <v/>
      </c>
      <c r="L560" t="str">
        <f>IF(VLOOKUP($C560,'Spells Data'!$A$1:$N$363,11,FALSE)=0,"",VLOOKUP($C560,'Spells Data'!$A$1:$N$363,11,FALSE))</f>
        <v>8 hours</v>
      </c>
      <c r="M560" t="str">
        <f>IF(VLOOKUP($C560,'Spells Data'!$A$1:$N$363,12,FALSE)=0,"",VLOOKUP($C560,'Spells Data'!$A$1:$N$363,12,FALSE))</f>
        <v>You conjure a phantom watchdog in an unoccupied space that you can see within range the hound attempts to bite one hostile creature within 5 feet</v>
      </c>
      <c r="N560" t="str">
        <f>IF(VLOOKUP($C560,'Spells Data'!$A$1:$N$363,13,FALSE)=0,"",VLOOKUP($C560,'Spells Data'!$A$1:$N$363,13,FALSE))</f>
        <v/>
      </c>
      <c r="O560" t="s">
        <v>342</v>
      </c>
    </row>
    <row r="561" spans="1:15" x14ac:dyDescent="0.4">
      <c r="A561" t="s">
        <v>342</v>
      </c>
      <c r="B561">
        <v>4</v>
      </c>
      <c r="C561" t="s">
        <v>564</v>
      </c>
      <c r="D561" t="str">
        <f>IF(VLOOKUP($C561,'Spells Data'!$A$1:$N$363,3,FALSE)=0,"",VLOOKUP($C561,'Spells Data'!$A$1:$N$363,3,FALSE))</f>
        <v>conjuration</v>
      </c>
      <c r="E561" t="str">
        <f>IF(VLOOKUP($C561,'Spells Data'!$A$1:$N$363,4,FALSE)=0,"",VLOOKUP($C561,'Spells Data'!$A$1:$N$363,4,FALSE))</f>
        <v/>
      </c>
      <c r="F561" t="str">
        <f>IF(VLOOKUP($C561,'Spells Data'!$A$1:$N$363,5,FALSE)=0,"",VLOOKUP($C561,'Spells Data'!$A$1:$N$363,5,FALSE))</f>
        <v>10 minutes</v>
      </c>
      <c r="G561" t="str">
        <f>IF(VLOOKUP($C561,'Spells Data'!$A$1:$N$363,6,FALSE)=0,"",VLOOKUP($C561,'Spells Data'!$A$1:$N$363,6,FALSE))</f>
        <v>120 feet</v>
      </c>
      <c r="H561" t="str">
        <f>IF(VLOOKUP($C561,'Spells Data'!$A$1:$N$363,7,FALSE)=0,"",VLOOKUP($C561,'Spells Data'!$A$1:$N$363,7,FALSE))</f>
        <v>V</v>
      </c>
      <c r="I561" t="str">
        <f>IF(VLOOKUP($C561,'Spells Data'!$A$1:$N$363,8,FALSE)=0,"",VLOOKUP($C561,'Spells Data'!$A$1:$N$363,8,FALSE))</f>
        <v>S</v>
      </c>
      <c r="J561" t="str">
        <f>IF(VLOOKUP($C561,'Spells Data'!$A$1:$N$363,9,FALSE)=0,"",VLOOKUP($C561,'Spells Data'!$A$1:$N$363,9,FALSE))</f>
        <v>M</v>
      </c>
      <c r="K561" t="str">
        <f>IF(VLOOKUP($C561,'Spells Data'!$A$1:$N$363,10,FALSE)=0,"",VLOOKUP($C561,'Spells Data'!$A$1:$N$363,10,FALSE))</f>
        <v/>
      </c>
      <c r="L561" t="str">
        <f>IF(VLOOKUP($C561,'Spells Data'!$A$1:$N$363,11,FALSE)=0,"",VLOOKUP($C561,'Spells Data'!$A$1:$N$363,11,FALSE))</f>
        <v>24 hours</v>
      </c>
      <c r="M561" t="str">
        <f>IF(VLOOKUP($C561,'Spells Data'!$A$1:$N$363,12,FALSE)=0,"",VLOOKUP($C561,'Spells Data'!$A$1:$N$363,12,FALSE))</f>
        <v>You make an area within range magically secure</v>
      </c>
      <c r="N561" t="str">
        <f>IF(VLOOKUP($C561,'Spells Data'!$A$1:$N$363,13,FALSE)=0,"",VLOOKUP($C561,'Spells Data'!$A$1:$N$363,13,FALSE))</f>
        <v/>
      </c>
      <c r="O561" t="s">
        <v>342</v>
      </c>
    </row>
    <row r="562" spans="1:15" x14ac:dyDescent="0.4">
      <c r="A562" t="s">
        <v>10</v>
      </c>
      <c r="B562">
        <v>7</v>
      </c>
      <c r="C562" t="s">
        <v>109</v>
      </c>
      <c r="D562" t="str">
        <f>IF(VLOOKUP($C562,'Spells Data'!$A$1:$N$363,3,FALSE)=0,"",VLOOKUP($C562,'Spells Data'!$A$1:$N$363,3,FALSE))</f>
        <v>evocation</v>
      </c>
      <c r="E562" t="str">
        <f>IF(VLOOKUP($C562,'Spells Data'!$A$1:$N$363,4,FALSE)=0,"",VLOOKUP($C562,'Spells Data'!$A$1:$N$363,4,FALSE))</f>
        <v/>
      </c>
      <c r="F562" t="str">
        <f>IF(VLOOKUP($C562,'Spells Data'!$A$1:$N$363,5,FALSE)=0,"",VLOOKUP($C562,'Spells Data'!$A$1:$N$363,5,FALSE))</f>
        <v>1 action</v>
      </c>
      <c r="G562" t="str">
        <f>IF(VLOOKUP($C562,'Spells Data'!$A$1:$N$363,6,FALSE)=0,"",VLOOKUP($C562,'Spells Data'!$A$1:$N$363,6,FALSE))</f>
        <v>60 feet</v>
      </c>
      <c r="H562" t="str">
        <f>IF(VLOOKUP($C562,'Spells Data'!$A$1:$N$363,7,FALSE)=0,"",VLOOKUP($C562,'Spells Data'!$A$1:$N$363,7,FALSE))</f>
        <v>V</v>
      </c>
      <c r="I562" t="str">
        <f>IF(VLOOKUP($C562,'Spells Data'!$A$1:$N$363,8,FALSE)=0,"",VLOOKUP($C562,'Spells Data'!$A$1:$N$363,8,FALSE))</f>
        <v>S</v>
      </c>
      <c r="J562" t="str">
        <f>IF(VLOOKUP($C562,'Spells Data'!$A$1:$N$363,9,FALSE)=0,"",VLOOKUP($C562,'Spells Data'!$A$1:$N$363,9,FALSE))</f>
        <v>M</v>
      </c>
      <c r="K562" t="str">
        <f>IF(VLOOKUP($C562,'Spells Data'!$A$1:$N$363,10,FALSE)=0,"",VLOOKUP($C562,'Spells Data'!$A$1:$N$363,10,FALSE))</f>
        <v/>
      </c>
      <c r="L562" t="str">
        <f>IF(VLOOKUP($C562,'Spells Data'!$A$1:$N$363,11,FALSE)=0,"",VLOOKUP($C562,'Spells Data'!$A$1:$N$363,11,FALSE))</f>
        <v>Concentration, up to 1 minute</v>
      </c>
      <c r="M562" t="str">
        <f>IF(VLOOKUP($C562,'Spells Data'!$A$1:$N$363,12,FALSE)=0,"",VLOOKUP($C562,'Spells Data'!$A$1:$N$363,12,FALSE))</f>
        <v>You create a sword-shaped plane o f force that hovers within range. On a melee spell attack, it deals 3d10 force damage</v>
      </c>
      <c r="N562" t="str">
        <f>IF(VLOOKUP($C562,'Spells Data'!$A$1:$N$363,13,FALSE)=0,"",VLOOKUP($C562,'Spells Data'!$A$1:$N$363,13,FALSE))</f>
        <v/>
      </c>
      <c r="O562" t="s">
        <v>10</v>
      </c>
    </row>
    <row r="563" spans="1:15" x14ac:dyDescent="0.4">
      <c r="A563" t="s">
        <v>342</v>
      </c>
      <c r="B563">
        <v>7</v>
      </c>
      <c r="C563" t="s">
        <v>109</v>
      </c>
      <c r="D563" t="str">
        <f>IF(VLOOKUP($C563,'Spells Data'!$A$1:$N$363,3,FALSE)=0,"",VLOOKUP($C563,'Spells Data'!$A$1:$N$363,3,FALSE))</f>
        <v>evocation</v>
      </c>
      <c r="E563" t="str">
        <f>IF(VLOOKUP($C563,'Spells Data'!$A$1:$N$363,4,FALSE)=0,"",VLOOKUP($C563,'Spells Data'!$A$1:$N$363,4,FALSE))</f>
        <v/>
      </c>
      <c r="F563" t="str">
        <f>IF(VLOOKUP($C563,'Spells Data'!$A$1:$N$363,5,FALSE)=0,"",VLOOKUP($C563,'Spells Data'!$A$1:$N$363,5,FALSE))</f>
        <v>1 action</v>
      </c>
      <c r="G563" t="str">
        <f>IF(VLOOKUP($C563,'Spells Data'!$A$1:$N$363,6,FALSE)=0,"",VLOOKUP($C563,'Spells Data'!$A$1:$N$363,6,FALSE))</f>
        <v>60 feet</v>
      </c>
      <c r="H563" t="str">
        <f>IF(VLOOKUP($C563,'Spells Data'!$A$1:$N$363,7,FALSE)=0,"",VLOOKUP($C563,'Spells Data'!$A$1:$N$363,7,FALSE))</f>
        <v>V</v>
      </c>
      <c r="I563" t="str">
        <f>IF(VLOOKUP($C563,'Spells Data'!$A$1:$N$363,8,FALSE)=0,"",VLOOKUP($C563,'Spells Data'!$A$1:$N$363,8,FALSE))</f>
        <v>S</v>
      </c>
      <c r="J563" t="str">
        <f>IF(VLOOKUP($C563,'Spells Data'!$A$1:$N$363,9,FALSE)=0,"",VLOOKUP($C563,'Spells Data'!$A$1:$N$363,9,FALSE))</f>
        <v>M</v>
      </c>
      <c r="K563" t="str">
        <f>IF(VLOOKUP($C563,'Spells Data'!$A$1:$N$363,10,FALSE)=0,"",VLOOKUP($C563,'Spells Data'!$A$1:$N$363,10,FALSE))</f>
        <v/>
      </c>
      <c r="L563" t="str">
        <f>IF(VLOOKUP($C563,'Spells Data'!$A$1:$N$363,11,FALSE)=0,"",VLOOKUP($C563,'Spells Data'!$A$1:$N$363,11,FALSE))</f>
        <v>Concentration, up to 1 minute</v>
      </c>
      <c r="M563" t="str">
        <f>IF(VLOOKUP($C563,'Spells Data'!$A$1:$N$363,12,FALSE)=0,"",VLOOKUP($C563,'Spells Data'!$A$1:$N$363,12,FALSE))</f>
        <v>You create a sword-shaped plane o f force that hovers within range. On a melee spell attack, it deals 3d10 force damage</v>
      </c>
      <c r="N563" t="str">
        <f>IF(VLOOKUP($C563,'Spells Data'!$A$1:$N$363,13,FALSE)=0,"",VLOOKUP($C563,'Spells Data'!$A$1:$N$363,13,FALSE))</f>
        <v/>
      </c>
      <c r="O563" t="s">
        <v>342</v>
      </c>
    </row>
    <row r="564" spans="1:15" x14ac:dyDescent="0.4">
      <c r="A564" t="s">
        <v>10</v>
      </c>
      <c r="B564">
        <v>7</v>
      </c>
      <c r="C564" t="s">
        <v>563</v>
      </c>
      <c r="D564" t="str">
        <f>IF(VLOOKUP($C564,'Spells Data'!$A$1:$N$363,3,FALSE)=0,"",VLOOKUP($C564,'Spells Data'!$A$1:$N$363,3,FALSE))</f>
        <v>abjuration</v>
      </c>
      <c r="E564" t="str">
        <f>IF(VLOOKUP($C564,'Spells Data'!$A$1:$N$363,4,FALSE)=0,"",VLOOKUP($C564,'Spells Data'!$A$1:$N$363,4,FALSE))</f>
        <v/>
      </c>
      <c r="F564" t="str">
        <f>IF(VLOOKUP($C564,'Spells Data'!$A$1:$N$363,5,FALSE)=0,"",VLOOKUP($C564,'Spells Data'!$A$1:$N$363,5,FALSE))</f>
        <v>1 minute</v>
      </c>
      <c r="G564" t="str">
        <f>IF(VLOOKUP($C564,'Spells Data'!$A$1:$N$363,6,FALSE)=0,"",VLOOKUP($C564,'Spells Data'!$A$1:$N$363,6,FALSE))</f>
        <v>300 feet</v>
      </c>
      <c r="H564" t="str">
        <f>IF(VLOOKUP($C564,'Spells Data'!$A$1:$N$363,7,FALSE)=0,"",VLOOKUP($C564,'Spells Data'!$A$1:$N$363,7,FALSE))</f>
        <v>V</v>
      </c>
      <c r="I564" t="str">
        <f>IF(VLOOKUP($C564,'Spells Data'!$A$1:$N$363,8,FALSE)=0,"",VLOOKUP($C564,'Spells Data'!$A$1:$N$363,8,FALSE))</f>
        <v>S</v>
      </c>
      <c r="J564" t="str">
        <f>IF(VLOOKUP($C564,'Spells Data'!$A$1:$N$363,9,FALSE)=0,"",VLOOKUP($C564,'Spells Data'!$A$1:$N$363,9,FALSE))</f>
        <v>M</v>
      </c>
      <c r="K564" t="str">
        <f>IF(VLOOKUP($C564,'Spells Data'!$A$1:$N$363,10,FALSE)=0,"",VLOOKUP($C564,'Spells Data'!$A$1:$N$363,10,FALSE))</f>
        <v/>
      </c>
      <c r="L564" t="str">
        <f>IF(VLOOKUP($C564,'Spells Data'!$A$1:$N$363,11,FALSE)=0,"",VLOOKUP($C564,'Spells Data'!$A$1:$N$363,11,FALSE))</f>
        <v>24 hours</v>
      </c>
      <c r="M564" t="str">
        <f>IF(VLOOKUP($C564,'Spells Data'!$A$1:$N$363,12,FALSE)=0,"",VLOOKUP($C564,'Spells Data'!$A$1:$N$363,12,FALSE))</f>
        <v>You conjure an extradimensional dwelling in range that lasts for the duration</v>
      </c>
      <c r="N564" t="str">
        <f>IF(VLOOKUP($C564,'Spells Data'!$A$1:$N$363,13,FALSE)=0,"",VLOOKUP($C564,'Spells Data'!$A$1:$N$363,13,FALSE))</f>
        <v/>
      </c>
      <c r="O564" t="s">
        <v>10</v>
      </c>
    </row>
    <row r="565" spans="1:15" x14ac:dyDescent="0.4">
      <c r="A565" t="s">
        <v>342</v>
      </c>
      <c r="B565">
        <v>7</v>
      </c>
      <c r="C565" t="s">
        <v>563</v>
      </c>
      <c r="D565" t="str">
        <f>IF(VLOOKUP($C565,'Spells Data'!$A$1:$N$363,3,FALSE)=0,"",VLOOKUP($C565,'Spells Data'!$A$1:$N$363,3,FALSE))</f>
        <v>abjuration</v>
      </c>
      <c r="E565" t="str">
        <f>IF(VLOOKUP($C565,'Spells Data'!$A$1:$N$363,4,FALSE)=0,"",VLOOKUP($C565,'Spells Data'!$A$1:$N$363,4,FALSE))</f>
        <v/>
      </c>
      <c r="F565" t="str">
        <f>IF(VLOOKUP($C565,'Spells Data'!$A$1:$N$363,5,FALSE)=0,"",VLOOKUP($C565,'Spells Data'!$A$1:$N$363,5,FALSE))</f>
        <v>1 minute</v>
      </c>
      <c r="G565" t="str">
        <f>IF(VLOOKUP($C565,'Spells Data'!$A$1:$N$363,6,FALSE)=0,"",VLOOKUP($C565,'Spells Data'!$A$1:$N$363,6,FALSE))</f>
        <v>300 feet</v>
      </c>
      <c r="H565" t="str">
        <f>IF(VLOOKUP($C565,'Spells Data'!$A$1:$N$363,7,FALSE)=0,"",VLOOKUP($C565,'Spells Data'!$A$1:$N$363,7,FALSE))</f>
        <v>V</v>
      </c>
      <c r="I565" t="str">
        <f>IF(VLOOKUP($C565,'Spells Data'!$A$1:$N$363,8,FALSE)=0,"",VLOOKUP($C565,'Spells Data'!$A$1:$N$363,8,FALSE))</f>
        <v>S</v>
      </c>
      <c r="J565" t="str">
        <f>IF(VLOOKUP($C565,'Spells Data'!$A$1:$N$363,9,FALSE)=0,"",VLOOKUP($C565,'Spells Data'!$A$1:$N$363,9,FALSE))</f>
        <v>M</v>
      </c>
      <c r="K565" t="str">
        <f>IF(VLOOKUP($C565,'Spells Data'!$A$1:$N$363,10,FALSE)=0,"",VLOOKUP($C565,'Spells Data'!$A$1:$N$363,10,FALSE))</f>
        <v/>
      </c>
      <c r="L565" t="str">
        <f>IF(VLOOKUP($C565,'Spells Data'!$A$1:$N$363,11,FALSE)=0,"",VLOOKUP($C565,'Spells Data'!$A$1:$N$363,11,FALSE))</f>
        <v>24 hours</v>
      </c>
      <c r="M565" t="str">
        <f>IF(VLOOKUP($C565,'Spells Data'!$A$1:$N$363,12,FALSE)=0,"",VLOOKUP($C565,'Spells Data'!$A$1:$N$363,12,FALSE))</f>
        <v>You conjure an extradimensional dwelling in range that lasts for the duration</v>
      </c>
      <c r="N565" t="str">
        <f>IF(VLOOKUP($C565,'Spells Data'!$A$1:$N$363,13,FALSE)=0,"",VLOOKUP($C565,'Spells Data'!$A$1:$N$363,13,FALSE))</f>
        <v/>
      </c>
      <c r="O565" t="s">
        <v>342</v>
      </c>
    </row>
    <row r="566" spans="1:15" x14ac:dyDescent="0.4">
      <c r="A566" t="s">
        <v>195</v>
      </c>
      <c r="B566">
        <v>6</v>
      </c>
      <c r="C566" t="s">
        <v>237</v>
      </c>
      <c r="D566" t="str">
        <f>IF(VLOOKUP($C566,'Spells Data'!$A$1:$N$363,3,FALSE)=0,"",VLOOKUP($C566,'Spells Data'!$A$1:$N$363,3,FALSE))</f>
        <v>transmutation</v>
      </c>
      <c r="E566" t="str">
        <f>IF(VLOOKUP($C566,'Spells Data'!$A$1:$N$363,4,FALSE)=0,"",VLOOKUP($C566,'Spells Data'!$A$1:$N$363,4,FALSE))</f>
        <v/>
      </c>
      <c r="F566" t="str">
        <f>IF(VLOOKUP($C566,'Spells Data'!$A$1:$N$363,5,FALSE)=0,"",VLOOKUP($C566,'Spells Data'!$A$1:$N$363,5,FALSE))</f>
        <v>1 action</v>
      </c>
      <c r="G566" t="str">
        <f>IF(VLOOKUP($C566,'Spells Data'!$A$1:$N$363,6,FALSE)=0,"",VLOOKUP($C566,'Spells Data'!$A$1:$N$363,6,FALSE))</f>
        <v>120 feet</v>
      </c>
      <c r="H566" t="str">
        <f>IF(VLOOKUP($C566,'Spells Data'!$A$1:$N$363,7,FALSE)=0,"",VLOOKUP($C566,'Spells Data'!$A$1:$N$363,7,FALSE))</f>
        <v>V</v>
      </c>
      <c r="I566" t="str">
        <f>IF(VLOOKUP($C566,'Spells Data'!$A$1:$N$363,8,FALSE)=0,"",VLOOKUP($C566,'Spells Data'!$A$1:$N$363,8,FALSE))</f>
        <v>S</v>
      </c>
      <c r="J566" t="str">
        <f>IF(VLOOKUP($C566,'Spells Data'!$A$1:$N$363,9,FALSE)=0,"",VLOOKUP($C566,'Spells Data'!$A$1:$N$363,9,FALSE))</f>
        <v>M</v>
      </c>
      <c r="K566" t="str">
        <f>IF(VLOOKUP($C566,'Spells Data'!$A$1:$N$363,10,FALSE)=0,"",VLOOKUP($C566,'Spells Data'!$A$1:$N$363,10,FALSE))</f>
        <v/>
      </c>
      <c r="L566" t="str">
        <f>IF(VLOOKUP($C566,'Spells Data'!$A$1:$N$363,11,FALSE)=0,"",VLOOKUP($C566,'Spells Data'!$A$1:$N$363,11,FALSE))</f>
        <v>Concentration, up to 2 hours</v>
      </c>
      <c r="M566" t="str">
        <f>IF(VLOOKUP($C566,'Spells Data'!$A$1:$N$363,12,FALSE)=0,"",VLOOKUP($C566,'Spells Data'!$A$1:$N$363,12,FALSE))</f>
        <v>Choose an area o f terrain no larger than 40 feet on a side within range. You can reshape dirt, sand, or clay in the area in any manner you choose for the duration</v>
      </c>
      <c r="N566" t="str">
        <f>IF(VLOOKUP($C566,'Spells Data'!$A$1:$N$363,13,FALSE)=0,"",VLOOKUP($C566,'Spells Data'!$A$1:$N$363,13,FALSE))</f>
        <v/>
      </c>
      <c r="O566" t="s">
        <v>195</v>
      </c>
    </row>
    <row r="567" spans="1:15" x14ac:dyDescent="0.4">
      <c r="A567" t="s">
        <v>278</v>
      </c>
      <c r="B567">
        <v>6</v>
      </c>
      <c r="C567" t="s">
        <v>237</v>
      </c>
      <c r="D567" t="str">
        <f>IF(VLOOKUP($C567,'Spells Data'!$A$1:$N$363,3,FALSE)=0,"",VLOOKUP($C567,'Spells Data'!$A$1:$N$363,3,FALSE))</f>
        <v>transmutation</v>
      </c>
      <c r="E567" t="str">
        <f>IF(VLOOKUP($C567,'Spells Data'!$A$1:$N$363,4,FALSE)=0,"",VLOOKUP($C567,'Spells Data'!$A$1:$N$363,4,FALSE))</f>
        <v/>
      </c>
      <c r="F567" t="str">
        <f>IF(VLOOKUP($C567,'Spells Data'!$A$1:$N$363,5,FALSE)=0,"",VLOOKUP($C567,'Spells Data'!$A$1:$N$363,5,FALSE))</f>
        <v>1 action</v>
      </c>
      <c r="G567" t="str">
        <f>IF(VLOOKUP($C567,'Spells Data'!$A$1:$N$363,6,FALSE)=0,"",VLOOKUP($C567,'Spells Data'!$A$1:$N$363,6,FALSE))</f>
        <v>120 feet</v>
      </c>
      <c r="H567" t="str">
        <f>IF(VLOOKUP($C567,'Spells Data'!$A$1:$N$363,7,FALSE)=0,"",VLOOKUP($C567,'Spells Data'!$A$1:$N$363,7,FALSE))</f>
        <v>V</v>
      </c>
      <c r="I567" t="str">
        <f>IF(VLOOKUP($C567,'Spells Data'!$A$1:$N$363,8,FALSE)=0,"",VLOOKUP($C567,'Spells Data'!$A$1:$N$363,8,FALSE))</f>
        <v>S</v>
      </c>
      <c r="J567" t="str">
        <f>IF(VLOOKUP($C567,'Spells Data'!$A$1:$N$363,9,FALSE)=0,"",VLOOKUP($C567,'Spells Data'!$A$1:$N$363,9,FALSE))</f>
        <v>M</v>
      </c>
      <c r="K567" t="str">
        <f>IF(VLOOKUP($C567,'Spells Data'!$A$1:$N$363,10,FALSE)=0,"",VLOOKUP($C567,'Spells Data'!$A$1:$N$363,10,FALSE))</f>
        <v/>
      </c>
      <c r="L567" t="str">
        <f>IF(VLOOKUP($C567,'Spells Data'!$A$1:$N$363,11,FALSE)=0,"",VLOOKUP($C567,'Spells Data'!$A$1:$N$363,11,FALSE))</f>
        <v>Concentration, up to 2 hours</v>
      </c>
      <c r="M567" t="str">
        <f>IF(VLOOKUP($C567,'Spells Data'!$A$1:$N$363,12,FALSE)=0,"",VLOOKUP($C567,'Spells Data'!$A$1:$N$363,12,FALSE))</f>
        <v>Choose an area o f terrain no larger than 40 feet on a side within range. You can reshape dirt, sand, or clay in the area in any manner you choose for the duration</v>
      </c>
      <c r="N567" t="str">
        <f>IF(VLOOKUP($C567,'Spells Data'!$A$1:$N$363,13,FALSE)=0,"",VLOOKUP($C567,'Spells Data'!$A$1:$N$363,13,FALSE))</f>
        <v/>
      </c>
      <c r="O567" t="s">
        <v>278</v>
      </c>
    </row>
    <row r="568" spans="1:15" x14ac:dyDescent="0.4">
      <c r="A568" t="s">
        <v>342</v>
      </c>
      <c r="B568">
        <v>6</v>
      </c>
      <c r="C568" t="s">
        <v>237</v>
      </c>
      <c r="D568" t="str">
        <f>IF(VLOOKUP($C568,'Spells Data'!$A$1:$N$363,3,FALSE)=0,"",VLOOKUP($C568,'Spells Data'!$A$1:$N$363,3,FALSE))</f>
        <v>transmutation</v>
      </c>
      <c r="E568" t="str">
        <f>IF(VLOOKUP($C568,'Spells Data'!$A$1:$N$363,4,FALSE)=0,"",VLOOKUP($C568,'Spells Data'!$A$1:$N$363,4,FALSE))</f>
        <v/>
      </c>
      <c r="F568" t="str">
        <f>IF(VLOOKUP($C568,'Spells Data'!$A$1:$N$363,5,FALSE)=0,"",VLOOKUP($C568,'Spells Data'!$A$1:$N$363,5,FALSE))</f>
        <v>1 action</v>
      </c>
      <c r="G568" t="str">
        <f>IF(VLOOKUP($C568,'Spells Data'!$A$1:$N$363,6,FALSE)=0,"",VLOOKUP($C568,'Spells Data'!$A$1:$N$363,6,FALSE))</f>
        <v>120 feet</v>
      </c>
      <c r="H568" t="str">
        <f>IF(VLOOKUP($C568,'Spells Data'!$A$1:$N$363,7,FALSE)=0,"",VLOOKUP($C568,'Spells Data'!$A$1:$N$363,7,FALSE))</f>
        <v>V</v>
      </c>
      <c r="I568" t="str">
        <f>IF(VLOOKUP($C568,'Spells Data'!$A$1:$N$363,8,FALSE)=0,"",VLOOKUP($C568,'Spells Data'!$A$1:$N$363,8,FALSE))</f>
        <v>S</v>
      </c>
      <c r="J568" t="str">
        <f>IF(VLOOKUP($C568,'Spells Data'!$A$1:$N$363,9,FALSE)=0,"",VLOOKUP($C568,'Spells Data'!$A$1:$N$363,9,FALSE))</f>
        <v>M</v>
      </c>
      <c r="K568" t="str">
        <f>IF(VLOOKUP($C568,'Spells Data'!$A$1:$N$363,10,FALSE)=0,"",VLOOKUP($C568,'Spells Data'!$A$1:$N$363,10,FALSE))</f>
        <v/>
      </c>
      <c r="L568" t="str">
        <f>IF(VLOOKUP($C568,'Spells Data'!$A$1:$N$363,11,FALSE)=0,"",VLOOKUP($C568,'Spells Data'!$A$1:$N$363,11,FALSE))</f>
        <v>Concentration, up to 2 hours</v>
      </c>
      <c r="M568" t="str">
        <f>IF(VLOOKUP($C568,'Spells Data'!$A$1:$N$363,12,FALSE)=0,"",VLOOKUP($C568,'Spells Data'!$A$1:$N$363,12,FALSE))</f>
        <v>Choose an area o f terrain no larger than 40 feet on a side within range. You can reshape dirt, sand, or clay in the area in any manner you choose for the duration</v>
      </c>
      <c r="N568" t="str">
        <f>IF(VLOOKUP($C568,'Spells Data'!$A$1:$N$363,13,FALSE)=0,"",VLOOKUP($C568,'Spells Data'!$A$1:$N$363,13,FALSE))</f>
        <v/>
      </c>
      <c r="O568" t="s">
        <v>342</v>
      </c>
    </row>
    <row r="569" spans="1:15" x14ac:dyDescent="0.4">
      <c r="A569" t="s">
        <v>10</v>
      </c>
      <c r="B569">
        <v>3</v>
      </c>
      <c r="C569" t="s">
        <v>68</v>
      </c>
      <c r="D569" t="str">
        <f>IF(VLOOKUP($C569,'Spells Data'!$A$1:$N$363,3,FALSE)=0,"",VLOOKUP($C569,'Spells Data'!$A$1:$N$363,3,FALSE))</f>
        <v>abjuration</v>
      </c>
      <c r="E569" t="str">
        <f>IF(VLOOKUP($C569,'Spells Data'!$A$1:$N$363,4,FALSE)=0,"",VLOOKUP($C569,'Spells Data'!$A$1:$N$363,4,FALSE))</f>
        <v/>
      </c>
      <c r="F569" t="str">
        <f>IF(VLOOKUP($C569,'Spells Data'!$A$1:$N$363,5,FALSE)=0,"",VLOOKUP($C569,'Spells Data'!$A$1:$N$363,5,FALSE))</f>
        <v>1 action</v>
      </c>
      <c r="G569" t="str">
        <f>IF(VLOOKUP($C569,'Spells Data'!$A$1:$N$363,6,FALSE)=0,"",VLOOKUP($C569,'Spells Data'!$A$1:$N$363,6,FALSE))</f>
        <v>Touch</v>
      </c>
      <c r="H569" t="str">
        <f>IF(VLOOKUP($C569,'Spells Data'!$A$1:$N$363,7,FALSE)=0,"",VLOOKUP($C569,'Spells Data'!$A$1:$N$363,7,FALSE))</f>
        <v>V</v>
      </c>
      <c r="I569" t="str">
        <f>IF(VLOOKUP($C569,'Spells Data'!$A$1:$N$363,8,FALSE)=0,"",VLOOKUP($C569,'Spells Data'!$A$1:$N$363,8,FALSE))</f>
        <v>S</v>
      </c>
      <c r="J569" t="str">
        <f>IF(VLOOKUP($C569,'Spells Data'!$A$1:$N$363,9,FALSE)=0,"",VLOOKUP($C569,'Spells Data'!$A$1:$N$363,9,FALSE))</f>
        <v>M</v>
      </c>
      <c r="K569" t="str">
        <f>IF(VLOOKUP($C569,'Spells Data'!$A$1:$N$363,10,FALSE)=0,"",VLOOKUP($C569,'Spells Data'!$A$1:$N$363,10,FALSE))</f>
        <v>yes</v>
      </c>
      <c r="L569" t="str">
        <f>IF(VLOOKUP($C569,'Spells Data'!$A$1:$N$363,11,FALSE)=0,"",VLOOKUP($C569,'Spells Data'!$A$1:$N$363,11,FALSE))</f>
        <v>8 hours</v>
      </c>
      <c r="M569" t="str">
        <f>IF(VLOOKUP($C569,'Spells Data'!$A$1:$N$363,12,FALSE)=0,"",VLOOKUP($C569,'Spells Data'!$A$1:$N$363,12,FALSE))</f>
        <v>For the duration, you hide a target that you touch from divination magic</v>
      </c>
      <c r="N569" t="str">
        <f>IF(VLOOKUP($C569,'Spells Data'!$A$1:$N$363,13,FALSE)=0,"",VLOOKUP($C569,'Spells Data'!$A$1:$N$363,13,FALSE))</f>
        <v/>
      </c>
      <c r="O569" t="s">
        <v>10</v>
      </c>
    </row>
    <row r="570" spans="1:15" x14ac:dyDescent="0.4">
      <c r="A570" t="s">
        <v>268</v>
      </c>
      <c r="B570">
        <v>3</v>
      </c>
      <c r="C570" t="s">
        <v>68</v>
      </c>
      <c r="D570" t="str">
        <f>IF(VLOOKUP($C570,'Spells Data'!$A$1:$N$363,3,FALSE)=0,"",VLOOKUP($C570,'Spells Data'!$A$1:$N$363,3,FALSE))</f>
        <v>abjuration</v>
      </c>
      <c r="E570" t="str">
        <f>IF(VLOOKUP($C570,'Spells Data'!$A$1:$N$363,4,FALSE)=0,"",VLOOKUP($C570,'Spells Data'!$A$1:$N$363,4,FALSE))</f>
        <v/>
      </c>
      <c r="F570" t="str">
        <f>IF(VLOOKUP($C570,'Spells Data'!$A$1:$N$363,5,FALSE)=0,"",VLOOKUP($C570,'Spells Data'!$A$1:$N$363,5,FALSE))</f>
        <v>1 action</v>
      </c>
      <c r="G570" t="str">
        <f>IF(VLOOKUP($C570,'Spells Data'!$A$1:$N$363,6,FALSE)=0,"",VLOOKUP($C570,'Spells Data'!$A$1:$N$363,6,FALSE))</f>
        <v>Touch</v>
      </c>
      <c r="H570" t="str">
        <f>IF(VLOOKUP($C570,'Spells Data'!$A$1:$N$363,7,FALSE)=0,"",VLOOKUP($C570,'Spells Data'!$A$1:$N$363,7,FALSE))</f>
        <v>V</v>
      </c>
      <c r="I570" t="str">
        <f>IF(VLOOKUP($C570,'Spells Data'!$A$1:$N$363,8,FALSE)=0,"",VLOOKUP($C570,'Spells Data'!$A$1:$N$363,8,FALSE))</f>
        <v>S</v>
      </c>
      <c r="J570" t="str">
        <f>IF(VLOOKUP($C570,'Spells Data'!$A$1:$N$363,9,FALSE)=0,"",VLOOKUP($C570,'Spells Data'!$A$1:$N$363,9,FALSE))</f>
        <v>M</v>
      </c>
      <c r="K570" t="str">
        <f>IF(VLOOKUP($C570,'Spells Data'!$A$1:$N$363,10,FALSE)=0,"",VLOOKUP($C570,'Spells Data'!$A$1:$N$363,10,FALSE))</f>
        <v>yes</v>
      </c>
      <c r="L570" t="str">
        <f>IF(VLOOKUP($C570,'Spells Data'!$A$1:$N$363,11,FALSE)=0,"",VLOOKUP($C570,'Spells Data'!$A$1:$N$363,11,FALSE))</f>
        <v>8 hours</v>
      </c>
      <c r="M570" t="str">
        <f>IF(VLOOKUP($C570,'Spells Data'!$A$1:$N$363,12,FALSE)=0,"",VLOOKUP($C570,'Spells Data'!$A$1:$N$363,12,FALSE))</f>
        <v>For the duration, you hide a target that you touch from divination magic</v>
      </c>
      <c r="N570" t="str">
        <f>IF(VLOOKUP($C570,'Spells Data'!$A$1:$N$363,13,FALSE)=0,"",VLOOKUP($C570,'Spells Data'!$A$1:$N$363,13,FALSE))</f>
        <v/>
      </c>
      <c r="O570" t="s">
        <v>268</v>
      </c>
    </row>
    <row r="571" spans="1:15" x14ac:dyDescent="0.4">
      <c r="A571" t="s">
        <v>342</v>
      </c>
      <c r="B571">
        <v>3</v>
      </c>
      <c r="C571" t="s">
        <v>68</v>
      </c>
      <c r="D571" t="str">
        <f>IF(VLOOKUP($C571,'Spells Data'!$A$1:$N$363,3,FALSE)=0,"",VLOOKUP($C571,'Spells Data'!$A$1:$N$363,3,FALSE))</f>
        <v>abjuration</v>
      </c>
      <c r="E571" t="str">
        <f>IF(VLOOKUP($C571,'Spells Data'!$A$1:$N$363,4,FALSE)=0,"",VLOOKUP($C571,'Spells Data'!$A$1:$N$363,4,FALSE))</f>
        <v/>
      </c>
      <c r="F571" t="str">
        <f>IF(VLOOKUP($C571,'Spells Data'!$A$1:$N$363,5,FALSE)=0,"",VLOOKUP($C571,'Spells Data'!$A$1:$N$363,5,FALSE))</f>
        <v>1 action</v>
      </c>
      <c r="G571" t="str">
        <f>IF(VLOOKUP($C571,'Spells Data'!$A$1:$N$363,6,FALSE)=0,"",VLOOKUP($C571,'Spells Data'!$A$1:$N$363,6,FALSE))</f>
        <v>Touch</v>
      </c>
      <c r="H571" t="str">
        <f>IF(VLOOKUP($C571,'Spells Data'!$A$1:$N$363,7,FALSE)=0,"",VLOOKUP($C571,'Spells Data'!$A$1:$N$363,7,FALSE))</f>
        <v>V</v>
      </c>
      <c r="I571" t="str">
        <f>IF(VLOOKUP($C571,'Spells Data'!$A$1:$N$363,8,FALSE)=0,"",VLOOKUP($C571,'Spells Data'!$A$1:$N$363,8,FALSE))</f>
        <v>S</v>
      </c>
      <c r="J571" t="str">
        <f>IF(VLOOKUP($C571,'Spells Data'!$A$1:$N$363,9,FALSE)=0,"",VLOOKUP($C571,'Spells Data'!$A$1:$N$363,9,FALSE))</f>
        <v>M</v>
      </c>
      <c r="K571" t="str">
        <f>IF(VLOOKUP($C571,'Spells Data'!$A$1:$N$363,10,FALSE)=0,"",VLOOKUP($C571,'Spells Data'!$A$1:$N$363,10,FALSE))</f>
        <v>yes</v>
      </c>
      <c r="L571" t="str">
        <f>IF(VLOOKUP($C571,'Spells Data'!$A$1:$N$363,11,FALSE)=0,"",VLOOKUP($C571,'Spells Data'!$A$1:$N$363,11,FALSE))</f>
        <v>8 hours</v>
      </c>
      <c r="M571" t="str">
        <f>IF(VLOOKUP($C571,'Spells Data'!$A$1:$N$363,12,FALSE)=0,"",VLOOKUP($C571,'Spells Data'!$A$1:$N$363,12,FALSE))</f>
        <v>For the duration, you hide a target that you touch from divination magic</v>
      </c>
      <c r="N571" t="str">
        <f>IF(VLOOKUP($C571,'Spells Data'!$A$1:$N$363,13,FALSE)=0,"",VLOOKUP($C571,'Spells Data'!$A$1:$N$363,13,FALSE))</f>
        <v/>
      </c>
      <c r="O571" t="s">
        <v>342</v>
      </c>
    </row>
    <row r="572" spans="1:15" x14ac:dyDescent="0.4">
      <c r="A572" t="s">
        <v>342</v>
      </c>
      <c r="B572">
        <v>2</v>
      </c>
      <c r="C572" t="s">
        <v>349</v>
      </c>
      <c r="D572" t="str">
        <f>IF(VLOOKUP($C572,'Spells Data'!$A$1:$N$363,3,FALSE)=0,"",VLOOKUP($C572,'Spells Data'!$A$1:$N$363,3,FALSE))</f>
        <v>illusion</v>
      </c>
      <c r="E572" t="str">
        <f>IF(VLOOKUP($C572,'Spells Data'!$A$1:$N$363,4,FALSE)=0,"",VLOOKUP($C572,'Spells Data'!$A$1:$N$363,4,FALSE))</f>
        <v/>
      </c>
      <c r="F572" t="str">
        <f>IF(VLOOKUP($C572,'Spells Data'!$A$1:$N$363,5,FALSE)=0,"",VLOOKUP($C572,'Spells Data'!$A$1:$N$363,5,FALSE))</f>
        <v>1 action</v>
      </c>
      <c r="G572" t="str">
        <f>IF(VLOOKUP($C572,'Spells Data'!$A$1:$N$363,6,FALSE)=0,"",VLOOKUP($C572,'Spells Data'!$A$1:$N$363,6,FALSE))</f>
        <v>Touch</v>
      </c>
      <c r="H572" t="str">
        <f>IF(VLOOKUP($C572,'Spells Data'!$A$1:$N$363,7,FALSE)=0,"",VLOOKUP($C572,'Spells Data'!$A$1:$N$363,7,FALSE))</f>
        <v>V</v>
      </c>
      <c r="I572" t="str">
        <f>IF(VLOOKUP($C572,'Spells Data'!$A$1:$N$363,8,FALSE)=0,"",VLOOKUP($C572,'Spells Data'!$A$1:$N$363,8,FALSE))</f>
        <v>S</v>
      </c>
      <c r="J572" t="str">
        <f>IF(VLOOKUP($C572,'Spells Data'!$A$1:$N$363,9,FALSE)=0,"",VLOOKUP($C572,'Spells Data'!$A$1:$N$363,9,FALSE))</f>
        <v>M</v>
      </c>
      <c r="K572" t="str">
        <f>IF(VLOOKUP($C572,'Spells Data'!$A$1:$N$363,10,FALSE)=0,"",VLOOKUP($C572,'Spells Data'!$A$1:$N$363,10,FALSE))</f>
        <v/>
      </c>
      <c r="L572" t="str">
        <f>IF(VLOOKUP($C572,'Spells Data'!$A$1:$N$363,11,FALSE)=0,"",VLOOKUP($C572,'Spells Data'!$A$1:$N$363,11,FALSE))</f>
        <v>24 hours</v>
      </c>
      <c r="M572" t="str">
        <f>IF(VLOOKUP($C572,'Spells Data'!$A$1:$N$363,12,FALSE)=0,"",VLOOKUP($C572,'Spells Data'!$A$1:$N$363,12,FALSE))</f>
        <v>You place an illusion on a creature or an object you touch so that divination spells reveal false information about it</v>
      </c>
      <c r="N572" t="str">
        <f>IF(VLOOKUP($C572,'Spells Data'!$A$1:$N$363,13,FALSE)=0,"",VLOOKUP($C572,'Spells Data'!$A$1:$N$363,13,FALSE))</f>
        <v/>
      </c>
      <c r="O572" t="s">
        <v>342</v>
      </c>
    </row>
    <row r="573" spans="1:15" x14ac:dyDescent="0.4">
      <c r="A573" t="s">
        <v>342</v>
      </c>
      <c r="B573">
        <v>6</v>
      </c>
      <c r="C573" t="s">
        <v>366</v>
      </c>
      <c r="D573" t="str">
        <f>IF(VLOOKUP($C573,'Spells Data'!$A$1:$N$363,3,FALSE)=0,"",VLOOKUP($C573,'Spells Data'!$A$1:$N$363,3,FALSE))</f>
        <v>evocation</v>
      </c>
      <c r="E573" t="str">
        <f>IF(VLOOKUP($C573,'Spells Data'!$A$1:$N$363,4,FALSE)=0,"",VLOOKUP($C573,'Spells Data'!$A$1:$N$363,4,FALSE))</f>
        <v/>
      </c>
      <c r="F573" t="str">
        <f>IF(VLOOKUP($C573,'Spells Data'!$A$1:$N$363,5,FALSE)=0,"",VLOOKUP($C573,'Spells Data'!$A$1:$N$363,5,FALSE))</f>
        <v>1 action</v>
      </c>
      <c r="G573" t="str">
        <f>IF(VLOOKUP($C573,'Spells Data'!$A$1:$N$363,6,FALSE)=0,"",VLOOKUP($C573,'Spells Data'!$A$1:$N$363,6,FALSE))</f>
        <v>300 feet</v>
      </c>
      <c r="H573" t="str">
        <f>IF(VLOOKUP($C573,'Spells Data'!$A$1:$N$363,7,FALSE)=0,"",VLOOKUP($C573,'Spells Data'!$A$1:$N$363,7,FALSE))</f>
        <v>V</v>
      </c>
      <c r="I573" t="str">
        <f>IF(VLOOKUP($C573,'Spells Data'!$A$1:$N$363,8,FALSE)=0,"",VLOOKUP($C573,'Spells Data'!$A$1:$N$363,8,FALSE))</f>
        <v>S</v>
      </c>
      <c r="J573" t="str">
        <f>IF(VLOOKUP($C573,'Spells Data'!$A$1:$N$363,9,FALSE)=0,"",VLOOKUP($C573,'Spells Data'!$A$1:$N$363,9,FALSE))</f>
        <v>M</v>
      </c>
      <c r="K573" t="str">
        <f>IF(VLOOKUP($C573,'Spells Data'!$A$1:$N$363,10,FALSE)=0,"",VLOOKUP($C573,'Spells Data'!$A$1:$N$363,10,FALSE))</f>
        <v/>
      </c>
      <c r="L573" t="str">
        <f>IF(VLOOKUP($C573,'Spells Data'!$A$1:$N$363,11,FALSE)=0,"",VLOOKUP($C573,'Spells Data'!$A$1:$N$363,11,FALSE))</f>
        <v>Instantaneous</v>
      </c>
      <c r="M573" t="str">
        <f>IF(VLOOKUP($C573,'Spells Data'!$A$1:$N$363,12,FALSE)=0,"",VLOOKUP($C573,'Spells Data'!$A$1:$N$363,12,FALSE))</f>
        <v>A frigid globe o f cold energy streaks  to a point o f your choice within range and explodes in a 60-foot-radius sphere. Each creature in the area takes 10d6 cold damage on a failed Con save</v>
      </c>
      <c r="N573" t="str">
        <f>IF(VLOOKUP($C573,'Spells Data'!$A$1:$N$363,13,FALSE)=0,"",VLOOKUP($C573,'Spells Data'!$A$1:$N$363,13,FALSE))</f>
        <v>yes</v>
      </c>
      <c r="O573" t="s">
        <v>342</v>
      </c>
    </row>
    <row r="574" spans="1:15" x14ac:dyDescent="0.4">
      <c r="A574" t="s">
        <v>342</v>
      </c>
      <c r="B574">
        <v>4</v>
      </c>
      <c r="C574" t="s">
        <v>358</v>
      </c>
      <c r="D574" t="str">
        <f>IF(VLOOKUP($C574,'Spells Data'!$A$1:$N$363,3,FALSE)=0,"",VLOOKUP($C574,'Spells Data'!$A$1:$N$363,3,FALSE))</f>
        <v>evocation</v>
      </c>
      <c r="E574" t="str">
        <f>IF(VLOOKUP($C574,'Spells Data'!$A$1:$N$363,4,FALSE)=0,"",VLOOKUP($C574,'Spells Data'!$A$1:$N$363,4,FALSE))</f>
        <v/>
      </c>
      <c r="F574" t="str">
        <f>IF(VLOOKUP($C574,'Spells Data'!$A$1:$N$363,5,FALSE)=0,"",VLOOKUP($C574,'Spells Data'!$A$1:$N$363,5,FALSE))</f>
        <v>1 action</v>
      </c>
      <c r="G574" t="str">
        <f>IF(VLOOKUP($C574,'Spells Data'!$A$1:$N$363,6,FALSE)=0,"",VLOOKUP($C574,'Spells Data'!$A$1:$N$363,6,FALSE))</f>
        <v>30 feet</v>
      </c>
      <c r="H574" t="str">
        <f>IF(VLOOKUP($C574,'Spells Data'!$A$1:$N$363,7,FALSE)=0,"",VLOOKUP($C574,'Spells Data'!$A$1:$N$363,7,FALSE))</f>
        <v>V</v>
      </c>
      <c r="I574" t="str">
        <f>IF(VLOOKUP($C574,'Spells Data'!$A$1:$N$363,8,FALSE)=0,"",VLOOKUP($C574,'Spells Data'!$A$1:$N$363,8,FALSE))</f>
        <v>S</v>
      </c>
      <c r="J574" t="str">
        <f>IF(VLOOKUP($C574,'Spells Data'!$A$1:$N$363,9,FALSE)=0,"",VLOOKUP($C574,'Spells Data'!$A$1:$N$363,9,FALSE))</f>
        <v>M</v>
      </c>
      <c r="K574" t="str">
        <f>IF(VLOOKUP($C574,'Spells Data'!$A$1:$N$363,10,FALSE)=0,"",VLOOKUP($C574,'Spells Data'!$A$1:$N$363,10,FALSE))</f>
        <v/>
      </c>
      <c r="L574" t="str">
        <f>IF(VLOOKUP($C574,'Spells Data'!$A$1:$N$363,11,FALSE)=0,"",VLOOKUP($C574,'Spells Data'!$A$1:$N$363,11,FALSE))</f>
        <v>Concentration, up to 1 minute</v>
      </c>
      <c r="M574" t="str">
        <f>IF(VLOOKUP($C574,'Spells Data'!$A$1:$N$363,12,FALSE)=0,"",VLOOKUP($C574,'Spells Data'!$A$1:$N$363,12,FALSE))</f>
        <v>A sphere o f shimmering force encloses a creature or object o f Large size or smaller within range Unwilling creatures get a Dex save</v>
      </c>
      <c r="N574" t="str">
        <f>IF(VLOOKUP($C574,'Spells Data'!$A$1:$N$363,13,FALSE)=0,"",VLOOKUP($C574,'Spells Data'!$A$1:$N$363,13,FALSE))</f>
        <v/>
      </c>
      <c r="O574" t="s">
        <v>342</v>
      </c>
    </row>
    <row r="575" spans="1:15" x14ac:dyDescent="0.4">
      <c r="A575" t="s">
        <v>10</v>
      </c>
      <c r="B575">
        <v>6</v>
      </c>
      <c r="C575" t="s">
        <v>103</v>
      </c>
      <c r="D575" t="str">
        <f>IF(VLOOKUP($C575,'Spells Data'!$A$1:$N$363,3,FALSE)=0,"",VLOOKUP($C575,'Spells Data'!$A$1:$N$363,3,FALSE))</f>
        <v>enchantment</v>
      </c>
      <c r="E575" t="str">
        <f>IF(VLOOKUP($C575,'Spells Data'!$A$1:$N$363,4,FALSE)=0,"",VLOOKUP($C575,'Spells Data'!$A$1:$N$363,4,FALSE))</f>
        <v/>
      </c>
      <c r="F575" t="str">
        <f>IF(VLOOKUP($C575,'Spells Data'!$A$1:$N$363,5,FALSE)=0,"",VLOOKUP($C575,'Spells Data'!$A$1:$N$363,5,FALSE))</f>
        <v>1 action</v>
      </c>
      <c r="G575" t="str">
        <f>IF(VLOOKUP($C575,'Spells Data'!$A$1:$N$363,6,FALSE)=0,"",VLOOKUP($C575,'Spells Data'!$A$1:$N$363,6,FALSE))</f>
        <v>30 feet</v>
      </c>
      <c r="H575" t="str">
        <f>IF(VLOOKUP($C575,'Spells Data'!$A$1:$N$363,7,FALSE)=0,"",VLOOKUP($C575,'Spells Data'!$A$1:$N$363,7,FALSE))</f>
        <v>V</v>
      </c>
      <c r="I575" t="str">
        <f>IF(VLOOKUP($C575,'Spells Data'!$A$1:$N$363,8,FALSE)=0,"",VLOOKUP($C575,'Spells Data'!$A$1:$N$363,8,FALSE))</f>
        <v/>
      </c>
      <c r="J575" t="str">
        <f>IF(VLOOKUP($C575,'Spells Data'!$A$1:$N$363,9,FALSE)=0,"",VLOOKUP($C575,'Spells Data'!$A$1:$N$363,9,FALSE))</f>
        <v/>
      </c>
      <c r="K575" t="str">
        <f>IF(VLOOKUP($C575,'Spells Data'!$A$1:$N$363,10,FALSE)=0,"",VLOOKUP($C575,'Spells Data'!$A$1:$N$363,10,FALSE))</f>
        <v/>
      </c>
      <c r="L575" t="str">
        <f>IF(VLOOKUP($C575,'Spells Data'!$A$1:$N$363,11,FALSE)=0,"",VLOOKUP($C575,'Spells Data'!$A$1:$N$363,11,FALSE))</f>
        <v>Concentration, up to 1 minute</v>
      </c>
      <c r="M575" t="str">
        <f>IF(VLOOKUP($C575,'Spells Data'!$A$1:$N$363,12,FALSE)=0,"",VLOOKUP($C575,'Spells Data'!$A$1:$N$363,12,FALSE))</f>
        <v>Choose one creature that can be charmed you can see within range. The target begins a comic dance in place</v>
      </c>
      <c r="N575" t="str">
        <f>IF(VLOOKUP($C575,'Spells Data'!$A$1:$N$363,13,FALSE)=0,"",VLOOKUP($C575,'Spells Data'!$A$1:$N$363,13,FALSE))</f>
        <v/>
      </c>
      <c r="O575" t="s">
        <v>10</v>
      </c>
    </row>
    <row r="576" spans="1:15" x14ac:dyDescent="0.4">
      <c r="A576" t="s">
        <v>342</v>
      </c>
      <c r="B576">
        <v>6</v>
      </c>
      <c r="C576" t="s">
        <v>103</v>
      </c>
      <c r="D576" t="str">
        <f>IF(VLOOKUP($C576,'Spells Data'!$A$1:$N$363,3,FALSE)=0,"",VLOOKUP($C576,'Spells Data'!$A$1:$N$363,3,FALSE))</f>
        <v>enchantment</v>
      </c>
      <c r="E576" t="str">
        <f>IF(VLOOKUP($C576,'Spells Data'!$A$1:$N$363,4,FALSE)=0,"",VLOOKUP($C576,'Spells Data'!$A$1:$N$363,4,FALSE))</f>
        <v/>
      </c>
      <c r="F576" t="str">
        <f>IF(VLOOKUP($C576,'Spells Data'!$A$1:$N$363,5,FALSE)=0,"",VLOOKUP($C576,'Spells Data'!$A$1:$N$363,5,FALSE))</f>
        <v>1 action</v>
      </c>
      <c r="G576" t="str">
        <f>IF(VLOOKUP($C576,'Spells Data'!$A$1:$N$363,6,FALSE)=0,"",VLOOKUP($C576,'Spells Data'!$A$1:$N$363,6,FALSE))</f>
        <v>30 feet</v>
      </c>
      <c r="H576" t="str">
        <f>IF(VLOOKUP($C576,'Spells Data'!$A$1:$N$363,7,FALSE)=0,"",VLOOKUP($C576,'Spells Data'!$A$1:$N$363,7,FALSE))</f>
        <v>V</v>
      </c>
      <c r="I576" t="str">
        <f>IF(VLOOKUP($C576,'Spells Data'!$A$1:$N$363,8,FALSE)=0,"",VLOOKUP($C576,'Spells Data'!$A$1:$N$363,8,FALSE))</f>
        <v/>
      </c>
      <c r="J576" t="str">
        <f>IF(VLOOKUP($C576,'Spells Data'!$A$1:$N$363,9,FALSE)=0,"",VLOOKUP($C576,'Spells Data'!$A$1:$N$363,9,FALSE))</f>
        <v/>
      </c>
      <c r="K576" t="str">
        <f>IF(VLOOKUP($C576,'Spells Data'!$A$1:$N$363,10,FALSE)=0,"",VLOOKUP($C576,'Spells Data'!$A$1:$N$363,10,FALSE))</f>
        <v/>
      </c>
      <c r="L576" t="str">
        <f>IF(VLOOKUP($C576,'Spells Data'!$A$1:$N$363,11,FALSE)=0,"",VLOOKUP($C576,'Spells Data'!$A$1:$N$363,11,FALSE))</f>
        <v>Concentration, up to 1 minute</v>
      </c>
      <c r="M576" t="str">
        <f>IF(VLOOKUP($C576,'Spells Data'!$A$1:$N$363,12,FALSE)=0,"",VLOOKUP($C576,'Spells Data'!$A$1:$N$363,12,FALSE))</f>
        <v>Choose one creature that can be charmed you can see within range. The target begins a comic dance in place</v>
      </c>
      <c r="N576" t="str">
        <f>IF(VLOOKUP($C576,'Spells Data'!$A$1:$N$363,13,FALSE)=0,"",VLOOKUP($C576,'Spells Data'!$A$1:$N$363,13,FALSE))</f>
        <v/>
      </c>
      <c r="O576" t="s">
        <v>342</v>
      </c>
    </row>
    <row r="577" spans="1:15" x14ac:dyDescent="0.4">
      <c r="A577" t="s">
        <v>195</v>
      </c>
      <c r="B577">
        <v>2</v>
      </c>
      <c r="C577" t="s">
        <v>214</v>
      </c>
      <c r="D577" t="str">
        <f>IF(VLOOKUP($C577,'Spells Data'!$A$1:$N$363,3,FALSE)=0,"",VLOOKUP($C577,'Spells Data'!$A$1:$N$363,3,FALSE))</f>
        <v>abjuration</v>
      </c>
      <c r="E577" t="str">
        <f>IF(VLOOKUP($C577,'Spells Data'!$A$1:$N$363,4,FALSE)=0,"",VLOOKUP($C577,'Spells Data'!$A$1:$N$363,4,FALSE))</f>
        <v/>
      </c>
      <c r="F577" t="str">
        <f>IF(VLOOKUP($C577,'Spells Data'!$A$1:$N$363,5,FALSE)=0,"",VLOOKUP($C577,'Spells Data'!$A$1:$N$363,5,FALSE))</f>
        <v>1 action</v>
      </c>
      <c r="G577" t="str">
        <f>IF(VLOOKUP($C577,'Spells Data'!$A$1:$N$363,6,FALSE)=0,"",VLOOKUP($C577,'Spells Data'!$A$1:$N$363,6,FALSE))</f>
        <v>Self</v>
      </c>
      <c r="H577" t="str">
        <f>IF(VLOOKUP($C577,'Spells Data'!$A$1:$N$363,7,FALSE)=0,"",VLOOKUP($C577,'Spells Data'!$A$1:$N$363,7,FALSE))</f>
        <v>V</v>
      </c>
      <c r="I577" t="str">
        <f>IF(VLOOKUP($C577,'Spells Data'!$A$1:$N$363,8,FALSE)=0,"",VLOOKUP($C577,'Spells Data'!$A$1:$N$363,8,FALSE))</f>
        <v>S</v>
      </c>
      <c r="J577" t="str">
        <f>IF(VLOOKUP($C577,'Spells Data'!$A$1:$N$363,9,FALSE)=0,"",VLOOKUP($C577,'Spells Data'!$A$1:$N$363,9,FALSE))</f>
        <v>M</v>
      </c>
      <c r="K577" t="str">
        <f>IF(VLOOKUP($C577,'Spells Data'!$A$1:$N$363,10,FALSE)=0,"",VLOOKUP($C577,'Spells Data'!$A$1:$N$363,10,FALSE))</f>
        <v/>
      </c>
      <c r="L577" t="str">
        <f>IF(VLOOKUP($C577,'Spells Data'!$A$1:$N$363,11,FALSE)=0,"",VLOOKUP($C577,'Spells Data'!$A$1:$N$363,11,FALSE))</f>
        <v>Concentration, up to 1 hour</v>
      </c>
      <c r="M577" t="str">
        <f>IF(VLOOKUP($C577,'Spells Data'!$A$1:$N$363,12,FALSE)=0,"",VLOOKUP($C577,'Spells Data'!$A$1:$N$363,12,FALSE))</f>
        <v>For the duration, each creature you choose within 30 feet of you (including you) has a +10 to Dex (Stealth) checks and can’t be tracked except by magical means.</v>
      </c>
      <c r="N577" t="str">
        <f>IF(VLOOKUP($C577,'Spells Data'!$A$1:$N$363,13,FALSE)=0,"",VLOOKUP($C577,'Spells Data'!$A$1:$N$363,13,FALSE))</f>
        <v/>
      </c>
      <c r="O577" t="s">
        <v>195</v>
      </c>
    </row>
    <row r="578" spans="1:15" x14ac:dyDescent="0.4">
      <c r="A578" t="s">
        <v>268</v>
      </c>
      <c r="B578">
        <v>2</v>
      </c>
      <c r="C578" t="s">
        <v>214</v>
      </c>
      <c r="D578" t="str">
        <f>IF(VLOOKUP($C578,'Spells Data'!$A$1:$N$363,3,FALSE)=0,"",VLOOKUP($C578,'Spells Data'!$A$1:$N$363,3,FALSE))</f>
        <v>abjuration</v>
      </c>
      <c r="E578" t="str">
        <f>IF(VLOOKUP($C578,'Spells Data'!$A$1:$N$363,4,FALSE)=0,"",VLOOKUP($C578,'Spells Data'!$A$1:$N$363,4,FALSE))</f>
        <v/>
      </c>
      <c r="F578" t="str">
        <f>IF(VLOOKUP($C578,'Spells Data'!$A$1:$N$363,5,FALSE)=0,"",VLOOKUP($C578,'Spells Data'!$A$1:$N$363,5,FALSE))</f>
        <v>1 action</v>
      </c>
      <c r="G578" t="str">
        <f>IF(VLOOKUP($C578,'Spells Data'!$A$1:$N$363,6,FALSE)=0,"",VLOOKUP($C578,'Spells Data'!$A$1:$N$363,6,FALSE))</f>
        <v>Self</v>
      </c>
      <c r="H578" t="str">
        <f>IF(VLOOKUP($C578,'Spells Data'!$A$1:$N$363,7,FALSE)=0,"",VLOOKUP($C578,'Spells Data'!$A$1:$N$363,7,FALSE))</f>
        <v>V</v>
      </c>
      <c r="I578" t="str">
        <f>IF(VLOOKUP($C578,'Spells Data'!$A$1:$N$363,8,FALSE)=0,"",VLOOKUP($C578,'Spells Data'!$A$1:$N$363,8,FALSE))</f>
        <v>S</v>
      </c>
      <c r="J578" t="str">
        <f>IF(VLOOKUP($C578,'Spells Data'!$A$1:$N$363,9,FALSE)=0,"",VLOOKUP($C578,'Spells Data'!$A$1:$N$363,9,FALSE))</f>
        <v>M</v>
      </c>
      <c r="K578" t="str">
        <f>IF(VLOOKUP($C578,'Spells Data'!$A$1:$N$363,10,FALSE)=0,"",VLOOKUP($C578,'Spells Data'!$A$1:$N$363,10,FALSE))</f>
        <v/>
      </c>
      <c r="L578" t="str">
        <f>IF(VLOOKUP($C578,'Spells Data'!$A$1:$N$363,11,FALSE)=0,"",VLOOKUP($C578,'Spells Data'!$A$1:$N$363,11,FALSE))</f>
        <v>Concentration, up to 1 hour</v>
      </c>
      <c r="M578" t="str">
        <f>IF(VLOOKUP($C578,'Spells Data'!$A$1:$N$363,12,FALSE)=0,"",VLOOKUP($C578,'Spells Data'!$A$1:$N$363,12,FALSE))</f>
        <v>For the duration, each creature you choose within 30 feet of you (including you) has a +10 to Dex (Stealth) checks and can’t be tracked except by magical means.</v>
      </c>
      <c r="N578" t="str">
        <f>IF(VLOOKUP($C578,'Spells Data'!$A$1:$N$363,13,FALSE)=0,"",VLOOKUP($C578,'Spells Data'!$A$1:$N$363,13,FALSE))</f>
        <v/>
      </c>
      <c r="O578" t="s">
        <v>268</v>
      </c>
    </row>
    <row r="579" spans="1:15" x14ac:dyDescent="0.4">
      <c r="A579" t="s">
        <v>342</v>
      </c>
      <c r="B579">
        <v>5</v>
      </c>
      <c r="C579" t="s">
        <v>361</v>
      </c>
      <c r="D579" t="str">
        <f>IF(VLOOKUP($C579,'Spells Data'!$A$1:$N$363,3,FALSE)=0,"",VLOOKUP($C579,'Spells Data'!$A$1:$N$363,3,FALSE))</f>
        <v>transmutation</v>
      </c>
      <c r="E579" t="str">
        <f>IF(VLOOKUP($C579,'Spells Data'!$A$1:$N$363,4,FALSE)=0,"",VLOOKUP($C579,'Spells Data'!$A$1:$N$363,4,FALSE))</f>
        <v/>
      </c>
      <c r="F579" t="str">
        <f>IF(VLOOKUP($C579,'Spells Data'!$A$1:$N$363,5,FALSE)=0,"",VLOOKUP($C579,'Spells Data'!$A$1:$N$363,5,FALSE))</f>
        <v>1 action</v>
      </c>
      <c r="G579" t="str">
        <f>IF(VLOOKUP($C579,'Spells Data'!$A$1:$N$363,6,FALSE)=0,"",VLOOKUP($C579,'Spells Data'!$A$1:$N$363,6,FALSE))</f>
        <v>30 feet</v>
      </c>
      <c r="H579" t="str">
        <f>IF(VLOOKUP($C579,'Spells Data'!$A$1:$N$363,7,FALSE)=0,"",VLOOKUP($C579,'Spells Data'!$A$1:$N$363,7,FALSE))</f>
        <v>V</v>
      </c>
      <c r="I579" t="str">
        <f>IF(VLOOKUP($C579,'Spells Data'!$A$1:$N$363,8,FALSE)=0,"",VLOOKUP($C579,'Spells Data'!$A$1:$N$363,8,FALSE))</f>
        <v>S</v>
      </c>
      <c r="J579" t="str">
        <f>IF(VLOOKUP($C579,'Spells Data'!$A$1:$N$363,9,FALSE)=0,"",VLOOKUP($C579,'Spells Data'!$A$1:$N$363,9,FALSE))</f>
        <v>M</v>
      </c>
      <c r="K579" t="str">
        <f>IF(VLOOKUP($C579,'Spells Data'!$A$1:$N$363,10,FALSE)=0,"",VLOOKUP($C579,'Spells Data'!$A$1:$N$363,10,FALSE))</f>
        <v/>
      </c>
      <c r="L579" t="str">
        <f>IF(VLOOKUP($C579,'Spells Data'!$A$1:$N$363,11,FALSE)=0,"",VLOOKUP($C579,'Spells Data'!$A$1:$N$363,11,FALSE))</f>
        <v>1 hour</v>
      </c>
      <c r="M579" t="str">
        <f>IF(VLOOKUP($C579,'Spells Data'!$A$1:$N$363,12,FALSE)=0,"",VLOOKUP($C579,'Spells Data'!$A$1:$N$363,12,FALSE))</f>
        <v>A passage appears at a point o f your choice that you can see on a w ooden, plaster, or stone surface (such as a wall, a ceiling, or a floor) within range, and lasts for the duration</v>
      </c>
      <c r="N579" t="str">
        <f>IF(VLOOKUP($C579,'Spells Data'!$A$1:$N$363,13,FALSE)=0,"",VLOOKUP($C579,'Spells Data'!$A$1:$N$363,13,FALSE))</f>
        <v/>
      </c>
      <c r="O579" t="s">
        <v>342</v>
      </c>
    </row>
    <row r="580" spans="1:15" x14ac:dyDescent="0.4">
      <c r="A580" t="s">
        <v>10</v>
      </c>
      <c r="B580">
        <v>2</v>
      </c>
      <c r="C580" t="s">
        <v>55</v>
      </c>
      <c r="D580" t="str">
        <f>IF(VLOOKUP($C580,'Spells Data'!$A$1:$N$363,3,FALSE)=0,"",VLOOKUP($C580,'Spells Data'!$A$1:$N$363,3,FALSE))</f>
        <v>illusion</v>
      </c>
      <c r="E580" t="str">
        <f>IF(VLOOKUP($C580,'Spells Data'!$A$1:$N$363,4,FALSE)=0,"",VLOOKUP($C580,'Spells Data'!$A$1:$N$363,4,FALSE))</f>
        <v/>
      </c>
      <c r="F580" t="str">
        <f>IF(VLOOKUP($C580,'Spells Data'!$A$1:$N$363,5,FALSE)=0,"",VLOOKUP($C580,'Spells Data'!$A$1:$N$363,5,FALSE))</f>
        <v>1 action</v>
      </c>
      <c r="G580" t="str">
        <f>IF(VLOOKUP($C580,'Spells Data'!$A$1:$N$363,6,FALSE)=0,"",VLOOKUP($C580,'Spells Data'!$A$1:$N$363,6,FALSE))</f>
        <v>60 feet</v>
      </c>
      <c r="H580" t="str">
        <f>IF(VLOOKUP($C580,'Spells Data'!$A$1:$N$363,7,FALSE)=0,"",VLOOKUP($C580,'Spells Data'!$A$1:$N$363,7,FALSE))</f>
        <v>V</v>
      </c>
      <c r="I580" t="str">
        <f>IF(VLOOKUP($C580,'Spells Data'!$A$1:$N$363,8,FALSE)=0,"",VLOOKUP($C580,'Spells Data'!$A$1:$N$363,8,FALSE))</f>
        <v>S</v>
      </c>
      <c r="J580" t="str">
        <f>IF(VLOOKUP($C580,'Spells Data'!$A$1:$N$363,9,FALSE)=0,"",VLOOKUP($C580,'Spells Data'!$A$1:$N$363,9,FALSE))</f>
        <v>M</v>
      </c>
      <c r="K580" t="str">
        <f>IF(VLOOKUP($C580,'Spells Data'!$A$1:$N$363,10,FALSE)=0,"",VLOOKUP($C580,'Spells Data'!$A$1:$N$363,10,FALSE))</f>
        <v/>
      </c>
      <c r="L580" t="str">
        <f>IF(VLOOKUP($C580,'Spells Data'!$A$1:$N$363,11,FALSE)=0,"",VLOOKUP($C580,'Spells Data'!$A$1:$N$363,11,FALSE))</f>
        <v>Concentration, up to 1 minute</v>
      </c>
      <c r="M580" t="str">
        <f>IF(VLOOKUP($C580,'Spells Data'!$A$1:$N$363,12,FALSE)=0,"",VLOOKUP($C580,'Spells Data'!$A$1:$N$363,12,FALSE))</f>
        <v>You craft an illusion that takes root in the mind o f a creature that you can see within range on a failed Int save the duration</v>
      </c>
      <c r="N580" t="str">
        <f>IF(VLOOKUP($C580,'Spells Data'!$A$1:$N$363,13,FALSE)=0,"",VLOOKUP($C580,'Spells Data'!$A$1:$N$363,13,FALSE))</f>
        <v/>
      </c>
      <c r="O580" t="s">
        <v>10</v>
      </c>
    </row>
    <row r="581" spans="1:15" x14ac:dyDescent="0.4">
      <c r="A581" t="s">
        <v>278</v>
      </c>
      <c r="B581">
        <v>2</v>
      </c>
      <c r="C581" t="s">
        <v>55</v>
      </c>
      <c r="D581" t="str">
        <f>IF(VLOOKUP($C581,'Spells Data'!$A$1:$N$363,3,FALSE)=0,"",VLOOKUP($C581,'Spells Data'!$A$1:$N$363,3,FALSE))</f>
        <v>illusion</v>
      </c>
      <c r="E581" t="str">
        <f>IF(VLOOKUP($C581,'Spells Data'!$A$1:$N$363,4,FALSE)=0,"",VLOOKUP($C581,'Spells Data'!$A$1:$N$363,4,FALSE))</f>
        <v/>
      </c>
      <c r="F581" t="str">
        <f>IF(VLOOKUP($C581,'Spells Data'!$A$1:$N$363,5,FALSE)=0,"",VLOOKUP($C581,'Spells Data'!$A$1:$N$363,5,FALSE))</f>
        <v>1 action</v>
      </c>
      <c r="G581" t="str">
        <f>IF(VLOOKUP($C581,'Spells Data'!$A$1:$N$363,6,FALSE)=0,"",VLOOKUP($C581,'Spells Data'!$A$1:$N$363,6,FALSE))</f>
        <v>60 feet</v>
      </c>
      <c r="H581" t="str">
        <f>IF(VLOOKUP($C581,'Spells Data'!$A$1:$N$363,7,FALSE)=0,"",VLOOKUP($C581,'Spells Data'!$A$1:$N$363,7,FALSE))</f>
        <v>V</v>
      </c>
      <c r="I581" t="str">
        <f>IF(VLOOKUP($C581,'Spells Data'!$A$1:$N$363,8,FALSE)=0,"",VLOOKUP($C581,'Spells Data'!$A$1:$N$363,8,FALSE))</f>
        <v>S</v>
      </c>
      <c r="J581" t="str">
        <f>IF(VLOOKUP($C581,'Spells Data'!$A$1:$N$363,9,FALSE)=0,"",VLOOKUP($C581,'Spells Data'!$A$1:$N$363,9,FALSE))</f>
        <v>M</v>
      </c>
      <c r="K581" t="str">
        <f>IF(VLOOKUP($C581,'Spells Data'!$A$1:$N$363,10,FALSE)=0,"",VLOOKUP($C581,'Spells Data'!$A$1:$N$363,10,FALSE))</f>
        <v/>
      </c>
      <c r="L581" t="str">
        <f>IF(VLOOKUP($C581,'Spells Data'!$A$1:$N$363,11,FALSE)=0,"",VLOOKUP($C581,'Spells Data'!$A$1:$N$363,11,FALSE))</f>
        <v>Concentration, up to 1 minute</v>
      </c>
      <c r="M581" t="str">
        <f>IF(VLOOKUP($C581,'Spells Data'!$A$1:$N$363,12,FALSE)=0,"",VLOOKUP($C581,'Spells Data'!$A$1:$N$363,12,FALSE))</f>
        <v>You craft an illusion that takes root in the mind o f a creature that you can see within range on a failed Int save the duration</v>
      </c>
      <c r="N581" t="str">
        <f>IF(VLOOKUP($C581,'Spells Data'!$A$1:$N$363,13,FALSE)=0,"",VLOOKUP($C581,'Spells Data'!$A$1:$N$363,13,FALSE))</f>
        <v/>
      </c>
      <c r="O581" t="s">
        <v>278</v>
      </c>
    </row>
    <row r="582" spans="1:15" x14ac:dyDescent="0.4">
      <c r="A582" t="s">
        <v>342</v>
      </c>
      <c r="B582">
        <v>2</v>
      </c>
      <c r="C582" t="s">
        <v>55</v>
      </c>
      <c r="D582" t="str">
        <f>IF(VLOOKUP($C582,'Spells Data'!$A$1:$N$363,3,FALSE)=0,"",VLOOKUP($C582,'Spells Data'!$A$1:$N$363,3,FALSE))</f>
        <v>illusion</v>
      </c>
      <c r="E582" t="str">
        <f>IF(VLOOKUP($C582,'Spells Data'!$A$1:$N$363,4,FALSE)=0,"",VLOOKUP($C582,'Spells Data'!$A$1:$N$363,4,FALSE))</f>
        <v/>
      </c>
      <c r="F582" t="str">
        <f>IF(VLOOKUP($C582,'Spells Data'!$A$1:$N$363,5,FALSE)=0,"",VLOOKUP($C582,'Spells Data'!$A$1:$N$363,5,FALSE))</f>
        <v>1 action</v>
      </c>
      <c r="G582" t="str">
        <f>IF(VLOOKUP($C582,'Spells Data'!$A$1:$N$363,6,FALSE)=0,"",VLOOKUP($C582,'Spells Data'!$A$1:$N$363,6,FALSE))</f>
        <v>60 feet</v>
      </c>
      <c r="H582" t="str">
        <f>IF(VLOOKUP($C582,'Spells Data'!$A$1:$N$363,7,FALSE)=0,"",VLOOKUP($C582,'Spells Data'!$A$1:$N$363,7,FALSE))</f>
        <v>V</v>
      </c>
      <c r="I582" t="str">
        <f>IF(VLOOKUP($C582,'Spells Data'!$A$1:$N$363,8,FALSE)=0,"",VLOOKUP($C582,'Spells Data'!$A$1:$N$363,8,FALSE))</f>
        <v>S</v>
      </c>
      <c r="J582" t="str">
        <f>IF(VLOOKUP($C582,'Spells Data'!$A$1:$N$363,9,FALSE)=0,"",VLOOKUP($C582,'Spells Data'!$A$1:$N$363,9,FALSE))</f>
        <v>M</v>
      </c>
      <c r="K582" t="str">
        <f>IF(VLOOKUP($C582,'Spells Data'!$A$1:$N$363,10,FALSE)=0,"",VLOOKUP($C582,'Spells Data'!$A$1:$N$363,10,FALSE))</f>
        <v/>
      </c>
      <c r="L582" t="str">
        <f>IF(VLOOKUP($C582,'Spells Data'!$A$1:$N$363,11,FALSE)=0,"",VLOOKUP($C582,'Spells Data'!$A$1:$N$363,11,FALSE))</f>
        <v>Concentration, up to 1 minute</v>
      </c>
      <c r="M582" t="str">
        <f>IF(VLOOKUP($C582,'Spells Data'!$A$1:$N$363,12,FALSE)=0,"",VLOOKUP($C582,'Spells Data'!$A$1:$N$363,12,FALSE))</f>
        <v>You craft an illusion that takes root in the mind o f a creature that you can see within range on a failed Int save the duration</v>
      </c>
      <c r="N582" t="str">
        <f>IF(VLOOKUP($C582,'Spells Data'!$A$1:$N$363,13,FALSE)=0,"",VLOOKUP($C582,'Spells Data'!$A$1:$N$363,13,FALSE))</f>
        <v/>
      </c>
      <c r="O582" t="s">
        <v>342</v>
      </c>
    </row>
    <row r="583" spans="1:15" x14ac:dyDescent="0.4">
      <c r="A583" t="s">
        <v>342</v>
      </c>
      <c r="B583">
        <v>4</v>
      </c>
      <c r="C583" t="s">
        <v>359</v>
      </c>
      <c r="D583" t="str">
        <f>IF(VLOOKUP($C583,'Spells Data'!$A$1:$N$363,3,FALSE)=0,"",VLOOKUP($C583,'Spells Data'!$A$1:$N$363,3,FALSE))</f>
        <v>illusion</v>
      </c>
      <c r="E583" t="str">
        <f>IF(VLOOKUP($C583,'Spells Data'!$A$1:$N$363,4,FALSE)=0,"",VLOOKUP($C583,'Spells Data'!$A$1:$N$363,4,FALSE))</f>
        <v/>
      </c>
      <c r="F583" t="str">
        <f>IF(VLOOKUP($C583,'Spells Data'!$A$1:$N$363,5,FALSE)=0,"",VLOOKUP($C583,'Spells Data'!$A$1:$N$363,5,FALSE))</f>
        <v>1 action</v>
      </c>
      <c r="G583" t="str">
        <f>IF(VLOOKUP($C583,'Spells Data'!$A$1:$N$363,6,FALSE)=0,"",VLOOKUP($C583,'Spells Data'!$A$1:$N$363,6,FALSE))</f>
        <v>120 feet</v>
      </c>
      <c r="H583" t="str">
        <f>IF(VLOOKUP($C583,'Spells Data'!$A$1:$N$363,7,FALSE)=0,"",VLOOKUP($C583,'Spells Data'!$A$1:$N$363,7,FALSE))</f>
        <v>V</v>
      </c>
      <c r="I583" t="str">
        <f>IF(VLOOKUP($C583,'Spells Data'!$A$1:$N$363,8,FALSE)=0,"",VLOOKUP($C583,'Spells Data'!$A$1:$N$363,8,FALSE))</f>
        <v>S</v>
      </c>
      <c r="J583" t="str">
        <f>IF(VLOOKUP($C583,'Spells Data'!$A$1:$N$363,9,FALSE)=0,"",VLOOKUP($C583,'Spells Data'!$A$1:$N$363,9,FALSE))</f>
        <v/>
      </c>
      <c r="K583" t="str">
        <f>IF(VLOOKUP($C583,'Spells Data'!$A$1:$N$363,10,FALSE)=0,"",VLOOKUP($C583,'Spells Data'!$A$1:$N$363,10,FALSE))</f>
        <v/>
      </c>
      <c r="L583" t="str">
        <f>IF(VLOOKUP($C583,'Spells Data'!$A$1:$N$363,11,FALSE)=0,"",VLOOKUP($C583,'Spells Data'!$A$1:$N$363,11,FALSE))</f>
        <v>Concentration, up to 1 minute</v>
      </c>
      <c r="M583" t="str">
        <f>IF(VLOOKUP($C583,'Spells Data'!$A$1:$N$363,12,FALSE)=0,"",VLOOKUP($C583,'Spells Data'!$A$1:$N$363,12,FALSE))</f>
        <v>The target within range you can see must make a Wis save or take 4d10 psychic damage per turn for the duration</v>
      </c>
      <c r="N583" t="str">
        <f>IF(VLOOKUP($C583,'Spells Data'!$A$1:$N$363,13,FALSE)=0,"",VLOOKUP($C583,'Spells Data'!$A$1:$N$363,13,FALSE))</f>
        <v>yes</v>
      </c>
      <c r="O583" t="s">
        <v>342</v>
      </c>
    </row>
    <row r="584" spans="1:15" x14ac:dyDescent="0.4">
      <c r="A584" t="s">
        <v>342</v>
      </c>
      <c r="B584">
        <v>3</v>
      </c>
      <c r="C584" t="s">
        <v>352</v>
      </c>
      <c r="D584" t="str">
        <f>IF(VLOOKUP($C584,'Spells Data'!$A$1:$N$363,3,FALSE)=0,"",VLOOKUP($C584,'Spells Data'!$A$1:$N$363,3,FALSE))</f>
        <v>illusion</v>
      </c>
      <c r="E584" t="str">
        <f>IF(VLOOKUP($C584,'Spells Data'!$A$1:$N$363,4,FALSE)=0,"",VLOOKUP($C584,'Spells Data'!$A$1:$N$363,4,FALSE))</f>
        <v>yes</v>
      </c>
      <c r="F584" t="str">
        <f>IF(VLOOKUP($C584,'Spells Data'!$A$1:$N$363,5,FALSE)=0,"",VLOOKUP($C584,'Spells Data'!$A$1:$N$363,5,FALSE))</f>
        <v>1 minute</v>
      </c>
      <c r="G584" t="str">
        <f>IF(VLOOKUP($C584,'Spells Data'!$A$1:$N$363,6,FALSE)=0,"",VLOOKUP($C584,'Spells Data'!$A$1:$N$363,6,FALSE))</f>
        <v>30 feet</v>
      </c>
      <c r="H584" t="str">
        <f>IF(VLOOKUP($C584,'Spells Data'!$A$1:$N$363,7,FALSE)=0,"",VLOOKUP($C584,'Spells Data'!$A$1:$N$363,7,FALSE))</f>
        <v>V</v>
      </c>
      <c r="I584" t="str">
        <f>IF(VLOOKUP($C584,'Spells Data'!$A$1:$N$363,8,FALSE)=0,"",VLOOKUP($C584,'Spells Data'!$A$1:$N$363,8,FALSE))</f>
        <v>S</v>
      </c>
      <c r="J584" t="str">
        <f>IF(VLOOKUP($C584,'Spells Data'!$A$1:$N$363,9,FALSE)=0,"",VLOOKUP($C584,'Spells Data'!$A$1:$N$363,9,FALSE))</f>
        <v/>
      </c>
      <c r="K584" t="str">
        <f>IF(VLOOKUP($C584,'Spells Data'!$A$1:$N$363,10,FALSE)=0,"",VLOOKUP($C584,'Spells Data'!$A$1:$N$363,10,FALSE))</f>
        <v/>
      </c>
      <c r="L584" t="str">
        <f>IF(VLOOKUP($C584,'Spells Data'!$A$1:$N$363,11,FALSE)=0,"",VLOOKUP($C584,'Spells Data'!$A$1:$N$363,11,FALSE))</f>
        <v>1 hour</v>
      </c>
      <c r="M584" t="str">
        <f>IF(VLOOKUP($C584,'Spells Data'!$A$1:$N$363,12,FALSE)=0,"",VLOOKUP($C584,'Spells Data'!$A$1:$N$363,12,FALSE))</f>
        <v>A Large quasi-real, horselike creature appears on the ground in an unoccupied space o f your choice within range</v>
      </c>
      <c r="N584" t="str">
        <f>IF(VLOOKUP($C584,'Spells Data'!$A$1:$N$363,13,FALSE)=0,"",VLOOKUP($C584,'Spells Data'!$A$1:$N$363,13,FALSE))</f>
        <v/>
      </c>
      <c r="O584" t="s">
        <v>342</v>
      </c>
    </row>
    <row r="585" spans="1:15" x14ac:dyDescent="0.4">
      <c r="A585" t="s">
        <v>124</v>
      </c>
      <c r="B585">
        <v>6</v>
      </c>
      <c r="C585" t="s">
        <v>181</v>
      </c>
      <c r="D585" t="str">
        <f>IF(VLOOKUP($C585,'Spells Data'!$A$1:$N$363,3,FALSE)=0,"",VLOOKUP($C585,'Spells Data'!$A$1:$N$363,3,FALSE))</f>
        <v>conjuration</v>
      </c>
      <c r="E585" t="str">
        <f>IF(VLOOKUP($C585,'Spells Data'!$A$1:$N$363,4,FALSE)=0,"",VLOOKUP($C585,'Spells Data'!$A$1:$N$363,4,FALSE))</f>
        <v/>
      </c>
      <c r="F585" t="str">
        <f>IF(VLOOKUP($C585,'Spells Data'!$A$1:$N$363,5,FALSE)=0,"",VLOOKUP($C585,'Spells Data'!$A$1:$N$363,5,FALSE))</f>
        <v>10 minutes</v>
      </c>
      <c r="G585" t="str">
        <f>IF(VLOOKUP($C585,'Spells Data'!$A$1:$N$363,6,FALSE)=0,"",VLOOKUP($C585,'Spells Data'!$A$1:$N$363,6,FALSE))</f>
        <v>60 feet</v>
      </c>
      <c r="H585" t="str">
        <f>IF(VLOOKUP($C585,'Spells Data'!$A$1:$N$363,7,FALSE)=0,"",VLOOKUP($C585,'Spells Data'!$A$1:$N$363,7,FALSE))</f>
        <v>V</v>
      </c>
      <c r="I585" t="str">
        <f>IF(VLOOKUP($C585,'Spells Data'!$A$1:$N$363,8,FALSE)=0,"",VLOOKUP($C585,'Spells Data'!$A$1:$N$363,8,FALSE))</f>
        <v>S</v>
      </c>
      <c r="J585" t="str">
        <f>IF(VLOOKUP($C585,'Spells Data'!$A$1:$N$363,9,FALSE)=0,"",VLOOKUP($C585,'Spells Data'!$A$1:$N$363,9,FALSE))</f>
        <v/>
      </c>
      <c r="K585" t="str">
        <f>IF(VLOOKUP($C585,'Spells Data'!$A$1:$N$363,10,FALSE)=0,"",VLOOKUP($C585,'Spells Data'!$A$1:$N$363,10,FALSE))</f>
        <v/>
      </c>
      <c r="L585" t="str">
        <f>IF(VLOOKUP($C585,'Spells Data'!$A$1:$N$363,11,FALSE)=0,"",VLOOKUP($C585,'Spells Data'!$A$1:$N$363,11,FALSE))</f>
        <v>Instantaneous</v>
      </c>
      <c r="M585" t="str">
        <f>IF(VLOOKUP($C585,'Spells Data'!$A$1:$N$363,12,FALSE)=0,"",VLOOKUP($C585,'Spells Data'!$A$1:$N$363,12,FALSE))</f>
        <v>You beseech an otherworldly entity for aid. The being must be known to you: a god, a primordial, a demon prince, or some other being o f cosmic power</v>
      </c>
      <c r="N585" t="str">
        <f>IF(VLOOKUP($C585,'Spells Data'!$A$1:$N$363,13,FALSE)=0,"",VLOOKUP($C585,'Spells Data'!$A$1:$N$363,13,FALSE))</f>
        <v/>
      </c>
      <c r="O585" t="s">
        <v>124</v>
      </c>
    </row>
    <row r="586" spans="1:15" x14ac:dyDescent="0.4">
      <c r="A586" t="s">
        <v>10</v>
      </c>
      <c r="B586">
        <v>5</v>
      </c>
      <c r="C586" t="s">
        <v>94</v>
      </c>
      <c r="D586" t="str">
        <f>IF(VLOOKUP($C586,'Spells Data'!$A$1:$N$363,3,FALSE)=0,"",VLOOKUP($C586,'Spells Data'!$A$1:$N$363,3,FALSE))</f>
        <v>abjuration</v>
      </c>
      <c r="E586" t="str">
        <f>IF(VLOOKUP($C586,'Spells Data'!$A$1:$N$363,4,FALSE)=0,"",VLOOKUP($C586,'Spells Data'!$A$1:$N$363,4,FALSE))</f>
        <v/>
      </c>
      <c r="F586" t="str">
        <f>IF(VLOOKUP($C586,'Spells Data'!$A$1:$N$363,5,FALSE)=0,"",VLOOKUP($C586,'Spells Data'!$A$1:$N$363,5,FALSE))</f>
        <v>1 hour</v>
      </c>
      <c r="G586" t="str">
        <f>IF(VLOOKUP($C586,'Spells Data'!$A$1:$N$363,6,FALSE)=0,"",VLOOKUP($C586,'Spells Data'!$A$1:$N$363,6,FALSE))</f>
        <v>60 feet</v>
      </c>
      <c r="H586" t="str">
        <f>IF(VLOOKUP($C586,'Spells Data'!$A$1:$N$363,7,FALSE)=0,"",VLOOKUP($C586,'Spells Data'!$A$1:$N$363,7,FALSE))</f>
        <v>V</v>
      </c>
      <c r="I586" t="str">
        <f>IF(VLOOKUP($C586,'Spells Data'!$A$1:$N$363,8,FALSE)=0,"",VLOOKUP($C586,'Spells Data'!$A$1:$N$363,8,FALSE))</f>
        <v>S</v>
      </c>
      <c r="J586" t="str">
        <f>IF(VLOOKUP($C586,'Spells Data'!$A$1:$N$363,9,FALSE)=0,"",VLOOKUP($C586,'Spells Data'!$A$1:$N$363,9,FALSE))</f>
        <v>M</v>
      </c>
      <c r="K586" t="str">
        <f>IF(VLOOKUP($C586,'Spells Data'!$A$1:$N$363,10,FALSE)=0,"",VLOOKUP($C586,'Spells Data'!$A$1:$N$363,10,FALSE))</f>
        <v>yes</v>
      </c>
      <c r="L586" t="str">
        <f>IF(VLOOKUP($C586,'Spells Data'!$A$1:$N$363,11,FALSE)=0,"",VLOOKUP($C586,'Spells Data'!$A$1:$N$363,11,FALSE))</f>
        <v>24 hours</v>
      </c>
      <c r="M586" t="str">
        <f>IF(VLOOKUP($C586,'Spells Data'!$A$1:$N$363,12,FALSE)=0,"",VLOOKUP($C586,'Spells Data'!$A$1:$N$363,12,FALSE))</f>
        <v>With this spell, you attempt to bind a celestial, an elemental, a fey, or a fiend to your service</v>
      </c>
      <c r="N586" t="str">
        <f>IF(VLOOKUP($C586,'Spells Data'!$A$1:$N$363,13,FALSE)=0,"",VLOOKUP($C586,'Spells Data'!$A$1:$N$363,13,FALSE))</f>
        <v>yes</v>
      </c>
      <c r="O586" t="s">
        <v>10</v>
      </c>
    </row>
    <row r="587" spans="1:15" x14ac:dyDescent="0.4">
      <c r="A587" t="s">
        <v>124</v>
      </c>
      <c r="B587">
        <v>5</v>
      </c>
      <c r="C587" t="s">
        <v>94</v>
      </c>
      <c r="D587" t="str">
        <f>IF(VLOOKUP($C587,'Spells Data'!$A$1:$N$363,3,FALSE)=0,"",VLOOKUP($C587,'Spells Data'!$A$1:$N$363,3,FALSE))</f>
        <v>abjuration</v>
      </c>
      <c r="E587" t="str">
        <f>IF(VLOOKUP($C587,'Spells Data'!$A$1:$N$363,4,FALSE)=0,"",VLOOKUP($C587,'Spells Data'!$A$1:$N$363,4,FALSE))</f>
        <v/>
      </c>
      <c r="F587" t="str">
        <f>IF(VLOOKUP($C587,'Spells Data'!$A$1:$N$363,5,FALSE)=0,"",VLOOKUP($C587,'Spells Data'!$A$1:$N$363,5,FALSE))</f>
        <v>1 hour</v>
      </c>
      <c r="G587" t="str">
        <f>IF(VLOOKUP($C587,'Spells Data'!$A$1:$N$363,6,FALSE)=0,"",VLOOKUP($C587,'Spells Data'!$A$1:$N$363,6,FALSE))</f>
        <v>60 feet</v>
      </c>
      <c r="H587" t="str">
        <f>IF(VLOOKUP($C587,'Spells Data'!$A$1:$N$363,7,FALSE)=0,"",VLOOKUP($C587,'Spells Data'!$A$1:$N$363,7,FALSE))</f>
        <v>V</v>
      </c>
      <c r="I587" t="str">
        <f>IF(VLOOKUP($C587,'Spells Data'!$A$1:$N$363,8,FALSE)=0,"",VLOOKUP($C587,'Spells Data'!$A$1:$N$363,8,FALSE))</f>
        <v>S</v>
      </c>
      <c r="J587" t="str">
        <f>IF(VLOOKUP($C587,'Spells Data'!$A$1:$N$363,9,FALSE)=0,"",VLOOKUP($C587,'Spells Data'!$A$1:$N$363,9,FALSE))</f>
        <v>M</v>
      </c>
      <c r="K587" t="str">
        <f>IF(VLOOKUP($C587,'Spells Data'!$A$1:$N$363,10,FALSE)=0,"",VLOOKUP($C587,'Spells Data'!$A$1:$N$363,10,FALSE))</f>
        <v>yes</v>
      </c>
      <c r="L587" t="str">
        <f>IF(VLOOKUP($C587,'Spells Data'!$A$1:$N$363,11,FALSE)=0,"",VLOOKUP($C587,'Spells Data'!$A$1:$N$363,11,FALSE))</f>
        <v>24 hours</v>
      </c>
      <c r="M587" t="str">
        <f>IF(VLOOKUP($C587,'Spells Data'!$A$1:$N$363,12,FALSE)=0,"",VLOOKUP($C587,'Spells Data'!$A$1:$N$363,12,FALSE))</f>
        <v>With this spell, you attempt to bind a celestial, an elemental, a fey, or a fiend to your service</v>
      </c>
      <c r="N587" t="str">
        <f>IF(VLOOKUP($C587,'Spells Data'!$A$1:$N$363,13,FALSE)=0,"",VLOOKUP($C587,'Spells Data'!$A$1:$N$363,13,FALSE))</f>
        <v>yes</v>
      </c>
      <c r="O587" t="s">
        <v>124</v>
      </c>
    </row>
    <row r="588" spans="1:15" x14ac:dyDescent="0.4">
      <c r="A588" t="s">
        <v>195</v>
      </c>
      <c r="B588">
        <v>5</v>
      </c>
      <c r="C588" t="s">
        <v>94</v>
      </c>
      <c r="D588" t="str">
        <f>IF(VLOOKUP($C588,'Spells Data'!$A$1:$N$363,3,FALSE)=0,"",VLOOKUP($C588,'Spells Data'!$A$1:$N$363,3,FALSE))</f>
        <v>abjuration</v>
      </c>
      <c r="E588" t="str">
        <f>IF(VLOOKUP($C588,'Spells Data'!$A$1:$N$363,4,FALSE)=0,"",VLOOKUP($C588,'Spells Data'!$A$1:$N$363,4,FALSE))</f>
        <v/>
      </c>
      <c r="F588" t="str">
        <f>IF(VLOOKUP($C588,'Spells Data'!$A$1:$N$363,5,FALSE)=0,"",VLOOKUP($C588,'Spells Data'!$A$1:$N$363,5,FALSE))</f>
        <v>1 hour</v>
      </c>
      <c r="G588" t="str">
        <f>IF(VLOOKUP($C588,'Spells Data'!$A$1:$N$363,6,FALSE)=0,"",VLOOKUP($C588,'Spells Data'!$A$1:$N$363,6,FALSE))</f>
        <v>60 feet</v>
      </c>
      <c r="H588" t="str">
        <f>IF(VLOOKUP($C588,'Spells Data'!$A$1:$N$363,7,FALSE)=0,"",VLOOKUP($C588,'Spells Data'!$A$1:$N$363,7,FALSE))</f>
        <v>V</v>
      </c>
      <c r="I588" t="str">
        <f>IF(VLOOKUP($C588,'Spells Data'!$A$1:$N$363,8,FALSE)=0,"",VLOOKUP($C588,'Spells Data'!$A$1:$N$363,8,FALSE))</f>
        <v>S</v>
      </c>
      <c r="J588" t="str">
        <f>IF(VLOOKUP($C588,'Spells Data'!$A$1:$N$363,9,FALSE)=0,"",VLOOKUP($C588,'Spells Data'!$A$1:$N$363,9,FALSE))</f>
        <v>M</v>
      </c>
      <c r="K588" t="str">
        <f>IF(VLOOKUP($C588,'Spells Data'!$A$1:$N$363,10,FALSE)=0,"",VLOOKUP($C588,'Spells Data'!$A$1:$N$363,10,FALSE))</f>
        <v>yes</v>
      </c>
      <c r="L588" t="str">
        <f>IF(VLOOKUP($C588,'Spells Data'!$A$1:$N$363,11,FALSE)=0,"",VLOOKUP($C588,'Spells Data'!$A$1:$N$363,11,FALSE))</f>
        <v>24 hours</v>
      </c>
      <c r="M588" t="str">
        <f>IF(VLOOKUP($C588,'Spells Data'!$A$1:$N$363,12,FALSE)=0,"",VLOOKUP($C588,'Spells Data'!$A$1:$N$363,12,FALSE))</f>
        <v>With this spell, you attempt to bind a celestial, an elemental, a fey, or a fiend to your service</v>
      </c>
      <c r="N588" t="str">
        <f>IF(VLOOKUP($C588,'Spells Data'!$A$1:$N$363,13,FALSE)=0,"",VLOOKUP($C588,'Spells Data'!$A$1:$N$363,13,FALSE))</f>
        <v>yes</v>
      </c>
      <c r="O588" t="s">
        <v>195</v>
      </c>
    </row>
    <row r="589" spans="1:15" x14ac:dyDescent="0.4">
      <c r="A589" t="s">
        <v>342</v>
      </c>
      <c r="B589">
        <v>5</v>
      </c>
      <c r="C589" t="s">
        <v>94</v>
      </c>
      <c r="D589" t="str">
        <f>IF(VLOOKUP($C589,'Spells Data'!$A$1:$N$363,3,FALSE)=0,"",VLOOKUP($C589,'Spells Data'!$A$1:$N$363,3,FALSE))</f>
        <v>abjuration</v>
      </c>
      <c r="E589" t="str">
        <f>IF(VLOOKUP($C589,'Spells Data'!$A$1:$N$363,4,FALSE)=0,"",VLOOKUP($C589,'Spells Data'!$A$1:$N$363,4,FALSE))</f>
        <v/>
      </c>
      <c r="F589" t="str">
        <f>IF(VLOOKUP($C589,'Spells Data'!$A$1:$N$363,5,FALSE)=0,"",VLOOKUP($C589,'Spells Data'!$A$1:$N$363,5,FALSE))</f>
        <v>1 hour</v>
      </c>
      <c r="G589" t="str">
        <f>IF(VLOOKUP($C589,'Spells Data'!$A$1:$N$363,6,FALSE)=0,"",VLOOKUP($C589,'Spells Data'!$A$1:$N$363,6,FALSE))</f>
        <v>60 feet</v>
      </c>
      <c r="H589" t="str">
        <f>IF(VLOOKUP($C589,'Spells Data'!$A$1:$N$363,7,FALSE)=0,"",VLOOKUP($C589,'Spells Data'!$A$1:$N$363,7,FALSE))</f>
        <v>V</v>
      </c>
      <c r="I589" t="str">
        <f>IF(VLOOKUP($C589,'Spells Data'!$A$1:$N$363,8,FALSE)=0,"",VLOOKUP($C589,'Spells Data'!$A$1:$N$363,8,FALSE))</f>
        <v>S</v>
      </c>
      <c r="J589" t="str">
        <f>IF(VLOOKUP($C589,'Spells Data'!$A$1:$N$363,9,FALSE)=0,"",VLOOKUP($C589,'Spells Data'!$A$1:$N$363,9,FALSE))</f>
        <v>M</v>
      </c>
      <c r="K589" t="str">
        <f>IF(VLOOKUP($C589,'Spells Data'!$A$1:$N$363,10,FALSE)=0,"",VLOOKUP($C589,'Spells Data'!$A$1:$N$363,10,FALSE))</f>
        <v>yes</v>
      </c>
      <c r="L589" t="str">
        <f>IF(VLOOKUP($C589,'Spells Data'!$A$1:$N$363,11,FALSE)=0,"",VLOOKUP($C589,'Spells Data'!$A$1:$N$363,11,FALSE))</f>
        <v>24 hours</v>
      </c>
      <c r="M589" t="str">
        <f>IF(VLOOKUP($C589,'Spells Data'!$A$1:$N$363,12,FALSE)=0,"",VLOOKUP($C589,'Spells Data'!$A$1:$N$363,12,FALSE))</f>
        <v>With this spell, you attempt to bind a celestial, an elemental, a fey, or a fiend to your service</v>
      </c>
      <c r="N589" t="str">
        <f>IF(VLOOKUP($C589,'Spells Data'!$A$1:$N$363,13,FALSE)=0,"",VLOOKUP($C589,'Spells Data'!$A$1:$N$363,13,FALSE))</f>
        <v>yes</v>
      </c>
      <c r="O589" t="s">
        <v>342</v>
      </c>
    </row>
    <row r="590" spans="1:15" x14ac:dyDescent="0.4">
      <c r="A590" t="s">
        <v>124</v>
      </c>
      <c r="B590">
        <v>7</v>
      </c>
      <c r="C590" t="s">
        <v>186</v>
      </c>
      <c r="D590" t="str">
        <f>IF(VLOOKUP($C590,'Spells Data'!$A$1:$N$363,3,FALSE)=0,"",VLOOKUP($C590,'Spells Data'!$A$1:$N$363,3,FALSE))</f>
        <v>conjuration</v>
      </c>
      <c r="E590" t="str">
        <f>IF(VLOOKUP($C590,'Spells Data'!$A$1:$N$363,4,FALSE)=0,"",VLOOKUP($C590,'Spells Data'!$A$1:$N$363,4,FALSE))</f>
        <v/>
      </c>
      <c r="F590" t="str">
        <f>IF(VLOOKUP($C590,'Spells Data'!$A$1:$N$363,5,FALSE)=0,"",VLOOKUP($C590,'Spells Data'!$A$1:$N$363,5,FALSE))</f>
        <v>1 action</v>
      </c>
      <c r="G590" t="str">
        <f>IF(VLOOKUP($C590,'Spells Data'!$A$1:$N$363,6,FALSE)=0,"",VLOOKUP($C590,'Spells Data'!$A$1:$N$363,6,FALSE))</f>
        <v>Touch</v>
      </c>
      <c r="H590" t="str">
        <f>IF(VLOOKUP($C590,'Spells Data'!$A$1:$N$363,7,FALSE)=0,"",VLOOKUP($C590,'Spells Data'!$A$1:$N$363,7,FALSE))</f>
        <v>V</v>
      </c>
      <c r="I590" t="str">
        <f>IF(VLOOKUP($C590,'Spells Data'!$A$1:$N$363,8,FALSE)=0,"",VLOOKUP($C590,'Spells Data'!$A$1:$N$363,8,FALSE))</f>
        <v>S</v>
      </c>
      <c r="J590" t="str">
        <f>IF(VLOOKUP($C590,'Spells Data'!$A$1:$N$363,9,FALSE)=0,"",VLOOKUP($C590,'Spells Data'!$A$1:$N$363,9,FALSE))</f>
        <v>M</v>
      </c>
      <c r="K590" t="str">
        <f>IF(VLOOKUP($C590,'Spells Data'!$A$1:$N$363,10,FALSE)=0,"",VLOOKUP($C590,'Spells Data'!$A$1:$N$363,10,FALSE))</f>
        <v/>
      </c>
      <c r="L590" t="str">
        <f>IF(VLOOKUP($C590,'Spells Data'!$A$1:$N$363,11,FALSE)=0,"",VLOOKUP($C590,'Spells Data'!$A$1:$N$363,11,FALSE))</f>
        <v>Instantaneous</v>
      </c>
      <c r="M590" t="str">
        <f>IF(VLOOKUP($C590,'Spells Data'!$A$1:$N$363,12,FALSE)=0,"",VLOOKUP($C590,'Spells Data'!$A$1:$N$363,12,FALSE))</f>
        <v>You and up to eight willing creatures who link hands in a circle are transported to a different plane o f existence</v>
      </c>
      <c r="N590" t="str">
        <f>IF(VLOOKUP($C590,'Spells Data'!$A$1:$N$363,13,FALSE)=0,"",VLOOKUP($C590,'Spells Data'!$A$1:$N$363,13,FALSE))</f>
        <v/>
      </c>
      <c r="O590" t="s">
        <v>124</v>
      </c>
    </row>
    <row r="591" spans="1:15" x14ac:dyDescent="0.4">
      <c r="A591" t="s">
        <v>195</v>
      </c>
      <c r="B591">
        <v>7</v>
      </c>
      <c r="C591" t="s">
        <v>186</v>
      </c>
      <c r="D591" t="str">
        <f>IF(VLOOKUP($C591,'Spells Data'!$A$1:$N$363,3,FALSE)=0,"",VLOOKUP($C591,'Spells Data'!$A$1:$N$363,3,FALSE))</f>
        <v>conjuration</v>
      </c>
      <c r="E591" t="str">
        <f>IF(VLOOKUP($C591,'Spells Data'!$A$1:$N$363,4,FALSE)=0,"",VLOOKUP($C591,'Spells Data'!$A$1:$N$363,4,FALSE))</f>
        <v/>
      </c>
      <c r="F591" t="str">
        <f>IF(VLOOKUP($C591,'Spells Data'!$A$1:$N$363,5,FALSE)=0,"",VLOOKUP($C591,'Spells Data'!$A$1:$N$363,5,FALSE))</f>
        <v>1 action</v>
      </c>
      <c r="G591" t="str">
        <f>IF(VLOOKUP($C591,'Spells Data'!$A$1:$N$363,6,FALSE)=0,"",VLOOKUP($C591,'Spells Data'!$A$1:$N$363,6,FALSE))</f>
        <v>Touch</v>
      </c>
      <c r="H591" t="str">
        <f>IF(VLOOKUP($C591,'Spells Data'!$A$1:$N$363,7,FALSE)=0,"",VLOOKUP($C591,'Spells Data'!$A$1:$N$363,7,FALSE))</f>
        <v>V</v>
      </c>
      <c r="I591" t="str">
        <f>IF(VLOOKUP($C591,'Spells Data'!$A$1:$N$363,8,FALSE)=0,"",VLOOKUP($C591,'Spells Data'!$A$1:$N$363,8,FALSE))</f>
        <v>S</v>
      </c>
      <c r="J591" t="str">
        <f>IF(VLOOKUP($C591,'Spells Data'!$A$1:$N$363,9,FALSE)=0,"",VLOOKUP($C591,'Spells Data'!$A$1:$N$363,9,FALSE))</f>
        <v>M</v>
      </c>
      <c r="K591" t="str">
        <f>IF(VLOOKUP($C591,'Spells Data'!$A$1:$N$363,10,FALSE)=0,"",VLOOKUP($C591,'Spells Data'!$A$1:$N$363,10,FALSE))</f>
        <v/>
      </c>
      <c r="L591" t="str">
        <f>IF(VLOOKUP($C591,'Spells Data'!$A$1:$N$363,11,FALSE)=0,"",VLOOKUP($C591,'Spells Data'!$A$1:$N$363,11,FALSE))</f>
        <v>Instantaneous</v>
      </c>
      <c r="M591" t="str">
        <f>IF(VLOOKUP($C591,'Spells Data'!$A$1:$N$363,12,FALSE)=0,"",VLOOKUP($C591,'Spells Data'!$A$1:$N$363,12,FALSE))</f>
        <v>You and up to eight willing creatures who link hands in a circle are transported to a different plane o f existence</v>
      </c>
      <c r="N591" t="str">
        <f>IF(VLOOKUP($C591,'Spells Data'!$A$1:$N$363,13,FALSE)=0,"",VLOOKUP($C591,'Spells Data'!$A$1:$N$363,13,FALSE))</f>
        <v/>
      </c>
      <c r="O591" t="s">
        <v>195</v>
      </c>
    </row>
    <row r="592" spans="1:15" x14ac:dyDescent="0.4">
      <c r="A592" t="s">
        <v>278</v>
      </c>
      <c r="B592">
        <v>7</v>
      </c>
      <c r="C592" t="s">
        <v>186</v>
      </c>
      <c r="D592" t="str">
        <f>IF(VLOOKUP($C592,'Spells Data'!$A$1:$N$363,3,FALSE)=0,"",VLOOKUP($C592,'Spells Data'!$A$1:$N$363,3,FALSE))</f>
        <v>conjuration</v>
      </c>
      <c r="E592" t="str">
        <f>IF(VLOOKUP($C592,'Spells Data'!$A$1:$N$363,4,FALSE)=0,"",VLOOKUP($C592,'Spells Data'!$A$1:$N$363,4,FALSE))</f>
        <v/>
      </c>
      <c r="F592" t="str">
        <f>IF(VLOOKUP($C592,'Spells Data'!$A$1:$N$363,5,FALSE)=0,"",VLOOKUP($C592,'Spells Data'!$A$1:$N$363,5,FALSE))</f>
        <v>1 action</v>
      </c>
      <c r="G592" t="str">
        <f>IF(VLOOKUP($C592,'Spells Data'!$A$1:$N$363,6,FALSE)=0,"",VLOOKUP($C592,'Spells Data'!$A$1:$N$363,6,FALSE))</f>
        <v>Touch</v>
      </c>
      <c r="H592" t="str">
        <f>IF(VLOOKUP($C592,'Spells Data'!$A$1:$N$363,7,FALSE)=0,"",VLOOKUP($C592,'Spells Data'!$A$1:$N$363,7,FALSE))</f>
        <v>V</v>
      </c>
      <c r="I592" t="str">
        <f>IF(VLOOKUP($C592,'Spells Data'!$A$1:$N$363,8,FALSE)=0,"",VLOOKUP($C592,'Spells Data'!$A$1:$N$363,8,FALSE))</f>
        <v>S</v>
      </c>
      <c r="J592" t="str">
        <f>IF(VLOOKUP($C592,'Spells Data'!$A$1:$N$363,9,FALSE)=0,"",VLOOKUP($C592,'Spells Data'!$A$1:$N$363,9,FALSE))</f>
        <v>M</v>
      </c>
      <c r="K592" t="str">
        <f>IF(VLOOKUP($C592,'Spells Data'!$A$1:$N$363,10,FALSE)=0,"",VLOOKUP($C592,'Spells Data'!$A$1:$N$363,10,FALSE))</f>
        <v/>
      </c>
      <c r="L592" t="str">
        <f>IF(VLOOKUP($C592,'Spells Data'!$A$1:$N$363,11,FALSE)=0,"",VLOOKUP($C592,'Spells Data'!$A$1:$N$363,11,FALSE))</f>
        <v>Instantaneous</v>
      </c>
      <c r="M592" t="str">
        <f>IF(VLOOKUP($C592,'Spells Data'!$A$1:$N$363,12,FALSE)=0,"",VLOOKUP($C592,'Spells Data'!$A$1:$N$363,12,FALSE))</f>
        <v>You and up to eight willing creatures who link hands in a circle are transported to a different plane o f existence</v>
      </c>
      <c r="N592" t="str">
        <f>IF(VLOOKUP($C592,'Spells Data'!$A$1:$N$363,13,FALSE)=0,"",VLOOKUP($C592,'Spells Data'!$A$1:$N$363,13,FALSE))</f>
        <v/>
      </c>
      <c r="O592" t="s">
        <v>278</v>
      </c>
    </row>
    <row r="593" spans="1:15" x14ac:dyDescent="0.4">
      <c r="A593" t="s">
        <v>329</v>
      </c>
      <c r="B593">
        <v>7</v>
      </c>
      <c r="C593" t="s">
        <v>186</v>
      </c>
      <c r="D593" t="str">
        <f>IF(VLOOKUP($C593,'Spells Data'!$A$1:$N$363,3,FALSE)=0,"",VLOOKUP($C593,'Spells Data'!$A$1:$N$363,3,FALSE))</f>
        <v>conjuration</v>
      </c>
      <c r="E593" t="str">
        <f>IF(VLOOKUP($C593,'Spells Data'!$A$1:$N$363,4,FALSE)=0,"",VLOOKUP($C593,'Spells Data'!$A$1:$N$363,4,FALSE))</f>
        <v/>
      </c>
      <c r="F593" t="str">
        <f>IF(VLOOKUP($C593,'Spells Data'!$A$1:$N$363,5,FALSE)=0,"",VLOOKUP($C593,'Spells Data'!$A$1:$N$363,5,FALSE))</f>
        <v>1 action</v>
      </c>
      <c r="G593" t="str">
        <f>IF(VLOOKUP($C593,'Spells Data'!$A$1:$N$363,6,FALSE)=0,"",VLOOKUP($C593,'Spells Data'!$A$1:$N$363,6,FALSE))</f>
        <v>Touch</v>
      </c>
      <c r="H593" t="str">
        <f>IF(VLOOKUP($C593,'Spells Data'!$A$1:$N$363,7,FALSE)=0,"",VLOOKUP($C593,'Spells Data'!$A$1:$N$363,7,FALSE))</f>
        <v>V</v>
      </c>
      <c r="I593" t="str">
        <f>IF(VLOOKUP($C593,'Spells Data'!$A$1:$N$363,8,FALSE)=0,"",VLOOKUP($C593,'Spells Data'!$A$1:$N$363,8,FALSE))</f>
        <v>S</v>
      </c>
      <c r="J593" t="str">
        <f>IF(VLOOKUP($C593,'Spells Data'!$A$1:$N$363,9,FALSE)=0,"",VLOOKUP($C593,'Spells Data'!$A$1:$N$363,9,FALSE))</f>
        <v>M</v>
      </c>
      <c r="K593" t="str">
        <f>IF(VLOOKUP($C593,'Spells Data'!$A$1:$N$363,10,FALSE)=0,"",VLOOKUP($C593,'Spells Data'!$A$1:$N$363,10,FALSE))</f>
        <v/>
      </c>
      <c r="L593" t="str">
        <f>IF(VLOOKUP($C593,'Spells Data'!$A$1:$N$363,11,FALSE)=0,"",VLOOKUP($C593,'Spells Data'!$A$1:$N$363,11,FALSE))</f>
        <v>Instantaneous</v>
      </c>
      <c r="M593" t="str">
        <f>IF(VLOOKUP($C593,'Spells Data'!$A$1:$N$363,12,FALSE)=0,"",VLOOKUP($C593,'Spells Data'!$A$1:$N$363,12,FALSE))</f>
        <v>You and up to eight willing creatures who link hands in a circle are transported to a different plane o f existence</v>
      </c>
      <c r="N593" t="str">
        <f>IF(VLOOKUP($C593,'Spells Data'!$A$1:$N$363,13,FALSE)=0,"",VLOOKUP($C593,'Spells Data'!$A$1:$N$363,13,FALSE))</f>
        <v/>
      </c>
      <c r="O593" t="s">
        <v>329</v>
      </c>
    </row>
    <row r="594" spans="1:15" x14ac:dyDescent="0.4">
      <c r="A594" t="s">
        <v>342</v>
      </c>
      <c r="B594">
        <v>7</v>
      </c>
      <c r="C594" t="s">
        <v>186</v>
      </c>
      <c r="D594" t="str">
        <f>IF(VLOOKUP($C594,'Spells Data'!$A$1:$N$363,3,FALSE)=0,"",VLOOKUP($C594,'Spells Data'!$A$1:$N$363,3,FALSE))</f>
        <v>conjuration</v>
      </c>
      <c r="E594" t="str">
        <f>IF(VLOOKUP($C594,'Spells Data'!$A$1:$N$363,4,FALSE)=0,"",VLOOKUP($C594,'Spells Data'!$A$1:$N$363,4,FALSE))</f>
        <v/>
      </c>
      <c r="F594" t="str">
        <f>IF(VLOOKUP($C594,'Spells Data'!$A$1:$N$363,5,FALSE)=0,"",VLOOKUP($C594,'Spells Data'!$A$1:$N$363,5,FALSE))</f>
        <v>1 action</v>
      </c>
      <c r="G594" t="str">
        <f>IF(VLOOKUP($C594,'Spells Data'!$A$1:$N$363,6,FALSE)=0,"",VLOOKUP($C594,'Spells Data'!$A$1:$N$363,6,FALSE))</f>
        <v>Touch</v>
      </c>
      <c r="H594" t="str">
        <f>IF(VLOOKUP($C594,'Spells Data'!$A$1:$N$363,7,FALSE)=0,"",VLOOKUP($C594,'Spells Data'!$A$1:$N$363,7,FALSE))</f>
        <v>V</v>
      </c>
      <c r="I594" t="str">
        <f>IF(VLOOKUP($C594,'Spells Data'!$A$1:$N$363,8,FALSE)=0,"",VLOOKUP($C594,'Spells Data'!$A$1:$N$363,8,FALSE))</f>
        <v>S</v>
      </c>
      <c r="J594" t="str">
        <f>IF(VLOOKUP($C594,'Spells Data'!$A$1:$N$363,9,FALSE)=0,"",VLOOKUP($C594,'Spells Data'!$A$1:$N$363,9,FALSE))</f>
        <v>M</v>
      </c>
      <c r="K594" t="str">
        <f>IF(VLOOKUP($C594,'Spells Data'!$A$1:$N$363,10,FALSE)=0,"",VLOOKUP($C594,'Spells Data'!$A$1:$N$363,10,FALSE))</f>
        <v/>
      </c>
      <c r="L594" t="str">
        <f>IF(VLOOKUP($C594,'Spells Data'!$A$1:$N$363,11,FALSE)=0,"",VLOOKUP($C594,'Spells Data'!$A$1:$N$363,11,FALSE))</f>
        <v>Instantaneous</v>
      </c>
      <c r="M594" t="str">
        <f>IF(VLOOKUP($C594,'Spells Data'!$A$1:$N$363,12,FALSE)=0,"",VLOOKUP($C594,'Spells Data'!$A$1:$N$363,12,FALSE))</f>
        <v>You and up to eight willing creatures who link hands in a circle are transported to a different plane o f existence</v>
      </c>
      <c r="N594" t="str">
        <f>IF(VLOOKUP($C594,'Spells Data'!$A$1:$N$363,13,FALSE)=0,"",VLOOKUP($C594,'Spells Data'!$A$1:$N$363,13,FALSE))</f>
        <v/>
      </c>
      <c r="O594" t="s">
        <v>342</v>
      </c>
    </row>
    <row r="595" spans="1:15" x14ac:dyDescent="0.4">
      <c r="A595" t="s">
        <v>10</v>
      </c>
      <c r="B595">
        <v>3</v>
      </c>
      <c r="C595" t="s">
        <v>69</v>
      </c>
      <c r="D595" t="str">
        <f>IF(VLOOKUP($C595,'Spells Data'!$A$1:$N$363,3,FALSE)=0,"",VLOOKUP($C595,'Spells Data'!$A$1:$N$363,3,FALSE))</f>
        <v>transmutation</v>
      </c>
      <c r="E595" t="str">
        <f>IF(VLOOKUP($C595,'Spells Data'!$A$1:$N$363,4,FALSE)=0,"",VLOOKUP($C595,'Spells Data'!$A$1:$N$363,4,FALSE))</f>
        <v/>
      </c>
      <c r="F595" t="str">
        <f>IF(VLOOKUP($C595,'Spells Data'!$A$1:$N$363,5,FALSE)=0,"",VLOOKUP($C595,'Spells Data'!$A$1:$N$363,5,FALSE))</f>
        <v>1 action or 8 hours</v>
      </c>
      <c r="G595" t="str">
        <f>IF(VLOOKUP($C595,'Spells Data'!$A$1:$N$363,6,FALSE)=0,"",VLOOKUP($C595,'Spells Data'!$A$1:$N$363,6,FALSE))</f>
        <v>150 feet</v>
      </c>
      <c r="H595" t="str">
        <f>IF(VLOOKUP($C595,'Spells Data'!$A$1:$N$363,7,FALSE)=0,"",VLOOKUP($C595,'Spells Data'!$A$1:$N$363,7,FALSE))</f>
        <v>V</v>
      </c>
      <c r="I595" t="str">
        <f>IF(VLOOKUP($C595,'Spells Data'!$A$1:$N$363,8,FALSE)=0,"",VLOOKUP($C595,'Spells Data'!$A$1:$N$363,8,FALSE))</f>
        <v>S</v>
      </c>
      <c r="J595" t="str">
        <f>IF(VLOOKUP($C595,'Spells Data'!$A$1:$N$363,9,FALSE)=0,"",VLOOKUP($C595,'Spells Data'!$A$1:$N$363,9,FALSE))</f>
        <v/>
      </c>
      <c r="K595" t="str">
        <f>IF(VLOOKUP($C595,'Spells Data'!$A$1:$N$363,10,FALSE)=0,"",VLOOKUP($C595,'Spells Data'!$A$1:$N$363,10,FALSE))</f>
        <v/>
      </c>
      <c r="L595" t="str">
        <f>IF(VLOOKUP($C595,'Spells Data'!$A$1:$N$363,11,FALSE)=0,"",VLOOKUP($C595,'Spells Data'!$A$1:$N$363,11,FALSE))</f>
        <v>Instantaneous</v>
      </c>
      <c r="M595" t="str">
        <f>IF(VLOOKUP($C595,'Spells Data'!$A$1:$N$363,12,FALSE)=0,"",VLOOKUP($C595,'Spells Data'!$A$1:$N$363,12,FALSE))</f>
        <v>There are two possible uses for the spell, granting either immediate or long-term benefits Cause difficult terrain or grant enriched yield for 1 year</v>
      </c>
      <c r="N595" t="str">
        <f>IF(VLOOKUP($C595,'Spells Data'!$A$1:$N$363,13,FALSE)=0,"",VLOOKUP($C595,'Spells Data'!$A$1:$N$363,13,FALSE))</f>
        <v/>
      </c>
      <c r="O595" t="s">
        <v>10</v>
      </c>
    </row>
    <row r="596" spans="1:15" x14ac:dyDescent="0.4">
      <c r="A596" t="s">
        <v>195</v>
      </c>
      <c r="B596">
        <v>3</v>
      </c>
      <c r="C596" t="s">
        <v>69</v>
      </c>
      <c r="D596" t="str">
        <f>IF(VLOOKUP($C596,'Spells Data'!$A$1:$N$363,3,FALSE)=0,"",VLOOKUP($C596,'Spells Data'!$A$1:$N$363,3,FALSE))</f>
        <v>transmutation</v>
      </c>
      <c r="E596" t="str">
        <f>IF(VLOOKUP($C596,'Spells Data'!$A$1:$N$363,4,FALSE)=0,"",VLOOKUP($C596,'Spells Data'!$A$1:$N$363,4,FALSE))</f>
        <v/>
      </c>
      <c r="F596" t="str">
        <f>IF(VLOOKUP($C596,'Spells Data'!$A$1:$N$363,5,FALSE)=0,"",VLOOKUP($C596,'Spells Data'!$A$1:$N$363,5,FALSE))</f>
        <v>1 action or 8 hours</v>
      </c>
      <c r="G596" t="str">
        <f>IF(VLOOKUP($C596,'Spells Data'!$A$1:$N$363,6,FALSE)=0,"",VLOOKUP($C596,'Spells Data'!$A$1:$N$363,6,FALSE))</f>
        <v>150 feet</v>
      </c>
      <c r="H596" t="str">
        <f>IF(VLOOKUP($C596,'Spells Data'!$A$1:$N$363,7,FALSE)=0,"",VLOOKUP($C596,'Spells Data'!$A$1:$N$363,7,FALSE))</f>
        <v>V</v>
      </c>
      <c r="I596" t="str">
        <f>IF(VLOOKUP($C596,'Spells Data'!$A$1:$N$363,8,FALSE)=0,"",VLOOKUP($C596,'Spells Data'!$A$1:$N$363,8,FALSE))</f>
        <v>S</v>
      </c>
      <c r="J596" t="str">
        <f>IF(VLOOKUP($C596,'Spells Data'!$A$1:$N$363,9,FALSE)=0,"",VLOOKUP($C596,'Spells Data'!$A$1:$N$363,9,FALSE))</f>
        <v/>
      </c>
      <c r="K596" t="str">
        <f>IF(VLOOKUP($C596,'Spells Data'!$A$1:$N$363,10,FALSE)=0,"",VLOOKUP($C596,'Spells Data'!$A$1:$N$363,10,FALSE))</f>
        <v/>
      </c>
      <c r="L596" t="str">
        <f>IF(VLOOKUP($C596,'Spells Data'!$A$1:$N$363,11,FALSE)=0,"",VLOOKUP($C596,'Spells Data'!$A$1:$N$363,11,FALSE))</f>
        <v>Instantaneous</v>
      </c>
      <c r="M596" t="str">
        <f>IF(VLOOKUP($C596,'Spells Data'!$A$1:$N$363,12,FALSE)=0,"",VLOOKUP($C596,'Spells Data'!$A$1:$N$363,12,FALSE))</f>
        <v>There are two possible uses for the spell, granting either immediate or long-term benefits Cause difficult terrain or grant enriched yield for 1 year</v>
      </c>
      <c r="N596" t="str">
        <f>IF(VLOOKUP($C596,'Spells Data'!$A$1:$N$363,13,FALSE)=0,"",VLOOKUP($C596,'Spells Data'!$A$1:$N$363,13,FALSE))</f>
        <v/>
      </c>
      <c r="O596" t="s">
        <v>195</v>
      </c>
    </row>
    <row r="597" spans="1:15" x14ac:dyDescent="0.4">
      <c r="A597" t="s">
        <v>268</v>
      </c>
      <c r="B597">
        <v>3</v>
      </c>
      <c r="C597" t="s">
        <v>69</v>
      </c>
      <c r="D597" t="str">
        <f>IF(VLOOKUP($C597,'Spells Data'!$A$1:$N$363,3,FALSE)=0,"",VLOOKUP($C597,'Spells Data'!$A$1:$N$363,3,FALSE))</f>
        <v>transmutation</v>
      </c>
      <c r="E597" t="str">
        <f>IF(VLOOKUP($C597,'Spells Data'!$A$1:$N$363,4,FALSE)=0,"",VLOOKUP($C597,'Spells Data'!$A$1:$N$363,4,FALSE))</f>
        <v/>
      </c>
      <c r="F597" t="str">
        <f>IF(VLOOKUP($C597,'Spells Data'!$A$1:$N$363,5,FALSE)=0,"",VLOOKUP($C597,'Spells Data'!$A$1:$N$363,5,FALSE))</f>
        <v>1 action or 8 hours</v>
      </c>
      <c r="G597" t="str">
        <f>IF(VLOOKUP($C597,'Spells Data'!$A$1:$N$363,6,FALSE)=0,"",VLOOKUP($C597,'Spells Data'!$A$1:$N$363,6,FALSE))</f>
        <v>150 feet</v>
      </c>
      <c r="H597" t="str">
        <f>IF(VLOOKUP($C597,'Spells Data'!$A$1:$N$363,7,FALSE)=0,"",VLOOKUP($C597,'Spells Data'!$A$1:$N$363,7,FALSE))</f>
        <v>V</v>
      </c>
      <c r="I597" t="str">
        <f>IF(VLOOKUP($C597,'Spells Data'!$A$1:$N$363,8,FALSE)=0,"",VLOOKUP($C597,'Spells Data'!$A$1:$N$363,8,FALSE))</f>
        <v>S</v>
      </c>
      <c r="J597" t="str">
        <f>IF(VLOOKUP($C597,'Spells Data'!$A$1:$N$363,9,FALSE)=0,"",VLOOKUP($C597,'Spells Data'!$A$1:$N$363,9,FALSE))</f>
        <v/>
      </c>
      <c r="K597" t="str">
        <f>IF(VLOOKUP($C597,'Spells Data'!$A$1:$N$363,10,FALSE)=0,"",VLOOKUP($C597,'Spells Data'!$A$1:$N$363,10,FALSE))</f>
        <v/>
      </c>
      <c r="L597" t="str">
        <f>IF(VLOOKUP($C597,'Spells Data'!$A$1:$N$363,11,FALSE)=0,"",VLOOKUP($C597,'Spells Data'!$A$1:$N$363,11,FALSE))</f>
        <v>Instantaneous</v>
      </c>
      <c r="M597" t="str">
        <f>IF(VLOOKUP($C597,'Spells Data'!$A$1:$N$363,12,FALSE)=0,"",VLOOKUP($C597,'Spells Data'!$A$1:$N$363,12,FALSE))</f>
        <v>There are two possible uses for the spell, granting either immediate or long-term benefits Cause difficult terrain or grant enriched yield for 1 year</v>
      </c>
      <c r="N597" t="str">
        <f>IF(VLOOKUP($C597,'Spells Data'!$A$1:$N$363,13,FALSE)=0,"",VLOOKUP($C597,'Spells Data'!$A$1:$N$363,13,FALSE))</f>
        <v/>
      </c>
      <c r="O597" t="s">
        <v>268</v>
      </c>
    </row>
    <row r="598" spans="1:15" x14ac:dyDescent="0.4">
      <c r="A598" t="s">
        <v>195</v>
      </c>
      <c r="B598">
        <v>0</v>
      </c>
      <c r="C598" t="s">
        <v>197</v>
      </c>
      <c r="D598" t="str">
        <f>IF(VLOOKUP($C598,'Spells Data'!$A$1:$N$363,3,FALSE)=0,"",VLOOKUP($C598,'Spells Data'!$A$1:$N$363,3,FALSE))</f>
        <v>conjuration</v>
      </c>
      <c r="E598" t="str">
        <f>IF(VLOOKUP($C598,'Spells Data'!$A$1:$N$363,4,FALSE)=0,"",VLOOKUP($C598,'Spells Data'!$A$1:$N$363,4,FALSE))</f>
        <v/>
      </c>
      <c r="F598" t="str">
        <f>IF(VLOOKUP($C598,'Spells Data'!$A$1:$N$363,5,FALSE)=0,"",VLOOKUP($C598,'Spells Data'!$A$1:$N$363,5,FALSE))</f>
        <v>1 action</v>
      </c>
      <c r="G598" t="str">
        <f>IF(VLOOKUP($C598,'Spells Data'!$A$1:$N$363,6,FALSE)=0,"",VLOOKUP($C598,'Spells Data'!$A$1:$N$363,6,FALSE))</f>
        <v>10 feet</v>
      </c>
      <c r="H598" t="str">
        <f>IF(VLOOKUP($C598,'Spells Data'!$A$1:$N$363,7,FALSE)=0,"",VLOOKUP($C598,'Spells Data'!$A$1:$N$363,7,FALSE))</f>
        <v>V</v>
      </c>
      <c r="I598" t="str">
        <f>IF(VLOOKUP($C598,'Spells Data'!$A$1:$N$363,8,FALSE)=0,"",VLOOKUP($C598,'Spells Data'!$A$1:$N$363,8,FALSE))</f>
        <v>S</v>
      </c>
      <c r="J598" t="str">
        <f>IF(VLOOKUP($C598,'Spells Data'!$A$1:$N$363,9,FALSE)=0,"",VLOOKUP($C598,'Spells Data'!$A$1:$N$363,9,FALSE))</f>
        <v/>
      </c>
      <c r="K598" t="str">
        <f>IF(VLOOKUP($C598,'Spells Data'!$A$1:$N$363,10,FALSE)=0,"",VLOOKUP($C598,'Spells Data'!$A$1:$N$363,10,FALSE))</f>
        <v/>
      </c>
      <c r="L598" t="str">
        <f>IF(VLOOKUP($C598,'Spells Data'!$A$1:$N$363,11,FALSE)=0,"",VLOOKUP($C598,'Spells Data'!$A$1:$N$363,11,FALSE))</f>
        <v>Instantaneous</v>
      </c>
      <c r="M598" t="str">
        <f>IF(VLOOKUP($C598,'Spells Data'!$A$1:$N$363,12,FALSE)=0,"",VLOOKUP($C598,'Spells Data'!$A$1:$N$363,12,FALSE))</f>
        <v>You extend your hand toward a creature you can see within range  The creature must succeed on a Con save or take 1d12 poison damage</v>
      </c>
      <c r="N598" t="str">
        <f>IF(VLOOKUP($C598,'Spells Data'!$A$1:$N$363,13,FALSE)=0,"",VLOOKUP($C598,'Spells Data'!$A$1:$N$363,13,FALSE))</f>
        <v/>
      </c>
      <c r="O598" t="s">
        <v>195</v>
      </c>
    </row>
    <row r="599" spans="1:15" x14ac:dyDescent="0.4">
      <c r="A599" t="s">
        <v>278</v>
      </c>
      <c r="B599">
        <v>0</v>
      </c>
      <c r="C599" t="s">
        <v>197</v>
      </c>
      <c r="D599" t="str">
        <f>IF(VLOOKUP($C599,'Spells Data'!$A$1:$N$363,3,FALSE)=0,"",VLOOKUP($C599,'Spells Data'!$A$1:$N$363,3,FALSE))</f>
        <v>conjuration</v>
      </c>
      <c r="E599" t="str">
        <f>IF(VLOOKUP($C599,'Spells Data'!$A$1:$N$363,4,FALSE)=0,"",VLOOKUP($C599,'Spells Data'!$A$1:$N$363,4,FALSE))</f>
        <v/>
      </c>
      <c r="F599" t="str">
        <f>IF(VLOOKUP($C599,'Spells Data'!$A$1:$N$363,5,FALSE)=0,"",VLOOKUP($C599,'Spells Data'!$A$1:$N$363,5,FALSE))</f>
        <v>1 action</v>
      </c>
      <c r="G599" t="str">
        <f>IF(VLOOKUP($C599,'Spells Data'!$A$1:$N$363,6,FALSE)=0,"",VLOOKUP($C599,'Spells Data'!$A$1:$N$363,6,FALSE))</f>
        <v>10 feet</v>
      </c>
      <c r="H599" t="str">
        <f>IF(VLOOKUP($C599,'Spells Data'!$A$1:$N$363,7,FALSE)=0,"",VLOOKUP($C599,'Spells Data'!$A$1:$N$363,7,FALSE))</f>
        <v>V</v>
      </c>
      <c r="I599" t="str">
        <f>IF(VLOOKUP($C599,'Spells Data'!$A$1:$N$363,8,FALSE)=0,"",VLOOKUP($C599,'Spells Data'!$A$1:$N$363,8,FALSE))</f>
        <v>S</v>
      </c>
      <c r="J599" t="str">
        <f>IF(VLOOKUP($C599,'Spells Data'!$A$1:$N$363,9,FALSE)=0,"",VLOOKUP($C599,'Spells Data'!$A$1:$N$363,9,FALSE))</f>
        <v/>
      </c>
      <c r="K599" t="str">
        <f>IF(VLOOKUP($C599,'Spells Data'!$A$1:$N$363,10,FALSE)=0,"",VLOOKUP($C599,'Spells Data'!$A$1:$N$363,10,FALSE))</f>
        <v/>
      </c>
      <c r="L599" t="str">
        <f>IF(VLOOKUP($C599,'Spells Data'!$A$1:$N$363,11,FALSE)=0,"",VLOOKUP($C599,'Spells Data'!$A$1:$N$363,11,FALSE))</f>
        <v>Instantaneous</v>
      </c>
      <c r="M599" t="str">
        <f>IF(VLOOKUP($C599,'Spells Data'!$A$1:$N$363,12,FALSE)=0,"",VLOOKUP($C599,'Spells Data'!$A$1:$N$363,12,FALSE))</f>
        <v>You extend your hand toward a creature you can see within range  The creature must succeed on a Con save or take 1d12 poison damage</v>
      </c>
      <c r="N599" t="str">
        <f>IF(VLOOKUP($C599,'Spells Data'!$A$1:$N$363,13,FALSE)=0,"",VLOOKUP($C599,'Spells Data'!$A$1:$N$363,13,FALSE))</f>
        <v/>
      </c>
      <c r="O599" t="s">
        <v>278</v>
      </c>
    </row>
    <row r="600" spans="1:15" x14ac:dyDescent="0.4">
      <c r="A600" t="s">
        <v>329</v>
      </c>
      <c r="B600">
        <v>0</v>
      </c>
      <c r="C600" t="s">
        <v>197</v>
      </c>
      <c r="D600" t="str">
        <f>IF(VLOOKUP($C600,'Spells Data'!$A$1:$N$363,3,FALSE)=0,"",VLOOKUP($C600,'Spells Data'!$A$1:$N$363,3,FALSE))</f>
        <v>conjuration</v>
      </c>
      <c r="E600" t="str">
        <f>IF(VLOOKUP($C600,'Spells Data'!$A$1:$N$363,4,FALSE)=0,"",VLOOKUP($C600,'Spells Data'!$A$1:$N$363,4,FALSE))</f>
        <v/>
      </c>
      <c r="F600" t="str">
        <f>IF(VLOOKUP($C600,'Spells Data'!$A$1:$N$363,5,FALSE)=0,"",VLOOKUP($C600,'Spells Data'!$A$1:$N$363,5,FALSE))</f>
        <v>1 action</v>
      </c>
      <c r="G600" t="str">
        <f>IF(VLOOKUP($C600,'Spells Data'!$A$1:$N$363,6,FALSE)=0,"",VLOOKUP($C600,'Spells Data'!$A$1:$N$363,6,FALSE))</f>
        <v>10 feet</v>
      </c>
      <c r="H600" t="str">
        <f>IF(VLOOKUP($C600,'Spells Data'!$A$1:$N$363,7,FALSE)=0,"",VLOOKUP($C600,'Spells Data'!$A$1:$N$363,7,FALSE))</f>
        <v>V</v>
      </c>
      <c r="I600" t="str">
        <f>IF(VLOOKUP($C600,'Spells Data'!$A$1:$N$363,8,FALSE)=0,"",VLOOKUP($C600,'Spells Data'!$A$1:$N$363,8,FALSE))</f>
        <v>S</v>
      </c>
      <c r="J600" t="str">
        <f>IF(VLOOKUP($C600,'Spells Data'!$A$1:$N$363,9,FALSE)=0,"",VLOOKUP($C600,'Spells Data'!$A$1:$N$363,9,FALSE))</f>
        <v/>
      </c>
      <c r="K600" t="str">
        <f>IF(VLOOKUP($C600,'Spells Data'!$A$1:$N$363,10,FALSE)=0,"",VLOOKUP($C600,'Spells Data'!$A$1:$N$363,10,FALSE))</f>
        <v/>
      </c>
      <c r="L600" t="str">
        <f>IF(VLOOKUP($C600,'Spells Data'!$A$1:$N$363,11,FALSE)=0,"",VLOOKUP($C600,'Spells Data'!$A$1:$N$363,11,FALSE))</f>
        <v>Instantaneous</v>
      </c>
      <c r="M600" t="str">
        <f>IF(VLOOKUP($C600,'Spells Data'!$A$1:$N$363,12,FALSE)=0,"",VLOOKUP($C600,'Spells Data'!$A$1:$N$363,12,FALSE))</f>
        <v>You extend your hand toward a creature you can see within range  The creature must succeed on a Con save or take 1d12 poison damage</v>
      </c>
      <c r="N600" t="str">
        <f>IF(VLOOKUP($C600,'Spells Data'!$A$1:$N$363,13,FALSE)=0,"",VLOOKUP($C600,'Spells Data'!$A$1:$N$363,13,FALSE))</f>
        <v/>
      </c>
      <c r="O600" t="s">
        <v>329</v>
      </c>
    </row>
    <row r="601" spans="1:15" x14ac:dyDescent="0.4">
      <c r="A601" t="s">
        <v>342</v>
      </c>
      <c r="B601">
        <v>0</v>
      </c>
      <c r="C601" t="s">
        <v>197</v>
      </c>
      <c r="D601" t="str">
        <f>IF(VLOOKUP($C601,'Spells Data'!$A$1:$N$363,3,FALSE)=0,"",VLOOKUP($C601,'Spells Data'!$A$1:$N$363,3,FALSE))</f>
        <v>conjuration</v>
      </c>
      <c r="E601" t="str">
        <f>IF(VLOOKUP($C601,'Spells Data'!$A$1:$N$363,4,FALSE)=0,"",VLOOKUP($C601,'Spells Data'!$A$1:$N$363,4,FALSE))</f>
        <v/>
      </c>
      <c r="F601" t="str">
        <f>IF(VLOOKUP($C601,'Spells Data'!$A$1:$N$363,5,FALSE)=0,"",VLOOKUP($C601,'Spells Data'!$A$1:$N$363,5,FALSE))</f>
        <v>1 action</v>
      </c>
      <c r="G601" t="str">
        <f>IF(VLOOKUP($C601,'Spells Data'!$A$1:$N$363,6,FALSE)=0,"",VLOOKUP($C601,'Spells Data'!$A$1:$N$363,6,FALSE))</f>
        <v>10 feet</v>
      </c>
      <c r="H601" t="str">
        <f>IF(VLOOKUP($C601,'Spells Data'!$A$1:$N$363,7,FALSE)=0,"",VLOOKUP($C601,'Spells Data'!$A$1:$N$363,7,FALSE))</f>
        <v>V</v>
      </c>
      <c r="I601" t="str">
        <f>IF(VLOOKUP($C601,'Spells Data'!$A$1:$N$363,8,FALSE)=0,"",VLOOKUP($C601,'Spells Data'!$A$1:$N$363,8,FALSE))</f>
        <v>S</v>
      </c>
      <c r="J601" t="str">
        <f>IF(VLOOKUP($C601,'Spells Data'!$A$1:$N$363,9,FALSE)=0,"",VLOOKUP($C601,'Spells Data'!$A$1:$N$363,9,FALSE))</f>
        <v/>
      </c>
      <c r="K601" t="str">
        <f>IF(VLOOKUP($C601,'Spells Data'!$A$1:$N$363,10,FALSE)=0,"",VLOOKUP($C601,'Spells Data'!$A$1:$N$363,10,FALSE))</f>
        <v/>
      </c>
      <c r="L601" t="str">
        <f>IF(VLOOKUP($C601,'Spells Data'!$A$1:$N$363,11,FALSE)=0,"",VLOOKUP($C601,'Spells Data'!$A$1:$N$363,11,FALSE))</f>
        <v>Instantaneous</v>
      </c>
      <c r="M601" t="str">
        <f>IF(VLOOKUP($C601,'Spells Data'!$A$1:$N$363,12,FALSE)=0,"",VLOOKUP($C601,'Spells Data'!$A$1:$N$363,12,FALSE))</f>
        <v>You extend your hand toward a creature you can see within range  The creature must succeed on a Con save or take 1d12 poison damage</v>
      </c>
      <c r="N601" t="str">
        <f>IF(VLOOKUP($C601,'Spells Data'!$A$1:$N$363,13,FALSE)=0,"",VLOOKUP($C601,'Spells Data'!$A$1:$N$363,13,FALSE))</f>
        <v/>
      </c>
      <c r="O601" t="s">
        <v>342</v>
      </c>
    </row>
    <row r="602" spans="1:15" x14ac:dyDescent="0.4">
      <c r="A602" t="s">
        <v>10</v>
      </c>
      <c r="B602">
        <v>4</v>
      </c>
      <c r="C602" t="s">
        <v>82</v>
      </c>
      <c r="D602" t="str">
        <f>IF(VLOOKUP($C602,'Spells Data'!$A$1:$N$363,3,FALSE)=0,"",VLOOKUP($C602,'Spells Data'!$A$1:$N$363,3,FALSE))</f>
        <v>transmutation</v>
      </c>
      <c r="E602" t="str">
        <f>IF(VLOOKUP($C602,'Spells Data'!$A$1:$N$363,4,FALSE)=0,"",VLOOKUP($C602,'Spells Data'!$A$1:$N$363,4,FALSE))</f>
        <v/>
      </c>
      <c r="F602" t="str">
        <f>IF(VLOOKUP($C602,'Spells Data'!$A$1:$N$363,5,FALSE)=0,"",VLOOKUP($C602,'Spells Data'!$A$1:$N$363,5,FALSE))</f>
        <v>1 action</v>
      </c>
      <c r="G602" t="str">
        <f>IF(VLOOKUP($C602,'Spells Data'!$A$1:$N$363,6,FALSE)=0,"",VLOOKUP($C602,'Spells Data'!$A$1:$N$363,6,FALSE))</f>
        <v>60 feet</v>
      </c>
      <c r="H602" t="str">
        <f>IF(VLOOKUP($C602,'Spells Data'!$A$1:$N$363,7,FALSE)=0,"",VLOOKUP($C602,'Spells Data'!$A$1:$N$363,7,FALSE))</f>
        <v>V</v>
      </c>
      <c r="I602" t="str">
        <f>IF(VLOOKUP($C602,'Spells Data'!$A$1:$N$363,8,FALSE)=0,"",VLOOKUP($C602,'Spells Data'!$A$1:$N$363,8,FALSE))</f>
        <v>S</v>
      </c>
      <c r="J602" t="str">
        <f>IF(VLOOKUP($C602,'Spells Data'!$A$1:$N$363,9,FALSE)=0,"",VLOOKUP($C602,'Spells Data'!$A$1:$N$363,9,FALSE))</f>
        <v>M</v>
      </c>
      <c r="K602" t="str">
        <f>IF(VLOOKUP($C602,'Spells Data'!$A$1:$N$363,10,FALSE)=0,"",VLOOKUP($C602,'Spells Data'!$A$1:$N$363,10,FALSE))</f>
        <v/>
      </c>
      <c r="L602" t="str">
        <f>IF(VLOOKUP($C602,'Spells Data'!$A$1:$N$363,11,FALSE)=0,"",VLOOKUP($C602,'Spells Data'!$A$1:$N$363,11,FALSE))</f>
        <v>Concentration, up to 1 hour</v>
      </c>
      <c r="M602" t="str">
        <f>IF(VLOOKUP($C602,'Spells Data'!$A$1:$N$363,12,FALSE)=0,"",VLOOKUP($C602,'Spells Data'!$A$1:$N$363,12,FALSE))</f>
        <v>This spell transforms a creature that you can see within range into a new form</v>
      </c>
      <c r="N602" t="str">
        <f>IF(VLOOKUP($C602,'Spells Data'!$A$1:$N$363,13,FALSE)=0,"",VLOOKUP($C602,'Spells Data'!$A$1:$N$363,13,FALSE))</f>
        <v/>
      </c>
      <c r="O602" t="s">
        <v>10</v>
      </c>
    </row>
    <row r="603" spans="1:15" x14ac:dyDescent="0.4">
      <c r="A603" t="s">
        <v>195</v>
      </c>
      <c r="B603">
        <v>4</v>
      </c>
      <c r="C603" t="s">
        <v>82</v>
      </c>
      <c r="D603" t="str">
        <f>IF(VLOOKUP($C603,'Spells Data'!$A$1:$N$363,3,FALSE)=0,"",VLOOKUP($C603,'Spells Data'!$A$1:$N$363,3,FALSE))</f>
        <v>transmutation</v>
      </c>
      <c r="E603" t="str">
        <f>IF(VLOOKUP($C603,'Spells Data'!$A$1:$N$363,4,FALSE)=0,"",VLOOKUP($C603,'Spells Data'!$A$1:$N$363,4,FALSE))</f>
        <v/>
      </c>
      <c r="F603" t="str">
        <f>IF(VLOOKUP($C603,'Spells Data'!$A$1:$N$363,5,FALSE)=0,"",VLOOKUP($C603,'Spells Data'!$A$1:$N$363,5,FALSE))</f>
        <v>1 action</v>
      </c>
      <c r="G603" t="str">
        <f>IF(VLOOKUP($C603,'Spells Data'!$A$1:$N$363,6,FALSE)=0,"",VLOOKUP($C603,'Spells Data'!$A$1:$N$363,6,FALSE))</f>
        <v>60 feet</v>
      </c>
      <c r="H603" t="str">
        <f>IF(VLOOKUP($C603,'Spells Data'!$A$1:$N$363,7,FALSE)=0,"",VLOOKUP($C603,'Spells Data'!$A$1:$N$363,7,FALSE))</f>
        <v>V</v>
      </c>
      <c r="I603" t="str">
        <f>IF(VLOOKUP($C603,'Spells Data'!$A$1:$N$363,8,FALSE)=0,"",VLOOKUP($C603,'Spells Data'!$A$1:$N$363,8,FALSE))</f>
        <v>S</v>
      </c>
      <c r="J603" t="str">
        <f>IF(VLOOKUP($C603,'Spells Data'!$A$1:$N$363,9,FALSE)=0,"",VLOOKUP($C603,'Spells Data'!$A$1:$N$363,9,FALSE))</f>
        <v>M</v>
      </c>
      <c r="K603" t="str">
        <f>IF(VLOOKUP($C603,'Spells Data'!$A$1:$N$363,10,FALSE)=0,"",VLOOKUP($C603,'Spells Data'!$A$1:$N$363,10,FALSE))</f>
        <v/>
      </c>
      <c r="L603" t="str">
        <f>IF(VLOOKUP($C603,'Spells Data'!$A$1:$N$363,11,FALSE)=0,"",VLOOKUP($C603,'Spells Data'!$A$1:$N$363,11,FALSE))</f>
        <v>Concentration, up to 1 hour</v>
      </c>
      <c r="M603" t="str">
        <f>IF(VLOOKUP($C603,'Spells Data'!$A$1:$N$363,12,FALSE)=0,"",VLOOKUP($C603,'Spells Data'!$A$1:$N$363,12,FALSE))</f>
        <v>This spell transforms a creature that you can see within range into a new form</v>
      </c>
      <c r="N603" t="str">
        <f>IF(VLOOKUP($C603,'Spells Data'!$A$1:$N$363,13,FALSE)=0,"",VLOOKUP($C603,'Spells Data'!$A$1:$N$363,13,FALSE))</f>
        <v/>
      </c>
      <c r="O603" t="s">
        <v>195</v>
      </c>
    </row>
    <row r="604" spans="1:15" x14ac:dyDescent="0.4">
      <c r="A604" t="s">
        <v>278</v>
      </c>
      <c r="B604">
        <v>4</v>
      </c>
      <c r="C604" t="s">
        <v>82</v>
      </c>
      <c r="D604" t="str">
        <f>IF(VLOOKUP($C604,'Spells Data'!$A$1:$N$363,3,FALSE)=0,"",VLOOKUP($C604,'Spells Data'!$A$1:$N$363,3,FALSE))</f>
        <v>transmutation</v>
      </c>
      <c r="E604" t="str">
        <f>IF(VLOOKUP($C604,'Spells Data'!$A$1:$N$363,4,FALSE)=0,"",VLOOKUP($C604,'Spells Data'!$A$1:$N$363,4,FALSE))</f>
        <v/>
      </c>
      <c r="F604" t="str">
        <f>IF(VLOOKUP($C604,'Spells Data'!$A$1:$N$363,5,FALSE)=0,"",VLOOKUP($C604,'Spells Data'!$A$1:$N$363,5,FALSE))</f>
        <v>1 action</v>
      </c>
      <c r="G604" t="str">
        <f>IF(VLOOKUP($C604,'Spells Data'!$A$1:$N$363,6,FALSE)=0,"",VLOOKUP($C604,'Spells Data'!$A$1:$N$363,6,FALSE))</f>
        <v>60 feet</v>
      </c>
      <c r="H604" t="str">
        <f>IF(VLOOKUP($C604,'Spells Data'!$A$1:$N$363,7,FALSE)=0,"",VLOOKUP($C604,'Spells Data'!$A$1:$N$363,7,FALSE))</f>
        <v>V</v>
      </c>
      <c r="I604" t="str">
        <f>IF(VLOOKUP($C604,'Spells Data'!$A$1:$N$363,8,FALSE)=0,"",VLOOKUP($C604,'Spells Data'!$A$1:$N$363,8,FALSE))</f>
        <v>S</v>
      </c>
      <c r="J604" t="str">
        <f>IF(VLOOKUP($C604,'Spells Data'!$A$1:$N$363,9,FALSE)=0,"",VLOOKUP($C604,'Spells Data'!$A$1:$N$363,9,FALSE))</f>
        <v>M</v>
      </c>
      <c r="K604" t="str">
        <f>IF(VLOOKUP($C604,'Spells Data'!$A$1:$N$363,10,FALSE)=0,"",VLOOKUP($C604,'Spells Data'!$A$1:$N$363,10,FALSE))</f>
        <v/>
      </c>
      <c r="L604" t="str">
        <f>IF(VLOOKUP($C604,'Spells Data'!$A$1:$N$363,11,FALSE)=0,"",VLOOKUP($C604,'Spells Data'!$A$1:$N$363,11,FALSE))</f>
        <v>Concentration, up to 1 hour</v>
      </c>
      <c r="M604" t="str">
        <f>IF(VLOOKUP($C604,'Spells Data'!$A$1:$N$363,12,FALSE)=0,"",VLOOKUP($C604,'Spells Data'!$A$1:$N$363,12,FALSE))</f>
        <v>This spell transforms a creature that you can see within range into a new form</v>
      </c>
      <c r="N604" t="str">
        <f>IF(VLOOKUP($C604,'Spells Data'!$A$1:$N$363,13,FALSE)=0,"",VLOOKUP($C604,'Spells Data'!$A$1:$N$363,13,FALSE))</f>
        <v/>
      </c>
      <c r="O604" t="s">
        <v>278</v>
      </c>
    </row>
    <row r="605" spans="1:15" x14ac:dyDescent="0.4">
      <c r="A605" t="s">
        <v>342</v>
      </c>
      <c r="B605">
        <v>4</v>
      </c>
      <c r="C605" t="s">
        <v>82</v>
      </c>
      <c r="D605" t="str">
        <f>IF(VLOOKUP($C605,'Spells Data'!$A$1:$N$363,3,FALSE)=0,"",VLOOKUP($C605,'Spells Data'!$A$1:$N$363,3,FALSE))</f>
        <v>transmutation</v>
      </c>
      <c r="E605" t="str">
        <f>IF(VLOOKUP($C605,'Spells Data'!$A$1:$N$363,4,FALSE)=0,"",VLOOKUP($C605,'Spells Data'!$A$1:$N$363,4,FALSE))</f>
        <v/>
      </c>
      <c r="F605" t="str">
        <f>IF(VLOOKUP($C605,'Spells Data'!$A$1:$N$363,5,FALSE)=0,"",VLOOKUP($C605,'Spells Data'!$A$1:$N$363,5,FALSE))</f>
        <v>1 action</v>
      </c>
      <c r="G605" t="str">
        <f>IF(VLOOKUP($C605,'Spells Data'!$A$1:$N$363,6,FALSE)=0,"",VLOOKUP($C605,'Spells Data'!$A$1:$N$363,6,FALSE))</f>
        <v>60 feet</v>
      </c>
      <c r="H605" t="str">
        <f>IF(VLOOKUP($C605,'Spells Data'!$A$1:$N$363,7,FALSE)=0,"",VLOOKUP($C605,'Spells Data'!$A$1:$N$363,7,FALSE))</f>
        <v>V</v>
      </c>
      <c r="I605" t="str">
        <f>IF(VLOOKUP($C605,'Spells Data'!$A$1:$N$363,8,FALSE)=0,"",VLOOKUP($C605,'Spells Data'!$A$1:$N$363,8,FALSE))</f>
        <v>S</v>
      </c>
      <c r="J605" t="str">
        <f>IF(VLOOKUP($C605,'Spells Data'!$A$1:$N$363,9,FALSE)=0,"",VLOOKUP($C605,'Spells Data'!$A$1:$N$363,9,FALSE))</f>
        <v>M</v>
      </c>
      <c r="K605" t="str">
        <f>IF(VLOOKUP($C605,'Spells Data'!$A$1:$N$363,10,FALSE)=0,"",VLOOKUP($C605,'Spells Data'!$A$1:$N$363,10,FALSE))</f>
        <v/>
      </c>
      <c r="L605" t="str">
        <f>IF(VLOOKUP($C605,'Spells Data'!$A$1:$N$363,11,FALSE)=0,"",VLOOKUP($C605,'Spells Data'!$A$1:$N$363,11,FALSE))</f>
        <v>Concentration, up to 1 hour</v>
      </c>
      <c r="M605" t="str">
        <f>IF(VLOOKUP($C605,'Spells Data'!$A$1:$N$363,12,FALSE)=0,"",VLOOKUP($C605,'Spells Data'!$A$1:$N$363,12,FALSE))</f>
        <v>This spell transforms a creature that you can see within range into a new form</v>
      </c>
      <c r="N605" t="str">
        <f>IF(VLOOKUP($C605,'Spells Data'!$A$1:$N$363,13,FALSE)=0,"",VLOOKUP($C605,'Spells Data'!$A$1:$N$363,13,FALSE))</f>
        <v/>
      </c>
      <c r="O605" t="s">
        <v>342</v>
      </c>
    </row>
    <row r="606" spans="1:15" x14ac:dyDescent="0.4">
      <c r="A606" t="s">
        <v>10</v>
      </c>
      <c r="B606">
        <v>9</v>
      </c>
      <c r="C606" t="s">
        <v>121</v>
      </c>
      <c r="D606" t="str">
        <f>IF(VLOOKUP($C606,'Spells Data'!$A$1:$N$363,3,FALSE)=0,"",VLOOKUP($C606,'Spells Data'!$A$1:$N$363,3,FALSE))</f>
        <v>evocation</v>
      </c>
      <c r="E606" t="str">
        <f>IF(VLOOKUP($C606,'Spells Data'!$A$1:$N$363,4,FALSE)=0,"",VLOOKUP($C606,'Spells Data'!$A$1:$N$363,4,FALSE))</f>
        <v/>
      </c>
      <c r="F606" t="str">
        <f>IF(VLOOKUP($C606,'Spells Data'!$A$1:$N$363,5,FALSE)=0,"",VLOOKUP($C606,'Spells Data'!$A$1:$N$363,5,FALSE))</f>
        <v>1 action</v>
      </c>
      <c r="G606" t="str">
        <f>IF(VLOOKUP($C606,'Spells Data'!$A$1:$N$363,6,FALSE)=0,"",VLOOKUP($C606,'Spells Data'!$A$1:$N$363,6,FALSE))</f>
        <v>Touch</v>
      </c>
      <c r="H606" t="str">
        <f>IF(VLOOKUP($C606,'Spells Data'!$A$1:$N$363,7,FALSE)=0,"",VLOOKUP($C606,'Spells Data'!$A$1:$N$363,7,FALSE))</f>
        <v>V</v>
      </c>
      <c r="I606" t="str">
        <f>IF(VLOOKUP($C606,'Spells Data'!$A$1:$N$363,8,FALSE)=0,"",VLOOKUP($C606,'Spells Data'!$A$1:$N$363,8,FALSE))</f>
        <v>S</v>
      </c>
      <c r="J606" t="str">
        <f>IF(VLOOKUP($C606,'Spells Data'!$A$1:$N$363,9,FALSE)=0,"",VLOOKUP($C606,'Spells Data'!$A$1:$N$363,9,FALSE))</f>
        <v/>
      </c>
      <c r="K606" t="str">
        <f>IF(VLOOKUP($C606,'Spells Data'!$A$1:$N$363,10,FALSE)=0,"",VLOOKUP($C606,'Spells Data'!$A$1:$N$363,10,FALSE))</f>
        <v/>
      </c>
      <c r="L606" t="str">
        <f>IF(VLOOKUP($C606,'Spells Data'!$A$1:$N$363,11,FALSE)=0,"",VLOOKUP($C606,'Spells Data'!$A$1:$N$363,11,FALSE))</f>
        <v>Instantaneous</v>
      </c>
      <c r="M606" t="str">
        <f>IF(VLOOKUP($C606,'Spells Data'!$A$1:$N$363,12,FALSE)=0,"",VLOOKUP($C606,'Spells Data'!$A$1:$N$363,12,FALSE))</f>
        <v>A wave of healing energy washes over the creature you touch. The target regains all its hit points</v>
      </c>
      <c r="N606" t="str">
        <f>IF(VLOOKUP($C606,'Spells Data'!$A$1:$N$363,13,FALSE)=0,"",VLOOKUP($C606,'Spells Data'!$A$1:$N$363,13,FALSE))</f>
        <v/>
      </c>
      <c r="O606" t="s">
        <v>10</v>
      </c>
    </row>
    <row r="607" spans="1:15" x14ac:dyDescent="0.4">
      <c r="A607" t="s">
        <v>10</v>
      </c>
      <c r="B607">
        <v>9</v>
      </c>
      <c r="C607" t="s">
        <v>122</v>
      </c>
      <c r="D607" t="str">
        <f>IF(VLOOKUP($C607,'Spells Data'!$A$1:$N$363,3,FALSE)=0,"",VLOOKUP($C607,'Spells Data'!$A$1:$N$363,3,FALSE))</f>
        <v>enchantment</v>
      </c>
      <c r="E607" t="str">
        <f>IF(VLOOKUP($C607,'Spells Data'!$A$1:$N$363,4,FALSE)=0,"",VLOOKUP($C607,'Spells Data'!$A$1:$N$363,4,FALSE))</f>
        <v/>
      </c>
      <c r="F607" t="str">
        <f>IF(VLOOKUP($C607,'Spells Data'!$A$1:$N$363,5,FALSE)=0,"",VLOOKUP($C607,'Spells Data'!$A$1:$N$363,5,FALSE))</f>
        <v>1 action</v>
      </c>
      <c r="G607" t="str">
        <f>IF(VLOOKUP($C607,'Spells Data'!$A$1:$N$363,6,FALSE)=0,"",VLOOKUP($C607,'Spells Data'!$A$1:$N$363,6,FALSE))</f>
        <v>60 feet</v>
      </c>
      <c r="H607" t="str">
        <f>IF(VLOOKUP($C607,'Spells Data'!$A$1:$N$363,7,FALSE)=0,"",VLOOKUP($C607,'Spells Data'!$A$1:$N$363,7,FALSE))</f>
        <v>V</v>
      </c>
      <c r="I607" t="str">
        <f>IF(VLOOKUP($C607,'Spells Data'!$A$1:$N$363,8,FALSE)=0,"",VLOOKUP($C607,'Spells Data'!$A$1:$N$363,8,FALSE))</f>
        <v/>
      </c>
      <c r="J607" t="str">
        <f>IF(VLOOKUP($C607,'Spells Data'!$A$1:$N$363,9,FALSE)=0,"",VLOOKUP($C607,'Spells Data'!$A$1:$N$363,9,FALSE))</f>
        <v/>
      </c>
      <c r="K607" t="str">
        <f>IF(VLOOKUP($C607,'Spells Data'!$A$1:$N$363,10,FALSE)=0,"",VLOOKUP($C607,'Spells Data'!$A$1:$N$363,10,FALSE))</f>
        <v/>
      </c>
      <c r="L607" t="str">
        <f>IF(VLOOKUP($C607,'Spells Data'!$A$1:$N$363,11,FALSE)=0,"",VLOOKUP($C607,'Spells Data'!$A$1:$N$363,11,FALSE))</f>
        <v>Instantaneous</v>
      </c>
      <c r="M607" t="str">
        <f>IF(VLOOKUP($C607,'Spells Data'!$A$1:$N$363,12,FALSE)=0,"",VLOOKUP($C607,'Spells Data'!$A$1:$N$363,12,FALSE))</f>
        <v>You utter a word of power that can compel one creature with fewer than 100 hit points you can see within range to die instantly</v>
      </c>
      <c r="N607" t="str">
        <f>IF(VLOOKUP($C607,'Spells Data'!$A$1:$N$363,13,FALSE)=0,"",VLOOKUP($C607,'Spells Data'!$A$1:$N$363,13,FALSE))</f>
        <v/>
      </c>
      <c r="O607" t="s">
        <v>10</v>
      </c>
    </row>
    <row r="608" spans="1:15" x14ac:dyDescent="0.4">
      <c r="A608" t="s">
        <v>278</v>
      </c>
      <c r="B608">
        <v>9</v>
      </c>
      <c r="C608" t="s">
        <v>122</v>
      </c>
      <c r="D608" t="str">
        <f>IF(VLOOKUP($C608,'Spells Data'!$A$1:$N$363,3,FALSE)=0,"",VLOOKUP($C608,'Spells Data'!$A$1:$N$363,3,FALSE))</f>
        <v>enchantment</v>
      </c>
      <c r="E608" t="str">
        <f>IF(VLOOKUP($C608,'Spells Data'!$A$1:$N$363,4,FALSE)=0,"",VLOOKUP($C608,'Spells Data'!$A$1:$N$363,4,FALSE))</f>
        <v/>
      </c>
      <c r="F608" t="str">
        <f>IF(VLOOKUP($C608,'Spells Data'!$A$1:$N$363,5,FALSE)=0,"",VLOOKUP($C608,'Spells Data'!$A$1:$N$363,5,FALSE))</f>
        <v>1 action</v>
      </c>
      <c r="G608" t="str">
        <f>IF(VLOOKUP($C608,'Spells Data'!$A$1:$N$363,6,FALSE)=0,"",VLOOKUP($C608,'Spells Data'!$A$1:$N$363,6,FALSE))</f>
        <v>60 feet</v>
      </c>
      <c r="H608" t="str">
        <f>IF(VLOOKUP($C608,'Spells Data'!$A$1:$N$363,7,FALSE)=0,"",VLOOKUP($C608,'Spells Data'!$A$1:$N$363,7,FALSE))</f>
        <v>V</v>
      </c>
      <c r="I608" t="str">
        <f>IF(VLOOKUP($C608,'Spells Data'!$A$1:$N$363,8,FALSE)=0,"",VLOOKUP($C608,'Spells Data'!$A$1:$N$363,8,FALSE))</f>
        <v/>
      </c>
      <c r="J608" t="str">
        <f>IF(VLOOKUP($C608,'Spells Data'!$A$1:$N$363,9,FALSE)=0,"",VLOOKUP($C608,'Spells Data'!$A$1:$N$363,9,FALSE))</f>
        <v/>
      </c>
      <c r="K608" t="str">
        <f>IF(VLOOKUP($C608,'Spells Data'!$A$1:$N$363,10,FALSE)=0,"",VLOOKUP($C608,'Spells Data'!$A$1:$N$363,10,FALSE))</f>
        <v/>
      </c>
      <c r="L608" t="str">
        <f>IF(VLOOKUP($C608,'Spells Data'!$A$1:$N$363,11,FALSE)=0,"",VLOOKUP($C608,'Spells Data'!$A$1:$N$363,11,FALSE))</f>
        <v>Instantaneous</v>
      </c>
      <c r="M608" t="str">
        <f>IF(VLOOKUP($C608,'Spells Data'!$A$1:$N$363,12,FALSE)=0,"",VLOOKUP($C608,'Spells Data'!$A$1:$N$363,12,FALSE))</f>
        <v>You utter a word of power that can compel one creature with fewer than 100 hit points you can see within range to die instantly</v>
      </c>
      <c r="N608" t="str">
        <f>IF(VLOOKUP($C608,'Spells Data'!$A$1:$N$363,13,FALSE)=0,"",VLOOKUP($C608,'Spells Data'!$A$1:$N$363,13,FALSE))</f>
        <v/>
      </c>
      <c r="O608" t="s">
        <v>278</v>
      </c>
    </row>
    <row r="609" spans="1:15" x14ac:dyDescent="0.4">
      <c r="A609" t="s">
        <v>329</v>
      </c>
      <c r="B609">
        <v>9</v>
      </c>
      <c r="C609" t="s">
        <v>122</v>
      </c>
      <c r="D609" t="str">
        <f>IF(VLOOKUP($C609,'Spells Data'!$A$1:$N$363,3,FALSE)=0,"",VLOOKUP($C609,'Spells Data'!$A$1:$N$363,3,FALSE))</f>
        <v>enchantment</v>
      </c>
      <c r="E609" t="str">
        <f>IF(VLOOKUP($C609,'Spells Data'!$A$1:$N$363,4,FALSE)=0,"",VLOOKUP($C609,'Spells Data'!$A$1:$N$363,4,FALSE))</f>
        <v/>
      </c>
      <c r="F609" t="str">
        <f>IF(VLOOKUP($C609,'Spells Data'!$A$1:$N$363,5,FALSE)=0,"",VLOOKUP($C609,'Spells Data'!$A$1:$N$363,5,FALSE))</f>
        <v>1 action</v>
      </c>
      <c r="G609" t="str">
        <f>IF(VLOOKUP($C609,'Spells Data'!$A$1:$N$363,6,FALSE)=0,"",VLOOKUP($C609,'Spells Data'!$A$1:$N$363,6,FALSE))</f>
        <v>60 feet</v>
      </c>
      <c r="H609" t="str">
        <f>IF(VLOOKUP($C609,'Spells Data'!$A$1:$N$363,7,FALSE)=0,"",VLOOKUP($C609,'Spells Data'!$A$1:$N$363,7,FALSE))</f>
        <v>V</v>
      </c>
      <c r="I609" t="str">
        <f>IF(VLOOKUP($C609,'Spells Data'!$A$1:$N$363,8,FALSE)=0,"",VLOOKUP($C609,'Spells Data'!$A$1:$N$363,8,FALSE))</f>
        <v/>
      </c>
      <c r="J609" t="str">
        <f>IF(VLOOKUP($C609,'Spells Data'!$A$1:$N$363,9,FALSE)=0,"",VLOOKUP($C609,'Spells Data'!$A$1:$N$363,9,FALSE))</f>
        <v/>
      </c>
      <c r="K609" t="str">
        <f>IF(VLOOKUP($C609,'Spells Data'!$A$1:$N$363,10,FALSE)=0,"",VLOOKUP($C609,'Spells Data'!$A$1:$N$363,10,FALSE))</f>
        <v/>
      </c>
      <c r="L609" t="str">
        <f>IF(VLOOKUP($C609,'Spells Data'!$A$1:$N$363,11,FALSE)=0,"",VLOOKUP($C609,'Spells Data'!$A$1:$N$363,11,FALSE))</f>
        <v>Instantaneous</v>
      </c>
      <c r="M609" t="str">
        <f>IF(VLOOKUP($C609,'Spells Data'!$A$1:$N$363,12,FALSE)=0,"",VLOOKUP($C609,'Spells Data'!$A$1:$N$363,12,FALSE))</f>
        <v>You utter a word of power that can compel one creature with fewer than 100 hit points you can see within range to die instantly</v>
      </c>
      <c r="N609" t="str">
        <f>IF(VLOOKUP($C609,'Spells Data'!$A$1:$N$363,13,FALSE)=0,"",VLOOKUP($C609,'Spells Data'!$A$1:$N$363,13,FALSE))</f>
        <v/>
      </c>
      <c r="O609" t="s">
        <v>329</v>
      </c>
    </row>
    <row r="610" spans="1:15" x14ac:dyDescent="0.4">
      <c r="A610" t="s">
        <v>342</v>
      </c>
      <c r="B610">
        <v>9</v>
      </c>
      <c r="C610" t="s">
        <v>122</v>
      </c>
      <c r="D610" t="str">
        <f>IF(VLOOKUP($C610,'Spells Data'!$A$1:$N$363,3,FALSE)=0,"",VLOOKUP($C610,'Spells Data'!$A$1:$N$363,3,FALSE))</f>
        <v>enchantment</v>
      </c>
      <c r="E610" t="str">
        <f>IF(VLOOKUP($C610,'Spells Data'!$A$1:$N$363,4,FALSE)=0,"",VLOOKUP($C610,'Spells Data'!$A$1:$N$363,4,FALSE))</f>
        <v/>
      </c>
      <c r="F610" t="str">
        <f>IF(VLOOKUP($C610,'Spells Data'!$A$1:$N$363,5,FALSE)=0,"",VLOOKUP($C610,'Spells Data'!$A$1:$N$363,5,FALSE))</f>
        <v>1 action</v>
      </c>
      <c r="G610" t="str">
        <f>IF(VLOOKUP($C610,'Spells Data'!$A$1:$N$363,6,FALSE)=0,"",VLOOKUP($C610,'Spells Data'!$A$1:$N$363,6,FALSE))</f>
        <v>60 feet</v>
      </c>
      <c r="H610" t="str">
        <f>IF(VLOOKUP($C610,'Spells Data'!$A$1:$N$363,7,FALSE)=0,"",VLOOKUP($C610,'Spells Data'!$A$1:$N$363,7,FALSE))</f>
        <v>V</v>
      </c>
      <c r="I610" t="str">
        <f>IF(VLOOKUP($C610,'Spells Data'!$A$1:$N$363,8,FALSE)=0,"",VLOOKUP($C610,'Spells Data'!$A$1:$N$363,8,FALSE))</f>
        <v/>
      </c>
      <c r="J610" t="str">
        <f>IF(VLOOKUP($C610,'Spells Data'!$A$1:$N$363,9,FALSE)=0,"",VLOOKUP($C610,'Spells Data'!$A$1:$N$363,9,FALSE))</f>
        <v/>
      </c>
      <c r="K610" t="str">
        <f>IF(VLOOKUP($C610,'Spells Data'!$A$1:$N$363,10,FALSE)=0,"",VLOOKUP($C610,'Spells Data'!$A$1:$N$363,10,FALSE))</f>
        <v/>
      </c>
      <c r="L610" t="str">
        <f>IF(VLOOKUP($C610,'Spells Data'!$A$1:$N$363,11,FALSE)=0,"",VLOOKUP($C610,'Spells Data'!$A$1:$N$363,11,FALSE))</f>
        <v>Instantaneous</v>
      </c>
      <c r="M610" t="str">
        <f>IF(VLOOKUP($C610,'Spells Data'!$A$1:$N$363,12,FALSE)=0,"",VLOOKUP($C610,'Spells Data'!$A$1:$N$363,12,FALSE))</f>
        <v>You utter a word of power that can compel one creature with fewer than 100 hit points you can see within range to die instantly</v>
      </c>
      <c r="N610" t="str">
        <f>IF(VLOOKUP($C610,'Spells Data'!$A$1:$N$363,13,FALSE)=0,"",VLOOKUP($C610,'Spells Data'!$A$1:$N$363,13,FALSE))</f>
        <v/>
      </c>
      <c r="O610" t="s">
        <v>342</v>
      </c>
    </row>
    <row r="611" spans="1:15" x14ac:dyDescent="0.4">
      <c r="A611" t="s">
        <v>10</v>
      </c>
      <c r="B611">
        <v>8</v>
      </c>
      <c r="C611" t="s">
        <v>119</v>
      </c>
      <c r="D611" t="str">
        <f>IF(VLOOKUP($C611,'Spells Data'!$A$1:$N$363,3,FALSE)=0,"",VLOOKUP($C611,'Spells Data'!$A$1:$N$363,3,FALSE))</f>
        <v>enchantment</v>
      </c>
      <c r="E611" t="str">
        <f>IF(VLOOKUP($C611,'Spells Data'!$A$1:$N$363,4,FALSE)=0,"",VLOOKUP($C611,'Spells Data'!$A$1:$N$363,4,FALSE))</f>
        <v/>
      </c>
      <c r="F611" t="str">
        <f>IF(VLOOKUP($C611,'Spells Data'!$A$1:$N$363,5,FALSE)=0,"",VLOOKUP($C611,'Spells Data'!$A$1:$N$363,5,FALSE))</f>
        <v>1 action</v>
      </c>
      <c r="G611" t="str">
        <f>IF(VLOOKUP($C611,'Spells Data'!$A$1:$N$363,6,FALSE)=0,"",VLOOKUP($C611,'Spells Data'!$A$1:$N$363,6,FALSE))</f>
        <v>60 feet</v>
      </c>
      <c r="H611" t="str">
        <f>IF(VLOOKUP($C611,'Spells Data'!$A$1:$N$363,7,FALSE)=0,"",VLOOKUP($C611,'Spells Data'!$A$1:$N$363,7,FALSE))</f>
        <v>V</v>
      </c>
      <c r="I611" t="str">
        <f>IF(VLOOKUP($C611,'Spells Data'!$A$1:$N$363,8,FALSE)=0,"",VLOOKUP($C611,'Spells Data'!$A$1:$N$363,8,FALSE))</f>
        <v/>
      </c>
      <c r="J611" t="str">
        <f>IF(VLOOKUP($C611,'Spells Data'!$A$1:$N$363,9,FALSE)=0,"",VLOOKUP($C611,'Spells Data'!$A$1:$N$363,9,FALSE))</f>
        <v/>
      </c>
      <c r="K611" t="str">
        <f>IF(VLOOKUP($C611,'Spells Data'!$A$1:$N$363,10,FALSE)=0,"",VLOOKUP($C611,'Spells Data'!$A$1:$N$363,10,FALSE))</f>
        <v/>
      </c>
      <c r="L611" t="str">
        <f>IF(VLOOKUP($C611,'Spells Data'!$A$1:$N$363,11,FALSE)=0,"",VLOOKUP($C611,'Spells Data'!$A$1:$N$363,11,FALSE))</f>
        <v>Instantaneous</v>
      </c>
      <c r="M611" t="str">
        <f>IF(VLOOKUP($C611,'Spells Data'!$A$1:$N$363,12,FALSE)=0,"",VLOOKUP($C611,'Spells Data'!$A$1:$N$363,12,FALSE))</f>
        <v>You speak a word of power that can overwhelm the mind of one creature with fewer than 150 hit points you can see within range, leaving it dumbfounded</v>
      </c>
      <c r="N611" t="str">
        <f>IF(VLOOKUP($C611,'Spells Data'!$A$1:$N$363,13,FALSE)=0,"",VLOOKUP($C611,'Spells Data'!$A$1:$N$363,13,FALSE))</f>
        <v/>
      </c>
      <c r="O611" t="s">
        <v>10</v>
      </c>
    </row>
    <row r="612" spans="1:15" x14ac:dyDescent="0.4">
      <c r="A612" t="s">
        <v>278</v>
      </c>
      <c r="B612">
        <v>8</v>
      </c>
      <c r="C612" t="s">
        <v>119</v>
      </c>
      <c r="D612" t="str">
        <f>IF(VLOOKUP($C612,'Spells Data'!$A$1:$N$363,3,FALSE)=0,"",VLOOKUP($C612,'Spells Data'!$A$1:$N$363,3,FALSE))</f>
        <v>enchantment</v>
      </c>
      <c r="E612" t="str">
        <f>IF(VLOOKUP($C612,'Spells Data'!$A$1:$N$363,4,FALSE)=0,"",VLOOKUP($C612,'Spells Data'!$A$1:$N$363,4,FALSE))</f>
        <v/>
      </c>
      <c r="F612" t="str">
        <f>IF(VLOOKUP($C612,'Spells Data'!$A$1:$N$363,5,FALSE)=0,"",VLOOKUP($C612,'Spells Data'!$A$1:$N$363,5,FALSE))</f>
        <v>1 action</v>
      </c>
      <c r="G612" t="str">
        <f>IF(VLOOKUP($C612,'Spells Data'!$A$1:$N$363,6,FALSE)=0,"",VLOOKUP($C612,'Spells Data'!$A$1:$N$363,6,FALSE))</f>
        <v>60 feet</v>
      </c>
      <c r="H612" t="str">
        <f>IF(VLOOKUP($C612,'Spells Data'!$A$1:$N$363,7,FALSE)=0,"",VLOOKUP($C612,'Spells Data'!$A$1:$N$363,7,FALSE))</f>
        <v>V</v>
      </c>
      <c r="I612" t="str">
        <f>IF(VLOOKUP($C612,'Spells Data'!$A$1:$N$363,8,FALSE)=0,"",VLOOKUP($C612,'Spells Data'!$A$1:$N$363,8,FALSE))</f>
        <v/>
      </c>
      <c r="J612" t="str">
        <f>IF(VLOOKUP($C612,'Spells Data'!$A$1:$N$363,9,FALSE)=0,"",VLOOKUP($C612,'Spells Data'!$A$1:$N$363,9,FALSE))</f>
        <v/>
      </c>
      <c r="K612" t="str">
        <f>IF(VLOOKUP($C612,'Spells Data'!$A$1:$N$363,10,FALSE)=0,"",VLOOKUP($C612,'Spells Data'!$A$1:$N$363,10,FALSE))</f>
        <v/>
      </c>
      <c r="L612" t="str">
        <f>IF(VLOOKUP($C612,'Spells Data'!$A$1:$N$363,11,FALSE)=0,"",VLOOKUP($C612,'Spells Data'!$A$1:$N$363,11,FALSE))</f>
        <v>Instantaneous</v>
      </c>
      <c r="M612" t="str">
        <f>IF(VLOOKUP($C612,'Spells Data'!$A$1:$N$363,12,FALSE)=0,"",VLOOKUP($C612,'Spells Data'!$A$1:$N$363,12,FALSE))</f>
        <v>You speak a word of power that can overwhelm the mind of one creature with fewer than 150 hit points you can see within range, leaving it dumbfounded</v>
      </c>
      <c r="N612" t="str">
        <f>IF(VLOOKUP($C612,'Spells Data'!$A$1:$N$363,13,FALSE)=0,"",VLOOKUP($C612,'Spells Data'!$A$1:$N$363,13,FALSE))</f>
        <v/>
      </c>
      <c r="O612" t="s">
        <v>278</v>
      </c>
    </row>
    <row r="613" spans="1:15" x14ac:dyDescent="0.4">
      <c r="A613" t="s">
        <v>329</v>
      </c>
      <c r="B613">
        <v>8</v>
      </c>
      <c r="C613" t="s">
        <v>119</v>
      </c>
      <c r="D613" t="str">
        <f>IF(VLOOKUP($C613,'Spells Data'!$A$1:$N$363,3,FALSE)=0,"",VLOOKUP($C613,'Spells Data'!$A$1:$N$363,3,FALSE))</f>
        <v>enchantment</v>
      </c>
      <c r="E613" t="str">
        <f>IF(VLOOKUP($C613,'Spells Data'!$A$1:$N$363,4,FALSE)=0,"",VLOOKUP($C613,'Spells Data'!$A$1:$N$363,4,FALSE))</f>
        <v/>
      </c>
      <c r="F613" t="str">
        <f>IF(VLOOKUP($C613,'Spells Data'!$A$1:$N$363,5,FALSE)=0,"",VLOOKUP($C613,'Spells Data'!$A$1:$N$363,5,FALSE))</f>
        <v>1 action</v>
      </c>
      <c r="G613" t="str">
        <f>IF(VLOOKUP($C613,'Spells Data'!$A$1:$N$363,6,FALSE)=0,"",VLOOKUP($C613,'Spells Data'!$A$1:$N$363,6,FALSE))</f>
        <v>60 feet</v>
      </c>
      <c r="H613" t="str">
        <f>IF(VLOOKUP($C613,'Spells Data'!$A$1:$N$363,7,FALSE)=0,"",VLOOKUP($C613,'Spells Data'!$A$1:$N$363,7,FALSE))</f>
        <v>V</v>
      </c>
      <c r="I613" t="str">
        <f>IF(VLOOKUP($C613,'Spells Data'!$A$1:$N$363,8,FALSE)=0,"",VLOOKUP($C613,'Spells Data'!$A$1:$N$363,8,FALSE))</f>
        <v/>
      </c>
      <c r="J613" t="str">
        <f>IF(VLOOKUP($C613,'Spells Data'!$A$1:$N$363,9,FALSE)=0,"",VLOOKUP($C613,'Spells Data'!$A$1:$N$363,9,FALSE))</f>
        <v/>
      </c>
      <c r="K613" t="str">
        <f>IF(VLOOKUP($C613,'Spells Data'!$A$1:$N$363,10,FALSE)=0,"",VLOOKUP($C613,'Spells Data'!$A$1:$N$363,10,FALSE))</f>
        <v/>
      </c>
      <c r="L613" t="str">
        <f>IF(VLOOKUP($C613,'Spells Data'!$A$1:$N$363,11,FALSE)=0,"",VLOOKUP($C613,'Spells Data'!$A$1:$N$363,11,FALSE))</f>
        <v>Instantaneous</v>
      </c>
      <c r="M613" t="str">
        <f>IF(VLOOKUP($C613,'Spells Data'!$A$1:$N$363,12,FALSE)=0,"",VLOOKUP($C613,'Spells Data'!$A$1:$N$363,12,FALSE))</f>
        <v>You speak a word of power that can overwhelm the mind of one creature with fewer than 150 hit points you can see within range, leaving it dumbfounded</v>
      </c>
      <c r="N613" t="str">
        <f>IF(VLOOKUP($C613,'Spells Data'!$A$1:$N$363,13,FALSE)=0,"",VLOOKUP($C613,'Spells Data'!$A$1:$N$363,13,FALSE))</f>
        <v/>
      </c>
      <c r="O613" t="s">
        <v>329</v>
      </c>
    </row>
    <row r="614" spans="1:15" x14ac:dyDescent="0.4">
      <c r="A614" t="s">
        <v>342</v>
      </c>
      <c r="B614">
        <v>8</v>
      </c>
      <c r="C614" t="s">
        <v>119</v>
      </c>
      <c r="D614" t="str">
        <f>IF(VLOOKUP($C614,'Spells Data'!$A$1:$N$363,3,FALSE)=0,"",VLOOKUP($C614,'Spells Data'!$A$1:$N$363,3,FALSE))</f>
        <v>enchantment</v>
      </c>
      <c r="E614" t="str">
        <f>IF(VLOOKUP($C614,'Spells Data'!$A$1:$N$363,4,FALSE)=0,"",VLOOKUP($C614,'Spells Data'!$A$1:$N$363,4,FALSE))</f>
        <v/>
      </c>
      <c r="F614" t="str">
        <f>IF(VLOOKUP($C614,'Spells Data'!$A$1:$N$363,5,FALSE)=0,"",VLOOKUP($C614,'Spells Data'!$A$1:$N$363,5,FALSE))</f>
        <v>1 action</v>
      </c>
      <c r="G614" t="str">
        <f>IF(VLOOKUP($C614,'Spells Data'!$A$1:$N$363,6,FALSE)=0,"",VLOOKUP($C614,'Spells Data'!$A$1:$N$363,6,FALSE))</f>
        <v>60 feet</v>
      </c>
      <c r="H614" t="str">
        <f>IF(VLOOKUP($C614,'Spells Data'!$A$1:$N$363,7,FALSE)=0,"",VLOOKUP($C614,'Spells Data'!$A$1:$N$363,7,FALSE))</f>
        <v>V</v>
      </c>
      <c r="I614" t="str">
        <f>IF(VLOOKUP($C614,'Spells Data'!$A$1:$N$363,8,FALSE)=0,"",VLOOKUP($C614,'Spells Data'!$A$1:$N$363,8,FALSE))</f>
        <v/>
      </c>
      <c r="J614" t="str">
        <f>IF(VLOOKUP($C614,'Spells Data'!$A$1:$N$363,9,FALSE)=0,"",VLOOKUP($C614,'Spells Data'!$A$1:$N$363,9,FALSE))</f>
        <v/>
      </c>
      <c r="K614" t="str">
        <f>IF(VLOOKUP($C614,'Spells Data'!$A$1:$N$363,10,FALSE)=0,"",VLOOKUP($C614,'Spells Data'!$A$1:$N$363,10,FALSE))</f>
        <v/>
      </c>
      <c r="L614" t="str">
        <f>IF(VLOOKUP($C614,'Spells Data'!$A$1:$N$363,11,FALSE)=0,"",VLOOKUP($C614,'Spells Data'!$A$1:$N$363,11,FALSE))</f>
        <v>Instantaneous</v>
      </c>
      <c r="M614" t="str">
        <f>IF(VLOOKUP($C614,'Spells Data'!$A$1:$N$363,12,FALSE)=0,"",VLOOKUP($C614,'Spells Data'!$A$1:$N$363,12,FALSE))</f>
        <v>You speak a word of power that can overwhelm the mind of one creature with fewer than 150 hit points you can see within range, leaving it dumbfounded</v>
      </c>
      <c r="N614" t="str">
        <f>IF(VLOOKUP($C614,'Spells Data'!$A$1:$N$363,13,FALSE)=0,"",VLOOKUP($C614,'Spells Data'!$A$1:$N$363,13,FALSE))</f>
        <v/>
      </c>
      <c r="O614" t="s">
        <v>342</v>
      </c>
    </row>
    <row r="615" spans="1:15" x14ac:dyDescent="0.4">
      <c r="A615" t="s">
        <v>124</v>
      </c>
      <c r="B615">
        <v>2</v>
      </c>
      <c r="C615" t="s">
        <v>147</v>
      </c>
      <c r="D615" t="str">
        <f>IF(VLOOKUP($C615,'Spells Data'!$A$1:$N$363,3,FALSE)=0,"",VLOOKUP($C615,'Spells Data'!$A$1:$N$363,3,FALSE))</f>
        <v>evocation</v>
      </c>
      <c r="E615" t="str">
        <f>IF(VLOOKUP($C615,'Spells Data'!$A$1:$N$363,4,FALSE)=0,"",VLOOKUP($C615,'Spells Data'!$A$1:$N$363,4,FALSE))</f>
        <v/>
      </c>
      <c r="F615" t="str">
        <f>IF(VLOOKUP($C615,'Spells Data'!$A$1:$N$363,5,FALSE)=0,"",VLOOKUP($C615,'Spells Data'!$A$1:$N$363,5,FALSE))</f>
        <v>10 minutes</v>
      </c>
      <c r="G615" t="str">
        <f>IF(VLOOKUP($C615,'Spells Data'!$A$1:$N$363,6,FALSE)=0,"",VLOOKUP($C615,'Spells Data'!$A$1:$N$363,6,FALSE))</f>
        <v>30 feet</v>
      </c>
      <c r="H615" t="str">
        <f>IF(VLOOKUP($C615,'Spells Data'!$A$1:$N$363,7,FALSE)=0,"",VLOOKUP($C615,'Spells Data'!$A$1:$N$363,7,FALSE))</f>
        <v>V</v>
      </c>
      <c r="I615" t="str">
        <f>IF(VLOOKUP($C615,'Spells Data'!$A$1:$N$363,8,FALSE)=0,"",VLOOKUP($C615,'Spells Data'!$A$1:$N$363,8,FALSE))</f>
        <v/>
      </c>
      <c r="J615" t="str">
        <f>IF(VLOOKUP($C615,'Spells Data'!$A$1:$N$363,9,FALSE)=0,"",VLOOKUP($C615,'Spells Data'!$A$1:$N$363,9,FALSE))</f>
        <v/>
      </c>
      <c r="K615" t="str">
        <f>IF(VLOOKUP($C615,'Spells Data'!$A$1:$N$363,10,FALSE)=0,"",VLOOKUP($C615,'Spells Data'!$A$1:$N$363,10,FALSE))</f>
        <v/>
      </c>
      <c r="L615" t="str">
        <f>IF(VLOOKUP($C615,'Spells Data'!$A$1:$N$363,11,FALSE)=0,"",VLOOKUP($C615,'Spells Data'!$A$1:$N$363,11,FALSE))</f>
        <v>Instantaneous</v>
      </c>
      <c r="M615" t="str">
        <f>IF(VLOOKUP($C615,'Spells Data'!$A$1:$N$363,12,FALSE)=0,"",VLOOKUP($C615,'Spells Data'!$A$1:$N$363,12,FALSE))</f>
        <v>Up to six creatures o f your choice that you can see within range each regain hit points equal to 2d8 + your spellcasting ability modifier</v>
      </c>
      <c r="N615" t="str">
        <f>IF(VLOOKUP($C615,'Spells Data'!$A$1:$N$363,13,FALSE)=0,"",VLOOKUP($C615,'Spells Data'!$A$1:$N$363,13,FALSE))</f>
        <v>yes</v>
      </c>
      <c r="O615" t="s">
        <v>124</v>
      </c>
    </row>
    <row r="616" spans="1:15" x14ac:dyDescent="0.4">
      <c r="A616" t="s">
        <v>10</v>
      </c>
      <c r="B616">
        <v>0</v>
      </c>
      <c r="C616" t="s">
        <v>18</v>
      </c>
      <c r="D616" t="str">
        <f>IF(VLOOKUP($C616,'Spells Data'!$A$1:$N$363,3,FALSE)=0,"",VLOOKUP($C616,'Spells Data'!$A$1:$N$363,3,FALSE))</f>
        <v>transmutation</v>
      </c>
      <c r="E616" t="str">
        <f>IF(VLOOKUP($C616,'Spells Data'!$A$1:$N$363,4,FALSE)=0,"",VLOOKUP($C616,'Spells Data'!$A$1:$N$363,4,FALSE))</f>
        <v/>
      </c>
      <c r="F616" t="str">
        <f>IF(VLOOKUP($C616,'Spells Data'!$A$1:$N$363,5,FALSE)=0,"",VLOOKUP($C616,'Spells Data'!$A$1:$N$363,5,FALSE))</f>
        <v>1 action</v>
      </c>
      <c r="G616" t="str">
        <f>IF(VLOOKUP($C616,'Spells Data'!$A$1:$N$363,6,FALSE)=0,"",VLOOKUP($C616,'Spells Data'!$A$1:$N$363,6,FALSE))</f>
        <v>10 feet</v>
      </c>
      <c r="H616" t="str">
        <f>IF(VLOOKUP($C616,'Spells Data'!$A$1:$N$363,7,FALSE)=0,"",VLOOKUP($C616,'Spells Data'!$A$1:$N$363,7,FALSE))</f>
        <v>V</v>
      </c>
      <c r="I616" t="str">
        <f>IF(VLOOKUP($C616,'Spells Data'!$A$1:$N$363,8,FALSE)=0,"",VLOOKUP($C616,'Spells Data'!$A$1:$N$363,8,FALSE))</f>
        <v>S</v>
      </c>
      <c r="J616" t="str">
        <f>IF(VLOOKUP($C616,'Spells Data'!$A$1:$N$363,9,FALSE)=0,"",VLOOKUP($C616,'Spells Data'!$A$1:$N$363,9,FALSE))</f>
        <v/>
      </c>
      <c r="K616" t="str">
        <f>IF(VLOOKUP($C616,'Spells Data'!$A$1:$N$363,10,FALSE)=0,"",VLOOKUP($C616,'Spells Data'!$A$1:$N$363,10,FALSE))</f>
        <v/>
      </c>
      <c r="L616" t="str">
        <f>IF(VLOOKUP($C616,'Spells Data'!$A$1:$N$363,11,FALSE)=0,"",VLOOKUP($C616,'Spells Data'!$A$1:$N$363,11,FALSE))</f>
        <v>Up to 1 hour</v>
      </c>
      <c r="M616" t="str">
        <f>IF(VLOOKUP($C616,'Spells Data'!$A$1:$N$363,12,FALSE)=0,"",VLOOKUP($C616,'Spells Data'!$A$1:$N$363,12,FALSE))</f>
        <v>This spell is a minor m agical trick that novice spellcasters use for practice. You create one of six effects</v>
      </c>
      <c r="N616" t="str">
        <f>IF(VLOOKUP($C616,'Spells Data'!$A$1:$N$363,13,FALSE)=0,"",VLOOKUP($C616,'Spells Data'!$A$1:$N$363,13,FALSE))</f>
        <v/>
      </c>
      <c r="O616" t="s">
        <v>10</v>
      </c>
    </row>
    <row r="617" spans="1:15" x14ac:dyDescent="0.4">
      <c r="A617" t="s">
        <v>278</v>
      </c>
      <c r="B617">
        <v>0</v>
      </c>
      <c r="C617" t="s">
        <v>18</v>
      </c>
      <c r="D617" t="str">
        <f>IF(VLOOKUP($C617,'Spells Data'!$A$1:$N$363,3,FALSE)=0,"",VLOOKUP($C617,'Spells Data'!$A$1:$N$363,3,FALSE))</f>
        <v>transmutation</v>
      </c>
      <c r="E617" t="str">
        <f>IF(VLOOKUP($C617,'Spells Data'!$A$1:$N$363,4,FALSE)=0,"",VLOOKUP($C617,'Spells Data'!$A$1:$N$363,4,FALSE))</f>
        <v/>
      </c>
      <c r="F617" t="str">
        <f>IF(VLOOKUP($C617,'Spells Data'!$A$1:$N$363,5,FALSE)=0,"",VLOOKUP($C617,'Spells Data'!$A$1:$N$363,5,FALSE))</f>
        <v>1 action</v>
      </c>
      <c r="G617" t="str">
        <f>IF(VLOOKUP($C617,'Spells Data'!$A$1:$N$363,6,FALSE)=0,"",VLOOKUP($C617,'Spells Data'!$A$1:$N$363,6,FALSE))</f>
        <v>10 feet</v>
      </c>
      <c r="H617" t="str">
        <f>IF(VLOOKUP($C617,'Spells Data'!$A$1:$N$363,7,FALSE)=0,"",VLOOKUP($C617,'Spells Data'!$A$1:$N$363,7,FALSE))</f>
        <v>V</v>
      </c>
      <c r="I617" t="str">
        <f>IF(VLOOKUP($C617,'Spells Data'!$A$1:$N$363,8,FALSE)=0,"",VLOOKUP($C617,'Spells Data'!$A$1:$N$363,8,FALSE))</f>
        <v>S</v>
      </c>
      <c r="J617" t="str">
        <f>IF(VLOOKUP($C617,'Spells Data'!$A$1:$N$363,9,FALSE)=0,"",VLOOKUP($C617,'Spells Data'!$A$1:$N$363,9,FALSE))</f>
        <v/>
      </c>
      <c r="K617" t="str">
        <f>IF(VLOOKUP($C617,'Spells Data'!$A$1:$N$363,10,FALSE)=0,"",VLOOKUP($C617,'Spells Data'!$A$1:$N$363,10,FALSE))</f>
        <v/>
      </c>
      <c r="L617" t="str">
        <f>IF(VLOOKUP($C617,'Spells Data'!$A$1:$N$363,11,FALSE)=0,"",VLOOKUP($C617,'Spells Data'!$A$1:$N$363,11,FALSE))</f>
        <v>Up to 1 hour</v>
      </c>
      <c r="M617" t="str">
        <f>IF(VLOOKUP($C617,'Spells Data'!$A$1:$N$363,12,FALSE)=0,"",VLOOKUP($C617,'Spells Data'!$A$1:$N$363,12,FALSE))</f>
        <v>This spell is a minor m agical trick that novice spellcasters use for practice. You create one of six effects</v>
      </c>
      <c r="N617" t="str">
        <f>IF(VLOOKUP($C617,'Spells Data'!$A$1:$N$363,13,FALSE)=0,"",VLOOKUP($C617,'Spells Data'!$A$1:$N$363,13,FALSE))</f>
        <v/>
      </c>
      <c r="O617" t="s">
        <v>278</v>
      </c>
    </row>
    <row r="618" spans="1:15" x14ac:dyDescent="0.4">
      <c r="A618" t="s">
        <v>329</v>
      </c>
      <c r="B618">
        <v>0</v>
      </c>
      <c r="C618" t="s">
        <v>18</v>
      </c>
      <c r="D618" t="str">
        <f>IF(VLOOKUP($C618,'Spells Data'!$A$1:$N$363,3,FALSE)=0,"",VLOOKUP($C618,'Spells Data'!$A$1:$N$363,3,FALSE))</f>
        <v>transmutation</v>
      </c>
      <c r="E618" t="str">
        <f>IF(VLOOKUP($C618,'Spells Data'!$A$1:$N$363,4,FALSE)=0,"",VLOOKUP($C618,'Spells Data'!$A$1:$N$363,4,FALSE))</f>
        <v/>
      </c>
      <c r="F618" t="str">
        <f>IF(VLOOKUP($C618,'Spells Data'!$A$1:$N$363,5,FALSE)=0,"",VLOOKUP($C618,'Spells Data'!$A$1:$N$363,5,FALSE))</f>
        <v>1 action</v>
      </c>
      <c r="G618" t="str">
        <f>IF(VLOOKUP($C618,'Spells Data'!$A$1:$N$363,6,FALSE)=0,"",VLOOKUP($C618,'Spells Data'!$A$1:$N$363,6,FALSE))</f>
        <v>10 feet</v>
      </c>
      <c r="H618" t="str">
        <f>IF(VLOOKUP($C618,'Spells Data'!$A$1:$N$363,7,FALSE)=0,"",VLOOKUP($C618,'Spells Data'!$A$1:$N$363,7,FALSE))</f>
        <v>V</v>
      </c>
      <c r="I618" t="str">
        <f>IF(VLOOKUP($C618,'Spells Data'!$A$1:$N$363,8,FALSE)=0,"",VLOOKUP($C618,'Spells Data'!$A$1:$N$363,8,FALSE))</f>
        <v>S</v>
      </c>
      <c r="J618" t="str">
        <f>IF(VLOOKUP($C618,'Spells Data'!$A$1:$N$363,9,FALSE)=0,"",VLOOKUP($C618,'Spells Data'!$A$1:$N$363,9,FALSE))</f>
        <v/>
      </c>
      <c r="K618" t="str">
        <f>IF(VLOOKUP($C618,'Spells Data'!$A$1:$N$363,10,FALSE)=0,"",VLOOKUP($C618,'Spells Data'!$A$1:$N$363,10,FALSE))</f>
        <v/>
      </c>
      <c r="L618" t="str">
        <f>IF(VLOOKUP($C618,'Spells Data'!$A$1:$N$363,11,FALSE)=0,"",VLOOKUP($C618,'Spells Data'!$A$1:$N$363,11,FALSE))</f>
        <v>Up to 1 hour</v>
      </c>
      <c r="M618" t="str">
        <f>IF(VLOOKUP($C618,'Spells Data'!$A$1:$N$363,12,FALSE)=0,"",VLOOKUP($C618,'Spells Data'!$A$1:$N$363,12,FALSE))</f>
        <v>This spell is a minor m agical trick that novice spellcasters use for practice. You create one of six effects</v>
      </c>
      <c r="N618" t="str">
        <f>IF(VLOOKUP($C618,'Spells Data'!$A$1:$N$363,13,FALSE)=0,"",VLOOKUP($C618,'Spells Data'!$A$1:$N$363,13,FALSE))</f>
        <v/>
      </c>
      <c r="O618" t="s">
        <v>329</v>
      </c>
    </row>
    <row r="619" spans="1:15" x14ac:dyDescent="0.4">
      <c r="A619" t="s">
        <v>342</v>
      </c>
      <c r="B619">
        <v>0</v>
      </c>
      <c r="C619" t="s">
        <v>18</v>
      </c>
      <c r="D619" t="str">
        <f>IF(VLOOKUP($C619,'Spells Data'!$A$1:$N$363,3,FALSE)=0,"",VLOOKUP($C619,'Spells Data'!$A$1:$N$363,3,FALSE))</f>
        <v>transmutation</v>
      </c>
      <c r="E619" t="str">
        <f>IF(VLOOKUP($C619,'Spells Data'!$A$1:$N$363,4,FALSE)=0,"",VLOOKUP($C619,'Spells Data'!$A$1:$N$363,4,FALSE))</f>
        <v/>
      </c>
      <c r="F619" t="str">
        <f>IF(VLOOKUP($C619,'Spells Data'!$A$1:$N$363,5,FALSE)=0,"",VLOOKUP($C619,'Spells Data'!$A$1:$N$363,5,FALSE))</f>
        <v>1 action</v>
      </c>
      <c r="G619" t="str">
        <f>IF(VLOOKUP($C619,'Spells Data'!$A$1:$N$363,6,FALSE)=0,"",VLOOKUP($C619,'Spells Data'!$A$1:$N$363,6,FALSE))</f>
        <v>10 feet</v>
      </c>
      <c r="H619" t="str">
        <f>IF(VLOOKUP($C619,'Spells Data'!$A$1:$N$363,7,FALSE)=0,"",VLOOKUP($C619,'Spells Data'!$A$1:$N$363,7,FALSE))</f>
        <v>V</v>
      </c>
      <c r="I619" t="str">
        <f>IF(VLOOKUP($C619,'Spells Data'!$A$1:$N$363,8,FALSE)=0,"",VLOOKUP($C619,'Spells Data'!$A$1:$N$363,8,FALSE))</f>
        <v>S</v>
      </c>
      <c r="J619" t="str">
        <f>IF(VLOOKUP($C619,'Spells Data'!$A$1:$N$363,9,FALSE)=0,"",VLOOKUP($C619,'Spells Data'!$A$1:$N$363,9,FALSE))</f>
        <v/>
      </c>
      <c r="K619" t="str">
        <f>IF(VLOOKUP($C619,'Spells Data'!$A$1:$N$363,10,FALSE)=0,"",VLOOKUP($C619,'Spells Data'!$A$1:$N$363,10,FALSE))</f>
        <v/>
      </c>
      <c r="L619" t="str">
        <f>IF(VLOOKUP($C619,'Spells Data'!$A$1:$N$363,11,FALSE)=0,"",VLOOKUP($C619,'Spells Data'!$A$1:$N$363,11,FALSE))</f>
        <v>Up to 1 hour</v>
      </c>
      <c r="M619" t="str">
        <f>IF(VLOOKUP($C619,'Spells Data'!$A$1:$N$363,12,FALSE)=0,"",VLOOKUP($C619,'Spells Data'!$A$1:$N$363,12,FALSE))</f>
        <v>This spell is a minor m agical trick that novice spellcasters use for practice. You create one of six effects</v>
      </c>
      <c r="N619" t="str">
        <f>IF(VLOOKUP($C619,'Spells Data'!$A$1:$N$363,13,FALSE)=0,"",VLOOKUP($C619,'Spells Data'!$A$1:$N$363,13,FALSE))</f>
        <v/>
      </c>
      <c r="O619" t="s">
        <v>342</v>
      </c>
    </row>
    <row r="620" spans="1:15" x14ac:dyDescent="0.4">
      <c r="A620" t="s">
        <v>278</v>
      </c>
      <c r="B620">
        <v>7</v>
      </c>
      <c r="C620" t="s">
        <v>324</v>
      </c>
      <c r="D620" t="str">
        <f>IF(VLOOKUP($C620,'Spells Data'!$A$1:$N$363,3,FALSE)=0,"",VLOOKUP($C620,'Spells Data'!$A$1:$N$363,3,FALSE))</f>
        <v>evocation</v>
      </c>
      <c r="E620" t="str">
        <f>IF(VLOOKUP($C620,'Spells Data'!$A$1:$N$363,4,FALSE)=0,"",VLOOKUP($C620,'Spells Data'!$A$1:$N$363,4,FALSE))</f>
        <v/>
      </c>
      <c r="F620" t="str">
        <f>IF(VLOOKUP($C620,'Spells Data'!$A$1:$N$363,5,FALSE)=0,"",VLOOKUP($C620,'Spells Data'!$A$1:$N$363,5,FALSE))</f>
        <v>1 action</v>
      </c>
      <c r="G620" t="str">
        <f>IF(VLOOKUP($C620,'Spells Data'!$A$1:$N$363,6,FALSE)=0,"",VLOOKUP($C620,'Spells Data'!$A$1:$N$363,6,FALSE))</f>
        <v>Self (60-foot cone)</v>
      </c>
      <c r="H620" t="str">
        <f>IF(VLOOKUP($C620,'Spells Data'!$A$1:$N$363,7,FALSE)=0,"",VLOOKUP($C620,'Spells Data'!$A$1:$N$363,7,FALSE))</f>
        <v>V</v>
      </c>
      <c r="I620" t="str">
        <f>IF(VLOOKUP($C620,'Spells Data'!$A$1:$N$363,8,FALSE)=0,"",VLOOKUP($C620,'Spells Data'!$A$1:$N$363,8,FALSE))</f>
        <v>S</v>
      </c>
      <c r="J620" t="str">
        <f>IF(VLOOKUP($C620,'Spells Data'!$A$1:$N$363,9,FALSE)=0,"",VLOOKUP($C620,'Spells Data'!$A$1:$N$363,9,FALSE))</f>
        <v/>
      </c>
      <c r="K620" t="str">
        <f>IF(VLOOKUP($C620,'Spells Data'!$A$1:$N$363,10,FALSE)=0,"",VLOOKUP($C620,'Spells Data'!$A$1:$N$363,10,FALSE))</f>
        <v/>
      </c>
      <c r="L620" t="str">
        <f>IF(VLOOKUP($C620,'Spells Data'!$A$1:$N$363,11,FALSE)=0,"",VLOOKUP($C620,'Spells Data'!$A$1:$N$363,11,FALSE))</f>
        <v>Instantaneous</v>
      </c>
      <c r="M620" t="str">
        <f>IF(VLOOKUP($C620,'Spells Data'!$A$1:$N$363,12,FALSE)=0,"",VLOOKUP($C620,'Spells Data'!$A$1:$N$363,12,FALSE))</f>
        <v>Eight multicolored rays o f light flash from your hand. Each ray is a different color and has a different power and purpose</v>
      </c>
      <c r="N620" t="str">
        <f>IF(VLOOKUP($C620,'Spells Data'!$A$1:$N$363,13,FALSE)=0,"",VLOOKUP($C620,'Spells Data'!$A$1:$N$363,13,FALSE))</f>
        <v/>
      </c>
      <c r="O620" t="s">
        <v>278</v>
      </c>
    </row>
    <row r="621" spans="1:15" x14ac:dyDescent="0.4">
      <c r="A621" t="s">
        <v>342</v>
      </c>
      <c r="B621">
        <v>7</v>
      </c>
      <c r="C621" t="s">
        <v>324</v>
      </c>
      <c r="D621" t="str">
        <f>IF(VLOOKUP($C621,'Spells Data'!$A$1:$N$363,3,FALSE)=0,"",VLOOKUP($C621,'Spells Data'!$A$1:$N$363,3,FALSE))</f>
        <v>evocation</v>
      </c>
      <c r="E621" t="str">
        <f>IF(VLOOKUP($C621,'Spells Data'!$A$1:$N$363,4,FALSE)=0,"",VLOOKUP($C621,'Spells Data'!$A$1:$N$363,4,FALSE))</f>
        <v/>
      </c>
      <c r="F621" t="str">
        <f>IF(VLOOKUP($C621,'Spells Data'!$A$1:$N$363,5,FALSE)=0,"",VLOOKUP($C621,'Spells Data'!$A$1:$N$363,5,FALSE))</f>
        <v>1 action</v>
      </c>
      <c r="G621" t="str">
        <f>IF(VLOOKUP($C621,'Spells Data'!$A$1:$N$363,6,FALSE)=0,"",VLOOKUP($C621,'Spells Data'!$A$1:$N$363,6,FALSE))</f>
        <v>Self (60-foot cone)</v>
      </c>
      <c r="H621" t="str">
        <f>IF(VLOOKUP($C621,'Spells Data'!$A$1:$N$363,7,FALSE)=0,"",VLOOKUP($C621,'Spells Data'!$A$1:$N$363,7,FALSE))</f>
        <v>V</v>
      </c>
      <c r="I621" t="str">
        <f>IF(VLOOKUP($C621,'Spells Data'!$A$1:$N$363,8,FALSE)=0,"",VLOOKUP($C621,'Spells Data'!$A$1:$N$363,8,FALSE))</f>
        <v>S</v>
      </c>
      <c r="J621" t="str">
        <f>IF(VLOOKUP($C621,'Spells Data'!$A$1:$N$363,9,FALSE)=0,"",VLOOKUP($C621,'Spells Data'!$A$1:$N$363,9,FALSE))</f>
        <v/>
      </c>
      <c r="K621" t="str">
        <f>IF(VLOOKUP($C621,'Spells Data'!$A$1:$N$363,10,FALSE)=0,"",VLOOKUP($C621,'Spells Data'!$A$1:$N$363,10,FALSE))</f>
        <v/>
      </c>
      <c r="L621" t="str">
        <f>IF(VLOOKUP($C621,'Spells Data'!$A$1:$N$363,11,FALSE)=0,"",VLOOKUP($C621,'Spells Data'!$A$1:$N$363,11,FALSE))</f>
        <v>Instantaneous</v>
      </c>
      <c r="M621" t="str">
        <f>IF(VLOOKUP($C621,'Spells Data'!$A$1:$N$363,12,FALSE)=0,"",VLOOKUP($C621,'Spells Data'!$A$1:$N$363,12,FALSE))</f>
        <v>Eight multicolored rays o f light flash from your hand. Each ray is a different color and has a different power and purpose</v>
      </c>
      <c r="N621" t="str">
        <f>IF(VLOOKUP($C621,'Spells Data'!$A$1:$N$363,13,FALSE)=0,"",VLOOKUP($C621,'Spells Data'!$A$1:$N$363,13,FALSE))</f>
        <v/>
      </c>
      <c r="O621" t="s">
        <v>342</v>
      </c>
    </row>
    <row r="622" spans="1:15" x14ac:dyDescent="0.4">
      <c r="A622" t="s">
        <v>342</v>
      </c>
      <c r="B622">
        <v>9</v>
      </c>
      <c r="C622" t="s">
        <v>374</v>
      </c>
      <c r="D622" t="str">
        <f>IF(VLOOKUP($C622,'Spells Data'!$A$1:$N$363,3,FALSE)=0,"",VLOOKUP($C622,'Spells Data'!$A$1:$N$363,3,FALSE))</f>
        <v>abjuration</v>
      </c>
      <c r="E622" t="str">
        <f>IF(VLOOKUP($C622,'Spells Data'!$A$1:$N$363,4,FALSE)=0,"",VLOOKUP($C622,'Spells Data'!$A$1:$N$363,4,FALSE))</f>
        <v/>
      </c>
      <c r="F622" t="str">
        <f>IF(VLOOKUP($C622,'Spells Data'!$A$1:$N$363,5,FALSE)=0,"",VLOOKUP($C622,'Spells Data'!$A$1:$N$363,5,FALSE))</f>
        <v>1 action</v>
      </c>
      <c r="G622" t="str">
        <f>IF(VLOOKUP($C622,'Spells Data'!$A$1:$N$363,6,FALSE)=0,"",VLOOKUP($C622,'Spells Data'!$A$1:$N$363,6,FALSE))</f>
        <v>60 feet</v>
      </c>
      <c r="H622" t="str">
        <f>IF(VLOOKUP($C622,'Spells Data'!$A$1:$N$363,7,FALSE)=0,"",VLOOKUP($C622,'Spells Data'!$A$1:$N$363,7,FALSE))</f>
        <v>V</v>
      </c>
      <c r="I622" t="str">
        <f>IF(VLOOKUP($C622,'Spells Data'!$A$1:$N$363,8,FALSE)=0,"",VLOOKUP($C622,'Spells Data'!$A$1:$N$363,8,FALSE))</f>
        <v>S</v>
      </c>
      <c r="J622" t="str">
        <f>IF(VLOOKUP($C622,'Spells Data'!$A$1:$N$363,9,FALSE)=0,"",VLOOKUP($C622,'Spells Data'!$A$1:$N$363,9,FALSE))</f>
        <v/>
      </c>
      <c r="K622" t="str">
        <f>IF(VLOOKUP($C622,'Spells Data'!$A$1:$N$363,10,FALSE)=0,"",VLOOKUP($C622,'Spells Data'!$A$1:$N$363,10,FALSE))</f>
        <v/>
      </c>
      <c r="L622" t="str">
        <f>IF(VLOOKUP($C622,'Spells Data'!$A$1:$N$363,11,FALSE)=0,"",VLOOKUP($C622,'Spells Data'!$A$1:$N$363,11,FALSE))</f>
        <v>10 minutes</v>
      </c>
      <c r="M622" t="str">
        <f>IF(VLOOKUP($C622,'Spells Data'!$A$1:$N$363,12,FALSE)=0,"",VLOOKUP($C622,'Spells Data'!$A$1:$N$363,12,FALSE))</f>
        <v>A shimmering, multicolored plane o f light forms a vertical opaque wall or you can shape the wall into a sphere up to 30 feet in diameter</v>
      </c>
      <c r="N622" t="str">
        <f>IF(VLOOKUP($C622,'Spells Data'!$A$1:$N$363,13,FALSE)=0,"",VLOOKUP($C622,'Spells Data'!$A$1:$N$363,13,FALSE))</f>
        <v/>
      </c>
      <c r="O622" t="s">
        <v>342</v>
      </c>
    </row>
    <row r="623" spans="1:15" x14ac:dyDescent="0.4">
      <c r="A623" t="s">
        <v>195</v>
      </c>
      <c r="B623">
        <v>0</v>
      </c>
      <c r="C623" t="s">
        <v>198</v>
      </c>
      <c r="D623" t="str">
        <f>IF(VLOOKUP($C623,'Spells Data'!$A$1:$N$363,3,FALSE)=0,"",VLOOKUP($C623,'Spells Data'!$A$1:$N$363,3,FALSE))</f>
        <v>conjuration</v>
      </c>
      <c r="E623" t="str">
        <f>IF(VLOOKUP($C623,'Spells Data'!$A$1:$N$363,4,FALSE)=0,"",VLOOKUP($C623,'Spells Data'!$A$1:$N$363,4,FALSE))</f>
        <v/>
      </c>
      <c r="F623" t="str">
        <f>IF(VLOOKUP($C623,'Spells Data'!$A$1:$N$363,5,FALSE)=0,"",VLOOKUP($C623,'Spells Data'!$A$1:$N$363,5,FALSE))</f>
        <v>1 action</v>
      </c>
      <c r="G623" t="str">
        <f>IF(VLOOKUP($C623,'Spells Data'!$A$1:$N$363,6,FALSE)=0,"",VLOOKUP($C623,'Spells Data'!$A$1:$N$363,6,FALSE))</f>
        <v>Self</v>
      </c>
      <c r="H623" t="str">
        <f>IF(VLOOKUP($C623,'Spells Data'!$A$1:$N$363,7,FALSE)=0,"",VLOOKUP($C623,'Spells Data'!$A$1:$N$363,7,FALSE))</f>
        <v>V</v>
      </c>
      <c r="I623" t="str">
        <f>IF(VLOOKUP($C623,'Spells Data'!$A$1:$N$363,8,FALSE)=0,"",VLOOKUP($C623,'Spells Data'!$A$1:$N$363,8,FALSE))</f>
        <v>S</v>
      </c>
      <c r="J623" t="str">
        <f>IF(VLOOKUP($C623,'Spells Data'!$A$1:$N$363,9,FALSE)=0,"",VLOOKUP($C623,'Spells Data'!$A$1:$N$363,9,FALSE))</f>
        <v/>
      </c>
      <c r="K623" t="str">
        <f>IF(VLOOKUP($C623,'Spells Data'!$A$1:$N$363,10,FALSE)=0,"",VLOOKUP($C623,'Spells Data'!$A$1:$N$363,10,FALSE))</f>
        <v/>
      </c>
      <c r="L623" t="str">
        <f>IF(VLOOKUP($C623,'Spells Data'!$A$1:$N$363,11,FALSE)=0,"",VLOOKUP($C623,'Spells Data'!$A$1:$N$363,11,FALSE))</f>
        <v>10 minutes</v>
      </c>
      <c r="M623" t="str">
        <f>IF(VLOOKUP($C623,'Spells Data'!$A$1:$N$363,12,FALSE)=0,"",VLOOKUP($C623,'Spells Data'!$A$1:$N$363,12,FALSE))</f>
        <v>A flickering flame appears in your hand and sheds light bright/dim 10/10 or make a ranged spell attack. On a hit, the target takes 1d8 fire damage</v>
      </c>
      <c r="N623" t="str">
        <f>IF(VLOOKUP($C623,'Spells Data'!$A$1:$N$363,13,FALSE)=0,"",VLOOKUP($C623,'Spells Data'!$A$1:$N$363,13,FALSE))</f>
        <v>yes</v>
      </c>
      <c r="O623" t="s">
        <v>195</v>
      </c>
    </row>
    <row r="624" spans="1:15" x14ac:dyDescent="0.4">
      <c r="A624" t="s">
        <v>10</v>
      </c>
      <c r="B624">
        <v>6</v>
      </c>
      <c r="C624" t="s">
        <v>104</v>
      </c>
      <c r="D624" t="str">
        <f>IF(VLOOKUP($C624,'Spells Data'!$A$1:$N$363,3,FALSE)=0,"",VLOOKUP($C624,'Spells Data'!$A$1:$N$363,3,FALSE))</f>
        <v>illusion</v>
      </c>
      <c r="E624" t="str">
        <f>IF(VLOOKUP($C624,'Spells Data'!$A$1:$N$363,4,FALSE)=0,"",VLOOKUP($C624,'Spells Data'!$A$1:$N$363,4,FALSE))</f>
        <v/>
      </c>
      <c r="F624" t="str">
        <f>IF(VLOOKUP($C624,'Spells Data'!$A$1:$N$363,5,FALSE)=0,"",VLOOKUP($C624,'Spells Data'!$A$1:$N$363,5,FALSE))</f>
        <v>1 action</v>
      </c>
      <c r="G624" t="str">
        <f>IF(VLOOKUP($C624,'Spells Data'!$A$1:$N$363,6,FALSE)=0,"",VLOOKUP($C624,'Spells Data'!$A$1:$N$363,6,FALSE))</f>
        <v>120 feet</v>
      </c>
      <c r="H624" t="str">
        <f>IF(VLOOKUP($C624,'Spells Data'!$A$1:$N$363,7,FALSE)=0,"",VLOOKUP($C624,'Spells Data'!$A$1:$N$363,7,FALSE))</f>
        <v>V</v>
      </c>
      <c r="I624" t="str">
        <f>IF(VLOOKUP($C624,'Spells Data'!$A$1:$N$363,8,FALSE)=0,"",VLOOKUP($C624,'Spells Data'!$A$1:$N$363,8,FALSE))</f>
        <v>S</v>
      </c>
      <c r="J624" t="str">
        <f>IF(VLOOKUP($C624,'Spells Data'!$A$1:$N$363,9,FALSE)=0,"",VLOOKUP($C624,'Spells Data'!$A$1:$N$363,9,FALSE))</f>
        <v>M</v>
      </c>
      <c r="K624" t="str">
        <f>IF(VLOOKUP($C624,'Spells Data'!$A$1:$N$363,10,FALSE)=0,"",VLOOKUP($C624,'Spells Data'!$A$1:$N$363,10,FALSE))</f>
        <v/>
      </c>
      <c r="L624" t="str">
        <f>IF(VLOOKUP($C624,'Spells Data'!$A$1:$N$363,11,FALSE)=0,"",VLOOKUP($C624,'Spells Data'!$A$1:$N$363,11,FALSE))</f>
        <v>Until dispelled</v>
      </c>
      <c r="M624" t="str">
        <f>IF(VLOOKUP($C624,'Spells Data'!$A$1:$N$363,12,FALSE)=0,"",VLOOKUP($C624,'Spells Data'!$A$1:$N$363,12,FALSE))</f>
        <v>You create an illusion of an object, a creature, or some other visible phenomenon within range that activates when a specific condition occurs</v>
      </c>
      <c r="N624" t="str">
        <f>IF(VLOOKUP($C624,'Spells Data'!$A$1:$N$363,13,FALSE)=0,"",VLOOKUP($C624,'Spells Data'!$A$1:$N$363,13,FALSE))</f>
        <v/>
      </c>
      <c r="O624" t="s">
        <v>10</v>
      </c>
    </row>
    <row r="625" spans="1:15" x14ac:dyDescent="0.4">
      <c r="A625" t="s">
        <v>342</v>
      </c>
      <c r="B625">
        <v>6</v>
      </c>
      <c r="C625" t="s">
        <v>104</v>
      </c>
      <c r="D625" t="str">
        <f>IF(VLOOKUP($C625,'Spells Data'!$A$1:$N$363,3,FALSE)=0,"",VLOOKUP($C625,'Spells Data'!$A$1:$N$363,3,FALSE))</f>
        <v>illusion</v>
      </c>
      <c r="E625" t="str">
        <f>IF(VLOOKUP($C625,'Spells Data'!$A$1:$N$363,4,FALSE)=0,"",VLOOKUP($C625,'Spells Data'!$A$1:$N$363,4,FALSE))</f>
        <v/>
      </c>
      <c r="F625" t="str">
        <f>IF(VLOOKUP($C625,'Spells Data'!$A$1:$N$363,5,FALSE)=0,"",VLOOKUP($C625,'Spells Data'!$A$1:$N$363,5,FALSE))</f>
        <v>1 action</v>
      </c>
      <c r="G625" t="str">
        <f>IF(VLOOKUP($C625,'Spells Data'!$A$1:$N$363,6,FALSE)=0,"",VLOOKUP($C625,'Spells Data'!$A$1:$N$363,6,FALSE))</f>
        <v>120 feet</v>
      </c>
      <c r="H625" t="str">
        <f>IF(VLOOKUP($C625,'Spells Data'!$A$1:$N$363,7,FALSE)=0,"",VLOOKUP($C625,'Spells Data'!$A$1:$N$363,7,FALSE))</f>
        <v>V</v>
      </c>
      <c r="I625" t="str">
        <f>IF(VLOOKUP($C625,'Spells Data'!$A$1:$N$363,8,FALSE)=0,"",VLOOKUP($C625,'Spells Data'!$A$1:$N$363,8,FALSE))</f>
        <v>S</v>
      </c>
      <c r="J625" t="str">
        <f>IF(VLOOKUP($C625,'Spells Data'!$A$1:$N$363,9,FALSE)=0,"",VLOOKUP($C625,'Spells Data'!$A$1:$N$363,9,FALSE))</f>
        <v>M</v>
      </c>
      <c r="K625" t="str">
        <f>IF(VLOOKUP($C625,'Spells Data'!$A$1:$N$363,10,FALSE)=0,"",VLOOKUP($C625,'Spells Data'!$A$1:$N$363,10,FALSE))</f>
        <v/>
      </c>
      <c r="L625" t="str">
        <f>IF(VLOOKUP($C625,'Spells Data'!$A$1:$N$363,11,FALSE)=0,"",VLOOKUP($C625,'Spells Data'!$A$1:$N$363,11,FALSE))</f>
        <v>Until dispelled</v>
      </c>
      <c r="M625" t="str">
        <f>IF(VLOOKUP($C625,'Spells Data'!$A$1:$N$363,12,FALSE)=0,"",VLOOKUP($C625,'Spells Data'!$A$1:$N$363,12,FALSE))</f>
        <v>You create an illusion of an object, a creature, or some other visible phenomenon within range that activates when a specific condition occurs</v>
      </c>
      <c r="N625" t="str">
        <f>IF(VLOOKUP($C625,'Spells Data'!$A$1:$N$363,13,FALSE)=0,"",VLOOKUP($C625,'Spells Data'!$A$1:$N$363,13,FALSE))</f>
        <v/>
      </c>
      <c r="O625" t="s">
        <v>342</v>
      </c>
    </row>
    <row r="626" spans="1:15" x14ac:dyDescent="0.4">
      <c r="A626" t="s">
        <v>10</v>
      </c>
      <c r="B626">
        <v>7</v>
      </c>
      <c r="C626" t="s">
        <v>110</v>
      </c>
      <c r="D626" t="str">
        <f>IF(VLOOKUP($C626,'Spells Data'!$A$1:$N$363,3,FALSE)=0,"",VLOOKUP($C626,'Spells Data'!$A$1:$N$363,3,FALSE))</f>
        <v>illusion</v>
      </c>
      <c r="E626" t="str">
        <f>IF(VLOOKUP($C626,'Spells Data'!$A$1:$N$363,4,FALSE)=0,"",VLOOKUP($C626,'Spells Data'!$A$1:$N$363,4,FALSE))</f>
        <v/>
      </c>
      <c r="F626" t="str">
        <f>IF(VLOOKUP($C626,'Spells Data'!$A$1:$N$363,5,FALSE)=0,"",VLOOKUP($C626,'Spells Data'!$A$1:$N$363,5,FALSE))</f>
        <v>1 action</v>
      </c>
      <c r="G626" t="str">
        <f>IF(VLOOKUP($C626,'Spells Data'!$A$1:$N$363,6,FALSE)=0,"",VLOOKUP($C626,'Spells Data'!$A$1:$N$363,6,FALSE))</f>
        <v>500 miles</v>
      </c>
      <c r="H626" t="str">
        <f>IF(VLOOKUP($C626,'Spells Data'!$A$1:$N$363,7,FALSE)=0,"",VLOOKUP($C626,'Spells Data'!$A$1:$N$363,7,FALSE))</f>
        <v>V</v>
      </c>
      <c r="I626" t="str">
        <f>IF(VLOOKUP($C626,'Spells Data'!$A$1:$N$363,8,FALSE)=0,"",VLOOKUP($C626,'Spells Data'!$A$1:$N$363,8,FALSE))</f>
        <v>S</v>
      </c>
      <c r="J626" t="str">
        <f>IF(VLOOKUP($C626,'Spells Data'!$A$1:$N$363,9,FALSE)=0,"",VLOOKUP($C626,'Spells Data'!$A$1:$N$363,9,FALSE))</f>
        <v>M</v>
      </c>
      <c r="K626" t="str">
        <f>IF(VLOOKUP($C626,'Spells Data'!$A$1:$N$363,10,FALSE)=0,"",VLOOKUP($C626,'Spells Data'!$A$1:$N$363,10,FALSE))</f>
        <v/>
      </c>
      <c r="L626" t="str">
        <f>IF(VLOOKUP($C626,'Spells Data'!$A$1:$N$363,11,FALSE)=0,"",VLOOKUP($C626,'Spells Data'!$A$1:$N$363,11,FALSE))</f>
        <v>Concentration, up to 1 day</v>
      </c>
      <c r="M626" t="str">
        <f>IF(VLOOKUP($C626,'Spells Data'!$A$1:$N$363,12,FALSE)=0,"",VLOOKUP($C626,'Spells Data'!$A$1:$N$363,12,FALSE))</f>
        <v>You create an illusory copy of yourself that lasts for the duration. The copy can appear at any location within range that you have seen before, regardless of intervening obstacles</v>
      </c>
      <c r="N626" t="str">
        <f>IF(VLOOKUP($C626,'Spells Data'!$A$1:$N$363,13,FALSE)=0,"",VLOOKUP($C626,'Spells Data'!$A$1:$N$363,13,FALSE))</f>
        <v/>
      </c>
      <c r="O626" t="s">
        <v>10</v>
      </c>
    </row>
    <row r="627" spans="1:15" x14ac:dyDescent="0.4">
      <c r="A627" t="s">
        <v>342</v>
      </c>
      <c r="B627">
        <v>7</v>
      </c>
      <c r="C627" t="s">
        <v>110</v>
      </c>
      <c r="D627" t="str">
        <f>IF(VLOOKUP($C627,'Spells Data'!$A$1:$N$363,3,FALSE)=0,"",VLOOKUP($C627,'Spells Data'!$A$1:$N$363,3,FALSE))</f>
        <v>illusion</v>
      </c>
      <c r="E627" t="str">
        <f>IF(VLOOKUP($C627,'Spells Data'!$A$1:$N$363,4,FALSE)=0,"",VLOOKUP($C627,'Spells Data'!$A$1:$N$363,4,FALSE))</f>
        <v/>
      </c>
      <c r="F627" t="str">
        <f>IF(VLOOKUP($C627,'Spells Data'!$A$1:$N$363,5,FALSE)=0,"",VLOOKUP($C627,'Spells Data'!$A$1:$N$363,5,FALSE))</f>
        <v>1 action</v>
      </c>
      <c r="G627" t="str">
        <f>IF(VLOOKUP($C627,'Spells Data'!$A$1:$N$363,6,FALSE)=0,"",VLOOKUP($C627,'Spells Data'!$A$1:$N$363,6,FALSE))</f>
        <v>500 miles</v>
      </c>
      <c r="H627" t="str">
        <f>IF(VLOOKUP($C627,'Spells Data'!$A$1:$N$363,7,FALSE)=0,"",VLOOKUP($C627,'Spells Data'!$A$1:$N$363,7,FALSE))</f>
        <v>V</v>
      </c>
      <c r="I627" t="str">
        <f>IF(VLOOKUP($C627,'Spells Data'!$A$1:$N$363,8,FALSE)=0,"",VLOOKUP($C627,'Spells Data'!$A$1:$N$363,8,FALSE))</f>
        <v>S</v>
      </c>
      <c r="J627" t="str">
        <f>IF(VLOOKUP($C627,'Spells Data'!$A$1:$N$363,9,FALSE)=0,"",VLOOKUP($C627,'Spells Data'!$A$1:$N$363,9,FALSE))</f>
        <v>M</v>
      </c>
      <c r="K627" t="str">
        <f>IF(VLOOKUP($C627,'Spells Data'!$A$1:$N$363,10,FALSE)=0,"",VLOOKUP($C627,'Spells Data'!$A$1:$N$363,10,FALSE))</f>
        <v/>
      </c>
      <c r="L627" t="str">
        <f>IF(VLOOKUP($C627,'Spells Data'!$A$1:$N$363,11,FALSE)=0,"",VLOOKUP($C627,'Spells Data'!$A$1:$N$363,11,FALSE))</f>
        <v>Concentration, up to 1 day</v>
      </c>
      <c r="M627" t="str">
        <f>IF(VLOOKUP($C627,'Spells Data'!$A$1:$N$363,12,FALSE)=0,"",VLOOKUP($C627,'Spells Data'!$A$1:$N$363,12,FALSE))</f>
        <v>You create an illusory copy of yourself that lasts for the duration. The copy can appear at any location within range that you have seen before, regardless of intervening obstacles</v>
      </c>
      <c r="N627" t="str">
        <f>IF(VLOOKUP($C627,'Spells Data'!$A$1:$N$363,13,FALSE)=0,"",VLOOKUP($C627,'Spells Data'!$A$1:$N$363,13,FALSE))</f>
        <v/>
      </c>
      <c r="O627" t="s">
        <v>342</v>
      </c>
    </row>
    <row r="628" spans="1:15" x14ac:dyDescent="0.4">
      <c r="A628" t="s">
        <v>124</v>
      </c>
      <c r="B628">
        <v>3</v>
      </c>
      <c r="C628" t="s">
        <v>158</v>
      </c>
      <c r="D628" t="str">
        <f>IF(VLOOKUP($C628,'Spells Data'!$A$1:$N$363,3,FALSE)=0,"",VLOOKUP($C628,'Spells Data'!$A$1:$N$363,3,FALSE))</f>
        <v>abjuration</v>
      </c>
      <c r="E628" t="str">
        <f>IF(VLOOKUP($C628,'Spells Data'!$A$1:$N$363,4,FALSE)=0,"",VLOOKUP($C628,'Spells Data'!$A$1:$N$363,4,FALSE))</f>
        <v/>
      </c>
      <c r="F628" t="str">
        <f>IF(VLOOKUP($C628,'Spells Data'!$A$1:$N$363,5,FALSE)=0,"",VLOOKUP($C628,'Spells Data'!$A$1:$N$363,5,FALSE))</f>
        <v>1 action</v>
      </c>
      <c r="G628" t="str">
        <f>IF(VLOOKUP($C628,'Spells Data'!$A$1:$N$363,6,FALSE)=0,"",VLOOKUP($C628,'Spells Data'!$A$1:$N$363,6,FALSE))</f>
        <v>Touch</v>
      </c>
      <c r="H628" t="str">
        <f>IF(VLOOKUP($C628,'Spells Data'!$A$1:$N$363,7,FALSE)=0,"",VLOOKUP($C628,'Spells Data'!$A$1:$N$363,7,FALSE))</f>
        <v>V</v>
      </c>
      <c r="I628" t="str">
        <f>IF(VLOOKUP($C628,'Spells Data'!$A$1:$N$363,8,FALSE)=0,"",VLOOKUP($C628,'Spells Data'!$A$1:$N$363,8,FALSE))</f>
        <v>S</v>
      </c>
      <c r="J628" t="str">
        <f>IF(VLOOKUP($C628,'Spells Data'!$A$1:$N$363,9,FALSE)=0,"",VLOOKUP($C628,'Spells Data'!$A$1:$N$363,9,FALSE))</f>
        <v/>
      </c>
      <c r="K628" t="str">
        <f>IF(VLOOKUP($C628,'Spells Data'!$A$1:$N$363,10,FALSE)=0,"",VLOOKUP($C628,'Spells Data'!$A$1:$N$363,10,FALSE))</f>
        <v/>
      </c>
      <c r="L628" t="str">
        <f>IF(VLOOKUP($C628,'Spells Data'!$A$1:$N$363,11,FALSE)=0,"",VLOOKUP($C628,'Spells Data'!$A$1:$N$363,11,FALSE))</f>
        <v>Concentration, up to 1 hour</v>
      </c>
      <c r="M628" t="str">
        <f>IF(VLOOKUP($C628,'Spells Data'!$A$1:$N$363,12,FALSE)=0,"",VLOOKUP($C628,'Spells Data'!$A$1:$N$363,12,FALSE))</f>
        <v>For the duration, the willing creature you touch has resistance to one damage type of your choice</v>
      </c>
      <c r="N628" t="str">
        <f>IF(VLOOKUP($C628,'Spells Data'!$A$1:$N$363,13,FALSE)=0,"",VLOOKUP($C628,'Spells Data'!$A$1:$N$363,13,FALSE))</f>
        <v/>
      </c>
      <c r="O628" t="s">
        <v>124</v>
      </c>
    </row>
    <row r="629" spans="1:15" x14ac:dyDescent="0.4">
      <c r="A629" t="s">
        <v>195</v>
      </c>
      <c r="B629">
        <v>3</v>
      </c>
      <c r="C629" t="s">
        <v>158</v>
      </c>
      <c r="D629" t="str">
        <f>IF(VLOOKUP($C629,'Spells Data'!$A$1:$N$363,3,FALSE)=0,"",VLOOKUP($C629,'Spells Data'!$A$1:$N$363,3,FALSE))</f>
        <v>abjuration</v>
      </c>
      <c r="E629" t="str">
        <f>IF(VLOOKUP($C629,'Spells Data'!$A$1:$N$363,4,FALSE)=0,"",VLOOKUP($C629,'Spells Data'!$A$1:$N$363,4,FALSE))</f>
        <v/>
      </c>
      <c r="F629" t="str">
        <f>IF(VLOOKUP($C629,'Spells Data'!$A$1:$N$363,5,FALSE)=0,"",VLOOKUP($C629,'Spells Data'!$A$1:$N$363,5,FALSE))</f>
        <v>1 action</v>
      </c>
      <c r="G629" t="str">
        <f>IF(VLOOKUP($C629,'Spells Data'!$A$1:$N$363,6,FALSE)=0,"",VLOOKUP($C629,'Spells Data'!$A$1:$N$363,6,FALSE))</f>
        <v>Touch</v>
      </c>
      <c r="H629" t="str">
        <f>IF(VLOOKUP($C629,'Spells Data'!$A$1:$N$363,7,FALSE)=0,"",VLOOKUP($C629,'Spells Data'!$A$1:$N$363,7,FALSE))</f>
        <v>V</v>
      </c>
      <c r="I629" t="str">
        <f>IF(VLOOKUP($C629,'Spells Data'!$A$1:$N$363,8,FALSE)=0,"",VLOOKUP($C629,'Spells Data'!$A$1:$N$363,8,FALSE))</f>
        <v>S</v>
      </c>
      <c r="J629" t="str">
        <f>IF(VLOOKUP($C629,'Spells Data'!$A$1:$N$363,9,FALSE)=0,"",VLOOKUP($C629,'Spells Data'!$A$1:$N$363,9,FALSE))</f>
        <v/>
      </c>
      <c r="K629" t="str">
        <f>IF(VLOOKUP($C629,'Spells Data'!$A$1:$N$363,10,FALSE)=0,"",VLOOKUP($C629,'Spells Data'!$A$1:$N$363,10,FALSE))</f>
        <v/>
      </c>
      <c r="L629" t="str">
        <f>IF(VLOOKUP($C629,'Spells Data'!$A$1:$N$363,11,FALSE)=0,"",VLOOKUP($C629,'Spells Data'!$A$1:$N$363,11,FALSE))</f>
        <v>Concentration, up to 1 hour</v>
      </c>
      <c r="M629" t="str">
        <f>IF(VLOOKUP($C629,'Spells Data'!$A$1:$N$363,12,FALSE)=0,"",VLOOKUP($C629,'Spells Data'!$A$1:$N$363,12,FALSE))</f>
        <v>For the duration, the willing creature you touch has resistance to one damage type of your choice</v>
      </c>
      <c r="N629" t="str">
        <f>IF(VLOOKUP($C629,'Spells Data'!$A$1:$N$363,13,FALSE)=0,"",VLOOKUP($C629,'Spells Data'!$A$1:$N$363,13,FALSE))</f>
        <v/>
      </c>
      <c r="O629" t="s">
        <v>195</v>
      </c>
    </row>
    <row r="630" spans="1:15" x14ac:dyDescent="0.4">
      <c r="A630" t="s">
        <v>268</v>
      </c>
      <c r="B630">
        <v>3</v>
      </c>
      <c r="C630" t="s">
        <v>158</v>
      </c>
      <c r="D630" t="str">
        <f>IF(VLOOKUP($C630,'Spells Data'!$A$1:$N$363,3,FALSE)=0,"",VLOOKUP($C630,'Spells Data'!$A$1:$N$363,3,FALSE))</f>
        <v>abjuration</v>
      </c>
      <c r="E630" t="str">
        <f>IF(VLOOKUP($C630,'Spells Data'!$A$1:$N$363,4,FALSE)=0,"",VLOOKUP($C630,'Spells Data'!$A$1:$N$363,4,FALSE))</f>
        <v/>
      </c>
      <c r="F630" t="str">
        <f>IF(VLOOKUP($C630,'Spells Data'!$A$1:$N$363,5,FALSE)=0,"",VLOOKUP($C630,'Spells Data'!$A$1:$N$363,5,FALSE))</f>
        <v>1 action</v>
      </c>
      <c r="G630" t="str">
        <f>IF(VLOOKUP($C630,'Spells Data'!$A$1:$N$363,6,FALSE)=0,"",VLOOKUP($C630,'Spells Data'!$A$1:$N$363,6,FALSE))</f>
        <v>Touch</v>
      </c>
      <c r="H630" t="str">
        <f>IF(VLOOKUP($C630,'Spells Data'!$A$1:$N$363,7,FALSE)=0,"",VLOOKUP($C630,'Spells Data'!$A$1:$N$363,7,FALSE))</f>
        <v>V</v>
      </c>
      <c r="I630" t="str">
        <f>IF(VLOOKUP($C630,'Spells Data'!$A$1:$N$363,8,FALSE)=0,"",VLOOKUP($C630,'Spells Data'!$A$1:$N$363,8,FALSE))</f>
        <v>S</v>
      </c>
      <c r="J630" t="str">
        <f>IF(VLOOKUP($C630,'Spells Data'!$A$1:$N$363,9,FALSE)=0,"",VLOOKUP($C630,'Spells Data'!$A$1:$N$363,9,FALSE))</f>
        <v/>
      </c>
      <c r="K630" t="str">
        <f>IF(VLOOKUP($C630,'Spells Data'!$A$1:$N$363,10,FALSE)=0,"",VLOOKUP($C630,'Spells Data'!$A$1:$N$363,10,FALSE))</f>
        <v/>
      </c>
      <c r="L630" t="str">
        <f>IF(VLOOKUP($C630,'Spells Data'!$A$1:$N$363,11,FALSE)=0,"",VLOOKUP($C630,'Spells Data'!$A$1:$N$363,11,FALSE))</f>
        <v>Concentration, up to 1 hour</v>
      </c>
      <c r="M630" t="str">
        <f>IF(VLOOKUP($C630,'Spells Data'!$A$1:$N$363,12,FALSE)=0,"",VLOOKUP($C630,'Spells Data'!$A$1:$N$363,12,FALSE))</f>
        <v>For the duration, the willing creature you touch has resistance to one damage type of your choice</v>
      </c>
      <c r="N630" t="str">
        <f>IF(VLOOKUP($C630,'Spells Data'!$A$1:$N$363,13,FALSE)=0,"",VLOOKUP($C630,'Spells Data'!$A$1:$N$363,13,FALSE))</f>
        <v/>
      </c>
      <c r="O630" t="s">
        <v>268</v>
      </c>
    </row>
    <row r="631" spans="1:15" x14ac:dyDescent="0.4">
      <c r="A631" t="s">
        <v>278</v>
      </c>
      <c r="B631">
        <v>3</v>
      </c>
      <c r="C631" t="s">
        <v>158</v>
      </c>
      <c r="D631" t="str">
        <f>IF(VLOOKUP($C631,'Spells Data'!$A$1:$N$363,3,FALSE)=0,"",VLOOKUP($C631,'Spells Data'!$A$1:$N$363,3,FALSE))</f>
        <v>abjuration</v>
      </c>
      <c r="E631" t="str">
        <f>IF(VLOOKUP($C631,'Spells Data'!$A$1:$N$363,4,FALSE)=0,"",VLOOKUP($C631,'Spells Data'!$A$1:$N$363,4,FALSE))</f>
        <v/>
      </c>
      <c r="F631" t="str">
        <f>IF(VLOOKUP($C631,'Spells Data'!$A$1:$N$363,5,FALSE)=0,"",VLOOKUP($C631,'Spells Data'!$A$1:$N$363,5,FALSE))</f>
        <v>1 action</v>
      </c>
      <c r="G631" t="str">
        <f>IF(VLOOKUP($C631,'Spells Data'!$A$1:$N$363,6,FALSE)=0,"",VLOOKUP($C631,'Spells Data'!$A$1:$N$363,6,FALSE))</f>
        <v>Touch</v>
      </c>
      <c r="H631" t="str">
        <f>IF(VLOOKUP($C631,'Spells Data'!$A$1:$N$363,7,FALSE)=0,"",VLOOKUP($C631,'Spells Data'!$A$1:$N$363,7,FALSE))</f>
        <v>V</v>
      </c>
      <c r="I631" t="str">
        <f>IF(VLOOKUP($C631,'Spells Data'!$A$1:$N$363,8,FALSE)=0,"",VLOOKUP($C631,'Spells Data'!$A$1:$N$363,8,FALSE))</f>
        <v>S</v>
      </c>
      <c r="J631" t="str">
        <f>IF(VLOOKUP($C631,'Spells Data'!$A$1:$N$363,9,FALSE)=0,"",VLOOKUP($C631,'Spells Data'!$A$1:$N$363,9,FALSE))</f>
        <v/>
      </c>
      <c r="K631" t="str">
        <f>IF(VLOOKUP($C631,'Spells Data'!$A$1:$N$363,10,FALSE)=0,"",VLOOKUP($C631,'Spells Data'!$A$1:$N$363,10,FALSE))</f>
        <v/>
      </c>
      <c r="L631" t="str">
        <f>IF(VLOOKUP($C631,'Spells Data'!$A$1:$N$363,11,FALSE)=0,"",VLOOKUP($C631,'Spells Data'!$A$1:$N$363,11,FALSE))</f>
        <v>Concentration, up to 1 hour</v>
      </c>
      <c r="M631" t="str">
        <f>IF(VLOOKUP($C631,'Spells Data'!$A$1:$N$363,12,FALSE)=0,"",VLOOKUP($C631,'Spells Data'!$A$1:$N$363,12,FALSE))</f>
        <v>For the duration, the willing creature you touch has resistance to one damage type of your choice</v>
      </c>
      <c r="N631" t="str">
        <f>IF(VLOOKUP($C631,'Spells Data'!$A$1:$N$363,13,FALSE)=0,"",VLOOKUP($C631,'Spells Data'!$A$1:$N$363,13,FALSE))</f>
        <v/>
      </c>
      <c r="O631" t="s">
        <v>278</v>
      </c>
    </row>
    <row r="632" spans="1:15" x14ac:dyDescent="0.4">
      <c r="A632" t="s">
        <v>342</v>
      </c>
      <c r="B632">
        <v>3</v>
      </c>
      <c r="C632" t="s">
        <v>158</v>
      </c>
      <c r="D632" t="str">
        <f>IF(VLOOKUP($C632,'Spells Data'!$A$1:$N$363,3,FALSE)=0,"",VLOOKUP($C632,'Spells Data'!$A$1:$N$363,3,FALSE))</f>
        <v>abjuration</v>
      </c>
      <c r="E632" t="str">
        <f>IF(VLOOKUP($C632,'Spells Data'!$A$1:$N$363,4,FALSE)=0,"",VLOOKUP($C632,'Spells Data'!$A$1:$N$363,4,FALSE))</f>
        <v/>
      </c>
      <c r="F632" t="str">
        <f>IF(VLOOKUP($C632,'Spells Data'!$A$1:$N$363,5,FALSE)=0,"",VLOOKUP($C632,'Spells Data'!$A$1:$N$363,5,FALSE))</f>
        <v>1 action</v>
      </c>
      <c r="G632" t="str">
        <f>IF(VLOOKUP($C632,'Spells Data'!$A$1:$N$363,6,FALSE)=0,"",VLOOKUP($C632,'Spells Data'!$A$1:$N$363,6,FALSE))</f>
        <v>Touch</v>
      </c>
      <c r="H632" t="str">
        <f>IF(VLOOKUP($C632,'Spells Data'!$A$1:$N$363,7,FALSE)=0,"",VLOOKUP($C632,'Spells Data'!$A$1:$N$363,7,FALSE))</f>
        <v>V</v>
      </c>
      <c r="I632" t="str">
        <f>IF(VLOOKUP($C632,'Spells Data'!$A$1:$N$363,8,FALSE)=0,"",VLOOKUP($C632,'Spells Data'!$A$1:$N$363,8,FALSE))</f>
        <v>S</v>
      </c>
      <c r="J632" t="str">
        <f>IF(VLOOKUP($C632,'Spells Data'!$A$1:$N$363,9,FALSE)=0,"",VLOOKUP($C632,'Spells Data'!$A$1:$N$363,9,FALSE))</f>
        <v/>
      </c>
      <c r="K632" t="str">
        <f>IF(VLOOKUP($C632,'Spells Data'!$A$1:$N$363,10,FALSE)=0,"",VLOOKUP($C632,'Spells Data'!$A$1:$N$363,10,FALSE))</f>
        <v/>
      </c>
      <c r="L632" t="str">
        <f>IF(VLOOKUP($C632,'Spells Data'!$A$1:$N$363,11,FALSE)=0,"",VLOOKUP($C632,'Spells Data'!$A$1:$N$363,11,FALSE))</f>
        <v>Concentration, up to 1 hour</v>
      </c>
      <c r="M632" t="str">
        <f>IF(VLOOKUP($C632,'Spells Data'!$A$1:$N$363,12,FALSE)=0,"",VLOOKUP($C632,'Spells Data'!$A$1:$N$363,12,FALSE))</f>
        <v>For the duration, the willing creature you touch has resistance to one damage type of your choice</v>
      </c>
      <c r="N632" t="str">
        <f>IF(VLOOKUP($C632,'Spells Data'!$A$1:$N$363,13,FALSE)=0,"",VLOOKUP($C632,'Spells Data'!$A$1:$N$363,13,FALSE))</f>
        <v/>
      </c>
      <c r="O632" t="s">
        <v>342</v>
      </c>
    </row>
    <row r="633" spans="1:15" x14ac:dyDescent="0.4">
      <c r="A633" t="s">
        <v>247</v>
      </c>
      <c r="B633">
        <v>1</v>
      </c>
      <c r="C633" t="s">
        <v>140</v>
      </c>
      <c r="D633" t="str">
        <f>IF(VLOOKUP($C633,'Spells Data'!$A$1:$N$363,3,FALSE)=0,"",VLOOKUP($C633,'Spells Data'!$A$1:$N$363,3,FALSE))</f>
        <v>abjuration</v>
      </c>
      <c r="E633" t="str">
        <f>IF(VLOOKUP($C633,'Spells Data'!$A$1:$N$363,4,FALSE)=0,"",VLOOKUP($C633,'Spells Data'!$A$1:$N$363,4,FALSE))</f>
        <v/>
      </c>
      <c r="F633" t="str">
        <f>IF(VLOOKUP($C633,'Spells Data'!$A$1:$N$363,5,FALSE)=0,"",VLOOKUP($C633,'Spells Data'!$A$1:$N$363,5,FALSE))</f>
        <v>1 action</v>
      </c>
      <c r="G633" t="str">
        <f>IF(VLOOKUP($C633,'Spells Data'!$A$1:$N$363,6,FALSE)=0,"",VLOOKUP($C633,'Spells Data'!$A$1:$N$363,6,FALSE))</f>
        <v>Touch</v>
      </c>
      <c r="H633" t="str">
        <f>IF(VLOOKUP($C633,'Spells Data'!$A$1:$N$363,7,FALSE)=0,"",VLOOKUP($C633,'Spells Data'!$A$1:$N$363,7,FALSE))</f>
        <v>V</v>
      </c>
      <c r="I633" t="str">
        <f>IF(VLOOKUP($C633,'Spells Data'!$A$1:$N$363,8,FALSE)=0,"",VLOOKUP($C633,'Spells Data'!$A$1:$N$363,8,FALSE))</f>
        <v>S</v>
      </c>
      <c r="J633" t="str">
        <f>IF(VLOOKUP($C633,'Spells Data'!$A$1:$N$363,9,FALSE)=0,"",VLOOKUP($C633,'Spells Data'!$A$1:$N$363,9,FALSE))</f>
        <v>M</v>
      </c>
      <c r="K633" t="str">
        <f>IF(VLOOKUP($C633,'Spells Data'!$A$1:$N$363,10,FALSE)=0,"",VLOOKUP($C633,'Spells Data'!$A$1:$N$363,10,FALSE))</f>
        <v>yes</v>
      </c>
      <c r="L633" t="str">
        <f>IF(VLOOKUP($C633,'Spells Data'!$A$1:$N$363,11,FALSE)=0,"",VLOOKUP($C633,'Spells Data'!$A$1:$N$363,11,FALSE))</f>
        <v>Concentration up to 10 minutes</v>
      </c>
      <c r="M633" t="str">
        <f>IF(VLOOKUP($C633,'Spells Data'!$A$1:$N$363,12,FALSE)=0,"",VLOOKUP($C633,'Spells Data'!$A$1:$N$363,12,FALSE))</f>
        <v>Until the spell ends, one willing creature you touch is protected against certain types of creatures</v>
      </c>
      <c r="N633" t="str">
        <f>IF(VLOOKUP($C633,'Spells Data'!$A$1:$N$363,13,FALSE)=0,"",VLOOKUP($C633,'Spells Data'!$A$1:$N$363,13,FALSE))</f>
        <v/>
      </c>
      <c r="O633" t="s">
        <v>247</v>
      </c>
    </row>
    <row r="634" spans="1:15" x14ac:dyDescent="0.4">
      <c r="A634" t="s">
        <v>329</v>
      </c>
      <c r="B634">
        <v>1</v>
      </c>
      <c r="C634" t="s">
        <v>140</v>
      </c>
      <c r="D634" t="str">
        <f>IF(VLOOKUP($C634,'Spells Data'!$A$1:$N$363,3,FALSE)=0,"",VLOOKUP($C634,'Spells Data'!$A$1:$N$363,3,FALSE))</f>
        <v>abjuration</v>
      </c>
      <c r="E634" t="str">
        <f>IF(VLOOKUP($C634,'Spells Data'!$A$1:$N$363,4,FALSE)=0,"",VLOOKUP($C634,'Spells Data'!$A$1:$N$363,4,FALSE))</f>
        <v/>
      </c>
      <c r="F634" t="str">
        <f>IF(VLOOKUP($C634,'Spells Data'!$A$1:$N$363,5,FALSE)=0,"",VLOOKUP($C634,'Spells Data'!$A$1:$N$363,5,FALSE))</f>
        <v>1 action</v>
      </c>
      <c r="G634" t="str">
        <f>IF(VLOOKUP($C634,'Spells Data'!$A$1:$N$363,6,FALSE)=0,"",VLOOKUP($C634,'Spells Data'!$A$1:$N$363,6,FALSE))</f>
        <v>Touch</v>
      </c>
      <c r="H634" t="str">
        <f>IF(VLOOKUP($C634,'Spells Data'!$A$1:$N$363,7,FALSE)=0,"",VLOOKUP($C634,'Spells Data'!$A$1:$N$363,7,FALSE))</f>
        <v>V</v>
      </c>
      <c r="I634" t="str">
        <f>IF(VLOOKUP($C634,'Spells Data'!$A$1:$N$363,8,FALSE)=0,"",VLOOKUP($C634,'Spells Data'!$A$1:$N$363,8,FALSE))</f>
        <v>S</v>
      </c>
      <c r="J634" t="str">
        <f>IF(VLOOKUP($C634,'Spells Data'!$A$1:$N$363,9,FALSE)=0,"",VLOOKUP($C634,'Spells Data'!$A$1:$N$363,9,FALSE))</f>
        <v>M</v>
      </c>
      <c r="K634" t="str">
        <f>IF(VLOOKUP($C634,'Spells Data'!$A$1:$N$363,10,FALSE)=0,"",VLOOKUP($C634,'Spells Data'!$A$1:$N$363,10,FALSE))</f>
        <v>yes</v>
      </c>
      <c r="L634" t="str">
        <f>IF(VLOOKUP($C634,'Spells Data'!$A$1:$N$363,11,FALSE)=0,"",VLOOKUP($C634,'Spells Data'!$A$1:$N$363,11,FALSE))</f>
        <v>Concentration up to 10 minutes</v>
      </c>
      <c r="M634" t="str">
        <f>IF(VLOOKUP($C634,'Spells Data'!$A$1:$N$363,12,FALSE)=0,"",VLOOKUP($C634,'Spells Data'!$A$1:$N$363,12,FALSE))</f>
        <v>Until the spell ends, one willing creature you touch is protected against certain types of creatures</v>
      </c>
      <c r="N634" t="str">
        <f>IF(VLOOKUP($C634,'Spells Data'!$A$1:$N$363,13,FALSE)=0,"",VLOOKUP($C634,'Spells Data'!$A$1:$N$363,13,FALSE))</f>
        <v/>
      </c>
      <c r="O634" t="s">
        <v>329</v>
      </c>
    </row>
    <row r="635" spans="1:15" x14ac:dyDescent="0.4">
      <c r="A635" t="s">
        <v>342</v>
      </c>
      <c r="B635">
        <v>1</v>
      </c>
      <c r="C635" t="s">
        <v>140</v>
      </c>
      <c r="D635" t="str">
        <f>IF(VLOOKUP($C635,'Spells Data'!$A$1:$N$363,3,FALSE)=0,"",VLOOKUP($C635,'Spells Data'!$A$1:$N$363,3,FALSE))</f>
        <v>abjuration</v>
      </c>
      <c r="E635" t="str">
        <f>IF(VLOOKUP($C635,'Spells Data'!$A$1:$N$363,4,FALSE)=0,"",VLOOKUP($C635,'Spells Data'!$A$1:$N$363,4,FALSE))</f>
        <v/>
      </c>
      <c r="F635" t="str">
        <f>IF(VLOOKUP($C635,'Spells Data'!$A$1:$N$363,5,FALSE)=0,"",VLOOKUP($C635,'Spells Data'!$A$1:$N$363,5,FALSE))</f>
        <v>1 action</v>
      </c>
      <c r="G635" t="str">
        <f>IF(VLOOKUP($C635,'Spells Data'!$A$1:$N$363,6,FALSE)=0,"",VLOOKUP($C635,'Spells Data'!$A$1:$N$363,6,FALSE))</f>
        <v>Touch</v>
      </c>
      <c r="H635" t="str">
        <f>IF(VLOOKUP($C635,'Spells Data'!$A$1:$N$363,7,FALSE)=0,"",VLOOKUP($C635,'Spells Data'!$A$1:$N$363,7,FALSE))</f>
        <v>V</v>
      </c>
      <c r="I635" t="str">
        <f>IF(VLOOKUP($C635,'Spells Data'!$A$1:$N$363,8,FALSE)=0,"",VLOOKUP($C635,'Spells Data'!$A$1:$N$363,8,FALSE))</f>
        <v>S</v>
      </c>
      <c r="J635" t="str">
        <f>IF(VLOOKUP($C635,'Spells Data'!$A$1:$N$363,9,FALSE)=0,"",VLOOKUP($C635,'Spells Data'!$A$1:$N$363,9,FALSE))</f>
        <v>M</v>
      </c>
      <c r="K635" t="str">
        <f>IF(VLOOKUP($C635,'Spells Data'!$A$1:$N$363,10,FALSE)=0,"",VLOOKUP($C635,'Spells Data'!$A$1:$N$363,10,FALSE))</f>
        <v>yes</v>
      </c>
      <c r="L635" t="str">
        <f>IF(VLOOKUP($C635,'Spells Data'!$A$1:$N$363,11,FALSE)=0,"",VLOOKUP($C635,'Spells Data'!$A$1:$N$363,11,FALSE))</f>
        <v>Concentration up to 10 minutes</v>
      </c>
      <c r="M635" t="str">
        <f>IF(VLOOKUP($C635,'Spells Data'!$A$1:$N$363,12,FALSE)=0,"",VLOOKUP($C635,'Spells Data'!$A$1:$N$363,12,FALSE))</f>
        <v>Until the spell ends, one willing creature you touch is protected against certain types of creatures</v>
      </c>
      <c r="N635" t="str">
        <f>IF(VLOOKUP($C635,'Spells Data'!$A$1:$N$363,13,FALSE)=0,"",VLOOKUP($C635,'Spells Data'!$A$1:$N$363,13,FALSE))</f>
        <v/>
      </c>
      <c r="O635" t="s">
        <v>342</v>
      </c>
    </row>
    <row r="636" spans="1:15" x14ac:dyDescent="0.4">
      <c r="A636" t="s">
        <v>124</v>
      </c>
      <c r="B636">
        <v>1</v>
      </c>
      <c r="C636" t="s">
        <v>140</v>
      </c>
      <c r="D636" t="str">
        <f>IF(VLOOKUP($C636,'Spells Data'!$A$1:$N$363,3,FALSE)=0,"",VLOOKUP($C636,'Spells Data'!$A$1:$N$363,3,FALSE))</f>
        <v>abjuration</v>
      </c>
      <c r="E636" t="str">
        <f>IF(VLOOKUP($C636,'Spells Data'!$A$1:$N$363,4,FALSE)=0,"",VLOOKUP($C636,'Spells Data'!$A$1:$N$363,4,FALSE))</f>
        <v/>
      </c>
      <c r="F636" t="str">
        <f>IF(VLOOKUP($C636,'Spells Data'!$A$1:$N$363,5,FALSE)=0,"",VLOOKUP($C636,'Spells Data'!$A$1:$N$363,5,FALSE))</f>
        <v>1 action</v>
      </c>
      <c r="G636" t="str">
        <f>IF(VLOOKUP($C636,'Spells Data'!$A$1:$N$363,6,FALSE)=0,"",VLOOKUP($C636,'Spells Data'!$A$1:$N$363,6,FALSE))</f>
        <v>Touch</v>
      </c>
      <c r="H636" t="str">
        <f>IF(VLOOKUP($C636,'Spells Data'!$A$1:$N$363,7,FALSE)=0,"",VLOOKUP($C636,'Spells Data'!$A$1:$N$363,7,FALSE))</f>
        <v>V</v>
      </c>
      <c r="I636" t="str">
        <f>IF(VLOOKUP($C636,'Spells Data'!$A$1:$N$363,8,FALSE)=0,"",VLOOKUP($C636,'Spells Data'!$A$1:$N$363,8,FALSE))</f>
        <v>S</v>
      </c>
      <c r="J636" t="str">
        <f>IF(VLOOKUP($C636,'Spells Data'!$A$1:$N$363,9,FALSE)=0,"",VLOOKUP($C636,'Spells Data'!$A$1:$N$363,9,FALSE))</f>
        <v>M</v>
      </c>
      <c r="K636" t="str">
        <f>IF(VLOOKUP($C636,'Spells Data'!$A$1:$N$363,10,FALSE)=0,"",VLOOKUP($C636,'Spells Data'!$A$1:$N$363,10,FALSE))</f>
        <v>yes</v>
      </c>
      <c r="L636" t="str">
        <f>IF(VLOOKUP($C636,'Spells Data'!$A$1:$N$363,11,FALSE)=0,"",VLOOKUP($C636,'Spells Data'!$A$1:$N$363,11,FALSE))</f>
        <v>Concentration up to 10 minutes</v>
      </c>
      <c r="M636" t="str">
        <f>IF(VLOOKUP($C636,'Spells Data'!$A$1:$N$363,12,FALSE)=0,"",VLOOKUP($C636,'Spells Data'!$A$1:$N$363,12,FALSE))</f>
        <v>Until the spell ends, one willing creature you touch is protected against certain types of creatures</v>
      </c>
      <c r="N636" t="str">
        <f>IF(VLOOKUP($C636,'Spells Data'!$A$1:$N$363,13,FALSE)=0,"",VLOOKUP($C636,'Spells Data'!$A$1:$N$363,13,FALSE))</f>
        <v/>
      </c>
      <c r="O636" t="s">
        <v>124</v>
      </c>
    </row>
    <row r="637" spans="1:15" x14ac:dyDescent="0.4">
      <c r="A637" t="s">
        <v>124</v>
      </c>
      <c r="B637">
        <v>2</v>
      </c>
      <c r="C637" t="s">
        <v>148</v>
      </c>
      <c r="D637" t="str">
        <f>IF(VLOOKUP($C637,'Spells Data'!$A$1:$N$363,3,FALSE)=0,"",VLOOKUP($C637,'Spells Data'!$A$1:$N$363,3,FALSE))</f>
        <v>abjuration</v>
      </c>
      <c r="E637" t="str">
        <f>IF(VLOOKUP($C637,'Spells Data'!$A$1:$N$363,4,FALSE)=0,"",VLOOKUP($C637,'Spells Data'!$A$1:$N$363,4,FALSE))</f>
        <v/>
      </c>
      <c r="F637" t="str">
        <f>IF(VLOOKUP($C637,'Spells Data'!$A$1:$N$363,5,FALSE)=0,"",VLOOKUP($C637,'Spells Data'!$A$1:$N$363,5,FALSE))</f>
        <v>1 action</v>
      </c>
      <c r="G637" t="str">
        <f>IF(VLOOKUP($C637,'Spells Data'!$A$1:$N$363,6,FALSE)=0,"",VLOOKUP($C637,'Spells Data'!$A$1:$N$363,6,FALSE))</f>
        <v>Touch</v>
      </c>
      <c r="H637" t="str">
        <f>IF(VLOOKUP($C637,'Spells Data'!$A$1:$N$363,7,FALSE)=0,"",VLOOKUP($C637,'Spells Data'!$A$1:$N$363,7,FALSE))</f>
        <v>V</v>
      </c>
      <c r="I637" t="str">
        <f>IF(VLOOKUP($C637,'Spells Data'!$A$1:$N$363,8,FALSE)=0,"",VLOOKUP($C637,'Spells Data'!$A$1:$N$363,8,FALSE))</f>
        <v>S</v>
      </c>
      <c r="J637" t="str">
        <f>IF(VLOOKUP($C637,'Spells Data'!$A$1:$N$363,9,FALSE)=0,"",VLOOKUP($C637,'Spells Data'!$A$1:$N$363,9,FALSE))</f>
        <v/>
      </c>
      <c r="K637" t="str">
        <f>IF(VLOOKUP($C637,'Spells Data'!$A$1:$N$363,10,FALSE)=0,"",VLOOKUP($C637,'Spells Data'!$A$1:$N$363,10,FALSE))</f>
        <v/>
      </c>
      <c r="L637" t="str">
        <f>IF(VLOOKUP($C637,'Spells Data'!$A$1:$N$363,11,FALSE)=0,"",VLOOKUP($C637,'Spells Data'!$A$1:$N$363,11,FALSE))</f>
        <v>1 hour</v>
      </c>
      <c r="M637" t="str">
        <f>IF(VLOOKUP($C637,'Spells Data'!$A$1:$N$363,12,FALSE)=0,"",VLOOKUP($C637,'Spells Data'!$A$1:$N$363,12,FALSE))</f>
        <v>You touch a creature. If it is poisoned, you neutralize the poison For the duration, the target has advantage on saving throws against being poisoned, and it has resistance to poison damage</v>
      </c>
      <c r="N637" t="str">
        <f>IF(VLOOKUP($C637,'Spells Data'!$A$1:$N$363,13,FALSE)=0,"",VLOOKUP($C637,'Spells Data'!$A$1:$N$363,13,FALSE))</f>
        <v/>
      </c>
      <c r="O637" t="s">
        <v>124</v>
      </c>
    </row>
    <row r="638" spans="1:15" x14ac:dyDescent="0.4">
      <c r="A638" t="s">
        <v>195</v>
      </c>
      <c r="B638">
        <v>2</v>
      </c>
      <c r="C638" t="s">
        <v>148</v>
      </c>
      <c r="D638" t="str">
        <f>IF(VLOOKUP($C638,'Spells Data'!$A$1:$N$363,3,FALSE)=0,"",VLOOKUP($C638,'Spells Data'!$A$1:$N$363,3,FALSE))</f>
        <v>abjuration</v>
      </c>
      <c r="E638" t="str">
        <f>IF(VLOOKUP($C638,'Spells Data'!$A$1:$N$363,4,FALSE)=0,"",VLOOKUP($C638,'Spells Data'!$A$1:$N$363,4,FALSE))</f>
        <v/>
      </c>
      <c r="F638" t="str">
        <f>IF(VLOOKUP($C638,'Spells Data'!$A$1:$N$363,5,FALSE)=0,"",VLOOKUP($C638,'Spells Data'!$A$1:$N$363,5,FALSE))</f>
        <v>1 action</v>
      </c>
      <c r="G638" t="str">
        <f>IF(VLOOKUP($C638,'Spells Data'!$A$1:$N$363,6,FALSE)=0,"",VLOOKUP($C638,'Spells Data'!$A$1:$N$363,6,FALSE))</f>
        <v>Touch</v>
      </c>
      <c r="H638" t="str">
        <f>IF(VLOOKUP($C638,'Spells Data'!$A$1:$N$363,7,FALSE)=0,"",VLOOKUP($C638,'Spells Data'!$A$1:$N$363,7,FALSE))</f>
        <v>V</v>
      </c>
      <c r="I638" t="str">
        <f>IF(VLOOKUP($C638,'Spells Data'!$A$1:$N$363,8,FALSE)=0,"",VLOOKUP($C638,'Spells Data'!$A$1:$N$363,8,FALSE))</f>
        <v>S</v>
      </c>
      <c r="J638" t="str">
        <f>IF(VLOOKUP($C638,'Spells Data'!$A$1:$N$363,9,FALSE)=0,"",VLOOKUP($C638,'Spells Data'!$A$1:$N$363,9,FALSE))</f>
        <v/>
      </c>
      <c r="K638" t="str">
        <f>IF(VLOOKUP($C638,'Spells Data'!$A$1:$N$363,10,FALSE)=0,"",VLOOKUP($C638,'Spells Data'!$A$1:$N$363,10,FALSE))</f>
        <v/>
      </c>
      <c r="L638" t="str">
        <f>IF(VLOOKUP($C638,'Spells Data'!$A$1:$N$363,11,FALSE)=0,"",VLOOKUP($C638,'Spells Data'!$A$1:$N$363,11,FALSE))</f>
        <v>1 hour</v>
      </c>
      <c r="M638" t="str">
        <f>IF(VLOOKUP($C638,'Spells Data'!$A$1:$N$363,12,FALSE)=0,"",VLOOKUP($C638,'Spells Data'!$A$1:$N$363,12,FALSE))</f>
        <v>You touch a creature. If it is poisoned, you neutralize the poison For the duration, the target has advantage on saving throws against being poisoned, and it has resistance to poison damage</v>
      </c>
      <c r="N638" t="str">
        <f>IF(VLOOKUP($C638,'Spells Data'!$A$1:$N$363,13,FALSE)=0,"",VLOOKUP($C638,'Spells Data'!$A$1:$N$363,13,FALSE))</f>
        <v/>
      </c>
      <c r="O638" t="s">
        <v>195</v>
      </c>
    </row>
    <row r="639" spans="1:15" x14ac:dyDescent="0.4">
      <c r="A639" t="s">
        <v>247</v>
      </c>
      <c r="B639">
        <v>2</v>
      </c>
      <c r="C639" t="s">
        <v>148</v>
      </c>
      <c r="D639" t="str">
        <f>IF(VLOOKUP($C639,'Spells Data'!$A$1:$N$363,3,FALSE)=0,"",VLOOKUP($C639,'Spells Data'!$A$1:$N$363,3,FALSE))</f>
        <v>abjuration</v>
      </c>
      <c r="E639" t="str">
        <f>IF(VLOOKUP($C639,'Spells Data'!$A$1:$N$363,4,FALSE)=0,"",VLOOKUP($C639,'Spells Data'!$A$1:$N$363,4,FALSE))</f>
        <v/>
      </c>
      <c r="F639" t="str">
        <f>IF(VLOOKUP($C639,'Spells Data'!$A$1:$N$363,5,FALSE)=0,"",VLOOKUP($C639,'Spells Data'!$A$1:$N$363,5,FALSE))</f>
        <v>1 action</v>
      </c>
      <c r="G639" t="str">
        <f>IF(VLOOKUP($C639,'Spells Data'!$A$1:$N$363,6,FALSE)=0,"",VLOOKUP($C639,'Spells Data'!$A$1:$N$363,6,FALSE))</f>
        <v>Touch</v>
      </c>
      <c r="H639" t="str">
        <f>IF(VLOOKUP($C639,'Spells Data'!$A$1:$N$363,7,FALSE)=0,"",VLOOKUP($C639,'Spells Data'!$A$1:$N$363,7,FALSE))</f>
        <v>V</v>
      </c>
      <c r="I639" t="str">
        <f>IF(VLOOKUP($C639,'Spells Data'!$A$1:$N$363,8,FALSE)=0,"",VLOOKUP($C639,'Spells Data'!$A$1:$N$363,8,FALSE))</f>
        <v>S</v>
      </c>
      <c r="J639" t="str">
        <f>IF(VLOOKUP($C639,'Spells Data'!$A$1:$N$363,9,FALSE)=0,"",VLOOKUP($C639,'Spells Data'!$A$1:$N$363,9,FALSE))</f>
        <v/>
      </c>
      <c r="K639" t="str">
        <f>IF(VLOOKUP($C639,'Spells Data'!$A$1:$N$363,10,FALSE)=0,"",VLOOKUP($C639,'Spells Data'!$A$1:$N$363,10,FALSE))</f>
        <v/>
      </c>
      <c r="L639" t="str">
        <f>IF(VLOOKUP($C639,'Spells Data'!$A$1:$N$363,11,FALSE)=0,"",VLOOKUP($C639,'Spells Data'!$A$1:$N$363,11,FALSE))</f>
        <v>1 hour</v>
      </c>
      <c r="M639" t="str">
        <f>IF(VLOOKUP($C639,'Spells Data'!$A$1:$N$363,12,FALSE)=0,"",VLOOKUP($C639,'Spells Data'!$A$1:$N$363,12,FALSE))</f>
        <v>You touch a creature. If it is poisoned, you neutralize the poison For the duration, the target has advantage on saving throws against being poisoned, and it has resistance to poison damage</v>
      </c>
      <c r="N639" t="str">
        <f>IF(VLOOKUP($C639,'Spells Data'!$A$1:$N$363,13,FALSE)=0,"",VLOOKUP($C639,'Spells Data'!$A$1:$N$363,13,FALSE))</f>
        <v/>
      </c>
      <c r="O639" t="s">
        <v>247</v>
      </c>
    </row>
    <row r="640" spans="1:15" x14ac:dyDescent="0.4">
      <c r="A640" t="s">
        <v>268</v>
      </c>
      <c r="B640">
        <v>2</v>
      </c>
      <c r="C640" t="s">
        <v>148</v>
      </c>
      <c r="D640" t="str">
        <f>IF(VLOOKUP($C640,'Spells Data'!$A$1:$N$363,3,FALSE)=0,"",VLOOKUP($C640,'Spells Data'!$A$1:$N$363,3,FALSE))</f>
        <v>abjuration</v>
      </c>
      <c r="E640" t="str">
        <f>IF(VLOOKUP($C640,'Spells Data'!$A$1:$N$363,4,FALSE)=0,"",VLOOKUP($C640,'Spells Data'!$A$1:$N$363,4,FALSE))</f>
        <v/>
      </c>
      <c r="F640" t="str">
        <f>IF(VLOOKUP($C640,'Spells Data'!$A$1:$N$363,5,FALSE)=0,"",VLOOKUP($C640,'Spells Data'!$A$1:$N$363,5,FALSE))</f>
        <v>1 action</v>
      </c>
      <c r="G640" t="str">
        <f>IF(VLOOKUP($C640,'Spells Data'!$A$1:$N$363,6,FALSE)=0,"",VLOOKUP($C640,'Spells Data'!$A$1:$N$363,6,FALSE))</f>
        <v>Touch</v>
      </c>
      <c r="H640" t="str">
        <f>IF(VLOOKUP($C640,'Spells Data'!$A$1:$N$363,7,FALSE)=0,"",VLOOKUP($C640,'Spells Data'!$A$1:$N$363,7,FALSE))</f>
        <v>V</v>
      </c>
      <c r="I640" t="str">
        <f>IF(VLOOKUP($C640,'Spells Data'!$A$1:$N$363,8,FALSE)=0,"",VLOOKUP($C640,'Spells Data'!$A$1:$N$363,8,FALSE))</f>
        <v>S</v>
      </c>
      <c r="J640" t="str">
        <f>IF(VLOOKUP($C640,'Spells Data'!$A$1:$N$363,9,FALSE)=0,"",VLOOKUP($C640,'Spells Data'!$A$1:$N$363,9,FALSE))</f>
        <v/>
      </c>
      <c r="K640" t="str">
        <f>IF(VLOOKUP($C640,'Spells Data'!$A$1:$N$363,10,FALSE)=0,"",VLOOKUP($C640,'Spells Data'!$A$1:$N$363,10,FALSE))</f>
        <v/>
      </c>
      <c r="L640" t="str">
        <f>IF(VLOOKUP($C640,'Spells Data'!$A$1:$N$363,11,FALSE)=0,"",VLOOKUP($C640,'Spells Data'!$A$1:$N$363,11,FALSE))</f>
        <v>1 hour</v>
      </c>
      <c r="M640" t="str">
        <f>IF(VLOOKUP($C640,'Spells Data'!$A$1:$N$363,12,FALSE)=0,"",VLOOKUP($C640,'Spells Data'!$A$1:$N$363,12,FALSE))</f>
        <v>You touch a creature. If it is poisoned, you neutralize the poison For the duration, the target has advantage on saving throws against being poisoned, and it has resistance to poison damage</v>
      </c>
      <c r="N640" t="str">
        <f>IF(VLOOKUP($C640,'Spells Data'!$A$1:$N$363,13,FALSE)=0,"",VLOOKUP($C640,'Spells Data'!$A$1:$N$363,13,FALSE))</f>
        <v/>
      </c>
      <c r="O640" t="s">
        <v>268</v>
      </c>
    </row>
    <row r="641" spans="1:15" x14ac:dyDescent="0.4">
      <c r="A641" t="s">
        <v>124</v>
      </c>
      <c r="B641">
        <v>1</v>
      </c>
      <c r="C641" t="s">
        <v>137</v>
      </c>
      <c r="D641" t="str">
        <f>IF(VLOOKUP($C641,'Spells Data'!$A$1:$N$363,3,FALSE)=0,"",VLOOKUP($C641,'Spells Data'!$A$1:$N$363,3,FALSE))</f>
        <v>transmutation</v>
      </c>
      <c r="E641" t="str">
        <f>IF(VLOOKUP($C641,'Spells Data'!$A$1:$N$363,4,FALSE)=0,"",VLOOKUP($C641,'Spells Data'!$A$1:$N$363,4,FALSE))</f>
        <v>yes</v>
      </c>
      <c r="F641" t="str">
        <f>IF(VLOOKUP($C641,'Spells Data'!$A$1:$N$363,5,FALSE)=0,"",VLOOKUP($C641,'Spells Data'!$A$1:$N$363,5,FALSE))</f>
        <v>1 action</v>
      </c>
      <c r="G641" t="str">
        <f>IF(VLOOKUP($C641,'Spells Data'!$A$1:$N$363,6,FALSE)=0,"",VLOOKUP($C641,'Spells Data'!$A$1:$N$363,6,FALSE))</f>
        <v>10 feet</v>
      </c>
      <c r="H641" t="str">
        <f>IF(VLOOKUP($C641,'Spells Data'!$A$1:$N$363,7,FALSE)=0,"",VLOOKUP($C641,'Spells Data'!$A$1:$N$363,7,FALSE))</f>
        <v>V</v>
      </c>
      <c r="I641" t="str">
        <f>IF(VLOOKUP($C641,'Spells Data'!$A$1:$N$363,8,FALSE)=0,"",VLOOKUP($C641,'Spells Data'!$A$1:$N$363,8,FALSE))</f>
        <v>S</v>
      </c>
      <c r="J641" t="str">
        <f>IF(VLOOKUP($C641,'Spells Data'!$A$1:$N$363,9,FALSE)=0,"",VLOOKUP($C641,'Spells Data'!$A$1:$N$363,9,FALSE))</f>
        <v/>
      </c>
      <c r="K641" t="str">
        <f>IF(VLOOKUP($C641,'Spells Data'!$A$1:$N$363,10,FALSE)=0,"",VLOOKUP($C641,'Spells Data'!$A$1:$N$363,10,FALSE))</f>
        <v/>
      </c>
      <c r="L641" t="str">
        <f>IF(VLOOKUP($C641,'Spells Data'!$A$1:$N$363,11,FALSE)=0,"",VLOOKUP($C641,'Spells Data'!$A$1:$N$363,11,FALSE))</f>
        <v>Instantaneous</v>
      </c>
      <c r="M641" t="str">
        <f>IF(VLOOKUP($C641,'Spells Data'!$A$1:$N$363,12,FALSE)=0,"",VLOOKUP($C641,'Spells Data'!$A$1:$N$363,12,FALSE))</f>
        <v>All nonmagical food and drink within a 5-foot-radius sphere centered on a point of your choice within range is purified and rendered free of poison and disease</v>
      </c>
      <c r="N641" t="str">
        <f>IF(VLOOKUP($C641,'Spells Data'!$A$1:$N$363,13,FALSE)=0,"",VLOOKUP($C641,'Spells Data'!$A$1:$N$363,13,FALSE))</f>
        <v/>
      </c>
      <c r="O641" t="s">
        <v>124</v>
      </c>
    </row>
    <row r="642" spans="1:15" x14ac:dyDescent="0.4">
      <c r="A642" t="s">
        <v>195</v>
      </c>
      <c r="B642">
        <v>1</v>
      </c>
      <c r="C642" t="s">
        <v>137</v>
      </c>
      <c r="D642" t="str">
        <f>IF(VLOOKUP($C642,'Spells Data'!$A$1:$N$363,3,FALSE)=0,"",VLOOKUP($C642,'Spells Data'!$A$1:$N$363,3,FALSE))</f>
        <v>transmutation</v>
      </c>
      <c r="E642" t="str">
        <f>IF(VLOOKUP($C642,'Spells Data'!$A$1:$N$363,4,FALSE)=0,"",VLOOKUP($C642,'Spells Data'!$A$1:$N$363,4,FALSE))</f>
        <v>yes</v>
      </c>
      <c r="F642" t="str">
        <f>IF(VLOOKUP($C642,'Spells Data'!$A$1:$N$363,5,FALSE)=0,"",VLOOKUP($C642,'Spells Data'!$A$1:$N$363,5,FALSE))</f>
        <v>1 action</v>
      </c>
      <c r="G642" t="str">
        <f>IF(VLOOKUP($C642,'Spells Data'!$A$1:$N$363,6,FALSE)=0,"",VLOOKUP($C642,'Spells Data'!$A$1:$N$363,6,FALSE))</f>
        <v>10 feet</v>
      </c>
      <c r="H642" t="str">
        <f>IF(VLOOKUP($C642,'Spells Data'!$A$1:$N$363,7,FALSE)=0,"",VLOOKUP($C642,'Spells Data'!$A$1:$N$363,7,FALSE))</f>
        <v>V</v>
      </c>
      <c r="I642" t="str">
        <f>IF(VLOOKUP($C642,'Spells Data'!$A$1:$N$363,8,FALSE)=0,"",VLOOKUP($C642,'Spells Data'!$A$1:$N$363,8,FALSE))</f>
        <v>S</v>
      </c>
      <c r="J642" t="str">
        <f>IF(VLOOKUP($C642,'Spells Data'!$A$1:$N$363,9,FALSE)=0,"",VLOOKUP($C642,'Spells Data'!$A$1:$N$363,9,FALSE))</f>
        <v/>
      </c>
      <c r="K642" t="str">
        <f>IF(VLOOKUP($C642,'Spells Data'!$A$1:$N$363,10,FALSE)=0,"",VLOOKUP($C642,'Spells Data'!$A$1:$N$363,10,FALSE))</f>
        <v/>
      </c>
      <c r="L642" t="str">
        <f>IF(VLOOKUP($C642,'Spells Data'!$A$1:$N$363,11,FALSE)=0,"",VLOOKUP($C642,'Spells Data'!$A$1:$N$363,11,FALSE))</f>
        <v>Instantaneous</v>
      </c>
      <c r="M642" t="str">
        <f>IF(VLOOKUP($C642,'Spells Data'!$A$1:$N$363,12,FALSE)=0,"",VLOOKUP($C642,'Spells Data'!$A$1:$N$363,12,FALSE))</f>
        <v>All nonmagical food and drink within a 5-foot-radius sphere centered on a point of your choice within range is purified and rendered free of poison and disease</v>
      </c>
      <c r="N642" t="str">
        <f>IF(VLOOKUP($C642,'Spells Data'!$A$1:$N$363,13,FALSE)=0,"",VLOOKUP($C642,'Spells Data'!$A$1:$N$363,13,FALSE))</f>
        <v/>
      </c>
      <c r="O642" t="s">
        <v>195</v>
      </c>
    </row>
    <row r="643" spans="1:15" x14ac:dyDescent="0.4">
      <c r="A643" t="s">
        <v>247</v>
      </c>
      <c r="B643">
        <v>1</v>
      </c>
      <c r="C643" t="s">
        <v>137</v>
      </c>
      <c r="D643" t="str">
        <f>IF(VLOOKUP($C643,'Spells Data'!$A$1:$N$363,3,FALSE)=0,"",VLOOKUP($C643,'Spells Data'!$A$1:$N$363,3,FALSE))</f>
        <v>transmutation</v>
      </c>
      <c r="E643" t="str">
        <f>IF(VLOOKUP($C643,'Spells Data'!$A$1:$N$363,4,FALSE)=0,"",VLOOKUP($C643,'Spells Data'!$A$1:$N$363,4,FALSE))</f>
        <v>yes</v>
      </c>
      <c r="F643" t="str">
        <f>IF(VLOOKUP($C643,'Spells Data'!$A$1:$N$363,5,FALSE)=0,"",VLOOKUP($C643,'Spells Data'!$A$1:$N$363,5,FALSE))</f>
        <v>1 action</v>
      </c>
      <c r="G643" t="str">
        <f>IF(VLOOKUP($C643,'Spells Data'!$A$1:$N$363,6,FALSE)=0,"",VLOOKUP($C643,'Spells Data'!$A$1:$N$363,6,FALSE))</f>
        <v>10 feet</v>
      </c>
      <c r="H643" t="str">
        <f>IF(VLOOKUP($C643,'Spells Data'!$A$1:$N$363,7,FALSE)=0,"",VLOOKUP($C643,'Spells Data'!$A$1:$N$363,7,FALSE))</f>
        <v>V</v>
      </c>
      <c r="I643" t="str">
        <f>IF(VLOOKUP($C643,'Spells Data'!$A$1:$N$363,8,FALSE)=0,"",VLOOKUP($C643,'Spells Data'!$A$1:$N$363,8,FALSE))</f>
        <v>S</v>
      </c>
      <c r="J643" t="str">
        <f>IF(VLOOKUP($C643,'Spells Data'!$A$1:$N$363,9,FALSE)=0,"",VLOOKUP($C643,'Spells Data'!$A$1:$N$363,9,FALSE))</f>
        <v/>
      </c>
      <c r="K643" t="str">
        <f>IF(VLOOKUP($C643,'Spells Data'!$A$1:$N$363,10,FALSE)=0,"",VLOOKUP($C643,'Spells Data'!$A$1:$N$363,10,FALSE))</f>
        <v/>
      </c>
      <c r="L643" t="str">
        <f>IF(VLOOKUP($C643,'Spells Data'!$A$1:$N$363,11,FALSE)=0,"",VLOOKUP($C643,'Spells Data'!$A$1:$N$363,11,FALSE))</f>
        <v>Instantaneous</v>
      </c>
      <c r="M643" t="str">
        <f>IF(VLOOKUP($C643,'Spells Data'!$A$1:$N$363,12,FALSE)=0,"",VLOOKUP($C643,'Spells Data'!$A$1:$N$363,12,FALSE))</f>
        <v>All nonmagical food and drink within a 5-foot-radius sphere centered on a point of your choice within range is purified and rendered free of poison and disease</v>
      </c>
      <c r="N643" t="str">
        <f>IF(VLOOKUP($C643,'Spells Data'!$A$1:$N$363,13,FALSE)=0,"",VLOOKUP($C643,'Spells Data'!$A$1:$N$363,13,FALSE))</f>
        <v/>
      </c>
      <c r="O643" t="s">
        <v>247</v>
      </c>
    </row>
    <row r="644" spans="1:15" x14ac:dyDescent="0.4">
      <c r="A644" t="s">
        <v>10</v>
      </c>
      <c r="B644">
        <v>5</v>
      </c>
      <c r="C644" t="s">
        <v>95</v>
      </c>
      <c r="D644" t="str">
        <f>IF(VLOOKUP($C644,'Spells Data'!$A$1:$N$363,3,FALSE)=0,"",VLOOKUP($C644,'Spells Data'!$A$1:$N$363,3,FALSE))</f>
        <v>necromancy</v>
      </c>
      <c r="E644" t="str">
        <f>IF(VLOOKUP($C644,'Spells Data'!$A$1:$N$363,4,FALSE)=0,"",VLOOKUP($C644,'Spells Data'!$A$1:$N$363,4,FALSE))</f>
        <v/>
      </c>
      <c r="F644" t="str">
        <f>IF(VLOOKUP($C644,'Spells Data'!$A$1:$N$363,5,FALSE)=0,"",VLOOKUP($C644,'Spells Data'!$A$1:$N$363,5,FALSE))</f>
        <v>1 hour</v>
      </c>
      <c r="G644" t="str">
        <f>IF(VLOOKUP($C644,'Spells Data'!$A$1:$N$363,6,FALSE)=0,"",VLOOKUP($C644,'Spells Data'!$A$1:$N$363,6,FALSE))</f>
        <v>Touch</v>
      </c>
      <c r="H644" t="str">
        <f>IF(VLOOKUP($C644,'Spells Data'!$A$1:$N$363,7,FALSE)=0,"",VLOOKUP($C644,'Spells Data'!$A$1:$N$363,7,FALSE))</f>
        <v>V</v>
      </c>
      <c r="I644" t="str">
        <f>IF(VLOOKUP($C644,'Spells Data'!$A$1:$N$363,8,FALSE)=0,"",VLOOKUP($C644,'Spells Data'!$A$1:$N$363,8,FALSE))</f>
        <v>S</v>
      </c>
      <c r="J644" t="str">
        <f>IF(VLOOKUP($C644,'Spells Data'!$A$1:$N$363,9,FALSE)=0,"",VLOOKUP($C644,'Spells Data'!$A$1:$N$363,9,FALSE))</f>
        <v>M</v>
      </c>
      <c r="K644" t="str">
        <f>IF(VLOOKUP($C644,'Spells Data'!$A$1:$N$363,10,FALSE)=0,"",VLOOKUP($C644,'Spells Data'!$A$1:$N$363,10,FALSE))</f>
        <v>yes</v>
      </c>
      <c r="L644" t="str">
        <f>IF(VLOOKUP($C644,'Spells Data'!$A$1:$N$363,11,FALSE)=0,"",VLOOKUP($C644,'Spells Data'!$A$1:$N$363,11,FALSE))</f>
        <v>Instantaneous</v>
      </c>
      <c r="M644" t="str">
        <f>IF(VLOOKUP($C644,'Spells Data'!$A$1:$N$363,12,FALSE)=0,"",VLOOKUP($C644,'Spells Data'!$A$1:$N$363,12,FALSE))</f>
        <v>You return a dead creature you touch to life, provided that it has been dead no longer than 10 days</v>
      </c>
      <c r="N644" t="str">
        <f>IF(VLOOKUP($C644,'Spells Data'!$A$1:$N$363,13,FALSE)=0,"",VLOOKUP($C644,'Spells Data'!$A$1:$N$363,13,FALSE))</f>
        <v/>
      </c>
      <c r="O644" t="s">
        <v>10</v>
      </c>
    </row>
    <row r="645" spans="1:15" x14ac:dyDescent="0.4">
      <c r="A645" t="s">
        <v>124</v>
      </c>
      <c r="B645">
        <v>5</v>
      </c>
      <c r="C645" t="s">
        <v>95</v>
      </c>
      <c r="D645" t="str">
        <f>IF(VLOOKUP($C645,'Spells Data'!$A$1:$N$363,3,FALSE)=0,"",VLOOKUP($C645,'Spells Data'!$A$1:$N$363,3,FALSE))</f>
        <v>necromancy</v>
      </c>
      <c r="E645" t="str">
        <f>IF(VLOOKUP($C645,'Spells Data'!$A$1:$N$363,4,FALSE)=0,"",VLOOKUP($C645,'Spells Data'!$A$1:$N$363,4,FALSE))</f>
        <v/>
      </c>
      <c r="F645" t="str">
        <f>IF(VLOOKUP($C645,'Spells Data'!$A$1:$N$363,5,FALSE)=0,"",VLOOKUP($C645,'Spells Data'!$A$1:$N$363,5,FALSE))</f>
        <v>1 hour</v>
      </c>
      <c r="G645" t="str">
        <f>IF(VLOOKUP($C645,'Spells Data'!$A$1:$N$363,6,FALSE)=0,"",VLOOKUP($C645,'Spells Data'!$A$1:$N$363,6,FALSE))</f>
        <v>Touch</v>
      </c>
      <c r="H645" t="str">
        <f>IF(VLOOKUP($C645,'Spells Data'!$A$1:$N$363,7,FALSE)=0,"",VLOOKUP($C645,'Spells Data'!$A$1:$N$363,7,FALSE))</f>
        <v>V</v>
      </c>
      <c r="I645" t="str">
        <f>IF(VLOOKUP($C645,'Spells Data'!$A$1:$N$363,8,FALSE)=0,"",VLOOKUP($C645,'Spells Data'!$A$1:$N$363,8,FALSE))</f>
        <v>S</v>
      </c>
      <c r="J645" t="str">
        <f>IF(VLOOKUP($C645,'Spells Data'!$A$1:$N$363,9,FALSE)=0,"",VLOOKUP($C645,'Spells Data'!$A$1:$N$363,9,FALSE))</f>
        <v>M</v>
      </c>
      <c r="K645" t="str">
        <f>IF(VLOOKUP($C645,'Spells Data'!$A$1:$N$363,10,FALSE)=0,"",VLOOKUP($C645,'Spells Data'!$A$1:$N$363,10,FALSE))</f>
        <v>yes</v>
      </c>
      <c r="L645" t="str">
        <f>IF(VLOOKUP($C645,'Spells Data'!$A$1:$N$363,11,FALSE)=0,"",VLOOKUP($C645,'Spells Data'!$A$1:$N$363,11,FALSE))</f>
        <v>Instantaneous</v>
      </c>
      <c r="M645" t="str">
        <f>IF(VLOOKUP($C645,'Spells Data'!$A$1:$N$363,12,FALSE)=0,"",VLOOKUP($C645,'Spells Data'!$A$1:$N$363,12,FALSE))</f>
        <v>You return a dead creature you touch to life, provided that it has been dead no longer than 10 days</v>
      </c>
      <c r="N645" t="str">
        <f>IF(VLOOKUP($C645,'Spells Data'!$A$1:$N$363,13,FALSE)=0,"",VLOOKUP($C645,'Spells Data'!$A$1:$N$363,13,FALSE))</f>
        <v/>
      </c>
      <c r="O645" t="s">
        <v>124</v>
      </c>
    </row>
    <row r="646" spans="1:15" x14ac:dyDescent="0.4">
      <c r="A646" t="s">
        <v>247</v>
      </c>
      <c r="B646">
        <v>5</v>
      </c>
      <c r="C646" t="s">
        <v>95</v>
      </c>
      <c r="D646" t="str">
        <f>IF(VLOOKUP($C646,'Spells Data'!$A$1:$N$363,3,FALSE)=0,"",VLOOKUP($C646,'Spells Data'!$A$1:$N$363,3,FALSE))</f>
        <v>necromancy</v>
      </c>
      <c r="E646" t="str">
        <f>IF(VLOOKUP($C646,'Spells Data'!$A$1:$N$363,4,FALSE)=0,"",VLOOKUP($C646,'Spells Data'!$A$1:$N$363,4,FALSE))</f>
        <v/>
      </c>
      <c r="F646" t="str">
        <f>IF(VLOOKUP($C646,'Spells Data'!$A$1:$N$363,5,FALSE)=0,"",VLOOKUP($C646,'Spells Data'!$A$1:$N$363,5,FALSE))</f>
        <v>1 hour</v>
      </c>
      <c r="G646" t="str">
        <f>IF(VLOOKUP($C646,'Spells Data'!$A$1:$N$363,6,FALSE)=0,"",VLOOKUP($C646,'Spells Data'!$A$1:$N$363,6,FALSE))</f>
        <v>Touch</v>
      </c>
      <c r="H646" t="str">
        <f>IF(VLOOKUP($C646,'Spells Data'!$A$1:$N$363,7,FALSE)=0,"",VLOOKUP($C646,'Spells Data'!$A$1:$N$363,7,FALSE))</f>
        <v>V</v>
      </c>
      <c r="I646" t="str">
        <f>IF(VLOOKUP($C646,'Spells Data'!$A$1:$N$363,8,FALSE)=0,"",VLOOKUP($C646,'Spells Data'!$A$1:$N$363,8,FALSE))</f>
        <v>S</v>
      </c>
      <c r="J646" t="str">
        <f>IF(VLOOKUP($C646,'Spells Data'!$A$1:$N$363,9,FALSE)=0,"",VLOOKUP($C646,'Spells Data'!$A$1:$N$363,9,FALSE))</f>
        <v>M</v>
      </c>
      <c r="K646" t="str">
        <f>IF(VLOOKUP($C646,'Spells Data'!$A$1:$N$363,10,FALSE)=0,"",VLOOKUP($C646,'Spells Data'!$A$1:$N$363,10,FALSE))</f>
        <v>yes</v>
      </c>
      <c r="L646" t="str">
        <f>IF(VLOOKUP($C646,'Spells Data'!$A$1:$N$363,11,FALSE)=0,"",VLOOKUP($C646,'Spells Data'!$A$1:$N$363,11,FALSE))</f>
        <v>Instantaneous</v>
      </c>
      <c r="M646" t="str">
        <f>IF(VLOOKUP($C646,'Spells Data'!$A$1:$N$363,12,FALSE)=0,"",VLOOKUP($C646,'Spells Data'!$A$1:$N$363,12,FALSE))</f>
        <v>You return a dead creature you touch to life, provided that it has been dead no longer than 10 days</v>
      </c>
      <c r="N646" t="str">
        <f>IF(VLOOKUP($C646,'Spells Data'!$A$1:$N$363,13,FALSE)=0,"",VLOOKUP($C646,'Spells Data'!$A$1:$N$363,13,FALSE))</f>
        <v/>
      </c>
      <c r="O646" t="s">
        <v>247</v>
      </c>
    </row>
    <row r="647" spans="1:15" x14ac:dyDescent="0.4">
      <c r="A647" t="s">
        <v>342</v>
      </c>
      <c r="B647">
        <v>5</v>
      </c>
      <c r="C647" t="s">
        <v>362</v>
      </c>
      <c r="D647" t="str">
        <f>IF(VLOOKUP($C647,'Spells Data'!$A$1:$N$363,3,FALSE)=0,"",VLOOKUP($C647,'Spells Data'!$A$1:$N$363,3,FALSE))</f>
        <v>divination</v>
      </c>
      <c r="E647" t="str">
        <f>IF(VLOOKUP($C647,'Spells Data'!$A$1:$N$363,4,FALSE)=0,"",VLOOKUP($C647,'Spells Data'!$A$1:$N$363,4,FALSE))</f>
        <v>yes</v>
      </c>
      <c r="F647" t="str">
        <f>IF(VLOOKUP($C647,'Spells Data'!$A$1:$N$363,5,FALSE)=0,"",VLOOKUP($C647,'Spells Data'!$A$1:$N$363,5,FALSE))</f>
        <v>1 action</v>
      </c>
      <c r="G647" t="str">
        <f>IF(VLOOKUP($C647,'Spells Data'!$A$1:$N$363,6,FALSE)=0,"",VLOOKUP($C647,'Spells Data'!$A$1:$N$363,6,FALSE))</f>
        <v>30 feet</v>
      </c>
      <c r="H647" t="str">
        <f>IF(VLOOKUP($C647,'Spells Data'!$A$1:$N$363,7,FALSE)=0,"",VLOOKUP($C647,'Spells Data'!$A$1:$N$363,7,FALSE))</f>
        <v>V</v>
      </c>
      <c r="I647" t="str">
        <f>IF(VLOOKUP($C647,'Spells Data'!$A$1:$N$363,8,FALSE)=0,"",VLOOKUP($C647,'Spells Data'!$A$1:$N$363,8,FALSE))</f>
        <v>S</v>
      </c>
      <c r="J647" t="str">
        <f>IF(VLOOKUP($C647,'Spells Data'!$A$1:$N$363,9,FALSE)=0,"",VLOOKUP($C647,'Spells Data'!$A$1:$N$363,9,FALSE))</f>
        <v>M</v>
      </c>
      <c r="K647" t="str">
        <f>IF(VLOOKUP($C647,'Spells Data'!$A$1:$N$363,10,FALSE)=0,"",VLOOKUP($C647,'Spells Data'!$A$1:$N$363,10,FALSE))</f>
        <v/>
      </c>
      <c r="L647" t="str">
        <f>IF(VLOOKUP($C647,'Spells Data'!$A$1:$N$363,11,FALSE)=0,"",VLOOKUP($C647,'Spells Data'!$A$1:$N$363,11,FALSE))</f>
        <v>1 hour</v>
      </c>
      <c r="M647" t="str">
        <f>IF(VLOOKUP($C647,'Spells Data'!$A$1:$N$363,12,FALSE)=0,"",VLOOKUP($C647,'Spells Data'!$A$1:$N$363,12,FALSE))</f>
        <v>You forge a telepathic link among up to eight willing creatures of your choice within range</v>
      </c>
      <c r="N647" t="str">
        <f>IF(VLOOKUP($C647,'Spells Data'!$A$1:$N$363,13,FALSE)=0,"",VLOOKUP($C647,'Spells Data'!$A$1:$N$363,13,FALSE))</f>
        <v/>
      </c>
      <c r="O647" t="s">
        <v>342</v>
      </c>
    </row>
    <row r="648" spans="1:15" x14ac:dyDescent="0.4">
      <c r="A648" t="s">
        <v>329</v>
      </c>
      <c r="B648">
        <v>2</v>
      </c>
      <c r="C648" t="s">
        <v>335</v>
      </c>
      <c r="D648" t="str">
        <f>IF(VLOOKUP($C648,'Spells Data'!$A$1:$N$363,3,FALSE)=0,"",VLOOKUP($C648,'Spells Data'!$A$1:$N$363,3,FALSE))</f>
        <v>necromancy</v>
      </c>
      <c r="E648" t="str">
        <f>IF(VLOOKUP($C648,'Spells Data'!$A$1:$N$363,4,FALSE)=0,"",VLOOKUP($C648,'Spells Data'!$A$1:$N$363,4,FALSE))</f>
        <v/>
      </c>
      <c r="F648" t="str">
        <f>IF(VLOOKUP($C648,'Spells Data'!$A$1:$N$363,5,FALSE)=0,"",VLOOKUP($C648,'Spells Data'!$A$1:$N$363,5,FALSE))</f>
        <v>1 action</v>
      </c>
      <c r="G648" t="str">
        <f>IF(VLOOKUP($C648,'Spells Data'!$A$1:$N$363,6,FALSE)=0,"",VLOOKUP($C648,'Spells Data'!$A$1:$N$363,6,FALSE))</f>
        <v>60 feet</v>
      </c>
      <c r="H648" t="str">
        <f>IF(VLOOKUP($C648,'Spells Data'!$A$1:$N$363,7,FALSE)=0,"",VLOOKUP($C648,'Spells Data'!$A$1:$N$363,7,FALSE))</f>
        <v>V</v>
      </c>
      <c r="I648" t="str">
        <f>IF(VLOOKUP($C648,'Spells Data'!$A$1:$N$363,8,FALSE)=0,"",VLOOKUP($C648,'Spells Data'!$A$1:$N$363,8,FALSE))</f>
        <v>S</v>
      </c>
      <c r="J648" t="str">
        <f>IF(VLOOKUP($C648,'Spells Data'!$A$1:$N$363,9,FALSE)=0,"",VLOOKUP($C648,'Spells Data'!$A$1:$N$363,9,FALSE))</f>
        <v/>
      </c>
      <c r="K648" t="str">
        <f>IF(VLOOKUP($C648,'Spells Data'!$A$1:$N$363,10,FALSE)=0,"",VLOOKUP($C648,'Spells Data'!$A$1:$N$363,10,FALSE))</f>
        <v/>
      </c>
      <c r="L648" t="str">
        <f>IF(VLOOKUP($C648,'Spells Data'!$A$1:$N$363,11,FALSE)=0,"",VLOOKUP($C648,'Spells Data'!$A$1:$N$363,11,FALSE))</f>
        <v>Concentration, up to 1 minute</v>
      </c>
      <c r="M648" t="str">
        <f>IF(VLOOKUP($C648,'Spells Data'!$A$1:$N$363,12,FALSE)=0,"",VLOOKUP($C648,'Spells Data'!$A$1:$N$363,12,FALSE))</f>
        <v>On a ranged spell attack hit, the target deals only half damage with weapon attacks that use Str until the spell ends</v>
      </c>
      <c r="N648" t="str">
        <f>IF(VLOOKUP($C648,'Spells Data'!$A$1:$N$363,13,FALSE)=0,"",VLOOKUP($C648,'Spells Data'!$A$1:$N$363,13,FALSE))</f>
        <v/>
      </c>
      <c r="O648" t="s">
        <v>329</v>
      </c>
    </row>
    <row r="649" spans="1:15" x14ac:dyDescent="0.4">
      <c r="A649" t="s">
        <v>342</v>
      </c>
      <c r="B649">
        <v>2</v>
      </c>
      <c r="C649" t="s">
        <v>335</v>
      </c>
      <c r="D649" t="str">
        <f>IF(VLOOKUP($C649,'Spells Data'!$A$1:$N$363,3,FALSE)=0,"",VLOOKUP($C649,'Spells Data'!$A$1:$N$363,3,FALSE))</f>
        <v>necromancy</v>
      </c>
      <c r="E649" t="str">
        <f>IF(VLOOKUP($C649,'Spells Data'!$A$1:$N$363,4,FALSE)=0,"",VLOOKUP($C649,'Spells Data'!$A$1:$N$363,4,FALSE))</f>
        <v/>
      </c>
      <c r="F649" t="str">
        <f>IF(VLOOKUP($C649,'Spells Data'!$A$1:$N$363,5,FALSE)=0,"",VLOOKUP($C649,'Spells Data'!$A$1:$N$363,5,FALSE))</f>
        <v>1 action</v>
      </c>
      <c r="G649" t="str">
        <f>IF(VLOOKUP($C649,'Spells Data'!$A$1:$N$363,6,FALSE)=0,"",VLOOKUP($C649,'Spells Data'!$A$1:$N$363,6,FALSE))</f>
        <v>60 feet</v>
      </c>
      <c r="H649" t="str">
        <f>IF(VLOOKUP($C649,'Spells Data'!$A$1:$N$363,7,FALSE)=0,"",VLOOKUP($C649,'Spells Data'!$A$1:$N$363,7,FALSE))</f>
        <v>V</v>
      </c>
      <c r="I649" t="str">
        <f>IF(VLOOKUP($C649,'Spells Data'!$A$1:$N$363,8,FALSE)=0,"",VLOOKUP($C649,'Spells Data'!$A$1:$N$363,8,FALSE))</f>
        <v>S</v>
      </c>
      <c r="J649" t="str">
        <f>IF(VLOOKUP($C649,'Spells Data'!$A$1:$N$363,9,FALSE)=0,"",VLOOKUP($C649,'Spells Data'!$A$1:$N$363,9,FALSE))</f>
        <v/>
      </c>
      <c r="K649" t="str">
        <f>IF(VLOOKUP($C649,'Spells Data'!$A$1:$N$363,10,FALSE)=0,"",VLOOKUP($C649,'Spells Data'!$A$1:$N$363,10,FALSE))</f>
        <v/>
      </c>
      <c r="L649" t="str">
        <f>IF(VLOOKUP($C649,'Spells Data'!$A$1:$N$363,11,FALSE)=0,"",VLOOKUP($C649,'Spells Data'!$A$1:$N$363,11,FALSE))</f>
        <v>Concentration, up to 1 minute</v>
      </c>
      <c r="M649" t="str">
        <f>IF(VLOOKUP($C649,'Spells Data'!$A$1:$N$363,12,FALSE)=0,"",VLOOKUP($C649,'Spells Data'!$A$1:$N$363,12,FALSE))</f>
        <v>On a ranged spell attack hit, the target deals only half damage with weapon attacks that use Str until the spell ends</v>
      </c>
      <c r="N649" t="str">
        <f>IF(VLOOKUP($C649,'Spells Data'!$A$1:$N$363,13,FALSE)=0,"",VLOOKUP($C649,'Spells Data'!$A$1:$N$363,13,FALSE))</f>
        <v/>
      </c>
      <c r="O649" t="s">
        <v>342</v>
      </c>
    </row>
    <row r="650" spans="1:15" x14ac:dyDescent="0.4">
      <c r="A650" t="s">
        <v>278</v>
      </c>
      <c r="B650">
        <v>0</v>
      </c>
      <c r="C650" t="s">
        <v>283</v>
      </c>
      <c r="D650" t="str">
        <f>IF(VLOOKUP($C650,'Spells Data'!$A$1:$N$363,3,FALSE)=0,"",VLOOKUP($C650,'Spells Data'!$A$1:$N$363,3,FALSE))</f>
        <v>evocation</v>
      </c>
      <c r="E650" t="str">
        <f>IF(VLOOKUP($C650,'Spells Data'!$A$1:$N$363,4,FALSE)=0,"",VLOOKUP($C650,'Spells Data'!$A$1:$N$363,4,FALSE))</f>
        <v/>
      </c>
      <c r="F650" t="str">
        <f>IF(VLOOKUP($C650,'Spells Data'!$A$1:$N$363,5,FALSE)=0,"",VLOOKUP($C650,'Spells Data'!$A$1:$N$363,5,FALSE))</f>
        <v>1 action</v>
      </c>
      <c r="G650" t="str">
        <f>IF(VLOOKUP($C650,'Spells Data'!$A$1:$N$363,6,FALSE)=0,"",VLOOKUP($C650,'Spells Data'!$A$1:$N$363,6,FALSE))</f>
        <v>60 feet</v>
      </c>
      <c r="H650" t="str">
        <f>IF(VLOOKUP($C650,'Spells Data'!$A$1:$N$363,7,FALSE)=0,"",VLOOKUP($C650,'Spells Data'!$A$1:$N$363,7,FALSE))</f>
        <v>V</v>
      </c>
      <c r="I650" t="str">
        <f>IF(VLOOKUP($C650,'Spells Data'!$A$1:$N$363,8,FALSE)=0,"",VLOOKUP($C650,'Spells Data'!$A$1:$N$363,8,FALSE))</f>
        <v>S</v>
      </c>
      <c r="J650" t="str">
        <f>IF(VLOOKUP($C650,'Spells Data'!$A$1:$N$363,9,FALSE)=0,"",VLOOKUP($C650,'Spells Data'!$A$1:$N$363,9,FALSE))</f>
        <v/>
      </c>
      <c r="K650" t="str">
        <f>IF(VLOOKUP($C650,'Spells Data'!$A$1:$N$363,10,FALSE)=0,"",VLOOKUP($C650,'Spells Data'!$A$1:$N$363,10,FALSE))</f>
        <v/>
      </c>
      <c r="L650" t="str">
        <f>IF(VLOOKUP($C650,'Spells Data'!$A$1:$N$363,11,FALSE)=0,"",VLOOKUP($C650,'Spells Data'!$A$1:$N$363,11,FALSE))</f>
        <v>Instantaneous</v>
      </c>
      <c r="M650" t="str">
        <f>IF(VLOOKUP($C650,'Spells Data'!$A$1:$N$363,12,FALSE)=0,"",VLOOKUP($C650,'Spells Data'!$A$1:$N$363,12,FALSE))</f>
        <v>On a ranged spell attack hit against a target, it takes 1d8 cold damage, and its speed is reduced by 10 feet until the start of your next turn</v>
      </c>
      <c r="N650" t="str">
        <f>IF(VLOOKUP($C650,'Spells Data'!$A$1:$N$363,13,FALSE)=0,"",VLOOKUP($C650,'Spells Data'!$A$1:$N$363,13,FALSE))</f>
        <v>yes</v>
      </c>
      <c r="O650" t="s">
        <v>278</v>
      </c>
    </row>
    <row r="651" spans="1:15" x14ac:dyDescent="0.4">
      <c r="A651" t="s">
        <v>342</v>
      </c>
      <c r="B651">
        <v>0</v>
      </c>
      <c r="C651" t="s">
        <v>283</v>
      </c>
      <c r="D651" t="str">
        <f>IF(VLOOKUP($C651,'Spells Data'!$A$1:$N$363,3,FALSE)=0,"",VLOOKUP($C651,'Spells Data'!$A$1:$N$363,3,FALSE))</f>
        <v>evocation</v>
      </c>
      <c r="E651" t="str">
        <f>IF(VLOOKUP($C651,'Spells Data'!$A$1:$N$363,4,FALSE)=0,"",VLOOKUP($C651,'Spells Data'!$A$1:$N$363,4,FALSE))</f>
        <v/>
      </c>
      <c r="F651" t="str">
        <f>IF(VLOOKUP($C651,'Spells Data'!$A$1:$N$363,5,FALSE)=0,"",VLOOKUP($C651,'Spells Data'!$A$1:$N$363,5,FALSE))</f>
        <v>1 action</v>
      </c>
      <c r="G651" t="str">
        <f>IF(VLOOKUP($C651,'Spells Data'!$A$1:$N$363,6,FALSE)=0,"",VLOOKUP($C651,'Spells Data'!$A$1:$N$363,6,FALSE))</f>
        <v>60 feet</v>
      </c>
      <c r="H651" t="str">
        <f>IF(VLOOKUP($C651,'Spells Data'!$A$1:$N$363,7,FALSE)=0,"",VLOOKUP($C651,'Spells Data'!$A$1:$N$363,7,FALSE))</f>
        <v>V</v>
      </c>
      <c r="I651" t="str">
        <f>IF(VLOOKUP($C651,'Spells Data'!$A$1:$N$363,8,FALSE)=0,"",VLOOKUP($C651,'Spells Data'!$A$1:$N$363,8,FALSE))</f>
        <v>S</v>
      </c>
      <c r="J651" t="str">
        <f>IF(VLOOKUP($C651,'Spells Data'!$A$1:$N$363,9,FALSE)=0,"",VLOOKUP($C651,'Spells Data'!$A$1:$N$363,9,FALSE))</f>
        <v/>
      </c>
      <c r="K651" t="str">
        <f>IF(VLOOKUP($C651,'Spells Data'!$A$1:$N$363,10,FALSE)=0,"",VLOOKUP($C651,'Spells Data'!$A$1:$N$363,10,FALSE))</f>
        <v/>
      </c>
      <c r="L651" t="str">
        <f>IF(VLOOKUP($C651,'Spells Data'!$A$1:$N$363,11,FALSE)=0,"",VLOOKUP($C651,'Spells Data'!$A$1:$N$363,11,FALSE))</f>
        <v>Instantaneous</v>
      </c>
      <c r="M651" t="str">
        <f>IF(VLOOKUP($C651,'Spells Data'!$A$1:$N$363,12,FALSE)=0,"",VLOOKUP($C651,'Spells Data'!$A$1:$N$363,12,FALSE))</f>
        <v>On a ranged spell attack hit against a target, it takes 1d8 cold damage, and its speed is reduced by 10 feet until the start of your next turn</v>
      </c>
      <c r="N651" t="str">
        <f>IF(VLOOKUP($C651,'Spells Data'!$A$1:$N$363,13,FALSE)=0,"",VLOOKUP($C651,'Spells Data'!$A$1:$N$363,13,FALSE))</f>
        <v>yes</v>
      </c>
      <c r="O651" t="s">
        <v>342</v>
      </c>
    </row>
    <row r="652" spans="1:15" x14ac:dyDescent="0.4">
      <c r="A652" t="s">
        <v>278</v>
      </c>
      <c r="B652">
        <v>1</v>
      </c>
      <c r="C652" t="s">
        <v>292</v>
      </c>
      <c r="D652" t="str">
        <f>IF(VLOOKUP($C652,'Spells Data'!$A$1:$N$363,3,FALSE)=0,"",VLOOKUP($C652,'Spells Data'!$A$1:$N$363,3,FALSE))</f>
        <v>necromancy</v>
      </c>
      <c r="E652" t="str">
        <f>IF(VLOOKUP($C652,'Spells Data'!$A$1:$N$363,4,FALSE)=0,"",VLOOKUP($C652,'Spells Data'!$A$1:$N$363,4,FALSE))</f>
        <v/>
      </c>
      <c r="F652" t="str">
        <f>IF(VLOOKUP($C652,'Spells Data'!$A$1:$N$363,5,FALSE)=0,"",VLOOKUP($C652,'Spells Data'!$A$1:$N$363,5,FALSE))</f>
        <v>1 action</v>
      </c>
      <c r="G652" t="str">
        <f>IF(VLOOKUP($C652,'Spells Data'!$A$1:$N$363,6,FALSE)=0,"",VLOOKUP($C652,'Spells Data'!$A$1:$N$363,6,FALSE))</f>
        <v>60 feet</v>
      </c>
      <c r="H652" t="str">
        <f>IF(VLOOKUP($C652,'Spells Data'!$A$1:$N$363,7,FALSE)=0,"",VLOOKUP($C652,'Spells Data'!$A$1:$N$363,7,FALSE))</f>
        <v>V</v>
      </c>
      <c r="I652" t="str">
        <f>IF(VLOOKUP($C652,'Spells Data'!$A$1:$N$363,8,FALSE)=0,"",VLOOKUP($C652,'Spells Data'!$A$1:$N$363,8,FALSE))</f>
        <v>S</v>
      </c>
      <c r="J652" t="str">
        <f>IF(VLOOKUP($C652,'Spells Data'!$A$1:$N$363,9,FALSE)=0,"",VLOOKUP($C652,'Spells Data'!$A$1:$N$363,9,FALSE))</f>
        <v/>
      </c>
      <c r="K652" t="str">
        <f>IF(VLOOKUP($C652,'Spells Data'!$A$1:$N$363,10,FALSE)=0,"",VLOOKUP($C652,'Spells Data'!$A$1:$N$363,10,FALSE))</f>
        <v/>
      </c>
      <c r="L652" t="str">
        <f>IF(VLOOKUP($C652,'Spells Data'!$A$1:$N$363,11,FALSE)=0,"",VLOOKUP($C652,'Spells Data'!$A$1:$N$363,11,FALSE))</f>
        <v>Instantaneous</v>
      </c>
      <c r="M652" t="str">
        <f>IF(VLOOKUP($C652,'Spells Data'!$A$1:$N$363,12,FALSE)=0,"",VLOOKUP($C652,'Spells Data'!$A$1:$N$363,12,FALSE))</f>
        <v>On a ranged spell attack hit against a target, it takes 2d8 poison damage, and on a failed Con save, it is poisoned your next turn</v>
      </c>
      <c r="N652" t="str">
        <f>IF(VLOOKUP($C652,'Spells Data'!$A$1:$N$363,13,FALSE)=0,"",VLOOKUP($C652,'Spells Data'!$A$1:$N$363,13,FALSE))</f>
        <v>yes</v>
      </c>
      <c r="O652" t="s">
        <v>278</v>
      </c>
    </row>
    <row r="653" spans="1:15" x14ac:dyDescent="0.4">
      <c r="A653" t="s">
        <v>342</v>
      </c>
      <c r="B653">
        <v>1</v>
      </c>
      <c r="C653" t="s">
        <v>292</v>
      </c>
      <c r="D653" t="str">
        <f>IF(VLOOKUP($C653,'Spells Data'!$A$1:$N$363,3,FALSE)=0,"",VLOOKUP($C653,'Spells Data'!$A$1:$N$363,3,FALSE))</f>
        <v>necromancy</v>
      </c>
      <c r="E653" t="str">
        <f>IF(VLOOKUP($C653,'Spells Data'!$A$1:$N$363,4,FALSE)=0,"",VLOOKUP($C653,'Spells Data'!$A$1:$N$363,4,FALSE))</f>
        <v/>
      </c>
      <c r="F653" t="str">
        <f>IF(VLOOKUP($C653,'Spells Data'!$A$1:$N$363,5,FALSE)=0,"",VLOOKUP($C653,'Spells Data'!$A$1:$N$363,5,FALSE))</f>
        <v>1 action</v>
      </c>
      <c r="G653" t="str">
        <f>IF(VLOOKUP($C653,'Spells Data'!$A$1:$N$363,6,FALSE)=0,"",VLOOKUP($C653,'Spells Data'!$A$1:$N$363,6,FALSE))</f>
        <v>60 feet</v>
      </c>
      <c r="H653" t="str">
        <f>IF(VLOOKUP($C653,'Spells Data'!$A$1:$N$363,7,FALSE)=0,"",VLOOKUP($C653,'Spells Data'!$A$1:$N$363,7,FALSE))</f>
        <v>V</v>
      </c>
      <c r="I653" t="str">
        <f>IF(VLOOKUP($C653,'Spells Data'!$A$1:$N$363,8,FALSE)=0,"",VLOOKUP($C653,'Spells Data'!$A$1:$N$363,8,FALSE))</f>
        <v>S</v>
      </c>
      <c r="J653" t="str">
        <f>IF(VLOOKUP($C653,'Spells Data'!$A$1:$N$363,9,FALSE)=0,"",VLOOKUP($C653,'Spells Data'!$A$1:$N$363,9,FALSE))</f>
        <v/>
      </c>
      <c r="K653" t="str">
        <f>IF(VLOOKUP($C653,'Spells Data'!$A$1:$N$363,10,FALSE)=0,"",VLOOKUP($C653,'Spells Data'!$A$1:$N$363,10,FALSE))</f>
        <v/>
      </c>
      <c r="L653" t="str">
        <f>IF(VLOOKUP($C653,'Spells Data'!$A$1:$N$363,11,FALSE)=0,"",VLOOKUP($C653,'Spells Data'!$A$1:$N$363,11,FALSE))</f>
        <v>Instantaneous</v>
      </c>
      <c r="M653" t="str">
        <f>IF(VLOOKUP($C653,'Spells Data'!$A$1:$N$363,12,FALSE)=0,"",VLOOKUP($C653,'Spells Data'!$A$1:$N$363,12,FALSE))</f>
        <v>On a ranged spell attack hit against a target, it takes 2d8 poison damage, and on a failed Con save, it is poisoned your next turn</v>
      </c>
      <c r="N653" t="str">
        <f>IF(VLOOKUP($C653,'Spells Data'!$A$1:$N$363,13,FALSE)=0,"",VLOOKUP($C653,'Spells Data'!$A$1:$N$363,13,FALSE))</f>
        <v>yes</v>
      </c>
      <c r="O653" t="s">
        <v>342</v>
      </c>
    </row>
    <row r="654" spans="1:15" x14ac:dyDescent="0.4">
      <c r="A654" t="s">
        <v>10</v>
      </c>
      <c r="B654">
        <v>7</v>
      </c>
      <c r="C654" t="s">
        <v>111</v>
      </c>
      <c r="D654" t="str">
        <f>IF(VLOOKUP($C654,'Spells Data'!$A$1:$N$363,3,FALSE)=0,"",VLOOKUP($C654,'Spells Data'!$A$1:$N$363,3,FALSE))</f>
        <v>transmutation</v>
      </c>
      <c r="E654" t="str">
        <f>IF(VLOOKUP($C654,'Spells Data'!$A$1:$N$363,4,FALSE)=0,"",VLOOKUP($C654,'Spells Data'!$A$1:$N$363,4,FALSE))</f>
        <v/>
      </c>
      <c r="F654" t="str">
        <f>IF(VLOOKUP($C654,'Spells Data'!$A$1:$N$363,5,FALSE)=0,"",VLOOKUP($C654,'Spells Data'!$A$1:$N$363,5,FALSE))</f>
        <v>1 minute</v>
      </c>
      <c r="G654" t="str">
        <f>IF(VLOOKUP($C654,'Spells Data'!$A$1:$N$363,6,FALSE)=0,"",VLOOKUP($C654,'Spells Data'!$A$1:$N$363,6,FALSE))</f>
        <v>Touch</v>
      </c>
      <c r="H654" t="str">
        <f>IF(VLOOKUP($C654,'Spells Data'!$A$1:$N$363,7,FALSE)=0,"",VLOOKUP($C654,'Spells Data'!$A$1:$N$363,7,FALSE))</f>
        <v>V</v>
      </c>
      <c r="I654" t="str">
        <f>IF(VLOOKUP($C654,'Spells Data'!$A$1:$N$363,8,FALSE)=0,"",VLOOKUP($C654,'Spells Data'!$A$1:$N$363,8,FALSE))</f>
        <v>S</v>
      </c>
      <c r="J654" t="str">
        <f>IF(VLOOKUP($C654,'Spells Data'!$A$1:$N$363,9,FALSE)=0,"",VLOOKUP($C654,'Spells Data'!$A$1:$N$363,9,FALSE))</f>
        <v>M</v>
      </c>
      <c r="K654" t="str">
        <f>IF(VLOOKUP($C654,'Spells Data'!$A$1:$N$363,10,FALSE)=0,"",VLOOKUP($C654,'Spells Data'!$A$1:$N$363,10,FALSE))</f>
        <v/>
      </c>
      <c r="L654" t="str">
        <f>IF(VLOOKUP($C654,'Spells Data'!$A$1:$N$363,11,FALSE)=0,"",VLOOKUP($C654,'Spells Data'!$A$1:$N$363,11,FALSE))</f>
        <v>1 hour</v>
      </c>
      <c r="M654" t="str">
        <f>IF(VLOOKUP($C654,'Spells Data'!$A$1:$N$363,12,FALSE)=0,"",VLOOKUP($C654,'Spells Data'!$A$1:$N$363,12,FALSE))</f>
        <v>You touch a creature and stimulate its natural healing ability. The target regains 4d8 + 15 hit points. For the duration of the spell, the target regains 1 hit point at the start of each of its turns</v>
      </c>
      <c r="N654" t="str">
        <f>IF(VLOOKUP($C654,'Spells Data'!$A$1:$N$363,13,FALSE)=0,"",VLOOKUP($C654,'Spells Data'!$A$1:$N$363,13,FALSE))</f>
        <v/>
      </c>
      <c r="O654" t="s">
        <v>10</v>
      </c>
    </row>
    <row r="655" spans="1:15" x14ac:dyDescent="0.4">
      <c r="A655" t="s">
        <v>124</v>
      </c>
      <c r="B655">
        <v>7</v>
      </c>
      <c r="C655" t="s">
        <v>111</v>
      </c>
      <c r="D655" t="str">
        <f>IF(VLOOKUP($C655,'Spells Data'!$A$1:$N$363,3,FALSE)=0,"",VLOOKUP($C655,'Spells Data'!$A$1:$N$363,3,FALSE))</f>
        <v>transmutation</v>
      </c>
      <c r="E655" t="str">
        <f>IF(VLOOKUP($C655,'Spells Data'!$A$1:$N$363,4,FALSE)=0,"",VLOOKUP($C655,'Spells Data'!$A$1:$N$363,4,FALSE))</f>
        <v/>
      </c>
      <c r="F655" t="str">
        <f>IF(VLOOKUP($C655,'Spells Data'!$A$1:$N$363,5,FALSE)=0,"",VLOOKUP($C655,'Spells Data'!$A$1:$N$363,5,FALSE))</f>
        <v>1 minute</v>
      </c>
      <c r="G655" t="str">
        <f>IF(VLOOKUP($C655,'Spells Data'!$A$1:$N$363,6,FALSE)=0,"",VLOOKUP($C655,'Spells Data'!$A$1:$N$363,6,FALSE))</f>
        <v>Touch</v>
      </c>
      <c r="H655" t="str">
        <f>IF(VLOOKUP($C655,'Spells Data'!$A$1:$N$363,7,FALSE)=0,"",VLOOKUP($C655,'Spells Data'!$A$1:$N$363,7,FALSE))</f>
        <v>V</v>
      </c>
      <c r="I655" t="str">
        <f>IF(VLOOKUP($C655,'Spells Data'!$A$1:$N$363,8,FALSE)=0,"",VLOOKUP($C655,'Spells Data'!$A$1:$N$363,8,FALSE))</f>
        <v>S</v>
      </c>
      <c r="J655" t="str">
        <f>IF(VLOOKUP($C655,'Spells Data'!$A$1:$N$363,9,FALSE)=0,"",VLOOKUP($C655,'Spells Data'!$A$1:$N$363,9,FALSE))</f>
        <v>M</v>
      </c>
      <c r="K655" t="str">
        <f>IF(VLOOKUP($C655,'Spells Data'!$A$1:$N$363,10,FALSE)=0,"",VLOOKUP($C655,'Spells Data'!$A$1:$N$363,10,FALSE))</f>
        <v/>
      </c>
      <c r="L655" t="str">
        <f>IF(VLOOKUP($C655,'Spells Data'!$A$1:$N$363,11,FALSE)=0,"",VLOOKUP($C655,'Spells Data'!$A$1:$N$363,11,FALSE))</f>
        <v>1 hour</v>
      </c>
      <c r="M655" t="str">
        <f>IF(VLOOKUP($C655,'Spells Data'!$A$1:$N$363,12,FALSE)=0,"",VLOOKUP($C655,'Spells Data'!$A$1:$N$363,12,FALSE))</f>
        <v>You touch a creature and stimulate its natural healing ability. The target regains 4d8 + 15 hit points. For the duration of the spell, the target regains 1 hit point at the start of each of its turns</v>
      </c>
      <c r="N655" t="str">
        <f>IF(VLOOKUP($C655,'Spells Data'!$A$1:$N$363,13,FALSE)=0,"",VLOOKUP($C655,'Spells Data'!$A$1:$N$363,13,FALSE))</f>
        <v/>
      </c>
      <c r="O655" t="s">
        <v>124</v>
      </c>
    </row>
    <row r="656" spans="1:15" x14ac:dyDescent="0.4">
      <c r="A656" t="s">
        <v>195</v>
      </c>
      <c r="B656">
        <v>7</v>
      </c>
      <c r="C656" t="s">
        <v>111</v>
      </c>
      <c r="D656" t="str">
        <f>IF(VLOOKUP($C656,'Spells Data'!$A$1:$N$363,3,FALSE)=0,"",VLOOKUP($C656,'Spells Data'!$A$1:$N$363,3,FALSE))</f>
        <v>transmutation</v>
      </c>
      <c r="E656" t="str">
        <f>IF(VLOOKUP($C656,'Spells Data'!$A$1:$N$363,4,FALSE)=0,"",VLOOKUP($C656,'Spells Data'!$A$1:$N$363,4,FALSE))</f>
        <v/>
      </c>
      <c r="F656" t="str">
        <f>IF(VLOOKUP($C656,'Spells Data'!$A$1:$N$363,5,FALSE)=0,"",VLOOKUP($C656,'Spells Data'!$A$1:$N$363,5,FALSE))</f>
        <v>1 minute</v>
      </c>
      <c r="G656" t="str">
        <f>IF(VLOOKUP($C656,'Spells Data'!$A$1:$N$363,6,FALSE)=0,"",VLOOKUP($C656,'Spells Data'!$A$1:$N$363,6,FALSE))</f>
        <v>Touch</v>
      </c>
      <c r="H656" t="str">
        <f>IF(VLOOKUP($C656,'Spells Data'!$A$1:$N$363,7,FALSE)=0,"",VLOOKUP($C656,'Spells Data'!$A$1:$N$363,7,FALSE))</f>
        <v>V</v>
      </c>
      <c r="I656" t="str">
        <f>IF(VLOOKUP($C656,'Spells Data'!$A$1:$N$363,8,FALSE)=0,"",VLOOKUP($C656,'Spells Data'!$A$1:$N$363,8,FALSE))</f>
        <v>S</v>
      </c>
      <c r="J656" t="str">
        <f>IF(VLOOKUP($C656,'Spells Data'!$A$1:$N$363,9,FALSE)=0,"",VLOOKUP($C656,'Spells Data'!$A$1:$N$363,9,FALSE))</f>
        <v>M</v>
      </c>
      <c r="K656" t="str">
        <f>IF(VLOOKUP($C656,'Spells Data'!$A$1:$N$363,10,FALSE)=0,"",VLOOKUP($C656,'Spells Data'!$A$1:$N$363,10,FALSE))</f>
        <v/>
      </c>
      <c r="L656" t="str">
        <f>IF(VLOOKUP($C656,'Spells Data'!$A$1:$N$363,11,FALSE)=0,"",VLOOKUP($C656,'Spells Data'!$A$1:$N$363,11,FALSE))</f>
        <v>1 hour</v>
      </c>
      <c r="M656" t="str">
        <f>IF(VLOOKUP($C656,'Spells Data'!$A$1:$N$363,12,FALSE)=0,"",VLOOKUP($C656,'Spells Data'!$A$1:$N$363,12,FALSE))</f>
        <v>You touch a creature and stimulate its natural healing ability. The target regains 4d8 + 15 hit points. For the duration of the spell, the target regains 1 hit point at the start of each of its turns</v>
      </c>
      <c r="N656" t="str">
        <f>IF(VLOOKUP($C656,'Spells Data'!$A$1:$N$363,13,FALSE)=0,"",VLOOKUP($C656,'Spells Data'!$A$1:$N$363,13,FALSE))</f>
        <v/>
      </c>
      <c r="O656" t="s">
        <v>195</v>
      </c>
    </row>
    <row r="657" spans="1:15" x14ac:dyDescent="0.4">
      <c r="A657" t="s">
        <v>195</v>
      </c>
      <c r="B657">
        <v>5</v>
      </c>
      <c r="C657" t="s">
        <v>233</v>
      </c>
      <c r="D657" t="str">
        <f>IF(VLOOKUP($C657,'Spells Data'!$A$1:$N$363,3,FALSE)=0,"",VLOOKUP($C657,'Spells Data'!$A$1:$N$363,3,FALSE))</f>
        <v>transmutation</v>
      </c>
      <c r="E657" t="str">
        <f>IF(VLOOKUP($C657,'Spells Data'!$A$1:$N$363,4,FALSE)=0,"",VLOOKUP($C657,'Spells Data'!$A$1:$N$363,4,FALSE))</f>
        <v/>
      </c>
      <c r="F657" t="str">
        <f>IF(VLOOKUP($C657,'Spells Data'!$A$1:$N$363,5,FALSE)=0,"",VLOOKUP($C657,'Spells Data'!$A$1:$N$363,5,FALSE))</f>
        <v>1 hour</v>
      </c>
      <c r="G657" t="str">
        <f>IF(VLOOKUP($C657,'Spells Data'!$A$1:$N$363,6,FALSE)=0,"",VLOOKUP($C657,'Spells Data'!$A$1:$N$363,6,FALSE))</f>
        <v>Touch</v>
      </c>
      <c r="H657" t="str">
        <f>IF(VLOOKUP($C657,'Spells Data'!$A$1:$N$363,7,FALSE)=0,"",VLOOKUP($C657,'Spells Data'!$A$1:$N$363,7,FALSE))</f>
        <v>V</v>
      </c>
      <c r="I657" t="str">
        <f>IF(VLOOKUP($C657,'Spells Data'!$A$1:$N$363,8,FALSE)=0,"",VLOOKUP($C657,'Spells Data'!$A$1:$N$363,8,FALSE))</f>
        <v>S</v>
      </c>
      <c r="J657" t="str">
        <f>IF(VLOOKUP($C657,'Spells Data'!$A$1:$N$363,9,FALSE)=0,"",VLOOKUP($C657,'Spells Data'!$A$1:$N$363,9,FALSE))</f>
        <v>M</v>
      </c>
      <c r="K657" t="str">
        <f>IF(VLOOKUP($C657,'Spells Data'!$A$1:$N$363,10,FALSE)=0,"",VLOOKUP($C657,'Spells Data'!$A$1:$N$363,10,FALSE))</f>
        <v>yes</v>
      </c>
      <c r="L657" t="str">
        <f>IF(VLOOKUP($C657,'Spells Data'!$A$1:$N$363,11,FALSE)=0,"",VLOOKUP($C657,'Spells Data'!$A$1:$N$363,11,FALSE))</f>
        <v>Instantaneous</v>
      </c>
      <c r="M657" t="str">
        <f>IF(VLOOKUP($C657,'Spells Data'!$A$1:$N$363,12,FALSE)=0,"",VLOOKUP($C657,'Spells Data'!$A$1:$N$363,12,FALSE))</f>
        <v>You touch a dead humanoid or a piece of a dead humanoid. Provided that the creature has been dead no longer than 10 days, the spell forms a new random adult body for it</v>
      </c>
      <c r="N657" t="str">
        <f>IF(VLOOKUP($C657,'Spells Data'!$A$1:$N$363,13,FALSE)=0,"",VLOOKUP($C657,'Spells Data'!$A$1:$N$363,13,FALSE))</f>
        <v/>
      </c>
      <c r="O657" t="s">
        <v>195</v>
      </c>
    </row>
    <row r="658" spans="1:15" x14ac:dyDescent="0.4">
      <c r="A658" t="s">
        <v>124</v>
      </c>
      <c r="B658">
        <v>3</v>
      </c>
      <c r="C658" t="s">
        <v>159</v>
      </c>
      <c r="D658" t="str">
        <f>IF(VLOOKUP($C658,'Spells Data'!$A$1:$N$363,3,FALSE)=0,"",VLOOKUP($C658,'Spells Data'!$A$1:$N$363,3,FALSE))</f>
        <v>abjuration</v>
      </c>
      <c r="E658" t="str">
        <f>IF(VLOOKUP($C658,'Spells Data'!$A$1:$N$363,4,FALSE)=0,"",VLOOKUP($C658,'Spells Data'!$A$1:$N$363,4,FALSE))</f>
        <v/>
      </c>
      <c r="F658" t="str">
        <f>IF(VLOOKUP($C658,'Spells Data'!$A$1:$N$363,5,FALSE)=0,"",VLOOKUP($C658,'Spells Data'!$A$1:$N$363,5,FALSE))</f>
        <v>1 action</v>
      </c>
      <c r="G658" t="str">
        <f>IF(VLOOKUP($C658,'Spells Data'!$A$1:$N$363,6,FALSE)=0,"",VLOOKUP($C658,'Spells Data'!$A$1:$N$363,6,FALSE))</f>
        <v>Touch</v>
      </c>
      <c r="H658" t="str">
        <f>IF(VLOOKUP($C658,'Spells Data'!$A$1:$N$363,7,FALSE)=0,"",VLOOKUP($C658,'Spells Data'!$A$1:$N$363,7,FALSE))</f>
        <v>V</v>
      </c>
      <c r="I658" t="str">
        <f>IF(VLOOKUP($C658,'Spells Data'!$A$1:$N$363,8,FALSE)=0,"",VLOOKUP($C658,'Spells Data'!$A$1:$N$363,8,FALSE))</f>
        <v>S</v>
      </c>
      <c r="J658" t="str">
        <f>IF(VLOOKUP($C658,'Spells Data'!$A$1:$N$363,9,FALSE)=0,"",VLOOKUP($C658,'Spells Data'!$A$1:$N$363,9,FALSE))</f>
        <v/>
      </c>
      <c r="K658" t="str">
        <f>IF(VLOOKUP($C658,'Spells Data'!$A$1:$N$363,10,FALSE)=0,"",VLOOKUP($C658,'Spells Data'!$A$1:$N$363,10,FALSE))</f>
        <v/>
      </c>
      <c r="L658" t="str">
        <f>IF(VLOOKUP($C658,'Spells Data'!$A$1:$N$363,11,FALSE)=0,"",VLOOKUP($C658,'Spells Data'!$A$1:$N$363,11,FALSE))</f>
        <v>Instantaneous</v>
      </c>
      <c r="M658" t="str">
        <f>IF(VLOOKUP($C658,'Spells Data'!$A$1:$N$363,12,FALSE)=0,"",VLOOKUP($C658,'Spells Data'!$A$1:$N$363,12,FALSE))</f>
        <v>At your touch, all curses affecting one creature or object end</v>
      </c>
      <c r="N658" t="str">
        <f>IF(VLOOKUP($C658,'Spells Data'!$A$1:$N$363,13,FALSE)=0,"",VLOOKUP($C658,'Spells Data'!$A$1:$N$363,13,FALSE))</f>
        <v/>
      </c>
      <c r="O658" t="s">
        <v>124</v>
      </c>
    </row>
    <row r="659" spans="1:15" x14ac:dyDescent="0.4">
      <c r="A659" t="s">
        <v>247</v>
      </c>
      <c r="B659">
        <v>3</v>
      </c>
      <c r="C659" t="s">
        <v>159</v>
      </c>
      <c r="D659" t="str">
        <f>IF(VLOOKUP($C659,'Spells Data'!$A$1:$N$363,3,FALSE)=0,"",VLOOKUP($C659,'Spells Data'!$A$1:$N$363,3,FALSE))</f>
        <v>abjuration</v>
      </c>
      <c r="E659" t="str">
        <f>IF(VLOOKUP($C659,'Spells Data'!$A$1:$N$363,4,FALSE)=0,"",VLOOKUP($C659,'Spells Data'!$A$1:$N$363,4,FALSE))</f>
        <v/>
      </c>
      <c r="F659" t="str">
        <f>IF(VLOOKUP($C659,'Spells Data'!$A$1:$N$363,5,FALSE)=0,"",VLOOKUP($C659,'Spells Data'!$A$1:$N$363,5,FALSE))</f>
        <v>1 action</v>
      </c>
      <c r="G659" t="str">
        <f>IF(VLOOKUP($C659,'Spells Data'!$A$1:$N$363,6,FALSE)=0,"",VLOOKUP($C659,'Spells Data'!$A$1:$N$363,6,FALSE))</f>
        <v>Touch</v>
      </c>
      <c r="H659" t="str">
        <f>IF(VLOOKUP($C659,'Spells Data'!$A$1:$N$363,7,FALSE)=0,"",VLOOKUP($C659,'Spells Data'!$A$1:$N$363,7,FALSE))</f>
        <v>V</v>
      </c>
      <c r="I659" t="str">
        <f>IF(VLOOKUP($C659,'Spells Data'!$A$1:$N$363,8,FALSE)=0,"",VLOOKUP($C659,'Spells Data'!$A$1:$N$363,8,FALSE))</f>
        <v>S</v>
      </c>
      <c r="J659" t="str">
        <f>IF(VLOOKUP($C659,'Spells Data'!$A$1:$N$363,9,FALSE)=0,"",VLOOKUP($C659,'Spells Data'!$A$1:$N$363,9,FALSE))</f>
        <v/>
      </c>
      <c r="K659" t="str">
        <f>IF(VLOOKUP($C659,'Spells Data'!$A$1:$N$363,10,FALSE)=0,"",VLOOKUP($C659,'Spells Data'!$A$1:$N$363,10,FALSE))</f>
        <v/>
      </c>
      <c r="L659" t="str">
        <f>IF(VLOOKUP($C659,'Spells Data'!$A$1:$N$363,11,FALSE)=0,"",VLOOKUP($C659,'Spells Data'!$A$1:$N$363,11,FALSE))</f>
        <v>Instantaneous</v>
      </c>
      <c r="M659" t="str">
        <f>IF(VLOOKUP($C659,'Spells Data'!$A$1:$N$363,12,FALSE)=0,"",VLOOKUP($C659,'Spells Data'!$A$1:$N$363,12,FALSE))</f>
        <v>At your touch, all curses affecting one creature or object end</v>
      </c>
      <c r="N659" t="str">
        <f>IF(VLOOKUP($C659,'Spells Data'!$A$1:$N$363,13,FALSE)=0,"",VLOOKUP($C659,'Spells Data'!$A$1:$N$363,13,FALSE))</f>
        <v/>
      </c>
      <c r="O659" t="s">
        <v>247</v>
      </c>
    </row>
    <row r="660" spans="1:15" x14ac:dyDescent="0.4">
      <c r="A660" t="s">
        <v>329</v>
      </c>
      <c r="B660">
        <v>3</v>
      </c>
      <c r="C660" t="s">
        <v>159</v>
      </c>
      <c r="D660" t="str">
        <f>IF(VLOOKUP($C660,'Spells Data'!$A$1:$N$363,3,FALSE)=0,"",VLOOKUP($C660,'Spells Data'!$A$1:$N$363,3,FALSE))</f>
        <v>abjuration</v>
      </c>
      <c r="E660" t="str">
        <f>IF(VLOOKUP($C660,'Spells Data'!$A$1:$N$363,4,FALSE)=0,"",VLOOKUP($C660,'Spells Data'!$A$1:$N$363,4,FALSE))</f>
        <v/>
      </c>
      <c r="F660" t="str">
        <f>IF(VLOOKUP($C660,'Spells Data'!$A$1:$N$363,5,FALSE)=0,"",VLOOKUP($C660,'Spells Data'!$A$1:$N$363,5,FALSE))</f>
        <v>1 action</v>
      </c>
      <c r="G660" t="str">
        <f>IF(VLOOKUP($C660,'Spells Data'!$A$1:$N$363,6,FALSE)=0,"",VLOOKUP($C660,'Spells Data'!$A$1:$N$363,6,FALSE))</f>
        <v>Touch</v>
      </c>
      <c r="H660" t="str">
        <f>IF(VLOOKUP($C660,'Spells Data'!$A$1:$N$363,7,FALSE)=0,"",VLOOKUP($C660,'Spells Data'!$A$1:$N$363,7,FALSE))</f>
        <v>V</v>
      </c>
      <c r="I660" t="str">
        <f>IF(VLOOKUP($C660,'Spells Data'!$A$1:$N$363,8,FALSE)=0,"",VLOOKUP($C660,'Spells Data'!$A$1:$N$363,8,FALSE))</f>
        <v>S</v>
      </c>
      <c r="J660" t="str">
        <f>IF(VLOOKUP($C660,'Spells Data'!$A$1:$N$363,9,FALSE)=0,"",VLOOKUP($C660,'Spells Data'!$A$1:$N$363,9,FALSE))</f>
        <v/>
      </c>
      <c r="K660" t="str">
        <f>IF(VLOOKUP($C660,'Spells Data'!$A$1:$N$363,10,FALSE)=0,"",VLOOKUP($C660,'Spells Data'!$A$1:$N$363,10,FALSE))</f>
        <v/>
      </c>
      <c r="L660" t="str">
        <f>IF(VLOOKUP($C660,'Spells Data'!$A$1:$N$363,11,FALSE)=0,"",VLOOKUP($C660,'Spells Data'!$A$1:$N$363,11,FALSE))</f>
        <v>Instantaneous</v>
      </c>
      <c r="M660" t="str">
        <f>IF(VLOOKUP($C660,'Spells Data'!$A$1:$N$363,12,FALSE)=0,"",VLOOKUP($C660,'Spells Data'!$A$1:$N$363,12,FALSE))</f>
        <v>At your touch, all curses affecting one creature or object end</v>
      </c>
      <c r="N660" t="str">
        <f>IF(VLOOKUP($C660,'Spells Data'!$A$1:$N$363,13,FALSE)=0,"",VLOOKUP($C660,'Spells Data'!$A$1:$N$363,13,FALSE))</f>
        <v/>
      </c>
      <c r="O660" t="s">
        <v>329</v>
      </c>
    </row>
    <row r="661" spans="1:15" x14ac:dyDescent="0.4">
      <c r="A661" t="s">
        <v>342</v>
      </c>
      <c r="B661">
        <v>3</v>
      </c>
      <c r="C661" t="s">
        <v>159</v>
      </c>
      <c r="D661" t="str">
        <f>IF(VLOOKUP($C661,'Spells Data'!$A$1:$N$363,3,FALSE)=0,"",VLOOKUP($C661,'Spells Data'!$A$1:$N$363,3,FALSE))</f>
        <v>abjuration</v>
      </c>
      <c r="E661" t="str">
        <f>IF(VLOOKUP($C661,'Spells Data'!$A$1:$N$363,4,FALSE)=0,"",VLOOKUP($C661,'Spells Data'!$A$1:$N$363,4,FALSE))</f>
        <v/>
      </c>
      <c r="F661" t="str">
        <f>IF(VLOOKUP($C661,'Spells Data'!$A$1:$N$363,5,FALSE)=0,"",VLOOKUP($C661,'Spells Data'!$A$1:$N$363,5,FALSE))</f>
        <v>1 action</v>
      </c>
      <c r="G661" t="str">
        <f>IF(VLOOKUP($C661,'Spells Data'!$A$1:$N$363,6,FALSE)=0,"",VLOOKUP($C661,'Spells Data'!$A$1:$N$363,6,FALSE))</f>
        <v>Touch</v>
      </c>
      <c r="H661" t="str">
        <f>IF(VLOOKUP($C661,'Spells Data'!$A$1:$N$363,7,FALSE)=0,"",VLOOKUP($C661,'Spells Data'!$A$1:$N$363,7,FALSE))</f>
        <v>V</v>
      </c>
      <c r="I661" t="str">
        <f>IF(VLOOKUP($C661,'Spells Data'!$A$1:$N$363,8,FALSE)=0,"",VLOOKUP($C661,'Spells Data'!$A$1:$N$363,8,FALSE))</f>
        <v>S</v>
      </c>
      <c r="J661" t="str">
        <f>IF(VLOOKUP($C661,'Spells Data'!$A$1:$N$363,9,FALSE)=0,"",VLOOKUP($C661,'Spells Data'!$A$1:$N$363,9,FALSE))</f>
        <v/>
      </c>
      <c r="K661" t="str">
        <f>IF(VLOOKUP($C661,'Spells Data'!$A$1:$N$363,10,FALSE)=0,"",VLOOKUP($C661,'Spells Data'!$A$1:$N$363,10,FALSE))</f>
        <v/>
      </c>
      <c r="L661" t="str">
        <f>IF(VLOOKUP($C661,'Spells Data'!$A$1:$N$363,11,FALSE)=0,"",VLOOKUP($C661,'Spells Data'!$A$1:$N$363,11,FALSE))</f>
        <v>Instantaneous</v>
      </c>
      <c r="M661" t="str">
        <f>IF(VLOOKUP($C661,'Spells Data'!$A$1:$N$363,12,FALSE)=0,"",VLOOKUP($C661,'Spells Data'!$A$1:$N$363,12,FALSE))</f>
        <v>At your touch, all curses affecting one creature or object end</v>
      </c>
      <c r="N661" t="str">
        <f>IF(VLOOKUP($C661,'Spells Data'!$A$1:$N$363,13,FALSE)=0,"",VLOOKUP($C661,'Spells Data'!$A$1:$N$363,13,FALSE))</f>
        <v/>
      </c>
      <c r="O661" t="s">
        <v>342</v>
      </c>
    </row>
    <row r="662" spans="1:15" x14ac:dyDescent="0.4">
      <c r="A662" t="s">
        <v>124</v>
      </c>
      <c r="B662">
        <v>0</v>
      </c>
      <c r="C662" t="s">
        <v>126</v>
      </c>
      <c r="D662" t="str">
        <f>IF(VLOOKUP($C662,'Spells Data'!$A$1:$N$363,3,FALSE)=0,"",VLOOKUP($C662,'Spells Data'!$A$1:$N$363,3,FALSE))</f>
        <v>abjuration</v>
      </c>
      <c r="E662" t="str">
        <f>IF(VLOOKUP($C662,'Spells Data'!$A$1:$N$363,4,FALSE)=0,"",VLOOKUP($C662,'Spells Data'!$A$1:$N$363,4,FALSE))</f>
        <v/>
      </c>
      <c r="F662" t="str">
        <f>IF(VLOOKUP($C662,'Spells Data'!$A$1:$N$363,5,FALSE)=0,"",VLOOKUP($C662,'Spells Data'!$A$1:$N$363,5,FALSE))</f>
        <v>1 action</v>
      </c>
      <c r="G662" t="str">
        <f>IF(VLOOKUP($C662,'Spells Data'!$A$1:$N$363,6,FALSE)=0,"",VLOOKUP($C662,'Spells Data'!$A$1:$N$363,6,FALSE))</f>
        <v>Touch</v>
      </c>
      <c r="H662" t="str">
        <f>IF(VLOOKUP($C662,'Spells Data'!$A$1:$N$363,7,FALSE)=0,"",VLOOKUP($C662,'Spells Data'!$A$1:$N$363,7,FALSE))</f>
        <v>V</v>
      </c>
      <c r="I662" t="str">
        <f>IF(VLOOKUP($C662,'Spells Data'!$A$1:$N$363,8,FALSE)=0,"",VLOOKUP($C662,'Spells Data'!$A$1:$N$363,8,FALSE))</f>
        <v>S</v>
      </c>
      <c r="J662" t="str">
        <f>IF(VLOOKUP($C662,'Spells Data'!$A$1:$N$363,9,FALSE)=0,"",VLOOKUP($C662,'Spells Data'!$A$1:$N$363,9,FALSE))</f>
        <v>M</v>
      </c>
      <c r="K662" t="str">
        <f>IF(VLOOKUP($C662,'Spells Data'!$A$1:$N$363,10,FALSE)=0,"",VLOOKUP($C662,'Spells Data'!$A$1:$N$363,10,FALSE))</f>
        <v/>
      </c>
      <c r="L662" t="str">
        <f>IF(VLOOKUP($C662,'Spells Data'!$A$1:$N$363,11,FALSE)=0,"",VLOOKUP($C662,'Spells Data'!$A$1:$N$363,11,FALSE))</f>
        <v>Concentration, up to 1 minute</v>
      </c>
      <c r="M662" t="str">
        <f>IF(VLOOKUP($C662,'Spells Data'!$A$1:$N$363,12,FALSE)=0,"",VLOOKUP($C662,'Spells Data'!$A$1:$N$363,12,FALSE))</f>
        <v>You touch one willing creature. Once before the spell ends, the target can roll a d4 and add the number rolled to one saving throw of its choice</v>
      </c>
      <c r="N662" t="str">
        <f>IF(VLOOKUP($C662,'Spells Data'!$A$1:$N$363,13,FALSE)=0,"",VLOOKUP($C662,'Spells Data'!$A$1:$N$363,13,FALSE))</f>
        <v/>
      </c>
      <c r="O662" t="s">
        <v>124</v>
      </c>
    </row>
    <row r="663" spans="1:15" x14ac:dyDescent="0.4">
      <c r="A663" t="s">
        <v>195</v>
      </c>
      <c r="B663">
        <v>0</v>
      </c>
      <c r="C663" t="s">
        <v>126</v>
      </c>
      <c r="D663" t="str">
        <f>IF(VLOOKUP($C663,'Spells Data'!$A$1:$N$363,3,FALSE)=0,"",VLOOKUP($C663,'Spells Data'!$A$1:$N$363,3,FALSE))</f>
        <v>abjuration</v>
      </c>
      <c r="E663" t="str">
        <f>IF(VLOOKUP($C663,'Spells Data'!$A$1:$N$363,4,FALSE)=0,"",VLOOKUP($C663,'Spells Data'!$A$1:$N$363,4,FALSE))</f>
        <v/>
      </c>
      <c r="F663" t="str">
        <f>IF(VLOOKUP($C663,'Spells Data'!$A$1:$N$363,5,FALSE)=0,"",VLOOKUP($C663,'Spells Data'!$A$1:$N$363,5,FALSE))</f>
        <v>1 action</v>
      </c>
      <c r="G663" t="str">
        <f>IF(VLOOKUP($C663,'Spells Data'!$A$1:$N$363,6,FALSE)=0,"",VLOOKUP($C663,'Spells Data'!$A$1:$N$363,6,FALSE))</f>
        <v>Touch</v>
      </c>
      <c r="H663" t="str">
        <f>IF(VLOOKUP($C663,'Spells Data'!$A$1:$N$363,7,FALSE)=0,"",VLOOKUP($C663,'Spells Data'!$A$1:$N$363,7,FALSE))</f>
        <v>V</v>
      </c>
      <c r="I663" t="str">
        <f>IF(VLOOKUP($C663,'Spells Data'!$A$1:$N$363,8,FALSE)=0,"",VLOOKUP($C663,'Spells Data'!$A$1:$N$363,8,FALSE))</f>
        <v>S</v>
      </c>
      <c r="J663" t="str">
        <f>IF(VLOOKUP($C663,'Spells Data'!$A$1:$N$363,9,FALSE)=0,"",VLOOKUP($C663,'Spells Data'!$A$1:$N$363,9,FALSE))</f>
        <v>M</v>
      </c>
      <c r="K663" t="str">
        <f>IF(VLOOKUP($C663,'Spells Data'!$A$1:$N$363,10,FALSE)=0,"",VLOOKUP($C663,'Spells Data'!$A$1:$N$363,10,FALSE))</f>
        <v/>
      </c>
      <c r="L663" t="str">
        <f>IF(VLOOKUP($C663,'Spells Data'!$A$1:$N$363,11,FALSE)=0,"",VLOOKUP($C663,'Spells Data'!$A$1:$N$363,11,FALSE))</f>
        <v>Concentration, up to 1 minute</v>
      </c>
      <c r="M663" t="str">
        <f>IF(VLOOKUP($C663,'Spells Data'!$A$1:$N$363,12,FALSE)=0,"",VLOOKUP($C663,'Spells Data'!$A$1:$N$363,12,FALSE))</f>
        <v>You touch one willing creature. Once before the spell ends, the target can roll a d4 and add the number rolled to one saving throw of its choice</v>
      </c>
      <c r="N663" t="str">
        <f>IF(VLOOKUP($C663,'Spells Data'!$A$1:$N$363,13,FALSE)=0,"",VLOOKUP($C663,'Spells Data'!$A$1:$N$363,13,FALSE))</f>
        <v/>
      </c>
      <c r="O663" t="s">
        <v>195</v>
      </c>
    </row>
    <row r="664" spans="1:15" x14ac:dyDescent="0.4">
      <c r="A664" t="s">
        <v>10</v>
      </c>
      <c r="B664">
        <v>7</v>
      </c>
      <c r="C664" t="s">
        <v>112</v>
      </c>
      <c r="D664" t="str">
        <f>IF(VLOOKUP($C664,'Spells Data'!$A$1:$N$363,3,FALSE)=0,"",VLOOKUP($C664,'Spells Data'!$A$1:$N$363,3,FALSE))</f>
        <v>necromancy</v>
      </c>
      <c r="E664" t="str">
        <f>IF(VLOOKUP($C664,'Spells Data'!$A$1:$N$363,4,FALSE)=0,"",VLOOKUP($C664,'Spells Data'!$A$1:$N$363,4,FALSE))</f>
        <v/>
      </c>
      <c r="F664" t="str">
        <f>IF(VLOOKUP($C664,'Spells Data'!$A$1:$N$363,5,FALSE)=0,"",VLOOKUP($C664,'Spells Data'!$A$1:$N$363,5,FALSE))</f>
        <v>1 hour</v>
      </c>
      <c r="G664" t="str">
        <f>IF(VLOOKUP($C664,'Spells Data'!$A$1:$N$363,6,FALSE)=0,"",VLOOKUP($C664,'Spells Data'!$A$1:$N$363,6,FALSE))</f>
        <v>Touch</v>
      </c>
      <c r="H664" t="str">
        <f>IF(VLOOKUP($C664,'Spells Data'!$A$1:$N$363,7,FALSE)=0,"",VLOOKUP($C664,'Spells Data'!$A$1:$N$363,7,FALSE))</f>
        <v>V</v>
      </c>
      <c r="I664" t="str">
        <f>IF(VLOOKUP($C664,'Spells Data'!$A$1:$N$363,8,FALSE)=0,"",VLOOKUP($C664,'Spells Data'!$A$1:$N$363,8,FALSE))</f>
        <v>S</v>
      </c>
      <c r="J664" t="str">
        <f>IF(VLOOKUP($C664,'Spells Data'!$A$1:$N$363,9,FALSE)=0,"",VLOOKUP($C664,'Spells Data'!$A$1:$N$363,9,FALSE))</f>
        <v>M</v>
      </c>
      <c r="K664" t="str">
        <f>IF(VLOOKUP($C664,'Spells Data'!$A$1:$N$363,10,FALSE)=0,"",VLOOKUP($C664,'Spells Data'!$A$1:$N$363,10,FALSE))</f>
        <v>yes</v>
      </c>
      <c r="L664" t="str">
        <f>IF(VLOOKUP($C664,'Spells Data'!$A$1:$N$363,11,FALSE)=0,"",VLOOKUP($C664,'Spells Data'!$A$1:$N$363,11,FALSE))</f>
        <v>Instantaneous</v>
      </c>
      <c r="M664" t="str">
        <f>IF(VLOOKUP($C664,'Spells Data'!$A$1:$N$363,12,FALSE)=0,"",VLOOKUP($C664,'Spells Data'!$A$1:$N$363,12,FALSE))</f>
        <v>You touch a dead creature that has been dead for no more than a century, that didn’t die of old age, and that isn’t undead. If its soul is free and willing, the target returns to life with all its hit points</v>
      </c>
      <c r="N664" t="str">
        <f>IF(VLOOKUP($C664,'Spells Data'!$A$1:$N$363,13,FALSE)=0,"",VLOOKUP($C664,'Spells Data'!$A$1:$N$363,13,FALSE))</f>
        <v/>
      </c>
      <c r="O664" t="s">
        <v>10</v>
      </c>
    </row>
    <row r="665" spans="1:15" x14ac:dyDescent="0.4">
      <c r="A665" t="s">
        <v>124</v>
      </c>
      <c r="B665">
        <v>7</v>
      </c>
      <c r="C665" t="s">
        <v>112</v>
      </c>
      <c r="D665" t="str">
        <f>IF(VLOOKUP($C665,'Spells Data'!$A$1:$N$363,3,FALSE)=0,"",VLOOKUP($C665,'Spells Data'!$A$1:$N$363,3,FALSE))</f>
        <v>necromancy</v>
      </c>
      <c r="E665" t="str">
        <f>IF(VLOOKUP($C665,'Spells Data'!$A$1:$N$363,4,FALSE)=0,"",VLOOKUP($C665,'Spells Data'!$A$1:$N$363,4,FALSE))</f>
        <v/>
      </c>
      <c r="F665" t="str">
        <f>IF(VLOOKUP($C665,'Spells Data'!$A$1:$N$363,5,FALSE)=0,"",VLOOKUP($C665,'Spells Data'!$A$1:$N$363,5,FALSE))</f>
        <v>1 hour</v>
      </c>
      <c r="G665" t="str">
        <f>IF(VLOOKUP($C665,'Spells Data'!$A$1:$N$363,6,FALSE)=0,"",VLOOKUP($C665,'Spells Data'!$A$1:$N$363,6,FALSE))</f>
        <v>Touch</v>
      </c>
      <c r="H665" t="str">
        <f>IF(VLOOKUP($C665,'Spells Data'!$A$1:$N$363,7,FALSE)=0,"",VLOOKUP($C665,'Spells Data'!$A$1:$N$363,7,FALSE))</f>
        <v>V</v>
      </c>
      <c r="I665" t="str">
        <f>IF(VLOOKUP($C665,'Spells Data'!$A$1:$N$363,8,FALSE)=0,"",VLOOKUP($C665,'Spells Data'!$A$1:$N$363,8,FALSE))</f>
        <v>S</v>
      </c>
      <c r="J665" t="str">
        <f>IF(VLOOKUP($C665,'Spells Data'!$A$1:$N$363,9,FALSE)=0,"",VLOOKUP($C665,'Spells Data'!$A$1:$N$363,9,FALSE))</f>
        <v>M</v>
      </c>
      <c r="K665" t="str">
        <f>IF(VLOOKUP($C665,'Spells Data'!$A$1:$N$363,10,FALSE)=0,"",VLOOKUP($C665,'Spells Data'!$A$1:$N$363,10,FALSE))</f>
        <v>yes</v>
      </c>
      <c r="L665" t="str">
        <f>IF(VLOOKUP($C665,'Spells Data'!$A$1:$N$363,11,FALSE)=0,"",VLOOKUP($C665,'Spells Data'!$A$1:$N$363,11,FALSE))</f>
        <v>Instantaneous</v>
      </c>
      <c r="M665" t="str">
        <f>IF(VLOOKUP($C665,'Spells Data'!$A$1:$N$363,12,FALSE)=0,"",VLOOKUP($C665,'Spells Data'!$A$1:$N$363,12,FALSE))</f>
        <v>You touch a dead creature that has been dead for no more than a century, that didn’t die of old age, and that isn’t undead. If its soul is free and willing, the target returns to life with all its hit points</v>
      </c>
      <c r="N665" t="str">
        <f>IF(VLOOKUP($C665,'Spells Data'!$A$1:$N$363,13,FALSE)=0,"",VLOOKUP($C665,'Spells Data'!$A$1:$N$363,13,FALSE))</f>
        <v/>
      </c>
      <c r="O665" t="s">
        <v>124</v>
      </c>
    </row>
    <row r="666" spans="1:15" x14ac:dyDescent="0.4">
      <c r="A666" t="s">
        <v>195</v>
      </c>
      <c r="B666">
        <v>7</v>
      </c>
      <c r="C666" t="s">
        <v>241</v>
      </c>
      <c r="D666" t="str">
        <f>IF(VLOOKUP($C666,'Spells Data'!$A$1:$N$363,3,FALSE)=0,"",VLOOKUP($C666,'Spells Data'!$A$1:$N$363,3,FALSE))</f>
        <v>transmutation</v>
      </c>
      <c r="E666" t="str">
        <f>IF(VLOOKUP($C666,'Spells Data'!$A$1:$N$363,4,FALSE)=0,"",VLOOKUP($C666,'Spells Data'!$A$1:$N$363,4,FALSE))</f>
        <v/>
      </c>
      <c r="F666" t="str">
        <f>IF(VLOOKUP($C666,'Spells Data'!$A$1:$N$363,5,FALSE)=0,"",VLOOKUP($C666,'Spells Data'!$A$1:$N$363,5,FALSE))</f>
        <v>1 action</v>
      </c>
      <c r="G666" t="str">
        <f>IF(VLOOKUP($C666,'Spells Data'!$A$1:$N$363,6,FALSE)=0,"",VLOOKUP($C666,'Spells Data'!$A$1:$N$363,6,FALSE))</f>
        <v>100 feet</v>
      </c>
      <c r="H666" t="str">
        <f>IF(VLOOKUP($C666,'Spells Data'!$A$1:$N$363,7,FALSE)=0,"",VLOOKUP($C666,'Spells Data'!$A$1:$N$363,7,FALSE))</f>
        <v>V</v>
      </c>
      <c r="I666" t="str">
        <f>IF(VLOOKUP($C666,'Spells Data'!$A$1:$N$363,8,FALSE)=0,"",VLOOKUP($C666,'Spells Data'!$A$1:$N$363,8,FALSE))</f>
        <v>S</v>
      </c>
      <c r="J666" t="str">
        <f>IF(VLOOKUP($C666,'Spells Data'!$A$1:$N$363,9,FALSE)=0,"",VLOOKUP($C666,'Spells Data'!$A$1:$N$363,9,FALSE))</f>
        <v>M</v>
      </c>
      <c r="K666" t="str">
        <f>IF(VLOOKUP($C666,'Spells Data'!$A$1:$N$363,10,FALSE)=0,"",VLOOKUP($C666,'Spells Data'!$A$1:$N$363,10,FALSE))</f>
        <v/>
      </c>
      <c r="L666" t="str">
        <f>IF(VLOOKUP($C666,'Spells Data'!$A$1:$N$363,11,FALSE)=0,"",VLOOKUP($C666,'Spells Data'!$A$1:$N$363,11,FALSE))</f>
        <v>Concentration, up to 1 minute</v>
      </c>
      <c r="M666" t="str">
        <f>IF(VLOOKUP($C666,'Spells Data'!$A$1:$N$363,12,FALSE)=0,"",VLOOKUP($C666,'Spells Data'!$A$1:$N$363,12,FALSE))</f>
        <v>This spell reverses gravity in a 50-foot-radius, 100- foot high cylinder centered on a point within range</v>
      </c>
      <c r="N666" t="str">
        <f>IF(VLOOKUP($C666,'Spells Data'!$A$1:$N$363,13,FALSE)=0,"",VLOOKUP($C666,'Spells Data'!$A$1:$N$363,13,FALSE))</f>
        <v/>
      </c>
      <c r="O666" t="s">
        <v>195</v>
      </c>
    </row>
    <row r="667" spans="1:15" x14ac:dyDescent="0.4">
      <c r="A667" t="s">
        <v>278</v>
      </c>
      <c r="B667">
        <v>7</v>
      </c>
      <c r="C667" t="s">
        <v>241</v>
      </c>
      <c r="D667" t="str">
        <f>IF(VLOOKUP($C667,'Spells Data'!$A$1:$N$363,3,FALSE)=0,"",VLOOKUP($C667,'Spells Data'!$A$1:$N$363,3,FALSE))</f>
        <v>transmutation</v>
      </c>
      <c r="E667" t="str">
        <f>IF(VLOOKUP($C667,'Spells Data'!$A$1:$N$363,4,FALSE)=0,"",VLOOKUP($C667,'Spells Data'!$A$1:$N$363,4,FALSE))</f>
        <v/>
      </c>
      <c r="F667" t="str">
        <f>IF(VLOOKUP($C667,'Spells Data'!$A$1:$N$363,5,FALSE)=0,"",VLOOKUP($C667,'Spells Data'!$A$1:$N$363,5,FALSE))</f>
        <v>1 action</v>
      </c>
      <c r="G667" t="str">
        <f>IF(VLOOKUP($C667,'Spells Data'!$A$1:$N$363,6,FALSE)=0,"",VLOOKUP($C667,'Spells Data'!$A$1:$N$363,6,FALSE))</f>
        <v>100 feet</v>
      </c>
      <c r="H667" t="str">
        <f>IF(VLOOKUP($C667,'Spells Data'!$A$1:$N$363,7,FALSE)=0,"",VLOOKUP($C667,'Spells Data'!$A$1:$N$363,7,FALSE))</f>
        <v>V</v>
      </c>
      <c r="I667" t="str">
        <f>IF(VLOOKUP($C667,'Spells Data'!$A$1:$N$363,8,FALSE)=0,"",VLOOKUP($C667,'Spells Data'!$A$1:$N$363,8,FALSE))</f>
        <v>S</v>
      </c>
      <c r="J667" t="str">
        <f>IF(VLOOKUP($C667,'Spells Data'!$A$1:$N$363,9,FALSE)=0,"",VLOOKUP($C667,'Spells Data'!$A$1:$N$363,9,FALSE))</f>
        <v>M</v>
      </c>
      <c r="K667" t="str">
        <f>IF(VLOOKUP($C667,'Spells Data'!$A$1:$N$363,10,FALSE)=0,"",VLOOKUP($C667,'Spells Data'!$A$1:$N$363,10,FALSE))</f>
        <v/>
      </c>
      <c r="L667" t="str">
        <f>IF(VLOOKUP($C667,'Spells Data'!$A$1:$N$363,11,FALSE)=0,"",VLOOKUP($C667,'Spells Data'!$A$1:$N$363,11,FALSE))</f>
        <v>Concentration, up to 1 minute</v>
      </c>
      <c r="M667" t="str">
        <f>IF(VLOOKUP($C667,'Spells Data'!$A$1:$N$363,12,FALSE)=0,"",VLOOKUP($C667,'Spells Data'!$A$1:$N$363,12,FALSE))</f>
        <v>This spell reverses gravity in a 50-foot-radius, 100- foot high cylinder centered on a point within range</v>
      </c>
      <c r="N667" t="str">
        <f>IF(VLOOKUP($C667,'Spells Data'!$A$1:$N$363,13,FALSE)=0,"",VLOOKUP($C667,'Spells Data'!$A$1:$N$363,13,FALSE))</f>
        <v/>
      </c>
      <c r="O667" t="s">
        <v>278</v>
      </c>
    </row>
    <row r="668" spans="1:15" x14ac:dyDescent="0.4">
      <c r="A668" t="s">
        <v>342</v>
      </c>
      <c r="B668">
        <v>7</v>
      </c>
      <c r="C668" t="s">
        <v>241</v>
      </c>
      <c r="D668" t="str">
        <f>IF(VLOOKUP($C668,'Spells Data'!$A$1:$N$363,3,FALSE)=0,"",VLOOKUP($C668,'Spells Data'!$A$1:$N$363,3,FALSE))</f>
        <v>transmutation</v>
      </c>
      <c r="E668" t="str">
        <f>IF(VLOOKUP($C668,'Spells Data'!$A$1:$N$363,4,FALSE)=0,"",VLOOKUP($C668,'Spells Data'!$A$1:$N$363,4,FALSE))</f>
        <v/>
      </c>
      <c r="F668" t="str">
        <f>IF(VLOOKUP($C668,'Spells Data'!$A$1:$N$363,5,FALSE)=0,"",VLOOKUP($C668,'Spells Data'!$A$1:$N$363,5,FALSE))</f>
        <v>1 action</v>
      </c>
      <c r="G668" t="str">
        <f>IF(VLOOKUP($C668,'Spells Data'!$A$1:$N$363,6,FALSE)=0,"",VLOOKUP($C668,'Spells Data'!$A$1:$N$363,6,FALSE))</f>
        <v>100 feet</v>
      </c>
      <c r="H668" t="str">
        <f>IF(VLOOKUP($C668,'Spells Data'!$A$1:$N$363,7,FALSE)=0,"",VLOOKUP($C668,'Spells Data'!$A$1:$N$363,7,FALSE))</f>
        <v>V</v>
      </c>
      <c r="I668" t="str">
        <f>IF(VLOOKUP($C668,'Spells Data'!$A$1:$N$363,8,FALSE)=0,"",VLOOKUP($C668,'Spells Data'!$A$1:$N$363,8,FALSE))</f>
        <v>S</v>
      </c>
      <c r="J668" t="str">
        <f>IF(VLOOKUP($C668,'Spells Data'!$A$1:$N$363,9,FALSE)=0,"",VLOOKUP($C668,'Spells Data'!$A$1:$N$363,9,FALSE))</f>
        <v>M</v>
      </c>
      <c r="K668" t="str">
        <f>IF(VLOOKUP($C668,'Spells Data'!$A$1:$N$363,10,FALSE)=0,"",VLOOKUP($C668,'Spells Data'!$A$1:$N$363,10,FALSE))</f>
        <v/>
      </c>
      <c r="L668" t="str">
        <f>IF(VLOOKUP($C668,'Spells Data'!$A$1:$N$363,11,FALSE)=0,"",VLOOKUP($C668,'Spells Data'!$A$1:$N$363,11,FALSE))</f>
        <v>Concentration, up to 1 minute</v>
      </c>
      <c r="M668" t="str">
        <f>IF(VLOOKUP($C668,'Spells Data'!$A$1:$N$363,12,FALSE)=0,"",VLOOKUP($C668,'Spells Data'!$A$1:$N$363,12,FALSE))</f>
        <v>This spell reverses gravity in a 50-foot-radius, 100- foot high cylinder centered on a point within range</v>
      </c>
      <c r="N668" t="str">
        <f>IF(VLOOKUP($C668,'Spells Data'!$A$1:$N$363,13,FALSE)=0,"",VLOOKUP($C668,'Spells Data'!$A$1:$N$363,13,FALSE))</f>
        <v/>
      </c>
      <c r="O668" t="s">
        <v>342</v>
      </c>
    </row>
    <row r="669" spans="1:15" x14ac:dyDescent="0.4">
      <c r="A669" t="s">
        <v>124</v>
      </c>
      <c r="B669">
        <v>3</v>
      </c>
      <c r="C669" t="s">
        <v>160</v>
      </c>
      <c r="D669" t="str">
        <f>IF(VLOOKUP($C669,'Spells Data'!$A$1:$N$363,3,FALSE)=0,"",VLOOKUP($C669,'Spells Data'!$A$1:$N$363,3,FALSE))</f>
        <v>conjuration</v>
      </c>
      <c r="E669" t="str">
        <f>IF(VLOOKUP($C669,'Spells Data'!$A$1:$N$363,4,FALSE)=0,"",VLOOKUP($C669,'Spells Data'!$A$1:$N$363,4,FALSE))</f>
        <v/>
      </c>
      <c r="F669" t="str">
        <f>IF(VLOOKUP($C669,'Spells Data'!$A$1:$N$363,5,FALSE)=0,"",VLOOKUP($C669,'Spells Data'!$A$1:$N$363,5,FALSE))</f>
        <v>1 action</v>
      </c>
      <c r="G669" t="str">
        <f>IF(VLOOKUP($C669,'Spells Data'!$A$1:$N$363,6,FALSE)=0,"",VLOOKUP($C669,'Spells Data'!$A$1:$N$363,6,FALSE))</f>
        <v>Touch</v>
      </c>
      <c r="H669" t="str">
        <f>IF(VLOOKUP($C669,'Spells Data'!$A$1:$N$363,7,FALSE)=0,"",VLOOKUP($C669,'Spells Data'!$A$1:$N$363,7,FALSE))</f>
        <v>V</v>
      </c>
      <c r="I669" t="str">
        <f>IF(VLOOKUP($C669,'Spells Data'!$A$1:$N$363,8,FALSE)=0,"",VLOOKUP($C669,'Spells Data'!$A$1:$N$363,8,FALSE))</f>
        <v>S</v>
      </c>
      <c r="J669" t="str">
        <f>IF(VLOOKUP($C669,'Spells Data'!$A$1:$N$363,9,FALSE)=0,"",VLOOKUP($C669,'Spells Data'!$A$1:$N$363,9,FALSE))</f>
        <v>M</v>
      </c>
      <c r="K669" t="str">
        <f>IF(VLOOKUP($C669,'Spells Data'!$A$1:$N$363,10,FALSE)=0,"",VLOOKUP($C669,'Spells Data'!$A$1:$N$363,10,FALSE))</f>
        <v>yes</v>
      </c>
      <c r="L669" t="str">
        <f>IF(VLOOKUP($C669,'Spells Data'!$A$1:$N$363,11,FALSE)=0,"",VLOOKUP($C669,'Spells Data'!$A$1:$N$363,11,FALSE))</f>
        <v>Instantaneous</v>
      </c>
      <c r="M669" t="str">
        <f>IF(VLOOKUP($C669,'Spells Data'!$A$1:$N$363,12,FALSE)=0,"",VLOOKUP($C669,'Spells Data'!$A$1:$N$363,12,FALSE))</f>
        <v>You touch a creature that has died within the last minute. That creature returns to life with 1 hit point</v>
      </c>
      <c r="N669" t="str">
        <f>IF(VLOOKUP($C669,'Spells Data'!$A$1:$N$363,13,FALSE)=0,"",VLOOKUP($C669,'Spells Data'!$A$1:$N$363,13,FALSE))</f>
        <v/>
      </c>
      <c r="O669" t="s">
        <v>124</v>
      </c>
    </row>
    <row r="670" spans="1:15" x14ac:dyDescent="0.4">
      <c r="A670" t="s">
        <v>247</v>
      </c>
      <c r="B670">
        <v>3</v>
      </c>
      <c r="C670" t="s">
        <v>160</v>
      </c>
      <c r="D670" t="str">
        <f>IF(VLOOKUP($C670,'Spells Data'!$A$1:$N$363,3,FALSE)=0,"",VLOOKUP($C670,'Spells Data'!$A$1:$N$363,3,FALSE))</f>
        <v>conjuration</v>
      </c>
      <c r="E670" t="str">
        <f>IF(VLOOKUP($C670,'Spells Data'!$A$1:$N$363,4,FALSE)=0,"",VLOOKUP($C670,'Spells Data'!$A$1:$N$363,4,FALSE))</f>
        <v/>
      </c>
      <c r="F670" t="str">
        <f>IF(VLOOKUP($C670,'Spells Data'!$A$1:$N$363,5,FALSE)=0,"",VLOOKUP($C670,'Spells Data'!$A$1:$N$363,5,FALSE))</f>
        <v>1 action</v>
      </c>
      <c r="G670" t="str">
        <f>IF(VLOOKUP($C670,'Spells Data'!$A$1:$N$363,6,FALSE)=0,"",VLOOKUP($C670,'Spells Data'!$A$1:$N$363,6,FALSE))</f>
        <v>Touch</v>
      </c>
      <c r="H670" t="str">
        <f>IF(VLOOKUP($C670,'Spells Data'!$A$1:$N$363,7,FALSE)=0,"",VLOOKUP($C670,'Spells Data'!$A$1:$N$363,7,FALSE))</f>
        <v>V</v>
      </c>
      <c r="I670" t="str">
        <f>IF(VLOOKUP($C670,'Spells Data'!$A$1:$N$363,8,FALSE)=0,"",VLOOKUP($C670,'Spells Data'!$A$1:$N$363,8,FALSE))</f>
        <v>S</v>
      </c>
      <c r="J670" t="str">
        <f>IF(VLOOKUP($C670,'Spells Data'!$A$1:$N$363,9,FALSE)=0,"",VLOOKUP($C670,'Spells Data'!$A$1:$N$363,9,FALSE))</f>
        <v>M</v>
      </c>
      <c r="K670" t="str">
        <f>IF(VLOOKUP($C670,'Spells Data'!$A$1:$N$363,10,FALSE)=0,"",VLOOKUP($C670,'Spells Data'!$A$1:$N$363,10,FALSE))</f>
        <v>yes</v>
      </c>
      <c r="L670" t="str">
        <f>IF(VLOOKUP($C670,'Spells Data'!$A$1:$N$363,11,FALSE)=0,"",VLOOKUP($C670,'Spells Data'!$A$1:$N$363,11,FALSE))</f>
        <v>Instantaneous</v>
      </c>
      <c r="M670" t="str">
        <f>IF(VLOOKUP($C670,'Spells Data'!$A$1:$N$363,12,FALSE)=0,"",VLOOKUP($C670,'Spells Data'!$A$1:$N$363,12,FALSE))</f>
        <v>You touch a creature that has died within the last minute. That creature returns to life with 1 hit point</v>
      </c>
      <c r="N670" t="str">
        <f>IF(VLOOKUP($C670,'Spells Data'!$A$1:$N$363,13,FALSE)=0,"",VLOOKUP($C670,'Spells Data'!$A$1:$N$363,13,FALSE))</f>
        <v/>
      </c>
      <c r="O670" t="s">
        <v>247</v>
      </c>
    </row>
    <row r="671" spans="1:15" x14ac:dyDescent="0.4">
      <c r="A671" t="s">
        <v>342</v>
      </c>
      <c r="B671">
        <v>2</v>
      </c>
      <c r="C671" t="s">
        <v>350</v>
      </c>
      <c r="D671" t="str">
        <f>IF(VLOOKUP($C671,'Spells Data'!$A$1:$N$363,3,FALSE)=0,"",VLOOKUP($C671,'Spells Data'!$A$1:$N$363,3,FALSE))</f>
        <v>transmutation</v>
      </c>
      <c r="E671" t="str">
        <f>IF(VLOOKUP($C671,'Spells Data'!$A$1:$N$363,4,FALSE)=0,"",VLOOKUP($C671,'Spells Data'!$A$1:$N$363,4,FALSE))</f>
        <v/>
      </c>
      <c r="F671" t="str">
        <f>IF(VLOOKUP($C671,'Spells Data'!$A$1:$N$363,5,FALSE)=0,"",VLOOKUP($C671,'Spells Data'!$A$1:$N$363,5,FALSE))</f>
        <v>1 action</v>
      </c>
      <c r="G671" t="str">
        <f>IF(VLOOKUP($C671,'Spells Data'!$A$1:$N$363,6,FALSE)=0,"",VLOOKUP($C671,'Spells Data'!$A$1:$N$363,6,FALSE))</f>
        <v>Touch</v>
      </c>
      <c r="H671" t="str">
        <f>IF(VLOOKUP($C671,'Spells Data'!$A$1:$N$363,7,FALSE)=0,"",VLOOKUP($C671,'Spells Data'!$A$1:$N$363,7,FALSE))</f>
        <v>V</v>
      </c>
      <c r="I671" t="str">
        <f>IF(VLOOKUP($C671,'Spells Data'!$A$1:$N$363,8,FALSE)=0,"",VLOOKUP($C671,'Spells Data'!$A$1:$N$363,8,FALSE))</f>
        <v>S</v>
      </c>
      <c r="J671" t="str">
        <f>IF(VLOOKUP($C671,'Spells Data'!$A$1:$N$363,9,FALSE)=0,"",VLOOKUP($C671,'Spells Data'!$A$1:$N$363,9,FALSE))</f>
        <v>M</v>
      </c>
      <c r="K671" t="str">
        <f>IF(VLOOKUP($C671,'Spells Data'!$A$1:$N$363,10,FALSE)=0,"",VLOOKUP($C671,'Spells Data'!$A$1:$N$363,10,FALSE))</f>
        <v/>
      </c>
      <c r="L671" t="str">
        <f>IF(VLOOKUP($C671,'Spells Data'!$A$1:$N$363,11,FALSE)=0,"",VLOOKUP($C671,'Spells Data'!$A$1:$N$363,11,FALSE))</f>
        <v>1 hour</v>
      </c>
      <c r="M671" t="str">
        <f>IF(VLOOKUP($C671,'Spells Data'!$A$1:$N$363,12,FALSE)=0,"",VLOOKUP($C671,'Spells Data'!$A$1:$N$363,12,FALSE))</f>
        <v>At the upper end of the rope you touch, an invisible entrance opens to an extradimensional space that lasts until the spell ends</v>
      </c>
      <c r="N671" t="str">
        <f>IF(VLOOKUP($C671,'Spells Data'!$A$1:$N$363,13,FALSE)=0,"",VLOOKUP($C671,'Spells Data'!$A$1:$N$363,13,FALSE))</f>
        <v/>
      </c>
      <c r="O671" t="s">
        <v>342</v>
      </c>
    </row>
    <row r="672" spans="1:15" x14ac:dyDescent="0.4">
      <c r="A672" t="s">
        <v>124</v>
      </c>
      <c r="B672">
        <v>0</v>
      </c>
      <c r="C672" t="s">
        <v>127</v>
      </c>
      <c r="D672" t="str">
        <f>IF(VLOOKUP($C672,'Spells Data'!$A$1:$N$363,3,FALSE)=0,"",VLOOKUP($C672,'Spells Data'!$A$1:$N$363,3,FALSE))</f>
        <v>evocation</v>
      </c>
      <c r="E672" t="str">
        <f>IF(VLOOKUP($C672,'Spells Data'!$A$1:$N$363,4,FALSE)=0,"",VLOOKUP($C672,'Spells Data'!$A$1:$N$363,4,FALSE))</f>
        <v/>
      </c>
      <c r="F672" t="str">
        <f>IF(VLOOKUP($C672,'Spells Data'!$A$1:$N$363,5,FALSE)=0,"",VLOOKUP($C672,'Spells Data'!$A$1:$N$363,5,FALSE))</f>
        <v>1 action</v>
      </c>
      <c r="G672" t="str">
        <f>IF(VLOOKUP($C672,'Spells Data'!$A$1:$N$363,6,FALSE)=0,"",VLOOKUP($C672,'Spells Data'!$A$1:$N$363,6,FALSE))</f>
        <v>60 feet</v>
      </c>
      <c r="H672" t="str">
        <f>IF(VLOOKUP($C672,'Spells Data'!$A$1:$N$363,7,FALSE)=0,"",VLOOKUP($C672,'Spells Data'!$A$1:$N$363,7,FALSE))</f>
        <v>V</v>
      </c>
      <c r="I672" t="str">
        <f>IF(VLOOKUP($C672,'Spells Data'!$A$1:$N$363,8,FALSE)=0,"",VLOOKUP($C672,'Spells Data'!$A$1:$N$363,8,FALSE))</f>
        <v>S</v>
      </c>
      <c r="J672" t="str">
        <f>IF(VLOOKUP($C672,'Spells Data'!$A$1:$N$363,9,FALSE)=0,"",VLOOKUP($C672,'Spells Data'!$A$1:$N$363,9,FALSE))</f>
        <v/>
      </c>
      <c r="K672" t="str">
        <f>IF(VLOOKUP($C672,'Spells Data'!$A$1:$N$363,10,FALSE)=0,"",VLOOKUP($C672,'Spells Data'!$A$1:$N$363,10,FALSE))</f>
        <v/>
      </c>
      <c r="L672" t="str">
        <f>IF(VLOOKUP($C672,'Spells Data'!$A$1:$N$363,11,FALSE)=0,"",VLOOKUP($C672,'Spells Data'!$A$1:$N$363,11,FALSE))</f>
        <v>Instantaneous</v>
      </c>
      <c r="M672" t="str">
        <f>IF(VLOOKUP($C672,'Spells Data'!$A$1:$N$363,12,FALSE)=0,"",VLOOKUP($C672,'Spells Data'!$A$1:$N$363,12,FALSE))</f>
        <v>A target in range must succeed on a Dex saving throw or take 1d8 radiant damage</v>
      </c>
      <c r="N672" t="str">
        <f>IF(VLOOKUP($C672,'Spells Data'!$A$1:$N$363,13,FALSE)=0,"",VLOOKUP($C672,'Spells Data'!$A$1:$N$363,13,FALSE))</f>
        <v/>
      </c>
      <c r="O672" t="s">
        <v>124</v>
      </c>
    </row>
    <row r="673" spans="1:15" x14ac:dyDescent="0.4">
      <c r="A673" t="s">
        <v>124</v>
      </c>
      <c r="B673">
        <v>1</v>
      </c>
      <c r="C673" t="s">
        <v>138</v>
      </c>
      <c r="D673" t="str">
        <f>IF(VLOOKUP($C673,'Spells Data'!$A$1:$N$363,3,FALSE)=0,"",VLOOKUP($C673,'Spells Data'!$A$1:$N$363,3,FALSE))</f>
        <v>abjuration</v>
      </c>
      <c r="E673" t="str">
        <f>IF(VLOOKUP($C673,'Spells Data'!$A$1:$N$363,4,FALSE)=0,"",VLOOKUP($C673,'Spells Data'!$A$1:$N$363,4,FALSE))</f>
        <v/>
      </c>
      <c r="F673" t="str">
        <f>IF(VLOOKUP($C673,'Spells Data'!$A$1:$N$363,5,FALSE)=0,"",VLOOKUP($C673,'Spells Data'!$A$1:$N$363,5,FALSE))</f>
        <v>1 bonus action</v>
      </c>
      <c r="G673" t="str">
        <f>IF(VLOOKUP($C673,'Spells Data'!$A$1:$N$363,6,FALSE)=0,"",VLOOKUP($C673,'Spells Data'!$A$1:$N$363,6,FALSE))</f>
        <v>30 feet</v>
      </c>
      <c r="H673" t="str">
        <f>IF(VLOOKUP($C673,'Spells Data'!$A$1:$N$363,7,FALSE)=0,"",VLOOKUP($C673,'Spells Data'!$A$1:$N$363,7,FALSE))</f>
        <v>V</v>
      </c>
      <c r="I673" t="str">
        <f>IF(VLOOKUP($C673,'Spells Data'!$A$1:$N$363,8,FALSE)=0,"",VLOOKUP($C673,'Spells Data'!$A$1:$N$363,8,FALSE))</f>
        <v>S</v>
      </c>
      <c r="J673" t="str">
        <f>IF(VLOOKUP($C673,'Spells Data'!$A$1:$N$363,9,FALSE)=0,"",VLOOKUP($C673,'Spells Data'!$A$1:$N$363,9,FALSE))</f>
        <v>M</v>
      </c>
      <c r="K673" t="str">
        <f>IF(VLOOKUP($C673,'Spells Data'!$A$1:$N$363,10,FALSE)=0,"",VLOOKUP($C673,'Spells Data'!$A$1:$N$363,10,FALSE))</f>
        <v/>
      </c>
      <c r="L673" t="str">
        <f>IF(VLOOKUP($C673,'Spells Data'!$A$1:$N$363,11,FALSE)=0,"",VLOOKUP($C673,'Spells Data'!$A$1:$N$363,11,FALSE))</f>
        <v>1 minute</v>
      </c>
      <c r="M673" t="str">
        <f>IF(VLOOKUP($C673,'Spells Data'!$A$1:$N$363,12,FALSE)=0,"",VLOOKUP($C673,'Spells Data'!$A$1:$N$363,12,FALSE))</f>
        <v>You ward a creature within range against attack. Until the spell ends, a creature must make a Wis save to target the warded creature</v>
      </c>
      <c r="N673" t="str">
        <f>IF(VLOOKUP($C673,'Spells Data'!$A$1:$N$363,13,FALSE)=0,"",VLOOKUP($C673,'Spells Data'!$A$1:$N$363,13,FALSE))</f>
        <v/>
      </c>
      <c r="O673" t="s">
        <v>124</v>
      </c>
    </row>
    <row r="674" spans="1:15" x14ac:dyDescent="0.4">
      <c r="A674" t="s">
        <v>278</v>
      </c>
      <c r="B674">
        <v>2</v>
      </c>
      <c r="C674" t="s">
        <v>302</v>
      </c>
      <c r="D674" t="str">
        <f>IF(VLOOKUP($C674,'Spells Data'!$A$1:$N$363,3,FALSE)=0,"",VLOOKUP($C674,'Spells Data'!$A$1:$N$363,3,FALSE))</f>
        <v>evocation</v>
      </c>
      <c r="E674" t="str">
        <f>IF(VLOOKUP($C674,'Spells Data'!$A$1:$N$363,4,FALSE)=0,"",VLOOKUP($C674,'Spells Data'!$A$1:$N$363,4,FALSE))</f>
        <v/>
      </c>
      <c r="F674" t="str">
        <f>IF(VLOOKUP($C674,'Spells Data'!$A$1:$N$363,5,FALSE)=0,"",VLOOKUP($C674,'Spells Data'!$A$1:$N$363,5,FALSE))</f>
        <v>1 action</v>
      </c>
      <c r="G674" t="str">
        <f>IF(VLOOKUP($C674,'Spells Data'!$A$1:$N$363,6,FALSE)=0,"",VLOOKUP($C674,'Spells Data'!$A$1:$N$363,6,FALSE))</f>
        <v>120 feet</v>
      </c>
      <c r="H674" t="str">
        <f>IF(VLOOKUP($C674,'Spells Data'!$A$1:$N$363,7,FALSE)=0,"",VLOOKUP($C674,'Spells Data'!$A$1:$N$363,7,FALSE))</f>
        <v>V</v>
      </c>
      <c r="I674" t="str">
        <f>IF(VLOOKUP($C674,'Spells Data'!$A$1:$N$363,8,FALSE)=0,"",VLOOKUP($C674,'Spells Data'!$A$1:$N$363,8,FALSE))</f>
        <v>S</v>
      </c>
      <c r="J674" t="str">
        <f>IF(VLOOKUP($C674,'Spells Data'!$A$1:$N$363,9,FALSE)=0,"",VLOOKUP($C674,'Spells Data'!$A$1:$N$363,9,FALSE))</f>
        <v/>
      </c>
      <c r="K674" t="str">
        <f>IF(VLOOKUP($C674,'Spells Data'!$A$1:$N$363,10,FALSE)=0,"",VLOOKUP($C674,'Spells Data'!$A$1:$N$363,10,FALSE))</f>
        <v/>
      </c>
      <c r="L674" t="str">
        <f>IF(VLOOKUP($C674,'Spells Data'!$A$1:$N$363,11,FALSE)=0,"",VLOOKUP($C674,'Spells Data'!$A$1:$N$363,11,FALSE))</f>
        <v>Instantaneous</v>
      </c>
      <c r="M674" t="str">
        <f>IF(VLOOKUP($C674,'Spells Data'!$A$1:$N$363,12,FALSE)=0,"",VLOOKUP($C674,'Spells Data'!$A$1:$N$363,12,FALSE))</f>
        <v>You create three rays of fire and hurl them at targets within range.  On a ranged spell attack hit for each ray, the target takes 2d6 fire damage</v>
      </c>
      <c r="N674" t="str">
        <f>IF(VLOOKUP($C674,'Spells Data'!$A$1:$N$363,13,FALSE)=0,"",VLOOKUP($C674,'Spells Data'!$A$1:$N$363,13,FALSE))</f>
        <v>yes</v>
      </c>
      <c r="O674" t="s">
        <v>278</v>
      </c>
    </row>
    <row r="675" spans="1:15" x14ac:dyDescent="0.4">
      <c r="A675" t="s">
        <v>342</v>
      </c>
      <c r="B675">
        <v>2</v>
      </c>
      <c r="C675" t="s">
        <v>302</v>
      </c>
      <c r="D675" t="str">
        <f>IF(VLOOKUP($C675,'Spells Data'!$A$1:$N$363,3,FALSE)=0,"",VLOOKUP($C675,'Spells Data'!$A$1:$N$363,3,FALSE))</f>
        <v>evocation</v>
      </c>
      <c r="E675" t="str">
        <f>IF(VLOOKUP($C675,'Spells Data'!$A$1:$N$363,4,FALSE)=0,"",VLOOKUP($C675,'Spells Data'!$A$1:$N$363,4,FALSE))</f>
        <v/>
      </c>
      <c r="F675" t="str">
        <f>IF(VLOOKUP($C675,'Spells Data'!$A$1:$N$363,5,FALSE)=0,"",VLOOKUP($C675,'Spells Data'!$A$1:$N$363,5,FALSE))</f>
        <v>1 action</v>
      </c>
      <c r="G675" t="str">
        <f>IF(VLOOKUP($C675,'Spells Data'!$A$1:$N$363,6,FALSE)=0,"",VLOOKUP($C675,'Spells Data'!$A$1:$N$363,6,FALSE))</f>
        <v>120 feet</v>
      </c>
      <c r="H675" t="str">
        <f>IF(VLOOKUP($C675,'Spells Data'!$A$1:$N$363,7,FALSE)=0,"",VLOOKUP($C675,'Spells Data'!$A$1:$N$363,7,FALSE))</f>
        <v>V</v>
      </c>
      <c r="I675" t="str">
        <f>IF(VLOOKUP($C675,'Spells Data'!$A$1:$N$363,8,FALSE)=0,"",VLOOKUP($C675,'Spells Data'!$A$1:$N$363,8,FALSE))</f>
        <v>S</v>
      </c>
      <c r="J675" t="str">
        <f>IF(VLOOKUP($C675,'Spells Data'!$A$1:$N$363,9,FALSE)=0,"",VLOOKUP($C675,'Spells Data'!$A$1:$N$363,9,FALSE))</f>
        <v/>
      </c>
      <c r="K675" t="str">
        <f>IF(VLOOKUP($C675,'Spells Data'!$A$1:$N$363,10,FALSE)=0,"",VLOOKUP($C675,'Spells Data'!$A$1:$N$363,10,FALSE))</f>
        <v/>
      </c>
      <c r="L675" t="str">
        <f>IF(VLOOKUP($C675,'Spells Data'!$A$1:$N$363,11,FALSE)=0,"",VLOOKUP($C675,'Spells Data'!$A$1:$N$363,11,FALSE))</f>
        <v>Instantaneous</v>
      </c>
      <c r="M675" t="str">
        <f>IF(VLOOKUP($C675,'Spells Data'!$A$1:$N$363,12,FALSE)=0,"",VLOOKUP($C675,'Spells Data'!$A$1:$N$363,12,FALSE))</f>
        <v>You create three rays of fire and hurl them at targets within range.  On a ranged spell attack hit for each ray, the target takes 2d6 fire damage</v>
      </c>
      <c r="N675" t="str">
        <f>IF(VLOOKUP($C675,'Spells Data'!$A$1:$N$363,13,FALSE)=0,"",VLOOKUP($C675,'Spells Data'!$A$1:$N$363,13,FALSE))</f>
        <v>yes</v>
      </c>
      <c r="O675" t="s">
        <v>342</v>
      </c>
    </row>
    <row r="676" spans="1:15" x14ac:dyDescent="0.4">
      <c r="A676" t="s">
        <v>10</v>
      </c>
      <c r="B676">
        <v>5</v>
      </c>
      <c r="C676" t="s">
        <v>96</v>
      </c>
      <c r="D676" t="str">
        <f>IF(VLOOKUP($C676,'Spells Data'!$A$1:$N$363,3,FALSE)=0,"",VLOOKUP($C676,'Spells Data'!$A$1:$N$363,3,FALSE))</f>
        <v>divination</v>
      </c>
      <c r="E676" t="str">
        <f>IF(VLOOKUP($C676,'Spells Data'!$A$1:$N$363,4,FALSE)=0,"",VLOOKUP($C676,'Spells Data'!$A$1:$N$363,4,FALSE))</f>
        <v/>
      </c>
      <c r="F676" t="str">
        <f>IF(VLOOKUP($C676,'Spells Data'!$A$1:$N$363,5,FALSE)=0,"",VLOOKUP($C676,'Spells Data'!$A$1:$N$363,5,FALSE))</f>
        <v>10 minutes</v>
      </c>
      <c r="G676" t="str">
        <f>IF(VLOOKUP($C676,'Spells Data'!$A$1:$N$363,6,FALSE)=0,"",VLOOKUP($C676,'Spells Data'!$A$1:$N$363,6,FALSE))</f>
        <v>Self</v>
      </c>
      <c r="H676" t="str">
        <f>IF(VLOOKUP($C676,'Spells Data'!$A$1:$N$363,7,FALSE)=0,"",VLOOKUP($C676,'Spells Data'!$A$1:$N$363,7,FALSE))</f>
        <v>V</v>
      </c>
      <c r="I676" t="str">
        <f>IF(VLOOKUP($C676,'Spells Data'!$A$1:$N$363,8,FALSE)=0,"",VLOOKUP($C676,'Spells Data'!$A$1:$N$363,8,FALSE))</f>
        <v>S</v>
      </c>
      <c r="J676" t="str">
        <f>IF(VLOOKUP($C676,'Spells Data'!$A$1:$N$363,9,FALSE)=0,"",VLOOKUP($C676,'Spells Data'!$A$1:$N$363,9,FALSE))</f>
        <v>M</v>
      </c>
      <c r="K676" t="str">
        <f>IF(VLOOKUP($C676,'Spells Data'!$A$1:$N$363,10,FALSE)=0,"",VLOOKUP($C676,'Spells Data'!$A$1:$N$363,10,FALSE))</f>
        <v/>
      </c>
      <c r="L676" t="str">
        <f>IF(VLOOKUP($C676,'Spells Data'!$A$1:$N$363,11,FALSE)=0,"",VLOOKUP($C676,'Spells Data'!$A$1:$N$363,11,FALSE))</f>
        <v>Concentration, up to 10 minutes</v>
      </c>
      <c r="M676" t="str">
        <f>IF(VLOOKUP($C676,'Spells Data'!$A$1:$N$363,12,FALSE)=0,"",VLOOKUP($C676,'Spells Data'!$A$1:$N$363,12,FALSE))</f>
        <v>On a failed Wis save, you can see and hear a particular creature you choose that is on the same plane of existence as you</v>
      </c>
      <c r="N676" t="str">
        <f>IF(VLOOKUP($C676,'Spells Data'!$A$1:$N$363,13,FALSE)=0,"",VLOOKUP($C676,'Spells Data'!$A$1:$N$363,13,FALSE))</f>
        <v/>
      </c>
      <c r="O676" t="s">
        <v>10</v>
      </c>
    </row>
    <row r="677" spans="1:15" x14ac:dyDescent="0.4">
      <c r="A677" t="s">
        <v>124</v>
      </c>
      <c r="B677">
        <v>5</v>
      </c>
      <c r="C677" t="s">
        <v>96</v>
      </c>
      <c r="D677" t="str">
        <f>IF(VLOOKUP($C677,'Spells Data'!$A$1:$N$363,3,FALSE)=0,"",VLOOKUP($C677,'Spells Data'!$A$1:$N$363,3,FALSE))</f>
        <v>divination</v>
      </c>
      <c r="E677" t="str">
        <f>IF(VLOOKUP($C677,'Spells Data'!$A$1:$N$363,4,FALSE)=0,"",VLOOKUP($C677,'Spells Data'!$A$1:$N$363,4,FALSE))</f>
        <v/>
      </c>
      <c r="F677" t="str">
        <f>IF(VLOOKUP($C677,'Spells Data'!$A$1:$N$363,5,FALSE)=0,"",VLOOKUP($C677,'Spells Data'!$A$1:$N$363,5,FALSE))</f>
        <v>10 minutes</v>
      </c>
      <c r="G677" t="str">
        <f>IF(VLOOKUP($C677,'Spells Data'!$A$1:$N$363,6,FALSE)=0,"",VLOOKUP($C677,'Spells Data'!$A$1:$N$363,6,FALSE))</f>
        <v>Self</v>
      </c>
      <c r="H677" t="str">
        <f>IF(VLOOKUP($C677,'Spells Data'!$A$1:$N$363,7,FALSE)=0,"",VLOOKUP($C677,'Spells Data'!$A$1:$N$363,7,FALSE))</f>
        <v>V</v>
      </c>
      <c r="I677" t="str">
        <f>IF(VLOOKUP($C677,'Spells Data'!$A$1:$N$363,8,FALSE)=0,"",VLOOKUP($C677,'Spells Data'!$A$1:$N$363,8,FALSE))</f>
        <v>S</v>
      </c>
      <c r="J677" t="str">
        <f>IF(VLOOKUP($C677,'Spells Data'!$A$1:$N$363,9,FALSE)=0,"",VLOOKUP($C677,'Spells Data'!$A$1:$N$363,9,FALSE))</f>
        <v>M</v>
      </c>
      <c r="K677" t="str">
        <f>IF(VLOOKUP($C677,'Spells Data'!$A$1:$N$363,10,FALSE)=0,"",VLOOKUP($C677,'Spells Data'!$A$1:$N$363,10,FALSE))</f>
        <v/>
      </c>
      <c r="L677" t="str">
        <f>IF(VLOOKUP($C677,'Spells Data'!$A$1:$N$363,11,FALSE)=0,"",VLOOKUP($C677,'Spells Data'!$A$1:$N$363,11,FALSE))</f>
        <v>Concentration, up to 10 minutes</v>
      </c>
      <c r="M677" t="str">
        <f>IF(VLOOKUP($C677,'Spells Data'!$A$1:$N$363,12,FALSE)=0,"",VLOOKUP($C677,'Spells Data'!$A$1:$N$363,12,FALSE))</f>
        <v>On a failed Wis save, you can see and hear a particular creature you choose that is on the same plane of existence as you</v>
      </c>
      <c r="N677" t="str">
        <f>IF(VLOOKUP($C677,'Spells Data'!$A$1:$N$363,13,FALSE)=0,"",VLOOKUP($C677,'Spells Data'!$A$1:$N$363,13,FALSE))</f>
        <v/>
      </c>
      <c r="O677" t="s">
        <v>124</v>
      </c>
    </row>
    <row r="678" spans="1:15" x14ac:dyDescent="0.4">
      <c r="A678" t="s">
        <v>195</v>
      </c>
      <c r="B678">
        <v>5</v>
      </c>
      <c r="C678" t="s">
        <v>96</v>
      </c>
      <c r="D678" t="str">
        <f>IF(VLOOKUP($C678,'Spells Data'!$A$1:$N$363,3,FALSE)=0,"",VLOOKUP($C678,'Spells Data'!$A$1:$N$363,3,FALSE))</f>
        <v>divination</v>
      </c>
      <c r="E678" t="str">
        <f>IF(VLOOKUP($C678,'Spells Data'!$A$1:$N$363,4,FALSE)=0,"",VLOOKUP($C678,'Spells Data'!$A$1:$N$363,4,FALSE))</f>
        <v/>
      </c>
      <c r="F678" t="str">
        <f>IF(VLOOKUP($C678,'Spells Data'!$A$1:$N$363,5,FALSE)=0,"",VLOOKUP($C678,'Spells Data'!$A$1:$N$363,5,FALSE))</f>
        <v>10 minutes</v>
      </c>
      <c r="G678" t="str">
        <f>IF(VLOOKUP($C678,'Spells Data'!$A$1:$N$363,6,FALSE)=0,"",VLOOKUP($C678,'Spells Data'!$A$1:$N$363,6,FALSE))</f>
        <v>Self</v>
      </c>
      <c r="H678" t="str">
        <f>IF(VLOOKUP($C678,'Spells Data'!$A$1:$N$363,7,FALSE)=0,"",VLOOKUP($C678,'Spells Data'!$A$1:$N$363,7,FALSE))</f>
        <v>V</v>
      </c>
      <c r="I678" t="str">
        <f>IF(VLOOKUP($C678,'Spells Data'!$A$1:$N$363,8,FALSE)=0,"",VLOOKUP($C678,'Spells Data'!$A$1:$N$363,8,FALSE))</f>
        <v>S</v>
      </c>
      <c r="J678" t="str">
        <f>IF(VLOOKUP($C678,'Spells Data'!$A$1:$N$363,9,FALSE)=0,"",VLOOKUP($C678,'Spells Data'!$A$1:$N$363,9,FALSE))</f>
        <v>M</v>
      </c>
      <c r="K678" t="str">
        <f>IF(VLOOKUP($C678,'Spells Data'!$A$1:$N$363,10,FALSE)=0,"",VLOOKUP($C678,'Spells Data'!$A$1:$N$363,10,FALSE))</f>
        <v/>
      </c>
      <c r="L678" t="str">
        <f>IF(VLOOKUP($C678,'Spells Data'!$A$1:$N$363,11,FALSE)=0,"",VLOOKUP($C678,'Spells Data'!$A$1:$N$363,11,FALSE))</f>
        <v>Concentration, up to 10 minutes</v>
      </c>
      <c r="M678" t="str">
        <f>IF(VLOOKUP($C678,'Spells Data'!$A$1:$N$363,12,FALSE)=0,"",VLOOKUP($C678,'Spells Data'!$A$1:$N$363,12,FALSE))</f>
        <v>On a failed Wis save, you can see and hear a particular creature you choose that is on the same plane of existence as you</v>
      </c>
      <c r="N678" t="str">
        <f>IF(VLOOKUP($C678,'Spells Data'!$A$1:$N$363,13,FALSE)=0,"",VLOOKUP($C678,'Spells Data'!$A$1:$N$363,13,FALSE))</f>
        <v/>
      </c>
      <c r="O678" t="s">
        <v>195</v>
      </c>
    </row>
    <row r="679" spans="1:15" x14ac:dyDescent="0.4">
      <c r="A679" t="s">
        <v>329</v>
      </c>
      <c r="B679">
        <v>5</v>
      </c>
      <c r="C679" t="s">
        <v>96</v>
      </c>
      <c r="D679" t="str">
        <f>IF(VLOOKUP($C679,'Spells Data'!$A$1:$N$363,3,FALSE)=0,"",VLOOKUP($C679,'Spells Data'!$A$1:$N$363,3,FALSE))</f>
        <v>divination</v>
      </c>
      <c r="E679" t="str">
        <f>IF(VLOOKUP($C679,'Spells Data'!$A$1:$N$363,4,FALSE)=0,"",VLOOKUP($C679,'Spells Data'!$A$1:$N$363,4,FALSE))</f>
        <v/>
      </c>
      <c r="F679" t="str">
        <f>IF(VLOOKUP($C679,'Spells Data'!$A$1:$N$363,5,FALSE)=0,"",VLOOKUP($C679,'Spells Data'!$A$1:$N$363,5,FALSE))</f>
        <v>10 minutes</v>
      </c>
      <c r="G679" t="str">
        <f>IF(VLOOKUP($C679,'Spells Data'!$A$1:$N$363,6,FALSE)=0,"",VLOOKUP($C679,'Spells Data'!$A$1:$N$363,6,FALSE))</f>
        <v>Self</v>
      </c>
      <c r="H679" t="str">
        <f>IF(VLOOKUP($C679,'Spells Data'!$A$1:$N$363,7,FALSE)=0,"",VLOOKUP($C679,'Spells Data'!$A$1:$N$363,7,FALSE))</f>
        <v>V</v>
      </c>
      <c r="I679" t="str">
        <f>IF(VLOOKUP($C679,'Spells Data'!$A$1:$N$363,8,FALSE)=0,"",VLOOKUP($C679,'Spells Data'!$A$1:$N$363,8,FALSE))</f>
        <v>S</v>
      </c>
      <c r="J679" t="str">
        <f>IF(VLOOKUP($C679,'Spells Data'!$A$1:$N$363,9,FALSE)=0,"",VLOOKUP($C679,'Spells Data'!$A$1:$N$363,9,FALSE))</f>
        <v>M</v>
      </c>
      <c r="K679" t="str">
        <f>IF(VLOOKUP($C679,'Spells Data'!$A$1:$N$363,10,FALSE)=0,"",VLOOKUP($C679,'Spells Data'!$A$1:$N$363,10,FALSE))</f>
        <v/>
      </c>
      <c r="L679" t="str">
        <f>IF(VLOOKUP($C679,'Spells Data'!$A$1:$N$363,11,FALSE)=0,"",VLOOKUP($C679,'Spells Data'!$A$1:$N$363,11,FALSE))</f>
        <v>Concentration, up to 10 minutes</v>
      </c>
      <c r="M679" t="str">
        <f>IF(VLOOKUP($C679,'Spells Data'!$A$1:$N$363,12,FALSE)=0,"",VLOOKUP($C679,'Spells Data'!$A$1:$N$363,12,FALSE))</f>
        <v>On a failed Wis save, you can see and hear a particular creature you choose that is on the same plane of existence as you</v>
      </c>
      <c r="N679" t="str">
        <f>IF(VLOOKUP($C679,'Spells Data'!$A$1:$N$363,13,FALSE)=0,"",VLOOKUP($C679,'Spells Data'!$A$1:$N$363,13,FALSE))</f>
        <v/>
      </c>
      <c r="O679" t="s">
        <v>329</v>
      </c>
    </row>
    <row r="680" spans="1:15" x14ac:dyDescent="0.4">
      <c r="A680" t="s">
        <v>342</v>
      </c>
      <c r="B680">
        <v>5</v>
      </c>
      <c r="C680" t="s">
        <v>96</v>
      </c>
      <c r="D680" t="str">
        <f>IF(VLOOKUP($C680,'Spells Data'!$A$1:$N$363,3,FALSE)=0,"",VLOOKUP($C680,'Spells Data'!$A$1:$N$363,3,FALSE))</f>
        <v>divination</v>
      </c>
      <c r="E680" t="str">
        <f>IF(VLOOKUP($C680,'Spells Data'!$A$1:$N$363,4,FALSE)=0,"",VLOOKUP($C680,'Spells Data'!$A$1:$N$363,4,FALSE))</f>
        <v/>
      </c>
      <c r="F680" t="str">
        <f>IF(VLOOKUP($C680,'Spells Data'!$A$1:$N$363,5,FALSE)=0,"",VLOOKUP($C680,'Spells Data'!$A$1:$N$363,5,FALSE))</f>
        <v>10 minutes</v>
      </c>
      <c r="G680" t="str">
        <f>IF(VLOOKUP($C680,'Spells Data'!$A$1:$N$363,6,FALSE)=0,"",VLOOKUP($C680,'Spells Data'!$A$1:$N$363,6,FALSE))</f>
        <v>Self</v>
      </c>
      <c r="H680" t="str">
        <f>IF(VLOOKUP($C680,'Spells Data'!$A$1:$N$363,7,FALSE)=0,"",VLOOKUP($C680,'Spells Data'!$A$1:$N$363,7,FALSE))</f>
        <v>V</v>
      </c>
      <c r="I680" t="str">
        <f>IF(VLOOKUP($C680,'Spells Data'!$A$1:$N$363,8,FALSE)=0,"",VLOOKUP($C680,'Spells Data'!$A$1:$N$363,8,FALSE))</f>
        <v>S</v>
      </c>
      <c r="J680" t="str">
        <f>IF(VLOOKUP($C680,'Spells Data'!$A$1:$N$363,9,FALSE)=0,"",VLOOKUP($C680,'Spells Data'!$A$1:$N$363,9,FALSE))</f>
        <v>M</v>
      </c>
      <c r="K680" t="str">
        <f>IF(VLOOKUP($C680,'Spells Data'!$A$1:$N$363,10,FALSE)=0,"",VLOOKUP($C680,'Spells Data'!$A$1:$N$363,10,FALSE))</f>
        <v/>
      </c>
      <c r="L680" t="str">
        <f>IF(VLOOKUP($C680,'Spells Data'!$A$1:$N$363,11,FALSE)=0,"",VLOOKUP($C680,'Spells Data'!$A$1:$N$363,11,FALSE))</f>
        <v>Concentration, up to 10 minutes</v>
      </c>
      <c r="M680" t="str">
        <f>IF(VLOOKUP($C680,'Spells Data'!$A$1:$N$363,12,FALSE)=0,"",VLOOKUP($C680,'Spells Data'!$A$1:$N$363,12,FALSE))</f>
        <v>On a failed Wis save, you can see and hear a particular creature you choose that is on the same plane of existence as you</v>
      </c>
      <c r="N680" t="str">
        <f>IF(VLOOKUP($C680,'Spells Data'!$A$1:$N$363,13,FALSE)=0,"",VLOOKUP($C680,'Spells Data'!$A$1:$N$363,13,FALSE))</f>
        <v/>
      </c>
      <c r="O680" t="s">
        <v>342</v>
      </c>
    </row>
    <row r="681" spans="1:15" x14ac:dyDescent="0.4">
      <c r="A681" t="s">
        <v>247</v>
      </c>
      <c r="B681">
        <v>1</v>
      </c>
      <c r="C681" t="s">
        <v>250</v>
      </c>
      <c r="D681" t="str">
        <f>IF(VLOOKUP($C681,'Spells Data'!$A$1:$N$363,3,FALSE)=0,"",VLOOKUP($C681,'Spells Data'!$A$1:$N$363,3,FALSE))</f>
        <v>evocation</v>
      </c>
      <c r="E681" t="str">
        <f>IF(VLOOKUP($C681,'Spells Data'!$A$1:$N$363,4,FALSE)=0,"",VLOOKUP($C681,'Spells Data'!$A$1:$N$363,4,FALSE))</f>
        <v/>
      </c>
      <c r="F681" t="str">
        <f>IF(VLOOKUP($C681,'Spells Data'!$A$1:$N$363,5,FALSE)=0,"",VLOOKUP($C681,'Spells Data'!$A$1:$N$363,5,FALSE))</f>
        <v>1 bonus action</v>
      </c>
      <c r="G681" t="str">
        <f>IF(VLOOKUP($C681,'Spells Data'!$A$1:$N$363,6,FALSE)=0,"",VLOOKUP($C681,'Spells Data'!$A$1:$N$363,6,FALSE))</f>
        <v>Self</v>
      </c>
      <c r="H681" t="str">
        <f>IF(VLOOKUP($C681,'Spells Data'!$A$1:$N$363,7,FALSE)=0,"",VLOOKUP($C681,'Spells Data'!$A$1:$N$363,7,FALSE))</f>
        <v>V</v>
      </c>
      <c r="I681" t="str">
        <f>IF(VLOOKUP($C681,'Spells Data'!$A$1:$N$363,8,FALSE)=0,"",VLOOKUP($C681,'Spells Data'!$A$1:$N$363,8,FALSE))</f>
        <v/>
      </c>
      <c r="J681" t="str">
        <f>IF(VLOOKUP($C681,'Spells Data'!$A$1:$N$363,9,FALSE)=0,"",VLOOKUP($C681,'Spells Data'!$A$1:$N$363,9,FALSE))</f>
        <v/>
      </c>
      <c r="K681" t="str">
        <f>IF(VLOOKUP($C681,'Spells Data'!$A$1:$N$363,10,FALSE)=0,"",VLOOKUP($C681,'Spells Data'!$A$1:$N$363,10,FALSE))</f>
        <v/>
      </c>
      <c r="L681" t="str">
        <f>IF(VLOOKUP($C681,'Spells Data'!$A$1:$N$363,11,FALSE)=0,"",VLOOKUP($C681,'Spells Data'!$A$1:$N$363,11,FALSE))</f>
        <v>Concentration, up to 1 minute</v>
      </c>
      <c r="M681" t="str">
        <f>IF(VLOOKUP($C681,'Spells Data'!$A$1:$N$363,12,FALSE)=0,"",VLOOKUP($C681,'Spells Data'!$A$1:$N$363,12,FALSE))</f>
        <v>Next melee hit on a creature causes +1d6 fire damage and creature ignites. Every round the creature takes 1d6 fire damage unless it succeeds on a Con save</v>
      </c>
      <c r="N681" t="str">
        <f>IF(VLOOKUP($C681,'Spells Data'!$A$1:$N$363,13,FALSE)=0,"",VLOOKUP($C681,'Spells Data'!$A$1:$N$363,13,FALSE))</f>
        <v>yes</v>
      </c>
      <c r="O681" t="s">
        <v>247</v>
      </c>
    </row>
    <row r="682" spans="1:15" x14ac:dyDescent="0.4">
      <c r="A682" t="s">
        <v>10</v>
      </c>
      <c r="B682">
        <v>2</v>
      </c>
      <c r="C682" t="s">
        <v>56</v>
      </c>
      <c r="D682" t="str">
        <f>IF(VLOOKUP($C682,'Spells Data'!$A$1:$N$363,3,FALSE)=0,"",VLOOKUP($C682,'Spells Data'!$A$1:$N$363,3,FALSE))</f>
        <v>divination</v>
      </c>
      <c r="E682" t="str">
        <f>IF(VLOOKUP($C682,'Spells Data'!$A$1:$N$363,4,FALSE)=0,"",VLOOKUP($C682,'Spells Data'!$A$1:$N$363,4,FALSE))</f>
        <v/>
      </c>
      <c r="F682" t="str">
        <f>IF(VLOOKUP($C682,'Spells Data'!$A$1:$N$363,5,FALSE)=0,"",VLOOKUP($C682,'Spells Data'!$A$1:$N$363,5,FALSE))</f>
        <v>1 action</v>
      </c>
      <c r="G682" t="str">
        <f>IF(VLOOKUP($C682,'Spells Data'!$A$1:$N$363,6,FALSE)=0,"",VLOOKUP($C682,'Spells Data'!$A$1:$N$363,6,FALSE))</f>
        <v>Self</v>
      </c>
      <c r="H682" t="str">
        <f>IF(VLOOKUP($C682,'Spells Data'!$A$1:$N$363,7,FALSE)=0,"",VLOOKUP($C682,'Spells Data'!$A$1:$N$363,7,FALSE))</f>
        <v>V</v>
      </c>
      <c r="I682" t="str">
        <f>IF(VLOOKUP($C682,'Spells Data'!$A$1:$N$363,8,FALSE)=0,"",VLOOKUP($C682,'Spells Data'!$A$1:$N$363,8,FALSE))</f>
        <v>S</v>
      </c>
      <c r="J682" t="str">
        <f>IF(VLOOKUP($C682,'Spells Data'!$A$1:$N$363,9,FALSE)=0,"",VLOOKUP($C682,'Spells Data'!$A$1:$N$363,9,FALSE))</f>
        <v>M</v>
      </c>
      <c r="K682" t="str">
        <f>IF(VLOOKUP($C682,'Spells Data'!$A$1:$N$363,10,FALSE)=0,"",VLOOKUP($C682,'Spells Data'!$A$1:$N$363,10,FALSE))</f>
        <v/>
      </c>
      <c r="L682" t="str">
        <f>IF(VLOOKUP($C682,'Spells Data'!$A$1:$N$363,11,FALSE)=0,"",VLOOKUP($C682,'Spells Data'!$A$1:$N$363,11,FALSE))</f>
        <v>1 hour</v>
      </c>
      <c r="M682" t="str">
        <f>IF(VLOOKUP($C682,'Spells Data'!$A$1:$N$363,12,FALSE)=0,"",VLOOKUP($C682,'Spells Data'!$A$1:$N$363,12,FALSE))</f>
        <v>For the duration, you see invisible creatures and objects as if they were visible, and you can see into the Ethereal Plane</v>
      </c>
      <c r="N682" t="str">
        <f>IF(VLOOKUP($C682,'Spells Data'!$A$1:$N$363,13,FALSE)=0,"",VLOOKUP($C682,'Spells Data'!$A$1:$N$363,13,FALSE))</f>
        <v/>
      </c>
      <c r="O682" t="s">
        <v>10</v>
      </c>
    </row>
    <row r="683" spans="1:15" x14ac:dyDescent="0.4">
      <c r="A683" t="s">
        <v>278</v>
      </c>
      <c r="B683">
        <v>2</v>
      </c>
      <c r="C683" t="s">
        <v>56</v>
      </c>
      <c r="D683" t="str">
        <f>IF(VLOOKUP($C683,'Spells Data'!$A$1:$N$363,3,FALSE)=0,"",VLOOKUP($C683,'Spells Data'!$A$1:$N$363,3,FALSE))</f>
        <v>divination</v>
      </c>
      <c r="E683" t="str">
        <f>IF(VLOOKUP($C683,'Spells Data'!$A$1:$N$363,4,FALSE)=0,"",VLOOKUP($C683,'Spells Data'!$A$1:$N$363,4,FALSE))</f>
        <v/>
      </c>
      <c r="F683" t="str">
        <f>IF(VLOOKUP($C683,'Spells Data'!$A$1:$N$363,5,FALSE)=0,"",VLOOKUP($C683,'Spells Data'!$A$1:$N$363,5,FALSE))</f>
        <v>1 action</v>
      </c>
      <c r="G683" t="str">
        <f>IF(VLOOKUP($C683,'Spells Data'!$A$1:$N$363,6,FALSE)=0,"",VLOOKUP($C683,'Spells Data'!$A$1:$N$363,6,FALSE))</f>
        <v>Self</v>
      </c>
      <c r="H683" t="str">
        <f>IF(VLOOKUP($C683,'Spells Data'!$A$1:$N$363,7,FALSE)=0,"",VLOOKUP($C683,'Spells Data'!$A$1:$N$363,7,FALSE))</f>
        <v>V</v>
      </c>
      <c r="I683" t="str">
        <f>IF(VLOOKUP($C683,'Spells Data'!$A$1:$N$363,8,FALSE)=0,"",VLOOKUP($C683,'Spells Data'!$A$1:$N$363,8,FALSE))</f>
        <v>S</v>
      </c>
      <c r="J683" t="str">
        <f>IF(VLOOKUP($C683,'Spells Data'!$A$1:$N$363,9,FALSE)=0,"",VLOOKUP($C683,'Spells Data'!$A$1:$N$363,9,FALSE))</f>
        <v>M</v>
      </c>
      <c r="K683" t="str">
        <f>IF(VLOOKUP($C683,'Spells Data'!$A$1:$N$363,10,FALSE)=0,"",VLOOKUP($C683,'Spells Data'!$A$1:$N$363,10,FALSE))</f>
        <v/>
      </c>
      <c r="L683" t="str">
        <f>IF(VLOOKUP($C683,'Spells Data'!$A$1:$N$363,11,FALSE)=0,"",VLOOKUP($C683,'Spells Data'!$A$1:$N$363,11,FALSE))</f>
        <v>1 hour</v>
      </c>
      <c r="M683" t="str">
        <f>IF(VLOOKUP($C683,'Spells Data'!$A$1:$N$363,12,FALSE)=0,"",VLOOKUP($C683,'Spells Data'!$A$1:$N$363,12,FALSE))</f>
        <v>For the duration, you see invisible creatures and objects as if they were visible, and you can see into the Ethereal Plane</v>
      </c>
      <c r="N683" t="str">
        <f>IF(VLOOKUP($C683,'Spells Data'!$A$1:$N$363,13,FALSE)=0,"",VLOOKUP($C683,'Spells Data'!$A$1:$N$363,13,FALSE))</f>
        <v/>
      </c>
      <c r="O683" t="s">
        <v>278</v>
      </c>
    </row>
    <row r="684" spans="1:15" x14ac:dyDescent="0.4">
      <c r="A684" t="s">
        <v>342</v>
      </c>
      <c r="B684">
        <v>2</v>
      </c>
      <c r="C684" t="s">
        <v>56</v>
      </c>
      <c r="D684" t="str">
        <f>IF(VLOOKUP($C684,'Spells Data'!$A$1:$N$363,3,FALSE)=0,"",VLOOKUP($C684,'Spells Data'!$A$1:$N$363,3,FALSE))</f>
        <v>divination</v>
      </c>
      <c r="E684" t="str">
        <f>IF(VLOOKUP($C684,'Spells Data'!$A$1:$N$363,4,FALSE)=0,"",VLOOKUP($C684,'Spells Data'!$A$1:$N$363,4,FALSE))</f>
        <v/>
      </c>
      <c r="F684" t="str">
        <f>IF(VLOOKUP($C684,'Spells Data'!$A$1:$N$363,5,FALSE)=0,"",VLOOKUP($C684,'Spells Data'!$A$1:$N$363,5,FALSE))</f>
        <v>1 action</v>
      </c>
      <c r="G684" t="str">
        <f>IF(VLOOKUP($C684,'Spells Data'!$A$1:$N$363,6,FALSE)=0,"",VLOOKUP($C684,'Spells Data'!$A$1:$N$363,6,FALSE))</f>
        <v>Self</v>
      </c>
      <c r="H684" t="str">
        <f>IF(VLOOKUP($C684,'Spells Data'!$A$1:$N$363,7,FALSE)=0,"",VLOOKUP($C684,'Spells Data'!$A$1:$N$363,7,FALSE))</f>
        <v>V</v>
      </c>
      <c r="I684" t="str">
        <f>IF(VLOOKUP($C684,'Spells Data'!$A$1:$N$363,8,FALSE)=0,"",VLOOKUP($C684,'Spells Data'!$A$1:$N$363,8,FALSE))</f>
        <v>S</v>
      </c>
      <c r="J684" t="str">
        <f>IF(VLOOKUP($C684,'Spells Data'!$A$1:$N$363,9,FALSE)=0,"",VLOOKUP($C684,'Spells Data'!$A$1:$N$363,9,FALSE))</f>
        <v>M</v>
      </c>
      <c r="K684" t="str">
        <f>IF(VLOOKUP($C684,'Spells Data'!$A$1:$N$363,10,FALSE)=0,"",VLOOKUP($C684,'Spells Data'!$A$1:$N$363,10,FALSE))</f>
        <v/>
      </c>
      <c r="L684" t="str">
        <f>IF(VLOOKUP($C684,'Spells Data'!$A$1:$N$363,11,FALSE)=0,"",VLOOKUP($C684,'Spells Data'!$A$1:$N$363,11,FALSE))</f>
        <v>1 hour</v>
      </c>
      <c r="M684" t="str">
        <f>IF(VLOOKUP($C684,'Spells Data'!$A$1:$N$363,12,FALSE)=0,"",VLOOKUP($C684,'Spells Data'!$A$1:$N$363,12,FALSE))</f>
        <v>For the duration, you see invisible creatures and objects as if they were visible, and you can see into the Ethereal Plane</v>
      </c>
      <c r="N684" t="str">
        <f>IF(VLOOKUP($C684,'Spells Data'!$A$1:$N$363,13,FALSE)=0,"",VLOOKUP($C684,'Spells Data'!$A$1:$N$363,13,FALSE))</f>
        <v/>
      </c>
      <c r="O684" t="s">
        <v>342</v>
      </c>
    </row>
    <row r="685" spans="1:15" x14ac:dyDescent="0.4">
      <c r="A685" t="s">
        <v>10</v>
      </c>
      <c r="B685">
        <v>5</v>
      </c>
      <c r="C685" t="s">
        <v>97</v>
      </c>
      <c r="D685" t="str">
        <f>IF(VLOOKUP($C685,'Spells Data'!$A$1:$N$363,3,FALSE)=0,"",VLOOKUP($C685,'Spells Data'!$A$1:$N$363,3,FALSE))</f>
        <v>illusion</v>
      </c>
      <c r="E685" t="str">
        <f>IF(VLOOKUP($C685,'Spells Data'!$A$1:$N$363,4,FALSE)=0,"",VLOOKUP($C685,'Spells Data'!$A$1:$N$363,4,FALSE))</f>
        <v/>
      </c>
      <c r="F685" t="str">
        <f>IF(VLOOKUP($C685,'Spells Data'!$A$1:$N$363,5,FALSE)=0,"",VLOOKUP($C685,'Spells Data'!$A$1:$N$363,5,FALSE))</f>
        <v>1 action</v>
      </c>
      <c r="G685" t="str">
        <f>IF(VLOOKUP($C685,'Spells Data'!$A$1:$N$363,6,FALSE)=0,"",VLOOKUP($C685,'Spells Data'!$A$1:$N$363,6,FALSE))</f>
        <v>30 feet</v>
      </c>
      <c r="H685" t="str">
        <f>IF(VLOOKUP($C685,'Spells Data'!$A$1:$N$363,7,FALSE)=0,"",VLOOKUP($C685,'Spells Data'!$A$1:$N$363,7,FALSE))</f>
        <v>V</v>
      </c>
      <c r="I685" t="str">
        <f>IF(VLOOKUP($C685,'Spells Data'!$A$1:$N$363,8,FALSE)=0,"",VLOOKUP($C685,'Spells Data'!$A$1:$N$363,8,FALSE))</f>
        <v>S</v>
      </c>
      <c r="J685" t="str">
        <f>IF(VLOOKUP($C685,'Spells Data'!$A$1:$N$363,9,FALSE)=0,"",VLOOKUP($C685,'Spells Data'!$A$1:$N$363,9,FALSE))</f>
        <v/>
      </c>
      <c r="K685" t="str">
        <f>IF(VLOOKUP($C685,'Spells Data'!$A$1:$N$363,10,FALSE)=0,"",VLOOKUP($C685,'Spells Data'!$A$1:$N$363,10,FALSE))</f>
        <v/>
      </c>
      <c r="L685" t="str">
        <f>IF(VLOOKUP($C685,'Spells Data'!$A$1:$N$363,11,FALSE)=0,"",VLOOKUP($C685,'Spells Data'!$A$1:$N$363,11,FALSE))</f>
        <v>8 hours</v>
      </c>
      <c r="M685" t="str">
        <f>IF(VLOOKUP($C685,'Spells Data'!$A$1:$N$363,12,FALSE)=0,"",VLOOKUP($C685,'Spells Data'!$A$1:$N$363,12,FALSE))</f>
        <v>This spell allows you to change the appearance of any number of creatures that you can see within range. You give each target you choose a new, illusory appearance Unwilling targets get a Cha save.</v>
      </c>
      <c r="N685" t="str">
        <f>IF(VLOOKUP($C685,'Spells Data'!$A$1:$N$363,13,FALSE)=0,"",VLOOKUP($C685,'Spells Data'!$A$1:$N$363,13,FALSE))</f>
        <v/>
      </c>
      <c r="O685" t="s">
        <v>10</v>
      </c>
    </row>
    <row r="686" spans="1:15" x14ac:dyDescent="0.4">
      <c r="A686" t="s">
        <v>278</v>
      </c>
      <c r="B686">
        <v>5</v>
      </c>
      <c r="C686" t="s">
        <v>97</v>
      </c>
      <c r="D686" t="str">
        <f>IF(VLOOKUP($C686,'Spells Data'!$A$1:$N$363,3,FALSE)=0,"",VLOOKUP($C686,'Spells Data'!$A$1:$N$363,3,FALSE))</f>
        <v>illusion</v>
      </c>
      <c r="E686" t="str">
        <f>IF(VLOOKUP($C686,'Spells Data'!$A$1:$N$363,4,FALSE)=0,"",VLOOKUP($C686,'Spells Data'!$A$1:$N$363,4,FALSE))</f>
        <v/>
      </c>
      <c r="F686" t="str">
        <f>IF(VLOOKUP($C686,'Spells Data'!$A$1:$N$363,5,FALSE)=0,"",VLOOKUP($C686,'Spells Data'!$A$1:$N$363,5,FALSE))</f>
        <v>1 action</v>
      </c>
      <c r="G686" t="str">
        <f>IF(VLOOKUP($C686,'Spells Data'!$A$1:$N$363,6,FALSE)=0,"",VLOOKUP($C686,'Spells Data'!$A$1:$N$363,6,FALSE))</f>
        <v>30 feet</v>
      </c>
      <c r="H686" t="str">
        <f>IF(VLOOKUP($C686,'Spells Data'!$A$1:$N$363,7,FALSE)=0,"",VLOOKUP($C686,'Spells Data'!$A$1:$N$363,7,FALSE))</f>
        <v>V</v>
      </c>
      <c r="I686" t="str">
        <f>IF(VLOOKUP($C686,'Spells Data'!$A$1:$N$363,8,FALSE)=0,"",VLOOKUP($C686,'Spells Data'!$A$1:$N$363,8,FALSE))</f>
        <v>S</v>
      </c>
      <c r="J686" t="str">
        <f>IF(VLOOKUP($C686,'Spells Data'!$A$1:$N$363,9,FALSE)=0,"",VLOOKUP($C686,'Spells Data'!$A$1:$N$363,9,FALSE))</f>
        <v/>
      </c>
      <c r="K686" t="str">
        <f>IF(VLOOKUP($C686,'Spells Data'!$A$1:$N$363,10,FALSE)=0,"",VLOOKUP($C686,'Spells Data'!$A$1:$N$363,10,FALSE))</f>
        <v/>
      </c>
      <c r="L686" t="str">
        <f>IF(VLOOKUP($C686,'Spells Data'!$A$1:$N$363,11,FALSE)=0,"",VLOOKUP($C686,'Spells Data'!$A$1:$N$363,11,FALSE))</f>
        <v>8 hours</v>
      </c>
      <c r="M686" t="str">
        <f>IF(VLOOKUP($C686,'Spells Data'!$A$1:$N$363,12,FALSE)=0,"",VLOOKUP($C686,'Spells Data'!$A$1:$N$363,12,FALSE))</f>
        <v>This spell allows you to change the appearance of any number of creatures that you can see within range. You give each target you choose a new, illusory appearance Unwilling targets get a Cha save.</v>
      </c>
      <c r="N686" t="str">
        <f>IF(VLOOKUP($C686,'Spells Data'!$A$1:$N$363,13,FALSE)=0,"",VLOOKUP($C686,'Spells Data'!$A$1:$N$363,13,FALSE))</f>
        <v/>
      </c>
      <c r="O686" t="s">
        <v>278</v>
      </c>
    </row>
    <row r="687" spans="1:15" x14ac:dyDescent="0.4">
      <c r="A687" t="s">
        <v>342</v>
      </c>
      <c r="B687">
        <v>5</v>
      </c>
      <c r="C687" t="s">
        <v>97</v>
      </c>
      <c r="D687" t="str">
        <f>IF(VLOOKUP($C687,'Spells Data'!$A$1:$N$363,3,FALSE)=0,"",VLOOKUP($C687,'Spells Data'!$A$1:$N$363,3,FALSE))</f>
        <v>illusion</v>
      </c>
      <c r="E687" t="str">
        <f>IF(VLOOKUP($C687,'Spells Data'!$A$1:$N$363,4,FALSE)=0,"",VLOOKUP($C687,'Spells Data'!$A$1:$N$363,4,FALSE))</f>
        <v/>
      </c>
      <c r="F687" t="str">
        <f>IF(VLOOKUP($C687,'Spells Data'!$A$1:$N$363,5,FALSE)=0,"",VLOOKUP($C687,'Spells Data'!$A$1:$N$363,5,FALSE))</f>
        <v>1 action</v>
      </c>
      <c r="G687" t="str">
        <f>IF(VLOOKUP($C687,'Spells Data'!$A$1:$N$363,6,FALSE)=0,"",VLOOKUP($C687,'Spells Data'!$A$1:$N$363,6,FALSE))</f>
        <v>30 feet</v>
      </c>
      <c r="H687" t="str">
        <f>IF(VLOOKUP($C687,'Spells Data'!$A$1:$N$363,7,FALSE)=0,"",VLOOKUP($C687,'Spells Data'!$A$1:$N$363,7,FALSE))</f>
        <v>V</v>
      </c>
      <c r="I687" t="str">
        <f>IF(VLOOKUP($C687,'Spells Data'!$A$1:$N$363,8,FALSE)=0,"",VLOOKUP($C687,'Spells Data'!$A$1:$N$363,8,FALSE))</f>
        <v>S</v>
      </c>
      <c r="J687" t="str">
        <f>IF(VLOOKUP($C687,'Spells Data'!$A$1:$N$363,9,FALSE)=0,"",VLOOKUP($C687,'Spells Data'!$A$1:$N$363,9,FALSE))</f>
        <v/>
      </c>
      <c r="K687" t="str">
        <f>IF(VLOOKUP($C687,'Spells Data'!$A$1:$N$363,10,FALSE)=0,"",VLOOKUP($C687,'Spells Data'!$A$1:$N$363,10,FALSE))</f>
        <v/>
      </c>
      <c r="L687" t="str">
        <f>IF(VLOOKUP($C687,'Spells Data'!$A$1:$N$363,11,FALSE)=0,"",VLOOKUP($C687,'Spells Data'!$A$1:$N$363,11,FALSE))</f>
        <v>8 hours</v>
      </c>
      <c r="M687" t="str">
        <f>IF(VLOOKUP($C687,'Spells Data'!$A$1:$N$363,12,FALSE)=0,"",VLOOKUP($C687,'Spells Data'!$A$1:$N$363,12,FALSE))</f>
        <v>This spell allows you to change the appearance of any number of creatures that you can see within range. You give each target you choose a new, illusory appearance Unwilling targets get a Cha save.</v>
      </c>
      <c r="N687" t="str">
        <f>IF(VLOOKUP($C687,'Spells Data'!$A$1:$N$363,13,FALSE)=0,"",VLOOKUP($C687,'Spells Data'!$A$1:$N$363,13,FALSE))</f>
        <v/>
      </c>
      <c r="O687" t="s">
        <v>342</v>
      </c>
    </row>
    <row r="688" spans="1:15" x14ac:dyDescent="0.4">
      <c r="A688" t="s">
        <v>10</v>
      </c>
      <c r="B688">
        <v>3</v>
      </c>
      <c r="C688" t="s">
        <v>70</v>
      </c>
      <c r="D688" t="str">
        <f>IF(VLOOKUP($C688,'Spells Data'!$A$1:$N$363,3,FALSE)=0,"",VLOOKUP($C688,'Spells Data'!$A$1:$N$363,3,FALSE))</f>
        <v>evocation</v>
      </c>
      <c r="E688" t="str">
        <f>IF(VLOOKUP($C688,'Spells Data'!$A$1:$N$363,4,FALSE)=0,"",VLOOKUP($C688,'Spells Data'!$A$1:$N$363,4,FALSE))</f>
        <v/>
      </c>
      <c r="F688" t="str">
        <f>IF(VLOOKUP($C688,'Spells Data'!$A$1:$N$363,5,FALSE)=0,"",VLOOKUP($C688,'Spells Data'!$A$1:$N$363,5,FALSE))</f>
        <v>1 action</v>
      </c>
      <c r="G688" t="str">
        <f>IF(VLOOKUP($C688,'Spells Data'!$A$1:$N$363,6,FALSE)=0,"",VLOOKUP($C688,'Spells Data'!$A$1:$N$363,6,FALSE))</f>
        <v>Unlimited</v>
      </c>
      <c r="H688" t="str">
        <f>IF(VLOOKUP($C688,'Spells Data'!$A$1:$N$363,7,FALSE)=0,"",VLOOKUP($C688,'Spells Data'!$A$1:$N$363,7,FALSE))</f>
        <v>V</v>
      </c>
      <c r="I688" t="str">
        <f>IF(VLOOKUP($C688,'Spells Data'!$A$1:$N$363,8,FALSE)=0,"",VLOOKUP($C688,'Spells Data'!$A$1:$N$363,8,FALSE))</f>
        <v>S</v>
      </c>
      <c r="J688" t="str">
        <f>IF(VLOOKUP($C688,'Spells Data'!$A$1:$N$363,9,FALSE)=0,"",VLOOKUP($C688,'Spells Data'!$A$1:$N$363,9,FALSE))</f>
        <v>M</v>
      </c>
      <c r="K688" t="str">
        <f>IF(VLOOKUP($C688,'Spells Data'!$A$1:$N$363,10,FALSE)=0,"",VLOOKUP($C688,'Spells Data'!$A$1:$N$363,10,FALSE))</f>
        <v/>
      </c>
      <c r="L688" t="str">
        <f>IF(VLOOKUP($C688,'Spells Data'!$A$1:$N$363,11,FALSE)=0,"",VLOOKUP($C688,'Spells Data'!$A$1:$N$363,11,FALSE))</f>
        <v>1 round</v>
      </c>
      <c r="M688" t="str">
        <f>IF(VLOOKUP($C688,'Spells Data'!$A$1:$N$363,12,FALSE)=0,"",VLOOKUP($C688,'Spells Data'!$A$1:$N$363,12,FALSE))</f>
        <v>You send a short message of twenty-five words or less to a creature with which you are familiar</v>
      </c>
      <c r="N688" t="str">
        <f>IF(VLOOKUP($C688,'Spells Data'!$A$1:$N$363,13,FALSE)=0,"",VLOOKUP($C688,'Spells Data'!$A$1:$N$363,13,FALSE))</f>
        <v/>
      </c>
      <c r="O688" t="s">
        <v>10</v>
      </c>
    </row>
    <row r="689" spans="1:15" x14ac:dyDescent="0.4">
      <c r="A689" t="s">
        <v>124</v>
      </c>
      <c r="B689">
        <v>3</v>
      </c>
      <c r="C689" t="s">
        <v>70</v>
      </c>
      <c r="D689" t="str">
        <f>IF(VLOOKUP($C689,'Spells Data'!$A$1:$N$363,3,FALSE)=0,"",VLOOKUP($C689,'Spells Data'!$A$1:$N$363,3,FALSE))</f>
        <v>evocation</v>
      </c>
      <c r="E689" t="str">
        <f>IF(VLOOKUP($C689,'Spells Data'!$A$1:$N$363,4,FALSE)=0,"",VLOOKUP($C689,'Spells Data'!$A$1:$N$363,4,FALSE))</f>
        <v/>
      </c>
      <c r="F689" t="str">
        <f>IF(VLOOKUP($C689,'Spells Data'!$A$1:$N$363,5,FALSE)=0,"",VLOOKUP($C689,'Spells Data'!$A$1:$N$363,5,FALSE))</f>
        <v>1 action</v>
      </c>
      <c r="G689" t="str">
        <f>IF(VLOOKUP($C689,'Spells Data'!$A$1:$N$363,6,FALSE)=0,"",VLOOKUP($C689,'Spells Data'!$A$1:$N$363,6,FALSE))</f>
        <v>Unlimited</v>
      </c>
      <c r="H689" t="str">
        <f>IF(VLOOKUP($C689,'Spells Data'!$A$1:$N$363,7,FALSE)=0,"",VLOOKUP($C689,'Spells Data'!$A$1:$N$363,7,FALSE))</f>
        <v>V</v>
      </c>
      <c r="I689" t="str">
        <f>IF(VLOOKUP($C689,'Spells Data'!$A$1:$N$363,8,FALSE)=0,"",VLOOKUP($C689,'Spells Data'!$A$1:$N$363,8,FALSE))</f>
        <v>S</v>
      </c>
      <c r="J689" t="str">
        <f>IF(VLOOKUP($C689,'Spells Data'!$A$1:$N$363,9,FALSE)=0,"",VLOOKUP($C689,'Spells Data'!$A$1:$N$363,9,FALSE))</f>
        <v>M</v>
      </c>
      <c r="K689" t="str">
        <f>IF(VLOOKUP($C689,'Spells Data'!$A$1:$N$363,10,FALSE)=0,"",VLOOKUP($C689,'Spells Data'!$A$1:$N$363,10,FALSE))</f>
        <v/>
      </c>
      <c r="L689" t="str">
        <f>IF(VLOOKUP($C689,'Spells Data'!$A$1:$N$363,11,FALSE)=0,"",VLOOKUP($C689,'Spells Data'!$A$1:$N$363,11,FALSE))</f>
        <v>1 round</v>
      </c>
      <c r="M689" t="str">
        <f>IF(VLOOKUP($C689,'Spells Data'!$A$1:$N$363,12,FALSE)=0,"",VLOOKUP($C689,'Spells Data'!$A$1:$N$363,12,FALSE))</f>
        <v>You send a short message of twenty-five words or less to a creature with which you are familiar</v>
      </c>
      <c r="N689" t="str">
        <f>IF(VLOOKUP($C689,'Spells Data'!$A$1:$N$363,13,FALSE)=0,"",VLOOKUP($C689,'Spells Data'!$A$1:$N$363,13,FALSE))</f>
        <v/>
      </c>
      <c r="O689" t="s">
        <v>124</v>
      </c>
    </row>
    <row r="690" spans="1:15" x14ac:dyDescent="0.4">
      <c r="A690" t="s">
        <v>342</v>
      </c>
      <c r="B690">
        <v>3</v>
      </c>
      <c r="C690" t="s">
        <v>70</v>
      </c>
      <c r="D690" t="str">
        <f>IF(VLOOKUP($C690,'Spells Data'!$A$1:$N$363,3,FALSE)=0,"",VLOOKUP($C690,'Spells Data'!$A$1:$N$363,3,FALSE))</f>
        <v>evocation</v>
      </c>
      <c r="E690" t="str">
        <f>IF(VLOOKUP($C690,'Spells Data'!$A$1:$N$363,4,FALSE)=0,"",VLOOKUP($C690,'Spells Data'!$A$1:$N$363,4,FALSE))</f>
        <v/>
      </c>
      <c r="F690" t="str">
        <f>IF(VLOOKUP($C690,'Spells Data'!$A$1:$N$363,5,FALSE)=0,"",VLOOKUP($C690,'Spells Data'!$A$1:$N$363,5,FALSE))</f>
        <v>1 action</v>
      </c>
      <c r="G690" t="str">
        <f>IF(VLOOKUP($C690,'Spells Data'!$A$1:$N$363,6,FALSE)=0,"",VLOOKUP($C690,'Spells Data'!$A$1:$N$363,6,FALSE))</f>
        <v>Unlimited</v>
      </c>
      <c r="H690" t="str">
        <f>IF(VLOOKUP($C690,'Spells Data'!$A$1:$N$363,7,FALSE)=0,"",VLOOKUP($C690,'Spells Data'!$A$1:$N$363,7,FALSE))</f>
        <v>V</v>
      </c>
      <c r="I690" t="str">
        <f>IF(VLOOKUP($C690,'Spells Data'!$A$1:$N$363,8,FALSE)=0,"",VLOOKUP($C690,'Spells Data'!$A$1:$N$363,8,FALSE))</f>
        <v>S</v>
      </c>
      <c r="J690" t="str">
        <f>IF(VLOOKUP($C690,'Spells Data'!$A$1:$N$363,9,FALSE)=0,"",VLOOKUP($C690,'Spells Data'!$A$1:$N$363,9,FALSE))</f>
        <v>M</v>
      </c>
      <c r="K690" t="str">
        <f>IF(VLOOKUP($C690,'Spells Data'!$A$1:$N$363,10,FALSE)=0,"",VLOOKUP($C690,'Spells Data'!$A$1:$N$363,10,FALSE))</f>
        <v/>
      </c>
      <c r="L690" t="str">
        <f>IF(VLOOKUP($C690,'Spells Data'!$A$1:$N$363,11,FALSE)=0,"",VLOOKUP($C690,'Spells Data'!$A$1:$N$363,11,FALSE))</f>
        <v>1 round</v>
      </c>
      <c r="M690" t="str">
        <f>IF(VLOOKUP($C690,'Spells Data'!$A$1:$N$363,12,FALSE)=0,"",VLOOKUP($C690,'Spells Data'!$A$1:$N$363,12,FALSE))</f>
        <v>You send a short message of twenty-five words or less to a creature with which you are familiar</v>
      </c>
      <c r="N690" t="str">
        <f>IF(VLOOKUP($C690,'Spells Data'!$A$1:$N$363,13,FALSE)=0,"",VLOOKUP($C690,'Spells Data'!$A$1:$N$363,13,FALSE))</f>
        <v/>
      </c>
      <c r="O690" t="s">
        <v>342</v>
      </c>
    </row>
    <row r="691" spans="1:15" x14ac:dyDescent="0.4">
      <c r="A691" t="s">
        <v>342</v>
      </c>
      <c r="B691">
        <v>7</v>
      </c>
      <c r="C691" t="s">
        <v>368</v>
      </c>
      <c r="D691" t="str">
        <f>IF(VLOOKUP($C691,'Spells Data'!$A$1:$N$363,3,FALSE)=0,"",VLOOKUP($C691,'Spells Data'!$A$1:$N$363,3,FALSE))</f>
        <v>transmutation</v>
      </c>
      <c r="E691" t="str">
        <f>IF(VLOOKUP($C691,'Spells Data'!$A$1:$N$363,4,FALSE)=0,"",VLOOKUP($C691,'Spells Data'!$A$1:$N$363,4,FALSE))</f>
        <v/>
      </c>
      <c r="F691" t="str">
        <f>IF(VLOOKUP($C691,'Spells Data'!$A$1:$N$363,5,FALSE)=0,"",VLOOKUP($C691,'Spells Data'!$A$1:$N$363,5,FALSE))</f>
        <v>1 action</v>
      </c>
      <c r="G691" t="str">
        <f>IF(VLOOKUP($C691,'Spells Data'!$A$1:$N$363,6,FALSE)=0,"",VLOOKUP($C691,'Spells Data'!$A$1:$N$363,6,FALSE))</f>
        <v>Touch</v>
      </c>
      <c r="H691" t="str">
        <f>IF(VLOOKUP($C691,'Spells Data'!$A$1:$N$363,7,FALSE)=0,"",VLOOKUP($C691,'Spells Data'!$A$1:$N$363,7,FALSE))</f>
        <v>V</v>
      </c>
      <c r="I691" t="str">
        <f>IF(VLOOKUP($C691,'Spells Data'!$A$1:$N$363,8,FALSE)=0,"",VLOOKUP($C691,'Spells Data'!$A$1:$N$363,8,FALSE))</f>
        <v>S</v>
      </c>
      <c r="J691" t="str">
        <f>IF(VLOOKUP($C691,'Spells Data'!$A$1:$N$363,9,FALSE)=0,"",VLOOKUP($C691,'Spells Data'!$A$1:$N$363,9,FALSE))</f>
        <v>M</v>
      </c>
      <c r="K691" t="str">
        <f>IF(VLOOKUP($C691,'Spells Data'!$A$1:$N$363,10,FALSE)=0,"",VLOOKUP($C691,'Spells Data'!$A$1:$N$363,10,FALSE))</f>
        <v>yes</v>
      </c>
      <c r="L691" t="str">
        <f>IF(VLOOKUP($C691,'Spells Data'!$A$1:$N$363,11,FALSE)=0,"",VLOOKUP($C691,'Spells Data'!$A$1:$N$363,11,FALSE))</f>
        <v>Until dispelled</v>
      </c>
      <c r="M691" t="str">
        <f>IF(VLOOKUP($C691,'Spells Data'!$A$1:$N$363,12,FALSE)=0,"",VLOOKUP($C691,'Spells Data'!$A$1:$N$363,12,FALSE))</f>
        <v>By means of this spell, a willing creature or an object can be hidden away, safe from detection for the duration</v>
      </c>
      <c r="N691" t="str">
        <f>IF(VLOOKUP($C691,'Spells Data'!$A$1:$N$363,13,FALSE)=0,"",VLOOKUP($C691,'Spells Data'!$A$1:$N$363,13,FALSE))</f>
        <v/>
      </c>
      <c r="O691" t="s">
        <v>342</v>
      </c>
    </row>
    <row r="692" spans="1:15" x14ac:dyDescent="0.4">
      <c r="A692" t="s">
        <v>195</v>
      </c>
      <c r="B692">
        <v>9</v>
      </c>
      <c r="C692" t="s">
        <v>246</v>
      </c>
      <c r="D692" t="str">
        <f>IF(VLOOKUP($C692,'Spells Data'!$A$1:$N$363,3,FALSE)=0,"",VLOOKUP($C692,'Spells Data'!$A$1:$N$363,3,FALSE))</f>
        <v>transmutation</v>
      </c>
      <c r="E692" t="str">
        <f>IF(VLOOKUP($C692,'Spells Data'!$A$1:$N$363,4,FALSE)=0,"",VLOOKUP($C692,'Spells Data'!$A$1:$N$363,4,FALSE))</f>
        <v/>
      </c>
      <c r="F692" t="str">
        <f>IF(VLOOKUP($C692,'Spells Data'!$A$1:$N$363,5,FALSE)=0,"",VLOOKUP($C692,'Spells Data'!$A$1:$N$363,5,FALSE))</f>
        <v>1 action</v>
      </c>
      <c r="G692" t="str">
        <f>IF(VLOOKUP($C692,'Spells Data'!$A$1:$N$363,6,FALSE)=0,"",VLOOKUP($C692,'Spells Data'!$A$1:$N$363,6,FALSE))</f>
        <v>Self</v>
      </c>
      <c r="H692" t="str">
        <f>IF(VLOOKUP($C692,'Spells Data'!$A$1:$N$363,7,FALSE)=0,"",VLOOKUP($C692,'Spells Data'!$A$1:$N$363,7,FALSE))</f>
        <v>V</v>
      </c>
      <c r="I692" t="str">
        <f>IF(VLOOKUP($C692,'Spells Data'!$A$1:$N$363,8,FALSE)=0,"",VLOOKUP($C692,'Spells Data'!$A$1:$N$363,8,FALSE))</f>
        <v>S</v>
      </c>
      <c r="J692" t="str">
        <f>IF(VLOOKUP($C692,'Spells Data'!$A$1:$N$363,9,FALSE)=0,"",VLOOKUP($C692,'Spells Data'!$A$1:$N$363,9,FALSE))</f>
        <v>M</v>
      </c>
      <c r="K692" t="str">
        <f>IF(VLOOKUP($C692,'Spells Data'!$A$1:$N$363,10,FALSE)=0,"",VLOOKUP($C692,'Spells Data'!$A$1:$N$363,10,FALSE))</f>
        <v/>
      </c>
      <c r="L692" t="str">
        <f>IF(VLOOKUP($C692,'Spells Data'!$A$1:$N$363,11,FALSE)=0,"",VLOOKUP($C692,'Spells Data'!$A$1:$N$363,11,FALSE))</f>
        <v>Concentration, up to 1 hour</v>
      </c>
      <c r="M692" t="str">
        <f>IF(VLOOKUP($C692,'Spells Data'!$A$1:$N$363,12,FALSE)=0,"",VLOOKUP($C692,'Spells Data'!$A$1:$N$363,12,FALSE))</f>
        <v>You assume the form of a different creature for the duration During this spell’s duration, you can use your action to assume a different form</v>
      </c>
      <c r="N692" t="str">
        <f>IF(VLOOKUP($C692,'Spells Data'!$A$1:$N$363,13,FALSE)=0,"",VLOOKUP($C692,'Spells Data'!$A$1:$N$363,13,FALSE))</f>
        <v/>
      </c>
      <c r="O692" t="s">
        <v>195</v>
      </c>
    </row>
    <row r="693" spans="1:15" x14ac:dyDescent="0.4">
      <c r="A693" t="s">
        <v>342</v>
      </c>
      <c r="B693">
        <v>9</v>
      </c>
      <c r="C693" t="s">
        <v>246</v>
      </c>
      <c r="D693" t="str">
        <f>IF(VLOOKUP($C693,'Spells Data'!$A$1:$N$363,3,FALSE)=0,"",VLOOKUP($C693,'Spells Data'!$A$1:$N$363,3,FALSE))</f>
        <v>transmutation</v>
      </c>
      <c r="E693" t="str">
        <f>IF(VLOOKUP($C693,'Spells Data'!$A$1:$N$363,4,FALSE)=0,"",VLOOKUP($C693,'Spells Data'!$A$1:$N$363,4,FALSE))</f>
        <v/>
      </c>
      <c r="F693" t="str">
        <f>IF(VLOOKUP($C693,'Spells Data'!$A$1:$N$363,5,FALSE)=0,"",VLOOKUP($C693,'Spells Data'!$A$1:$N$363,5,FALSE))</f>
        <v>1 action</v>
      </c>
      <c r="G693" t="str">
        <f>IF(VLOOKUP($C693,'Spells Data'!$A$1:$N$363,6,FALSE)=0,"",VLOOKUP($C693,'Spells Data'!$A$1:$N$363,6,FALSE))</f>
        <v>Self</v>
      </c>
      <c r="H693" t="str">
        <f>IF(VLOOKUP($C693,'Spells Data'!$A$1:$N$363,7,FALSE)=0,"",VLOOKUP($C693,'Spells Data'!$A$1:$N$363,7,FALSE))</f>
        <v>V</v>
      </c>
      <c r="I693" t="str">
        <f>IF(VLOOKUP($C693,'Spells Data'!$A$1:$N$363,8,FALSE)=0,"",VLOOKUP($C693,'Spells Data'!$A$1:$N$363,8,FALSE))</f>
        <v>S</v>
      </c>
      <c r="J693" t="str">
        <f>IF(VLOOKUP($C693,'Spells Data'!$A$1:$N$363,9,FALSE)=0,"",VLOOKUP($C693,'Spells Data'!$A$1:$N$363,9,FALSE))</f>
        <v>M</v>
      </c>
      <c r="K693" t="str">
        <f>IF(VLOOKUP($C693,'Spells Data'!$A$1:$N$363,10,FALSE)=0,"",VLOOKUP($C693,'Spells Data'!$A$1:$N$363,10,FALSE))</f>
        <v/>
      </c>
      <c r="L693" t="str">
        <f>IF(VLOOKUP($C693,'Spells Data'!$A$1:$N$363,11,FALSE)=0,"",VLOOKUP($C693,'Spells Data'!$A$1:$N$363,11,FALSE))</f>
        <v>Concentration, up to 1 hour</v>
      </c>
      <c r="M693" t="str">
        <f>IF(VLOOKUP($C693,'Spells Data'!$A$1:$N$363,12,FALSE)=0,"",VLOOKUP($C693,'Spells Data'!$A$1:$N$363,12,FALSE))</f>
        <v>You assume the form of a different creature for the duration During this spell’s duration, you can use your action to assume a different form</v>
      </c>
      <c r="N693" t="str">
        <f>IF(VLOOKUP($C693,'Spells Data'!$A$1:$N$363,13,FALSE)=0,"",VLOOKUP($C693,'Spells Data'!$A$1:$N$363,13,FALSE))</f>
        <v/>
      </c>
      <c r="O693" t="s">
        <v>342</v>
      </c>
    </row>
    <row r="694" spans="1:15" x14ac:dyDescent="0.4">
      <c r="A694" t="s">
        <v>10</v>
      </c>
      <c r="B694">
        <v>2</v>
      </c>
      <c r="C694" t="s">
        <v>57</v>
      </c>
      <c r="D694" t="str">
        <f>IF(VLOOKUP($C694,'Spells Data'!$A$1:$N$363,3,FALSE)=0,"",VLOOKUP($C694,'Spells Data'!$A$1:$N$363,3,FALSE))</f>
        <v>evocation</v>
      </c>
      <c r="E694" t="str">
        <f>IF(VLOOKUP($C694,'Spells Data'!$A$1:$N$363,4,FALSE)=0,"",VLOOKUP($C694,'Spells Data'!$A$1:$N$363,4,FALSE))</f>
        <v/>
      </c>
      <c r="F694" t="str">
        <f>IF(VLOOKUP($C694,'Spells Data'!$A$1:$N$363,5,FALSE)=0,"",VLOOKUP($C694,'Spells Data'!$A$1:$N$363,5,FALSE))</f>
        <v>1 action</v>
      </c>
      <c r="G694" t="str">
        <f>IF(VLOOKUP($C694,'Spells Data'!$A$1:$N$363,6,FALSE)=0,"",VLOOKUP($C694,'Spells Data'!$A$1:$N$363,6,FALSE))</f>
        <v>60 feet</v>
      </c>
      <c r="H694" t="str">
        <f>IF(VLOOKUP($C694,'Spells Data'!$A$1:$N$363,7,FALSE)=0,"",VLOOKUP($C694,'Spells Data'!$A$1:$N$363,7,FALSE))</f>
        <v>V</v>
      </c>
      <c r="I694" t="str">
        <f>IF(VLOOKUP($C694,'Spells Data'!$A$1:$N$363,8,FALSE)=0,"",VLOOKUP($C694,'Spells Data'!$A$1:$N$363,8,FALSE))</f>
        <v>S</v>
      </c>
      <c r="J694" t="str">
        <f>IF(VLOOKUP($C694,'Spells Data'!$A$1:$N$363,9,FALSE)=0,"",VLOOKUP($C694,'Spells Data'!$A$1:$N$363,9,FALSE))</f>
        <v>M</v>
      </c>
      <c r="K694" t="str">
        <f>IF(VLOOKUP($C694,'Spells Data'!$A$1:$N$363,10,FALSE)=0,"",VLOOKUP($C694,'Spells Data'!$A$1:$N$363,10,FALSE))</f>
        <v/>
      </c>
      <c r="L694" t="str">
        <f>IF(VLOOKUP($C694,'Spells Data'!$A$1:$N$363,11,FALSE)=0,"",VLOOKUP($C694,'Spells Data'!$A$1:$N$363,11,FALSE))</f>
        <v>Instantaneous</v>
      </c>
      <c r="M694" t="str">
        <f>IF(VLOOKUP($C694,'Spells Data'!$A$1:$N$363,12,FALSE)=0,"",VLOOKUP($C694,'Spells Data'!$A$1:$N$363,12,FALSE))</f>
        <v>Each creature in 10' radius sphere takes 3d8 thunder damage on failed Con save.  Inorganic creatures have disadvantage on the save. Nonmagical, nonheld objects also take damage</v>
      </c>
      <c r="N694" t="str">
        <f>IF(VLOOKUP($C694,'Spells Data'!$A$1:$N$363,13,FALSE)=0,"",VLOOKUP($C694,'Spells Data'!$A$1:$N$363,13,FALSE))</f>
        <v/>
      </c>
      <c r="O694" t="s">
        <v>10</v>
      </c>
    </row>
    <row r="695" spans="1:15" x14ac:dyDescent="0.4">
      <c r="A695" t="s">
        <v>278</v>
      </c>
      <c r="B695">
        <v>2</v>
      </c>
      <c r="C695" t="s">
        <v>57</v>
      </c>
      <c r="D695" t="str">
        <f>IF(VLOOKUP($C695,'Spells Data'!$A$1:$N$363,3,FALSE)=0,"",VLOOKUP($C695,'Spells Data'!$A$1:$N$363,3,FALSE))</f>
        <v>evocation</v>
      </c>
      <c r="E695" t="str">
        <f>IF(VLOOKUP($C695,'Spells Data'!$A$1:$N$363,4,FALSE)=0,"",VLOOKUP($C695,'Spells Data'!$A$1:$N$363,4,FALSE))</f>
        <v/>
      </c>
      <c r="F695" t="str">
        <f>IF(VLOOKUP($C695,'Spells Data'!$A$1:$N$363,5,FALSE)=0,"",VLOOKUP($C695,'Spells Data'!$A$1:$N$363,5,FALSE))</f>
        <v>1 action</v>
      </c>
      <c r="G695" t="str">
        <f>IF(VLOOKUP($C695,'Spells Data'!$A$1:$N$363,6,FALSE)=0,"",VLOOKUP($C695,'Spells Data'!$A$1:$N$363,6,FALSE))</f>
        <v>60 feet</v>
      </c>
      <c r="H695" t="str">
        <f>IF(VLOOKUP($C695,'Spells Data'!$A$1:$N$363,7,FALSE)=0,"",VLOOKUP($C695,'Spells Data'!$A$1:$N$363,7,FALSE))</f>
        <v>V</v>
      </c>
      <c r="I695" t="str">
        <f>IF(VLOOKUP($C695,'Spells Data'!$A$1:$N$363,8,FALSE)=0,"",VLOOKUP($C695,'Spells Data'!$A$1:$N$363,8,FALSE))</f>
        <v>S</v>
      </c>
      <c r="J695" t="str">
        <f>IF(VLOOKUP($C695,'Spells Data'!$A$1:$N$363,9,FALSE)=0,"",VLOOKUP($C695,'Spells Data'!$A$1:$N$363,9,FALSE))</f>
        <v>M</v>
      </c>
      <c r="K695" t="str">
        <f>IF(VLOOKUP($C695,'Spells Data'!$A$1:$N$363,10,FALSE)=0,"",VLOOKUP($C695,'Spells Data'!$A$1:$N$363,10,FALSE))</f>
        <v/>
      </c>
      <c r="L695" t="str">
        <f>IF(VLOOKUP($C695,'Spells Data'!$A$1:$N$363,11,FALSE)=0,"",VLOOKUP($C695,'Spells Data'!$A$1:$N$363,11,FALSE))</f>
        <v>Instantaneous</v>
      </c>
      <c r="M695" t="str">
        <f>IF(VLOOKUP($C695,'Spells Data'!$A$1:$N$363,12,FALSE)=0,"",VLOOKUP($C695,'Spells Data'!$A$1:$N$363,12,FALSE))</f>
        <v>Each creature in 10' radius sphere takes 3d8 thunder damage on failed Con save.  Inorganic creatures have disadvantage on the save. Nonmagical, nonheld objects also take damage</v>
      </c>
      <c r="N695" t="str">
        <f>IF(VLOOKUP($C695,'Spells Data'!$A$1:$N$363,13,FALSE)=0,"",VLOOKUP($C695,'Spells Data'!$A$1:$N$363,13,FALSE))</f>
        <v/>
      </c>
      <c r="O695" t="s">
        <v>278</v>
      </c>
    </row>
    <row r="696" spans="1:15" x14ac:dyDescent="0.4">
      <c r="A696" t="s">
        <v>329</v>
      </c>
      <c r="B696">
        <v>2</v>
      </c>
      <c r="C696" t="s">
        <v>57</v>
      </c>
      <c r="D696" t="str">
        <f>IF(VLOOKUP($C696,'Spells Data'!$A$1:$N$363,3,FALSE)=0,"",VLOOKUP($C696,'Spells Data'!$A$1:$N$363,3,FALSE))</f>
        <v>evocation</v>
      </c>
      <c r="E696" t="str">
        <f>IF(VLOOKUP($C696,'Spells Data'!$A$1:$N$363,4,FALSE)=0,"",VLOOKUP($C696,'Spells Data'!$A$1:$N$363,4,FALSE))</f>
        <v/>
      </c>
      <c r="F696" t="str">
        <f>IF(VLOOKUP($C696,'Spells Data'!$A$1:$N$363,5,FALSE)=0,"",VLOOKUP($C696,'Spells Data'!$A$1:$N$363,5,FALSE))</f>
        <v>1 action</v>
      </c>
      <c r="G696" t="str">
        <f>IF(VLOOKUP($C696,'Spells Data'!$A$1:$N$363,6,FALSE)=0,"",VLOOKUP($C696,'Spells Data'!$A$1:$N$363,6,FALSE))</f>
        <v>60 feet</v>
      </c>
      <c r="H696" t="str">
        <f>IF(VLOOKUP($C696,'Spells Data'!$A$1:$N$363,7,FALSE)=0,"",VLOOKUP($C696,'Spells Data'!$A$1:$N$363,7,FALSE))</f>
        <v>V</v>
      </c>
      <c r="I696" t="str">
        <f>IF(VLOOKUP($C696,'Spells Data'!$A$1:$N$363,8,FALSE)=0,"",VLOOKUP($C696,'Spells Data'!$A$1:$N$363,8,FALSE))</f>
        <v>S</v>
      </c>
      <c r="J696" t="str">
        <f>IF(VLOOKUP($C696,'Spells Data'!$A$1:$N$363,9,FALSE)=0,"",VLOOKUP($C696,'Spells Data'!$A$1:$N$363,9,FALSE))</f>
        <v>M</v>
      </c>
      <c r="K696" t="str">
        <f>IF(VLOOKUP($C696,'Spells Data'!$A$1:$N$363,10,FALSE)=0,"",VLOOKUP($C696,'Spells Data'!$A$1:$N$363,10,FALSE))</f>
        <v/>
      </c>
      <c r="L696" t="str">
        <f>IF(VLOOKUP($C696,'Spells Data'!$A$1:$N$363,11,FALSE)=0,"",VLOOKUP($C696,'Spells Data'!$A$1:$N$363,11,FALSE))</f>
        <v>Instantaneous</v>
      </c>
      <c r="M696" t="str">
        <f>IF(VLOOKUP($C696,'Spells Data'!$A$1:$N$363,12,FALSE)=0,"",VLOOKUP($C696,'Spells Data'!$A$1:$N$363,12,FALSE))</f>
        <v>Each creature in 10' radius sphere takes 3d8 thunder damage on failed Con save.  Inorganic creatures have disadvantage on the save. Nonmagical, nonheld objects also take damage</v>
      </c>
      <c r="N696" t="str">
        <f>IF(VLOOKUP($C696,'Spells Data'!$A$1:$N$363,13,FALSE)=0,"",VLOOKUP($C696,'Spells Data'!$A$1:$N$363,13,FALSE))</f>
        <v/>
      </c>
      <c r="O696" t="s">
        <v>329</v>
      </c>
    </row>
    <row r="697" spans="1:15" x14ac:dyDescent="0.4">
      <c r="A697" t="s">
        <v>342</v>
      </c>
      <c r="B697">
        <v>2</v>
      </c>
      <c r="C697" t="s">
        <v>57</v>
      </c>
      <c r="D697" t="str">
        <f>IF(VLOOKUP($C697,'Spells Data'!$A$1:$N$363,3,FALSE)=0,"",VLOOKUP($C697,'Spells Data'!$A$1:$N$363,3,FALSE))</f>
        <v>evocation</v>
      </c>
      <c r="E697" t="str">
        <f>IF(VLOOKUP($C697,'Spells Data'!$A$1:$N$363,4,FALSE)=0,"",VLOOKUP($C697,'Spells Data'!$A$1:$N$363,4,FALSE))</f>
        <v/>
      </c>
      <c r="F697" t="str">
        <f>IF(VLOOKUP($C697,'Spells Data'!$A$1:$N$363,5,FALSE)=0,"",VLOOKUP($C697,'Spells Data'!$A$1:$N$363,5,FALSE))</f>
        <v>1 action</v>
      </c>
      <c r="G697" t="str">
        <f>IF(VLOOKUP($C697,'Spells Data'!$A$1:$N$363,6,FALSE)=0,"",VLOOKUP($C697,'Spells Data'!$A$1:$N$363,6,FALSE))</f>
        <v>60 feet</v>
      </c>
      <c r="H697" t="str">
        <f>IF(VLOOKUP($C697,'Spells Data'!$A$1:$N$363,7,FALSE)=0,"",VLOOKUP($C697,'Spells Data'!$A$1:$N$363,7,FALSE))</f>
        <v>V</v>
      </c>
      <c r="I697" t="str">
        <f>IF(VLOOKUP($C697,'Spells Data'!$A$1:$N$363,8,FALSE)=0,"",VLOOKUP($C697,'Spells Data'!$A$1:$N$363,8,FALSE))</f>
        <v>S</v>
      </c>
      <c r="J697" t="str">
        <f>IF(VLOOKUP($C697,'Spells Data'!$A$1:$N$363,9,FALSE)=0,"",VLOOKUP($C697,'Spells Data'!$A$1:$N$363,9,FALSE))</f>
        <v>M</v>
      </c>
      <c r="K697" t="str">
        <f>IF(VLOOKUP($C697,'Spells Data'!$A$1:$N$363,10,FALSE)=0,"",VLOOKUP($C697,'Spells Data'!$A$1:$N$363,10,FALSE))</f>
        <v/>
      </c>
      <c r="L697" t="str">
        <f>IF(VLOOKUP($C697,'Spells Data'!$A$1:$N$363,11,FALSE)=0,"",VLOOKUP($C697,'Spells Data'!$A$1:$N$363,11,FALSE))</f>
        <v>Instantaneous</v>
      </c>
      <c r="M697" t="str">
        <f>IF(VLOOKUP($C697,'Spells Data'!$A$1:$N$363,12,FALSE)=0,"",VLOOKUP($C697,'Spells Data'!$A$1:$N$363,12,FALSE))</f>
        <v>Each creature in 10' radius sphere takes 3d8 thunder damage on failed Con save.  Inorganic creatures have disadvantage on the save. Nonmagical, nonheld objects also take damage</v>
      </c>
      <c r="N697" t="str">
        <f>IF(VLOOKUP($C697,'Spells Data'!$A$1:$N$363,13,FALSE)=0,"",VLOOKUP($C697,'Spells Data'!$A$1:$N$363,13,FALSE))</f>
        <v/>
      </c>
      <c r="O697" t="s">
        <v>342</v>
      </c>
    </row>
    <row r="698" spans="1:15" x14ac:dyDescent="0.4">
      <c r="A698" t="s">
        <v>278</v>
      </c>
      <c r="B698">
        <v>1</v>
      </c>
      <c r="C698" t="s">
        <v>293</v>
      </c>
      <c r="D698" t="str">
        <f>IF(VLOOKUP($C698,'Spells Data'!$A$1:$N$363,3,FALSE)=0,"",VLOOKUP($C698,'Spells Data'!$A$1:$N$363,3,FALSE))</f>
        <v>abjuration</v>
      </c>
      <c r="E698" t="str">
        <f>IF(VLOOKUP($C698,'Spells Data'!$A$1:$N$363,4,FALSE)=0,"",VLOOKUP($C698,'Spells Data'!$A$1:$N$363,4,FALSE))</f>
        <v/>
      </c>
      <c r="F698" t="str">
        <f>IF(VLOOKUP($C698,'Spells Data'!$A$1:$N$363,5,FALSE)=0,"",VLOOKUP($C698,'Spells Data'!$A$1:$N$363,5,FALSE))</f>
        <v>1 reaction</v>
      </c>
      <c r="G698" t="str">
        <f>IF(VLOOKUP($C698,'Spells Data'!$A$1:$N$363,6,FALSE)=0,"",VLOOKUP($C698,'Spells Data'!$A$1:$N$363,6,FALSE))</f>
        <v>Self</v>
      </c>
      <c r="H698" t="str">
        <f>IF(VLOOKUP($C698,'Spells Data'!$A$1:$N$363,7,FALSE)=0,"",VLOOKUP($C698,'Spells Data'!$A$1:$N$363,7,FALSE))</f>
        <v>V</v>
      </c>
      <c r="I698" t="str">
        <f>IF(VLOOKUP($C698,'Spells Data'!$A$1:$N$363,8,FALSE)=0,"",VLOOKUP($C698,'Spells Data'!$A$1:$N$363,8,FALSE))</f>
        <v>S</v>
      </c>
      <c r="J698" t="str">
        <f>IF(VLOOKUP($C698,'Spells Data'!$A$1:$N$363,9,FALSE)=0,"",VLOOKUP($C698,'Spells Data'!$A$1:$N$363,9,FALSE))</f>
        <v/>
      </c>
      <c r="K698" t="str">
        <f>IF(VLOOKUP($C698,'Spells Data'!$A$1:$N$363,10,FALSE)=0,"",VLOOKUP($C698,'Spells Data'!$A$1:$N$363,10,FALSE))</f>
        <v/>
      </c>
      <c r="L698" t="str">
        <f>IF(VLOOKUP($C698,'Spells Data'!$A$1:$N$363,11,FALSE)=0,"",VLOOKUP($C698,'Spells Data'!$A$1:$N$363,11,FALSE))</f>
        <v>1 round</v>
      </c>
      <c r="M698" t="str">
        <f>IF(VLOOKUP($C698,'Spells Data'!$A$1:$N$363,12,FALSE)=0,"",VLOOKUP($C698,'Spells Data'!$A$1:$N$363,12,FALSE))</f>
        <v>Until the start of your next turn, you have a +5 bonus to AC and you take no damage from magic missile</v>
      </c>
      <c r="N698" t="str">
        <f>IF(VLOOKUP($C698,'Spells Data'!$A$1:$N$363,13,FALSE)=0,"",VLOOKUP($C698,'Spells Data'!$A$1:$N$363,13,FALSE))</f>
        <v/>
      </c>
      <c r="O698" t="s">
        <v>278</v>
      </c>
    </row>
    <row r="699" spans="1:15" x14ac:dyDescent="0.4">
      <c r="A699" t="s">
        <v>342</v>
      </c>
      <c r="B699">
        <v>1</v>
      </c>
      <c r="C699" t="s">
        <v>293</v>
      </c>
      <c r="D699" t="str">
        <f>IF(VLOOKUP($C699,'Spells Data'!$A$1:$N$363,3,FALSE)=0,"",VLOOKUP($C699,'Spells Data'!$A$1:$N$363,3,FALSE))</f>
        <v>abjuration</v>
      </c>
      <c r="E699" t="str">
        <f>IF(VLOOKUP($C699,'Spells Data'!$A$1:$N$363,4,FALSE)=0,"",VLOOKUP($C699,'Spells Data'!$A$1:$N$363,4,FALSE))</f>
        <v/>
      </c>
      <c r="F699" t="str">
        <f>IF(VLOOKUP($C699,'Spells Data'!$A$1:$N$363,5,FALSE)=0,"",VLOOKUP($C699,'Spells Data'!$A$1:$N$363,5,FALSE))</f>
        <v>1 reaction</v>
      </c>
      <c r="G699" t="str">
        <f>IF(VLOOKUP($C699,'Spells Data'!$A$1:$N$363,6,FALSE)=0,"",VLOOKUP($C699,'Spells Data'!$A$1:$N$363,6,FALSE))</f>
        <v>Self</v>
      </c>
      <c r="H699" t="str">
        <f>IF(VLOOKUP($C699,'Spells Data'!$A$1:$N$363,7,FALSE)=0,"",VLOOKUP($C699,'Spells Data'!$A$1:$N$363,7,FALSE))</f>
        <v>V</v>
      </c>
      <c r="I699" t="str">
        <f>IF(VLOOKUP($C699,'Spells Data'!$A$1:$N$363,8,FALSE)=0,"",VLOOKUP($C699,'Spells Data'!$A$1:$N$363,8,FALSE))</f>
        <v>S</v>
      </c>
      <c r="J699" t="str">
        <f>IF(VLOOKUP($C699,'Spells Data'!$A$1:$N$363,9,FALSE)=0,"",VLOOKUP($C699,'Spells Data'!$A$1:$N$363,9,FALSE))</f>
        <v/>
      </c>
      <c r="K699" t="str">
        <f>IF(VLOOKUP($C699,'Spells Data'!$A$1:$N$363,10,FALSE)=0,"",VLOOKUP($C699,'Spells Data'!$A$1:$N$363,10,FALSE))</f>
        <v/>
      </c>
      <c r="L699" t="str">
        <f>IF(VLOOKUP($C699,'Spells Data'!$A$1:$N$363,11,FALSE)=0,"",VLOOKUP($C699,'Spells Data'!$A$1:$N$363,11,FALSE))</f>
        <v>1 round</v>
      </c>
      <c r="M699" t="str">
        <f>IF(VLOOKUP($C699,'Spells Data'!$A$1:$N$363,12,FALSE)=0,"",VLOOKUP($C699,'Spells Data'!$A$1:$N$363,12,FALSE))</f>
        <v>Until the start of your next turn, you have a +5 bonus to AC and you take no damage from magic missile</v>
      </c>
      <c r="N699" t="str">
        <f>IF(VLOOKUP($C699,'Spells Data'!$A$1:$N$363,13,FALSE)=0,"",VLOOKUP($C699,'Spells Data'!$A$1:$N$363,13,FALSE))</f>
        <v/>
      </c>
      <c r="O699" t="s">
        <v>342</v>
      </c>
    </row>
    <row r="700" spans="1:15" x14ac:dyDescent="0.4">
      <c r="A700" t="s">
        <v>124</v>
      </c>
      <c r="B700">
        <v>1</v>
      </c>
      <c r="C700" t="s">
        <v>139</v>
      </c>
      <c r="D700" t="str">
        <f>IF(VLOOKUP($C700,'Spells Data'!$A$1:$N$363,3,FALSE)=0,"",VLOOKUP($C700,'Spells Data'!$A$1:$N$363,3,FALSE))</f>
        <v>abjuration</v>
      </c>
      <c r="E700" t="str">
        <f>IF(VLOOKUP($C700,'Spells Data'!$A$1:$N$363,4,FALSE)=0,"",VLOOKUP($C700,'Spells Data'!$A$1:$N$363,4,FALSE))</f>
        <v/>
      </c>
      <c r="F700" t="str">
        <f>IF(VLOOKUP($C700,'Spells Data'!$A$1:$N$363,5,FALSE)=0,"",VLOOKUP($C700,'Spells Data'!$A$1:$N$363,5,FALSE))</f>
        <v>1 bonus action</v>
      </c>
      <c r="G700" t="str">
        <f>IF(VLOOKUP($C700,'Spells Data'!$A$1:$N$363,6,FALSE)=0,"",VLOOKUP($C700,'Spells Data'!$A$1:$N$363,6,FALSE))</f>
        <v>60 feet</v>
      </c>
      <c r="H700" t="str">
        <f>IF(VLOOKUP($C700,'Spells Data'!$A$1:$N$363,7,FALSE)=0,"",VLOOKUP($C700,'Spells Data'!$A$1:$N$363,7,FALSE))</f>
        <v>V</v>
      </c>
      <c r="I700" t="str">
        <f>IF(VLOOKUP($C700,'Spells Data'!$A$1:$N$363,8,FALSE)=0,"",VLOOKUP($C700,'Spells Data'!$A$1:$N$363,8,FALSE))</f>
        <v>S</v>
      </c>
      <c r="J700" t="str">
        <f>IF(VLOOKUP($C700,'Spells Data'!$A$1:$N$363,9,FALSE)=0,"",VLOOKUP($C700,'Spells Data'!$A$1:$N$363,9,FALSE))</f>
        <v>M</v>
      </c>
      <c r="K700" t="str">
        <f>IF(VLOOKUP($C700,'Spells Data'!$A$1:$N$363,10,FALSE)=0,"",VLOOKUP($C700,'Spells Data'!$A$1:$N$363,10,FALSE))</f>
        <v/>
      </c>
      <c r="L700" t="str">
        <f>IF(VLOOKUP($C700,'Spells Data'!$A$1:$N$363,11,FALSE)=0,"",VLOOKUP($C700,'Spells Data'!$A$1:$N$363,11,FALSE))</f>
        <v>Concentration, up to 10 minutes</v>
      </c>
      <c r="M700" t="str">
        <f>IF(VLOOKUP($C700,'Spells Data'!$A$1:$N$363,12,FALSE)=0,"",VLOOKUP($C700,'Spells Data'!$A$1:$N$363,12,FALSE))</f>
        <v>A shimmering field appears and surrounds a creature within range, granting it +2 to AC for the duration</v>
      </c>
      <c r="N700" t="str">
        <f>IF(VLOOKUP($C700,'Spells Data'!$A$1:$N$363,13,FALSE)=0,"",VLOOKUP($C700,'Spells Data'!$A$1:$N$363,13,FALSE))</f>
        <v/>
      </c>
      <c r="O700" t="s">
        <v>124</v>
      </c>
    </row>
    <row r="701" spans="1:15" x14ac:dyDescent="0.4">
      <c r="A701" t="s">
        <v>247</v>
      </c>
      <c r="B701">
        <v>1</v>
      </c>
      <c r="C701" t="s">
        <v>139</v>
      </c>
      <c r="D701" t="str">
        <f>IF(VLOOKUP($C701,'Spells Data'!$A$1:$N$363,3,FALSE)=0,"",VLOOKUP($C701,'Spells Data'!$A$1:$N$363,3,FALSE))</f>
        <v>abjuration</v>
      </c>
      <c r="E701" t="str">
        <f>IF(VLOOKUP($C701,'Spells Data'!$A$1:$N$363,4,FALSE)=0,"",VLOOKUP($C701,'Spells Data'!$A$1:$N$363,4,FALSE))</f>
        <v/>
      </c>
      <c r="F701" t="str">
        <f>IF(VLOOKUP($C701,'Spells Data'!$A$1:$N$363,5,FALSE)=0,"",VLOOKUP($C701,'Spells Data'!$A$1:$N$363,5,FALSE))</f>
        <v>1 bonus action</v>
      </c>
      <c r="G701" t="str">
        <f>IF(VLOOKUP($C701,'Spells Data'!$A$1:$N$363,6,FALSE)=0,"",VLOOKUP($C701,'Spells Data'!$A$1:$N$363,6,FALSE))</f>
        <v>60 feet</v>
      </c>
      <c r="H701" t="str">
        <f>IF(VLOOKUP($C701,'Spells Data'!$A$1:$N$363,7,FALSE)=0,"",VLOOKUP($C701,'Spells Data'!$A$1:$N$363,7,FALSE))</f>
        <v>V</v>
      </c>
      <c r="I701" t="str">
        <f>IF(VLOOKUP($C701,'Spells Data'!$A$1:$N$363,8,FALSE)=0,"",VLOOKUP($C701,'Spells Data'!$A$1:$N$363,8,FALSE))</f>
        <v>S</v>
      </c>
      <c r="J701" t="str">
        <f>IF(VLOOKUP($C701,'Spells Data'!$A$1:$N$363,9,FALSE)=0,"",VLOOKUP($C701,'Spells Data'!$A$1:$N$363,9,FALSE))</f>
        <v>M</v>
      </c>
      <c r="K701" t="str">
        <f>IF(VLOOKUP($C701,'Spells Data'!$A$1:$N$363,10,FALSE)=0,"",VLOOKUP($C701,'Spells Data'!$A$1:$N$363,10,FALSE))</f>
        <v/>
      </c>
      <c r="L701" t="str">
        <f>IF(VLOOKUP($C701,'Spells Data'!$A$1:$N$363,11,FALSE)=0,"",VLOOKUP($C701,'Spells Data'!$A$1:$N$363,11,FALSE))</f>
        <v>Concentration, up to 10 minutes</v>
      </c>
      <c r="M701" t="str">
        <f>IF(VLOOKUP($C701,'Spells Data'!$A$1:$N$363,12,FALSE)=0,"",VLOOKUP($C701,'Spells Data'!$A$1:$N$363,12,FALSE))</f>
        <v>A shimmering field appears and surrounds a creature within range, granting it +2 to AC for the duration</v>
      </c>
      <c r="N701" t="str">
        <f>IF(VLOOKUP($C701,'Spells Data'!$A$1:$N$363,13,FALSE)=0,"",VLOOKUP($C701,'Spells Data'!$A$1:$N$363,13,FALSE))</f>
        <v/>
      </c>
      <c r="O701" t="s">
        <v>247</v>
      </c>
    </row>
    <row r="702" spans="1:15" x14ac:dyDescent="0.4">
      <c r="A702" t="s">
        <v>195</v>
      </c>
      <c r="B702">
        <v>0</v>
      </c>
      <c r="C702" t="s">
        <v>199</v>
      </c>
      <c r="D702" t="str">
        <f>IF(VLOOKUP($C702,'Spells Data'!$A$1:$N$363,3,FALSE)=0,"",VLOOKUP($C702,'Spells Data'!$A$1:$N$363,3,FALSE))</f>
        <v>transmutation</v>
      </c>
      <c r="E702" t="str">
        <f>IF(VLOOKUP($C702,'Spells Data'!$A$1:$N$363,4,FALSE)=0,"",VLOOKUP($C702,'Spells Data'!$A$1:$N$363,4,FALSE))</f>
        <v/>
      </c>
      <c r="F702" t="str">
        <f>IF(VLOOKUP($C702,'Spells Data'!$A$1:$N$363,5,FALSE)=0,"",VLOOKUP($C702,'Spells Data'!$A$1:$N$363,5,FALSE))</f>
        <v>1 bonus action</v>
      </c>
      <c r="G702" t="str">
        <f>IF(VLOOKUP($C702,'Spells Data'!$A$1:$N$363,6,FALSE)=0,"",VLOOKUP($C702,'Spells Data'!$A$1:$N$363,6,FALSE))</f>
        <v>Touch</v>
      </c>
      <c r="H702" t="str">
        <f>IF(VLOOKUP($C702,'Spells Data'!$A$1:$N$363,7,FALSE)=0,"",VLOOKUP($C702,'Spells Data'!$A$1:$N$363,7,FALSE))</f>
        <v>V</v>
      </c>
      <c r="I702" t="str">
        <f>IF(VLOOKUP($C702,'Spells Data'!$A$1:$N$363,8,FALSE)=0,"",VLOOKUP($C702,'Spells Data'!$A$1:$N$363,8,FALSE))</f>
        <v>S</v>
      </c>
      <c r="J702" t="str">
        <f>IF(VLOOKUP($C702,'Spells Data'!$A$1:$N$363,9,FALSE)=0,"",VLOOKUP($C702,'Spells Data'!$A$1:$N$363,9,FALSE))</f>
        <v>M</v>
      </c>
      <c r="K702" t="str">
        <f>IF(VLOOKUP($C702,'Spells Data'!$A$1:$N$363,10,FALSE)=0,"",VLOOKUP($C702,'Spells Data'!$A$1:$N$363,10,FALSE))</f>
        <v/>
      </c>
      <c r="L702" t="str">
        <f>IF(VLOOKUP($C702,'Spells Data'!$A$1:$N$363,11,FALSE)=0,"",VLOOKUP($C702,'Spells Data'!$A$1:$N$363,11,FALSE))</f>
        <v>1 minute</v>
      </c>
      <c r="M702" t="str">
        <f>IF(VLOOKUP($C702,'Spells Data'!$A$1:$N$363,12,FALSE)=0,"",VLOOKUP($C702,'Spells Data'!$A$1:$N$363,12,FALSE))</f>
        <v>A wood club or quarterstaff becomes magical for duration, damage becomes d8 and you can use spellcasting ability instead of Str or Dex for melee attacks.</v>
      </c>
      <c r="N702" t="str">
        <f>IF(VLOOKUP($C702,'Spells Data'!$A$1:$N$363,13,FALSE)=0,"",VLOOKUP($C702,'Spells Data'!$A$1:$N$363,13,FALSE))</f>
        <v/>
      </c>
      <c r="O702" t="s">
        <v>195</v>
      </c>
    </row>
    <row r="703" spans="1:15" x14ac:dyDescent="0.4">
      <c r="A703" t="s">
        <v>278</v>
      </c>
      <c r="B703">
        <v>0</v>
      </c>
      <c r="C703" t="s">
        <v>284</v>
      </c>
      <c r="D703" t="str">
        <f>IF(VLOOKUP($C703,'Spells Data'!$A$1:$N$363,3,FALSE)=0,"",VLOOKUP($C703,'Spells Data'!$A$1:$N$363,3,FALSE))</f>
        <v>evocation</v>
      </c>
      <c r="E703" t="str">
        <f>IF(VLOOKUP($C703,'Spells Data'!$A$1:$N$363,4,FALSE)=0,"",VLOOKUP($C703,'Spells Data'!$A$1:$N$363,4,FALSE))</f>
        <v/>
      </c>
      <c r="F703" t="str">
        <f>IF(VLOOKUP($C703,'Spells Data'!$A$1:$N$363,5,FALSE)=0,"",VLOOKUP($C703,'Spells Data'!$A$1:$N$363,5,FALSE))</f>
        <v>1 action</v>
      </c>
      <c r="G703" t="str">
        <f>IF(VLOOKUP($C703,'Spells Data'!$A$1:$N$363,6,FALSE)=0,"",VLOOKUP($C703,'Spells Data'!$A$1:$N$363,6,FALSE))</f>
        <v>Touch</v>
      </c>
      <c r="H703" t="str">
        <f>IF(VLOOKUP($C703,'Spells Data'!$A$1:$N$363,7,FALSE)=0,"",VLOOKUP($C703,'Spells Data'!$A$1:$N$363,7,FALSE))</f>
        <v>V</v>
      </c>
      <c r="I703" t="str">
        <f>IF(VLOOKUP($C703,'Spells Data'!$A$1:$N$363,8,FALSE)=0,"",VLOOKUP($C703,'Spells Data'!$A$1:$N$363,8,FALSE))</f>
        <v>S</v>
      </c>
      <c r="J703" t="str">
        <f>IF(VLOOKUP($C703,'Spells Data'!$A$1:$N$363,9,FALSE)=0,"",VLOOKUP($C703,'Spells Data'!$A$1:$N$363,9,FALSE))</f>
        <v/>
      </c>
      <c r="K703" t="str">
        <f>IF(VLOOKUP($C703,'Spells Data'!$A$1:$N$363,10,FALSE)=0,"",VLOOKUP($C703,'Spells Data'!$A$1:$N$363,10,FALSE))</f>
        <v/>
      </c>
      <c r="L703" t="str">
        <f>IF(VLOOKUP($C703,'Spells Data'!$A$1:$N$363,11,FALSE)=0,"",VLOOKUP($C703,'Spells Data'!$A$1:$N$363,11,FALSE))</f>
        <v>Instantaneous</v>
      </c>
      <c r="M703" t="str">
        <f>IF(VLOOKUP($C703,'Spells Data'!$A$1:$N$363,12,FALSE)=0,"",VLOOKUP($C703,'Spells Data'!$A$1:$N$363,12,FALSE))</f>
        <v>On a melee spell attack hit, target takes 1d8 lightning damage, and can't take reactions until its next turn.  If the target is in metal armor, you have advantage.</v>
      </c>
      <c r="N703" t="str">
        <f>IF(VLOOKUP($C703,'Spells Data'!$A$1:$N$363,13,FALSE)=0,"",VLOOKUP($C703,'Spells Data'!$A$1:$N$363,13,FALSE))</f>
        <v/>
      </c>
      <c r="O703" t="s">
        <v>278</v>
      </c>
    </row>
    <row r="704" spans="1:15" x14ac:dyDescent="0.4">
      <c r="A704" t="s">
        <v>342</v>
      </c>
      <c r="B704">
        <v>0</v>
      </c>
      <c r="C704" t="s">
        <v>284</v>
      </c>
      <c r="D704" t="str">
        <f>IF(VLOOKUP($C704,'Spells Data'!$A$1:$N$363,3,FALSE)=0,"",VLOOKUP($C704,'Spells Data'!$A$1:$N$363,3,FALSE))</f>
        <v>evocation</v>
      </c>
      <c r="E704" t="str">
        <f>IF(VLOOKUP($C704,'Spells Data'!$A$1:$N$363,4,FALSE)=0,"",VLOOKUP($C704,'Spells Data'!$A$1:$N$363,4,FALSE))</f>
        <v/>
      </c>
      <c r="F704" t="str">
        <f>IF(VLOOKUP($C704,'Spells Data'!$A$1:$N$363,5,FALSE)=0,"",VLOOKUP($C704,'Spells Data'!$A$1:$N$363,5,FALSE))</f>
        <v>1 action</v>
      </c>
      <c r="G704" t="str">
        <f>IF(VLOOKUP($C704,'Spells Data'!$A$1:$N$363,6,FALSE)=0,"",VLOOKUP($C704,'Spells Data'!$A$1:$N$363,6,FALSE))</f>
        <v>Touch</v>
      </c>
      <c r="H704" t="str">
        <f>IF(VLOOKUP($C704,'Spells Data'!$A$1:$N$363,7,FALSE)=0,"",VLOOKUP($C704,'Spells Data'!$A$1:$N$363,7,FALSE))</f>
        <v>V</v>
      </c>
      <c r="I704" t="str">
        <f>IF(VLOOKUP($C704,'Spells Data'!$A$1:$N$363,8,FALSE)=0,"",VLOOKUP($C704,'Spells Data'!$A$1:$N$363,8,FALSE))</f>
        <v>S</v>
      </c>
      <c r="J704" t="str">
        <f>IF(VLOOKUP($C704,'Spells Data'!$A$1:$N$363,9,FALSE)=0,"",VLOOKUP($C704,'Spells Data'!$A$1:$N$363,9,FALSE))</f>
        <v/>
      </c>
      <c r="K704" t="str">
        <f>IF(VLOOKUP($C704,'Spells Data'!$A$1:$N$363,10,FALSE)=0,"",VLOOKUP($C704,'Spells Data'!$A$1:$N$363,10,FALSE))</f>
        <v/>
      </c>
      <c r="L704" t="str">
        <f>IF(VLOOKUP($C704,'Spells Data'!$A$1:$N$363,11,FALSE)=0,"",VLOOKUP($C704,'Spells Data'!$A$1:$N$363,11,FALSE))</f>
        <v>Instantaneous</v>
      </c>
      <c r="M704" t="str">
        <f>IF(VLOOKUP($C704,'Spells Data'!$A$1:$N$363,12,FALSE)=0,"",VLOOKUP($C704,'Spells Data'!$A$1:$N$363,12,FALSE))</f>
        <v>On a melee spell attack hit, target takes 1d8 lightning damage, and can't take reactions until its next turn.  If the target is in metal armor, you have advantage.</v>
      </c>
      <c r="N704" t="str">
        <f>IF(VLOOKUP($C704,'Spells Data'!$A$1:$N$363,13,FALSE)=0,"",VLOOKUP($C704,'Spells Data'!$A$1:$N$363,13,FALSE))</f>
        <v/>
      </c>
      <c r="O704" t="s">
        <v>342</v>
      </c>
    </row>
    <row r="705" spans="1:15" x14ac:dyDescent="0.4">
      <c r="A705" t="s">
        <v>10</v>
      </c>
      <c r="B705">
        <v>2</v>
      </c>
      <c r="C705" t="s">
        <v>58</v>
      </c>
      <c r="D705" t="str">
        <f>IF(VLOOKUP($C705,'Spells Data'!$A$1:$N$363,3,FALSE)=0,"",VLOOKUP($C705,'Spells Data'!$A$1:$N$363,3,FALSE))</f>
        <v>illusion</v>
      </c>
      <c r="E705" t="str">
        <f>IF(VLOOKUP($C705,'Spells Data'!$A$1:$N$363,4,FALSE)=0,"",VLOOKUP($C705,'Spells Data'!$A$1:$N$363,4,FALSE))</f>
        <v>yes</v>
      </c>
      <c r="F705" t="str">
        <f>IF(VLOOKUP($C705,'Spells Data'!$A$1:$N$363,5,FALSE)=0,"",VLOOKUP($C705,'Spells Data'!$A$1:$N$363,5,FALSE))</f>
        <v>1 action</v>
      </c>
      <c r="G705" t="str">
        <f>IF(VLOOKUP($C705,'Spells Data'!$A$1:$N$363,6,FALSE)=0,"",VLOOKUP($C705,'Spells Data'!$A$1:$N$363,6,FALSE))</f>
        <v>120 feet</v>
      </c>
      <c r="H705" t="str">
        <f>IF(VLOOKUP($C705,'Spells Data'!$A$1:$N$363,7,FALSE)=0,"",VLOOKUP($C705,'Spells Data'!$A$1:$N$363,7,FALSE))</f>
        <v>V</v>
      </c>
      <c r="I705" t="str">
        <f>IF(VLOOKUP($C705,'Spells Data'!$A$1:$N$363,8,FALSE)=0,"",VLOOKUP($C705,'Spells Data'!$A$1:$N$363,8,FALSE))</f>
        <v>S</v>
      </c>
      <c r="J705" t="str">
        <f>IF(VLOOKUP($C705,'Spells Data'!$A$1:$N$363,9,FALSE)=0,"",VLOOKUP($C705,'Spells Data'!$A$1:$N$363,9,FALSE))</f>
        <v/>
      </c>
      <c r="K705" t="str">
        <f>IF(VLOOKUP($C705,'Spells Data'!$A$1:$N$363,10,FALSE)=0,"",VLOOKUP($C705,'Spells Data'!$A$1:$N$363,10,FALSE))</f>
        <v/>
      </c>
      <c r="L705" t="str">
        <f>IF(VLOOKUP($C705,'Spells Data'!$A$1:$N$363,11,FALSE)=0,"",VLOOKUP($C705,'Spells Data'!$A$1:$N$363,11,FALSE))</f>
        <v>Concentration, up to 10 minutes</v>
      </c>
      <c r="M705" t="str">
        <f>IF(VLOOKUP($C705,'Spells Data'!$A$1:$N$363,12,FALSE)=0,"",VLOOKUP($C705,'Spells Data'!$A$1:$N$363,12,FALSE))</f>
        <v>For the duration, no sound can be created within or pass through a 20-foot-radius sphere centered on a point you choose within range</v>
      </c>
      <c r="N705" t="str">
        <f>IF(VLOOKUP($C705,'Spells Data'!$A$1:$N$363,13,FALSE)=0,"",VLOOKUP($C705,'Spells Data'!$A$1:$N$363,13,FALSE))</f>
        <v/>
      </c>
      <c r="O705" t="s">
        <v>10</v>
      </c>
    </row>
    <row r="706" spans="1:15" x14ac:dyDescent="0.4">
      <c r="A706" t="s">
        <v>124</v>
      </c>
      <c r="B706">
        <v>2</v>
      </c>
      <c r="C706" t="s">
        <v>58</v>
      </c>
      <c r="D706" t="str">
        <f>IF(VLOOKUP($C706,'Spells Data'!$A$1:$N$363,3,FALSE)=0,"",VLOOKUP($C706,'Spells Data'!$A$1:$N$363,3,FALSE))</f>
        <v>illusion</v>
      </c>
      <c r="E706" t="str">
        <f>IF(VLOOKUP($C706,'Spells Data'!$A$1:$N$363,4,FALSE)=0,"",VLOOKUP($C706,'Spells Data'!$A$1:$N$363,4,FALSE))</f>
        <v>yes</v>
      </c>
      <c r="F706" t="str">
        <f>IF(VLOOKUP($C706,'Spells Data'!$A$1:$N$363,5,FALSE)=0,"",VLOOKUP($C706,'Spells Data'!$A$1:$N$363,5,FALSE))</f>
        <v>1 action</v>
      </c>
      <c r="G706" t="str">
        <f>IF(VLOOKUP($C706,'Spells Data'!$A$1:$N$363,6,FALSE)=0,"",VLOOKUP($C706,'Spells Data'!$A$1:$N$363,6,FALSE))</f>
        <v>120 feet</v>
      </c>
      <c r="H706" t="str">
        <f>IF(VLOOKUP($C706,'Spells Data'!$A$1:$N$363,7,FALSE)=0,"",VLOOKUP($C706,'Spells Data'!$A$1:$N$363,7,FALSE))</f>
        <v>V</v>
      </c>
      <c r="I706" t="str">
        <f>IF(VLOOKUP($C706,'Spells Data'!$A$1:$N$363,8,FALSE)=0,"",VLOOKUP($C706,'Spells Data'!$A$1:$N$363,8,FALSE))</f>
        <v>S</v>
      </c>
      <c r="J706" t="str">
        <f>IF(VLOOKUP($C706,'Spells Data'!$A$1:$N$363,9,FALSE)=0,"",VLOOKUP($C706,'Spells Data'!$A$1:$N$363,9,FALSE))</f>
        <v/>
      </c>
      <c r="K706" t="str">
        <f>IF(VLOOKUP($C706,'Spells Data'!$A$1:$N$363,10,FALSE)=0,"",VLOOKUP($C706,'Spells Data'!$A$1:$N$363,10,FALSE))</f>
        <v/>
      </c>
      <c r="L706" t="str">
        <f>IF(VLOOKUP($C706,'Spells Data'!$A$1:$N$363,11,FALSE)=0,"",VLOOKUP($C706,'Spells Data'!$A$1:$N$363,11,FALSE))</f>
        <v>Concentration, up to 10 minutes</v>
      </c>
      <c r="M706" t="str">
        <f>IF(VLOOKUP($C706,'Spells Data'!$A$1:$N$363,12,FALSE)=0,"",VLOOKUP($C706,'Spells Data'!$A$1:$N$363,12,FALSE))</f>
        <v>For the duration, no sound can be created within or pass through a 20-foot-radius sphere centered on a point you choose within range</v>
      </c>
      <c r="N706" t="str">
        <f>IF(VLOOKUP($C706,'Spells Data'!$A$1:$N$363,13,FALSE)=0,"",VLOOKUP($C706,'Spells Data'!$A$1:$N$363,13,FALSE))</f>
        <v/>
      </c>
      <c r="O706" t="s">
        <v>124</v>
      </c>
    </row>
    <row r="707" spans="1:15" x14ac:dyDescent="0.4">
      <c r="A707" t="s">
        <v>268</v>
      </c>
      <c r="B707">
        <v>2</v>
      </c>
      <c r="C707" t="s">
        <v>58</v>
      </c>
      <c r="D707" t="str">
        <f>IF(VLOOKUP($C707,'Spells Data'!$A$1:$N$363,3,FALSE)=0,"",VLOOKUP($C707,'Spells Data'!$A$1:$N$363,3,FALSE))</f>
        <v>illusion</v>
      </c>
      <c r="E707" t="str">
        <f>IF(VLOOKUP($C707,'Spells Data'!$A$1:$N$363,4,FALSE)=0,"",VLOOKUP($C707,'Spells Data'!$A$1:$N$363,4,FALSE))</f>
        <v>yes</v>
      </c>
      <c r="F707" t="str">
        <f>IF(VLOOKUP($C707,'Spells Data'!$A$1:$N$363,5,FALSE)=0,"",VLOOKUP($C707,'Spells Data'!$A$1:$N$363,5,FALSE))</f>
        <v>1 action</v>
      </c>
      <c r="G707" t="str">
        <f>IF(VLOOKUP($C707,'Spells Data'!$A$1:$N$363,6,FALSE)=0,"",VLOOKUP($C707,'Spells Data'!$A$1:$N$363,6,FALSE))</f>
        <v>120 feet</v>
      </c>
      <c r="H707" t="str">
        <f>IF(VLOOKUP($C707,'Spells Data'!$A$1:$N$363,7,FALSE)=0,"",VLOOKUP($C707,'Spells Data'!$A$1:$N$363,7,FALSE))</f>
        <v>V</v>
      </c>
      <c r="I707" t="str">
        <f>IF(VLOOKUP($C707,'Spells Data'!$A$1:$N$363,8,FALSE)=0,"",VLOOKUP($C707,'Spells Data'!$A$1:$N$363,8,FALSE))</f>
        <v>S</v>
      </c>
      <c r="J707" t="str">
        <f>IF(VLOOKUP($C707,'Spells Data'!$A$1:$N$363,9,FALSE)=0,"",VLOOKUP($C707,'Spells Data'!$A$1:$N$363,9,FALSE))</f>
        <v/>
      </c>
      <c r="K707" t="str">
        <f>IF(VLOOKUP($C707,'Spells Data'!$A$1:$N$363,10,FALSE)=0,"",VLOOKUP($C707,'Spells Data'!$A$1:$N$363,10,FALSE))</f>
        <v/>
      </c>
      <c r="L707" t="str">
        <f>IF(VLOOKUP($C707,'Spells Data'!$A$1:$N$363,11,FALSE)=0,"",VLOOKUP($C707,'Spells Data'!$A$1:$N$363,11,FALSE))</f>
        <v>Concentration, up to 10 minutes</v>
      </c>
      <c r="M707" t="str">
        <f>IF(VLOOKUP($C707,'Spells Data'!$A$1:$N$363,12,FALSE)=0,"",VLOOKUP($C707,'Spells Data'!$A$1:$N$363,12,FALSE))</f>
        <v>For the duration, no sound can be created within or pass through a 20-foot-radius sphere centered on a point you choose within range</v>
      </c>
      <c r="N707" t="str">
        <f>IF(VLOOKUP($C707,'Spells Data'!$A$1:$N$363,13,FALSE)=0,"",VLOOKUP($C707,'Spells Data'!$A$1:$N$363,13,FALSE))</f>
        <v/>
      </c>
      <c r="O707" t="s">
        <v>268</v>
      </c>
    </row>
    <row r="708" spans="1:15" x14ac:dyDescent="0.4">
      <c r="A708" t="s">
        <v>10</v>
      </c>
      <c r="B708">
        <v>1</v>
      </c>
      <c r="C708" t="s">
        <v>36</v>
      </c>
      <c r="D708" t="str">
        <f>IF(VLOOKUP($C708,'Spells Data'!$A$1:$N$363,3,FALSE)=0,"",VLOOKUP($C708,'Spells Data'!$A$1:$N$363,3,FALSE))</f>
        <v>illusion</v>
      </c>
      <c r="E708" t="str">
        <f>IF(VLOOKUP($C708,'Spells Data'!$A$1:$N$363,4,FALSE)=0,"",VLOOKUP($C708,'Spells Data'!$A$1:$N$363,4,FALSE))</f>
        <v/>
      </c>
      <c r="F708" t="str">
        <f>IF(VLOOKUP($C708,'Spells Data'!$A$1:$N$363,5,FALSE)=0,"",VLOOKUP($C708,'Spells Data'!$A$1:$N$363,5,FALSE))</f>
        <v>1 action</v>
      </c>
      <c r="G708" t="str">
        <f>IF(VLOOKUP($C708,'Spells Data'!$A$1:$N$363,6,FALSE)=0,"",VLOOKUP($C708,'Spells Data'!$A$1:$N$363,6,FALSE))</f>
        <v>60 feet</v>
      </c>
      <c r="H708" t="str">
        <f>IF(VLOOKUP($C708,'Spells Data'!$A$1:$N$363,7,FALSE)=0,"",VLOOKUP($C708,'Spells Data'!$A$1:$N$363,7,FALSE))</f>
        <v>V</v>
      </c>
      <c r="I708" t="str">
        <f>IF(VLOOKUP($C708,'Spells Data'!$A$1:$N$363,8,FALSE)=0,"",VLOOKUP($C708,'Spells Data'!$A$1:$N$363,8,FALSE))</f>
        <v>S</v>
      </c>
      <c r="J708" t="str">
        <f>IF(VLOOKUP($C708,'Spells Data'!$A$1:$N$363,9,FALSE)=0,"",VLOOKUP($C708,'Spells Data'!$A$1:$N$363,9,FALSE))</f>
        <v>M</v>
      </c>
      <c r="K708" t="str">
        <f>IF(VLOOKUP($C708,'Spells Data'!$A$1:$N$363,10,FALSE)=0,"",VLOOKUP($C708,'Spells Data'!$A$1:$N$363,10,FALSE))</f>
        <v/>
      </c>
      <c r="L708" t="str">
        <f>IF(VLOOKUP($C708,'Spells Data'!$A$1:$N$363,11,FALSE)=0,"",VLOOKUP($C708,'Spells Data'!$A$1:$N$363,11,FALSE))</f>
        <v>Concentration, up to 10 minutes</v>
      </c>
      <c r="M708" t="str">
        <f>IF(VLOOKUP($C708,'Spells Data'!$A$1:$N$363,12,FALSE)=0,"",VLOOKUP($C708,'Spells Data'!$A$1:$N$363,12,FALSE))</f>
        <v>You create the image of an object, a creature, or some other visible phenomenon that is no larger than a 15-foot cube</v>
      </c>
      <c r="N708" t="str">
        <f>IF(VLOOKUP($C708,'Spells Data'!$A$1:$N$363,13,FALSE)=0,"",VLOOKUP($C708,'Spells Data'!$A$1:$N$363,13,FALSE))</f>
        <v/>
      </c>
      <c r="O708" t="s">
        <v>10</v>
      </c>
    </row>
    <row r="709" spans="1:15" x14ac:dyDescent="0.4">
      <c r="A709" t="s">
        <v>278</v>
      </c>
      <c r="B709">
        <v>1</v>
      </c>
      <c r="C709" t="s">
        <v>36</v>
      </c>
      <c r="D709" t="str">
        <f>IF(VLOOKUP($C709,'Spells Data'!$A$1:$N$363,3,FALSE)=0,"",VLOOKUP($C709,'Spells Data'!$A$1:$N$363,3,FALSE))</f>
        <v>illusion</v>
      </c>
      <c r="E709" t="str">
        <f>IF(VLOOKUP($C709,'Spells Data'!$A$1:$N$363,4,FALSE)=0,"",VLOOKUP($C709,'Spells Data'!$A$1:$N$363,4,FALSE))</f>
        <v/>
      </c>
      <c r="F709" t="str">
        <f>IF(VLOOKUP($C709,'Spells Data'!$A$1:$N$363,5,FALSE)=0,"",VLOOKUP($C709,'Spells Data'!$A$1:$N$363,5,FALSE))</f>
        <v>1 action</v>
      </c>
      <c r="G709" t="str">
        <f>IF(VLOOKUP($C709,'Spells Data'!$A$1:$N$363,6,FALSE)=0,"",VLOOKUP($C709,'Spells Data'!$A$1:$N$363,6,FALSE))</f>
        <v>60 feet</v>
      </c>
      <c r="H709" t="str">
        <f>IF(VLOOKUP($C709,'Spells Data'!$A$1:$N$363,7,FALSE)=0,"",VLOOKUP($C709,'Spells Data'!$A$1:$N$363,7,FALSE))</f>
        <v>V</v>
      </c>
      <c r="I709" t="str">
        <f>IF(VLOOKUP($C709,'Spells Data'!$A$1:$N$363,8,FALSE)=0,"",VLOOKUP($C709,'Spells Data'!$A$1:$N$363,8,FALSE))</f>
        <v>S</v>
      </c>
      <c r="J709" t="str">
        <f>IF(VLOOKUP($C709,'Spells Data'!$A$1:$N$363,9,FALSE)=0,"",VLOOKUP($C709,'Spells Data'!$A$1:$N$363,9,FALSE))</f>
        <v>M</v>
      </c>
      <c r="K709" t="str">
        <f>IF(VLOOKUP($C709,'Spells Data'!$A$1:$N$363,10,FALSE)=0,"",VLOOKUP($C709,'Spells Data'!$A$1:$N$363,10,FALSE))</f>
        <v/>
      </c>
      <c r="L709" t="str">
        <f>IF(VLOOKUP($C709,'Spells Data'!$A$1:$N$363,11,FALSE)=0,"",VLOOKUP($C709,'Spells Data'!$A$1:$N$363,11,FALSE))</f>
        <v>Concentration, up to 10 minutes</v>
      </c>
      <c r="M709" t="str">
        <f>IF(VLOOKUP($C709,'Spells Data'!$A$1:$N$363,12,FALSE)=0,"",VLOOKUP($C709,'Spells Data'!$A$1:$N$363,12,FALSE))</f>
        <v>You create the image of an object, a creature, or some other visible phenomenon that is no larger than a 15-foot cube</v>
      </c>
      <c r="N709" t="str">
        <f>IF(VLOOKUP($C709,'Spells Data'!$A$1:$N$363,13,FALSE)=0,"",VLOOKUP($C709,'Spells Data'!$A$1:$N$363,13,FALSE))</f>
        <v/>
      </c>
      <c r="O709" t="s">
        <v>278</v>
      </c>
    </row>
    <row r="710" spans="1:15" x14ac:dyDescent="0.4">
      <c r="A710" t="s">
        <v>342</v>
      </c>
      <c r="B710">
        <v>1</v>
      </c>
      <c r="C710" t="s">
        <v>36</v>
      </c>
      <c r="D710" t="str">
        <f>IF(VLOOKUP($C710,'Spells Data'!$A$1:$N$363,3,FALSE)=0,"",VLOOKUP($C710,'Spells Data'!$A$1:$N$363,3,FALSE))</f>
        <v>illusion</v>
      </c>
      <c r="E710" t="str">
        <f>IF(VLOOKUP($C710,'Spells Data'!$A$1:$N$363,4,FALSE)=0,"",VLOOKUP($C710,'Spells Data'!$A$1:$N$363,4,FALSE))</f>
        <v/>
      </c>
      <c r="F710" t="str">
        <f>IF(VLOOKUP($C710,'Spells Data'!$A$1:$N$363,5,FALSE)=0,"",VLOOKUP($C710,'Spells Data'!$A$1:$N$363,5,FALSE))</f>
        <v>1 action</v>
      </c>
      <c r="G710" t="str">
        <f>IF(VLOOKUP($C710,'Spells Data'!$A$1:$N$363,6,FALSE)=0,"",VLOOKUP($C710,'Spells Data'!$A$1:$N$363,6,FALSE))</f>
        <v>60 feet</v>
      </c>
      <c r="H710" t="str">
        <f>IF(VLOOKUP($C710,'Spells Data'!$A$1:$N$363,7,FALSE)=0,"",VLOOKUP($C710,'Spells Data'!$A$1:$N$363,7,FALSE))</f>
        <v>V</v>
      </c>
      <c r="I710" t="str">
        <f>IF(VLOOKUP($C710,'Spells Data'!$A$1:$N$363,8,FALSE)=0,"",VLOOKUP($C710,'Spells Data'!$A$1:$N$363,8,FALSE))</f>
        <v>S</v>
      </c>
      <c r="J710" t="str">
        <f>IF(VLOOKUP($C710,'Spells Data'!$A$1:$N$363,9,FALSE)=0,"",VLOOKUP($C710,'Spells Data'!$A$1:$N$363,9,FALSE))</f>
        <v>M</v>
      </c>
      <c r="K710" t="str">
        <f>IF(VLOOKUP($C710,'Spells Data'!$A$1:$N$363,10,FALSE)=0,"",VLOOKUP($C710,'Spells Data'!$A$1:$N$363,10,FALSE))</f>
        <v/>
      </c>
      <c r="L710" t="str">
        <f>IF(VLOOKUP($C710,'Spells Data'!$A$1:$N$363,11,FALSE)=0,"",VLOOKUP($C710,'Spells Data'!$A$1:$N$363,11,FALSE))</f>
        <v>Concentration, up to 10 minutes</v>
      </c>
      <c r="M710" t="str">
        <f>IF(VLOOKUP($C710,'Spells Data'!$A$1:$N$363,12,FALSE)=0,"",VLOOKUP($C710,'Spells Data'!$A$1:$N$363,12,FALSE))</f>
        <v>You create the image of an object, a creature, or some other visible phenomenon that is no larger than a 15-foot cube</v>
      </c>
      <c r="N710" t="str">
        <f>IF(VLOOKUP($C710,'Spells Data'!$A$1:$N$363,13,FALSE)=0,"",VLOOKUP($C710,'Spells Data'!$A$1:$N$363,13,FALSE))</f>
        <v/>
      </c>
      <c r="O710" t="s">
        <v>342</v>
      </c>
    </row>
    <row r="711" spans="1:15" x14ac:dyDescent="0.4">
      <c r="A711" t="s">
        <v>342</v>
      </c>
      <c r="B711">
        <v>7</v>
      </c>
      <c r="C711" t="s">
        <v>369</v>
      </c>
      <c r="D711" t="str">
        <f>IF(VLOOKUP($C711,'Spells Data'!$A$1:$N$363,3,FALSE)=0,"",VLOOKUP($C711,'Spells Data'!$A$1:$N$363,3,FALSE))</f>
        <v>illusion</v>
      </c>
      <c r="E711" t="str">
        <f>IF(VLOOKUP($C711,'Spells Data'!$A$1:$N$363,4,FALSE)=0,"",VLOOKUP($C711,'Spells Data'!$A$1:$N$363,4,FALSE))</f>
        <v/>
      </c>
      <c r="F711" t="str">
        <f>IF(VLOOKUP($C711,'Spells Data'!$A$1:$N$363,5,FALSE)=0,"",VLOOKUP($C711,'Spells Data'!$A$1:$N$363,5,FALSE))</f>
        <v>12 hours</v>
      </c>
      <c r="G711" t="str">
        <f>IF(VLOOKUP($C711,'Spells Data'!$A$1:$N$363,6,FALSE)=0,"",VLOOKUP($C711,'Spells Data'!$A$1:$N$363,6,FALSE))</f>
        <v>Touch</v>
      </c>
      <c r="H711" t="str">
        <f>IF(VLOOKUP($C711,'Spells Data'!$A$1:$N$363,7,FALSE)=0,"",VLOOKUP($C711,'Spells Data'!$A$1:$N$363,7,FALSE))</f>
        <v>V</v>
      </c>
      <c r="I711" t="str">
        <f>IF(VLOOKUP($C711,'Spells Data'!$A$1:$N$363,8,FALSE)=0,"",VLOOKUP($C711,'Spells Data'!$A$1:$N$363,8,FALSE))</f>
        <v>S</v>
      </c>
      <c r="J711" t="str">
        <f>IF(VLOOKUP($C711,'Spells Data'!$A$1:$N$363,9,FALSE)=0,"",VLOOKUP($C711,'Spells Data'!$A$1:$N$363,9,FALSE))</f>
        <v>M</v>
      </c>
      <c r="K711" t="str">
        <f>IF(VLOOKUP($C711,'Spells Data'!$A$1:$N$363,10,FALSE)=0,"",VLOOKUP($C711,'Spells Data'!$A$1:$N$363,10,FALSE))</f>
        <v>yes</v>
      </c>
      <c r="L711" t="str">
        <f>IF(VLOOKUP($C711,'Spells Data'!$A$1:$N$363,11,FALSE)=0,"",VLOOKUP($C711,'Spells Data'!$A$1:$N$363,11,FALSE))</f>
        <v>Until dispelled</v>
      </c>
      <c r="M711" t="str">
        <f>IF(VLOOKUP($C711,'Spells Data'!$A$1:$N$363,12,FALSE)=0,"",VLOOKUP($C711,'Spells Data'!$A$1:$N$363,12,FALSE))</f>
        <v>You shape an illusory duplicate of one beast or humanoid that is within range for the entire casting time of the spell</v>
      </c>
      <c r="N711" t="str">
        <f>IF(VLOOKUP($C711,'Spells Data'!$A$1:$N$363,13,FALSE)=0,"",VLOOKUP($C711,'Spells Data'!$A$1:$N$363,13,FALSE))</f>
        <v/>
      </c>
      <c r="O711" t="s">
        <v>342</v>
      </c>
    </row>
    <row r="712" spans="1:15" x14ac:dyDescent="0.4">
      <c r="A712" t="s">
        <v>10</v>
      </c>
      <c r="B712">
        <v>1</v>
      </c>
      <c r="C712" t="s">
        <v>37</v>
      </c>
      <c r="D712" t="str">
        <f>IF(VLOOKUP($C712,'Spells Data'!$A$1:$N$363,3,FALSE)=0,"",VLOOKUP($C712,'Spells Data'!$A$1:$N$363,3,FALSE))</f>
        <v>enchantment</v>
      </c>
      <c r="E712" t="str">
        <f>IF(VLOOKUP($C712,'Spells Data'!$A$1:$N$363,4,FALSE)=0,"",VLOOKUP($C712,'Spells Data'!$A$1:$N$363,4,FALSE))</f>
        <v/>
      </c>
      <c r="F712" t="str">
        <f>IF(VLOOKUP($C712,'Spells Data'!$A$1:$N$363,5,FALSE)=0,"",VLOOKUP($C712,'Spells Data'!$A$1:$N$363,5,FALSE))</f>
        <v>1 action</v>
      </c>
      <c r="G712" t="str">
        <f>IF(VLOOKUP($C712,'Spells Data'!$A$1:$N$363,6,FALSE)=0,"",VLOOKUP($C712,'Spells Data'!$A$1:$N$363,6,FALSE))</f>
        <v>90 feet</v>
      </c>
      <c r="H712" t="str">
        <f>IF(VLOOKUP($C712,'Spells Data'!$A$1:$N$363,7,FALSE)=0,"",VLOOKUP($C712,'Spells Data'!$A$1:$N$363,7,FALSE))</f>
        <v>V</v>
      </c>
      <c r="I712" t="str">
        <f>IF(VLOOKUP($C712,'Spells Data'!$A$1:$N$363,8,FALSE)=0,"",VLOOKUP($C712,'Spells Data'!$A$1:$N$363,8,FALSE))</f>
        <v>S</v>
      </c>
      <c r="J712" t="str">
        <f>IF(VLOOKUP($C712,'Spells Data'!$A$1:$N$363,9,FALSE)=0,"",VLOOKUP($C712,'Spells Data'!$A$1:$N$363,9,FALSE))</f>
        <v>M</v>
      </c>
      <c r="K712" t="str">
        <f>IF(VLOOKUP($C712,'Spells Data'!$A$1:$N$363,10,FALSE)=0,"",VLOOKUP($C712,'Spells Data'!$A$1:$N$363,10,FALSE))</f>
        <v/>
      </c>
      <c r="L712" t="str">
        <f>IF(VLOOKUP($C712,'Spells Data'!$A$1:$N$363,11,FALSE)=0,"",VLOOKUP($C712,'Spells Data'!$A$1:$N$363,11,FALSE))</f>
        <v>1 minute</v>
      </c>
      <c r="M712" t="str">
        <f>IF(VLOOKUP($C712,'Spells Data'!$A$1:$N$363,12,FALSE)=0,"",VLOOKUP($C712,'Spells Data'!$A$1:$N$363,12,FALSE))</f>
        <v>This spell sends 5d8 hit points worth of creatures within 20 feet of a point you choose within range into a magical slumber</v>
      </c>
      <c r="N712" t="str">
        <f>IF(VLOOKUP($C712,'Spells Data'!$A$1:$N$363,13,FALSE)=0,"",VLOOKUP($C712,'Spells Data'!$A$1:$N$363,13,FALSE))</f>
        <v>yes</v>
      </c>
      <c r="O712" t="s">
        <v>10</v>
      </c>
    </row>
    <row r="713" spans="1:15" x14ac:dyDescent="0.4">
      <c r="A713" t="s">
        <v>278</v>
      </c>
      <c r="B713">
        <v>1</v>
      </c>
      <c r="C713" t="s">
        <v>37</v>
      </c>
      <c r="D713" t="str">
        <f>IF(VLOOKUP($C713,'Spells Data'!$A$1:$N$363,3,FALSE)=0,"",VLOOKUP($C713,'Spells Data'!$A$1:$N$363,3,FALSE))</f>
        <v>enchantment</v>
      </c>
      <c r="E713" t="str">
        <f>IF(VLOOKUP($C713,'Spells Data'!$A$1:$N$363,4,FALSE)=0,"",VLOOKUP($C713,'Spells Data'!$A$1:$N$363,4,FALSE))</f>
        <v/>
      </c>
      <c r="F713" t="str">
        <f>IF(VLOOKUP($C713,'Spells Data'!$A$1:$N$363,5,FALSE)=0,"",VLOOKUP($C713,'Spells Data'!$A$1:$N$363,5,FALSE))</f>
        <v>1 action</v>
      </c>
      <c r="G713" t="str">
        <f>IF(VLOOKUP($C713,'Spells Data'!$A$1:$N$363,6,FALSE)=0,"",VLOOKUP($C713,'Spells Data'!$A$1:$N$363,6,FALSE))</f>
        <v>90 feet</v>
      </c>
      <c r="H713" t="str">
        <f>IF(VLOOKUP($C713,'Spells Data'!$A$1:$N$363,7,FALSE)=0,"",VLOOKUP($C713,'Spells Data'!$A$1:$N$363,7,FALSE))</f>
        <v>V</v>
      </c>
      <c r="I713" t="str">
        <f>IF(VLOOKUP($C713,'Spells Data'!$A$1:$N$363,8,FALSE)=0,"",VLOOKUP($C713,'Spells Data'!$A$1:$N$363,8,FALSE))</f>
        <v>S</v>
      </c>
      <c r="J713" t="str">
        <f>IF(VLOOKUP($C713,'Spells Data'!$A$1:$N$363,9,FALSE)=0,"",VLOOKUP($C713,'Spells Data'!$A$1:$N$363,9,FALSE))</f>
        <v>M</v>
      </c>
      <c r="K713" t="str">
        <f>IF(VLOOKUP($C713,'Spells Data'!$A$1:$N$363,10,FALSE)=0,"",VLOOKUP($C713,'Spells Data'!$A$1:$N$363,10,FALSE))</f>
        <v/>
      </c>
      <c r="L713" t="str">
        <f>IF(VLOOKUP($C713,'Spells Data'!$A$1:$N$363,11,FALSE)=0,"",VLOOKUP($C713,'Spells Data'!$A$1:$N$363,11,FALSE))</f>
        <v>1 minute</v>
      </c>
      <c r="M713" t="str">
        <f>IF(VLOOKUP($C713,'Spells Data'!$A$1:$N$363,12,FALSE)=0,"",VLOOKUP($C713,'Spells Data'!$A$1:$N$363,12,FALSE))</f>
        <v>This spell sends 5d8 hit points worth of creatures within 20 feet of a point you choose within range into a magical slumber</v>
      </c>
      <c r="N713" t="str">
        <f>IF(VLOOKUP($C713,'Spells Data'!$A$1:$N$363,13,FALSE)=0,"",VLOOKUP($C713,'Spells Data'!$A$1:$N$363,13,FALSE))</f>
        <v>yes</v>
      </c>
      <c r="O713" t="s">
        <v>278</v>
      </c>
    </row>
    <row r="714" spans="1:15" x14ac:dyDescent="0.4">
      <c r="A714" t="s">
        <v>342</v>
      </c>
      <c r="B714">
        <v>1</v>
      </c>
      <c r="C714" t="s">
        <v>37</v>
      </c>
      <c r="D714" t="str">
        <f>IF(VLOOKUP($C714,'Spells Data'!$A$1:$N$363,3,FALSE)=0,"",VLOOKUP($C714,'Spells Data'!$A$1:$N$363,3,FALSE))</f>
        <v>enchantment</v>
      </c>
      <c r="E714" t="str">
        <f>IF(VLOOKUP($C714,'Spells Data'!$A$1:$N$363,4,FALSE)=0,"",VLOOKUP($C714,'Spells Data'!$A$1:$N$363,4,FALSE))</f>
        <v/>
      </c>
      <c r="F714" t="str">
        <f>IF(VLOOKUP($C714,'Spells Data'!$A$1:$N$363,5,FALSE)=0,"",VLOOKUP($C714,'Spells Data'!$A$1:$N$363,5,FALSE))</f>
        <v>1 action</v>
      </c>
      <c r="G714" t="str">
        <f>IF(VLOOKUP($C714,'Spells Data'!$A$1:$N$363,6,FALSE)=0,"",VLOOKUP($C714,'Spells Data'!$A$1:$N$363,6,FALSE))</f>
        <v>90 feet</v>
      </c>
      <c r="H714" t="str">
        <f>IF(VLOOKUP($C714,'Spells Data'!$A$1:$N$363,7,FALSE)=0,"",VLOOKUP($C714,'Spells Data'!$A$1:$N$363,7,FALSE))</f>
        <v>V</v>
      </c>
      <c r="I714" t="str">
        <f>IF(VLOOKUP($C714,'Spells Data'!$A$1:$N$363,8,FALSE)=0,"",VLOOKUP($C714,'Spells Data'!$A$1:$N$363,8,FALSE))</f>
        <v>S</v>
      </c>
      <c r="J714" t="str">
        <f>IF(VLOOKUP($C714,'Spells Data'!$A$1:$N$363,9,FALSE)=0,"",VLOOKUP($C714,'Spells Data'!$A$1:$N$363,9,FALSE))</f>
        <v>M</v>
      </c>
      <c r="K714" t="str">
        <f>IF(VLOOKUP($C714,'Spells Data'!$A$1:$N$363,10,FALSE)=0,"",VLOOKUP($C714,'Spells Data'!$A$1:$N$363,10,FALSE))</f>
        <v/>
      </c>
      <c r="L714" t="str">
        <f>IF(VLOOKUP($C714,'Spells Data'!$A$1:$N$363,11,FALSE)=0,"",VLOOKUP($C714,'Spells Data'!$A$1:$N$363,11,FALSE))</f>
        <v>1 minute</v>
      </c>
      <c r="M714" t="str">
        <f>IF(VLOOKUP($C714,'Spells Data'!$A$1:$N$363,12,FALSE)=0,"",VLOOKUP($C714,'Spells Data'!$A$1:$N$363,12,FALSE))</f>
        <v>This spell sends 5d8 hit points worth of creatures within 20 feet of a point you choose within range into a magical slumber</v>
      </c>
      <c r="N714" t="str">
        <f>IF(VLOOKUP($C714,'Spells Data'!$A$1:$N$363,13,FALSE)=0,"",VLOOKUP($C714,'Spells Data'!$A$1:$N$363,13,FALSE))</f>
        <v>yes</v>
      </c>
      <c r="O714" t="s">
        <v>342</v>
      </c>
    </row>
    <row r="715" spans="1:15" x14ac:dyDescent="0.4">
      <c r="A715" t="s">
        <v>195</v>
      </c>
      <c r="B715">
        <v>3</v>
      </c>
      <c r="C715" t="s">
        <v>218</v>
      </c>
      <c r="D715" t="str">
        <f>IF(VLOOKUP($C715,'Spells Data'!$A$1:$N$363,3,FALSE)=0,"",VLOOKUP($C715,'Spells Data'!$A$1:$N$363,3,FALSE))</f>
        <v>conjuration</v>
      </c>
      <c r="E715" t="str">
        <f>IF(VLOOKUP($C715,'Spells Data'!$A$1:$N$363,4,FALSE)=0,"",VLOOKUP($C715,'Spells Data'!$A$1:$N$363,4,FALSE))</f>
        <v/>
      </c>
      <c r="F715" t="str">
        <f>IF(VLOOKUP($C715,'Spells Data'!$A$1:$N$363,5,FALSE)=0,"",VLOOKUP($C715,'Spells Data'!$A$1:$N$363,5,FALSE))</f>
        <v>1 action</v>
      </c>
      <c r="G715" t="str">
        <f>IF(VLOOKUP($C715,'Spells Data'!$A$1:$N$363,6,FALSE)=0,"",VLOOKUP($C715,'Spells Data'!$A$1:$N$363,6,FALSE))</f>
        <v>150 feet</v>
      </c>
      <c r="H715" t="str">
        <f>IF(VLOOKUP($C715,'Spells Data'!$A$1:$N$363,7,FALSE)=0,"",VLOOKUP($C715,'Spells Data'!$A$1:$N$363,7,FALSE))</f>
        <v>V</v>
      </c>
      <c r="I715" t="str">
        <f>IF(VLOOKUP($C715,'Spells Data'!$A$1:$N$363,8,FALSE)=0,"",VLOOKUP($C715,'Spells Data'!$A$1:$N$363,8,FALSE))</f>
        <v>S</v>
      </c>
      <c r="J715" t="str">
        <f>IF(VLOOKUP($C715,'Spells Data'!$A$1:$N$363,9,FALSE)=0,"",VLOOKUP($C715,'Spells Data'!$A$1:$N$363,9,FALSE))</f>
        <v>M</v>
      </c>
      <c r="K715" t="str">
        <f>IF(VLOOKUP($C715,'Spells Data'!$A$1:$N$363,10,FALSE)=0,"",VLOOKUP($C715,'Spells Data'!$A$1:$N$363,10,FALSE))</f>
        <v/>
      </c>
      <c r="L715" t="str">
        <f>IF(VLOOKUP($C715,'Spells Data'!$A$1:$N$363,11,FALSE)=0,"",VLOOKUP($C715,'Spells Data'!$A$1:$N$363,11,FALSE))</f>
        <v>Concentration, up to 1 minute</v>
      </c>
      <c r="M715" t="str">
        <f>IF(VLOOKUP($C715,'Spells Data'!$A$1:$N$363,12,FALSE)=0,"",VLOOKUP($C715,'Spells Data'!$A$1:$N$363,12,FALSE))</f>
        <v>For the duration freezing rain and sleet fall in a 20-foot-tall cylinder with a 40-foot radius centered on a point you choose within range</v>
      </c>
      <c r="N715" t="str">
        <f>IF(VLOOKUP($C715,'Spells Data'!$A$1:$N$363,13,FALSE)=0,"",VLOOKUP($C715,'Spells Data'!$A$1:$N$363,13,FALSE))</f>
        <v/>
      </c>
      <c r="O715" t="s">
        <v>195</v>
      </c>
    </row>
    <row r="716" spans="1:15" x14ac:dyDescent="0.4">
      <c r="A716" t="s">
        <v>278</v>
      </c>
      <c r="B716">
        <v>3</v>
      </c>
      <c r="C716" t="s">
        <v>218</v>
      </c>
      <c r="D716" t="str">
        <f>IF(VLOOKUP($C716,'Spells Data'!$A$1:$N$363,3,FALSE)=0,"",VLOOKUP($C716,'Spells Data'!$A$1:$N$363,3,FALSE))</f>
        <v>conjuration</v>
      </c>
      <c r="E716" t="str">
        <f>IF(VLOOKUP($C716,'Spells Data'!$A$1:$N$363,4,FALSE)=0,"",VLOOKUP($C716,'Spells Data'!$A$1:$N$363,4,FALSE))</f>
        <v/>
      </c>
      <c r="F716" t="str">
        <f>IF(VLOOKUP($C716,'Spells Data'!$A$1:$N$363,5,FALSE)=0,"",VLOOKUP($C716,'Spells Data'!$A$1:$N$363,5,FALSE))</f>
        <v>1 action</v>
      </c>
      <c r="G716" t="str">
        <f>IF(VLOOKUP($C716,'Spells Data'!$A$1:$N$363,6,FALSE)=0,"",VLOOKUP($C716,'Spells Data'!$A$1:$N$363,6,FALSE))</f>
        <v>150 feet</v>
      </c>
      <c r="H716" t="str">
        <f>IF(VLOOKUP($C716,'Spells Data'!$A$1:$N$363,7,FALSE)=0,"",VLOOKUP($C716,'Spells Data'!$A$1:$N$363,7,FALSE))</f>
        <v>V</v>
      </c>
      <c r="I716" t="str">
        <f>IF(VLOOKUP($C716,'Spells Data'!$A$1:$N$363,8,FALSE)=0,"",VLOOKUP($C716,'Spells Data'!$A$1:$N$363,8,FALSE))</f>
        <v>S</v>
      </c>
      <c r="J716" t="str">
        <f>IF(VLOOKUP($C716,'Spells Data'!$A$1:$N$363,9,FALSE)=0,"",VLOOKUP($C716,'Spells Data'!$A$1:$N$363,9,FALSE))</f>
        <v>M</v>
      </c>
      <c r="K716" t="str">
        <f>IF(VLOOKUP($C716,'Spells Data'!$A$1:$N$363,10,FALSE)=0,"",VLOOKUP($C716,'Spells Data'!$A$1:$N$363,10,FALSE))</f>
        <v/>
      </c>
      <c r="L716" t="str">
        <f>IF(VLOOKUP($C716,'Spells Data'!$A$1:$N$363,11,FALSE)=0,"",VLOOKUP($C716,'Spells Data'!$A$1:$N$363,11,FALSE))</f>
        <v>Concentration, up to 1 minute</v>
      </c>
      <c r="M716" t="str">
        <f>IF(VLOOKUP($C716,'Spells Data'!$A$1:$N$363,12,FALSE)=0,"",VLOOKUP($C716,'Spells Data'!$A$1:$N$363,12,FALSE))</f>
        <v>For the duration freezing rain and sleet fall in a 20-foot-tall cylinder with a 40-foot radius centered on a point you choose within range</v>
      </c>
      <c r="N716" t="str">
        <f>IF(VLOOKUP($C716,'Spells Data'!$A$1:$N$363,13,FALSE)=0,"",VLOOKUP($C716,'Spells Data'!$A$1:$N$363,13,FALSE))</f>
        <v/>
      </c>
      <c r="O716" t="s">
        <v>278</v>
      </c>
    </row>
    <row r="717" spans="1:15" x14ac:dyDescent="0.4">
      <c r="A717" t="s">
        <v>342</v>
      </c>
      <c r="B717">
        <v>3</v>
      </c>
      <c r="C717" t="s">
        <v>218</v>
      </c>
      <c r="D717" t="str">
        <f>IF(VLOOKUP($C717,'Spells Data'!$A$1:$N$363,3,FALSE)=0,"",VLOOKUP($C717,'Spells Data'!$A$1:$N$363,3,FALSE))</f>
        <v>conjuration</v>
      </c>
      <c r="E717" t="str">
        <f>IF(VLOOKUP($C717,'Spells Data'!$A$1:$N$363,4,FALSE)=0,"",VLOOKUP($C717,'Spells Data'!$A$1:$N$363,4,FALSE))</f>
        <v/>
      </c>
      <c r="F717" t="str">
        <f>IF(VLOOKUP($C717,'Spells Data'!$A$1:$N$363,5,FALSE)=0,"",VLOOKUP($C717,'Spells Data'!$A$1:$N$363,5,FALSE))</f>
        <v>1 action</v>
      </c>
      <c r="G717" t="str">
        <f>IF(VLOOKUP($C717,'Spells Data'!$A$1:$N$363,6,FALSE)=0,"",VLOOKUP($C717,'Spells Data'!$A$1:$N$363,6,FALSE))</f>
        <v>150 feet</v>
      </c>
      <c r="H717" t="str">
        <f>IF(VLOOKUP($C717,'Spells Data'!$A$1:$N$363,7,FALSE)=0,"",VLOOKUP($C717,'Spells Data'!$A$1:$N$363,7,FALSE))</f>
        <v>V</v>
      </c>
      <c r="I717" t="str">
        <f>IF(VLOOKUP($C717,'Spells Data'!$A$1:$N$363,8,FALSE)=0,"",VLOOKUP($C717,'Spells Data'!$A$1:$N$363,8,FALSE))</f>
        <v>S</v>
      </c>
      <c r="J717" t="str">
        <f>IF(VLOOKUP($C717,'Spells Data'!$A$1:$N$363,9,FALSE)=0,"",VLOOKUP($C717,'Spells Data'!$A$1:$N$363,9,FALSE))</f>
        <v>M</v>
      </c>
      <c r="K717" t="str">
        <f>IF(VLOOKUP($C717,'Spells Data'!$A$1:$N$363,10,FALSE)=0,"",VLOOKUP($C717,'Spells Data'!$A$1:$N$363,10,FALSE))</f>
        <v/>
      </c>
      <c r="L717" t="str">
        <f>IF(VLOOKUP($C717,'Spells Data'!$A$1:$N$363,11,FALSE)=0,"",VLOOKUP($C717,'Spells Data'!$A$1:$N$363,11,FALSE))</f>
        <v>Concentration, up to 1 minute</v>
      </c>
      <c r="M717" t="str">
        <f>IF(VLOOKUP($C717,'Spells Data'!$A$1:$N$363,12,FALSE)=0,"",VLOOKUP($C717,'Spells Data'!$A$1:$N$363,12,FALSE))</f>
        <v>For the duration freezing rain and sleet fall in a 20-foot-tall cylinder with a 40-foot radius centered on a point you choose within range</v>
      </c>
      <c r="N717" t="str">
        <f>IF(VLOOKUP($C717,'Spells Data'!$A$1:$N$363,13,FALSE)=0,"",VLOOKUP($C717,'Spells Data'!$A$1:$N$363,13,FALSE))</f>
        <v/>
      </c>
      <c r="O717" t="s">
        <v>342</v>
      </c>
    </row>
    <row r="718" spans="1:15" x14ac:dyDescent="0.4">
      <c r="A718" t="s">
        <v>278</v>
      </c>
      <c r="B718">
        <v>3</v>
      </c>
      <c r="C718" t="s">
        <v>312</v>
      </c>
      <c r="D718" t="str">
        <f>IF(VLOOKUP($C718,'Spells Data'!$A$1:$N$363,3,FALSE)=0,"",VLOOKUP($C718,'Spells Data'!$A$1:$N$363,3,FALSE))</f>
        <v>transmutation</v>
      </c>
      <c r="E718" t="str">
        <f>IF(VLOOKUP($C718,'Spells Data'!$A$1:$N$363,4,FALSE)=0,"",VLOOKUP($C718,'Spells Data'!$A$1:$N$363,4,FALSE))</f>
        <v/>
      </c>
      <c r="F718" t="str">
        <f>IF(VLOOKUP($C718,'Spells Data'!$A$1:$N$363,5,FALSE)=0,"",VLOOKUP($C718,'Spells Data'!$A$1:$N$363,5,FALSE))</f>
        <v>1 action</v>
      </c>
      <c r="G718" t="str">
        <f>IF(VLOOKUP($C718,'Spells Data'!$A$1:$N$363,6,FALSE)=0,"",VLOOKUP($C718,'Spells Data'!$A$1:$N$363,6,FALSE))</f>
        <v>120 feet</v>
      </c>
      <c r="H718" t="str">
        <f>IF(VLOOKUP($C718,'Spells Data'!$A$1:$N$363,7,FALSE)=0,"",VLOOKUP($C718,'Spells Data'!$A$1:$N$363,7,FALSE))</f>
        <v>V</v>
      </c>
      <c r="I718" t="str">
        <f>IF(VLOOKUP($C718,'Spells Data'!$A$1:$N$363,8,FALSE)=0,"",VLOOKUP($C718,'Spells Data'!$A$1:$N$363,8,FALSE))</f>
        <v>S</v>
      </c>
      <c r="J718" t="str">
        <f>IF(VLOOKUP($C718,'Spells Data'!$A$1:$N$363,9,FALSE)=0,"",VLOOKUP($C718,'Spells Data'!$A$1:$N$363,9,FALSE))</f>
        <v>M</v>
      </c>
      <c r="K718" t="str">
        <f>IF(VLOOKUP($C718,'Spells Data'!$A$1:$N$363,10,FALSE)=0,"",VLOOKUP($C718,'Spells Data'!$A$1:$N$363,10,FALSE))</f>
        <v/>
      </c>
      <c r="L718" t="str">
        <f>IF(VLOOKUP($C718,'Spells Data'!$A$1:$N$363,11,FALSE)=0,"",VLOOKUP($C718,'Spells Data'!$A$1:$N$363,11,FALSE))</f>
        <v>Concentration, up to 1 minute</v>
      </c>
      <c r="M718" t="str">
        <f>IF(VLOOKUP($C718,'Spells Data'!$A$1:$N$363,12,FALSE)=0,"",VLOOKUP($C718,'Spells Data'!$A$1:$N$363,12,FALSE))</f>
        <v>Up to 6 targets, on a failed Wis save, speeds are halved, take a -2 penalty to AC and Dex saves, and can’t use reactions. They can use either an action or a bonus action, not both</v>
      </c>
      <c r="N718" t="str">
        <f>IF(VLOOKUP($C718,'Spells Data'!$A$1:$N$363,13,FALSE)=0,"",VLOOKUP($C718,'Spells Data'!$A$1:$N$363,13,FALSE))</f>
        <v/>
      </c>
      <c r="O718" t="s">
        <v>278</v>
      </c>
    </row>
    <row r="719" spans="1:15" x14ac:dyDescent="0.4">
      <c r="A719" t="s">
        <v>342</v>
      </c>
      <c r="B719">
        <v>3</v>
      </c>
      <c r="C719" t="s">
        <v>312</v>
      </c>
      <c r="D719" t="str">
        <f>IF(VLOOKUP($C719,'Spells Data'!$A$1:$N$363,3,FALSE)=0,"",VLOOKUP($C719,'Spells Data'!$A$1:$N$363,3,FALSE))</f>
        <v>transmutation</v>
      </c>
      <c r="E719" t="str">
        <f>IF(VLOOKUP($C719,'Spells Data'!$A$1:$N$363,4,FALSE)=0,"",VLOOKUP($C719,'Spells Data'!$A$1:$N$363,4,FALSE))</f>
        <v/>
      </c>
      <c r="F719" t="str">
        <f>IF(VLOOKUP($C719,'Spells Data'!$A$1:$N$363,5,FALSE)=0,"",VLOOKUP($C719,'Spells Data'!$A$1:$N$363,5,FALSE))</f>
        <v>1 action</v>
      </c>
      <c r="G719" t="str">
        <f>IF(VLOOKUP($C719,'Spells Data'!$A$1:$N$363,6,FALSE)=0,"",VLOOKUP($C719,'Spells Data'!$A$1:$N$363,6,FALSE))</f>
        <v>120 feet</v>
      </c>
      <c r="H719" t="str">
        <f>IF(VLOOKUP($C719,'Spells Data'!$A$1:$N$363,7,FALSE)=0,"",VLOOKUP($C719,'Spells Data'!$A$1:$N$363,7,FALSE))</f>
        <v>V</v>
      </c>
      <c r="I719" t="str">
        <f>IF(VLOOKUP($C719,'Spells Data'!$A$1:$N$363,8,FALSE)=0,"",VLOOKUP($C719,'Spells Data'!$A$1:$N$363,8,FALSE))</f>
        <v>S</v>
      </c>
      <c r="J719" t="str">
        <f>IF(VLOOKUP($C719,'Spells Data'!$A$1:$N$363,9,FALSE)=0,"",VLOOKUP($C719,'Spells Data'!$A$1:$N$363,9,FALSE))</f>
        <v>M</v>
      </c>
      <c r="K719" t="str">
        <f>IF(VLOOKUP($C719,'Spells Data'!$A$1:$N$363,10,FALSE)=0,"",VLOOKUP($C719,'Spells Data'!$A$1:$N$363,10,FALSE))</f>
        <v/>
      </c>
      <c r="L719" t="str">
        <f>IF(VLOOKUP($C719,'Spells Data'!$A$1:$N$363,11,FALSE)=0,"",VLOOKUP($C719,'Spells Data'!$A$1:$N$363,11,FALSE))</f>
        <v>Concentration, up to 1 minute</v>
      </c>
      <c r="M719" t="str">
        <f>IF(VLOOKUP($C719,'Spells Data'!$A$1:$N$363,12,FALSE)=0,"",VLOOKUP($C719,'Spells Data'!$A$1:$N$363,12,FALSE))</f>
        <v>Up to 6 targets, on a failed Wis save, speeds are halved, take a -2 penalty to AC and Dex saves, and can’t use reactions. They can use either an action or a bonus action, not both</v>
      </c>
      <c r="N719" t="str">
        <f>IF(VLOOKUP($C719,'Spells Data'!$A$1:$N$363,13,FALSE)=0,"",VLOOKUP($C719,'Spells Data'!$A$1:$N$363,13,FALSE))</f>
        <v/>
      </c>
      <c r="O719" t="s">
        <v>342</v>
      </c>
    </row>
    <row r="720" spans="1:15" x14ac:dyDescent="0.4">
      <c r="A720" t="s">
        <v>124</v>
      </c>
      <c r="B720">
        <v>0</v>
      </c>
      <c r="C720" t="s">
        <v>128</v>
      </c>
      <c r="D720" t="str">
        <f>IF(VLOOKUP($C720,'Spells Data'!$A$1:$N$363,3,FALSE)=0,"",VLOOKUP($C720,'Spells Data'!$A$1:$N$363,3,FALSE))</f>
        <v>necromancy</v>
      </c>
      <c r="E720" t="str">
        <f>IF(VLOOKUP($C720,'Spells Data'!$A$1:$N$363,4,FALSE)=0,"",VLOOKUP($C720,'Spells Data'!$A$1:$N$363,4,FALSE))</f>
        <v/>
      </c>
      <c r="F720" t="str">
        <f>IF(VLOOKUP($C720,'Spells Data'!$A$1:$N$363,5,FALSE)=0,"",VLOOKUP($C720,'Spells Data'!$A$1:$N$363,5,FALSE))</f>
        <v>1 action</v>
      </c>
      <c r="G720" t="str">
        <f>IF(VLOOKUP($C720,'Spells Data'!$A$1:$N$363,6,FALSE)=0,"",VLOOKUP($C720,'Spells Data'!$A$1:$N$363,6,FALSE))</f>
        <v>Touch</v>
      </c>
      <c r="H720" t="str">
        <f>IF(VLOOKUP($C720,'Spells Data'!$A$1:$N$363,7,FALSE)=0,"",VLOOKUP($C720,'Spells Data'!$A$1:$N$363,7,FALSE))</f>
        <v>V</v>
      </c>
      <c r="I720" t="str">
        <f>IF(VLOOKUP($C720,'Spells Data'!$A$1:$N$363,8,FALSE)=0,"",VLOOKUP($C720,'Spells Data'!$A$1:$N$363,8,FALSE))</f>
        <v>S</v>
      </c>
      <c r="J720" t="str">
        <f>IF(VLOOKUP($C720,'Spells Data'!$A$1:$N$363,9,FALSE)=0,"",VLOOKUP($C720,'Spells Data'!$A$1:$N$363,9,FALSE))</f>
        <v/>
      </c>
      <c r="K720" t="str">
        <f>IF(VLOOKUP($C720,'Spells Data'!$A$1:$N$363,10,FALSE)=0,"",VLOOKUP($C720,'Spells Data'!$A$1:$N$363,10,FALSE))</f>
        <v/>
      </c>
      <c r="L720" t="str">
        <f>IF(VLOOKUP($C720,'Spells Data'!$A$1:$N$363,11,FALSE)=0,"",VLOOKUP($C720,'Spells Data'!$A$1:$N$363,11,FALSE))</f>
        <v>Instantaneous</v>
      </c>
      <c r="M720" t="str">
        <f>IF(VLOOKUP($C720,'Spells Data'!$A$1:$N$363,12,FALSE)=0,"",VLOOKUP($C720,'Spells Data'!$A$1:$N$363,12,FALSE))</f>
        <v>You touch a living creature that has 0 hit points. The creature becomes stable</v>
      </c>
      <c r="N720" t="str">
        <f>IF(VLOOKUP($C720,'Spells Data'!$A$1:$N$363,13,FALSE)=0,"",VLOOKUP($C720,'Spells Data'!$A$1:$N$363,13,FALSE))</f>
        <v/>
      </c>
      <c r="O720" t="s">
        <v>124</v>
      </c>
    </row>
    <row r="721" spans="1:15" x14ac:dyDescent="0.4">
      <c r="A721" t="s">
        <v>10</v>
      </c>
      <c r="B721">
        <v>1</v>
      </c>
      <c r="C721" t="s">
        <v>38</v>
      </c>
      <c r="D721" t="str">
        <f>IF(VLOOKUP($C721,'Spells Data'!$A$1:$N$363,3,FALSE)=0,"",VLOOKUP($C721,'Spells Data'!$A$1:$N$363,3,FALSE))</f>
        <v>divination</v>
      </c>
      <c r="E721" t="str">
        <f>IF(VLOOKUP($C721,'Spells Data'!$A$1:$N$363,4,FALSE)=0,"",VLOOKUP($C721,'Spells Data'!$A$1:$N$363,4,FALSE))</f>
        <v>yes</v>
      </c>
      <c r="F721" t="str">
        <f>IF(VLOOKUP($C721,'Spells Data'!$A$1:$N$363,5,FALSE)=0,"",VLOOKUP($C721,'Spells Data'!$A$1:$N$363,5,FALSE))</f>
        <v>1 action</v>
      </c>
      <c r="G721" t="str">
        <f>IF(VLOOKUP($C721,'Spells Data'!$A$1:$N$363,6,FALSE)=0,"",VLOOKUP($C721,'Spells Data'!$A$1:$N$363,6,FALSE))</f>
        <v>Self</v>
      </c>
      <c r="H721" t="str">
        <f>IF(VLOOKUP($C721,'Spells Data'!$A$1:$N$363,7,FALSE)=0,"",VLOOKUP($C721,'Spells Data'!$A$1:$N$363,7,FALSE))</f>
        <v>V</v>
      </c>
      <c r="I721" t="str">
        <f>IF(VLOOKUP($C721,'Spells Data'!$A$1:$N$363,8,FALSE)=0,"",VLOOKUP($C721,'Spells Data'!$A$1:$N$363,8,FALSE))</f>
        <v>S</v>
      </c>
      <c r="J721" t="str">
        <f>IF(VLOOKUP($C721,'Spells Data'!$A$1:$N$363,9,FALSE)=0,"",VLOOKUP($C721,'Spells Data'!$A$1:$N$363,9,FALSE))</f>
        <v/>
      </c>
      <c r="K721" t="str">
        <f>IF(VLOOKUP($C721,'Spells Data'!$A$1:$N$363,10,FALSE)=0,"",VLOOKUP($C721,'Spells Data'!$A$1:$N$363,10,FALSE))</f>
        <v/>
      </c>
      <c r="L721" t="str">
        <f>IF(VLOOKUP($C721,'Spells Data'!$A$1:$N$363,11,FALSE)=0,"",VLOOKUP($C721,'Spells Data'!$A$1:$N$363,11,FALSE))</f>
        <v>10 minutes</v>
      </c>
      <c r="M721" t="str">
        <f>IF(VLOOKUP($C721,'Spells Data'!$A$1:$N$363,12,FALSE)=0,"",VLOOKUP($C721,'Spells Data'!$A$1:$N$363,12,FALSE))</f>
        <v>You gain the ability to comprehend and verbally communicate with beasts for the duration</v>
      </c>
      <c r="N721" t="str">
        <f>IF(VLOOKUP($C721,'Spells Data'!$A$1:$N$363,13,FALSE)=0,"",VLOOKUP($C721,'Spells Data'!$A$1:$N$363,13,FALSE))</f>
        <v/>
      </c>
      <c r="O721" t="s">
        <v>10</v>
      </c>
    </row>
    <row r="722" spans="1:15" x14ac:dyDescent="0.4">
      <c r="A722" t="s">
        <v>195</v>
      </c>
      <c r="B722">
        <v>1</v>
      </c>
      <c r="C722" t="s">
        <v>38</v>
      </c>
      <c r="D722" t="str">
        <f>IF(VLOOKUP($C722,'Spells Data'!$A$1:$N$363,3,FALSE)=0,"",VLOOKUP($C722,'Spells Data'!$A$1:$N$363,3,FALSE))</f>
        <v>divination</v>
      </c>
      <c r="E722" t="str">
        <f>IF(VLOOKUP($C722,'Spells Data'!$A$1:$N$363,4,FALSE)=0,"",VLOOKUP($C722,'Spells Data'!$A$1:$N$363,4,FALSE))</f>
        <v>yes</v>
      </c>
      <c r="F722" t="str">
        <f>IF(VLOOKUP($C722,'Spells Data'!$A$1:$N$363,5,FALSE)=0,"",VLOOKUP($C722,'Spells Data'!$A$1:$N$363,5,FALSE))</f>
        <v>1 action</v>
      </c>
      <c r="G722" t="str">
        <f>IF(VLOOKUP($C722,'Spells Data'!$A$1:$N$363,6,FALSE)=0,"",VLOOKUP($C722,'Spells Data'!$A$1:$N$363,6,FALSE))</f>
        <v>Self</v>
      </c>
      <c r="H722" t="str">
        <f>IF(VLOOKUP($C722,'Spells Data'!$A$1:$N$363,7,FALSE)=0,"",VLOOKUP($C722,'Spells Data'!$A$1:$N$363,7,FALSE))</f>
        <v>V</v>
      </c>
      <c r="I722" t="str">
        <f>IF(VLOOKUP($C722,'Spells Data'!$A$1:$N$363,8,FALSE)=0,"",VLOOKUP($C722,'Spells Data'!$A$1:$N$363,8,FALSE))</f>
        <v>S</v>
      </c>
      <c r="J722" t="str">
        <f>IF(VLOOKUP($C722,'Spells Data'!$A$1:$N$363,9,FALSE)=0,"",VLOOKUP($C722,'Spells Data'!$A$1:$N$363,9,FALSE))</f>
        <v/>
      </c>
      <c r="K722" t="str">
        <f>IF(VLOOKUP($C722,'Spells Data'!$A$1:$N$363,10,FALSE)=0,"",VLOOKUP($C722,'Spells Data'!$A$1:$N$363,10,FALSE))</f>
        <v/>
      </c>
      <c r="L722" t="str">
        <f>IF(VLOOKUP($C722,'Spells Data'!$A$1:$N$363,11,FALSE)=0,"",VLOOKUP($C722,'Spells Data'!$A$1:$N$363,11,FALSE))</f>
        <v>10 minutes</v>
      </c>
      <c r="M722" t="str">
        <f>IF(VLOOKUP($C722,'Spells Data'!$A$1:$N$363,12,FALSE)=0,"",VLOOKUP($C722,'Spells Data'!$A$1:$N$363,12,FALSE))</f>
        <v>You gain the ability to comprehend and verbally communicate with beasts for the duration</v>
      </c>
      <c r="N722" t="str">
        <f>IF(VLOOKUP($C722,'Spells Data'!$A$1:$N$363,13,FALSE)=0,"",VLOOKUP($C722,'Spells Data'!$A$1:$N$363,13,FALSE))</f>
        <v/>
      </c>
      <c r="O722" t="s">
        <v>195</v>
      </c>
    </row>
    <row r="723" spans="1:15" x14ac:dyDescent="0.4">
      <c r="A723" t="s">
        <v>268</v>
      </c>
      <c r="B723">
        <v>1</v>
      </c>
      <c r="C723" t="s">
        <v>38</v>
      </c>
      <c r="D723" t="str">
        <f>IF(VLOOKUP($C723,'Spells Data'!$A$1:$N$363,3,FALSE)=0,"",VLOOKUP($C723,'Spells Data'!$A$1:$N$363,3,FALSE))</f>
        <v>divination</v>
      </c>
      <c r="E723" t="str">
        <f>IF(VLOOKUP($C723,'Spells Data'!$A$1:$N$363,4,FALSE)=0,"",VLOOKUP($C723,'Spells Data'!$A$1:$N$363,4,FALSE))</f>
        <v>yes</v>
      </c>
      <c r="F723" t="str">
        <f>IF(VLOOKUP($C723,'Spells Data'!$A$1:$N$363,5,FALSE)=0,"",VLOOKUP($C723,'Spells Data'!$A$1:$N$363,5,FALSE))</f>
        <v>1 action</v>
      </c>
      <c r="G723" t="str">
        <f>IF(VLOOKUP($C723,'Spells Data'!$A$1:$N$363,6,FALSE)=0,"",VLOOKUP($C723,'Spells Data'!$A$1:$N$363,6,FALSE))</f>
        <v>Self</v>
      </c>
      <c r="H723" t="str">
        <f>IF(VLOOKUP($C723,'Spells Data'!$A$1:$N$363,7,FALSE)=0,"",VLOOKUP($C723,'Spells Data'!$A$1:$N$363,7,FALSE))</f>
        <v>V</v>
      </c>
      <c r="I723" t="str">
        <f>IF(VLOOKUP($C723,'Spells Data'!$A$1:$N$363,8,FALSE)=0,"",VLOOKUP($C723,'Spells Data'!$A$1:$N$363,8,FALSE))</f>
        <v>S</v>
      </c>
      <c r="J723" t="str">
        <f>IF(VLOOKUP($C723,'Spells Data'!$A$1:$N$363,9,FALSE)=0,"",VLOOKUP($C723,'Spells Data'!$A$1:$N$363,9,FALSE))</f>
        <v/>
      </c>
      <c r="K723" t="str">
        <f>IF(VLOOKUP($C723,'Spells Data'!$A$1:$N$363,10,FALSE)=0,"",VLOOKUP($C723,'Spells Data'!$A$1:$N$363,10,FALSE))</f>
        <v/>
      </c>
      <c r="L723" t="str">
        <f>IF(VLOOKUP($C723,'Spells Data'!$A$1:$N$363,11,FALSE)=0,"",VLOOKUP($C723,'Spells Data'!$A$1:$N$363,11,FALSE))</f>
        <v>10 minutes</v>
      </c>
      <c r="M723" t="str">
        <f>IF(VLOOKUP($C723,'Spells Data'!$A$1:$N$363,12,FALSE)=0,"",VLOOKUP($C723,'Spells Data'!$A$1:$N$363,12,FALSE))</f>
        <v>You gain the ability to comprehend and verbally communicate with beasts for the duration</v>
      </c>
      <c r="N723" t="str">
        <f>IF(VLOOKUP($C723,'Spells Data'!$A$1:$N$363,13,FALSE)=0,"",VLOOKUP($C723,'Spells Data'!$A$1:$N$363,13,FALSE))</f>
        <v/>
      </c>
      <c r="O723" t="s">
        <v>268</v>
      </c>
    </row>
    <row r="724" spans="1:15" x14ac:dyDescent="0.4">
      <c r="A724" t="s">
        <v>10</v>
      </c>
      <c r="B724">
        <v>3</v>
      </c>
      <c r="C724" t="s">
        <v>71</v>
      </c>
      <c r="D724" t="str">
        <f>IF(VLOOKUP($C724,'Spells Data'!$A$1:$N$363,3,FALSE)=0,"",VLOOKUP($C724,'Spells Data'!$A$1:$N$363,3,FALSE))</f>
        <v>necromancy</v>
      </c>
      <c r="E724" t="str">
        <f>IF(VLOOKUP($C724,'Spells Data'!$A$1:$N$363,4,FALSE)=0,"",VLOOKUP($C724,'Spells Data'!$A$1:$N$363,4,FALSE))</f>
        <v/>
      </c>
      <c r="F724" t="str">
        <f>IF(VLOOKUP($C724,'Spells Data'!$A$1:$N$363,5,FALSE)=0,"",VLOOKUP($C724,'Spells Data'!$A$1:$N$363,5,FALSE))</f>
        <v>1 action</v>
      </c>
      <c r="G724" t="str">
        <f>IF(VLOOKUP($C724,'Spells Data'!$A$1:$N$363,6,FALSE)=0,"",VLOOKUP($C724,'Spells Data'!$A$1:$N$363,6,FALSE))</f>
        <v>10 feet</v>
      </c>
      <c r="H724" t="str">
        <f>IF(VLOOKUP($C724,'Spells Data'!$A$1:$N$363,7,FALSE)=0,"",VLOOKUP($C724,'Spells Data'!$A$1:$N$363,7,FALSE))</f>
        <v>V</v>
      </c>
      <c r="I724" t="str">
        <f>IF(VLOOKUP($C724,'Spells Data'!$A$1:$N$363,8,FALSE)=0,"",VLOOKUP($C724,'Spells Data'!$A$1:$N$363,8,FALSE))</f>
        <v>S</v>
      </c>
      <c r="J724" t="str">
        <f>IF(VLOOKUP($C724,'Spells Data'!$A$1:$N$363,9,FALSE)=0,"",VLOOKUP($C724,'Spells Data'!$A$1:$N$363,9,FALSE))</f>
        <v>M</v>
      </c>
      <c r="K724" t="str">
        <f>IF(VLOOKUP($C724,'Spells Data'!$A$1:$N$363,10,FALSE)=0,"",VLOOKUP($C724,'Spells Data'!$A$1:$N$363,10,FALSE))</f>
        <v/>
      </c>
      <c r="L724" t="str">
        <f>IF(VLOOKUP($C724,'Spells Data'!$A$1:$N$363,11,FALSE)=0,"",VLOOKUP($C724,'Spells Data'!$A$1:$N$363,11,FALSE))</f>
        <v>10 minutes</v>
      </c>
      <c r="M724" t="str">
        <f>IF(VLOOKUP($C724,'Spells Data'!$A$1:$N$363,12,FALSE)=0,"",VLOOKUP($C724,'Spells Data'!$A$1:$N$363,12,FALSE))</f>
        <v>You grant the semblance of life and Int to a corpse of your choice within range, allowing it to answer up to 5 questions you pose</v>
      </c>
      <c r="N724" t="str">
        <f>IF(VLOOKUP($C724,'Spells Data'!$A$1:$N$363,13,FALSE)=0,"",VLOOKUP($C724,'Spells Data'!$A$1:$N$363,13,FALSE))</f>
        <v/>
      </c>
      <c r="O724" t="s">
        <v>10</v>
      </c>
    </row>
    <row r="725" spans="1:15" x14ac:dyDescent="0.4">
      <c r="A725" t="s">
        <v>124</v>
      </c>
      <c r="B725">
        <v>3</v>
      </c>
      <c r="C725" t="s">
        <v>71</v>
      </c>
      <c r="D725" t="str">
        <f>IF(VLOOKUP($C725,'Spells Data'!$A$1:$N$363,3,FALSE)=0,"",VLOOKUP($C725,'Spells Data'!$A$1:$N$363,3,FALSE))</f>
        <v>necromancy</v>
      </c>
      <c r="E725" t="str">
        <f>IF(VLOOKUP($C725,'Spells Data'!$A$1:$N$363,4,FALSE)=0,"",VLOOKUP($C725,'Spells Data'!$A$1:$N$363,4,FALSE))</f>
        <v/>
      </c>
      <c r="F725" t="str">
        <f>IF(VLOOKUP($C725,'Spells Data'!$A$1:$N$363,5,FALSE)=0,"",VLOOKUP($C725,'Spells Data'!$A$1:$N$363,5,FALSE))</f>
        <v>1 action</v>
      </c>
      <c r="G725" t="str">
        <f>IF(VLOOKUP($C725,'Spells Data'!$A$1:$N$363,6,FALSE)=0,"",VLOOKUP($C725,'Spells Data'!$A$1:$N$363,6,FALSE))</f>
        <v>10 feet</v>
      </c>
      <c r="H725" t="str">
        <f>IF(VLOOKUP($C725,'Spells Data'!$A$1:$N$363,7,FALSE)=0,"",VLOOKUP($C725,'Spells Data'!$A$1:$N$363,7,FALSE))</f>
        <v>V</v>
      </c>
      <c r="I725" t="str">
        <f>IF(VLOOKUP($C725,'Spells Data'!$A$1:$N$363,8,FALSE)=0,"",VLOOKUP($C725,'Spells Data'!$A$1:$N$363,8,FALSE))</f>
        <v>S</v>
      </c>
      <c r="J725" t="str">
        <f>IF(VLOOKUP($C725,'Spells Data'!$A$1:$N$363,9,FALSE)=0,"",VLOOKUP($C725,'Spells Data'!$A$1:$N$363,9,FALSE))</f>
        <v>M</v>
      </c>
      <c r="K725" t="str">
        <f>IF(VLOOKUP($C725,'Spells Data'!$A$1:$N$363,10,FALSE)=0,"",VLOOKUP($C725,'Spells Data'!$A$1:$N$363,10,FALSE))</f>
        <v/>
      </c>
      <c r="L725" t="str">
        <f>IF(VLOOKUP($C725,'Spells Data'!$A$1:$N$363,11,FALSE)=0,"",VLOOKUP($C725,'Spells Data'!$A$1:$N$363,11,FALSE))</f>
        <v>10 minutes</v>
      </c>
      <c r="M725" t="str">
        <f>IF(VLOOKUP($C725,'Spells Data'!$A$1:$N$363,12,FALSE)=0,"",VLOOKUP($C725,'Spells Data'!$A$1:$N$363,12,FALSE))</f>
        <v>You grant the semblance of life and Int to a corpse of your choice within range, allowing it to answer up to 5 questions you pose</v>
      </c>
      <c r="N725" t="str">
        <f>IF(VLOOKUP($C725,'Spells Data'!$A$1:$N$363,13,FALSE)=0,"",VLOOKUP($C725,'Spells Data'!$A$1:$N$363,13,FALSE))</f>
        <v/>
      </c>
      <c r="O725" t="s">
        <v>124</v>
      </c>
    </row>
    <row r="726" spans="1:15" x14ac:dyDescent="0.4">
      <c r="A726" t="s">
        <v>10</v>
      </c>
      <c r="B726">
        <v>3</v>
      </c>
      <c r="C726" t="s">
        <v>72</v>
      </c>
      <c r="D726" t="str">
        <f>IF(VLOOKUP($C726,'Spells Data'!$A$1:$N$363,3,FALSE)=0,"",VLOOKUP($C726,'Spells Data'!$A$1:$N$363,3,FALSE))</f>
        <v>transmutation</v>
      </c>
      <c r="E726" t="str">
        <f>IF(VLOOKUP($C726,'Spells Data'!$A$1:$N$363,4,FALSE)=0,"",VLOOKUP($C726,'Spells Data'!$A$1:$N$363,4,FALSE))</f>
        <v/>
      </c>
      <c r="F726" t="str">
        <f>IF(VLOOKUP($C726,'Spells Data'!$A$1:$N$363,5,FALSE)=0,"",VLOOKUP($C726,'Spells Data'!$A$1:$N$363,5,FALSE))</f>
        <v>1 action</v>
      </c>
      <c r="G726" t="str">
        <f>IF(VLOOKUP($C726,'Spells Data'!$A$1:$N$363,6,FALSE)=0,"",VLOOKUP($C726,'Spells Data'!$A$1:$N$363,6,FALSE))</f>
        <v>Self (30-foot radius)</v>
      </c>
      <c r="H726" t="str">
        <f>IF(VLOOKUP($C726,'Spells Data'!$A$1:$N$363,7,FALSE)=0,"",VLOOKUP($C726,'Spells Data'!$A$1:$N$363,7,FALSE))</f>
        <v>V</v>
      </c>
      <c r="I726" t="str">
        <f>IF(VLOOKUP($C726,'Spells Data'!$A$1:$N$363,8,FALSE)=0,"",VLOOKUP($C726,'Spells Data'!$A$1:$N$363,8,FALSE))</f>
        <v>S</v>
      </c>
      <c r="J726" t="str">
        <f>IF(VLOOKUP($C726,'Spells Data'!$A$1:$N$363,9,FALSE)=0,"",VLOOKUP($C726,'Spells Data'!$A$1:$N$363,9,FALSE))</f>
        <v/>
      </c>
      <c r="K726" t="str">
        <f>IF(VLOOKUP($C726,'Spells Data'!$A$1:$N$363,10,FALSE)=0,"",VLOOKUP($C726,'Spells Data'!$A$1:$N$363,10,FALSE))</f>
        <v/>
      </c>
      <c r="L726" t="str">
        <f>IF(VLOOKUP($C726,'Spells Data'!$A$1:$N$363,11,FALSE)=0,"",VLOOKUP($C726,'Spells Data'!$A$1:$N$363,11,FALSE))</f>
        <v>10 minutes</v>
      </c>
      <c r="M726" t="str">
        <f>IF(VLOOKUP($C726,'Spells Data'!$A$1:$N$363,12,FALSE)=0,"",VLOOKUP($C726,'Spells Data'!$A$1:$N$363,12,FALSE))</f>
        <v>You imbue plants within 30 feet of you with limited sentience and animation, giving them the ability to communicate with you and follow your simple commands</v>
      </c>
      <c r="N726" t="str">
        <f>IF(VLOOKUP($C726,'Spells Data'!$A$1:$N$363,13,FALSE)=0,"",VLOOKUP($C726,'Spells Data'!$A$1:$N$363,13,FALSE))</f>
        <v/>
      </c>
      <c r="O726" t="s">
        <v>10</v>
      </c>
    </row>
    <row r="727" spans="1:15" x14ac:dyDescent="0.4">
      <c r="A727" t="s">
        <v>195</v>
      </c>
      <c r="B727">
        <v>3</v>
      </c>
      <c r="C727" t="s">
        <v>72</v>
      </c>
      <c r="D727" t="str">
        <f>IF(VLOOKUP($C727,'Spells Data'!$A$1:$N$363,3,FALSE)=0,"",VLOOKUP($C727,'Spells Data'!$A$1:$N$363,3,FALSE))</f>
        <v>transmutation</v>
      </c>
      <c r="E727" t="str">
        <f>IF(VLOOKUP($C727,'Spells Data'!$A$1:$N$363,4,FALSE)=0,"",VLOOKUP($C727,'Spells Data'!$A$1:$N$363,4,FALSE))</f>
        <v/>
      </c>
      <c r="F727" t="str">
        <f>IF(VLOOKUP($C727,'Spells Data'!$A$1:$N$363,5,FALSE)=0,"",VLOOKUP($C727,'Spells Data'!$A$1:$N$363,5,FALSE))</f>
        <v>1 action</v>
      </c>
      <c r="G727" t="str">
        <f>IF(VLOOKUP($C727,'Spells Data'!$A$1:$N$363,6,FALSE)=0,"",VLOOKUP($C727,'Spells Data'!$A$1:$N$363,6,FALSE))</f>
        <v>Self (30-foot radius)</v>
      </c>
      <c r="H727" t="str">
        <f>IF(VLOOKUP($C727,'Spells Data'!$A$1:$N$363,7,FALSE)=0,"",VLOOKUP($C727,'Spells Data'!$A$1:$N$363,7,FALSE))</f>
        <v>V</v>
      </c>
      <c r="I727" t="str">
        <f>IF(VLOOKUP($C727,'Spells Data'!$A$1:$N$363,8,FALSE)=0,"",VLOOKUP($C727,'Spells Data'!$A$1:$N$363,8,FALSE))</f>
        <v>S</v>
      </c>
      <c r="J727" t="str">
        <f>IF(VLOOKUP($C727,'Spells Data'!$A$1:$N$363,9,FALSE)=0,"",VLOOKUP($C727,'Spells Data'!$A$1:$N$363,9,FALSE))</f>
        <v/>
      </c>
      <c r="K727" t="str">
        <f>IF(VLOOKUP($C727,'Spells Data'!$A$1:$N$363,10,FALSE)=0,"",VLOOKUP($C727,'Spells Data'!$A$1:$N$363,10,FALSE))</f>
        <v/>
      </c>
      <c r="L727" t="str">
        <f>IF(VLOOKUP($C727,'Spells Data'!$A$1:$N$363,11,FALSE)=0,"",VLOOKUP($C727,'Spells Data'!$A$1:$N$363,11,FALSE))</f>
        <v>10 minutes</v>
      </c>
      <c r="M727" t="str">
        <f>IF(VLOOKUP($C727,'Spells Data'!$A$1:$N$363,12,FALSE)=0,"",VLOOKUP($C727,'Spells Data'!$A$1:$N$363,12,FALSE))</f>
        <v>You imbue plants within 30 feet of you with limited sentience and animation, giving them the ability to communicate with you and follow your simple commands</v>
      </c>
      <c r="N727" t="str">
        <f>IF(VLOOKUP($C727,'Spells Data'!$A$1:$N$363,13,FALSE)=0,"",VLOOKUP($C727,'Spells Data'!$A$1:$N$363,13,FALSE))</f>
        <v/>
      </c>
      <c r="O727" t="s">
        <v>195</v>
      </c>
    </row>
    <row r="728" spans="1:15" x14ac:dyDescent="0.4">
      <c r="A728" t="s">
        <v>268</v>
      </c>
      <c r="B728">
        <v>3</v>
      </c>
      <c r="C728" t="s">
        <v>72</v>
      </c>
      <c r="D728" t="str">
        <f>IF(VLOOKUP($C728,'Spells Data'!$A$1:$N$363,3,FALSE)=0,"",VLOOKUP($C728,'Spells Data'!$A$1:$N$363,3,FALSE))</f>
        <v>transmutation</v>
      </c>
      <c r="E728" t="str">
        <f>IF(VLOOKUP($C728,'Spells Data'!$A$1:$N$363,4,FALSE)=0,"",VLOOKUP($C728,'Spells Data'!$A$1:$N$363,4,FALSE))</f>
        <v/>
      </c>
      <c r="F728" t="str">
        <f>IF(VLOOKUP($C728,'Spells Data'!$A$1:$N$363,5,FALSE)=0,"",VLOOKUP($C728,'Spells Data'!$A$1:$N$363,5,FALSE))</f>
        <v>1 action</v>
      </c>
      <c r="G728" t="str">
        <f>IF(VLOOKUP($C728,'Spells Data'!$A$1:$N$363,6,FALSE)=0,"",VLOOKUP($C728,'Spells Data'!$A$1:$N$363,6,FALSE))</f>
        <v>Self (30-foot radius)</v>
      </c>
      <c r="H728" t="str">
        <f>IF(VLOOKUP($C728,'Spells Data'!$A$1:$N$363,7,FALSE)=0,"",VLOOKUP($C728,'Spells Data'!$A$1:$N$363,7,FALSE))</f>
        <v>V</v>
      </c>
      <c r="I728" t="str">
        <f>IF(VLOOKUP($C728,'Spells Data'!$A$1:$N$363,8,FALSE)=0,"",VLOOKUP($C728,'Spells Data'!$A$1:$N$363,8,FALSE))</f>
        <v>S</v>
      </c>
      <c r="J728" t="str">
        <f>IF(VLOOKUP($C728,'Spells Data'!$A$1:$N$363,9,FALSE)=0,"",VLOOKUP($C728,'Spells Data'!$A$1:$N$363,9,FALSE))</f>
        <v/>
      </c>
      <c r="K728" t="str">
        <f>IF(VLOOKUP($C728,'Spells Data'!$A$1:$N$363,10,FALSE)=0,"",VLOOKUP($C728,'Spells Data'!$A$1:$N$363,10,FALSE))</f>
        <v/>
      </c>
      <c r="L728" t="str">
        <f>IF(VLOOKUP($C728,'Spells Data'!$A$1:$N$363,11,FALSE)=0,"",VLOOKUP($C728,'Spells Data'!$A$1:$N$363,11,FALSE))</f>
        <v>10 minutes</v>
      </c>
      <c r="M728" t="str">
        <f>IF(VLOOKUP($C728,'Spells Data'!$A$1:$N$363,12,FALSE)=0,"",VLOOKUP($C728,'Spells Data'!$A$1:$N$363,12,FALSE))</f>
        <v>You imbue plants within 30 feet of you with limited sentience and animation, giving them the ability to communicate with you and follow your simple commands</v>
      </c>
      <c r="N728" t="str">
        <f>IF(VLOOKUP($C728,'Spells Data'!$A$1:$N$363,13,FALSE)=0,"",VLOOKUP($C728,'Spells Data'!$A$1:$N$363,13,FALSE))</f>
        <v/>
      </c>
      <c r="O728" t="s">
        <v>268</v>
      </c>
    </row>
    <row r="729" spans="1:15" x14ac:dyDescent="0.4">
      <c r="A729" t="s">
        <v>278</v>
      </c>
      <c r="B729">
        <v>2</v>
      </c>
      <c r="C729" t="s">
        <v>303</v>
      </c>
      <c r="D729" t="str">
        <f>IF(VLOOKUP($C729,'Spells Data'!$A$1:$N$363,3,FALSE)=0,"",VLOOKUP($C729,'Spells Data'!$A$1:$N$363,3,FALSE))</f>
        <v>transmutation</v>
      </c>
      <c r="E729" t="str">
        <f>IF(VLOOKUP($C729,'Spells Data'!$A$1:$N$363,4,FALSE)=0,"",VLOOKUP($C729,'Spells Data'!$A$1:$N$363,4,FALSE))</f>
        <v/>
      </c>
      <c r="F729" t="str">
        <f>IF(VLOOKUP($C729,'Spells Data'!$A$1:$N$363,5,FALSE)=0,"",VLOOKUP($C729,'Spells Data'!$A$1:$N$363,5,FALSE))</f>
        <v>1 action</v>
      </c>
      <c r="G729" t="str">
        <f>IF(VLOOKUP($C729,'Spells Data'!$A$1:$N$363,6,FALSE)=0,"",VLOOKUP($C729,'Spells Data'!$A$1:$N$363,6,FALSE))</f>
        <v>Touch</v>
      </c>
      <c r="H729" t="str">
        <f>IF(VLOOKUP($C729,'Spells Data'!$A$1:$N$363,7,FALSE)=0,"",VLOOKUP($C729,'Spells Data'!$A$1:$N$363,7,FALSE))</f>
        <v>V</v>
      </c>
      <c r="I729" t="str">
        <f>IF(VLOOKUP($C729,'Spells Data'!$A$1:$N$363,8,FALSE)=0,"",VLOOKUP($C729,'Spells Data'!$A$1:$N$363,8,FALSE))</f>
        <v>S</v>
      </c>
      <c r="J729" t="str">
        <f>IF(VLOOKUP($C729,'Spells Data'!$A$1:$N$363,9,FALSE)=0,"",VLOOKUP($C729,'Spells Data'!$A$1:$N$363,9,FALSE))</f>
        <v>M</v>
      </c>
      <c r="K729" t="str">
        <f>IF(VLOOKUP($C729,'Spells Data'!$A$1:$N$363,10,FALSE)=0,"",VLOOKUP($C729,'Spells Data'!$A$1:$N$363,10,FALSE))</f>
        <v/>
      </c>
      <c r="L729" t="str">
        <f>IF(VLOOKUP($C729,'Spells Data'!$A$1:$N$363,11,FALSE)=0,"",VLOOKUP($C729,'Spells Data'!$A$1:$N$363,11,FALSE))</f>
        <v>Concentration, up to 1 hour</v>
      </c>
      <c r="M729" t="str">
        <f>IF(VLOOKUP($C729,'Spells Data'!$A$1:$N$363,12,FALSE)=0,"",VLOOKUP($C729,'Spells Data'!$A$1:$N$363,12,FALSE))</f>
        <v>For duration, a willing creature you touch gains the ability to move across walls and ceilings leaving its hands free.  It also gains a climb speed equal to its walking speed</v>
      </c>
      <c r="N729" t="str">
        <f>IF(VLOOKUP($C729,'Spells Data'!$A$1:$N$363,13,FALSE)=0,"",VLOOKUP($C729,'Spells Data'!$A$1:$N$363,13,FALSE))</f>
        <v/>
      </c>
      <c r="O729" t="s">
        <v>278</v>
      </c>
    </row>
    <row r="730" spans="1:15" x14ac:dyDescent="0.4">
      <c r="A730" t="s">
        <v>329</v>
      </c>
      <c r="B730">
        <v>2</v>
      </c>
      <c r="C730" t="s">
        <v>303</v>
      </c>
      <c r="D730" t="str">
        <f>IF(VLOOKUP($C730,'Spells Data'!$A$1:$N$363,3,FALSE)=0,"",VLOOKUP($C730,'Spells Data'!$A$1:$N$363,3,FALSE))</f>
        <v>transmutation</v>
      </c>
      <c r="E730" t="str">
        <f>IF(VLOOKUP($C730,'Spells Data'!$A$1:$N$363,4,FALSE)=0,"",VLOOKUP($C730,'Spells Data'!$A$1:$N$363,4,FALSE))</f>
        <v/>
      </c>
      <c r="F730" t="str">
        <f>IF(VLOOKUP($C730,'Spells Data'!$A$1:$N$363,5,FALSE)=0,"",VLOOKUP($C730,'Spells Data'!$A$1:$N$363,5,FALSE))</f>
        <v>1 action</v>
      </c>
      <c r="G730" t="str">
        <f>IF(VLOOKUP($C730,'Spells Data'!$A$1:$N$363,6,FALSE)=0,"",VLOOKUP($C730,'Spells Data'!$A$1:$N$363,6,FALSE))</f>
        <v>Touch</v>
      </c>
      <c r="H730" t="str">
        <f>IF(VLOOKUP($C730,'Spells Data'!$A$1:$N$363,7,FALSE)=0,"",VLOOKUP($C730,'Spells Data'!$A$1:$N$363,7,FALSE))</f>
        <v>V</v>
      </c>
      <c r="I730" t="str">
        <f>IF(VLOOKUP($C730,'Spells Data'!$A$1:$N$363,8,FALSE)=0,"",VLOOKUP($C730,'Spells Data'!$A$1:$N$363,8,FALSE))</f>
        <v>S</v>
      </c>
      <c r="J730" t="str">
        <f>IF(VLOOKUP($C730,'Spells Data'!$A$1:$N$363,9,FALSE)=0,"",VLOOKUP($C730,'Spells Data'!$A$1:$N$363,9,FALSE))</f>
        <v>M</v>
      </c>
      <c r="K730" t="str">
        <f>IF(VLOOKUP($C730,'Spells Data'!$A$1:$N$363,10,FALSE)=0,"",VLOOKUP($C730,'Spells Data'!$A$1:$N$363,10,FALSE))</f>
        <v/>
      </c>
      <c r="L730" t="str">
        <f>IF(VLOOKUP($C730,'Spells Data'!$A$1:$N$363,11,FALSE)=0,"",VLOOKUP($C730,'Spells Data'!$A$1:$N$363,11,FALSE))</f>
        <v>Concentration, up to 1 hour</v>
      </c>
      <c r="M730" t="str">
        <f>IF(VLOOKUP($C730,'Spells Data'!$A$1:$N$363,12,FALSE)=0,"",VLOOKUP($C730,'Spells Data'!$A$1:$N$363,12,FALSE))</f>
        <v>For duration, a willing creature you touch gains the ability to move across walls and ceilings leaving its hands free.  It also gains a climb speed equal to its walking speed</v>
      </c>
      <c r="N730" t="str">
        <f>IF(VLOOKUP($C730,'Spells Data'!$A$1:$N$363,13,FALSE)=0,"",VLOOKUP($C730,'Spells Data'!$A$1:$N$363,13,FALSE))</f>
        <v/>
      </c>
      <c r="O730" t="s">
        <v>329</v>
      </c>
    </row>
    <row r="731" spans="1:15" x14ac:dyDescent="0.4">
      <c r="A731" t="s">
        <v>342</v>
      </c>
      <c r="B731">
        <v>2</v>
      </c>
      <c r="C731" t="s">
        <v>303</v>
      </c>
      <c r="D731" t="str">
        <f>IF(VLOOKUP($C731,'Spells Data'!$A$1:$N$363,3,FALSE)=0,"",VLOOKUP($C731,'Spells Data'!$A$1:$N$363,3,FALSE))</f>
        <v>transmutation</v>
      </c>
      <c r="E731" t="str">
        <f>IF(VLOOKUP($C731,'Spells Data'!$A$1:$N$363,4,FALSE)=0,"",VLOOKUP($C731,'Spells Data'!$A$1:$N$363,4,FALSE))</f>
        <v/>
      </c>
      <c r="F731" t="str">
        <f>IF(VLOOKUP($C731,'Spells Data'!$A$1:$N$363,5,FALSE)=0,"",VLOOKUP($C731,'Spells Data'!$A$1:$N$363,5,FALSE))</f>
        <v>1 action</v>
      </c>
      <c r="G731" t="str">
        <f>IF(VLOOKUP($C731,'Spells Data'!$A$1:$N$363,6,FALSE)=0,"",VLOOKUP($C731,'Spells Data'!$A$1:$N$363,6,FALSE))</f>
        <v>Touch</v>
      </c>
      <c r="H731" t="str">
        <f>IF(VLOOKUP($C731,'Spells Data'!$A$1:$N$363,7,FALSE)=0,"",VLOOKUP($C731,'Spells Data'!$A$1:$N$363,7,FALSE))</f>
        <v>V</v>
      </c>
      <c r="I731" t="str">
        <f>IF(VLOOKUP($C731,'Spells Data'!$A$1:$N$363,8,FALSE)=0,"",VLOOKUP($C731,'Spells Data'!$A$1:$N$363,8,FALSE))</f>
        <v>S</v>
      </c>
      <c r="J731" t="str">
        <f>IF(VLOOKUP($C731,'Spells Data'!$A$1:$N$363,9,FALSE)=0,"",VLOOKUP($C731,'Spells Data'!$A$1:$N$363,9,FALSE))</f>
        <v>M</v>
      </c>
      <c r="K731" t="str">
        <f>IF(VLOOKUP($C731,'Spells Data'!$A$1:$N$363,10,FALSE)=0,"",VLOOKUP($C731,'Spells Data'!$A$1:$N$363,10,FALSE))</f>
        <v/>
      </c>
      <c r="L731" t="str">
        <f>IF(VLOOKUP($C731,'Spells Data'!$A$1:$N$363,11,FALSE)=0,"",VLOOKUP($C731,'Spells Data'!$A$1:$N$363,11,FALSE))</f>
        <v>Concentration, up to 1 hour</v>
      </c>
      <c r="M731" t="str">
        <f>IF(VLOOKUP($C731,'Spells Data'!$A$1:$N$363,12,FALSE)=0,"",VLOOKUP($C731,'Spells Data'!$A$1:$N$363,12,FALSE))</f>
        <v>For duration, a willing creature you touch gains the ability to move across walls and ceilings leaving its hands free.  It also gains a climb speed equal to its walking speed</v>
      </c>
      <c r="N731" t="str">
        <f>IF(VLOOKUP($C731,'Spells Data'!$A$1:$N$363,13,FALSE)=0,"",VLOOKUP($C731,'Spells Data'!$A$1:$N$363,13,FALSE))</f>
        <v/>
      </c>
      <c r="O731" t="s">
        <v>342</v>
      </c>
    </row>
    <row r="732" spans="1:15" x14ac:dyDescent="0.4">
      <c r="A732" t="s">
        <v>195</v>
      </c>
      <c r="B732">
        <v>2</v>
      </c>
      <c r="C732" t="s">
        <v>215</v>
      </c>
      <c r="D732" t="str">
        <f>IF(VLOOKUP($C732,'Spells Data'!$A$1:$N$363,3,FALSE)=0,"",VLOOKUP($C732,'Spells Data'!$A$1:$N$363,3,FALSE))</f>
        <v>transmutation</v>
      </c>
      <c r="E732" t="str">
        <f>IF(VLOOKUP($C732,'Spells Data'!$A$1:$N$363,4,FALSE)=0,"",VLOOKUP($C732,'Spells Data'!$A$1:$N$363,4,FALSE))</f>
        <v/>
      </c>
      <c r="F732" t="str">
        <f>IF(VLOOKUP($C732,'Spells Data'!$A$1:$N$363,5,FALSE)=0,"",VLOOKUP($C732,'Spells Data'!$A$1:$N$363,5,FALSE))</f>
        <v>1 action</v>
      </c>
      <c r="G732" t="str">
        <f>IF(VLOOKUP($C732,'Spells Data'!$A$1:$N$363,6,FALSE)=0,"",VLOOKUP($C732,'Spells Data'!$A$1:$N$363,6,FALSE))</f>
        <v>150 feet</v>
      </c>
      <c r="H732" t="str">
        <f>IF(VLOOKUP($C732,'Spells Data'!$A$1:$N$363,7,FALSE)=0,"",VLOOKUP($C732,'Spells Data'!$A$1:$N$363,7,FALSE))</f>
        <v>V</v>
      </c>
      <c r="I732" t="str">
        <f>IF(VLOOKUP($C732,'Spells Data'!$A$1:$N$363,8,FALSE)=0,"",VLOOKUP($C732,'Spells Data'!$A$1:$N$363,8,FALSE))</f>
        <v>S</v>
      </c>
      <c r="J732" t="str">
        <f>IF(VLOOKUP($C732,'Spells Data'!$A$1:$N$363,9,FALSE)=0,"",VLOOKUP($C732,'Spells Data'!$A$1:$N$363,9,FALSE))</f>
        <v>M</v>
      </c>
      <c r="K732" t="str">
        <f>IF(VLOOKUP($C732,'Spells Data'!$A$1:$N$363,10,FALSE)=0,"",VLOOKUP($C732,'Spells Data'!$A$1:$N$363,10,FALSE))</f>
        <v/>
      </c>
      <c r="L732" t="str">
        <f>IF(VLOOKUP($C732,'Spells Data'!$A$1:$N$363,11,FALSE)=0,"",VLOOKUP($C732,'Spells Data'!$A$1:$N$363,11,FALSE))</f>
        <v>Concentration, up to 10 minutes</v>
      </c>
      <c r="M732" t="str">
        <f>IF(VLOOKUP($C732,'Spells Data'!$A$1:$N$363,12,FALSE)=0,"",VLOOKUP($C732,'Spells Data'!$A$1:$N$363,12,FALSE))</f>
        <v>The ground in a 20-foot radius centered on a point within range twists and sprouts hard spikes and thorns The area becomes difficult terrain and deals 2d4 piercing damage for every 5 feet traveled.</v>
      </c>
      <c r="N732" t="str">
        <f>IF(VLOOKUP($C732,'Spells Data'!$A$1:$N$363,13,FALSE)=0,"",VLOOKUP($C732,'Spells Data'!$A$1:$N$363,13,FALSE))</f>
        <v/>
      </c>
      <c r="O732" t="s">
        <v>195</v>
      </c>
    </row>
    <row r="733" spans="1:15" x14ac:dyDescent="0.4">
      <c r="A733" t="s">
        <v>268</v>
      </c>
      <c r="B733">
        <v>2</v>
      </c>
      <c r="C733" t="s">
        <v>215</v>
      </c>
      <c r="D733" t="str">
        <f>IF(VLOOKUP($C733,'Spells Data'!$A$1:$N$363,3,FALSE)=0,"",VLOOKUP($C733,'Spells Data'!$A$1:$N$363,3,FALSE))</f>
        <v>transmutation</v>
      </c>
      <c r="E733" t="str">
        <f>IF(VLOOKUP($C733,'Spells Data'!$A$1:$N$363,4,FALSE)=0,"",VLOOKUP($C733,'Spells Data'!$A$1:$N$363,4,FALSE))</f>
        <v/>
      </c>
      <c r="F733" t="str">
        <f>IF(VLOOKUP($C733,'Spells Data'!$A$1:$N$363,5,FALSE)=0,"",VLOOKUP($C733,'Spells Data'!$A$1:$N$363,5,FALSE))</f>
        <v>1 action</v>
      </c>
      <c r="G733" t="str">
        <f>IF(VLOOKUP($C733,'Spells Data'!$A$1:$N$363,6,FALSE)=0,"",VLOOKUP($C733,'Spells Data'!$A$1:$N$363,6,FALSE))</f>
        <v>150 feet</v>
      </c>
      <c r="H733" t="str">
        <f>IF(VLOOKUP($C733,'Spells Data'!$A$1:$N$363,7,FALSE)=0,"",VLOOKUP($C733,'Spells Data'!$A$1:$N$363,7,FALSE))</f>
        <v>V</v>
      </c>
      <c r="I733" t="str">
        <f>IF(VLOOKUP($C733,'Spells Data'!$A$1:$N$363,8,FALSE)=0,"",VLOOKUP($C733,'Spells Data'!$A$1:$N$363,8,FALSE))</f>
        <v>S</v>
      </c>
      <c r="J733" t="str">
        <f>IF(VLOOKUP($C733,'Spells Data'!$A$1:$N$363,9,FALSE)=0,"",VLOOKUP($C733,'Spells Data'!$A$1:$N$363,9,FALSE))</f>
        <v>M</v>
      </c>
      <c r="K733" t="str">
        <f>IF(VLOOKUP($C733,'Spells Data'!$A$1:$N$363,10,FALSE)=0,"",VLOOKUP($C733,'Spells Data'!$A$1:$N$363,10,FALSE))</f>
        <v/>
      </c>
      <c r="L733" t="str">
        <f>IF(VLOOKUP($C733,'Spells Data'!$A$1:$N$363,11,FALSE)=0,"",VLOOKUP($C733,'Spells Data'!$A$1:$N$363,11,FALSE))</f>
        <v>Concentration, up to 10 minutes</v>
      </c>
      <c r="M733" t="str">
        <f>IF(VLOOKUP($C733,'Spells Data'!$A$1:$N$363,12,FALSE)=0,"",VLOOKUP($C733,'Spells Data'!$A$1:$N$363,12,FALSE))</f>
        <v>The ground in a 20-foot radius centered on a point within range twists and sprouts hard spikes and thorns The area becomes difficult terrain and deals 2d4 piercing damage for every 5 feet traveled.</v>
      </c>
      <c r="N733" t="str">
        <f>IF(VLOOKUP($C733,'Spells Data'!$A$1:$N$363,13,FALSE)=0,"",VLOOKUP($C733,'Spells Data'!$A$1:$N$363,13,FALSE))</f>
        <v/>
      </c>
      <c r="O733" t="s">
        <v>268</v>
      </c>
    </row>
    <row r="734" spans="1:15" x14ac:dyDescent="0.4">
      <c r="A734" t="s">
        <v>124</v>
      </c>
      <c r="B734">
        <v>3</v>
      </c>
      <c r="C734" t="s">
        <v>161</v>
      </c>
      <c r="D734" t="str">
        <f>IF(VLOOKUP($C734,'Spells Data'!$A$1:$N$363,3,FALSE)=0,"",VLOOKUP($C734,'Spells Data'!$A$1:$N$363,3,FALSE))</f>
        <v>conjuration</v>
      </c>
      <c r="E734" t="str">
        <f>IF(VLOOKUP($C734,'Spells Data'!$A$1:$N$363,4,FALSE)=0,"",VLOOKUP($C734,'Spells Data'!$A$1:$N$363,4,FALSE))</f>
        <v/>
      </c>
      <c r="F734" t="str">
        <f>IF(VLOOKUP($C734,'Spells Data'!$A$1:$N$363,5,FALSE)=0,"",VLOOKUP($C734,'Spells Data'!$A$1:$N$363,5,FALSE))</f>
        <v>1 action</v>
      </c>
      <c r="G734" t="str">
        <f>IF(VLOOKUP($C734,'Spells Data'!$A$1:$N$363,6,FALSE)=0,"",VLOOKUP($C734,'Spells Data'!$A$1:$N$363,6,FALSE))</f>
        <v>Sel f (15-foot radius)</v>
      </c>
      <c r="H734" t="str">
        <f>IF(VLOOKUP($C734,'Spells Data'!$A$1:$N$363,7,FALSE)=0,"",VLOOKUP($C734,'Spells Data'!$A$1:$N$363,7,FALSE))</f>
        <v>V</v>
      </c>
      <c r="I734" t="str">
        <f>IF(VLOOKUP($C734,'Spells Data'!$A$1:$N$363,8,FALSE)=0,"",VLOOKUP($C734,'Spells Data'!$A$1:$N$363,8,FALSE))</f>
        <v>S</v>
      </c>
      <c r="J734" t="str">
        <f>IF(VLOOKUP($C734,'Spells Data'!$A$1:$N$363,9,FALSE)=0,"",VLOOKUP($C734,'Spells Data'!$A$1:$N$363,9,FALSE))</f>
        <v>M</v>
      </c>
      <c r="K734" t="str">
        <f>IF(VLOOKUP($C734,'Spells Data'!$A$1:$N$363,10,FALSE)=0,"",VLOOKUP($C734,'Spells Data'!$A$1:$N$363,10,FALSE))</f>
        <v/>
      </c>
      <c r="L734" t="str">
        <f>IF(VLOOKUP($C734,'Spells Data'!$A$1:$N$363,11,FALSE)=0,"",VLOOKUP($C734,'Spells Data'!$A$1:$N$363,11,FALSE))</f>
        <v>Concentration, up to 10 minutes</v>
      </c>
      <c r="M734" t="str">
        <f>IF(VLOOKUP($C734,'Spells Data'!$A$1:$N$363,12,FALSE)=0,"",VLOOKUP($C734,'Spells Data'!$A$1:$N$363,12,FALSE))</f>
        <v>On a failed Wis save, undesignated creatures in range  have their speed halved, and take 3d8 radiant or necrotic damage depending on your alignment.</v>
      </c>
      <c r="N734" t="str">
        <f>IF(VLOOKUP($C734,'Spells Data'!$A$1:$N$363,13,FALSE)=0,"",VLOOKUP($C734,'Spells Data'!$A$1:$N$363,13,FALSE))</f>
        <v>yes</v>
      </c>
      <c r="O734" t="s">
        <v>124</v>
      </c>
    </row>
    <row r="735" spans="1:15" x14ac:dyDescent="0.4">
      <c r="A735" t="s">
        <v>124</v>
      </c>
      <c r="B735">
        <v>2</v>
      </c>
      <c r="C735" t="s">
        <v>149</v>
      </c>
      <c r="D735" t="str">
        <f>IF(VLOOKUP($C735,'Spells Data'!$A$1:$N$363,3,FALSE)=0,"",VLOOKUP($C735,'Spells Data'!$A$1:$N$363,3,FALSE))</f>
        <v>evocation</v>
      </c>
      <c r="E735" t="str">
        <f>IF(VLOOKUP($C735,'Spells Data'!$A$1:$N$363,4,FALSE)=0,"",VLOOKUP($C735,'Spells Data'!$A$1:$N$363,4,FALSE))</f>
        <v/>
      </c>
      <c r="F735" t="str">
        <f>IF(VLOOKUP($C735,'Spells Data'!$A$1:$N$363,5,FALSE)=0,"",VLOOKUP($C735,'Spells Data'!$A$1:$N$363,5,FALSE))</f>
        <v>1 bonus action</v>
      </c>
      <c r="G735" t="str">
        <f>IF(VLOOKUP($C735,'Spells Data'!$A$1:$N$363,6,FALSE)=0,"",VLOOKUP($C735,'Spells Data'!$A$1:$N$363,6,FALSE))</f>
        <v>60 feet</v>
      </c>
      <c r="H735" t="str">
        <f>IF(VLOOKUP($C735,'Spells Data'!$A$1:$N$363,7,FALSE)=0,"",VLOOKUP($C735,'Spells Data'!$A$1:$N$363,7,FALSE))</f>
        <v>V</v>
      </c>
      <c r="I735" t="str">
        <f>IF(VLOOKUP($C735,'Spells Data'!$A$1:$N$363,8,FALSE)=0,"",VLOOKUP($C735,'Spells Data'!$A$1:$N$363,8,FALSE))</f>
        <v>S</v>
      </c>
      <c r="J735" t="str">
        <f>IF(VLOOKUP($C735,'Spells Data'!$A$1:$N$363,9,FALSE)=0,"",VLOOKUP($C735,'Spells Data'!$A$1:$N$363,9,FALSE))</f>
        <v/>
      </c>
      <c r="K735" t="str">
        <f>IF(VLOOKUP($C735,'Spells Data'!$A$1:$N$363,10,FALSE)=0,"",VLOOKUP($C735,'Spells Data'!$A$1:$N$363,10,FALSE))</f>
        <v/>
      </c>
      <c r="L735" t="str">
        <f>IF(VLOOKUP($C735,'Spells Data'!$A$1:$N$363,11,FALSE)=0,"",VLOOKUP($C735,'Spells Data'!$A$1:$N$363,11,FALSE))</f>
        <v>1 minute</v>
      </c>
      <c r="M735" t="str">
        <f>IF(VLOOKUP($C735,'Spells Data'!$A$1:$N$363,12,FALSE)=0,"",VLOOKUP($C735,'Spells Data'!$A$1:$N$363,12,FALSE))</f>
        <v>You create a floating, spectral weapon within range that lasts for the duration that deals 1d8+Spellcasting modifier force damage.</v>
      </c>
      <c r="N735" t="str">
        <f>IF(VLOOKUP($C735,'Spells Data'!$A$1:$N$363,13,FALSE)=0,"",VLOOKUP($C735,'Spells Data'!$A$1:$N$363,13,FALSE))</f>
        <v>yes</v>
      </c>
      <c r="O735" t="s">
        <v>124</v>
      </c>
    </row>
    <row r="736" spans="1:15" x14ac:dyDescent="0.4">
      <c r="A736" t="s">
        <v>247</v>
      </c>
      <c r="B736">
        <v>4</v>
      </c>
      <c r="C736" t="s">
        <v>262</v>
      </c>
      <c r="D736" t="str">
        <f>IF(VLOOKUP($C736,'Spells Data'!$A$1:$N$363,3,FALSE)=0,"",VLOOKUP($C736,'Spells Data'!$A$1:$N$363,3,FALSE))</f>
        <v>evocation</v>
      </c>
      <c r="E736" t="str">
        <f>IF(VLOOKUP($C736,'Spells Data'!$A$1:$N$363,4,FALSE)=0,"",VLOOKUP($C736,'Spells Data'!$A$1:$N$363,4,FALSE))</f>
        <v/>
      </c>
      <c r="F736" t="str">
        <f>IF(VLOOKUP($C736,'Spells Data'!$A$1:$N$363,5,FALSE)=0,"",VLOOKUP($C736,'Spells Data'!$A$1:$N$363,5,FALSE))</f>
        <v>1 bonus action</v>
      </c>
      <c r="G736" t="str">
        <f>IF(VLOOKUP($C736,'Spells Data'!$A$1:$N$363,6,FALSE)=0,"",VLOOKUP($C736,'Spells Data'!$A$1:$N$363,6,FALSE))</f>
        <v>Self</v>
      </c>
      <c r="H736" t="str">
        <f>IF(VLOOKUP($C736,'Spells Data'!$A$1:$N$363,7,FALSE)=0,"",VLOOKUP($C736,'Spells Data'!$A$1:$N$363,7,FALSE))</f>
        <v>V</v>
      </c>
      <c r="I736" t="str">
        <f>IF(VLOOKUP($C736,'Spells Data'!$A$1:$N$363,8,FALSE)=0,"",VLOOKUP($C736,'Spells Data'!$A$1:$N$363,8,FALSE))</f>
        <v/>
      </c>
      <c r="J736" t="str">
        <f>IF(VLOOKUP($C736,'Spells Data'!$A$1:$N$363,9,FALSE)=0,"",VLOOKUP($C736,'Spells Data'!$A$1:$N$363,9,FALSE))</f>
        <v/>
      </c>
      <c r="K736" t="str">
        <f>IF(VLOOKUP($C736,'Spells Data'!$A$1:$N$363,10,FALSE)=0,"",VLOOKUP($C736,'Spells Data'!$A$1:$N$363,10,FALSE))</f>
        <v/>
      </c>
      <c r="L736" t="str">
        <f>IF(VLOOKUP($C736,'Spells Data'!$A$1:$N$363,11,FALSE)=0,"",VLOOKUP($C736,'Spells Data'!$A$1:$N$363,11,FALSE))</f>
        <v>Concentration, up to 1 minute</v>
      </c>
      <c r="M736" t="str">
        <f>IF(VLOOKUP($C736,'Spells Data'!$A$1:$N$363,12,FALSE)=0,"",VLOOKUP($C736,'Spells Data'!$A$1:$N$363,12,FALSE))</f>
        <v>The next time you hit a creature with a melee weapon attack during this spell’s duration it takes 4d6 psychic damage and on a failed Wis save has disadvantage on d20 rolls until end of its next turn.</v>
      </c>
      <c r="N736" t="str">
        <f>IF(VLOOKUP($C736,'Spells Data'!$A$1:$N$363,13,FALSE)=0,"",VLOOKUP($C736,'Spells Data'!$A$1:$N$363,13,FALSE))</f>
        <v/>
      </c>
      <c r="O736" t="s">
        <v>247</v>
      </c>
    </row>
    <row r="737" spans="1:15" x14ac:dyDescent="0.4">
      <c r="A737" t="s">
        <v>10</v>
      </c>
      <c r="B737">
        <v>3</v>
      </c>
      <c r="C737" t="s">
        <v>73</v>
      </c>
      <c r="D737" t="str">
        <f>IF(VLOOKUP($C737,'Spells Data'!$A$1:$N$363,3,FALSE)=0,"",VLOOKUP($C737,'Spells Data'!$A$1:$N$363,3,FALSE))</f>
        <v>conjuration</v>
      </c>
      <c r="E737" t="str">
        <f>IF(VLOOKUP($C737,'Spells Data'!$A$1:$N$363,4,FALSE)=0,"",VLOOKUP($C737,'Spells Data'!$A$1:$N$363,4,FALSE))</f>
        <v/>
      </c>
      <c r="F737" t="str">
        <f>IF(VLOOKUP($C737,'Spells Data'!$A$1:$N$363,5,FALSE)=0,"",VLOOKUP($C737,'Spells Data'!$A$1:$N$363,5,FALSE))</f>
        <v>1 action</v>
      </c>
      <c r="G737" t="str">
        <f>IF(VLOOKUP($C737,'Spells Data'!$A$1:$N$363,6,FALSE)=0,"",VLOOKUP($C737,'Spells Data'!$A$1:$N$363,6,FALSE))</f>
        <v>90 feet</v>
      </c>
      <c r="H737" t="str">
        <f>IF(VLOOKUP($C737,'Spells Data'!$A$1:$N$363,7,FALSE)=0,"",VLOOKUP($C737,'Spells Data'!$A$1:$N$363,7,FALSE))</f>
        <v>V</v>
      </c>
      <c r="I737" t="str">
        <f>IF(VLOOKUP($C737,'Spells Data'!$A$1:$N$363,8,FALSE)=0,"",VLOOKUP($C737,'Spells Data'!$A$1:$N$363,8,FALSE))</f>
        <v>S</v>
      </c>
      <c r="J737" t="str">
        <f>IF(VLOOKUP($C737,'Spells Data'!$A$1:$N$363,9,FALSE)=0,"",VLOOKUP($C737,'Spells Data'!$A$1:$N$363,9,FALSE))</f>
        <v>M</v>
      </c>
      <c r="K737" t="str">
        <f>IF(VLOOKUP($C737,'Spells Data'!$A$1:$N$363,10,FALSE)=0,"",VLOOKUP($C737,'Spells Data'!$A$1:$N$363,10,FALSE))</f>
        <v/>
      </c>
      <c r="L737" t="str">
        <f>IF(VLOOKUP($C737,'Spells Data'!$A$1:$N$363,11,FALSE)=0,"",VLOOKUP($C737,'Spells Data'!$A$1:$N$363,11,FALSE))</f>
        <v>Concentration, up to 1 minute</v>
      </c>
      <c r="M737" t="str">
        <f>IF(VLOOKUP($C737,'Spells Data'!$A$1:$N$363,12,FALSE)=0,"",VLOOKUP($C737,'Spells Data'!$A$1:$N$363,12,FALSE))</f>
        <v>You create a 20-foot-radius sphere o f yellow, nauseating gas centered on a point within range.  Each creature in cloud spends round retching on failed Con save.</v>
      </c>
      <c r="N737" t="str">
        <f>IF(VLOOKUP($C737,'Spells Data'!$A$1:$N$363,13,FALSE)=0,"",VLOOKUP($C737,'Spells Data'!$A$1:$N$363,13,FALSE))</f>
        <v/>
      </c>
      <c r="O737" t="s">
        <v>10</v>
      </c>
    </row>
    <row r="738" spans="1:15" x14ac:dyDescent="0.4">
      <c r="A738" t="s">
        <v>278</v>
      </c>
      <c r="B738">
        <v>3</v>
      </c>
      <c r="C738" t="s">
        <v>73</v>
      </c>
      <c r="D738" t="str">
        <f>IF(VLOOKUP($C738,'Spells Data'!$A$1:$N$363,3,FALSE)=0,"",VLOOKUP($C738,'Spells Data'!$A$1:$N$363,3,FALSE))</f>
        <v>conjuration</v>
      </c>
      <c r="E738" t="str">
        <f>IF(VLOOKUP($C738,'Spells Data'!$A$1:$N$363,4,FALSE)=0,"",VLOOKUP($C738,'Spells Data'!$A$1:$N$363,4,FALSE))</f>
        <v/>
      </c>
      <c r="F738" t="str">
        <f>IF(VLOOKUP($C738,'Spells Data'!$A$1:$N$363,5,FALSE)=0,"",VLOOKUP($C738,'Spells Data'!$A$1:$N$363,5,FALSE))</f>
        <v>1 action</v>
      </c>
      <c r="G738" t="str">
        <f>IF(VLOOKUP($C738,'Spells Data'!$A$1:$N$363,6,FALSE)=0,"",VLOOKUP($C738,'Spells Data'!$A$1:$N$363,6,FALSE))</f>
        <v>90 feet</v>
      </c>
      <c r="H738" t="str">
        <f>IF(VLOOKUP($C738,'Spells Data'!$A$1:$N$363,7,FALSE)=0,"",VLOOKUP($C738,'Spells Data'!$A$1:$N$363,7,FALSE))</f>
        <v>V</v>
      </c>
      <c r="I738" t="str">
        <f>IF(VLOOKUP($C738,'Spells Data'!$A$1:$N$363,8,FALSE)=0,"",VLOOKUP($C738,'Spells Data'!$A$1:$N$363,8,FALSE))</f>
        <v>S</v>
      </c>
      <c r="J738" t="str">
        <f>IF(VLOOKUP($C738,'Spells Data'!$A$1:$N$363,9,FALSE)=0,"",VLOOKUP($C738,'Spells Data'!$A$1:$N$363,9,FALSE))</f>
        <v>M</v>
      </c>
      <c r="K738" t="str">
        <f>IF(VLOOKUP($C738,'Spells Data'!$A$1:$N$363,10,FALSE)=0,"",VLOOKUP($C738,'Spells Data'!$A$1:$N$363,10,FALSE))</f>
        <v/>
      </c>
      <c r="L738" t="str">
        <f>IF(VLOOKUP($C738,'Spells Data'!$A$1:$N$363,11,FALSE)=0,"",VLOOKUP($C738,'Spells Data'!$A$1:$N$363,11,FALSE))</f>
        <v>Concentration, up to 1 minute</v>
      </c>
      <c r="M738" t="str">
        <f>IF(VLOOKUP($C738,'Spells Data'!$A$1:$N$363,12,FALSE)=0,"",VLOOKUP($C738,'Spells Data'!$A$1:$N$363,12,FALSE))</f>
        <v>You create a 20-foot-radius sphere o f yellow, nauseating gas centered on a point within range.  Each creature in cloud spends round retching on failed Con save.</v>
      </c>
      <c r="N738" t="str">
        <f>IF(VLOOKUP($C738,'Spells Data'!$A$1:$N$363,13,FALSE)=0,"",VLOOKUP($C738,'Spells Data'!$A$1:$N$363,13,FALSE))</f>
        <v/>
      </c>
      <c r="O738" t="s">
        <v>278</v>
      </c>
    </row>
    <row r="739" spans="1:15" x14ac:dyDescent="0.4">
      <c r="A739" t="s">
        <v>342</v>
      </c>
      <c r="B739">
        <v>3</v>
      </c>
      <c r="C739" t="s">
        <v>73</v>
      </c>
      <c r="D739" t="str">
        <f>IF(VLOOKUP($C739,'Spells Data'!$A$1:$N$363,3,FALSE)=0,"",VLOOKUP($C739,'Spells Data'!$A$1:$N$363,3,FALSE))</f>
        <v>conjuration</v>
      </c>
      <c r="E739" t="str">
        <f>IF(VLOOKUP($C739,'Spells Data'!$A$1:$N$363,4,FALSE)=0,"",VLOOKUP($C739,'Spells Data'!$A$1:$N$363,4,FALSE))</f>
        <v/>
      </c>
      <c r="F739" t="str">
        <f>IF(VLOOKUP($C739,'Spells Data'!$A$1:$N$363,5,FALSE)=0,"",VLOOKUP($C739,'Spells Data'!$A$1:$N$363,5,FALSE))</f>
        <v>1 action</v>
      </c>
      <c r="G739" t="str">
        <f>IF(VLOOKUP($C739,'Spells Data'!$A$1:$N$363,6,FALSE)=0,"",VLOOKUP($C739,'Spells Data'!$A$1:$N$363,6,FALSE))</f>
        <v>90 feet</v>
      </c>
      <c r="H739" t="str">
        <f>IF(VLOOKUP($C739,'Spells Data'!$A$1:$N$363,7,FALSE)=0,"",VLOOKUP($C739,'Spells Data'!$A$1:$N$363,7,FALSE))</f>
        <v>V</v>
      </c>
      <c r="I739" t="str">
        <f>IF(VLOOKUP($C739,'Spells Data'!$A$1:$N$363,8,FALSE)=0,"",VLOOKUP($C739,'Spells Data'!$A$1:$N$363,8,FALSE))</f>
        <v>S</v>
      </c>
      <c r="J739" t="str">
        <f>IF(VLOOKUP($C739,'Spells Data'!$A$1:$N$363,9,FALSE)=0,"",VLOOKUP($C739,'Spells Data'!$A$1:$N$363,9,FALSE))</f>
        <v>M</v>
      </c>
      <c r="K739" t="str">
        <f>IF(VLOOKUP($C739,'Spells Data'!$A$1:$N$363,10,FALSE)=0,"",VLOOKUP($C739,'Spells Data'!$A$1:$N$363,10,FALSE))</f>
        <v/>
      </c>
      <c r="L739" t="str">
        <f>IF(VLOOKUP($C739,'Spells Data'!$A$1:$N$363,11,FALSE)=0,"",VLOOKUP($C739,'Spells Data'!$A$1:$N$363,11,FALSE))</f>
        <v>Concentration, up to 1 minute</v>
      </c>
      <c r="M739" t="str">
        <f>IF(VLOOKUP($C739,'Spells Data'!$A$1:$N$363,12,FALSE)=0,"",VLOOKUP($C739,'Spells Data'!$A$1:$N$363,12,FALSE))</f>
        <v>You create a 20-foot-radius sphere o f yellow, nauseating gas centered on a point within range.  Each creature in cloud spends round retching on failed Con save.</v>
      </c>
      <c r="N739" t="str">
        <f>IF(VLOOKUP($C739,'Spells Data'!$A$1:$N$363,13,FALSE)=0,"",VLOOKUP($C739,'Spells Data'!$A$1:$N$363,13,FALSE))</f>
        <v/>
      </c>
      <c r="O739" t="s">
        <v>342</v>
      </c>
    </row>
    <row r="740" spans="1:15" x14ac:dyDescent="0.4">
      <c r="A740" t="s">
        <v>124</v>
      </c>
      <c r="B740">
        <v>4</v>
      </c>
      <c r="C740" t="s">
        <v>168</v>
      </c>
      <c r="D740" t="str">
        <f>IF(VLOOKUP($C740,'Spells Data'!$A$1:$N$363,3,FALSE)=0,"",VLOOKUP($C740,'Spells Data'!$A$1:$N$363,3,FALSE))</f>
        <v>transmutation</v>
      </c>
      <c r="E740" t="str">
        <f>IF(VLOOKUP($C740,'Spells Data'!$A$1:$N$363,4,FALSE)=0,"",VLOOKUP($C740,'Spells Data'!$A$1:$N$363,4,FALSE))</f>
        <v/>
      </c>
      <c r="F740" t="str">
        <f>IF(VLOOKUP($C740,'Spells Data'!$A$1:$N$363,5,FALSE)=0,"",VLOOKUP($C740,'Spells Data'!$A$1:$N$363,5,FALSE))</f>
        <v>1 action</v>
      </c>
      <c r="G740" t="str">
        <f>IF(VLOOKUP($C740,'Spells Data'!$A$1:$N$363,6,FALSE)=0,"",VLOOKUP($C740,'Spells Data'!$A$1:$N$363,6,FALSE))</f>
        <v>Touch</v>
      </c>
      <c r="H740" t="str">
        <f>IF(VLOOKUP($C740,'Spells Data'!$A$1:$N$363,7,FALSE)=0,"",VLOOKUP($C740,'Spells Data'!$A$1:$N$363,7,FALSE))</f>
        <v>V</v>
      </c>
      <c r="I740" t="str">
        <f>IF(VLOOKUP($C740,'Spells Data'!$A$1:$N$363,8,FALSE)=0,"",VLOOKUP($C740,'Spells Data'!$A$1:$N$363,8,FALSE))</f>
        <v>S</v>
      </c>
      <c r="J740" t="str">
        <f>IF(VLOOKUP($C740,'Spells Data'!$A$1:$N$363,9,FALSE)=0,"",VLOOKUP($C740,'Spells Data'!$A$1:$N$363,9,FALSE))</f>
        <v>M</v>
      </c>
      <c r="K740" t="str">
        <f>IF(VLOOKUP($C740,'Spells Data'!$A$1:$N$363,10,FALSE)=0,"",VLOOKUP($C740,'Spells Data'!$A$1:$N$363,10,FALSE))</f>
        <v/>
      </c>
      <c r="L740" t="str">
        <f>IF(VLOOKUP($C740,'Spells Data'!$A$1:$N$363,11,FALSE)=0,"",VLOOKUP($C740,'Spells Data'!$A$1:$N$363,11,FALSE))</f>
        <v>Instantaneous</v>
      </c>
      <c r="M740" t="str">
        <f>IF(VLOOKUP($C740,'Spells Data'!$A$1:$N$363,12,FALSE)=0,"",VLOOKUP($C740,'Spells Data'!$A$1:$N$363,12,FALSE))</f>
        <v>You touch a stone object of Medium size or smaller or a section of stone no more than 5 feet in any dimension and form it into any shape that suits your purpose</v>
      </c>
      <c r="N740" t="str">
        <f>IF(VLOOKUP($C740,'Spells Data'!$A$1:$N$363,13,FALSE)=0,"",VLOOKUP($C740,'Spells Data'!$A$1:$N$363,13,FALSE))</f>
        <v/>
      </c>
      <c r="O740" t="s">
        <v>124</v>
      </c>
    </row>
    <row r="741" spans="1:15" x14ac:dyDescent="0.4">
      <c r="A741" t="s">
        <v>195</v>
      </c>
      <c r="B741">
        <v>4</v>
      </c>
      <c r="C741" t="s">
        <v>168</v>
      </c>
      <c r="D741" t="str">
        <f>IF(VLOOKUP($C741,'Spells Data'!$A$1:$N$363,3,FALSE)=0,"",VLOOKUP($C741,'Spells Data'!$A$1:$N$363,3,FALSE))</f>
        <v>transmutation</v>
      </c>
      <c r="E741" t="str">
        <f>IF(VLOOKUP($C741,'Spells Data'!$A$1:$N$363,4,FALSE)=0,"",VLOOKUP($C741,'Spells Data'!$A$1:$N$363,4,FALSE))</f>
        <v/>
      </c>
      <c r="F741" t="str">
        <f>IF(VLOOKUP($C741,'Spells Data'!$A$1:$N$363,5,FALSE)=0,"",VLOOKUP($C741,'Spells Data'!$A$1:$N$363,5,FALSE))</f>
        <v>1 action</v>
      </c>
      <c r="G741" t="str">
        <f>IF(VLOOKUP($C741,'Spells Data'!$A$1:$N$363,6,FALSE)=0,"",VLOOKUP($C741,'Spells Data'!$A$1:$N$363,6,FALSE))</f>
        <v>Touch</v>
      </c>
      <c r="H741" t="str">
        <f>IF(VLOOKUP($C741,'Spells Data'!$A$1:$N$363,7,FALSE)=0,"",VLOOKUP($C741,'Spells Data'!$A$1:$N$363,7,FALSE))</f>
        <v>V</v>
      </c>
      <c r="I741" t="str">
        <f>IF(VLOOKUP($C741,'Spells Data'!$A$1:$N$363,8,FALSE)=0,"",VLOOKUP($C741,'Spells Data'!$A$1:$N$363,8,FALSE))</f>
        <v>S</v>
      </c>
      <c r="J741" t="str">
        <f>IF(VLOOKUP($C741,'Spells Data'!$A$1:$N$363,9,FALSE)=0,"",VLOOKUP($C741,'Spells Data'!$A$1:$N$363,9,FALSE))</f>
        <v>M</v>
      </c>
      <c r="K741" t="str">
        <f>IF(VLOOKUP($C741,'Spells Data'!$A$1:$N$363,10,FALSE)=0,"",VLOOKUP($C741,'Spells Data'!$A$1:$N$363,10,FALSE))</f>
        <v/>
      </c>
      <c r="L741" t="str">
        <f>IF(VLOOKUP($C741,'Spells Data'!$A$1:$N$363,11,FALSE)=0,"",VLOOKUP($C741,'Spells Data'!$A$1:$N$363,11,FALSE))</f>
        <v>Instantaneous</v>
      </c>
      <c r="M741" t="str">
        <f>IF(VLOOKUP($C741,'Spells Data'!$A$1:$N$363,12,FALSE)=0,"",VLOOKUP($C741,'Spells Data'!$A$1:$N$363,12,FALSE))</f>
        <v>You touch a stone object of Medium size or smaller or a section of stone no more than 5 feet in any dimension and form it into any shape that suits your purpose</v>
      </c>
      <c r="N741" t="str">
        <f>IF(VLOOKUP($C741,'Spells Data'!$A$1:$N$363,13,FALSE)=0,"",VLOOKUP($C741,'Spells Data'!$A$1:$N$363,13,FALSE))</f>
        <v/>
      </c>
      <c r="O741" t="s">
        <v>195</v>
      </c>
    </row>
    <row r="742" spans="1:15" x14ac:dyDescent="0.4">
      <c r="A742" t="s">
        <v>342</v>
      </c>
      <c r="B742">
        <v>4</v>
      </c>
      <c r="C742" t="s">
        <v>168</v>
      </c>
      <c r="D742" t="str">
        <f>IF(VLOOKUP($C742,'Spells Data'!$A$1:$N$363,3,FALSE)=0,"",VLOOKUP($C742,'Spells Data'!$A$1:$N$363,3,FALSE))</f>
        <v>transmutation</v>
      </c>
      <c r="E742" t="str">
        <f>IF(VLOOKUP($C742,'Spells Data'!$A$1:$N$363,4,FALSE)=0,"",VLOOKUP($C742,'Spells Data'!$A$1:$N$363,4,FALSE))</f>
        <v/>
      </c>
      <c r="F742" t="str">
        <f>IF(VLOOKUP($C742,'Spells Data'!$A$1:$N$363,5,FALSE)=0,"",VLOOKUP($C742,'Spells Data'!$A$1:$N$363,5,FALSE))</f>
        <v>1 action</v>
      </c>
      <c r="G742" t="str">
        <f>IF(VLOOKUP($C742,'Spells Data'!$A$1:$N$363,6,FALSE)=0,"",VLOOKUP($C742,'Spells Data'!$A$1:$N$363,6,FALSE))</f>
        <v>Touch</v>
      </c>
      <c r="H742" t="str">
        <f>IF(VLOOKUP($C742,'Spells Data'!$A$1:$N$363,7,FALSE)=0,"",VLOOKUP($C742,'Spells Data'!$A$1:$N$363,7,FALSE))</f>
        <v>V</v>
      </c>
      <c r="I742" t="str">
        <f>IF(VLOOKUP($C742,'Spells Data'!$A$1:$N$363,8,FALSE)=0,"",VLOOKUP($C742,'Spells Data'!$A$1:$N$363,8,FALSE))</f>
        <v>S</v>
      </c>
      <c r="J742" t="str">
        <f>IF(VLOOKUP($C742,'Spells Data'!$A$1:$N$363,9,FALSE)=0,"",VLOOKUP($C742,'Spells Data'!$A$1:$N$363,9,FALSE))</f>
        <v>M</v>
      </c>
      <c r="K742" t="str">
        <f>IF(VLOOKUP($C742,'Spells Data'!$A$1:$N$363,10,FALSE)=0,"",VLOOKUP($C742,'Spells Data'!$A$1:$N$363,10,FALSE))</f>
        <v/>
      </c>
      <c r="L742" t="str">
        <f>IF(VLOOKUP($C742,'Spells Data'!$A$1:$N$363,11,FALSE)=0,"",VLOOKUP($C742,'Spells Data'!$A$1:$N$363,11,FALSE))</f>
        <v>Instantaneous</v>
      </c>
      <c r="M742" t="str">
        <f>IF(VLOOKUP($C742,'Spells Data'!$A$1:$N$363,12,FALSE)=0,"",VLOOKUP($C742,'Spells Data'!$A$1:$N$363,12,FALSE))</f>
        <v>You touch a stone object of Medium size or smaller or a section of stone no more than 5 feet in any dimension and form it into any shape that suits your purpose</v>
      </c>
      <c r="N742" t="str">
        <f>IF(VLOOKUP($C742,'Spells Data'!$A$1:$N$363,13,FALSE)=0,"",VLOOKUP($C742,'Spells Data'!$A$1:$N$363,13,FALSE))</f>
        <v/>
      </c>
      <c r="O742" t="s">
        <v>342</v>
      </c>
    </row>
    <row r="743" spans="1:15" x14ac:dyDescent="0.4">
      <c r="A743" t="s">
        <v>195</v>
      </c>
      <c r="B743">
        <v>4</v>
      </c>
      <c r="C743" t="s">
        <v>228</v>
      </c>
      <c r="D743" t="str">
        <f>IF(VLOOKUP($C743,'Spells Data'!$A$1:$N$363,3,FALSE)=0,"",VLOOKUP($C743,'Spells Data'!$A$1:$N$363,3,FALSE))</f>
        <v>abjuration</v>
      </c>
      <c r="E743" t="str">
        <f>IF(VLOOKUP($C743,'Spells Data'!$A$1:$N$363,4,FALSE)=0,"",VLOOKUP($C743,'Spells Data'!$A$1:$N$363,4,FALSE))</f>
        <v/>
      </c>
      <c r="F743" t="str">
        <f>IF(VLOOKUP($C743,'Spells Data'!$A$1:$N$363,5,FALSE)=0,"",VLOOKUP($C743,'Spells Data'!$A$1:$N$363,5,FALSE))</f>
        <v>1 action</v>
      </c>
      <c r="G743" t="str">
        <f>IF(VLOOKUP($C743,'Spells Data'!$A$1:$N$363,6,FALSE)=0,"",VLOOKUP($C743,'Spells Data'!$A$1:$N$363,6,FALSE))</f>
        <v>Touch</v>
      </c>
      <c r="H743" t="str">
        <f>IF(VLOOKUP($C743,'Spells Data'!$A$1:$N$363,7,FALSE)=0,"",VLOOKUP($C743,'Spells Data'!$A$1:$N$363,7,FALSE))</f>
        <v>V</v>
      </c>
      <c r="I743" t="str">
        <f>IF(VLOOKUP($C743,'Spells Data'!$A$1:$N$363,8,FALSE)=0,"",VLOOKUP($C743,'Spells Data'!$A$1:$N$363,8,FALSE))</f>
        <v>S</v>
      </c>
      <c r="J743" t="str">
        <f>IF(VLOOKUP($C743,'Spells Data'!$A$1:$N$363,9,FALSE)=0,"",VLOOKUP($C743,'Spells Data'!$A$1:$N$363,9,FALSE))</f>
        <v>M</v>
      </c>
      <c r="K743" t="str">
        <f>IF(VLOOKUP($C743,'Spells Data'!$A$1:$N$363,10,FALSE)=0,"",VLOOKUP($C743,'Spells Data'!$A$1:$N$363,10,FALSE))</f>
        <v>yes</v>
      </c>
      <c r="L743" t="str">
        <f>IF(VLOOKUP($C743,'Spells Data'!$A$1:$N$363,11,FALSE)=0,"",VLOOKUP($C743,'Spells Data'!$A$1:$N$363,11,FALSE))</f>
        <v>Concentration, up to 1 hour</v>
      </c>
      <c r="M743" t="str">
        <f>IF(VLOOKUP($C743,'Spells Data'!$A$1:$N$363,12,FALSE)=0,"",VLOOKUP($C743,'Spells Data'!$A$1:$N$363,12,FALSE))</f>
        <v>Until the spell ends, the target has resistance to nonmagical bludgeoning, piercing, and slashing damage</v>
      </c>
      <c r="N743" t="str">
        <f>IF(VLOOKUP($C743,'Spells Data'!$A$1:$N$363,13,FALSE)=0,"",VLOOKUP($C743,'Spells Data'!$A$1:$N$363,13,FALSE))</f>
        <v/>
      </c>
      <c r="O743" t="s">
        <v>195</v>
      </c>
    </row>
    <row r="744" spans="1:15" x14ac:dyDescent="0.4">
      <c r="A744" t="s">
        <v>268</v>
      </c>
      <c r="B744">
        <v>4</v>
      </c>
      <c r="C744" t="s">
        <v>228</v>
      </c>
      <c r="D744" t="str">
        <f>IF(VLOOKUP($C744,'Spells Data'!$A$1:$N$363,3,FALSE)=0,"",VLOOKUP($C744,'Spells Data'!$A$1:$N$363,3,FALSE))</f>
        <v>abjuration</v>
      </c>
      <c r="E744" t="str">
        <f>IF(VLOOKUP($C744,'Spells Data'!$A$1:$N$363,4,FALSE)=0,"",VLOOKUP($C744,'Spells Data'!$A$1:$N$363,4,FALSE))</f>
        <v/>
      </c>
      <c r="F744" t="str">
        <f>IF(VLOOKUP($C744,'Spells Data'!$A$1:$N$363,5,FALSE)=0,"",VLOOKUP($C744,'Spells Data'!$A$1:$N$363,5,FALSE))</f>
        <v>1 action</v>
      </c>
      <c r="G744" t="str">
        <f>IF(VLOOKUP($C744,'Spells Data'!$A$1:$N$363,6,FALSE)=0,"",VLOOKUP($C744,'Spells Data'!$A$1:$N$363,6,FALSE))</f>
        <v>Touch</v>
      </c>
      <c r="H744" t="str">
        <f>IF(VLOOKUP($C744,'Spells Data'!$A$1:$N$363,7,FALSE)=0,"",VLOOKUP($C744,'Spells Data'!$A$1:$N$363,7,FALSE))</f>
        <v>V</v>
      </c>
      <c r="I744" t="str">
        <f>IF(VLOOKUP($C744,'Spells Data'!$A$1:$N$363,8,FALSE)=0,"",VLOOKUP($C744,'Spells Data'!$A$1:$N$363,8,FALSE))</f>
        <v>S</v>
      </c>
      <c r="J744" t="str">
        <f>IF(VLOOKUP($C744,'Spells Data'!$A$1:$N$363,9,FALSE)=0,"",VLOOKUP($C744,'Spells Data'!$A$1:$N$363,9,FALSE))</f>
        <v>M</v>
      </c>
      <c r="K744" t="str">
        <f>IF(VLOOKUP($C744,'Spells Data'!$A$1:$N$363,10,FALSE)=0,"",VLOOKUP($C744,'Spells Data'!$A$1:$N$363,10,FALSE))</f>
        <v>yes</v>
      </c>
      <c r="L744" t="str">
        <f>IF(VLOOKUP($C744,'Spells Data'!$A$1:$N$363,11,FALSE)=0,"",VLOOKUP($C744,'Spells Data'!$A$1:$N$363,11,FALSE))</f>
        <v>Concentration, up to 1 hour</v>
      </c>
      <c r="M744" t="str">
        <f>IF(VLOOKUP($C744,'Spells Data'!$A$1:$N$363,12,FALSE)=0,"",VLOOKUP($C744,'Spells Data'!$A$1:$N$363,12,FALSE))</f>
        <v>Until the spell ends, the target has resistance to nonmagical bludgeoning, piercing, and slashing damage</v>
      </c>
      <c r="N744" t="str">
        <f>IF(VLOOKUP($C744,'Spells Data'!$A$1:$N$363,13,FALSE)=0,"",VLOOKUP($C744,'Spells Data'!$A$1:$N$363,13,FALSE))</f>
        <v/>
      </c>
      <c r="O744" t="s">
        <v>268</v>
      </c>
    </row>
    <row r="745" spans="1:15" x14ac:dyDescent="0.4">
      <c r="A745" t="s">
        <v>278</v>
      </c>
      <c r="B745">
        <v>4</v>
      </c>
      <c r="C745" t="s">
        <v>228</v>
      </c>
      <c r="D745" t="str">
        <f>IF(VLOOKUP($C745,'Spells Data'!$A$1:$N$363,3,FALSE)=0,"",VLOOKUP($C745,'Spells Data'!$A$1:$N$363,3,FALSE))</f>
        <v>abjuration</v>
      </c>
      <c r="E745" t="str">
        <f>IF(VLOOKUP($C745,'Spells Data'!$A$1:$N$363,4,FALSE)=0,"",VLOOKUP($C745,'Spells Data'!$A$1:$N$363,4,FALSE))</f>
        <v/>
      </c>
      <c r="F745" t="str">
        <f>IF(VLOOKUP($C745,'Spells Data'!$A$1:$N$363,5,FALSE)=0,"",VLOOKUP($C745,'Spells Data'!$A$1:$N$363,5,FALSE))</f>
        <v>1 action</v>
      </c>
      <c r="G745" t="str">
        <f>IF(VLOOKUP($C745,'Spells Data'!$A$1:$N$363,6,FALSE)=0,"",VLOOKUP($C745,'Spells Data'!$A$1:$N$363,6,FALSE))</f>
        <v>Touch</v>
      </c>
      <c r="H745" t="str">
        <f>IF(VLOOKUP($C745,'Spells Data'!$A$1:$N$363,7,FALSE)=0,"",VLOOKUP($C745,'Spells Data'!$A$1:$N$363,7,FALSE))</f>
        <v>V</v>
      </c>
      <c r="I745" t="str">
        <f>IF(VLOOKUP($C745,'Spells Data'!$A$1:$N$363,8,FALSE)=0,"",VLOOKUP($C745,'Spells Data'!$A$1:$N$363,8,FALSE))</f>
        <v>S</v>
      </c>
      <c r="J745" t="str">
        <f>IF(VLOOKUP($C745,'Spells Data'!$A$1:$N$363,9,FALSE)=0,"",VLOOKUP($C745,'Spells Data'!$A$1:$N$363,9,FALSE))</f>
        <v>M</v>
      </c>
      <c r="K745" t="str">
        <f>IF(VLOOKUP($C745,'Spells Data'!$A$1:$N$363,10,FALSE)=0,"",VLOOKUP($C745,'Spells Data'!$A$1:$N$363,10,FALSE))</f>
        <v>yes</v>
      </c>
      <c r="L745" t="str">
        <f>IF(VLOOKUP($C745,'Spells Data'!$A$1:$N$363,11,FALSE)=0,"",VLOOKUP($C745,'Spells Data'!$A$1:$N$363,11,FALSE))</f>
        <v>Concentration, up to 1 hour</v>
      </c>
      <c r="M745" t="str">
        <f>IF(VLOOKUP($C745,'Spells Data'!$A$1:$N$363,12,FALSE)=0,"",VLOOKUP($C745,'Spells Data'!$A$1:$N$363,12,FALSE))</f>
        <v>Until the spell ends, the target has resistance to nonmagical bludgeoning, piercing, and slashing damage</v>
      </c>
      <c r="N745" t="str">
        <f>IF(VLOOKUP($C745,'Spells Data'!$A$1:$N$363,13,FALSE)=0,"",VLOOKUP($C745,'Spells Data'!$A$1:$N$363,13,FALSE))</f>
        <v/>
      </c>
      <c r="O745" t="s">
        <v>278</v>
      </c>
    </row>
    <row r="746" spans="1:15" x14ac:dyDescent="0.4">
      <c r="A746" t="s">
        <v>342</v>
      </c>
      <c r="B746">
        <v>4</v>
      </c>
      <c r="C746" t="s">
        <v>228</v>
      </c>
      <c r="D746" t="str">
        <f>IF(VLOOKUP($C746,'Spells Data'!$A$1:$N$363,3,FALSE)=0,"",VLOOKUP($C746,'Spells Data'!$A$1:$N$363,3,FALSE))</f>
        <v>abjuration</v>
      </c>
      <c r="E746" t="str">
        <f>IF(VLOOKUP($C746,'Spells Data'!$A$1:$N$363,4,FALSE)=0,"",VLOOKUP($C746,'Spells Data'!$A$1:$N$363,4,FALSE))</f>
        <v/>
      </c>
      <c r="F746" t="str">
        <f>IF(VLOOKUP($C746,'Spells Data'!$A$1:$N$363,5,FALSE)=0,"",VLOOKUP($C746,'Spells Data'!$A$1:$N$363,5,FALSE))</f>
        <v>1 action</v>
      </c>
      <c r="G746" t="str">
        <f>IF(VLOOKUP($C746,'Spells Data'!$A$1:$N$363,6,FALSE)=0,"",VLOOKUP($C746,'Spells Data'!$A$1:$N$363,6,FALSE))</f>
        <v>Touch</v>
      </c>
      <c r="H746" t="str">
        <f>IF(VLOOKUP($C746,'Spells Data'!$A$1:$N$363,7,FALSE)=0,"",VLOOKUP($C746,'Spells Data'!$A$1:$N$363,7,FALSE))</f>
        <v>V</v>
      </c>
      <c r="I746" t="str">
        <f>IF(VLOOKUP($C746,'Spells Data'!$A$1:$N$363,8,FALSE)=0,"",VLOOKUP($C746,'Spells Data'!$A$1:$N$363,8,FALSE))</f>
        <v>S</v>
      </c>
      <c r="J746" t="str">
        <f>IF(VLOOKUP($C746,'Spells Data'!$A$1:$N$363,9,FALSE)=0,"",VLOOKUP($C746,'Spells Data'!$A$1:$N$363,9,FALSE))</f>
        <v>M</v>
      </c>
      <c r="K746" t="str">
        <f>IF(VLOOKUP($C746,'Spells Data'!$A$1:$N$363,10,FALSE)=0,"",VLOOKUP($C746,'Spells Data'!$A$1:$N$363,10,FALSE))</f>
        <v>yes</v>
      </c>
      <c r="L746" t="str">
        <f>IF(VLOOKUP($C746,'Spells Data'!$A$1:$N$363,11,FALSE)=0,"",VLOOKUP($C746,'Spells Data'!$A$1:$N$363,11,FALSE))</f>
        <v>Concentration, up to 1 hour</v>
      </c>
      <c r="M746" t="str">
        <f>IF(VLOOKUP($C746,'Spells Data'!$A$1:$N$363,12,FALSE)=0,"",VLOOKUP($C746,'Spells Data'!$A$1:$N$363,12,FALSE))</f>
        <v>Until the spell ends, the target has resistance to nonmagical bludgeoning, piercing, and slashing damage</v>
      </c>
      <c r="N746" t="str">
        <f>IF(VLOOKUP($C746,'Spells Data'!$A$1:$N$363,13,FALSE)=0,"",VLOOKUP($C746,'Spells Data'!$A$1:$N$363,13,FALSE))</f>
        <v/>
      </c>
      <c r="O746" t="s">
        <v>342</v>
      </c>
    </row>
    <row r="747" spans="1:15" x14ac:dyDescent="0.4">
      <c r="A747" t="s">
        <v>195</v>
      </c>
      <c r="B747">
        <v>9</v>
      </c>
      <c r="C747" t="s">
        <v>745</v>
      </c>
      <c r="D747" t="str">
        <f>IF(VLOOKUP($C747,'Spells Data'!$A$1:$N$363,3,FALSE)=0,"",VLOOKUP($C747,'Spells Data'!$A$1:$N$363,3,FALSE))</f>
        <v>conjuration</v>
      </c>
      <c r="E747" t="str">
        <f>IF(VLOOKUP($C747,'Spells Data'!$A$1:$N$363,4,FALSE)=0,"",VLOOKUP($C747,'Spells Data'!$A$1:$N$363,4,FALSE))</f>
        <v/>
      </c>
      <c r="F747" t="str">
        <f>IF(VLOOKUP($C747,'Spells Data'!$A$1:$N$363,5,FALSE)=0,"",VLOOKUP($C747,'Spells Data'!$A$1:$N$363,5,FALSE))</f>
        <v>1 action</v>
      </c>
      <c r="G747" t="str">
        <f>IF(VLOOKUP($C747,'Spells Data'!$A$1:$N$363,6,FALSE)=0,"",VLOOKUP($C747,'Spells Data'!$A$1:$N$363,6,FALSE))</f>
        <v>Sight</v>
      </c>
      <c r="H747" t="str">
        <f>IF(VLOOKUP($C747,'Spells Data'!$A$1:$N$363,7,FALSE)=0,"",VLOOKUP($C747,'Spells Data'!$A$1:$N$363,7,FALSE))</f>
        <v>V</v>
      </c>
      <c r="I747" t="str">
        <f>IF(VLOOKUP($C747,'Spells Data'!$A$1:$N$363,8,FALSE)=0,"",VLOOKUP($C747,'Spells Data'!$A$1:$N$363,8,FALSE))</f>
        <v>S</v>
      </c>
      <c r="J747" t="str">
        <f>IF(VLOOKUP($C747,'Spells Data'!$A$1:$N$363,9,FALSE)=0,"",VLOOKUP($C747,'Spells Data'!$A$1:$N$363,9,FALSE))</f>
        <v/>
      </c>
      <c r="K747" t="str">
        <f>IF(VLOOKUP($C747,'Spells Data'!$A$1:$N$363,10,FALSE)=0,"",VLOOKUP($C747,'Spells Data'!$A$1:$N$363,10,FALSE))</f>
        <v/>
      </c>
      <c r="L747" t="str">
        <f>IF(VLOOKUP($C747,'Spells Data'!$A$1:$N$363,11,FALSE)=0,"",VLOOKUP($C747,'Spells Data'!$A$1:$N$363,11,FALSE))</f>
        <v>Concentration, up to 1 minute</v>
      </c>
      <c r="M747" t="str">
        <f>IF(VLOOKUP($C747,'Spells Data'!$A$1:$N$363,12,FALSE)=0,"",VLOOKUP($C747,'Spells Data'!$A$1:$N$363,12,FALSE))</f>
        <v>A churning storm cloud forms, centered on a point you can see and spreading to a radius of 360 feet Each round you maintain concentration on this spell, the storm produces additional effects on your turn</v>
      </c>
      <c r="N747" t="str">
        <f>IF(VLOOKUP($C747,'Spells Data'!$A$1:$N$363,13,FALSE)=0,"",VLOOKUP($C747,'Spells Data'!$A$1:$N$363,13,FALSE))</f>
        <v/>
      </c>
      <c r="O747" t="s">
        <v>195</v>
      </c>
    </row>
    <row r="748" spans="1:15" x14ac:dyDescent="0.4">
      <c r="A748" t="s">
        <v>10</v>
      </c>
      <c r="B748">
        <v>2</v>
      </c>
      <c r="C748" t="s">
        <v>59</v>
      </c>
      <c r="D748" t="str">
        <f>IF(VLOOKUP($C748,'Spells Data'!$A$1:$N$363,3,FALSE)=0,"",VLOOKUP($C748,'Spells Data'!$A$1:$N$363,3,FALSE))</f>
        <v>enchantment</v>
      </c>
      <c r="E748" t="str">
        <f>IF(VLOOKUP($C748,'Spells Data'!$A$1:$N$363,4,FALSE)=0,"",VLOOKUP($C748,'Spells Data'!$A$1:$N$363,4,FALSE))</f>
        <v/>
      </c>
      <c r="F748" t="str">
        <f>IF(VLOOKUP($C748,'Spells Data'!$A$1:$N$363,5,FALSE)=0,"",VLOOKUP($C748,'Spells Data'!$A$1:$N$363,5,FALSE))</f>
        <v>1 action</v>
      </c>
      <c r="G748" t="str">
        <f>IF(VLOOKUP($C748,'Spells Data'!$A$1:$N$363,6,FALSE)=0,"",VLOOKUP($C748,'Spells Data'!$A$1:$N$363,6,FALSE))</f>
        <v>30 feet</v>
      </c>
      <c r="H748" t="str">
        <f>IF(VLOOKUP($C748,'Spells Data'!$A$1:$N$363,7,FALSE)=0,"",VLOOKUP($C748,'Spells Data'!$A$1:$N$363,7,FALSE))</f>
        <v>V</v>
      </c>
      <c r="I748" t="str">
        <f>IF(VLOOKUP($C748,'Spells Data'!$A$1:$N$363,8,FALSE)=0,"",VLOOKUP($C748,'Spells Data'!$A$1:$N$363,8,FALSE))</f>
        <v/>
      </c>
      <c r="J748" t="str">
        <f>IF(VLOOKUP($C748,'Spells Data'!$A$1:$N$363,9,FALSE)=0,"",VLOOKUP($C748,'Spells Data'!$A$1:$N$363,9,FALSE))</f>
        <v>M</v>
      </c>
      <c r="K748" t="str">
        <f>IF(VLOOKUP($C748,'Spells Data'!$A$1:$N$363,10,FALSE)=0,"",VLOOKUP($C748,'Spells Data'!$A$1:$N$363,10,FALSE))</f>
        <v/>
      </c>
      <c r="L748" t="str">
        <f>IF(VLOOKUP($C748,'Spells Data'!$A$1:$N$363,11,FALSE)=0,"",VLOOKUP($C748,'Spells Data'!$A$1:$N$363,11,FALSE))</f>
        <v>Concentration, up to 8 hours</v>
      </c>
      <c r="M748" t="str">
        <f>IF(VLOOKUP($C748,'Spells Data'!$A$1:$N$363,12,FALSE)=0,"",VLOOKUP($C748,'Spells Data'!$A$1:$N$363,12,FALSE))</f>
        <v>You suggest a course of activity (limited to a sentence or two) and magically influence a creature you can see within range that can hear and understand you on a failed Wis save.</v>
      </c>
      <c r="N748" t="str">
        <f>IF(VLOOKUP($C748,'Spells Data'!$A$1:$N$363,13,FALSE)=0,"",VLOOKUP($C748,'Spells Data'!$A$1:$N$363,13,FALSE))</f>
        <v/>
      </c>
      <c r="O748" t="s">
        <v>10</v>
      </c>
    </row>
    <row r="749" spans="1:15" x14ac:dyDescent="0.4">
      <c r="A749" t="s">
        <v>278</v>
      </c>
      <c r="B749">
        <v>2</v>
      </c>
      <c r="C749" t="s">
        <v>59</v>
      </c>
      <c r="D749" t="str">
        <f>IF(VLOOKUP($C749,'Spells Data'!$A$1:$N$363,3,FALSE)=0,"",VLOOKUP($C749,'Spells Data'!$A$1:$N$363,3,FALSE))</f>
        <v>enchantment</v>
      </c>
      <c r="E749" t="str">
        <f>IF(VLOOKUP($C749,'Spells Data'!$A$1:$N$363,4,FALSE)=0,"",VLOOKUP($C749,'Spells Data'!$A$1:$N$363,4,FALSE))</f>
        <v/>
      </c>
      <c r="F749" t="str">
        <f>IF(VLOOKUP($C749,'Spells Data'!$A$1:$N$363,5,FALSE)=0,"",VLOOKUP($C749,'Spells Data'!$A$1:$N$363,5,FALSE))</f>
        <v>1 action</v>
      </c>
      <c r="G749" t="str">
        <f>IF(VLOOKUP($C749,'Spells Data'!$A$1:$N$363,6,FALSE)=0,"",VLOOKUP($C749,'Spells Data'!$A$1:$N$363,6,FALSE))</f>
        <v>30 feet</v>
      </c>
      <c r="H749" t="str">
        <f>IF(VLOOKUP($C749,'Spells Data'!$A$1:$N$363,7,FALSE)=0,"",VLOOKUP($C749,'Spells Data'!$A$1:$N$363,7,FALSE))</f>
        <v>V</v>
      </c>
      <c r="I749" t="str">
        <f>IF(VLOOKUP($C749,'Spells Data'!$A$1:$N$363,8,FALSE)=0,"",VLOOKUP($C749,'Spells Data'!$A$1:$N$363,8,FALSE))</f>
        <v/>
      </c>
      <c r="J749" t="str">
        <f>IF(VLOOKUP($C749,'Spells Data'!$A$1:$N$363,9,FALSE)=0,"",VLOOKUP($C749,'Spells Data'!$A$1:$N$363,9,FALSE))</f>
        <v>M</v>
      </c>
      <c r="K749" t="str">
        <f>IF(VLOOKUP($C749,'Spells Data'!$A$1:$N$363,10,FALSE)=0,"",VLOOKUP($C749,'Spells Data'!$A$1:$N$363,10,FALSE))</f>
        <v/>
      </c>
      <c r="L749" t="str">
        <f>IF(VLOOKUP($C749,'Spells Data'!$A$1:$N$363,11,FALSE)=0,"",VLOOKUP($C749,'Spells Data'!$A$1:$N$363,11,FALSE))</f>
        <v>Concentration, up to 8 hours</v>
      </c>
      <c r="M749" t="str">
        <f>IF(VLOOKUP($C749,'Spells Data'!$A$1:$N$363,12,FALSE)=0,"",VLOOKUP($C749,'Spells Data'!$A$1:$N$363,12,FALSE))</f>
        <v>You suggest a course of activity (limited to a sentence or two) and magically influence a creature you can see within range that can hear and understand you on a failed Wis save.</v>
      </c>
      <c r="N749" t="str">
        <f>IF(VLOOKUP($C749,'Spells Data'!$A$1:$N$363,13,FALSE)=0,"",VLOOKUP($C749,'Spells Data'!$A$1:$N$363,13,FALSE))</f>
        <v/>
      </c>
      <c r="O749" t="s">
        <v>278</v>
      </c>
    </row>
    <row r="750" spans="1:15" x14ac:dyDescent="0.4">
      <c r="A750" t="s">
        <v>329</v>
      </c>
      <c r="B750">
        <v>2</v>
      </c>
      <c r="C750" t="s">
        <v>59</v>
      </c>
      <c r="D750" t="str">
        <f>IF(VLOOKUP($C750,'Spells Data'!$A$1:$N$363,3,FALSE)=0,"",VLOOKUP($C750,'Spells Data'!$A$1:$N$363,3,FALSE))</f>
        <v>enchantment</v>
      </c>
      <c r="E750" t="str">
        <f>IF(VLOOKUP($C750,'Spells Data'!$A$1:$N$363,4,FALSE)=0,"",VLOOKUP($C750,'Spells Data'!$A$1:$N$363,4,FALSE))</f>
        <v/>
      </c>
      <c r="F750" t="str">
        <f>IF(VLOOKUP($C750,'Spells Data'!$A$1:$N$363,5,FALSE)=0,"",VLOOKUP($C750,'Spells Data'!$A$1:$N$363,5,FALSE))</f>
        <v>1 action</v>
      </c>
      <c r="G750" t="str">
        <f>IF(VLOOKUP($C750,'Spells Data'!$A$1:$N$363,6,FALSE)=0,"",VLOOKUP($C750,'Spells Data'!$A$1:$N$363,6,FALSE))</f>
        <v>30 feet</v>
      </c>
      <c r="H750" t="str">
        <f>IF(VLOOKUP($C750,'Spells Data'!$A$1:$N$363,7,FALSE)=0,"",VLOOKUP($C750,'Spells Data'!$A$1:$N$363,7,FALSE))</f>
        <v>V</v>
      </c>
      <c r="I750" t="str">
        <f>IF(VLOOKUP($C750,'Spells Data'!$A$1:$N$363,8,FALSE)=0,"",VLOOKUP($C750,'Spells Data'!$A$1:$N$363,8,FALSE))</f>
        <v/>
      </c>
      <c r="J750" t="str">
        <f>IF(VLOOKUP($C750,'Spells Data'!$A$1:$N$363,9,FALSE)=0,"",VLOOKUP($C750,'Spells Data'!$A$1:$N$363,9,FALSE))</f>
        <v>M</v>
      </c>
      <c r="K750" t="str">
        <f>IF(VLOOKUP($C750,'Spells Data'!$A$1:$N$363,10,FALSE)=0,"",VLOOKUP($C750,'Spells Data'!$A$1:$N$363,10,FALSE))</f>
        <v/>
      </c>
      <c r="L750" t="str">
        <f>IF(VLOOKUP($C750,'Spells Data'!$A$1:$N$363,11,FALSE)=0,"",VLOOKUP($C750,'Spells Data'!$A$1:$N$363,11,FALSE))</f>
        <v>Concentration, up to 8 hours</v>
      </c>
      <c r="M750" t="str">
        <f>IF(VLOOKUP($C750,'Spells Data'!$A$1:$N$363,12,FALSE)=0,"",VLOOKUP($C750,'Spells Data'!$A$1:$N$363,12,FALSE))</f>
        <v>You suggest a course of activity (limited to a sentence or two) and magically influence a creature you can see within range that can hear and understand you on a failed Wis save.</v>
      </c>
      <c r="N750" t="str">
        <f>IF(VLOOKUP($C750,'Spells Data'!$A$1:$N$363,13,FALSE)=0,"",VLOOKUP($C750,'Spells Data'!$A$1:$N$363,13,FALSE))</f>
        <v/>
      </c>
      <c r="O750" t="s">
        <v>329</v>
      </c>
    </row>
    <row r="751" spans="1:15" x14ac:dyDescent="0.4">
      <c r="A751" t="s">
        <v>342</v>
      </c>
      <c r="B751">
        <v>2</v>
      </c>
      <c r="C751" t="s">
        <v>59</v>
      </c>
      <c r="D751" t="str">
        <f>IF(VLOOKUP($C751,'Spells Data'!$A$1:$N$363,3,FALSE)=0,"",VLOOKUP($C751,'Spells Data'!$A$1:$N$363,3,FALSE))</f>
        <v>enchantment</v>
      </c>
      <c r="E751" t="str">
        <f>IF(VLOOKUP($C751,'Spells Data'!$A$1:$N$363,4,FALSE)=0,"",VLOOKUP($C751,'Spells Data'!$A$1:$N$363,4,FALSE))</f>
        <v/>
      </c>
      <c r="F751" t="str">
        <f>IF(VLOOKUP($C751,'Spells Data'!$A$1:$N$363,5,FALSE)=0,"",VLOOKUP($C751,'Spells Data'!$A$1:$N$363,5,FALSE))</f>
        <v>1 action</v>
      </c>
      <c r="G751" t="str">
        <f>IF(VLOOKUP($C751,'Spells Data'!$A$1:$N$363,6,FALSE)=0,"",VLOOKUP($C751,'Spells Data'!$A$1:$N$363,6,FALSE))</f>
        <v>30 feet</v>
      </c>
      <c r="H751" t="str">
        <f>IF(VLOOKUP($C751,'Spells Data'!$A$1:$N$363,7,FALSE)=0,"",VLOOKUP($C751,'Spells Data'!$A$1:$N$363,7,FALSE))</f>
        <v>V</v>
      </c>
      <c r="I751" t="str">
        <f>IF(VLOOKUP($C751,'Spells Data'!$A$1:$N$363,8,FALSE)=0,"",VLOOKUP($C751,'Spells Data'!$A$1:$N$363,8,FALSE))</f>
        <v/>
      </c>
      <c r="J751" t="str">
        <f>IF(VLOOKUP($C751,'Spells Data'!$A$1:$N$363,9,FALSE)=0,"",VLOOKUP($C751,'Spells Data'!$A$1:$N$363,9,FALSE))</f>
        <v>M</v>
      </c>
      <c r="K751" t="str">
        <f>IF(VLOOKUP($C751,'Spells Data'!$A$1:$N$363,10,FALSE)=0,"",VLOOKUP($C751,'Spells Data'!$A$1:$N$363,10,FALSE))</f>
        <v/>
      </c>
      <c r="L751" t="str">
        <f>IF(VLOOKUP($C751,'Spells Data'!$A$1:$N$363,11,FALSE)=0,"",VLOOKUP($C751,'Spells Data'!$A$1:$N$363,11,FALSE))</f>
        <v>Concentration, up to 8 hours</v>
      </c>
      <c r="M751" t="str">
        <f>IF(VLOOKUP($C751,'Spells Data'!$A$1:$N$363,12,FALSE)=0,"",VLOOKUP($C751,'Spells Data'!$A$1:$N$363,12,FALSE))</f>
        <v>You suggest a course of activity (limited to a sentence or two) and magically influence a creature you can see within range that can hear and understand you on a failed Wis save.</v>
      </c>
      <c r="N751" t="str">
        <f>IF(VLOOKUP($C751,'Spells Data'!$A$1:$N$363,13,FALSE)=0,"",VLOOKUP($C751,'Spells Data'!$A$1:$N$363,13,FALSE))</f>
        <v/>
      </c>
      <c r="O751" t="s">
        <v>342</v>
      </c>
    </row>
    <row r="752" spans="1:15" x14ac:dyDescent="0.4">
      <c r="A752" t="s">
        <v>195</v>
      </c>
      <c r="B752">
        <v>6</v>
      </c>
      <c r="C752" t="s">
        <v>238</v>
      </c>
      <c r="D752" t="str">
        <f>IF(VLOOKUP($C752,'Spells Data'!$A$1:$N$363,3,FALSE)=0,"",VLOOKUP($C752,'Spells Data'!$A$1:$N$363,3,FALSE))</f>
        <v>evocation</v>
      </c>
      <c r="E752" t="str">
        <f>IF(VLOOKUP($C752,'Spells Data'!$A$1:$N$363,4,FALSE)=0,"",VLOOKUP($C752,'Spells Data'!$A$1:$N$363,4,FALSE))</f>
        <v/>
      </c>
      <c r="F752" t="str">
        <f>IF(VLOOKUP($C752,'Spells Data'!$A$1:$N$363,5,FALSE)=0,"",VLOOKUP($C752,'Spells Data'!$A$1:$N$363,5,FALSE))</f>
        <v>1 action</v>
      </c>
      <c r="G752" t="str">
        <f>IF(VLOOKUP($C752,'Spells Data'!$A$1:$N$363,6,FALSE)=0,"",VLOOKUP($C752,'Spells Data'!$A$1:$N$363,6,FALSE))</f>
        <v>Sel f (60-foot line)</v>
      </c>
      <c r="H752" t="str">
        <f>IF(VLOOKUP($C752,'Spells Data'!$A$1:$N$363,7,FALSE)=0,"",VLOOKUP($C752,'Spells Data'!$A$1:$N$363,7,FALSE))</f>
        <v>V</v>
      </c>
      <c r="I752" t="str">
        <f>IF(VLOOKUP($C752,'Spells Data'!$A$1:$N$363,8,FALSE)=0,"",VLOOKUP($C752,'Spells Data'!$A$1:$N$363,8,FALSE))</f>
        <v>S</v>
      </c>
      <c r="J752" t="str">
        <f>IF(VLOOKUP($C752,'Spells Data'!$A$1:$N$363,9,FALSE)=0,"",VLOOKUP($C752,'Spells Data'!$A$1:$N$363,9,FALSE))</f>
        <v>M</v>
      </c>
      <c r="K752" t="str">
        <f>IF(VLOOKUP($C752,'Spells Data'!$A$1:$N$363,10,FALSE)=0,"",VLOOKUP($C752,'Spells Data'!$A$1:$N$363,10,FALSE))</f>
        <v/>
      </c>
      <c r="L752" t="str">
        <f>IF(VLOOKUP($C752,'Spells Data'!$A$1:$N$363,11,FALSE)=0,"",VLOOKUP($C752,'Spells Data'!$A$1:$N$363,11,FALSE))</f>
        <v>Concentration, up to 1 minute</v>
      </c>
      <c r="M752" t="str">
        <f>IF(VLOOKUP($C752,'Spells Data'!$A$1:$N$363,12,FALSE)=0,"",VLOOKUP($C752,'Spells Data'!$A$1:$N$363,12,FALSE))</f>
        <v>For duration a mote in hand sheds bright/dim light 30/30 and each round you can shoot a beam that on a failed Con save deals 6d8 radiant damage and blinds creatures in a 5-foot-wide, 60-foot-long line</v>
      </c>
      <c r="N752" t="str">
        <f>IF(VLOOKUP($C752,'Spells Data'!$A$1:$N$363,13,FALSE)=0,"",VLOOKUP($C752,'Spells Data'!$A$1:$N$363,13,FALSE))</f>
        <v/>
      </c>
      <c r="O752" t="s">
        <v>195</v>
      </c>
    </row>
    <row r="753" spans="1:15" x14ac:dyDescent="0.4">
      <c r="A753" t="s">
        <v>278</v>
      </c>
      <c r="B753">
        <v>6</v>
      </c>
      <c r="C753" t="s">
        <v>238</v>
      </c>
      <c r="D753" t="str">
        <f>IF(VLOOKUP($C753,'Spells Data'!$A$1:$N$363,3,FALSE)=0,"",VLOOKUP($C753,'Spells Data'!$A$1:$N$363,3,FALSE))</f>
        <v>evocation</v>
      </c>
      <c r="E753" t="str">
        <f>IF(VLOOKUP($C753,'Spells Data'!$A$1:$N$363,4,FALSE)=0,"",VLOOKUP($C753,'Spells Data'!$A$1:$N$363,4,FALSE))</f>
        <v/>
      </c>
      <c r="F753" t="str">
        <f>IF(VLOOKUP($C753,'Spells Data'!$A$1:$N$363,5,FALSE)=0,"",VLOOKUP($C753,'Spells Data'!$A$1:$N$363,5,FALSE))</f>
        <v>1 action</v>
      </c>
      <c r="G753" t="str">
        <f>IF(VLOOKUP($C753,'Spells Data'!$A$1:$N$363,6,FALSE)=0,"",VLOOKUP($C753,'Spells Data'!$A$1:$N$363,6,FALSE))</f>
        <v>Sel f (60-foot line)</v>
      </c>
      <c r="H753" t="str">
        <f>IF(VLOOKUP($C753,'Spells Data'!$A$1:$N$363,7,FALSE)=0,"",VLOOKUP($C753,'Spells Data'!$A$1:$N$363,7,FALSE))</f>
        <v>V</v>
      </c>
      <c r="I753" t="str">
        <f>IF(VLOOKUP($C753,'Spells Data'!$A$1:$N$363,8,FALSE)=0,"",VLOOKUP($C753,'Spells Data'!$A$1:$N$363,8,FALSE))</f>
        <v>S</v>
      </c>
      <c r="J753" t="str">
        <f>IF(VLOOKUP($C753,'Spells Data'!$A$1:$N$363,9,FALSE)=0,"",VLOOKUP($C753,'Spells Data'!$A$1:$N$363,9,FALSE))</f>
        <v>M</v>
      </c>
      <c r="K753" t="str">
        <f>IF(VLOOKUP($C753,'Spells Data'!$A$1:$N$363,10,FALSE)=0,"",VLOOKUP($C753,'Spells Data'!$A$1:$N$363,10,FALSE))</f>
        <v/>
      </c>
      <c r="L753" t="str">
        <f>IF(VLOOKUP($C753,'Spells Data'!$A$1:$N$363,11,FALSE)=0,"",VLOOKUP($C753,'Spells Data'!$A$1:$N$363,11,FALSE))</f>
        <v>Concentration, up to 1 minute</v>
      </c>
      <c r="M753" t="str">
        <f>IF(VLOOKUP($C753,'Spells Data'!$A$1:$N$363,12,FALSE)=0,"",VLOOKUP($C753,'Spells Data'!$A$1:$N$363,12,FALSE))</f>
        <v>For duration a mote in hand sheds bright/dim light 30/30 and each round you can shoot a beam that on a failed Con save deals 6d8 radiant damage and blinds creatures in a 5-foot-wide, 60-foot-long line</v>
      </c>
      <c r="N753" t="str">
        <f>IF(VLOOKUP($C753,'Spells Data'!$A$1:$N$363,13,FALSE)=0,"",VLOOKUP($C753,'Spells Data'!$A$1:$N$363,13,FALSE))</f>
        <v/>
      </c>
      <c r="O753" t="s">
        <v>278</v>
      </c>
    </row>
    <row r="754" spans="1:15" x14ac:dyDescent="0.4">
      <c r="A754" t="s">
        <v>342</v>
      </c>
      <c r="B754">
        <v>6</v>
      </c>
      <c r="C754" t="s">
        <v>238</v>
      </c>
      <c r="D754" t="str">
        <f>IF(VLOOKUP($C754,'Spells Data'!$A$1:$N$363,3,FALSE)=0,"",VLOOKUP($C754,'Spells Data'!$A$1:$N$363,3,FALSE))</f>
        <v>evocation</v>
      </c>
      <c r="E754" t="str">
        <f>IF(VLOOKUP($C754,'Spells Data'!$A$1:$N$363,4,FALSE)=0,"",VLOOKUP($C754,'Spells Data'!$A$1:$N$363,4,FALSE))</f>
        <v/>
      </c>
      <c r="F754" t="str">
        <f>IF(VLOOKUP($C754,'Spells Data'!$A$1:$N$363,5,FALSE)=0,"",VLOOKUP($C754,'Spells Data'!$A$1:$N$363,5,FALSE))</f>
        <v>1 action</v>
      </c>
      <c r="G754" t="str">
        <f>IF(VLOOKUP($C754,'Spells Data'!$A$1:$N$363,6,FALSE)=0,"",VLOOKUP($C754,'Spells Data'!$A$1:$N$363,6,FALSE))</f>
        <v>Sel f (60-foot line)</v>
      </c>
      <c r="H754" t="str">
        <f>IF(VLOOKUP($C754,'Spells Data'!$A$1:$N$363,7,FALSE)=0,"",VLOOKUP($C754,'Spells Data'!$A$1:$N$363,7,FALSE))</f>
        <v>V</v>
      </c>
      <c r="I754" t="str">
        <f>IF(VLOOKUP($C754,'Spells Data'!$A$1:$N$363,8,FALSE)=0,"",VLOOKUP($C754,'Spells Data'!$A$1:$N$363,8,FALSE))</f>
        <v>S</v>
      </c>
      <c r="J754" t="str">
        <f>IF(VLOOKUP($C754,'Spells Data'!$A$1:$N$363,9,FALSE)=0,"",VLOOKUP($C754,'Spells Data'!$A$1:$N$363,9,FALSE))</f>
        <v>M</v>
      </c>
      <c r="K754" t="str">
        <f>IF(VLOOKUP($C754,'Spells Data'!$A$1:$N$363,10,FALSE)=0,"",VLOOKUP($C754,'Spells Data'!$A$1:$N$363,10,FALSE))</f>
        <v/>
      </c>
      <c r="L754" t="str">
        <f>IF(VLOOKUP($C754,'Spells Data'!$A$1:$N$363,11,FALSE)=0,"",VLOOKUP($C754,'Spells Data'!$A$1:$N$363,11,FALSE))</f>
        <v>Concentration, up to 1 minute</v>
      </c>
      <c r="M754" t="str">
        <f>IF(VLOOKUP($C754,'Spells Data'!$A$1:$N$363,12,FALSE)=0,"",VLOOKUP($C754,'Spells Data'!$A$1:$N$363,12,FALSE))</f>
        <v>For duration a mote in hand sheds bright/dim light 30/30 and each round you can shoot a beam that on a failed Con save deals 6d8 radiant damage and blinds creatures in a 5-foot-wide, 60-foot-long line</v>
      </c>
      <c r="N754" t="str">
        <f>IF(VLOOKUP($C754,'Spells Data'!$A$1:$N$363,13,FALSE)=0,"",VLOOKUP($C754,'Spells Data'!$A$1:$N$363,13,FALSE))</f>
        <v/>
      </c>
      <c r="O754" t="s">
        <v>342</v>
      </c>
    </row>
    <row r="755" spans="1:15" x14ac:dyDescent="0.4">
      <c r="A755" t="s">
        <v>195</v>
      </c>
      <c r="B755">
        <v>8</v>
      </c>
      <c r="C755" t="s">
        <v>244</v>
      </c>
      <c r="D755" t="str">
        <f>IF(VLOOKUP($C755,'Spells Data'!$A$1:$N$363,3,FALSE)=0,"",VLOOKUP($C755,'Spells Data'!$A$1:$N$363,3,FALSE))</f>
        <v>evocation</v>
      </c>
      <c r="E755" t="str">
        <f>IF(VLOOKUP($C755,'Spells Data'!$A$1:$N$363,4,FALSE)=0,"",VLOOKUP($C755,'Spells Data'!$A$1:$N$363,4,FALSE))</f>
        <v/>
      </c>
      <c r="F755" t="str">
        <f>IF(VLOOKUP($C755,'Spells Data'!$A$1:$N$363,5,FALSE)=0,"",VLOOKUP($C755,'Spells Data'!$A$1:$N$363,5,FALSE))</f>
        <v>1 action</v>
      </c>
      <c r="G755" t="str">
        <f>IF(VLOOKUP($C755,'Spells Data'!$A$1:$N$363,6,FALSE)=0,"",VLOOKUP($C755,'Spells Data'!$A$1:$N$363,6,FALSE))</f>
        <v>150 feet</v>
      </c>
      <c r="H755" t="str">
        <f>IF(VLOOKUP($C755,'Spells Data'!$A$1:$N$363,7,FALSE)=0,"",VLOOKUP($C755,'Spells Data'!$A$1:$N$363,7,FALSE))</f>
        <v>V</v>
      </c>
      <c r="I755" t="str">
        <f>IF(VLOOKUP($C755,'Spells Data'!$A$1:$N$363,8,FALSE)=0,"",VLOOKUP($C755,'Spells Data'!$A$1:$N$363,8,FALSE))</f>
        <v>S</v>
      </c>
      <c r="J755" t="str">
        <f>IF(VLOOKUP($C755,'Spells Data'!$A$1:$N$363,9,FALSE)=0,"",VLOOKUP($C755,'Spells Data'!$A$1:$N$363,9,FALSE))</f>
        <v>M</v>
      </c>
      <c r="K755" t="str">
        <f>IF(VLOOKUP($C755,'Spells Data'!$A$1:$N$363,10,FALSE)=0,"",VLOOKUP($C755,'Spells Data'!$A$1:$N$363,10,FALSE))</f>
        <v/>
      </c>
      <c r="L755" t="str">
        <f>IF(VLOOKUP($C755,'Spells Data'!$A$1:$N$363,11,FALSE)=0,"",VLOOKUP($C755,'Spells Data'!$A$1:$N$363,11,FALSE))</f>
        <v>Instantaneous</v>
      </c>
      <c r="M755" t="str">
        <f>IF(VLOOKUP($C755,'Spells Data'!$A$1:$N$363,12,FALSE)=0,"",VLOOKUP($C755,'Spells Data'!$A$1:$N$363,12,FALSE))</f>
        <v>Brilliant sunlight flashes in a 60-foot radius centered on a point you choose within range. Each creature takes 12d6 radiant damage and is blinded for 1 min on  failed Con save.</v>
      </c>
      <c r="N755" t="str">
        <f>IF(VLOOKUP($C755,'Spells Data'!$A$1:$N$363,13,FALSE)=0,"",VLOOKUP($C755,'Spells Data'!$A$1:$N$363,13,FALSE))</f>
        <v/>
      </c>
      <c r="O755" t="s">
        <v>195</v>
      </c>
    </row>
    <row r="756" spans="1:15" x14ac:dyDescent="0.4">
      <c r="A756" t="s">
        <v>278</v>
      </c>
      <c r="B756">
        <v>8</v>
      </c>
      <c r="C756" t="s">
        <v>244</v>
      </c>
      <c r="D756" t="str">
        <f>IF(VLOOKUP($C756,'Spells Data'!$A$1:$N$363,3,FALSE)=0,"",VLOOKUP($C756,'Spells Data'!$A$1:$N$363,3,FALSE))</f>
        <v>evocation</v>
      </c>
      <c r="E756" t="str">
        <f>IF(VLOOKUP($C756,'Spells Data'!$A$1:$N$363,4,FALSE)=0,"",VLOOKUP($C756,'Spells Data'!$A$1:$N$363,4,FALSE))</f>
        <v/>
      </c>
      <c r="F756" t="str">
        <f>IF(VLOOKUP($C756,'Spells Data'!$A$1:$N$363,5,FALSE)=0,"",VLOOKUP($C756,'Spells Data'!$A$1:$N$363,5,FALSE))</f>
        <v>1 action</v>
      </c>
      <c r="G756" t="str">
        <f>IF(VLOOKUP($C756,'Spells Data'!$A$1:$N$363,6,FALSE)=0,"",VLOOKUP($C756,'Spells Data'!$A$1:$N$363,6,FALSE))</f>
        <v>150 feet</v>
      </c>
      <c r="H756" t="str">
        <f>IF(VLOOKUP($C756,'Spells Data'!$A$1:$N$363,7,FALSE)=0,"",VLOOKUP($C756,'Spells Data'!$A$1:$N$363,7,FALSE))</f>
        <v>V</v>
      </c>
      <c r="I756" t="str">
        <f>IF(VLOOKUP($C756,'Spells Data'!$A$1:$N$363,8,FALSE)=0,"",VLOOKUP($C756,'Spells Data'!$A$1:$N$363,8,FALSE))</f>
        <v>S</v>
      </c>
      <c r="J756" t="str">
        <f>IF(VLOOKUP($C756,'Spells Data'!$A$1:$N$363,9,FALSE)=0,"",VLOOKUP($C756,'Spells Data'!$A$1:$N$363,9,FALSE))</f>
        <v>M</v>
      </c>
      <c r="K756" t="str">
        <f>IF(VLOOKUP($C756,'Spells Data'!$A$1:$N$363,10,FALSE)=0,"",VLOOKUP($C756,'Spells Data'!$A$1:$N$363,10,FALSE))</f>
        <v/>
      </c>
      <c r="L756" t="str">
        <f>IF(VLOOKUP($C756,'Spells Data'!$A$1:$N$363,11,FALSE)=0,"",VLOOKUP($C756,'Spells Data'!$A$1:$N$363,11,FALSE))</f>
        <v>Instantaneous</v>
      </c>
      <c r="M756" t="str">
        <f>IF(VLOOKUP($C756,'Spells Data'!$A$1:$N$363,12,FALSE)=0,"",VLOOKUP($C756,'Spells Data'!$A$1:$N$363,12,FALSE))</f>
        <v>Brilliant sunlight flashes in a 60-foot radius centered on a point you choose within range. Each creature takes 12d6 radiant damage and is blinded for 1 min on  failed Con save.</v>
      </c>
      <c r="N756" t="str">
        <f>IF(VLOOKUP($C756,'Spells Data'!$A$1:$N$363,13,FALSE)=0,"",VLOOKUP($C756,'Spells Data'!$A$1:$N$363,13,FALSE))</f>
        <v/>
      </c>
      <c r="O756" t="s">
        <v>278</v>
      </c>
    </row>
    <row r="757" spans="1:15" x14ac:dyDescent="0.4">
      <c r="A757" t="s">
        <v>342</v>
      </c>
      <c r="B757">
        <v>8</v>
      </c>
      <c r="C757" t="s">
        <v>244</v>
      </c>
      <c r="D757" t="str">
        <f>IF(VLOOKUP($C757,'Spells Data'!$A$1:$N$363,3,FALSE)=0,"",VLOOKUP($C757,'Spells Data'!$A$1:$N$363,3,FALSE))</f>
        <v>evocation</v>
      </c>
      <c r="E757" t="str">
        <f>IF(VLOOKUP($C757,'Spells Data'!$A$1:$N$363,4,FALSE)=0,"",VLOOKUP($C757,'Spells Data'!$A$1:$N$363,4,FALSE))</f>
        <v/>
      </c>
      <c r="F757" t="str">
        <f>IF(VLOOKUP($C757,'Spells Data'!$A$1:$N$363,5,FALSE)=0,"",VLOOKUP($C757,'Spells Data'!$A$1:$N$363,5,FALSE))</f>
        <v>1 action</v>
      </c>
      <c r="G757" t="str">
        <f>IF(VLOOKUP($C757,'Spells Data'!$A$1:$N$363,6,FALSE)=0,"",VLOOKUP($C757,'Spells Data'!$A$1:$N$363,6,FALSE))</f>
        <v>150 feet</v>
      </c>
      <c r="H757" t="str">
        <f>IF(VLOOKUP($C757,'Spells Data'!$A$1:$N$363,7,FALSE)=0,"",VLOOKUP($C757,'Spells Data'!$A$1:$N$363,7,FALSE))</f>
        <v>V</v>
      </c>
      <c r="I757" t="str">
        <f>IF(VLOOKUP($C757,'Spells Data'!$A$1:$N$363,8,FALSE)=0,"",VLOOKUP($C757,'Spells Data'!$A$1:$N$363,8,FALSE))</f>
        <v>S</v>
      </c>
      <c r="J757" t="str">
        <f>IF(VLOOKUP($C757,'Spells Data'!$A$1:$N$363,9,FALSE)=0,"",VLOOKUP($C757,'Spells Data'!$A$1:$N$363,9,FALSE))</f>
        <v>M</v>
      </c>
      <c r="K757" t="str">
        <f>IF(VLOOKUP($C757,'Spells Data'!$A$1:$N$363,10,FALSE)=0,"",VLOOKUP($C757,'Spells Data'!$A$1:$N$363,10,FALSE))</f>
        <v/>
      </c>
      <c r="L757" t="str">
        <f>IF(VLOOKUP($C757,'Spells Data'!$A$1:$N$363,11,FALSE)=0,"",VLOOKUP($C757,'Spells Data'!$A$1:$N$363,11,FALSE))</f>
        <v>Instantaneous</v>
      </c>
      <c r="M757" t="str">
        <f>IF(VLOOKUP($C757,'Spells Data'!$A$1:$N$363,12,FALSE)=0,"",VLOOKUP($C757,'Spells Data'!$A$1:$N$363,12,FALSE))</f>
        <v>Brilliant sunlight flashes in a 60-foot radius centered on a point you choose within range. Each creature takes 12d6 radiant damage and is blinded for 1 min on  failed Con save.</v>
      </c>
      <c r="N757" t="str">
        <f>IF(VLOOKUP($C757,'Spells Data'!$A$1:$N$363,13,FALSE)=0,"",VLOOKUP($C757,'Spells Data'!$A$1:$N$363,13,FALSE))</f>
        <v/>
      </c>
      <c r="O757" t="s">
        <v>342</v>
      </c>
    </row>
    <row r="758" spans="1:15" x14ac:dyDescent="0.4">
      <c r="A758" t="s">
        <v>268</v>
      </c>
      <c r="B758">
        <v>5</v>
      </c>
      <c r="C758" t="s">
        <v>277</v>
      </c>
      <c r="D758" t="str">
        <f>IF(VLOOKUP($C758,'Spells Data'!$A$1:$N$363,3,FALSE)=0,"",VLOOKUP($C758,'Spells Data'!$A$1:$N$363,3,FALSE))</f>
        <v>transmutation</v>
      </c>
      <c r="E758" t="str">
        <f>IF(VLOOKUP($C758,'Spells Data'!$A$1:$N$363,4,FALSE)=0,"",VLOOKUP($C758,'Spells Data'!$A$1:$N$363,4,FALSE))</f>
        <v/>
      </c>
      <c r="F758" t="str">
        <f>IF(VLOOKUP($C758,'Spells Data'!$A$1:$N$363,5,FALSE)=0,"",VLOOKUP($C758,'Spells Data'!$A$1:$N$363,5,FALSE))</f>
        <v>1 bonus action</v>
      </c>
      <c r="G758" t="str">
        <f>IF(VLOOKUP($C758,'Spells Data'!$A$1:$N$363,6,FALSE)=0,"",VLOOKUP($C758,'Spells Data'!$A$1:$N$363,6,FALSE))</f>
        <v>Touch</v>
      </c>
      <c r="H758" t="str">
        <f>IF(VLOOKUP($C758,'Spells Data'!$A$1:$N$363,7,FALSE)=0,"",VLOOKUP($C758,'Spells Data'!$A$1:$N$363,7,FALSE))</f>
        <v>V</v>
      </c>
      <c r="I758" t="str">
        <f>IF(VLOOKUP($C758,'Spells Data'!$A$1:$N$363,8,FALSE)=0,"",VLOOKUP($C758,'Spells Data'!$A$1:$N$363,8,FALSE))</f>
        <v>S</v>
      </c>
      <c r="J758" t="str">
        <f>IF(VLOOKUP($C758,'Spells Data'!$A$1:$N$363,9,FALSE)=0,"",VLOOKUP($C758,'Spells Data'!$A$1:$N$363,9,FALSE))</f>
        <v>M</v>
      </c>
      <c r="K758" t="str">
        <f>IF(VLOOKUP($C758,'Spells Data'!$A$1:$N$363,10,FALSE)=0,"",VLOOKUP($C758,'Spells Data'!$A$1:$N$363,10,FALSE))</f>
        <v/>
      </c>
      <c r="L758" t="str">
        <f>IF(VLOOKUP($C758,'Spells Data'!$A$1:$N$363,11,FALSE)=0,"",VLOOKUP($C758,'Spells Data'!$A$1:$N$363,11,FALSE))</f>
        <v>Concentration, up to 1 minute</v>
      </c>
      <c r="M758" t="str">
        <f>IF(VLOOKUP($C758,'Spells Data'!$A$1:$N$363,12,FALSE)=0,"",VLOOKUP($C758,'Spells Data'!$A$1:$N$363,12,FALSE))</f>
        <v>You transmute your quiver so it produces an endless supply of nonmagical ammunition, which seems to leap into your hand when you reach for it</v>
      </c>
      <c r="N758" t="str">
        <f>IF(VLOOKUP($C758,'Spells Data'!$A$1:$N$363,13,FALSE)=0,"",VLOOKUP($C758,'Spells Data'!$A$1:$N$363,13,FALSE))</f>
        <v/>
      </c>
      <c r="O758" t="s">
        <v>268</v>
      </c>
    </row>
    <row r="759" spans="1:15" x14ac:dyDescent="0.4">
      <c r="A759" t="s">
        <v>10</v>
      </c>
      <c r="B759">
        <v>7</v>
      </c>
      <c r="C759" t="s">
        <v>113</v>
      </c>
      <c r="D759" t="str">
        <f>IF(VLOOKUP($C759,'Spells Data'!$A$1:$N$363,3,FALSE)=0,"",VLOOKUP($C759,'Spells Data'!$A$1:$N$363,3,FALSE))</f>
        <v>abjuration</v>
      </c>
      <c r="E759" t="str">
        <f>IF(VLOOKUP($C759,'Spells Data'!$A$1:$N$363,4,FALSE)=0,"",VLOOKUP($C759,'Spells Data'!$A$1:$N$363,4,FALSE))</f>
        <v/>
      </c>
      <c r="F759" t="str">
        <f>IF(VLOOKUP($C759,'Spells Data'!$A$1:$N$363,5,FALSE)=0,"",VLOOKUP($C759,'Spells Data'!$A$1:$N$363,5,FALSE))</f>
        <v>1 minute</v>
      </c>
      <c r="G759" t="str">
        <f>IF(VLOOKUP($C759,'Spells Data'!$A$1:$N$363,6,FALSE)=0,"",VLOOKUP($C759,'Spells Data'!$A$1:$N$363,6,FALSE))</f>
        <v>Touch</v>
      </c>
      <c r="H759" t="str">
        <f>IF(VLOOKUP($C759,'Spells Data'!$A$1:$N$363,7,FALSE)=0,"",VLOOKUP($C759,'Spells Data'!$A$1:$N$363,7,FALSE))</f>
        <v>V</v>
      </c>
      <c r="I759" t="str">
        <f>IF(VLOOKUP($C759,'Spells Data'!$A$1:$N$363,8,FALSE)=0,"",VLOOKUP($C759,'Spells Data'!$A$1:$N$363,8,FALSE))</f>
        <v>S</v>
      </c>
      <c r="J759" t="str">
        <f>IF(VLOOKUP($C759,'Spells Data'!$A$1:$N$363,9,FALSE)=0,"",VLOOKUP($C759,'Spells Data'!$A$1:$N$363,9,FALSE))</f>
        <v>M</v>
      </c>
      <c r="K759" t="str">
        <f>IF(VLOOKUP($C759,'Spells Data'!$A$1:$N$363,10,FALSE)=0,"",VLOOKUP($C759,'Spells Data'!$A$1:$N$363,10,FALSE))</f>
        <v>yes</v>
      </c>
      <c r="L759" t="str">
        <f>IF(VLOOKUP($C759,'Spells Data'!$A$1:$N$363,11,FALSE)=0,"",VLOOKUP($C759,'Spells Data'!$A$1:$N$363,11,FALSE))</f>
        <v>Until dispelled or triggered</v>
      </c>
      <c r="M759" t="str">
        <f>IF(VLOOKUP($C759,'Spells Data'!$A$1:$N$363,12,FALSE)=0,"",VLOOKUP($C759,'Spells Data'!$A$1:$N$363,12,FALSE))</f>
        <v>When you cast this spell, you inscribe one of 8 harmful glyphs either on a surface (such as a section of floor, a wall, or a table) or within an object that can be closed</v>
      </c>
      <c r="N759" t="str">
        <f>IF(VLOOKUP($C759,'Spells Data'!$A$1:$N$363,13,FALSE)=0,"",VLOOKUP($C759,'Spells Data'!$A$1:$N$363,13,FALSE))</f>
        <v/>
      </c>
      <c r="O759" t="s">
        <v>10</v>
      </c>
    </row>
    <row r="760" spans="1:15" x14ac:dyDescent="0.4">
      <c r="A760" t="s">
        <v>124</v>
      </c>
      <c r="B760">
        <v>7</v>
      </c>
      <c r="C760" t="s">
        <v>113</v>
      </c>
      <c r="D760" t="str">
        <f>IF(VLOOKUP($C760,'Spells Data'!$A$1:$N$363,3,FALSE)=0,"",VLOOKUP($C760,'Spells Data'!$A$1:$N$363,3,FALSE))</f>
        <v>abjuration</v>
      </c>
      <c r="E760" t="str">
        <f>IF(VLOOKUP($C760,'Spells Data'!$A$1:$N$363,4,FALSE)=0,"",VLOOKUP($C760,'Spells Data'!$A$1:$N$363,4,FALSE))</f>
        <v/>
      </c>
      <c r="F760" t="str">
        <f>IF(VLOOKUP($C760,'Spells Data'!$A$1:$N$363,5,FALSE)=0,"",VLOOKUP($C760,'Spells Data'!$A$1:$N$363,5,FALSE))</f>
        <v>1 minute</v>
      </c>
      <c r="G760" t="str">
        <f>IF(VLOOKUP($C760,'Spells Data'!$A$1:$N$363,6,FALSE)=0,"",VLOOKUP($C760,'Spells Data'!$A$1:$N$363,6,FALSE))</f>
        <v>Touch</v>
      </c>
      <c r="H760" t="str">
        <f>IF(VLOOKUP($C760,'Spells Data'!$A$1:$N$363,7,FALSE)=0,"",VLOOKUP($C760,'Spells Data'!$A$1:$N$363,7,FALSE))</f>
        <v>V</v>
      </c>
      <c r="I760" t="str">
        <f>IF(VLOOKUP($C760,'Spells Data'!$A$1:$N$363,8,FALSE)=0,"",VLOOKUP($C760,'Spells Data'!$A$1:$N$363,8,FALSE))</f>
        <v>S</v>
      </c>
      <c r="J760" t="str">
        <f>IF(VLOOKUP($C760,'Spells Data'!$A$1:$N$363,9,FALSE)=0,"",VLOOKUP($C760,'Spells Data'!$A$1:$N$363,9,FALSE))</f>
        <v>M</v>
      </c>
      <c r="K760" t="str">
        <f>IF(VLOOKUP($C760,'Spells Data'!$A$1:$N$363,10,FALSE)=0,"",VLOOKUP($C760,'Spells Data'!$A$1:$N$363,10,FALSE))</f>
        <v>yes</v>
      </c>
      <c r="L760" t="str">
        <f>IF(VLOOKUP($C760,'Spells Data'!$A$1:$N$363,11,FALSE)=0,"",VLOOKUP($C760,'Spells Data'!$A$1:$N$363,11,FALSE))</f>
        <v>Until dispelled or triggered</v>
      </c>
      <c r="M760" t="str">
        <f>IF(VLOOKUP($C760,'Spells Data'!$A$1:$N$363,12,FALSE)=0,"",VLOOKUP($C760,'Spells Data'!$A$1:$N$363,12,FALSE))</f>
        <v>When you cast this spell, you inscribe one of 8 harmful glyphs either on a surface (such as a section of floor, a wall, or a table) or within an object that can be closed</v>
      </c>
      <c r="N760" t="str">
        <f>IF(VLOOKUP($C760,'Spells Data'!$A$1:$N$363,13,FALSE)=0,"",VLOOKUP($C760,'Spells Data'!$A$1:$N$363,13,FALSE))</f>
        <v/>
      </c>
      <c r="O760" t="s">
        <v>124</v>
      </c>
    </row>
    <row r="761" spans="1:15" x14ac:dyDescent="0.4">
      <c r="A761" t="s">
        <v>342</v>
      </c>
      <c r="B761">
        <v>7</v>
      </c>
      <c r="C761" t="s">
        <v>113</v>
      </c>
      <c r="D761" t="str">
        <f>IF(VLOOKUP($C761,'Spells Data'!$A$1:$N$363,3,FALSE)=0,"",VLOOKUP($C761,'Spells Data'!$A$1:$N$363,3,FALSE))</f>
        <v>abjuration</v>
      </c>
      <c r="E761" t="str">
        <f>IF(VLOOKUP($C761,'Spells Data'!$A$1:$N$363,4,FALSE)=0,"",VLOOKUP($C761,'Spells Data'!$A$1:$N$363,4,FALSE))</f>
        <v/>
      </c>
      <c r="F761" t="str">
        <f>IF(VLOOKUP($C761,'Spells Data'!$A$1:$N$363,5,FALSE)=0,"",VLOOKUP($C761,'Spells Data'!$A$1:$N$363,5,FALSE))</f>
        <v>1 minute</v>
      </c>
      <c r="G761" t="str">
        <f>IF(VLOOKUP($C761,'Spells Data'!$A$1:$N$363,6,FALSE)=0,"",VLOOKUP($C761,'Spells Data'!$A$1:$N$363,6,FALSE))</f>
        <v>Touch</v>
      </c>
      <c r="H761" t="str">
        <f>IF(VLOOKUP($C761,'Spells Data'!$A$1:$N$363,7,FALSE)=0,"",VLOOKUP($C761,'Spells Data'!$A$1:$N$363,7,FALSE))</f>
        <v>V</v>
      </c>
      <c r="I761" t="str">
        <f>IF(VLOOKUP($C761,'Spells Data'!$A$1:$N$363,8,FALSE)=0,"",VLOOKUP($C761,'Spells Data'!$A$1:$N$363,8,FALSE))</f>
        <v>S</v>
      </c>
      <c r="J761" t="str">
        <f>IF(VLOOKUP($C761,'Spells Data'!$A$1:$N$363,9,FALSE)=0,"",VLOOKUP($C761,'Spells Data'!$A$1:$N$363,9,FALSE))</f>
        <v>M</v>
      </c>
      <c r="K761" t="str">
        <f>IF(VLOOKUP($C761,'Spells Data'!$A$1:$N$363,10,FALSE)=0,"",VLOOKUP($C761,'Spells Data'!$A$1:$N$363,10,FALSE))</f>
        <v>yes</v>
      </c>
      <c r="L761" t="str">
        <f>IF(VLOOKUP($C761,'Spells Data'!$A$1:$N$363,11,FALSE)=0,"",VLOOKUP($C761,'Spells Data'!$A$1:$N$363,11,FALSE))</f>
        <v>Until dispelled or triggered</v>
      </c>
      <c r="M761" t="str">
        <f>IF(VLOOKUP($C761,'Spells Data'!$A$1:$N$363,12,FALSE)=0,"",VLOOKUP($C761,'Spells Data'!$A$1:$N$363,12,FALSE))</f>
        <v>When you cast this spell, you inscribe one of 8 harmful glyphs either on a surface (such as a section of floor, a wall, or a table) or within an object that can be closed</v>
      </c>
      <c r="N761" t="str">
        <f>IF(VLOOKUP($C761,'Spells Data'!$A$1:$N$363,13,FALSE)=0,"",VLOOKUP($C761,'Spells Data'!$A$1:$N$363,13,FALSE))</f>
        <v/>
      </c>
      <c r="O761" t="s">
        <v>342</v>
      </c>
    </row>
    <row r="762" spans="1:15" x14ac:dyDescent="0.4">
      <c r="A762" t="s">
        <v>342</v>
      </c>
      <c r="B762">
        <v>1</v>
      </c>
      <c r="C762" t="s">
        <v>345</v>
      </c>
      <c r="D762" t="str">
        <f>IF(VLOOKUP($C762,'Spells Data'!$A$1:$N$363,3,FALSE)=0,"",VLOOKUP($C762,'Spells Data'!$A$1:$N$363,3,FALSE))</f>
        <v>enchantment</v>
      </c>
      <c r="E762" t="str">
        <f>IF(VLOOKUP($C762,'Spells Data'!$A$1:$N$363,4,FALSE)=0,"",VLOOKUP($C762,'Spells Data'!$A$1:$N$363,4,FALSE))</f>
        <v/>
      </c>
      <c r="F762" t="str">
        <f>IF(VLOOKUP($C762,'Spells Data'!$A$1:$N$363,5,FALSE)=0,"",VLOOKUP($C762,'Spells Data'!$A$1:$N$363,5,FALSE))</f>
        <v>1 action</v>
      </c>
      <c r="G762" t="str">
        <f>IF(VLOOKUP($C762,'Spells Data'!$A$1:$N$363,6,FALSE)=0,"",VLOOKUP($C762,'Spells Data'!$A$1:$N$363,6,FALSE))</f>
        <v>30 feet</v>
      </c>
      <c r="H762" t="str">
        <f>IF(VLOOKUP($C762,'Spells Data'!$A$1:$N$363,7,FALSE)=0,"",VLOOKUP($C762,'Spells Data'!$A$1:$N$363,7,FALSE))</f>
        <v>V</v>
      </c>
      <c r="I762" t="str">
        <f>IF(VLOOKUP($C762,'Spells Data'!$A$1:$N$363,8,FALSE)=0,"",VLOOKUP($C762,'Spells Data'!$A$1:$N$363,8,FALSE))</f>
        <v>S</v>
      </c>
      <c r="J762" t="str">
        <f>IF(VLOOKUP($C762,'Spells Data'!$A$1:$N$363,9,FALSE)=0,"",VLOOKUP($C762,'Spells Data'!$A$1:$N$363,9,FALSE))</f>
        <v>M</v>
      </c>
      <c r="K762" t="str">
        <f>IF(VLOOKUP($C762,'Spells Data'!$A$1:$N$363,10,FALSE)=0,"",VLOOKUP($C762,'Spells Data'!$A$1:$N$363,10,FALSE))</f>
        <v/>
      </c>
      <c r="L762" t="str">
        <f>IF(VLOOKUP($C762,'Spells Data'!$A$1:$N$363,11,FALSE)=0,"",VLOOKUP($C762,'Spells Data'!$A$1:$N$363,11,FALSE))</f>
        <v>Concentration, up to 1 minute</v>
      </c>
      <c r="M762" t="str">
        <f>IF(VLOOKUP($C762,'Spells Data'!$A$1:$N$363,12,FALSE)=0,"",VLOOKUP($C762,'Spells Data'!$A$1:$N$363,12,FALSE))</f>
        <v>A creature of your choice that you can see within range fall prone on a failed Wis save, becoming incapacitated and unable to stand up for the duration</v>
      </c>
      <c r="N762" t="str">
        <f>IF(VLOOKUP($C762,'Spells Data'!$A$1:$N$363,13,FALSE)=0,"",VLOOKUP($C762,'Spells Data'!$A$1:$N$363,13,FALSE))</f>
        <v/>
      </c>
      <c r="O762" t="s">
        <v>342</v>
      </c>
    </row>
    <row r="763" spans="1:15" x14ac:dyDescent="0.4">
      <c r="A763" t="s">
        <v>10</v>
      </c>
      <c r="B763">
        <v>1</v>
      </c>
      <c r="C763" t="s">
        <v>345</v>
      </c>
      <c r="D763" t="str">
        <f>IF(VLOOKUP($C763,'Spells Data'!$A$1:$N$363,3,FALSE)=0,"",VLOOKUP($C763,'Spells Data'!$A$1:$N$363,3,FALSE))</f>
        <v>enchantment</v>
      </c>
      <c r="E763" t="str">
        <f>IF(VLOOKUP($C763,'Spells Data'!$A$1:$N$363,4,FALSE)=0,"",VLOOKUP($C763,'Spells Data'!$A$1:$N$363,4,FALSE))</f>
        <v/>
      </c>
      <c r="F763" t="str">
        <f>IF(VLOOKUP($C763,'Spells Data'!$A$1:$N$363,5,FALSE)=0,"",VLOOKUP($C763,'Spells Data'!$A$1:$N$363,5,FALSE))</f>
        <v>1 action</v>
      </c>
      <c r="G763" t="str">
        <f>IF(VLOOKUP($C763,'Spells Data'!$A$1:$N$363,6,FALSE)=0,"",VLOOKUP($C763,'Spells Data'!$A$1:$N$363,6,FALSE))</f>
        <v>30 feet</v>
      </c>
      <c r="H763" t="str">
        <f>IF(VLOOKUP($C763,'Spells Data'!$A$1:$N$363,7,FALSE)=0,"",VLOOKUP($C763,'Spells Data'!$A$1:$N$363,7,FALSE))</f>
        <v>V</v>
      </c>
      <c r="I763" t="str">
        <f>IF(VLOOKUP($C763,'Spells Data'!$A$1:$N$363,8,FALSE)=0,"",VLOOKUP($C763,'Spells Data'!$A$1:$N$363,8,FALSE))</f>
        <v>S</v>
      </c>
      <c r="J763" t="str">
        <f>IF(VLOOKUP($C763,'Spells Data'!$A$1:$N$363,9,FALSE)=0,"",VLOOKUP($C763,'Spells Data'!$A$1:$N$363,9,FALSE))</f>
        <v>M</v>
      </c>
      <c r="K763" t="str">
        <f>IF(VLOOKUP($C763,'Spells Data'!$A$1:$N$363,10,FALSE)=0,"",VLOOKUP($C763,'Spells Data'!$A$1:$N$363,10,FALSE))</f>
        <v/>
      </c>
      <c r="L763" t="str">
        <f>IF(VLOOKUP($C763,'Spells Data'!$A$1:$N$363,11,FALSE)=0,"",VLOOKUP($C763,'Spells Data'!$A$1:$N$363,11,FALSE))</f>
        <v>Concentration, up to 1 minute</v>
      </c>
      <c r="M763" t="str">
        <f>IF(VLOOKUP($C763,'Spells Data'!$A$1:$N$363,12,FALSE)=0,"",VLOOKUP($C763,'Spells Data'!$A$1:$N$363,12,FALSE))</f>
        <v>A creature of your choice that you can see within range fall prone on a failed Wis save, becoming incapacitated and unable to stand up for the duration</v>
      </c>
      <c r="N763" t="str">
        <f>IF(VLOOKUP($C763,'Spells Data'!$A$1:$N$363,13,FALSE)=0,"",VLOOKUP($C763,'Spells Data'!$A$1:$N$363,13,FALSE))</f>
        <v/>
      </c>
      <c r="O763" t="s">
        <v>10</v>
      </c>
    </row>
    <row r="764" spans="1:15" x14ac:dyDescent="0.4">
      <c r="A764" t="s">
        <v>278</v>
      </c>
      <c r="B764">
        <v>5</v>
      </c>
      <c r="C764" t="s">
        <v>316</v>
      </c>
      <c r="D764" t="str">
        <f>IF(VLOOKUP($C764,'Spells Data'!$A$1:$N$363,3,FALSE)=0,"",VLOOKUP($C764,'Spells Data'!$A$1:$N$363,3,FALSE))</f>
        <v>transmutation</v>
      </c>
      <c r="E764" t="str">
        <f>IF(VLOOKUP($C764,'Spells Data'!$A$1:$N$363,4,FALSE)=0,"",VLOOKUP($C764,'Spells Data'!$A$1:$N$363,4,FALSE))</f>
        <v/>
      </c>
      <c r="F764" t="str">
        <f>IF(VLOOKUP($C764,'Spells Data'!$A$1:$N$363,5,FALSE)=0,"",VLOOKUP($C764,'Spells Data'!$A$1:$N$363,5,FALSE))</f>
        <v>1 action</v>
      </c>
      <c r="G764" t="str">
        <f>IF(VLOOKUP($C764,'Spells Data'!$A$1:$N$363,6,FALSE)=0,"",VLOOKUP($C764,'Spells Data'!$A$1:$N$363,6,FALSE))</f>
        <v>60 feet</v>
      </c>
      <c r="H764" t="str">
        <f>IF(VLOOKUP($C764,'Spells Data'!$A$1:$N$363,7,FALSE)=0,"",VLOOKUP($C764,'Spells Data'!$A$1:$N$363,7,FALSE))</f>
        <v>V</v>
      </c>
      <c r="I764" t="str">
        <f>IF(VLOOKUP($C764,'Spells Data'!$A$1:$N$363,8,FALSE)=0,"",VLOOKUP($C764,'Spells Data'!$A$1:$N$363,8,FALSE))</f>
        <v>S</v>
      </c>
      <c r="J764" t="str">
        <f>IF(VLOOKUP($C764,'Spells Data'!$A$1:$N$363,9,FALSE)=0,"",VLOOKUP($C764,'Spells Data'!$A$1:$N$363,9,FALSE))</f>
        <v/>
      </c>
      <c r="K764" t="str">
        <f>IF(VLOOKUP($C764,'Spells Data'!$A$1:$N$363,10,FALSE)=0,"",VLOOKUP($C764,'Spells Data'!$A$1:$N$363,10,FALSE))</f>
        <v/>
      </c>
      <c r="L764" t="str">
        <f>IF(VLOOKUP($C764,'Spells Data'!$A$1:$N$363,11,FALSE)=0,"",VLOOKUP($C764,'Spells Data'!$A$1:$N$363,11,FALSE))</f>
        <v>Concentration, up to 10 minutes</v>
      </c>
      <c r="M764" t="str">
        <f>IF(VLOOKUP($C764,'Spells Data'!$A$1:$N$363,12,FALSE)=0,"",VLOOKUP($C764,'Spells Data'!$A$1:$N$363,12,FALSE))</f>
        <v>You gain the ability to move or manipulate creatures or objects by thought</v>
      </c>
      <c r="N764" t="str">
        <f>IF(VLOOKUP($C764,'Spells Data'!$A$1:$N$363,13,FALSE)=0,"",VLOOKUP($C764,'Spells Data'!$A$1:$N$363,13,FALSE))</f>
        <v/>
      </c>
      <c r="O764" t="s">
        <v>278</v>
      </c>
    </row>
    <row r="765" spans="1:15" x14ac:dyDescent="0.4">
      <c r="A765" t="s">
        <v>342</v>
      </c>
      <c r="B765">
        <v>5</v>
      </c>
      <c r="C765" t="s">
        <v>316</v>
      </c>
      <c r="D765" t="str">
        <f>IF(VLOOKUP($C765,'Spells Data'!$A$1:$N$363,3,FALSE)=0,"",VLOOKUP($C765,'Spells Data'!$A$1:$N$363,3,FALSE))</f>
        <v>transmutation</v>
      </c>
      <c r="E765" t="str">
        <f>IF(VLOOKUP($C765,'Spells Data'!$A$1:$N$363,4,FALSE)=0,"",VLOOKUP($C765,'Spells Data'!$A$1:$N$363,4,FALSE))</f>
        <v/>
      </c>
      <c r="F765" t="str">
        <f>IF(VLOOKUP($C765,'Spells Data'!$A$1:$N$363,5,FALSE)=0,"",VLOOKUP($C765,'Spells Data'!$A$1:$N$363,5,FALSE))</f>
        <v>1 action</v>
      </c>
      <c r="G765" t="str">
        <f>IF(VLOOKUP($C765,'Spells Data'!$A$1:$N$363,6,FALSE)=0,"",VLOOKUP($C765,'Spells Data'!$A$1:$N$363,6,FALSE))</f>
        <v>60 feet</v>
      </c>
      <c r="H765" t="str">
        <f>IF(VLOOKUP($C765,'Spells Data'!$A$1:$N$363,7,FALSE)=0,"",VLOOKUP($C765,'Spells Data'!$A$1:$N$363,7,FALSE))</f>
        <v>V</v>
      </c>
      <c r="I765" t="str">
        <f>IF(VLOOKUP($C765,'Spells Data'!$A$1:$N$363,8,FALSE)=0,"",VLOOKUP($C765,'Spells Data'!$A$1:$N$363,8,FALSE))</f>
        <v>S</v>
      </c>
      <c r="J765" t="str">
        <f>IF(VLOOKUP($C765,'Spells Data'!$A$1:$N$363,9,FALSE)=0,"",VLOOKUP($C765,'Spells Data'!$A$1:$N$363,9,FALSE))</f>
        <v/>
      </c>
      <c r="K765" t="str">
        <f>IF(VLOOKUP($C765,'Spells Data'!$A$1:$N$363,10,FALSE)=0,"",VLOOKUP($C765,'Spells Data'!$A$1:$N$363,10,FALSE))</f>
        <v/>
      </c>
      <c r="L765" t="str">
        <f>IF(VLOOKUP($C765,'Spells Data'!$A$1:$N$363,11,FALSE)=0,"",VLOOKUP($C765,'Spells Data'!$A$1:$N$363,11,FALSE))</f>
        <v>Concentration, up to 10 minutes</v>
      </c>
      <c r="M765" t="str">
        <f>IF(VLOOKUP($C765,'Spells Data'!$A$1:$N$363,12,FALSE)=0,"",VLOOKUP($C765,'Spells Data'!$A$1:$N$363,12,FALSE))</f>
        <v>You gain the ability to move or manipulate creatures or objects by thought</v>
      </c>
      <c r="N765" t="str">
        <f>IF(VLOOKUP($C765,'Spells Data'!$A$1:$N$363,13,FALSE)=0,"",VLOOKUP($C765,'Spells Data'!$A$1:$N$363,13,FALSE))</f>
        <v/>
      </c>
      <c r="O765" t="s">
        <v>342</v>
      </c>
    </row>
    <row r="766" spans="1:15" x14ac:dyDescent="0.4">
      <c r="A766" t="s">
        <v>342</v>
      </c>
      <c r="B766">
        <v>8</v>
      </c>
      <c r="C766" t="s">
        <v>372</v>
      </c>
      <c r="D766" t="str">
        <f>IF(VLOOKUP($C766,'Spells Data'!$A$1:$N$363,3,FALSE)=0,"",VLOOKUP($C766,'Spells Data'!$A$1:$N$363,3,FALSE))</f>
        <v>evocation</v>
      </c>
      <c r="E766" t="str">
        <f>IF(VLOOKUP($C766,'Spells Data'!$A$1:$N$363,4,FALSE)=0,"",VLOOKUP($C766,'Spells Data'!$A$1:$N$363,4,FALSE))</f>
        <v/>
      </c>
      <c r="F766" t="str">
        <f>IF(VLOOKUP($C766,'Spells Data'!$A$1:$N$363,5,FALSE)=0,"",VLOOKUP($C766,'Spells Data'!$A$1:$N$363,5,FALSE))</f>
        <v>1 action</v>
      </c>
      <c r="G766" t="str">
        <f>IF(VLOOKUP($C766,'Spells Data'!$A$1:$N$363,6,FALSE)=0,"",VLOOKUP($C766,'Spells Data'!$A$1:$N$363,6,FALSE))</f>
        <v>Unlimited</v>
      </c>
      <c r="H766" t="str">
        <f>IF(VLOOKUP($C766,'Spells Data'!$A$1:$N$363,7,FALSE)=0,"",VLOOKUP($C766,'Spells Data'!$A$1:$N$363,7,FALSE))</f>
        <v>V</v>
      </c>
      <c r="I766" t="str">
        <f>IF(VLOOKUP($C766,'Spells Data'!$A$1:$N$363,8,FALSE)=0,"",VLOOKUP($C766,'Spells Data'!$A$1:$N$363,8,FALSE))</f>
        <v>S</v>
      </c>
      <c r="J766" t="str">
        <f>IF(VLOOKUP($C766,'Spells Data'!$A$1:$N$363,9,FALSE)=0,"",VLOOKUP($C766,'Spells Data'!$A$1:$N$363,9,FALSE))</f>
        <v>M</v>
      </c>
      <c r="K766" t="str">
        <f>IF(VLOOKUP($C766,'Spells Data'!$A$1:$N$363,10,FALSE)=0,"",VLOOKUP($C766,'Spells Data'!$A$1:$N$363,10,FALSE))</f>
        <v/>
      </c>
      <c r="L766" t="str">
        <f>IF(VLOOKUP($C766,'Spells Data'!$A$1:$N$363,11,FALSE)=0,"",VLOOKUP($C766,'Spells Data'!$A$1:$N$363,11,FALSE))</f>
        <v>24 hours</v>
      </c>
      <c r="M766" t="str">
        <f>IF(VLOOKUP($C766,'Spells Data'!$A$1:$N$363,12,FALSE)=0,"",VLOOKUP($C766,'Spells Data'!$A$1:$N$363,12,FALSE))</f>
        <v>You create a telepathic link between yourself and a willing creature with which you are familiar. The creature can be anywhere on the same plane of existence as you.</v>
      </c>
      <c r="N766" t="str">
        <f>IF(VLOOKUP($C766,'Spells Data'!$A$1:$N$363,13,FALSE)=0,"",VLOOKUP($C766,'Spells Data'!$A$1:$N$363,13,FALSE))</f>
        <v/>
      </c>
      <c r="O766" t="s">
        <v>342</v>
      </c>
    </row>
    <row r="767" spans="1:15" x14ac:dyDescent="0.4">
      <c r="A767" t="s">
        <v>10</v>
      </c>
      <c r="B767">
        <v>7</v>
      </c>
      <c r="C767" t="s">
        <v>114</v>
      </c>
      <c r="D767" t="str">
        <f>IF(VLOOKUP($C767,'Spells Data'!$A$1:$N$363,3,FALSE)=0,"",VLOOKUP($C767,'Spells Data'!$A$1:$N$363,3,FALSE))</f>
        <v>conjuration</v>
      </c>
      <c r="E767" t="str">
        <f>IF(VLOOKUP($C767,'Spells Data'!$A$1:$N$363,4,FALSE)=0,"",VLOOKUP($C767,'Spells Data'!$A$1:$N$363,4,FALSE))</f>
        <v/>
      </c>
      <c r="F767" t="str">
        <f>IF(VLOOKUP($C767,'Spells Data'!$A$1:$N$363,5,FALSE)=0,"",VLOOKUP($C767,'Spells Data'!$A$1:$N$363,5,FALSE))</f>
        <v>1 action</v>
      </c>
      <c r="G767" t="str">
        <f>IF(VLOOKUP($C767,'Spells Data'!$A$1:$N$363,6,FALSE)=0,"",VLOOKUP($C767,'Spells Data'!$A$1:$N$363,6,FALSE))</f>
        <v>10 feet</v>
      </c>
      <c r="H767" t="str">
        <f>IF(VLOOKUP($C767,'Spells Data'!$A$1:$N$363,7,FALSE)=0,"",VLOOKUP($C767,'Spells Data'!$A$1:$N$363,7,FALSE))</f>
        <v>V</v>
      </c>
      <c r="I767" t="str">
        <f>IF(VLOOKUP($C767,'Spells Data'!$A$1:$N$363,8,FALSE)=0,"",VLOOKUP($C767,'Spells Data'!$A$1:$N$363,8,FALSE))</f>
        <v/>
      </c>
      <c r="J767" t="str">
        <f>IF(VLOOKUP($C767,'Spells Data'!$A$1:$N$363,9,FALSE)=0,"",VLOOKUP($C767,'Spells Data'!$A$1:$N$363,9,FALSE))</f>
        <v/>
      </c>
      <c r="K767" t="str">
        <f>IF(VLOOKUP($C767,'Spells Data'!$A$1:$N$363,10,FALSE)=0,"",VLOOKUP($C767,'Spells Data'!$A$1:$N$363,10,FALSE))</f>
        <v/>
      </c>
      <c r="L767" t="str">
        <f>IF(VLOOKUP($C767,'Spells Data'!$A$1:$N$363,11,FALSE)=0,"",VLOOKUP($C767,'Spells Data'!$A$1:$N$363,11,FALSE))</f>
        <v>Instantaneous</v>
      </c>
      <c r="M767" t="str">
        <f>IF(VLOOKUP($C767,'Spells Data'!$A$1:$N$363,12,FALSE)=0,"",VLOOKUP($C767,'Spells Data'!$A$1:$N$363,12,FALSE))</f>
        <v>This spell instantly transports you and up to eight willing creatures of your choice that you can see within range, or a single object that you can see within range, to a destination you select</v>
      </c>
      <c r="N767" t="str">
        <f>IF(VLOOKUP($C767,'Spells Data'!$A$1:$N$363,13,FALSE)=0,"",VLOOKUP($C767,'Spells Data'!$A$1:$N$363,13,FALSE))</f>
        <v/>
      </c>
      <c r="O767" t="s">
        <v>10</v>
      </c>
    </row>
    <row r="768" spans="1:15" x14ac:dyDescent="0.4">
      <c r="A768" t="s">
        <v>278</v>
      </c>
      <c r="B768">
        <v>7</v>
      </c>
      <c r="C768" t="s">
        <v>114</v>
      </c>
      <c r="D768" t="str">
        <f>IF(VLOOKUP($C768,'Spells Data'!$A$1:$N$363,3,FALSE)=0,"",VLOOKUP($C768,'Spells Data'!$A$1:$N$363,3,FALSE))</f>
        <v>conjuration</v>
      </c>
      <c r="E768" t="str">
        <f>IF(VLOOKUP($C768,'Spells Data'!$A$1:$N$363,4,FALSE)=0,"",VLOOKUP($C768,'Spells Data'!$A$1:$N$363,4,FALSE))</f>
        <v/>
      </c>
      <c r="F768" t="str">
        <f>IF(VLOOKUP($C768,'Spells Data'!$A$1:$N$363,5,FALSE)=0,"",VLOOKUP($C768,'Spells Data'!$A$1:$N$363,5,FALSE))</f>
        <v>1 action</v>
      </c>
      <c r="G768" t="str">
        <f>IF(VLOOKUP($C768,'Spells Data'!$A$1:$N$363,6,FALSE)=0,"",VLOOKUP($C768,'Spells Data'!$A$1:$N$363,6,FALSE))</f>
        <v>10 feet</v>
      </c>
      <c r="H768" t="str">
        <f>IF(VLOOKUP($C768,'Spells Data'!$A$1:$N$363,7,FALSE)=0,"",VLOOKUP($C768,'Spells Data'!$A$1:$N$363,7,FALSE))</f>
        <v>V</v>
      </c>
      <c r="I768" t="str">
        <f>IF(VLOOKUP($C768,'Spells Data'!$A$1:$N$363,8,FALSE)=0,"",VLOOKUP($C768,'Spells Data'!$A$1:$N$363,8,FALSE))</f>
        <v/>
      </c>
      <c r="J768" t="str">
        <f>IF(VLOOKUP($C768,'Spells Data'!$A$1:$N$363,9,FALSE)=0,"",VLOOKUP($C768,'Spells Data'!$A$1:$N$363,9,FALSE))</f>
        <v/>
      </c>
      <c r="K768" t="str">
        <f>IF(VLOOKUP($C768,'Spells Data'!$A$1:$N$363,10,FALSE)=0,"",VLOOKUP($C768,'Spells Data'!$A$1:$N$363,10,FALSE))</f>
        <v/>
      </c>
      <c r="L768" t="str">
        <f>IF(VLOOKUP($C768,'Spells Data'!$A$1:$N$363,11,FALSE)=0,"",VLOOKUP($C768,'Spells Data'!$A$1:$N$363,11,FALSE))</f>
        <v>Instantaneous</v>
      </c>
      <c r="M768" t="str">
        <f>IF(VLOOKUP($C768,'Spells Data'!$A$1:$N$363,12,FALSE)=0,"",VLOOKUP($C768,'Spells Data'!$A$1:$N$363,12,FALSE))</f>
        <v>This spell instantly transports you and up to eight willing creatures of your choice that you can see within range, or a single object that you can see within range, to a destination you select</v>
      </c>
      <c r="N768" t="str">
        <f>IF(VLOOKUP($C768,'Spells Data'!$A$1:$N$363,13,FALSE)=0,"",VLOOKUP($C768,'Spells Data'!$A$1:$N$363,13,FALSE))</f>
        <v/>
      </c>
      <c r="O768" t="s">
        <v>278</v>
      </c>
    </row>
    <row r="769" spans="1:15" x14ac:dyDescent="0.4">
      <c r="A769" t="s">
        <v>342</v>
      </c>
      <c r="B769">
        <v>7</v>
      </c>
      <c r="C769" t="s">
        <v>114</v>
      </c>
      <c r="D769" t="str">
        <f>IF(VLOOKUP($C769,'Spells Data'!$A$1:$N$363,3,FALSE)=0,"",VLOOKUP($C769,'Spells Data'!$A$1:$N$363,3,FALSE))</f>
        <v>conjuration</v>
      </c>
      <c r="E769" t="str">
        <f>IF(VLOOKUP($C769,'Spells Data'!$A$1:$N$363,4,FALSE)=0,"",VLOOKUP($C769,'Spells Data'!$A$1:$N$363,4,FALSE))</f>
        <v/>
      </c>
      <c r="F769" t="str">
        <f>IF(VLOOKUP($C769,'Spells Data'!$A$1:$N$363,5,FALSE)=0,"",VLOOKUP($C769,'Spells Data'!$A$1:$N$363,5,FALSE))</f>
        <v>1 action</v>
      </c>
      <c r="G769" t="str">
        <f>IF(VLOOKUP($C769,'Spells Data'!$A$1:$N$363,6,FALSE)=0,"",VLOOKUP($C769,'Spells Data'!$A$1:$N$363,6,FALSE))</f>
        <v>10 feet</v>
      </c>
      <c r="H769" t="str">
        <f>IF(VLOOKUP($C769,'Spells Data'!$A$1:$N$363,7,FALSE)=0,"",VLOOKUP($C769,'Spells Data'!$A$1:$N$363,7,FALSE))</f>
        <v>V</v>
      </c>
      <c r="I769" t="str">
        <f>IF(VLOOKUP($C769,'Spells Data'!$A$1:$N$363,8,FALSE)=0,"",VLOOKUP($C769,'Spells Data'!$A$1:$N$363,8,FALSE))</f>
        <v/>
      </c>
      <c r="J769" t="str">
        <f>IF(VLOOKUP($C769,'Spells Data'!$A$1:$N$363,9,FALSE)=0,"",VLOOKUP($C769,'Spells Data'!$A$1:$N$363,9,FALSE))</f>
        <v/>
      </c>
      <c r="K769" t="str">
        <f>IF(VLOOKUP($C769,'Spells Data'!$A$1:$N$363,10,FALSE)=0,"",VLOOKUP($C769,'Spells Data'!$A$1:$N$363,10,FALSE))</f>
        <v/>
      </c>
      <c r="L769" t="str">
        <f>IF(VLOOKUP($C769,'Spells Data'!$A$1:$N$363,11,FALSE)=0,"",VLOOKUP($C769,'Spells Data'!$A$1:$N$363,11,FALSE))</f>
        <v>Instantaneous</v>
      </c>
      <c r="M769" t="str">
        <f>IF(VLOOKUP($C769,'Spells Data'!$A$1:$N$363,12,FALSE)=0,"",VLOOKUP($C769,'Spells Data'!$A$1:$N$363,12,FALSE))</f>
        <v>This spell instantly transports you and up to eight willing creatures of your choice that you can see within range, or a single object that you can see within range, to a destination you select</v>
      </c>
      <c r="N769" t="str">
        <f>IF(VLOOKUP($C769,'Spells Data'!$A$1:$N$363,13,FALSE)=0,"",VLOOKUP($C769,'Spells Data'!$A$1:$N$363,13,FALSE))</f>
        <v/>
      </c>
      <c r="O769" t="s">
        <v>342</v>
      </c>
    </row>
    <row r="770" spans="1:15" x14ac:dyDescent="0.4">
      <c r="A770" t="s">
        <v>10</v>
      </c>
      <c r="B770">
        <v>5</v>
      </c>
      <c r="C770" t="s">
        <v>98</v>
      </c>
      <c r="D770" t="str">
        <f>IF(VLOOKUP($C770,'Spells Data'!$A$1:$N$363,3,FALSE)=0,"",VLOOKUP($C770,'Spells Data'!$A$1:$N$363,3,FALSE))</f>
        <v>conjuration</v>
      </c>
      <c r="E770" t="str">
        <f>IF(VLOOKUP($C770,'Spells Data'!$A$1:$N$363,4,FALSE)=0,"",VLOOKUP($C770,'Spells Data'!$A$1:$N$363,4,FALSE))</f>
        <v/>
      </c>
      <c r="F770" t="str">
        <f>IF(VLOOKUP($C770,'Spells Data'!$A$1:$N$363,5,FALSE)=0,"",VLOOKUP($C770,'Spells Data'!$A$1:$N$363,5,FALSE))</f>
        <v>1 minute</v>
      </c>
      <c r="G770" t="str">
        <f>IF(VLOOKUP($C770,'Spells Data'!$A$1:$N$363,6,FALSE)=0,"",VLOOKUP($C770,'Spells Data'!$A$1:$N$363,6,FALSE))</f>
        <v>10 feet</v>
      </c>
      <c r="H770" t="str">
        <f>IF(VLOOKUP($C770,'Spells Data'!$A$1:$N$363,7,FALSE)=0,"",VLOOKUP($C770,'Spells Data'!$A$1:$N$363,7,FALSE))</f>
        <v>V</v>
      </c>
      <c r="I770" t="str">
        <f>IF(VLOOKUP($C770,'Spells Data'!$A$1:$N$363,8,FALSE)=0,"",VLOOKUP($C770,'Spells Data'!$A$1:$N$363,8,FALSE))</f>
        <v/>
      </c>
      <c r="J770" t="str">
        <f>IF(VLOOKUP($C770,'Spells Data'!$A$1:$N$363,9,FALSE)=0,"",VLOOKUP($C770,'Spells Data'!$A$1:$N$363,9,FALSE))</f>
        <v>M</v>
      </c>
      <c r="K770" t="str">
        <f>IF(VLOOKUP($C770,'Spells Data'!$A$1:$N$363,10,FALSE)=0,"",VLOOKUP($C770,'Spells Data'!$A$1:$N$363,10,FALSE))</f>
        <v>yes</v>
      </c>
      <c r="L770" t="str">
        <f>IF(VLOOKUP($C770,'Spells Data'!$A$1:$N$363,11,FALSE)=0,"",VLOOKUP($C770,'Spells Data'!$A$1:$N$363,11,FALSE))</f>
        <v>1 round</v>
      </c>
      <c r="M770" t="str">
        <f>IF(VLOOKUP($C770,'Spells Data'!$A$1:$N$363,12,FALSE)=0,"",VLOOKUP($C770,'Spells Data'!$A$1:$N$363,12,FALSE))</f>
        <v>You draw a 10-foot-diameter circle on the ground  your location to a permanent teleportation circle of your choice whose sigil sequence you know and  is on the same plane of existence as you</v>
      </c>
      <c r="N770" t="str">
        <f>IF(VLOOKUP($C770,'Spells Data'!$A$1:$N$363,13,FALSE)=0,"",VLOOKUP($C770,'Spells Data'!$A$1:$N$363,13,FALSE))</f>
        <v/>
      </c>
      <c r="O770" t="s">
        <v>10</v>
      </c>
    </row>
    <row r="771" spans="1:15" x14ac:dyDescent="0.4">
      <c r="A771" t="s">
        <v>278</v>
      </c>
      <c r="B771">
        <v>5</v>
      </c>
      <c r="C771" t="s">
        <v>98</v>
      </c>
      <c r="D771" t="str">
        <f>IF(VLOOKUP($C771,'Spells Data'!$A$1:$N$363,3,FALSE)=0,"",VLOOKUP($C771,'Spells Data'!$A$1:$N$363,3,FALSE))</f>
        <v>conjuration</v>
      </c>
      <c r="E771" t="str">
        <f>IF(VLOOKUP($C771,'Spells Data'!$A$1:$N$363,4,FALSE)=0,"",VLOOKUP($C771,'Spells Data'!$A$1:$N$363,4,FALSE))</f>
        <v/>
      </c>
      <c r="F771" t="str">
        <f>IF(VLOOKUP($C771,'Spells Data'!$A$1:$N$363,5,FALSE)=0,"",VLOOKUP($C771,'Spells Data'!$A$1:$N$363,5,FALSE))</f>
        <v>1 minute</v>
      </c>
      <c r="G771" t="str">
        <f>IF(VLOOKUP($C771,'Spells Data'!$A$1:$N$363,6,FALSE)=0,"",VLOOKUP($C771,'Spells Data'!$A$1:$N$363,6,FALSE))</f>
        <v>10 feet</v>
      </c>
      <c r="H771" t="str">
        <f>IF(VLOOKUP($C771,'Spells Data'!$A$1:$N$363,7,FALSE)=0,"",VLOOKUP($C771,'Spells Data'!$A$1:$N$363,7,FALSE))</f>
        <v>V</v>
      </c>
      <c r="I771" t="str">
        <f>IF(VLOOKUP($C771,'Spells Data'!$A$1:$N$363,8,FALSE)=0,"",VLOOKUP($C771,'Spells Data'!$A$1:$N$363,8,FALSE))</f>
        <v/>
      </c>
      <c r="J771" t="str">
        <f>IF(VLOOKUP($C771,'Spells Data'!$A$1:$N$363,9,FALSE)=0,"",VLOOKUP($C771,'Spells Data'!$A$1:$N$363,9,FALSE))</f>
        <v>M</v>
      </c>
      <c r="K771" t="str">
        <f>IF(VLOOKUP($C771,'Spells Data'!$A$1:$N$363,10,FALSE)=0,"",VLOOKUP($C771,'Spells Data'!$A$1:$N$363,10,FALSE))</f>
        <v>yes</v>
      </c>
      <c r="L771" t="str">
        <f>IF(VLOOKUP($C771,'Spells Data'!$A$1:$N$363,11,FALSE)=0,"",VLOOKUP($C771,'Spells Data'!$A$1:$N$363,11,FALSE))</f>
        <v>1 round</v>
      </c>
      <c r="M771" t="str">
        <f>IF(VLOOKUP($C771,'Spells Data'!$A$1:$N$363,12,FALSE)=0,"",VLOOKUP($C771,'Spells Data'!$A$1:$N$363,12,FALSE))</f>
        <v>You draw a 10-foot-diameter circle on the ground  your location to a permanent teleportation circle of your choice whose sigil sequence you know and  is on the same plane of existence as you</v>
      </c>
      <c r="N771" t="str">
        <f>IF(VLOOKUP($C771,'Spells Data'!$A$1:$N$363,13,FALSE)=0,"",VLOOKUP($C771,'Spells Data'!$A$1:$N$363,13,FALSE))</f>
        <v/>
      </c>
      <c r="O771" t="s">
        <v>278</v>
      </c>
    </row>
    <row r="772" spans="1:15" x14ac:dyDescent="0.4">
      <c r="A772" t="s">
        <v>342</v>
      </c>
      <c r="B772">
        <v>5</v>
      </c>
      <c r="C772" t="s">
        <v>98</v>
      </c>
      <c r="D772" t="str">
        <f>IF(VLOOKUP($C772,'Spells Data'!$A$1:$N$363,3,FALSE)=0,"",VLOOKUP($C772,'Spells Data'!$A$1:$N$363,3,FALSE))</f>
        <v>conjuration</v>
      </c>
      <c r="E772" t="str">
        <f>IF(VLOOKUP($C772,'Spells Data'!$A$1:$N$363,4,FALSE)=0,"",VLOOKUP($C772,'Spells Data'!$A$1:$N$363,4,FALSE))</f>
        <v/>
      </c>
      <c r="F772" t="str">
        <f>IF(VLOOKUP($C772,'Spells Data'!$A$1:$N$363,5,FALSE)=0,"",VLOOKUP($C772,'Spells Data'!$A$1:$N$363,5,FALSE))</f>
        <v>1 minute</v>
      </c>
      <c r="G772" t="str">
        <f>IF(VLOOKUP($C772,'Spells Data'!$A$1:$N$363,6,FALSE)=0,"",VLOOKUP($C772,'Spells Data'!$A$1:$N$363,6,FALSE))</f>
        <v>10 feet</v>
      </c>
      <c r="H772" t="str">
        <f>IF(VLOOKUP($C772,'Spells Data'!$A$1:$N$363,7,FALSE)=0,"",VLOOKUP($C772,'Spells Data'!$A$1:$N$363,7,FALSE))</f>
        <v>V</v>
      </c>
      <c r="I772" t="str">
        <f>IF(VLOOKUP($C772,'Spells Data'!$A$1:$N$363,8,FALSE)=0,"",VLOOKUP($C772,'Spells Data'!$A$1:$N$363,8,FALSE))</f>
        <v/>
      </c>
      <c r="J772" t="str">
        <f>IF(VLOOKUP($C772,'Spells Data'!$A$1:$N$363,9,FALSE)=0,"",VLOOKUP($C772,'Spells Data'!$A$1:$N$363,9,FALSE))</f>
        <v>M</v>
      </c>
      <c r="K772" t="str">
        <f>IF(VLOOKUP($C772,'Spells Data'!$A$1:$N$363,10,FALSE)=0,"",VLOOKUP($C772,'Spells Data'!$A$1:$N$363,10,FALSE))</f>
        <v>yes</v>
      </c>
      <c r="L772" t="str">
        <f>IF(VLOOKUP($C772,'Spells Data'!$A$1:$N$363,11,FALSE)=0,"",VLOOKUP($C772,'Spells Data'!$A$1:$N$363,11,FALSE))</f>
        <v>1 round</v>
      </c>
      <c r="M772" t="str">
        <f>IF(VLOOKUP($C772,'Spells Data'!$A$1:$N$363,12,FALSE)=0,"",VLOOKUP($C772,'Spells Data'!$A$1:$N$363,12,FALSE))</f>
        <v>You draw a 10-foot-diameter circle on the ground  your location to a permanent teleportation circle of your choice whose sigil sequence you know and  is on the same plane of existence as you</v>
      </c>
      <c r="N772" t="str">
        <f>IF(VLOOKUP($C772,'Spells Data'!$A$1:$N$363,13,FALSE)=0,"",VLOOKUP($C772,'Spells Data'!$A$1:$N$363,13,FALSE))</f>
        <v/>
      </c>
      <c r="O772" t="s">
        <v>342</v>
      </c>
    </row>
    <row r="773" spans="1:15" x14ac:dyDescent="0.4">
      <c r="A773" t="s">
        <v>342</v>
      </c>
      <c r="B773">
        <v>1</v>
      </c>
      <c r="C773" t="s">
        <v>346</v>
      </c>
      <c r="D773" t="str">
        <f>IF(VLOOKUP($C773,'Spells Data'!$A$1:$N$363,3,FALSE)=0,"",VLOOKUP($C773,'Spells Data'!$A$1:$N$363,3,FALSE))</f>
        <v>conjuration</v>
      </c>
      <c r="E773" t="str">
        <f>IF(VLOOKUP($C773,'Spells Data'!$A$1:$N$363,4,FALSE)=0,"",VLOOKUP($C773,'Spells Data'!$A$1:$N$363,4,FALSE))</f>
        <v>yes</v>
      </c>
      <c r="F773" t="str">
        <f>IF(VLOOKUP($C773,'Spells Data'!$A$1:$N$363,5,FALSE)=0,"",VLOOKUP($C773,'Spells Data'!$A$1:$N$363,5,FALSE))</f>
        <v>1 action</v>
      </c>
      <c r="G773" t="str">
        <f>IF(VLOOKUP($C773,'Spells Data'!$A$1:$N$363,6,FALSE)=0,"",VLOOKUP($C773,'Spells Data'!$A$1:$N$363,6,FALSE))</f>
        <v>30 feet</v>
      </c>
      <c r="H773" t="str">
        <f>IF(VLOOKUP($C773,'Spells Data'!$A$1:$N$363,7,FALSE)=0,"",VLOOKUP($C773,'Spells Data'!$A$1:$N$363,7,FALSE))</f>
        <v>V</v>
      </c>
      <c r="I773" t="str">
        <f>IF(VLOOKUP($C773,'Spells Data'!$A$1:$N$363,8,FALSE)=0,"",VLOOKUP($C773,'Spells Data'!$A$1:$N$363,8,FALSE))</f>
        <v>S</v>
      </c>
      <c r="J773" t="str">
        <f>IF(VLOOKUP($C773,'Spells Data'!$A$1:$N$363,9,FALSE)=0,"",VLOOKUP($C773,'Spells Data'!$A$1:$N$363,9,FALSE))</f>
        <v>M</v>
      </c>
      <c r="K773" t="str">
        <f>IF(VLOOKUP($C773,'Spells Data'!$A$1:$N$363,10,FALSE)=0,"",VLOOKUP($C773,'Spells Data'!$A$1:$N$363,10,FALSE))</f>
        <v/>
      </c>
      <c r="L773" t="str">
        <f>IF(VLOOKUP($C773,'Spells Data'!$A$1:$N$363,11,FALSE)=0,"",VLOOKUP($C773,'Spells Data'!$A$1:$N$363,11,FALSE))</f>
        <v>1 hour</v>
      </c>
      <c r="M773" t="str">
        <f>IF(VLOOKUP($C773,'Spells Data'!$A$1:$N$363,12,FALSE)=0,"",VLOOKUP($C773,'Spells Data'!$A$1:$N$363,12,FALSE))</f>
        <v>This spell creates a circular, horizontal plane of force, 3 feet in diameter and 1 inch thick, that floats 3 feet above the ground and can hold 500 lbs.</v>
      </c>
      <c r="N773" t="str">
        <f>IF(VLOOKUP($C773,'Spells Data'!$A$1:$N$363,13,FALSE)=0,"",VLOOKUP($C773,'Spells Data'!$A$1:$N$363,13,FALSE))</f>
        <v/>
      </c>
      <c r="O773" t="s">
        <v>342</v>
      </c>
    </row>
    <row r="774" spans="1:15" x14ac:dyDescent="0.4">
      <c r="A774" t="s">
        <v>124</v>
      </c>
      <c r="B774">
        <v>0</v>
      </c>
      <c r="C774" t="s">
        <v>129</v>
      </c>
      <c r="D774" t="str">
        <f>IF(VLOOKUP($C774,'Spells Data'!$A$1:$N$363,3,FALSE)=0,"",VLOOKUP($C774,'Spells Data'!$A$1:$N$363,3,FALSE))</f>
        <v>transmutation</v>
      </c>
      <c r="E774" t="str">
        <f>IF(VLOOKUP($C774,'Spells Data'!$A$1:$N$363,4,FALSE)=0,"",VLOOKUP($C774,'Spells Data'!$A$1:$N$363,4,FALSE))</f>
        <v/>
      </c>
      <c r="F774" t="str">
        <f>IF(VLOOKUP($C774,'Spells Data'!$A$1:$N$363,5,FALSE)=0,"",VLOOKUP($C774,'Spells Data'!$A$1:$N$363,5,FALSE))</f>
        <v>1 action</v>
      </c>
      <c r="G774" t="str">
        <f>IF(VLOOKUP($C774,'Spells Data'!$A$1:$N$363,6,FALSE)=0,"",VLOOKUP($C774,'Spells Data'!$A$1:$N$363,6,FALSE))</f>
        <v>30 feet</v>
      </c>
      <c r="H774" t="str">
        <f>IF(VLOOKUP($C774,'Spells Data'!$A$1:$N$363,7,FALSE)=0,"",VLOOKUP($C774,'Spells Data'!$A$1:$N$363,7,FALSE))</f>
        <v>V</v>
      </c>
      <c r="I774" t="str">
        <f>IF(VLOOKUP($C774,'Spells Data'!$A$1:$N$363,8,FALSE)=0,"",VLOOKUP($C774,'Spells Data'!$A$1:$N$363,8,FALSE))</f>
        <v/>
      </c>
      <c r="J774" t="str">
        <f>IF(VLOOKUP($C774,'Spells Data'!$A$1:$N$363,9,FALSE)=0,"",VLOOKUP($C774,'Spells Data'!$A$1:$N$363,9,FALSE))</f>
        <v/>
      </c>
      <c r="K774" t="str">
        <f>IF(VLOOKUP($C774,'Spells Data'!$A$1:$N$363,10,FALSE)=0,"",VLOOKUP($C774,'Spells Data'!$A$1:$N$363,10,FALSE))</f>
        <v/>
      </c>
      <c r="L774" t="str">
        <f>IF(VLOOKUP($C774,'Spells Data'!$A$1:$N$363,11,FALSE)=0,"",VLOOKUP($C774,'Spells Data'!$A$1:$N$363,11,FALSE))</f>
        <v>Up to 1 minute</v>
      </c>
      <c r="M774" t="str">
        <f>IF(VLOOKUP($C774,'Spells Data'!$A$1:$N$363,12,FALSE)=0,"",VLOOKUP($C774,'Spells Data'!$A$1:$N$363,12,FALSE))</f>
        <v>You manifest a minor wonder, a sign of supernatural power, within range. You create one of six magical effects within range.</v>
      </c>
      <c r="N774" t="str">
        <f>IF(VLOOKUP($C774,'Spells Data'!$A$1:$N$363,13,FALSE)=0,"",VLOOKUP($C774,'Spells Data'!$A$1:$N$363,13,FALSE))</f>
        <v/>
      </c>
      <c r="O774" t="s">
        <v>124</v>
      </c>
    </row>
    <row r="775" spans="1:15" x14ac:dyDescent="0.4">
      <c r="A775" t="s">
        <v>195</v>
      </c>
      <c r="B775">
        <v>0</v>
      </c>
      <c r="C775" t="s">
        <v>200</v>
      </c>
      <c r="D775" t="str">
        <f>IF(VLOOKUP($C775,'Spells Data'!$A$1:$N$363,3,FALSE)=0,"",VLOOKUP($C775,'Spells Data'!$A$1:$N$363,3,FALSE))</f>
        <v>transmutation</v>
      </c>
      <c r="E775" t="str">
        <f>IF(VLOOKUP($C775,'Spells Data'!$A$1:$N$363,4,FALSE)=0,"",VLOOKUP($C775,'Spells Data'!$A$1:$N$363,4,FALSE))</f>
        <v/>
      </c>
      <c r="F775" t="str">
        <f>IF(VLOOKUP($C775,'Spells Data'!$A$1:$N$363,5,FALSE)=0,"",VLOOKUP($C775,'Spells Data'!$A$1:$N$363,5,FALSE))</f>
        <v>1 action</v>
      </c>
      <c r="G775" t="str">
        <f>IF(VLOOKUP($C775,'Spells Data'!$A$1:$N$363,6,FALSE)=0,"",VLOOKUP($C775,'Spells Data'!$A$1:$N$363,6,FALSE))</f>
        <v>30 feet</v>
      </c>
      <c r="H775" t="str">
        <f>IF(VLOOKUP($C775,'Spells Data'!$A$1:$N$363,7,FALSE)=0,"",VLOOKUP($C775,'Spells Data'!$A$1:$N$363,7,FALSE))</f>
        <v>V</v>
      </c>
      <c r="I775" t="str">
        <f>IF(VLOOKUP($C775,'Spells Data'!$A$1:$N$363,8,FALSE)=0,"",VLOOKUP($C775,'Spells Data'!$A$1:$N$363,8,FALSE))</f>
        <v>S</v>
      </c>
      <c r="J775" t="str">
        <f>IF(VLOOKUP($C775,'Spells Data'!$A$1:$N$363,9,FALSE)=0,"",VLOOKUP($C775,'Spells Data'!$A$1:$N$363,9,FALSE))</f>
        <v>M</v>
      </c>
      <c r="K775" t="str">
        <f>IF(VLOOKUP($C775,'Spells Data'!$A$1:$N$363,10,FALSE)=0,"",VLOOKUP($C775,'Spells Data'!$A$1:$N$363,10,FALSE))</f>
        <v/>
      </c>
      <c r="L775" t="str">
        <f>IF(VLOOKUP($C775,'Spells Data'!$A$1:$N$363,11,FALSE)=0,"",VLOOKUP($C775,'Spells Data'!$A$1:$N$363,11,FALSE))</f>
        <v>Instantaneous</v>
      </c>
      <c r="M775" t="str">
        <f>IF(VLOOKUP($C775,'Spells Data'!$A$1:$N$363,12,FALSE)=0,"",VLOOKUP($C775,'Spells Data'!$A$1:$N$363,12,FALSE))</f>
        <v>You create a long, vine-like whip covered in thorns that lashes out at your command toward a creature in range A melee spell attack hit deals 1d6 piercing damage and pulls a Large or smaller creature 10' towards you.</v>
      </c>
      <c r="N775" t="str">
        <f>IF(VLOOKUP($C775,'Spells Data'!$A$1:$N$363,13,FALSE)=0,"",VLOOKUP($C775,'Spells Data'!$A$1:$N$363,13,FALSE))</f>
        <v>yes</v>
      </c>
      <c r="O775" t="s">
        <v>195</v>
      </c>
    </row>
    <row r="776" spans="1:15" x14ac:dyDescent="0.4">
      <c r="A776" t="s">
        <v>247</v>
      </c>
      <c r="B776">
        <v>1</v>
      </c>
      <c r="C776" t="s">
        <v>251</v>
      </c>
      <c r="D776" t="str">
        <f>IF(VLOOKUP($C776,'Spells Data'!$A$1:$N$363,3,FALSE)=0,"",VLOOKUP($C776,'Spells Data'!$A$1:$N$363,3,FALSE))</f>
        <v>evocation</v>
      </c>
      <c r="E776" t="str">
        <f>IF(VLOOKUP($C776,'Spells Data'!$A$1:$N$363,4,FALSE)=0,"",VLOOKUP($C776,'Spells Data'!$A$1:$N$363,4,FALSE))</f>
        <v/>
      </c>
      <c r="F776" t="str">
        <f>IF(VLOOKUP($C776,'Spells Data'!$A$1:$N$363,5,FALSE)=0,"",VLOOKUP($C776,'Spells Data'!$A$1:$N$363,5,FALSE))</f>
        <v>1 bonus action</v>
      </c>
      <c r="G776" t="str">
        <f>IF(VLOOKUP($C776,'Spells Data'!$A$1:$N$363,6,FALSE)=0,"",VLOOKUP($C776,'Spells Data'!$A$1:$N$363,6,FALSE))</f>
        <v>Self</v>
      </c>
      <c r="H776" t="str">
        <f>IF(VLOOKUP($C776,'Spells Data'!$A$1:$N$363,7,FALSE)=0,"",VLOOKUP($C776,'Spells Data'!$A$1:$N$363,7,FALSE))</f>
        <v>V</v>
      </c>
      <c r="I776" t="str">
        <f>IF(VLOOKUP($C776,'Spells Data'!$A$1:$N$363,8,FALSE)=0,"",VLOOKUP($C776,'Spells Data'!$A$1:$N$363,8,FALSE))</f>
        <v/>
      </c>
      <c r="J776" t="str">
        <f>IF(VLOOKUP($C776,'Spells Data'!$A$1:$N$363,9,FALSE)=0,"",VLOOKUP($C776,'Spells Data'!$A$1:$N$363,9,FALSE))</f>
        <v/>
      </c>
      <c r="K776" t="str">
        <f>IF(VLOOKUP($C776,'Spells Data'!$A$1:$N$363,10,FALSE)=0,"",VLOOKUP($C776,'Spells Data'!$A$1:$N$363,10,FALSE))</f>
        <v/>
      </c>
      <c r="L776" t="str">
        <f>IF(VLOOKUP($C776,'Spells Data'!$A$1:$N$363,11,FALSE)=0,"",VLOOKUP($C776,'Spells Data'!$A$1:$N$363,11,FALSE))</f>
        <v>Concentration, up to 1 minute</v>
      </c>
      <c r="M776" t="str">
        <f>IF(VLOOKUP($C776,'Spells Data'!$A$1:$N$363,12,FALSE)=0,"",VLOOKUP($C776,'Spells Data'!$A$1:$N$363,12,FALSE))</f>
        <v>The first melee hit with a weapon during duration  deals +2d8 thunder damage and pushes creatures 10' away on failed Str save</v>
      </c>
      <c r="N776" t="str">
        <f>IF(VLOOKUP($C776,'Spells Data'!$A$1:$N$363,13,FALSE)=0,"",VLOOKUP($C776,'Spells Data'!$A$1:$N$363,13,FALSE))</f>
        <v/>
      </c>
      <c r="O776" t="s">
        <v>247</v>
      </c>
    </row>
    <row r="777" spans="1:15" x14ac:dyDescent="0.4">
      <c r="A777" t="s">
        <v>10</v>
      </c>
      <c r="B777">
        <v>1</v>
      </c>
      <c r="C777" t="s">
        <v>39</v>
      </c>
      <c r="D777" t="str">
        <f>IF(VLOOKUP($C777,'Spells Data'!$A$1:$N$363,3,FALSE)=0,"",VLOOKUP($C777,'Spells Data'!$A$1:$N$363,3,FALSE))</f>
        <v>evocation</v>
      </c>
      <c r="E777" t="str">
        <f>IF(VLOOKUP($C777,'Spells Data'!$A$1:$N$363,4,FALSE)=0,"",VLOOKUP($C777,'Spells Data'!$A$1:$N$363,4,FALSE))</f>
        <v/>
      </c>
      <c r="F777" t="str">
        <f>IF(VLOOKUP($C777,'Spells Data'!$A$1:$N$363,5,FALSE)=0,"",VLOOKUP($C777,'Spells Data'!$A$1:$N$363,5,FALSE))</f>
        <v>1 action</v>
      </c>
      <c r="G777" t="str">
        <f>IF(VLOOKUP($C777,'Spells Data'!$A$1:$N$363,6,FALSE)=0,"",VLOOKUP($C777,'Spells Data'!$A$1:$N$363,6,FALSE))</f>
        <v>Self (15-foot cube)</v>
      </c>
      <c r="H777" t="str">
        <f>IF(VLOOKUP($C777,'Spells Data'!$A$1:$N$363,7,FALSE)=0,"",VLOOKUP($C777,'Spells Data'!$A$1:$N$363,7,FALSE))</f>
        <v>V</v>
      </c>
      <c r="I777" t="str">
        <f>IF(VLOOKUP($C777,'Spells Data'!$A$1:$N$363,8,FALSE)=0,"",VLOOKUP($C777,'Spells Data'!$A$1:$N$363,8,FALSE))</f>
        <v>S</v>
      </c>
      <c r="J777" t="str">
        <f>IF(VLOOKUP($C777,'Spells Data'!$A$1:$N$363,9,FALSE)=0,"",VLOOKUP($C777,'Spells Data'!$A$1:$N$363,9,FALSE))</f>
        <v/>
      </c>
      <c r="K777" t="str">
        <f>IF(VLOOKUP($C777,'Spells Data'!$A$1:$N$363,10,FALSE)=0,"",VLOOKUP($C777,'Spells Data'!$A$1:$N$363,10,FALSE))</f>
        <v/>
      </c>
      <c r="L777" t="str">
        <f>IF(VLOOKUP($C777,'Spells Data'!$A$1:$N$363,11,FALSE)=0,"",VLOOKUP($C777,'Spells Data'!$A$1:$N$363,11,FALSE))</f>
        <v>Instantaneous</v>
      </c>
      <c r="M777" t="str">
        <f>IF(VLOOKUP($C777,'Spells Data'!$A$1:$N$363,12,FALSE)=0,"",VLOOKUP($C777,'Spells Data'!$A$1:$N$363,12,FALSE))</f>
        <v>Each creature in a 15-foot cube originating from you must make a Constitution saving throw. On a failed save, a creature takes 2d8 thunder damage and is pushed 10 feet away from you</v>
      </c>
      <c r="N777" t="str">
        <f>IF(VLOOKUP($C777,'Spells Data'!$A$1:$N$363,13,FALSE)=0,"",VLOOKUP($C777,'Spells Data'!$A$1:$N$363,13,FALSE))</f>
        <v>yes</v>
      </c>
      <c r="O777" t="s">
        <v>10</v>
      </c>
    </row>
    <row r="778" spans="1:15" x14ac:dyDescent="0.4">
      <c r="A778" t="s">
        <v>195</v>
      </c>
      <c r="B778">
        <v>1</v>
      </c>
      <c r="C778" t="s">
        <v>39</v>
      </c>
      <c r="D778" t="str">
        <f>IF(VLOOKUP($C778,'Spells Data'!$A$1:$N$363,3,FALSE)=0,"",VLOOKUP($C778,'Spells Data'!$A$1:$N$363,3,FALSE))</f>
        <v>evocation</v>
      </c>
      <c r="E778" t="str">
        <f>IF(VLOOKUP($C778,'Spells Data'!$A$1:$N$363,4,FALSE)=0,"",VLOOKUP($C778,'Spells Data'!$A$1:$N$363,4,FALSE))</f>
        <v/>
      </c>
      <c r="F778" t="str">
        <f>IF(VLOOKUP($C778,'Spells Data'!$A$1:$N$363,5,FALSE)=0,"",VLOOKUP($C778,'Spells Data'!$A$1:$N$363,5,FALSE))</f>
        <v>1 action</v>
      </c>
      <c r="G778" t="str">
        <f>IF(VLOOKUP($C778,'Spells Data'!$A$1:$N$363,6,FALSE)=0,"",VLOOKUP($C778,'Spells Data'!$A$1:$N$363,6,FALSE))</f>
        <v>Self (15-foot cube)</v>
      </c>
      <c r="H778" t="str">
        <f>IF(VLOOKUP($C778,'Spells Data'!$A$1:$N$363,7,FALSE)=0,"",VLOOKUP($C778,'Spells Data'!$A$1:$N$363,7,FALSE))</f>
        <v>V</v>
      </c>
      <c r="I778" t="str">
        <f>IF(VLOOKUP($C778,'Spells Data'!$A$1:$N$363,8,FALSE)=0,"",VLOOKUP($C778,'Spells Data'!$A$1:$N$363,8,FALSE))</f>
        <v>S</v>
      </c>
      <c r="J778" t="str">
        <f>IF(VLOOKUP($C778,'Spells Data'!$A$1:$N$363,9,FALSE)=0,"",VLOOKUP($C778,'Spells Data'!$A$1:$N$363,9,FALSE))</f>
        <v/>
      </c>
      <c r="K778" t="str">
        <f>IF(VLOOKUP($C778,'Spells Data'!$A$1:$N$363,10,FALSE)=0,"",VLOOKUP($C778,'Spells Data'!$A$1:$N$363,10,FALSE))</f>
        <v/>
      </c>
      <c r="L778" t="str">
        <f>IF(VLOOKUP($C778,'Spells Data'!$A$1:$N$363,11,FALSE)=0,"",VLOOKUP($C778,'Spells Data'!$A$1:$N$363,11,FALSE))</f>
        <v>Instantaneous</v>
      </c>
      <c r="M778" t="str">
        <f>IF(VLOOKUP($C778,'Spells Data'!$A$1:$N$363,12,FALSE)=0,"",VLOOKUP($C778,'Spells Data'!$A$1:$N$363,12,FALSE))</f>
        <v>Each creature in a 15-foot cube originating from you must make a Constitution saving throw. On a failed save, a creature takes 2d8 thunder damage and is pushed 10 feet away from you</v>
      </c>
      <c r="N778" t="str">
        <f>IF(VLOOKUP($C778,'Spells Data'!$A$1:$N$363,13,FALSE)=0,"",VLOOKUP($C778,'Spells Data'!$A$1:$N$363,13,FALSE))</f>
        <v>yes</v>
      </c>
      <c r="O778" t="s">
        <v>195</v>
      </c>
    </row>
    <row r="779" spans="1:15" x14ac:dyDescent="0.4">
      <c r="A779" t="s">
        <v>278</v>
      </c>
      <c r="B779">
        <v>1</v>
      </c>
      <c r="C779" t="s">
        <v>39</v>
      </c>
      <c r="D779" t="str">
        <f>IF(VLOOKUP($C779,'Spells Data'!$A$1:$N$363,3,FALSE)=0,"",VLOOKUP($C779,'Spells Data'!$A$1:$N$363,3,FALSE))</f>
        <v>evocation</v>
      </c>
      <c r="E779" t="str">
        <f>IF(VLOOKUP($C779,'Spells Data'!$A$1:$N$363,4,FALSE)=0,"",VLOOKUP($C779,'Spells Data'!$A$1:$N$363,4,FALSE))</f>
        <v/>
      </c>
      <c r="F779" t="str">
        <f>IF(VLOOKUP($C779,'Spells Data'!$A$1:$N$363,5,FALSE)=0,"",VLOOKUP($C779,'Spells Data'!$A$1:$N$363,5,FALSE))</f>
        <v>1 action</v>
      </c>
      <c r="G779" t="str">
        <f>IF(VLOOKUP($C779,'Spells Data'!$A$1:$N$363,6,FALSE)=0,"",VLOOKUP($C779,'Spells Data'!$A$1:$N$363,6,FALSE))</f>
        <v>Self (15-foot cube)</v>
      </c>
      <c r="H779" t="str">
        <f>IF(VLOOKUP($C779,'Spells Data'!$A$1:$N$363,7,FALSE)=0,"",VLOOKUP($C779,'Spells Data'!$A$1:$N$363,7,FALSE))</f>
        <v>V</v>
      </c>
      <c r="I779" t="str">
        <f>IF(VLOOKUP($C779,'Spells Data'!$A$1:$N$363,8,FALSE)=0,"",VLOOKUP($C779,'Spells Data'!$A$1:$N$363,8,FALSE))</f>
        <v>S</v>
      </c>
      <c r="J779" t="str">
        <f>IF(VLOOKUP($C779,'Spells Data'!$A$1:$N$363,9,FALSE)=0,"",VLOOKUP($C779,'Spells Data'!$A$1:$N$363,9,FALSE))</f>
        <v/>
      </c>
      <c r="K779" t="str">
        <f>IF(VLOOKUP($C779,'Spells Data'!$A$1:$N$363,10,FALSE)=0,"",VLOOKUP($C779,'Spells Data'!$A$1:$N$363,10,FALSE))</f>
        <v/>
      </c>
      <c r="L779" t="str">
        <f>IF(VLOOKUP($C779,'Spells Data'!$A$1:$N$363,11,FALSE)=0,"",VLOOKUP($C779,'Spells Data'!$A$1:$N$363,11,FALSE))</f>
        <v>Instantaneous</v>
      </c>
      <c r="M779" t="str">
        <f>IF(VLOOKUP($C779,'Spells Data'!$A$1:$N$363,12,FALSE)=0,"",VLOOKUP($C779,'Spells Data'!$A$1:$N$363,12,FALSE))</f>
        <v>Each creature in a 15-foot cube originating from you must make a Constitution saving throw. On a failed save, a creature takes 2d8 thunder damage and is pushed 10 feet away from you</v>
      </c>
      <c r="N779" t="str">
        <f>IF(VLOOKUP($C779,'Spells Data'!$A$1:$N$363,13,FALSE)=0,"",VLOOKUP($C779,'Spells Data'!$A$1:$N$363,13,FALSE))</f>
        <v>yes</v>
      </c>
      <c r="O779" t="s">
        <v>278</v>
      </c>
    </row>
    <row r="780" spans="1:15" x14ac:dyDescent="0.4">
      <c r="A780" t="s">
        <v>342</v>
      </c>
      <c r="B780">
        <v>1</v>
      </c>
      <c r="C780" t="s">
        <v>39</v>
      </c>
      <c r="D780" t="str">
        <f>IF(VLOOKUP($C780,'Spells Data'!$A$1:$N$363,3,FALSE)=0,"",VLOOKUP($C780,'Spells Data'!$A$1:$N$363,3,FALSE))</f>
        <v>evocation</v>
      </c>
      <c r="E780" t="str">
        <f>IF(VLOOKUP($C780,'Spells Data'!$A$1:$N$363,4,FALSE)=0,"",VLOOKUP($C780,'Spells Data'!$A$1:$N$363,4,FALSE))</f>
        <v/>
      </c>
      <c r="F780" t="str">
        <f>IF(VLOOKUP($C780,'Spells Data'!$A$1:$N$363,5,FALSE)=0,"",VLOOKUP($C780,'Spells Data'!$A$1:$N$363,5,FALSE))</f>
        <v>1 action</v>
      </c>
      <c r="G780" t="str">
        <f>IF(VLOOKUP($C780,'Spells Data'!$A$1:$N$363,6,FALSE)=0,"",VLOOKUP($C780,'Spells Data'!$A$1:$N$363,6,FALSE))</f>
        <v>Self (15-foot cube)</v>
      </c>
      <c r="H780" t="str">
        <f>IF(VLOOKUP($C780,'Spells Data'!$A$1:$N$363,7,FALSE)=0,"",VLOOKUP($C780,'Spells Data'!$A$1:$N$363,7,FALSE))</f>
        <v>V</v>
      </c>
      <c r="I780" t="str">
        <f>IF(VLOOKUP($C780,'Spells Data'!$A$1:$N$363,8,FALSE)=0,"",VLOOKUP($C780,'Spells Data'!$A$1:$N$363,8,FALSE))</f>
        <v>S</v>
      </c>
      <c r="J780" t="str">
        <f>IF(VLOOKUP($C780,'Spells Data'!$A$1:$N$363,9,FALSE)=0,"",VLOOKUP($C780,'Spells Data'!$A$1:$N$363,9,FALSE))</f>
        <v/>
      </c>
      <c r="K780" t="str">
        <f>IF(VLOOKUP($C780,'Spells Data'!$A$1:$N$363,10,FALSE)=0,"",VLOOKUP($C780,'Spells Data'!$A$1:$N$363,10,FALSE))</f>
        <v/>
      </c>
      <c r="L780" t="str">
        <f>IF(VLOOKUP($C780,'Spells Data'!$A$1:$N$363,11,FALSE)=0,"",VLOOKUP($C780,'Spells Data'!$A$1:$N$363,11,FALSE))</f>
        <v>Instantaneous</v>
      </c>
      <c r="M780" t="str">
        <f>IF(VLOOKUP($C780,'Spells Data'!$A$1:$N$363,12,FALSE)=0,"",VLOOKUP($C780,'Spells Data'!$A$1:$N$363,12,FALSE))</f>
        <v>Each creature in a 15-foot cube originating from you must make a Constitution saving throw. On a failed save, a creature takes 2d8 thunder damage and is pushed 10 feet away from you</v>
      </c>
      <c r="N780" t="str">
        <f>IF(VLOOKUP($C780,'Spells Data'!$A$1:$N$363,13,FALSE)=0,"",VLOOKUP($C780,'Spells Data'!$A$1:$N$363,13,FALSE))</f>
        <v>yes</v>
      </c>
      <c r="O780" t="s">
        <v>342</v>
      </c>
    </row>
    <row r="781" spans="1:15" x14ac:dyDescent="0.4">
      <c r="A781" t="s">
        <v>278</v>
      </c>
      <c r="B781">
        <v>9</v>
      </c>
      <c r="C781" t="s">
        <v>327</v>
      </c>
      <c r="D781" t="str">
        <f>IF(VLOOKUP($C781,'Spells Data'!$A$1:$N$363,3,FALSE)=0,"",VLOOKUP($C781,'Spells Data'!$A$1:$N$363,3,FALSE))</f>
        <v>transmutation</v>
      </c>
      <c r="E781" t="str">
        <f>IF(VLOOKUP($C781,'Spells Data'!$A$1:$N$363,4,FALSE)=0,"",VLOOKUP($C781,'Spells Data'!$A$1:$N$363,4,FALSE))</f>
        <v/>
      </c>
      <c r="F781" t="str">
        <f>IF(VLOOKUP($C781,'Spells Data'!$A$1:$N$363,5,FALSE)=0,"",VLOOKUP($C781,'Spells Data'!$A$1:$N$363,5,FALSE))</f>
        <v>1 action</v>
      </c>
      <c r="G781" t="str">
        <f>IF(VLOOKUP($C781,'Spells Data'!$A$1:$N$363,6,FALSE)=0,"",VLOOKUP($C781,'Spells Data'!$A$1:$N$363,6,FALSE))</f>
        <v>Self</v>
      </c>
      <c r="H781" t="str">
        <f>IF(VLOOKUP($C781,'Spells Data'!$A$1:$N$363,7,FALSE)=0,"",VLOOKUP($C781,'Spells Data'!$A$1:$N$363,7,FALSE))</f>
        <v>V</v>
      </c>
      <c r="I781" t="str">
        <f>IF(VLOOKUP($C781,'Spells Data'!$A$1:$N$363,8,FALSE)=0,"",VLOOKUP($C781,'Spells Data'!$A$1:$N$363,8,FALSE))</f>
        <v/>
      </c>
      <c r="J781" t="str">
        <f>IF(VLOOKUP($C781,'Spells Data'!$A$1:$N$363,9,FALSE)=0,"",VLOOKUP($C781,'Spells Data'!$A$1:$N$363,9,FALSE))</f>
        <v/>
      </c>
      <c r="K781" t="str">
        <f>IF(VLOOKUP($C781,'Spells Data'!$A$1:$N$363,10,FALSE)=0,"",VLOOKUP($C781,'Spells Data'!$A$1:$N$363,10,FALSE))</f>
        <v/>
      </c>
      <c r="L781" t="str">
        <f>IF(VLOOKUP($C781,'Spells Data'!$A$1:$N$363,11,FALSE)=0,"",VLOOKUP($C781,'Spells Data'!$A$1:$N$363,11,FALSE))</f>
        <v>Instantaneous</v>
      </c>
      <c r="M781" t="str">
        <f>IF(VLOOKUP($C781,'Spells Data'!$A$1:$N$363,12,FALSE)=0,"",VLOOKUP($C781,'Spells Data'!$A$1:$N$363,12,FALSE))</f>
        <v>No time passes for other creatures, while you take 1d4 + 1 turns in a row, during which you can use actions and move as normal</v>
      </c>
      <c r="N781" t="str">
        <f>IF(VLOOKUP($C781,'Spells Data'!$A$1:$N$363,13,FALSE)=0,"",VLOOKUP($C781,'Spells Data'!$A$1:$N$363,13,FALSE))</f>
        <v/>
      </c>
      <c r="O781" t="s">
        <v>278</v>
      </c>
    </row>
    <row r="782" spans="1:15" x14ac:dyDescent="0.4">
      <c r="A782" t="s">
        <v>342</v>
      </c>
      <c r="B782">
        <v>9</v>
      </c>
      <c r="C782" t="s">
        <v>327</v>
      </c>
      <c r="D782" t="str">
        <f>IF(VLOOKUP($C782,'Spells Data'!$A$1:$N$363,3,FALSE)=0,"",VLOOKUP($C782,'Spells Data'!$A$1:$N$363,3,FALSE))</f>
        <v>transmutation</v>
      </c>
      <c r="E782" t="str">
        <f>IF(VLOOKUP($C782,'Spells Data'!$A$1:$N$363,4,FALSE)=0,"",VLOOKUP($C782,'Spells Data'!$A$1:$N$363,4,FALSE))</f>
        <v/>
      </c>
      <c r="F782" t="str">
        <f>IF(VLOOKUP($C782,'Spells Data'!$A$1:$N$363,5,FALSE)=0,"",VLOOKUP($C782,'Spells Data'!$A$1:$N$363,5,FALSE))</f>
        <v>1 action</v>
      </c>
      <c r="G782" t="str">
        <f>IF(VLOOKUP($C782,'Spells Data'!$A$1:$N$363,6,FALSE)=0,"",VLOOKUP($C782,'Spells Data'!$A$1:$N$363,6,FALSE))</f>
        <v>Self</v>
      </c>
      <c r="H782" t="str">
        <f>IF(VLOOKUP($C782,'Spells Data'!$A$1:$N$363,7,FALSE)=0,"",VLOOKUP($C782,'Spells Data'!$A$1:$N$363,7,FALSE))</f>
        <v>V</v>
      </c>
      <c r="I782" t="str">
        <f>IF(VLOOKUP($C782,'Spells Data'!$A$1:$N$363,8,FALSE)=0,"",VLOOKUP($C782,'Spells Data'!$A$1:$N$363,8,FALSE))</f>
        <v/>
      </c>
      <c r="J782" t="str">
        <f>IF(VLOOKUP($C782,'Spells Data'!$A$1:$N$363,9,FALSE)=0,"",VLOOKUP($C782,'Spells Data'!$A$1:$N$363,9,FALSE))</f>
        <v/>
      </c>
      <c r="K782" t="str">
        <f>IF(VLOOKUP($C782,'Spells Data'!$A$1:$N$363,10,FALSE)=0,"",VLOOKUP($C782,'Spells Data'!$A$1:$N$363,10,FALSE))</f>
        <v/>
      </c>
      <c r="L782" t="str">
        <f>IF(VLOOKUP($C782,'Spells Data'!$A$1:$N$363,11,FALSE)=0,"",VLOOKUP($C782,'Spells Data'!$A$1:$N$363,11,FALSE))</f>
        <v>Instantaneous</v>
      </c>
      <c r="M782" t="str">
        <f>IF(VLOOKUP($C782,'Spells Data'!$A$1:$N$363,12,FALSE)=0,"",VLOOKUP($C782,'Spells Data'!$A$1:$N$363,12,FALSE))</f>
        <v>No time passes for other creatures, while you take 1d4 + 1 turns in a row, during which you can use actions and move as normal</v>
      </c>
      <c r="N782" t="str">
        <f>IF(VLOOKUP($C782,'Spells Data'!$A$1:$N$363,13,FALSE)=0,"",VLOOKUP($C782,'Spells Data'!$A$1:$N$363,13,FALSE))</f>
        <v/>
      </c>
      <c r="O782" t="s">
        <v>342</v>
      </c>
    </row>
    <row r="783" spans="1:15" x14ac:dyDescent="0.4">
      <c r="A783" t="s">
        <v>10</v>
      </c>
      <c r="B783">
        <v>3</v>
      </c>
      <c r="C783" t="s">
        <v>74</v>
      </c>
      <c r="D783" t="str">
        <f>IF(VLOOKUP($C783,'Spells Data'!$A$1:$N$363,3,FALSE)=0,"",VLOOKUP($C783,'Spells Data'!$A$1:$N$363,3,FALSE))</f>
        <v>divination</v>
      </c>
      <c r="E783" t="str">
        <f>IF(VLOOKUP($C783,'Spells Data'!$A$1:$N$363,4,FALSE)=0,"",VLOOKUP($C783,'Spells Data'!$A$1:$N$363,4,FALSE))</f>
        <v/>
      </c>
      <c r="F783" t="str">
        <f>IF(VLOOKUP($C783,'Spells Data'!$A$1:$N$363,5,FALSE)=0,"",VLOOKUP($C783,'Spells Data'!$A$1:$N$363,5,FALSE))</f>
        <v>1 action</v>
      </c>
      <c r="G783" t="str">
        <f>IF(VLOOKUP($C783,'Spells Data'!$A$1:$N$363,6,FALSE)=0,"",VLOOKUP($C783,'Spells Data'!$A$1:$N$363,6,FALSE))</f>
        <v>Touch</v>
      </c>
      <c r="H783" t="str">
        <f>IF(VLOOKUP($C783,'Spells Data'!$A$1:$N$363,7,FALSE)=0,"",VLOOKUP($C783,'Spells Data'!$A$1:$N$363,7,FALSE))</f>
        <v>V</v>
      </c>
      <c r="I783" t="str">
        <f>IF(VLOOKUP($C783,'Spells Data'!$A$1:$N$363,8,FALSE)=0,"",VLOOKUP($C783,'Spells Data'!$A$1:$N$363,8,FALSE))</f>
        <v/>
      </c>
      <c r="J783" t="str">
        <f>IF(VLOOKUP($C783,'Spells Data'!$A$1:$N$363,9,FALSE)=0,"",VLOOKUP($C783,'Spells Data'!$A$1:$N$363,9,FALSE))</f>
        <v>M</v>
      </c>
      <c r="K783" t="str">
        <f>IF(VLOOKUP($C783,'Spells Data'!$A$1:$N$363,10,FALSE)=0,"",VLOOKUP($C783,'Spells Data'!$A$1:$N$363,10,FALSE))</f>
        <v/>
      </c>
      <c r="L783" t="str">
        <f>IF(VLOOKUP($C783,'Spells Data'!$A$1:$N$363,11,FALSE)=0,"",VLOOKUP($C783,'Spells Data'!$A$1:$N$363,11,FALSE))</f>
        <v>1 hour</v>
      </c>
      <c r="M783" t="str">
        <f>IF(VLOOKUP($C783,'Spells Data'!$A$1:$N$363,12,FALSE)=0,"",VLOOKUP($C783,'Spells Data'!$A$1:$N$363,12,FALSE))</f>
        <v>This spell grants the creature you touch the ability to understand any spoken language it hears and  be understood by any creature that speaks a language.</v>
      </c>
      <c r="N783" t="str">
        <f>IF(VLOOKUP($C783,'Spells Data'!$A$1:$N$363,13,FALSE)=0,"",VLOOKUP($C783,'Spells Data'!$A$1:$N$363,13,FALSE))</f>
        <v/>
      </c>
      <c r="O783" t="s">
        <v>10</v>
      </c>
    </row>
    <row r="784" spans="1:15" x14ac:dyDescent="0.4">
      <c r="A784" t="s">
        <v>124</v>
      </c>
      <c r="B784">
        <v>3</v>
      </c>
      <c r="C784" t="s">
        <v>74</v>
      </c>
      <c r="D784" t="str">
        <f>IF(VLOOKUP($C784,'Spells Data'!$A$1:$N$363,3,FALSE)=0,"",VLOOKUP($C784,'Spells Data'!$A$1:$N$363,3,FALSE))</f>
        <v>divination</v>
      </c>
      <c r="E784" t="str">
        <f>IF(VLOOKUP($C784,'Spells Data'!$A$1:$N$363,4,FALSE)=0,"",VLOOKUP($C784,'Spells Data'!$A$1:$N$363,4,FALSE))</f>
        <v/>
      </c>
      <c r="F784" t="str">
        <f>IF(VLOOKUP($C784,'Spells Data'!$A$1:$N$363,5,FALSE)=0,"",VLOOKUP($C784,'Spells Data'!$A$1:$N$363,5,FALSE))</f>
        <v>1 action</v>
      </c>
      <c r="G784" t="str">
        <f>IF(VLOOKUP($C784,'Spells Data'!$A$1:$N$363,6,FALSE)=0,"",VLOOKUP($C784,'Spells Data'!$A$1:$N$363,6,FALSE))</f>
        <v>Touch</v>
      </c>
      <c r="H784" t="str">
        <f>IF(VLOOKUP($C784,'Spells Data'!$A$1:$N$363,7,FALSE)=0,"",VLOOKUP($C784,'Spells Data'!$A$1:$N$363,7,FALSE))</f>
        <v>V</v>
      </c>
      <c r="I784" t="str">
        <f>IF(VLOOKUP($C784,'Spells Data'!$A$1:$N$363,8,FALSE)=0,"",VLOOKUP($C784,'Spells Data'!$A$1:$N$363,8,FALSE))</f>
        <v/>
      </c>
      <c r="J784" t="str">
        <f>IF(VLOOKUP($C784,'Spells Data'!$A$1:$N$363,9,FALSE)=0,"",VLOOKUP($C784,'Spells Data'!$A$1:$N$363,9,FALSE))</f>
        <v>M</v>
      </c>
      <c r="K784" t="str">
        <f>IF(VLOOKUP($C784,'Spells Data'!$A$1:$N$363,10,FALSE)=0,"",VLOOKUP($C784,'Spells Data'!$A$1:$N$363,10,FALSE))</f>
        <v/>
      </c>
      <c r="L784" t="str">
        <f>IF(VLOOKUP($C784,'Spells Data'!$A$1:$N$363,11,FALSE)=0,"",VLOOKUP($C784,'Spells Data'!$A$1:$N$363,11,FALSE))</f>
        <v>1 hour</v>
      </c>
      <c r="M784" t="str">
        <f>IF(VLOOKUP($C784,'Spells Data'!$A$1:$N$363,12,FALSE)=0,"",VLOOKUP($C784,'Spells Data'!$A$1:$N$363,12,FALSE))</f>
        <v>This spell grants the creature you touch the ability to understand any spoken language it hears and  be understood by any creature that speaks a language.</v>
      </c>
      <c r="N784" t="str">
        <f>IF(VLOOKUP($C784,'Spells Data'!$A$1:$N$363,13,FALSE)=0,"",VLOOKUP($C784,'Spells Data'!$A$1:$N$363,13,FALSE))</f>
        <v/>
      </c>
      <c r="O784" t="s">
        <v>124</v>
      </c>
    </row>
    <row r="785" spans="1:15" x14ac:dyDescent="0.4">
      <c r="A785" t="s">
        <v>278</v>
      </c>
      <c r="B785">
        <v>3</v>
      </c>
      <c r="C785" t="s">
        <v>74</v>
      </c>
      <c r="D785" t="str">
        <f>IF(VLOOKUP($C785,'Spells Data'!$A$1:$N$363,3,FALSE)=0,"",VLOOKUP($C785,'Spells Data'!$A$1:$N$363,3,FALSE))</f>
        <v>divination</v>
      </c>
      <c r="E785" t="str">
        <f>IF(VLOOKUP($C785,'Spells Data'!$A$1:$N$363,4,FALSE)=0,"",VLOOKUP($C785,'Spells Data'!$A$1:$N$363,4,FALSE))</f>
        <v/>
      </c>
      <c r="F785" t="str">
        <f>IF(VLOOKUP($C785,'Spells Data'!$A$1:$N$363,5,FALSE)=0,"",VLOOKUP($C785,'Spells Data'!$A$1:$N$363,5,FALSE))</f>
        <v>1 action</v>
      </c>
      <c r="G785" t="str">
        <f>IF(VLOOKUP($C785,'Spells Data'!$A$1:$N$363,6,FALSE)=0,"",VLOOKUP($C785,'Spells Data'!$A$1:$N$363,6,FALSE))</f>
        <v>Touch</v>
      </c>
      <c r="H785" t="str">
        <f>IF(VLOOKUP($C785,'Spells Data'!$A$1:$N$363,7,FALSE)=0,"",VLOOKUP($C785,'Spells Data'!$A$1:$N$363,7,FALSE))</f>
        <v>V</v>
      </c>
      <c r="I785" t="str">
        <f>IF(VLOOKUP($C785,'Spells Data'!$A$1:$N$363,8,FALSE)=0,"",VLOOKUP($C785,'Spells Data'!$A$1:$N$363,8,FALSE))</f>
        <v/>
      </c>
      <c r="J785" t="str">
        <f>IF(VLOOKUP($C785,'Spells Data'!$A$1:$N$363,9,FALSE)=0,"",VLOOKUP($C785,'Spells Data'!$A$1:$N$363,9,FALSE))</f>
        <v>M</v>
      </c>
      <c r="K785" t="str">
        <f>IF(VLOOKUP($C785,'Spells Data'!$A$1:$N$363,10,FALSE)=0,"",VLOOKUP($C785,'Spells Data'!$A$1:$N$363,10,FALSE))</f>
        <v/>
      </c>
      <c r="L785" t="str">
        <f>IF(VLOOKUP($C785,'Spells Data'!$A$1:$N$363,11,FALSE)=0,"",VLOOKUP($C785,'Spells Data'!$A$1:$N$363,11,FALSE))</f>
        <v>1 hour</v>
      </c>
      <c r="M785" t="str">
        <f>IF(VLOOKUP($C785,'Spells Data'!$A$1:$N$363,12,FALSE)=0,"",VLOOKUP($C785,'Spells Data'!$A$1:$N$363,12,FALSE))</f>
        <v>This spell grants the creature you touch the ability to understand any spoken language it hears and  be understood by any creature that speaks a language.</v>
      </c>
      <c r="N785" t="str">
        <f>IF(VLOOKUP($C785,'Spells Data'!$A$1:$N$363,13,FALSE)=0,"",VLOOKUP($C785,'Spells Data'!$A$1:$N$363,13,FALSE))</f>
        <v/>
      </c>
      <c r="O785" t="s">
        <v>278</v>
      </c>
    </row>
    <row r="786" spans="1:15" x14ac:dyDescent="0.4">
      <c r="A786" t="s">
        <v>329</v>
      </c>
      <c r="B786">
        <v>3</v>
      </c>
      <c r="C786" t="s">
        <v>74</v>
      </c>
      <c r="D786" t="str">
        <f>IF(VLOOKUP($C786,'Spells Data'!$A$1:$N$363,3,FALSE)=0,"",VLOOKUP($C786,'Spells Data'!$A$1:$N$363,3,FALSE))</f>
        <v>divination</v>
      </c>
      <c r="E786" t="str">
        <f>IF(VLOOKUP($C786,'Spells Data'!$A$1:$N$363,4,FALSE)=0,"",VLOOKUP($C786,'Spells Data'!$A$1:$N$363,4,FALSE))</f>
        <v/>
      </c>
      <c r="F786" t="str">
        <f>IF(VLOOKUP($C786,'Spells Data'!$A$1:$N$363,5,FALSE)=0,"",VLOOKUP($C786,'Spells Data'!$A$1:$N$363,5,FALSE))</f>
        <v>1 action</v>
      </c>
      <c r="G786" t="str">
        <f>IF(VLOOKUP($C786,'Spells Data'!$A$1:$N$363,6,FALSE)=0,"",VLOOKUP($C786,'Spells Data'!$A$1:$N$363,6,FALSE))</f>
        <v>Touch</v>
      </c>
      <c r="H786" t="str">
        <f>IF(VLOOKUP($C786,'Spells Data'!$A$1:$N$363,7,FALSE)=0,"",VLOOKUP($C786,'Spells Data'!$A$1:$N$363,7,FALSE))</f>
        <v>V</v>
      </c>
      <c r="I786" t="str">
        <f>IF(VLOOKUP($C786,'Spells Data'!$A$1:$N$363,8,FALSE)=0,"",VLOOKUP($C786,'Spells Data'!$A$1:$N$363,8,FALSE))</f>
        <v/>
      </c>
      <c r="J786" t="str">
        <f>IF(VLOOKUP($C786,'Spells Data'!$A$1:$N$363,9,FALSE)=0,"",VLOOKUP($C786,'Spells Data'!$A$1:$N$363,9,FALSE))</f>
        <v>M</v>
      </c>
      <c r="K786" t="str">
        <f>IF(VLOOKUP($C786,'Spells Data'!$A$1:$N$363,10,FALSE)=0,"",VLOOKUP($C786,'Spells Data'!$A$1:$N$363,10,FALSE))</f>
        <v/>
      </c>
      <c r="L786" t="str">
        <f>IF(VLOOKUP($C786,'Spells Data'!$A$1:$N$363,11,FALSE)=0,"",VLOOKUP($C786,'Spells Data'!$A$1:$N$363,11,FALSE))</f>
        <v>1 hour</v>
      </c>
      <c r="M786" t="str">
        <f>IF(VLOOKUP($C786,'Spells Data'!$A$1:$N$363,12,FALSE)=0,"",VLOOKUP($C786,'Spells Data'!$A$1:$N$363,12,FALSE))</f>
        <v>This spell grants the creature you touch the ability to understand any spoken language it hears and  be understood by any creature that speaks a language.</v>
      </c>
      <c r="N786" t="str">
        <f>IF(VLOOKUP($C786,'Spells Data'!$A$1:$N$363,13,FALSE)=0,"",VLOOKUP($C786,'Spells Data'!$A$1:$N$363,13,FALSE))</f>
        <v/>
      </c>
      <c r="O786" t="s">
        <v>329</v>
      </c>
    </row>
    <row r="787" spans="1:15" x14ac:dyDescent="0.4">
      <c r="A787" t="s">
        <v>342</v>
      </c>
      <c r="B787">
        <v>3</v>
      </c>
      <c r="C787" t="s">
        <v>74</v>
      </c>
      <c r="D787" t="str">
        <f>IF(VLOOKUP($C787,'Spells Data'!$A$1:$N$363,3,FALSE)=0,"",VLOOKUP($C787,'Spells Data'!$A$1:$N$363,3,FALSE))</f>
        <v>divination</v>
      </c>
      <c r="E787" t="str">
        <f>IF(VLOOKUP($C787,'Spells Data'!$A$1:$N$363,4,FALSE)=0,"",VLOOKUP($C787,'Spells Data'!$A$1:$N$363,4,FALSE))</f>
        <v/>
      </c>
      <c r="F787" t="str">
        <f>IF(VLOOKUP($C787,'Spells Data'!$A$1:$N$363,5,FALSE)=0,"",VLOOKUP($C787,'Spells Data'!$A$1:$N$363,5,FALSE))</f>
        <v>1 action</v>
      </c>
      <c r="G787" t="str">
        <f>IF(VLOOKUP($C787,'Spells Data'!$A$1:$N$363,6,FALSE)=0,"",VLOOKUP($C787,'Spells Data'!$A$1:$N$363,6,FALSE))</f>
        <v>Touch</v>
      </c>
      <c r="H787" t="str">
        <f>IF(VLOOKUP($C787,'Spells Data'!$A$1:$N$363,7,FALSE)=0,"",VLOOKUP($C787,'Spells Data'!$A$1:$N$363,7,FALSE))</f>
        <v>V</v>
      </c>
      <c r="I787" t="str">
        <f>IF(VLOOKUP($C787,'Spells Data'!$A$1:$N$363,8,FALSE)=0,"",VLOOKUP($C787,'Spells Data'!$A$1:$N$363,8,FALSE))</f>
        <v/>
      </c>
      <c r="J787" t="str">
        <f>IF(VLOOKUP($C787,'Spells Data'!$A$1:$N$363,9,FALSE)=0,"",VLOOKUP($C787,'Spells Data'!$A$1:$N$363,9,FALSE))</f>
        <v>M</v>
      </c>
      <c r="K787" t="str">
        <f>IF(VLOOKUP($C787,'Spells Data'!$A$1:$N$363,10,FALSE)=0,"",VLOOKUP($C787,'Spells Data'!$A$1:$N$363,10,FALSE))</f>
        <v/>
      </c>
      <c r="L787" t="str">
        <f>IF(VLOOKUP($C787,'Spells Data'!$A$1:$N$363,11,FALSE)=0,"",VLOOKUP($C787,'Spells Data'!$A$1:$N$363,11,FALSE))</f>
        <v>1 hour</v>
      </c>
      <c r="M787" t="str">
        <f>IF(VLOOKUP($C787,'Spells Data'!$A$1:$N$363,12,FALSE)=0,"",VLOOKUP($C787,'Spells Data'!$A$1:$N$363,12,FALSE))</f>
        <v>This spell grants the creature you touch the ability to understand any spoken language it hears and  be understood by any creature that speaks a language.</v>
      </c>
      <c r="N787" t="str">
        <f>IF(VLOOKUP($C787,'Spells Data'!$A$1:$N$363,13,FALSE)=0,"",VLOOKUP($C787,'Spells Data'!$A$1:$N$363,13,FALSE))</f>
        <v/>
      </c>
      <c r="O787" t="s">
        <v>342</v>
      </c>
    </row>
    <row r="788" spans="1:15" x14ac:dyDescent="0.4">
      <c r="A788" t="s">
        <v>195</v>
      </c>
      <c r="B788">
        <v>6</v>
      </c>
      <c r="C788" t="s">
        <v>239</v>
      </c>
      <c r="D788" t="str">
        <f>IF(VLOOKUP($C788,'Spells Data'!$A$1:$N$363,3,FALSE)=0,"",VLOOKUP($C788,'Spells Data'!$A$1:$N$363,3,FALSE))</f>
        <v>conjuration</v>
      </c>
      <c r="E788" t="str">
        <f>IF(VLOOKUP($C788,'Spells Data'!$A$1:$N$363,4,FALSE)=0,"",VLOOKUP($C788,'Spells Data'!$A$1:$N$363,4,FALSE))</f>
        <v/>
      </c>
      <c r="F788" t="str">
        <f>IF(VLOOKUP($C788,'Spells Data'!$A$1:$N$363,5,FALSE)=0,"",VLOOKUP($C788,'Spells Data'!$A$1:$N$363,5,FALSE))</f>
        <v>1 action</v>
      </c>
      <c r="G788" t="str">
        <f>IF(VLOOKUP($C788,'Spells Data'!$A$1:$N$363,6,FALSE)=0,"",VLOOKUP($C788,'Spells Data'!$A$1:$N$363,6,FALSE))</f>
        <v>10 feet</v>
      </c>
      <c r="H788" t="str">
        <f>IF(VLOOKUP($C788,'Spells Data'!$A$1:$N$363,7,FALSE)=0,"",VLOOKUP($C788,'Spells Data'!$A$1:$N$363,7,FALSE))</f>
        <v>V</v>
      </c>
      <c r="I788" t="str">
        <f>IF(VLOOKUP($C788,'Spells Data'!$A$1:$N$363,8,FALSE)=0,"",VLOOKUP($C788,'Spells Data'!$A$1:$N$363,8,FALSE))</f>
        <v>S</v>
      </c>
      <c r="J788" t="str">
        <f>IF(VLOOKUP($C788,'Spells Data'!$A$1:$N$363,9,FALSE)=0,"",VLOOKUP($C788,'Spells Data'!$A$1:$N$363,9,FALSE))</f>
        <v/>
      </c>
      <c r="K788" t="str">
        <f>IF(VLOOKUP($C788,'Spells Data'!$A$1:$N$363,10,FALSE)=0,"",VLOOKUP($C788,'Spells Data'!$A$1:$N$363,10,FALSE))</f>
        <v/>
      </c>
      <c r="L788" t="str">
        <f>IF(VLOOKUP($C788,'Spells Data'!$A$1:$N$363,11,FALSE)=0,"",VLOOKUP($C788,'Spells Data'!$A$1:$N$363,11,FALSE))</f>
        <v>1 round</v>
      </c>
      <c r="M788" t="str">
        <f>IF(VLOOKUP($C788,'Spells Data'!$A$1:$N$363,12,FALSE)=0,"",VLOOKUP($C788,'Spells Data'!$A$1:$N$363,12,FALSE))</f>
        <v>This spell creates a magical link between a Large or larger inanimate plant within range and another plant, at any distance, on the same plane of existence that can be crossed with 5' of movement</v>
      </c>
      <c r="N788" t="str">
        <f>IF(VLOOKUP($C788,'Spells Data'!$A$1:$N$363,13,FALSE)=0,"",VLOOKUP($C788,'Spells Data'!$A$1:$N$363,13,FALSE))</f>
        <v/>
      </c>
      <c r="O788" t="s">
        <v>195</v>
      </c>
    </row>
    <row r="789" spans="1:15" x14ac:dyDescent="0.4">
      <c r="A789" t="s">
        <v>342</v>
      </c>
      <c r="B789">
        <v>8</v>
      </c>
      <c r="C789" t="s">
        <v>373</v>
      </c>
      <c r="D789" t="str">
        <f>IF(VLOOKUP($C789,'Spells Data'!$A$1:$N$363,3,FALSE)=0,"",VLOOKUP($C789,'Spells Data'!$A$1:$N$363,3,FALSE))</f>
        <v>conjuration</v>
      </c>
      <c r="E789" t="str">
        <f>IF(VLOOKUP($C789,'Spells Data'!$A$1:$N$363,4,FALSE)=0,"",VLOOKUP($C789,'Spells Data'!$A$1:$N$363,4,FALSE))</f>
        <v/>
      </c>
      <c r="F789" t="str">
        <f>IF(VLOOKUP($C789,'Spells Data'!$A$1:$N$363,5,FALSE)=0,"",VLOOKUP($C789,'Spells Data'!$A$1:$N$363,5,FALSE))</f>
        <v/>
      </c>
      <c r="G789" t="str">
        <f>IF(VLOOKUP($C789,'Spells Data'!$A$1:$N$363,6,FALSE)=0,"",VLOOKUP($C789,'Spells Data'!$A$1:$N$363,6,FALSE))</f>
        <v/>
      </c>
      <c r="H789" t="str">
        <f>IF(VLOOKUP($C789,'Spells Data'!$A$1:$N$363,7,FALSE)=0,"",VLOOKUP($C789,'Spells Data'!$A$1:$N$363,7,FALSE))</f>
        <v/>
      </c>
      <c r="I789" t="str">
        <f>IF(VLOOKUP($C789,'Spells Data'!$A$1:$N$363,8,FALSE)=0,"",VLOOKUP($C789,'Spells Data'!$A$1:$N$363,8,FALSE))</f>
        <v/>
      </c>
      <c r="J789" t="str">
        <f>IF(VLOOKUP($C789,'Spells Data'!$A$1:$N$363,9,FALSE)=0,"",VLOOKUP($C789,'Spells Data'!$A$1:$N$363,9,FALSE))</f>
        <v/>
      </c>
      <c r="K789" t="str">
        <f>IF(VLOOKUP($C789,'Spells Data'!$A$1:$N$363,10,FALSE)=0,"",VLOOKUP($C789,'Spells Data'!$A$1:$N$363,10,FALSE))</f>
        <v/>
      </c>
      <c r="L789" t="str">
        <f>IF(VLOOKUP($C789,'Spells Data'!$A$1:$N$363,11,FALSE)=0,"",VLOOKUP($C789,'Spells Data'!$A$1:$N$363,11,FALSE))</f>
        <v/>
      </c>
      <c r="M789" t="str">
        <f>IF(VLOOKUP($C789,'Spells Data'!$A$1:$N$363,12,FALSE)=0,"",VLOOKUP($C789,'Spells Data'!$A$1:$N$363,12,FALSE))</f>
        <v>unknown, not in PHB</v>
      </c>
      <c r="N789" t="str">
        <f>IF(VLOOKUP($C789,'Spells Data'!$A$1:$N$363,13,FALSE)=0,"",VLOOKUP($C789,'Spells Data'!$A$1:$N$363,13,FALSE))</f>
        <v/>
      </c>
      <c r="O789" t="s">
        <v>342</v>
      </c>
    </row>
    <row r="790" spans="1:15" x14ac:dyDescent="0.4">
      <c r="A790" t="s">
        <v>195</v>
      </c>
      <c r="B790">
        <v>5</v>
      </c>
      <c r="C790" t="s">
        <v>234</v>
      </c>
      <c r="D790" t="str">
        <f>IF(VLOOKUP($C790,'Spells Data'!$A$1:$N$363,3,FALSE)=0,"",VLOOKUP($C790,'Spells Data'!$A$1:$N$363,3,FALSE))</f>
        <v>conjuration</v>
      </c>
      <c r="E790" t="str">
        <f>IF(VLOOKUP($C790,'Spells Data'!$A$1:$N$363,4,FALSE)=0,"",VLOOKUP($C790,'Spells Data'!$A$1:$N$363,4,FALSE))</f>
        <v/>
      </c>
      <c r="F790" t="str">
        <f>IF(VLOOKUP($C790,'Spells Data'!$A$1:$N$363,5,FALSE)=0,"",VLOOKUP($C790,'Spells Data'!$A$1:$N$363,5,FALSE))</f>
        <v>1 action</v>
      </c>
      <c r="G790" t="str">
        <f>IF(VLOOKUP($C790,'Spells Data'!$A$1:$N$363,6,FALSE)=0,"",VLOOKUP($C790,'Spells Data'!$A$1:$N$363,6,FALSE))</f>
        <v>Self</v>
      </c>
      <c r="H790" t="str">
        <f>IF(VLOOKUP($C790,'Spells Data'!$A$1:$N$363,7,FALSE)=0,"",VLOOKUP($C790,'Spells Data'!$A$1:$N$363,7,FALSE))</f>
        <v>V</v>
      </c>
      <c r="I790" t="str">
        <f>IF(VLOOKUP($C790,'Spells Data'!$A$1:$N$363,8,FALSE)=0,"",VLOOKUP($C790,'Spells Data'!$A$1:$N$363,8,FALSE))</f>
        <v>S</v>
      </c>
      <c r="J790" t="str">
        <f>IF(VLOOKUP($C790,'Spells Data'!$A$1:$N$363,9,FALSE)=0,"",VLOOKUP($C790,'Spells Data'!$A$1:$N$363,9,FALSE))</f>
        <v/>
      </c>
      <c r="K790" t="str">
        <f>IF(VLOOKUP($C790,'Spells Data'!$A$1:$N$363,10,FALSE)=0,"",VLOOKUP($C790,'Spells Data'!$A$1:$N$363,10,FALSE))</f>
        <v/>
      </c>
      <c r="L790" t="str">
        <f>IF(VLOOKUP($C790,'Spells Data'!$A$1:$N$363,11,FALSE)=0,"",VLOOKUP($C790,'Spells Data'!$A$1:$N$363,11,FALSE))</f>
        <v>Concentration, up to 1 minute</v>
      </c>
      <c r="M790" t="str">
        <f>IF(VLOOKUP($C790,'Spells Data'!$A$1:$N$363,12,FALSE)=0,"",VLOOKUP($C790,'Spells Data'!$A$1:$N$363,12,FALSE))</f>
        <v>You gain the ability to enter a tree and move from inside it to inside another tree o f the same kind within 500 feet, it takes 5' of movement to move in and out each  side.</v>
      </c>
      <c r="N790" t="str">
        <f>IF(VLOOKUP($C790,'Spells Data'!$A$1:$N$363,13,FALSE)=0,"",VLOOKUP($C790,'Spells Data'!$A$1:$N$363,13,FALSE))</f>
        <v/>
      </c>
      <c r="O790" t="s">
        <v>195</v>
      </c>
    </row>
    <row r="791" spans="1:15" x14ac:dyDescent="0.4">
      <c r="A791" t="s">
        <v>268</v>
      </c>
      <c r="B791">
        <v>5</v>
      </c>
      <c r="C791" t="s">
        <v>234</v>
      </c>
      <c r="D791" t="str">
        <f>IF(VLOOKUP($C791,'Spells Data'!$A$1:$N$363,3,FALSE)=0,"",VLOOKUP($C791,'Spells Data'!$A$1:$N$363,3,FALSE))</f>
        <v>conjuration</v>
      </c>
      <c r="E791" t="str">
        <f>IF(VLOOKUP($C791,'Spells Data'!$A$1:$N$363,4,FALSE)=0,"",VLOOKUP($C791,'Spells Data'!$A$1:$N$363,4,FALSE))</f>
        <v/>
      </c>
      <c r="F791" t="str">
        <f>IF(VLOOKUP($C791,'Spells Data'!$A$1:$N$363,5,FALSE)=0,"",VLOOKUP($C791,'Spells Data'!$A$1:$N$363,5,FALSE))</f>
        <v>1 action</v>
      </c>
      <c r="G791" t="str">
        <f>IF(VLOOKUP($C791,'Spells Data'!$A$1:$N$363,6,FALSE)=0,"",VLOOKUP($C791,'Spells Data'!$A$1:$N$363,6,FALSE))</f>
        <v>Self</v>
      </c>
      <c r="H791" t="str">
        <f>IF(VLOOKUP($C791,'Spells Data'!$A$1:$N$363,7,FALSE)=0,"",VLOOKUP($C791,'Spells Data'!$A$1:$N$363,7,FALSE))</f>
        <v>V</v>
      </c>
      <c r="I791" t="str">
        <f>IF(VLOOKUP($C791,'Spells Data'!$A$1:$N$363,8,FALSE)=0,"",VLOOKUP($C791,'Spells Data'!$A$1:$N$363,8,FALSE))</f>
        <v>S</v>
      </c>
      <c r="J791" t="str">
        <f>IF(VLOOKUP($C791,'Spells Data'!$A$1:$N$363,9,FALSE)=0,"",VLOOKUP($C791,'Spells Data'!$A$1:$N$363,9,FALSE))</f>
        <v/>
      </c>
      <c r="K791" t="str">
        <f>IF(VLOOKUP($C791,'Spells Data'!$A$1:$N$363,10,FALSE)=0,"",VLOOKUP($C791,'Spells Data'!$A$1:$N$363,10,FALSE))</f>
        <v/>
      </c>
      <c r="L791" t="str">
        <f>IF(VLOOKUP($C791,'Spells Data'!$A$1:$N$363,11,FALSE)=0,"",VLOOKUP($C791,'Spells Data'!$A$1:$N$363,11,FALSE))</f>
        <v>Concentration, up to 1 minute</v>
      </c>
      <c r="M791" t="str">
        <f>IF(VLOOKUP($C791,'Spells Data'!$A$1:$N$363,12,FALSE)=0,"",VLOOKUP($C791,'Spells Data'!$A$1:$N$363,12,FALSE))</f>
        <v>You gain the ability to enter a tree and move from inside it to inside another tree o f the same kind within 500 feet, it takes 5' of movement to move in and out each  side.</v>
      </c>
      <c r="N791" t="str">
        <f>IF(VLOOKUP($C791,'Spells Data'!$A$1:$N$363,13,FALSE)=0,"",VLOOKUP($C791,'Spells Data'!$A$1:$N$363,13,FALSE))</f>
        <v/>
      </c>
      <c r="O791" t="s">
        <v>268</v>
      </c>
    </row>
    <row r="792" spans="1:15" x14ac:dyDescent="0.4">
      <c r="A792" t="s">
        <v>10</v>
      </c>
      <c r="B792">
        <v>9</v>
      </c>
      <c r="C792" t="s">
        <v>123</v>
      </c>
      <c r="D792" t="str">
        <f>IF(VLOOKUP($C792,'Spells Data'!$A$1:$N$363,3,FALSE)=0,"",VLOOKUP($C792,'Spells Data'!$A$1:$N$363,3,FALSE))</f>
        <v>transmutation</v>
      </c>
      <c r="E792" t="str">
        <f>IF(VLOOKUP($C792,'Spells Data'!$A$1:$N$363,4,FALSE)=0,"",VLOOKUP($C792,'Spells Data'!$A$1:$N$363,4,FALSE))</f>
        <v/>
      </c>
      <c r="F792" t="str">
        <f>IF(VLOOKUP($C792,'Spells Data'!$A$1:$N$363,5,FALSE)=0,"",VLOOKUP($C792,'Spells Data'!$A$1:$N$363,5,FALSE))</f>
        <v>1 action</v>
      </c>
      <c r="G792" t="str">
        <f>IF(VLOOKUP($C792,'Spells Data'!$A$1:$N$363,6,FALSE)=0,"",VLOOKUP($C792,'Spells Data'!$A$1:$N$363,6,FALSE))</f>
        <v>30 feet</v>
      </c>
      <c r="H792" t="str">
        <f>IF(VLOOKUP($C792,'Spells Data'!$A$1:$N$363,7,FALSE)=0,"",VLOOKUP($C792,'Spells Data'!$A$1:$N$363,7,FALSE))</f>
        <v>V</v>
      </c>
      <c r="I792" t="str">
        <f>IF(VLOOKUP($C792,'Spells Data'!$A$1:$N$363,8,FALSE)=0,"",VLOOKUP($C792,'Spells Data'!$A$1:$N$363,8,FALSE))</f>
        <v>S</v>
      </c>
      <c r="J792" t="str">
        <f>IF(VLOOKUP($C792,'Spells Data'!$A$1:$N$363,9,FALSE)=0,"",VLOOKUP($C792,'Spells Data'!$A$1:$N$363,9,FALSE))</f>
        <v>M</v>
      </c>
      <c r="K792" t="str">
        <f>IF(VLOOKUP($C792,'Spells Data'!$A$1:$N$363,10,FALSE)=0,"",VLOOKUP($C792,'Spells Data'!$A$1:$N$363,10,FALSE))</f>
        <v/>
      </c>
      <c r="L792" t="str">
        <f>IF(VLOOKUP($C792,'Spells Data'!$A$1:$N$363,11,FALSE)=0,"",VLOOKUP($C792,'Spells Data'!$A$1:$N$363,11,FALSE))</f>
        <v>Concentration, up to 1 hour</v>
      </c>
      <c r="M792" t="str">
        <f>IF(VLOOKUP($C792,'Spells Data'!$A$1:$N$363,12,FALSE)=0,"",VLOOKUP($C792,'Spells Data'!$A$1:$N$363,12,FALSE))</f>
        <v>You transform a creature or object in range into a different creature, the creature into an object, or the object into a creature for duration</v>
      </c>
      <c r="N792" t="str">
        <f>IF(VLOOKUP($C792,'Spells Data'!$A$1:$N$363,13,FALSE)=0,"",VLOOKUP($C792,'Spells Data'!$A$1:$N$363,13,FALSE))</f>
        <v/>
      </c>
      <c r="O792" t="s">
        <v>10</v>
      </c>
    </row>
    <row r="793" spans="1:15" x14ac:dyDescent="0.4">
      <c r="A793" t="s">
        <v>329</v>
      </c>
      <c r="B793">
        <v>9</v>
      </c>
      <c r="C793" t="s">
        <v>123</v>
      </c>
      <c r="D793" t="str">
        <f>IF(VLOOKUP($C793,'Spells Data'!$A$1:$N$363,3,FALSE)=0,"",VLOOKUP($C793,'Spells Data'!$A$1:$N$363,3,FALSE))</f>
        <v>transmutation</v>
      </c>
      <c r="E793" t="str">
        <f>IF(VLOOKUP($C793,'Spells Data'!$A$1:$N$363,4,FALSE)=0,"",VLOOKUP($C793,'Spells Data'!$A$1:$N$363,4,FALSE))</f>
        <v/>
      </c>
      <c r="F793" t="str">
        <f>IF(VLOOKUP($C793,'Spells Data'!$A$1:$N$363,5,FALSE)=0,"",VLOOKUP($C793,'Spells Data'!$A$1:$N$363,5,FALSE))</f>
        <v>1 action</v>
      </c>
      <c r="G793" t="str">
        <f>IF(VLOOKUP($C793,'Spells Data'!$A$1:$N$363,6,FALSE)=0,"",VLOOKUP($C793,'Spells Data'!$A$1:$N$363,6,FALSE))</f>
        <v>30 feet</v>
      </c>
      <c r="H793" t="str">
        <f>IF(VLOOKUP($C793,'Spells Data'!$A$1:$N$363,7,FALSE)=0,"",VLOOKUP($C793,'Spells Data'!$A$1:$N$363,7,FALSE))</f>
        <v>V</v>
      </c>
      <c r="I793" t="str">
        <f>IF(VLOOKUP($C793,'Spells Data'!$A$1:$N$363,8,FALSE)=0,"",VLOOKUP($C793,'Spells Data'!$A$1:$N$363,8,FALSE))</f>
        <v>S</v>
      </c>
      <c r="J793" t="str">
        <f>IF(VLOOKUP($C793,'Spells Data'!$A$1:$N$363,9,FALSE)=0,"",VLOOKUP($C793,'Spells Data'!$A$1:$N$363,9,FALSE))</f>
        <v>M</v>
      </c>
      <c r="K793" t="str">
        <f>IF(VLOOKUP($C793,'Spells Data'!$A$1:$N$363,10,FALSE)=0,"",VLOOKUP($C793,'Spells Data'!$A$1:$N$363,10,FALSE))</f>
        <v/>
      </c>
      <c r="L793" t="str">
        <f>IF(VLOOKUP($C793,'Spells Data'!$A$1:$N$363,11,FALSE)=0,"",VLOOKUP($C793,'Spells Data'!$A$1:$N$363,11,FALSE))</f>
        <v>Concentration, up to 1 hour</v>
      </c>
      <c r="M793" t="str">
        <f>IF(VLOOKUP($C793,'Spells Data'!$A$1:$N$363,12,FALSE)=0,"",VLOOKUP($C793,'Spells Data'!$A$1:$N$363,12,FALSE))</f>
        <v>You transform a creature or object in range into a different creature, the creature into an object, or the object into a creature for duration</v>
      </c>
      <c r="N793" t="str">
        <f>IF(VLOOKUP($C793,'Spells Data'!$A$1:$N$363,13,FALSE)=0,"",VLOOKUP($C793,'Spells Data'!$A$1:$N$363,13,FALSE))</f>
        <v/>
      </c>
      <c r="O793" t="s">
        <v>329</v>
      </c>
    </row>
    <row r="794" spans="1:15" x14ac:dyDescent="0.4">
      <c r="A794" t="s">
        <v>342</v>
      </c>
      <c r="B794">
        <v>9</v>
      </c>
      <c r="C794" t="s">
        <v>123</v>
      </c>
      <c r="D794" t="str">
        <f>IF(VLOOKUP($C794,'Spells Data'!$A$1:$N$363,3,FALSE)=0,"",VLOOKUP($C794,'Spells Data'!$A$1:$N$363,3,FALSE))</f>
        <v>transmutation</v>
      </c>
      <c r="E794" t="str">
        <f>IF(VLOOKUP($C794,'Spells Data'!$A$1:$N$363,4,FALSE)=0,"",VLOOKUP($C794,'Spells Data'!$A$1:$N$363,4,FALSE))</f>
        <v/>
      </c>
      <c r="F794" t="str">
        <f>IF(VLOOKUP($C794,'Spells Data'!$A$1:$N$363,5,FALSE)=0,"",VLOOKUP($C794,'Spells Data'!$A$1:$N$363,5,FALSE))</f>
        <v>1 action</v>
      </c>
      <c r="G794" t="str">
        <f>IF(VLOOKUP($C794,'Spells Data'!$A$1:$N$363,6,FALSE)=0,"",VLOOKUP($C794,'Spells Data'!$A$1:$N$363,6,FALSE))</f>
        <v>30 feet</v>
      </c>
      <c r="H794" t="str">
        <f>IF(VLOOKUP($C794,'Spells Data'!$A$1:$N$363,7,FALSE)=0,"",VLOOKUP($C794,'Spells Data'!$A$1:$N$363,7,FALSE))</f>
        <v>V</v>
      </c>
      <c r="I794" t="str">
        <f>IF(VLOOKUP($C794,'Spells Data'!$A$1:$N$363,8,FALSE)=0,"",VLOOKUP($C794,'Spells Data'!$A$1:$N$363,8,FALSE))</f>
        <v>S</v>
      </c>
      <c r="J794" t="str">
        <f>IF(VLOOKUP($C794,'Spells Data'!$A$1:$N$363,9,FALSE)=0,"",VLOOKUP($C794,'Spells Data'!$A$1:$N$363,9,FALSE))</f>
        <v>M</v>
      </c>
      <c r="K794" t="str">
        <f>IF(VLOOKUP($C794,'Spells Data'!$A$1:$N$363,10,FALSE)=0,"",VLOOKUP($C794,'Spells Data'!$A$1:$N$363,10,FALSE))</f>
        <v/>
      </c>
      <c r="L794" t="str">
        <f>IF(VLOOKUP($C794,'Spells Data'!$A$1:$N$363,11,FALSE)=0,"",VLOOKUP($C794,'Spells Data'!$A$1:$N$363,11,FALSE))</f>
        <v>Concentration, up to 1 hour</v>
      </c>
      <c r="M794" t="str">
        <f>IF(VLOOKUP($C794,'Spells Data'!$A$1:$N$363,12,FALSE)=0,"",VLOOKUP($C794,'Spells Data'!$A$1:$N$363,12,FALSE))</f>
        <v>You transform a creature or object in range into a different creature, the creature into an object, or the object into a creature for duration</v>
      </c>
      <c r="N794" t="str">
        <f>IF(VLOOKUP($C794,'Spells Data'!$A$1:$N$363,13,FALSE)=0,"",VLOOKUP($C794,'Spells Data'!$A$1:$N$363,13,FALSE))</f>
        <v/>
      </c>
      <c r="O794" t="s">
        <v>342</v>
      </c>
    </row>
    <row r="795" spans="1:15" x14ac:dyDescent="0.4">
      <c r="A795" t="s">
        <v>124</v>
      </c>
      <c r="B795">
        <v>9</v>
      </c>
      <c r="C795" t="s">
        <v>194</v>
      </c>
      <c r="D795" t="str">
        <f>IF(VLOOKUP($C795,'Spells Data'!$A$1:$N$363,3,FALSE)=0,"",VLOOKUP($C795,'Spells Data'!$A$1:$N$363,3,FALSE))</f>
        <v>necromancy</v>
      </c>
      <c r="E795" t="str">
        <f>IF(VLOOKUP($C795,'Spells Data'!$A$1:$N$363,4,FALSE)=0,"",VLOOKUP($C795,'Spells Data'!$A$1:$N$363,4,FALSE))</f>
        <v/>
      </c>
      <c r="F795" t="str">
        <f>IF(VLOOKUP($C795,'Spells Data'!$A$1:$N$363,5,FALSE)=0,"",VLOOKUP($C795,'Spells Data'!$A$1:$N$363,5,FALSE))</f>
        <v>1 hour</v>
      </c>
      <c r="G795" t="str">
        <f>IF(VLOOKUP($C795,'Spells Data'!$A$1:$N$363,6,FALSE)=0,"",VLOOKUP($C795,'Spells Data'!$A$1:$N$363,6,FALSE))</f>
        <v>Touch</v>
      </c>
      <c r="H795" t="str">
        <f>IF(VLOOKUP($C795,'Spells Data'!$A$1:$N$363,7,FALSE)=0,"",VLOOKUP($C795,'Spells Data'!$A$1:$N$363,7,FALSE))</f>
        <v>V</v>
      </c>
      <c r="I795" t="str">
        <f>IF(VLOOKUP($C795,'Spells Data'!$A$1:$N$363,8,FALSE)=0,"",VLOOKUP($C795,'Spells Data'!$A$1:$N$363,8,FALSE))</f>
        <v>S</v>
      </c>
      <c r="J795" t="str">
        <f>IF(VLOOKUP($C795,'Spells Data'!$A$1:$N$363,9,FALSE)=0,"",VLOOKUP($C795,'Spells Data'!$A$1:$N$363,9,FALSE))</f>
        <v>M</v>
      </c>
      <c r="K795" t="str">
        <f>IF(VLOOKUP($C795,'Spells Data'!$A$1:$N$363,10,FALSE)=0,"",VLOOKUP($C795,'Spells Data'!$A$1:$N$363,10,FALSE))</f>
        <v>yes</v>
      </c>
      <c r="L795" t="str">
        <f>IF(VLOOKUP($C795,'Spells Data'!$A$1:$N$363,11,FALSE)=0,"",VLOOKUP($C795,'Spells Data'!$A$1:$N$363,11,FALSE))</f>
        <v>Instantaneous</v>
      </c>
      <c r="M795" t="str">
        <f>IF(VLOOKUP($C795,'Spells Data'!$A$1:$N$363,12,FALSE)=0,"",VLOOKUP($C795,'Spells Data'!$A$1:$N$363,12,FALSE))</f>
        <v>You touch a creature that has been dead for no longer than 200 years and that died for any reason except old age. If the creature’s soul is free and willing, the creature is restored to life with all its hit points</v>
      </c>
      <c r="N795" t="str">
        <f>IF(VLOOKUP($C795,'Spells Data'!$A$1:$N$363,13,FALSE)=0,"",VLOOKUP($C795,'Spells Data'!$A$1:$N$363,13,FALSE))</f>
        <v/>
      </c>
      <c r="O795" t="s">
        <v>124</v>
      </c>
    </row>
    <row r="796" spans="1:15" x14ac:dyDescent="0.4">
      <c r="A796" t="s">
        <v>195</v>
      </c>
      <c r="B796">
        <v>9</v>
      </c>
      <c r="C796" t="s">
        <v>194</v>
      </c>
      <c r="D796" t="str">
        <f>IF(VLOOKUP($C796,'Spells Data'!$A$1:$N$363,3,FALSE)=0,"",VLOOKUP($C796,'Spells Data'!$A$1:$N$363,3,FALSE))</f>
        <v>necromancy</v>
      </c>
      <c r="E796" t="str">
        <f>IF(VLOOKUP($C796,'Spells Data'!$A$1:$N$363,4,FALSE)=0,"",VLOOKUP($C796,'Spells Data'!$A$1:$N$363,4,FALSE))</f>
        <v/>
      </c>
      <c r="F796" t="str">
        <f>IF(VLOOKUP($C796,'Spells Data'!$A$1:$N$363,5,FALSE)=0,"",VLOOKUP($C796,'Spells Data'!$A$1:$N$363,5,FALSE))</f>
        <v>1 hour</v>
      </c>
      <c r="G796" t="str">
        <f>IF(VLOOKUP($C796,'Spells Data'!$A$1:$N$363,6,FALSE)=0,"",VLOOKUP($C796,'Spells Data'!$A$1:$N$363,6,FALSE))</f>
        <v>Touch</v>
      </c>
      <c r="H796" t="str">
        <f>IF(VLOOKUP($C796,'Spells Data'!$A$1:$N$363,7,FALSE)=0,"",VLOOKUP($C796,'Spells Data'!$A$1:$N$363,7,FALSE))</f>
        <v>V</v>
      </c>
      <c r="I796" t="str">
        <f>IF(VLOOKUP($C796,'Spells Data'!$A$1:$N$363,8,FALSE)=0,"",VLOOKUP($C796,'Spells Data'!$A$1:$N$363,8,FALSE))</f>
        <v>S</v>
      </c>
      <c r="J796" t="str">
        <f>IF(VLOOKUP($C796,'Spells Data'!$A$1:$N$363,9,FALSE)=0,"",VLOOKUP($C796,'Spells Data'!$A$1:$N$363,9,FALSE))</f>
        <v>M</v>
      </c>
      <c r="K796" t="str">
        <f>IF(VLOOKUP($C796,'Spells Data'!$A$1:$N$363,10,FALSE)=0,"",VLOOKUP($C796,'Spells Data'!$A$1:$N$363,10,FALSE))</f>
        <v>yes</v>
      </c>
      <c r="L796" t="str">
        <f>IF(VLOOKUP($C796,'Spells Data'!$A$1:$N$363,11,FALSE)=0,"",VLOOKUP($C796,'Spells Data'!$A$1:$N$363,11,FALSE))</f>
        <v>Instantaneous</v>
      </c>
      <c r="M796" t="str">
        <f>IF(VLOOKUP($C796,'Spells Data'!$A$1:$N$363,12,FALSE)=0,"",VLOOKUP($C796,'Spells Data'!$A$1:$N$363,12,FALSE))</f>
        <v>You touch a creature that has been dead for no longer than 200 years and that died for any reason except old age. If the creature’s soul is free and willing, the creature is restored to life with all its hit points</v>
      </c>
      <c r="N796" t="str">
        <f>IF(VLOOKUP($C796,'Spells Data'!$A$1:$N$363,13,FALSE)=0,"",VLOOKUP($C796,'Spells Data'!$A$1:$N$363,13,FALSE))</f>
        <v/>
      </c>
      <c r="O796" t="s">
        <v>195</v>
      </c>
    </row>
    <row r="797" spans="1:15" x14ac:dyDescent="0.4">
      <c r="A797" t="s">
        <v>10</v>
      </c>
      <c r="B797">
        <v>6</v>
      </c>
      <c r="C797" t="s">
        <v>105</v>
      </c>
      <c r="D797" t="str">
        <f>IF(VLOOKUP($C797,'Spells Data'!$A$1:$N$363,3,FALSE)=0,"",VLOOKUP($C797,'Spells Data'!$A$1:$N$363,3,FALSE))</f>
        <v>divination</v>
      </c>
      <c r="E797" t="str">
        <f>IF(VLOOKUP($C797,'Spells Data'!$A$1:$N$363,4,FALSE)=0,"",VLOOKUP($C797,'Spells Data'!$A$1:$N$363,4,FALSE))</f>
        <v/>
      </c>
      <c r="F797" t="str">
        <f>IF(VLOOKUP($C797,'Spells Data'!$A$1:$N$363,5,FALSE)=0,"",VLOOKUP($C797,'Spells Data'!$A$1:$N$363,5,FALSE))</f>
        <v>1 action</v>
      </c>
      <c r="G797" t="str">
        <f>IF(VLOOKUP($C797,'Spells Data'!$A$1:$N$363,6,FALSE)=0,"",VLOOKUP($C797,'Spells Data'!$A$1:$N$363,6,FALSE))</f>
        <v>Touch</v>
      </c>
      <c r="H797" t="str">
        <f>IF(VLOOKUP($C797,'Spells Data'!$A$1:$N$363,7,FALSE)=0,"",VLOOKUP($C797,'Spells Data'!$A$1:$N$363,7,FALSE))</f>
        <v>V</v>
      </c>
      <c r="I797" t="str">
        <f>IF(VLOOKUP($C797,'Spells Data'!$A$1:$N$363,8,FALSE)=0,"",VLOOKUP($C797,'Spells Data'!$A$1:$N$363,8,FALSE))</f>
        <v>S</v>
      </c>
      <c r="J797" t="str">
        <f>IF(VLOOKUP($C797,'Spells Data'!$A$1:$N$363,9,FALSE)=0,"",VLOOKUP($C797,'Spells Data'!$A$1:$N$363,9,FALSE))</f>
        <v>M</v>
      </c>
      <c r="K797" t="str">
        <f>IF(VLOOKUP($C797,'Spells Data'!$A$1:$N$363,10,FALSE)=0,"",VLOOKUP($C797,'Spells Data'!$A$1:$N$363,10,FALSE))</f>
        <v>yes</v>
      </c>
      <c r="L797" t="str">
        <f>IF(VLOOKUP($C797,'Spells Data'!$A$1:$N$363,11,FALSE)=0,"",VLOOKUP($C797,'Spells Data'!$A$1:$N$363,11,FALSE))</f>
        <v>1 hour</v>
      </c>
      <c r="M797" t="str">
        <f>IF(VLOOKUP($C797,'Spells Data'!$A$1:$N$363,12,FALSE)=0,"",VLOOKUP($C797,'Spells Data'!$A$1:$N$363,12,FALSE))</f>
        <v>This spell gives the willing creature you touch the ability to see things as they actually are out to a range of 120 feet.</v>
      </c>
      <c r="N797" t="str">
        <f>IF(VLOOKUP($C797,'Spells Data'!$A$1:$N$363,13,FALSE)=0,"",VLOOKUP($C797,'Spells Data'!$A$1:$N$363,13,FALSE))</f>
        <v/>
      </c>
      <c r="O797" t="s">
        <v>10</v>
      </c>
    </row>
    <row r="798" spans="1:15" x14ac:dyDescent="0.4">
      <c r="A798" t="s">
        <v>124</v>
      </c>
      <c r="B798">
        <v>6</v>
      </c>
      <c r="C798" t="s">
        <v>105</v>
      </c>
      <c r="D798" t="str">
        <f>IF(VLOOKUP($C798,'Spells Data'!$A$1:$N$363,3,FALSE)=0,"",VLOOKUP($C798,'Spells Data'!$A$1:$N$363,3,FALSE))</f>
        <v>divination</v>
      </c>
      <c r="E798" t="str">
        <f>IF(VLOOKUP($C798,'Spells Data'!$A$1:$N$363,4,FALSE)=0,"",VLOOKUP($C798,'Spells Data'!$A$1:$N$363,4,FALSE))</f>
        <v/>
      </c>
      <c r="F798" t="str">
        <f>IF(VLOOKUP($C798,'Spells Data'!$A$1:$N$363,5,FALSE)=0,"",VLOOKUP($C798,'Spells Data'!$A$1:$N$363,5,FALSE))</f>
        <v>1 action</v>
      </c>
      <c r="G798" t="str">
        <f>IF(VLOOKUP($C798,'Spells Data'!$A$1:$N$363,6,FALSE)=0,"",VLOOKUP($C798,'Spells Data'!$A$1:$N$363,6,FALSE))</f>
        <v>Touch</v>
      </c>
      <c r="H798" t="str">
        <f>IF(VLOOKUP($C798,'Spells Data'!$A$1:$N$363,7,FALSE)=0,"",VLOOKUP($C798,'Spells Data'!$A$1:$N$363,7,FALSE))</f>
        <v>V</v>
      </c>
      <c r="I798" t="str">
        <f>IF(VLOOKUP($C798,'Spells Data'!$A$1:$N$363,8,FALSE)=0,"",VLOOKUP($C798,'Spells Data'!$A$1:$N$363,8,FALSE))</f>
        <v>S</v>
      </c>
      <c r="J798" t="str">
        <f>IF(VLOOKUP($C798,'Spells Data'!$A$1:$N$363,9,FALSE)=0,"",VLOOKUP($C798,'Spells Data'!$A$1:$N$363,9,FALSE))</f>
        <v>M</v>
      </c>
      <c r="K798" t="str">
        <f>IF(VLOOKUP($C798,'Spells Data'!$A$1:$N$363,10,FALSE)=0,"",VLOOKUP($C798,'Spells Data'!$A$1:$N$363,10,FALSE))</f>
        <v>yes</v>
      </c>
      <c r="L798" t="str">
        <f>IF(VLOOKUP($C798,'Spells Data'!$A$1:$N$363,11,FALSE)=0,"",VLOOKUP($C798,'Spells Data'!$A$1:$N$363,11,FALSE))</f>
        <v>1 hour</v>
      </c>
      <c r="M798" t="str">
        <f>IF(VLOOKUP($C798,'Spells Data'!$A$1:$N$363,12,FALSE)=0,"",VLOOKUP($C798,'Spells Data'!$A$1:$N$363,12,FALSE))</f>
        <v>This spell gives the willing creature you touch the ability to see things as they actually are out to a range of 120 feet.</v>
      </c>
      <c r="N798" t="str">
        <f>IF(VLOOKUP($C798,'Spells Data'!$A$1:$N$363,13,FALSE)=0,"",VLOOKUP($C798,'Spells Data'!$A$1:$N$363,13,FALSE))</f>
        <v/>
      </c>
      <c r="O798" t="s">
        <v>124</v>
      </c>
    </row>
    <row r="799" spans="1:15" x14ac:dyDescent="0.4">
      <c r="A799" t="s">
        <v>278</v>
      </c>
      <c r="B799">
        <v>6</v>
      </c>
      <c r="C799" t="s">
        <v>105</v>
      </c>
      <c r="D799" t="str">
        <f>IF(VLOOKUP($C799,'Spells Data'!$A$1:$N$363,3,FALSE)=0,"",VLOOKUP($C799,'Spells Data'!$A$1:$N$363,3,FALSE))</f>
        <v>divination</v>
      </c>
      <c r="E799" t="str">
        <f>IF(VLOOKUP($C799,'Spells Data'!$A$1:$N$363,4,FALSE)=0,"",VLOOKUP($C799,'Spells Data'!$A$1:$N$363,4,FALSE))</f>
        <v/>
      </c>
      <c r="F799" t="str">
        <f>IF(VLOOKUP($C799,'Spells Data'!$A$1:$N$363,5,FALSE)=0,"",VLOOKUP($C799,'Spells Data'!$A$1:$N$363,5,FALSE))</f>
        <v>1 action</v>
      </c>
      <c r="G799" t="str">
        <f>IF(VLOOKUP($C799,'Spells Data'!$A$1:$N$363,6,FALSE)=0,"",VLOOKUP($C799,'Spells Data'!$A$1:$N$363,6,FALSE))</f>
        <v>Touch</v>
      </c>
      <c r="H799" t="str">
        <f>IF(VLOOKUP($C799,'Spells Data'!$A$1:$N$363,7,FALSE)=0,"",VLOOKUP($C799,'Spells Data'!$A$1:$N$363,7,FALSE))</f>
        <v>V</v>
      </c>
      <c r="I799" t="str">
        <f>IF(VLOOKUP($C799,'Spells Data'!$A$1:$N$363,8,FALSE)=0,"",VLOOKUP($C799,'Spells Data'!$A$1:$N$363,8,FALSE))</f>
        <v>S</v>
      </c>
      <c r="J799" t="str">
        <f>IF(VLOOKUP($C799,'Spells Data'!$A$1:$N$363,9,FALSE)=0,"",VLOOKUP($C799,'Spells Data'!$A$1:$N$363,9,FALSE))</f>
        <v>M</v>
      </c>
      <c r="K799" t="str">
        <f>IF(VLOOKUP($C799,'Spells Data'!$A$1:$N$363,10,FALSE)=0,"",VLOOKUP($C799,'Spells Data'!$A$1:$N$363,10,FALSE))</f>
        <v>yes</v>
      </c>
      <c r="L799" t="str">
        <f>IF(VLOOKUP($C799,'Spells Data'!$A$1:$N$363,11,FALSE)=0,"",VLOOKUP($C799,'Spells Data'!$A$1:$N$363,11,FALSE))</f>
        <v>1 hour</v>
      </c>
      <c r="M799" t="str">
        <f>IF(VLOOKUP($C799,'Spells Data'!$A$1:$N$363,12,FALSE)=0,"",VLOOKUP($C799,'Spells Data'!$A$1:$N$363,12,FALSE))</f>
        <v>This spell gives the willing creature you touch the ability to see things as they actually are out to a range of 120 feet.</v>
      </c>
      <c r="N799" t="str">
        <f>IF(VLOOKUP($C799,'Spells Data'!$A$1:$N$363,13,FALSE)=0,"",VLOOKUP($C799,'Spells Data'!$A$1:$N$363,13,FALSE))</f>
        <v/>
      </c>
      <c r="O799" t="s">
        <v>278</v>
      </c>
    </row>
    <row r="800" spans="1:15" x14ac:dyDescent="0.4">
      <c r="A800" t="s">
        <v>329</v>
      </c>
      <c r="B800">
        <v>6</v>
      </c>
      <c r="C800" t="s">
        <v>105</v>
      </c>
      <c r="D800" t="str">
        <f>IF(VLOOKUP($C800,'Spells Data'!$A$1:$N$363,3,FALSE)=0,"",VLOOKUP($C800,'Spells Data'!$A$1:$N$363,3,FALSE))</f>
        <v>divination</v>
      </c>
      <c r="E800" t="str">
        <f>IF(VLOOKUP($C800,'Spells Data'!$A$1:$N$363,4,FALSE)=0,"",VLOOKUP($C800,'Spells Data'!$A$1:$N$363,4,FALSE))</f>
        <v/>
      </c>
      <c r="F800" t="str">
        <f>IF(VLOOKUP($C800,'Spells Data'!$A$1:$N$363,5,FALSE)=0,"",VLOOKUP($C800,'Spells Data'!$A$1:$N$363,5,FALSE))</f>
        <v>1 action</v>
      </c>
      <c r="G800" t="str">
        <f>IF(VLOOKUP($C800,'Spells Data'!$A$1:$N$363,6,FALSE)=0,"",VLOOKUP($C800,'Spells Data'!$A$1:$N$363,6,FALSE))</f>
        <v>Touch</v>
      </c>
      <c r="H800" t="str">
        <f>IF(VLOOKUP($C800,'Spells Data'!$A$1:$N$363,7,FALSE)=0,"",VLOOKUP($C800,'Spells Data'!$A$1:$N$363,7,FALSE))</f>
        <v>V</v>
      </c>
      <c r="I800" t="str">
        <f>IF(VLOOKUP($C800,'Spells Data'!$A$1:$N$363,8,FALSE)=0,"",VLOOKUP($C800,'Spells Data'!$A$1:$N$363,8,FALSE))</f>
        <v>S</v>
      </c>
      <c r="J800" t="str">
        <f>IF(VLOOKUP($C800,'Spells Data'!$A$1:$N$363,9,FALSE)=0,"",VLOOKUP($C800,'Spells Data'!$A$1:$N$363,9,FALSE))</f>
        <v>M</v>
      </c>
      <c r="K800" t="str">
        <f>IF(VLOOKUP($C800,'Spells Data'!$A$1:$N$363,10,FALSE)=0,"",VLOOKUP($C800,'Spells Data'!$A$1:$N$363,10,FALSE))</f>
        <v>yes</v>
      </c>
      <c r="L800" t="str">
        <f>IF(VLOOKUP($C800,'Spells Data'!$A$1:$N$363,11,FALSE)=0,"",VLOOKUP($C800,'Spells Data'!$A$1:$N$363,11,FALSE))</f>
        <v>1 hour</v>
      </c>
      <c r="M800" t="str">
        <f>IF(VLOOKUP($C800,'Spells Data'!$A$1:$N$363,12,FALSE)=0,"",VLOOKUP($C800,'Spells Data'!$A$1:$N$363,12,FALSE))</f>
        <v>This spell gives the willing creature you touch the ability to see things as they actually are out to a range of 120 feet.</v>
      </c>
      <c r="N800" t="str">
        <f>IF(VLOOKUP($C800,'Spells Data'!$A$1:$N$363,13,FALSE)=0,"",VLOOKUP($C800,'Spells Data'!$A$1:$N$363,13,FALSE))</f>
        <v/>
      </c>
      <c r="O800" t="s">
        <v>329</v>
      </c>
    </row>
    <row r="801" spans="1:15" x14ac:dyDescent="0.4">
      <c r="A801" t="s">
        <v>342</v>
      </c>
      <c r="B801">
        <v>6</v>
      </c>
      <c r="C801" t="s">
        <v>105</v>
      </c>
      <c r="D801" t="str">
        <f>IF(VLOOKUP($C801,'Spells Data'!$A$1:$N$363,3,FALSE)=0,"",VLOOKUP($C801,'Spells Data'!$A$1:$N$363,3,FALSE))</f>
        <v>divination</v>
      </c>
      <c r="E801" t="str">
        <f>IF(VLOOKUP($C801,'Spells Data'!$A$1:$N$363,4,FALSE)=0,"",VLOOKUP($C801,'Spells Data'!$A$1:$N$363,4,FALSE))</f>
        <v/>
      </c>
      <c r="F801" t="str">
        <f>IF(VLOOKUP($C801,'Spells Data'!$A$1:$N$363,5,FALSE)=0,"",VLOOKUP($C801,'Spells Data'!$A$1:$N$363,5,FALSE))</f>
        <v>1 action</v>
      </c>
      <c r="G801" t="str">
        <f>IF(VLOOKUP($C801,'Spells Data'!$A$1:$N$363,6,FALSE)=0,"",VLOOKUP($C801,'Spells Data'!$A$1:$N$363,6,FALSE))</f>
        <v>Touch</v>
      </c>
      <c r="H801" t="str">
        <f>IF(VLOOKUP($C801,'Spells Data'!$A$1:$N$363,7,FALSE)=0,"",VLOOKUP($C801,'Spells Data'!$A$1:$N$363,7,FALSE))</f>
        <v>V</v>
      </c>
      <c r="I801" t="str">
        <f>IF(VLOOKUP($C801,'Spells Data'!$A$1:$N$363,8,FALSE)=0,"",VLOOKUP($C801,'Spells Data'!$A$1:$N$363,8,FALSE))</f>
        <v>S</v>
      </c>
      <c r="J801" t="str">
        <f>IF(VLOOKUP($C801,'Spells Data'!$A$1:$N$363,9,FALSE)=0,"",VLOOKUP($C801,'Spells Data'!$A$1:$N$363,9,FALSE))</f>
        <v>M</v>
      </c>
      <c r="K801" t="str">
        <f>IF(VLOOKUP($C801,'Spells Data'!$A$1:$N$363,10,FALSE)=0,"",VLOOKUP($C801,'Spells Data'!$A$1:$N$363,10,FALSE))</f>
        <v>yes</v>
      </c>
      <c r="L801" t="str">
        <f>IF(VLOOKUP($C801,'Spells Data'!$A$1:$N$363,11,FALSE)=0,"",VLOOKUP($C801,'Spells Data'!$A$1:$N$363,11,FALSE))</f>
        <v>1 hour</v>
      </c>
      <c r="M801" t="str">
        <f>IF(VLOOKUP($C801,'Spells Data'!$A$1:$N$363,12,FALSE)=0,"",VLOOKUP($C801,'Spells Data'!$A$1:$N$363,12,FALSE))</f>
        <v>This spell gives the willing creature you touch the ability to see things as they actually are out to a range of 120 feet.</v>
      </c>
      <c r="N801" t="str">
        <f>IF(VLOOKUP($C801,'Spells Data'!$A$1:$N$363,13,FALSE)=0,"",VLOOKUP($C801,'Spells Data'!$A$1:$N$363,13,FALSE))</f>
        <v/>
      </c>
      <c r="O801" t="s">
        <v>342</v>
      </c>
    </row>
    <row r="802" spans="1:15" x14ac:dyDescent="0.4">
      <c r="A802" t="s">
        <v>10</v>
      </c>
      <c r="B802">
        <v>0</v>
      </c>
      <c r="C802" t="s">
        <v>19</v>
      </c>
      <c r="D802" t="str">
        <f>IF(VLOOKUP($C802,'Spells Data'!$A$1:$N$363,3,FALSE)=0,"",VLOOKUP($C802,'Spells Data'!$A$1:$N$363,3,FALSE))</f>
        <v>divination</v>
      </c>
      <c r="E802" t="str">
        <f>IF(VLOOKUP($C802,'Spells Data'!$A$1:$N$363,4,FALSE)=0,"",VLOOKUP($C802,'Spells Data'!$A$1:$N$363,4,FALSE))</f>
        <v/>
      </c>
      <c r="F802" t="str">
        <f>IF(VLOOKUP($C802,'Spells Data'!$A$1:$N$363,5,FALSE)=0,"",VLOOKUP($C802,'Spells Data'!$A$1:$N$363,5,FALSE))</f>
        <v>1 action</v>
      </c>
      <c r="G802" t="str">
        <f>IF(VLOOKUP($C802,'Spells Data'!$A$1:$N$363,6,FALSE)=0,"",VLOOKUP($C802,'Spells Data'!$A$1:$N$363,6,FALSE))</f>
        <v>30 feet</v>
      </c>
      <c r="H802" t="str">
        <f>IF(VLOOKUP($C802,'Spells Data'!$A$1:$N$363,7,FALSE)=0,"",VLOOKUP($C802,'Spells Data'!$A$1:$N$363,7,FALSE))</f>
        <v/>
      </c>
      <c r="I802" t="str">
        <f>IF(VLOOKUP($C802,'Spells Data'!$A$1:$N$363,8,FALSE)=0,"",VLOOKUP($C802,'Spells Data'!$A$1:$N$363,8,FALSE))</f>
        <v>S</v>
      </c>
      <c r="J802" t="str">
        <f>IF(VLOOKUP($C802,'Spells Data'!$A$1:$N$363,9,FALSE)=0,"",VLOOKUP($C802,'Spells Data'!$A$1:$N$363,9,FALSE))</f>
        <v/>
      </c>
      <c r="K802" t="str">
        <f>IF(VLOOKUP($C802,'Spells Data'!$A$1:$N$363,10,FALSE)=0,"",VLOOKUP($C802,'Spells Data'!$A$1:$N$363,10,FALSE))</f>
        <v/>
      </c>
      <c r="L802" t="str">
        <f>IF(VLOOKUP($C802,'Spells Data'!$A$1:$N$363,11,FALSE)=0,"",VLOOKUP($C802,'Spells Data'!$A$1:$N$363,11,FALSE))</f>
        <v>Concentration, up to 1 round</v>
      </c>
      <c r="M802" t="str">
        <f>IF(VLOOKUP($C802,'Spells Data'!$A$1:$N$363,12,FALSE)=0,"",VLOOKUP($C802,'Spells Data'!$A$1:$N$363,12,FALSE))</f>
        <v>On your next turn, you gain advantage on your first attack roll against a target in range, provided that this spell hasn’t ended</v>
      </c>
      <c r="N802" t="str">
        <f>IF(VLOOKUP($C802,'Spells Data'!$A$1:$N$363,13,FALSE)=0,"",VLOOKUP($C802,'Spells Data'!$A$1:$N$363,13,FALSE))</f>
        <v/>
      </c>
      <c r="O802" t="s">
        <v>10</v>
      </c>
    </row>
    <row r="803" spans="1:15" x14ac:dyDescent="0.4">
      <c r="A803" t="s">
        <v>278</v>
      </c>
      <c r="B803">
        <v>0</v>
      </c>
      <c r="C803" t="s">
        <v>19</v>
      </c>
      <c r="D803" t="str">
        <f>IF(VLOOKUP($C803,'Spells Data'!$A$1:$N$363,3,FALSE)=0,"",VLOOKUP($C803,'Spells Data'!$A$1:$N$363,3,FALSE))</f>
        <v>divination</v>
      </c>
      <c r="E803" t="str">
        <f>IF(VLOOKUP($C803,'Spells Data'!$A$1:$N$363,4,FALSE)=0,"",VLOOKUP($C803,'Spells Data'!$A$1:$N$363,4,FALSE))</f>
        <v/>
      </c>
      <c r="F803" t="str">
        <f>IF(VLOOKUP($C803,'Spells Data'!$A$1:$N$363,5,FALSE)=0,"",VLOOKUP($C803,'Spells Data'!$A$1:$N$363,5,FALSE))</f>
        <v>1 action</v>
      </c>
      <c r="G803" t="str">
        <f>IF(VLOOKUP($C803,'Spells Data'!$A$1:$N$363,6,FALSE)=0,"",VLOOKUP($C803,'Spells Data'!$A$1:$N$363,6,FALSE))</f>
        <v>30 feet</v>
      </c>
      <c r="H803" t="str">
        <f>IF(VLOOKUP($C803,'Spells Data'!$A$1:$N$363,7,FALSE)=0,"",VLOOKUP($C803,'Spells Data'!$A$1:$N$363,7,FALSE))</f>
        <v/>
      </c>
      <c r="I803" t="str">
        <f>IF(VLOOKUP($C803,'Spells Data'!$A$1:$N$363,8,FALSE)=0,"",VLOOKUP($C803,'Spells Data'!$A$1:$N$363,8,FALSE))</f>
        <v>S</v>
      </c>
      <c r="J803" t="str">
        <f>IF(VLOOKUP($C803,'Spells Data'!$A$1:$N$363,9,FALSE)=0,"",VLOOKUP($C803,'Spells Data'!$A$1:$N$363,9,FALSE))</f>
        <v/>
      </c>
      <c r="K803" t="str">
        <f>IF(VLOOKUP($C803,'Spells Data'!$A$1:$N$363,10,FALSE)=0,"",VLOOKUP($C803,'Spells Data'!$A$1:$N$363,10,FALSE))</f>
        <v/>
      </c>
      <c r="L803" t="str">
        <f>IF(VLOOKUP($C803,'Spells Data'!$A$1:$N$363,11,FALSE)=0,"",VLOOKUP($C803,'Spells Data'!$A$1:$N$363,11,FALSE))</f>
        <v>Concentration, up to 1 round</v>
      </c>
      <c r="M803" t="str">
        <f>IF(VLOOKUP($C803,'Spells Data'!$A$1:$N$363,12,FALSE)=0,"",VLOOKUP($C803,'Spells Data'!$A$1:$N$363,12,FALSE))</f>
        <v>On your next turn, you gain advantage on your first attack roll against a target in range, provided that this spell hasn’t ended</v>
      </c>
      <c r="N803" t="str">
        <f>IF(VLOOKUP($C803,'Spells Data'!$A$1:$N$363,13,FALSE)=0,"",VLOOKUP($C803,'Spells Data'!$A$1:$N$363,13,FALSE))</f>
        <v/>
      </c>
      <c r="O803" t="s">
        <v>278</v>
      </c>
    </row>
    <row r="804" spans="1:15" x14ac:dyDescent="0.4">
      <c r="A804" t="s">
        <v>329</v>
      </c>
      <c r="B804">
        <v>0</v>
      </c>
      <c r="C804" t="s">
        <v>19</v>
      </c>
      <c r="D804" t="str">
        <f>IF(VLOOKUP($C804,'Spells Data'!$A$1:$N$363,3,FALSE)=0,"",VLOOKUP($C804,'Spells Data'!$A$1:$N$363,3,FALSE))</f>
        <v>divination</v>
      </c>
      <c r="E804" t="str">
        <f>IF(VLOOKUP($C804,'Spells Data'!$A$1:$N$363,4,FALSE)=0,"",VLOOKUP($C804,'Spells Data'!$A$1:$N$363,4,FALSE))</f>
        <v/>
      </c>
      <c r="F804" t="str">
        <f>IF(VLOOKUP($C804,'Spells Data'!$A$1:$N$363,5,FALSE)=0,"",VLOOKUP($C804,'Spells Data'!$A$1:$N$363,5,FALSE))</f>
        <v>1 action</v>
      </c>
      <c r="G804" t="str">
        <f>IF(VLOOKUP($C804,'Spells Data'!$A$1:$N$363,6,FALSE)=0,"",VLOOKUP($C804,'Spells Data'!$A$1:$N$363,6,FALSE))</f>
        <v>30 feet</v>
      </c>
      <c r="H804" t="str">
        <f>IF(VLOOKUP($C804,'Spells Data'!$A$1:$N$363,7,FALSE)=0,"",VLOOKUP($C804,'Spells Data'!$A$1:$N$363,7,FALSE))</f>
        <v/>
      </c>
      <c r="I804" t="str">
        <f>IF(VLOOKUP($C804,'Spells Data'!$A$1:$N$363,8,FALSE)=0,"",VLOOKUP($C804,'Spells Data'!$A$1:$N$363,8,FALSE))</f>
        <v>S</v>
      </c>
      <c r="J804" t="str">
        <f>IF(VLOOKUP($C804,'Spells Data'!$A$1:$N$363,9,FALSE)=0,"",VLOOKUP($C804,'Spells Data'!$A$1:$N$363,9,FALSE))</f>
        <v/>
      </c>
      <c r="K804" t="str">
        <f>IF(VLOOKUP($C804,'Spells Data'!$A$1:$N$363,10,FALSE)=0,"",VLOOKUP($C804,'Spells Data'!$A$1:$N$363,10,FALSE))</f>
        <v/>
      </c>
      <c r="L804" t="str">
        <f>IF(VLOOKUP($C804,'Spells Data'!$A$1:$N$363,11,FALSE)=0,"",VLOOKUP($C804,'Spells Data'!$A$1:$N$363,11,FALSE))</f>
        <v>Concentration, up to 1 round</v>
      </c>
      <c r="M804" t="str">
        <f>IF(VLOOKUP($C804,'Spells Data'!$A$1:$N$363,12,FALSE)=0,"",VLOOKUP($C804,'Spells Data'!$A$1:$N$363,12,FALSE))</f>
        <v>On your next turn, you gain advantage on your first attack roll against a target in range, provided that this spell hasn’t ended</v>
      </c>
      <c r="N804" t="str">
        <f>IF(VLOOKUP($C804,'Spells Data'!$A$1:$N$363,13,FALSE)=0,"",VLOOKUP($C804,'Spells Data'!$A$1:$N$363,13,FALSE))</f>
        <v/>
      </c>
      <c r="O804" t="s">
        <v>329</v>
      </c>
    </row>
    <row r="805" spans="1:15" x14ac:dyDescent="0.4">
      <c r="A805" t="s">
        <v>342</v>
      </c>
      <c r="B805">
        <v>0</v>
      </c>
      <c r="C805" t="s">
        <v>19</v>
      </c>
      <c r="D805" t="str">
        <f>IF(VLOOKUP($C805,'Spells Data'!$A$1:$N$363,3,FALSE)=0,"",VLOOKUP($C805,'Spells Data'!$A$1:$N$363,3,FALSE))</f>
        <v>divination</v>
      </c>
      <c r="E805" t="str">
        <f>IF(VLOOKUP($C805,'Spells Data'!$A$1:$N$363,4,FALSE)=0,"",VLOOKUP($C805,'Spells Data'!$A$1:$N$363,4,FALSE))</f>
        <v/>
      </c>
      <c r="F805" t="str">
        <f>IF(VLOOKUP($C805,'Spells Data'!$A$1:$N$363,5,FALSE)=0,"",VLOOKUP($C805,'Spells Data'!$A$1:$N$363,5,FALSE))</f>
        <v>1 action</v>
      </c>
      <c r="G805" t="str">
        <f>IF(VLOOKUP($C805,'Spells Data'!$A$1:$N$363,6,FALSE)=0,"",VLOOKUP($C805,'Spells Data'!$A$1:$N$363,6,FALSE))</f>
        <v>30 feet</v>
      </c>
      <c r="H805" t="str">
        <f>IF(VLOOKUP($C805,'Spells Data'!$A$1:$N$363,7,FALSE)=0,"",VLOOKUP($C805,'Spells Data'!$A$1:$N$363,7,FALSE))</f>
        <v/>
      </c>
      <c r="I805" t="str">
        <f>IF(VLOOKUP($C805,'Spells Data'!$A$1:$N$363,8,FALSE)=0,"",VLOOKUP($C805,'Spells Data'!$A$1:$N$363,8,FALSE))</f>
        <v>S</v>
      </c>
      <c r="J805" t="str">
        <f>IF(VLOOKUP($C805,'Spells Data'!$A$1:$N$363,9,FALSE)=0,"",VLOOKUP($C805,'Spells Data'!$A$1:$N$363,9,FALSE))</f>
        <v/>
      </c>
      <c r="K805" t="str">
        <f>IF(VLOOKUP($C805,'Spells Data'!$A$1:$N$363,10,FALSE)=0,"",VLOOKUP($C805,'Spells Data'!$A$1:$N$363,10,FALSE))</f>
        <v/>
      </c>
      <c r="L805" t="str">
        <f>IF(VLOOKUP($C805,'Spells Data'!$A$1:$N$363,11,FALSE)=0,"",VLOOKUP($C805,'Spells Data'!$A$1:$N$363,11,FALSE))</f>
        <v>Concentration, up to 1 round</v>
      </c>
      <c r="M805" t="str">
        <f>IF(VLOOKUP($C805,'Spells Data'!$A$1:$N$363,12,FALSE)=0,"",VLOOKUP($C805,'Spells Data'!$A$1:$N$363,12,FALSE))</f>
        <v>On your next turn, you gain advantage on your first attack roll against a target in range, provided that this spell hasn’t ended</v>
      </c>
      <c r="N805" t="str">
        <f>IF(VLOOKUP($C805,'Spells Data'!$A$1:$N$363,13,FALSE)=0,"",VLOOKUP($C805,'Spells Data'!$A$1:$N$363,13,FALSE))</f>
        <v/>
      </c>
      <c r="O805" t="s">
        <v>342</v>
      </c>
    </row>
    <row r="806" spans="1:15" x14ac:dyDescent="0.4">
      <c r="A806" t="s">
        <v>195</v>
      </c>
      <c r="B806">
        <v>8</v>
      </c>
      <c r="C806" t="s">
        <v>245</v>
      </c>
      <c r="D806" t="str">
        <f>IF(VLOOKUP($C806,'Spells Data'!$A$1:$N$363,3,FALSE)=0,"",VLOOKUP($C806,'Spells Data'!$A$1:$N$363,3,FALSE))</f>
        <v>conjuration</v>
      </c>
      <c r="E806" t="str">
        <f>IF(VLOOKUP($C806,'Spells Data'!$A$1:$N$363,4,FALSE)=0,"",VLOOKUP($C806,'Spells Data'!$A$1:$N$363,4,FALSE))</f>
        <v/>
      </c>
      <c r="F806" t="str">
        <f>IF(VLOOKUP($C806,'Spells Data'!$A$1:$N$363,5,FALSE)=0,"",VLOOKUP($C806,'Spells Data'!$A$1:$N$363,5,FALSE))</f>
        <v>1 minute</v>
      </c>
      <c r="G806" t="str">
        <f>IF(VLOOKUP($C806,'Spells Data'!$A$1:$N$363,6,FALSE)=0,"",VLOOKUP($C806,'Spells Data'!$A$1:$N$363,6,FALSE))</f>
        <v>Sight</v>
      </c>
      <c r="H806" t="str">
        <f>IF(VLOOKUP($C806,'Spells Data'!$A$1:$N$363,7,FALSE)=0,"",VLOOKUP($C806,'Spells Data'!$A$1:$N$363,7,FALSE))</f>
        <v>V</v>
      </c>
      <c r="I806" t="str">
        <f>IF(VLOOKUP($C806,'Spells Data'!$A$1:$N$363,8,FALSE)=0,"",VLOOKUP($C806,'Spells Data'!$A$1:$N$363,8,FALSE))</f>
        <v>S</v>
      </c>
      <c r="J806" t="str">
        <f>IF(VLOOKUP($C806,'Spells Data'!$A$1:$N$363,9,FALSE)=0,"",VLOOKUP($C806,'Spells Data'!$A$1:$N$363,9,FALSE))</f>
        <v/>
      </c>
      <c r="K806" t="str">
        <f>IF(VLOOKUP($C806,'Spells Data'!$A$1:$N$363,10,FALSE)=0,"",VLOOKUP($C806,'Spells Data'!$A$1:$N$363,10,FALSE))</f>
        <v/>
      </c>
      <c r="L806" t="str">
        <f>IF(VLOOKUP($C806,'Spells Data'!$A$1:$N$363,11,FALSE)=0,"",VLOOKUP($C806,'Spells Data'!$A$1:$N$363,11,FALSE))</f>
        <v>Concentration, up to 6 rounds</v>
      </c>
      <c r="M806" t="str">
        <f>IF(VLOOKUP($C806,'Spells Data'!$A$1:$N$363,12,FALSE)=0,"",VLOOKUP($C806,'Spells Data'!$A$1:$N$363,12,FALSE))</f>
        <v>A wall of water up to 300 feet long, 300 feet high, and 50 feet thick for duration Creaturs in area take 6d10 bludeoning damage on failed Str check and are carried.  Wall moves 50' per round and deals 1d10 bludgeoning damage less than the previous round.</v>
      </c>
      <c r="N806" t="str">
        <f>IF(VLOOKUP($C806,'Spells Data'!$A$1:$N$363,13,FALSE)=0,"",VLOOKUP($C806,'Spells Data'!$A$1:$N$363,13,FALSE))</f>
        <v/>
      </c>
      <c r="O806" t="s">
        <v>195</v>
      </c>
    </row>
    <row r="807" spans="1:15" x14ac:dyDescent="0.4">
      <c r="A807" t="s">
        <v>10</v>
      </c>
      <c r="B807">
        <v>1</v>
      </c>
      <c r="C807" t="s">
        <v>40</v>
      </c>
      <c r="D807" t="str">
        <f>IF(VLOOKUP($C807,'Spells Data'!$A$1:$N$363,3,FALSE)=0,"",VLOOKUP($C807,'Spells Data'!$A$1:$N$363,3,FALSE))</f>
        <v>conjuration</v>
      </c>
      <c r="E807" t="str">
        <f>IF(VLOOKUP($C807,'Spells Data'!$A$1:$N$363,4,FALSE)=0,"",VLOOKUP($C807,'Spells Data'!$A$1:$N$363,4,FALSE))</f>
        <v>yes</v>
      </c>
      <c r="F807" t="str">
        <f>IF(VLOOKUP($C807,'Spells Data'!$A$1:$N$363,5,FALSE)=0,"",VLOOKUP($C807,'Spells Data'!$A$1:$N$363,5,FALSE))</f>
        <v>1 action</v>
      </c>
      <c r="G807" t="str">
        <f>IF(VLOOKUP($C807,'Spells Data'!$A$1:$N$363,6,FALSE)=0,"",VLOOKUP($C807,'Spells Data'!$A$1:$N$363,6,FALSE))</f>
        <v>60 feet</v>
      </c>
      <c r="H807" t="str">
        <f>IF(VLOOKUP($C807,'Spells Data'!$A$1:$N$363,7,FALSE)=0,"",VLOOKUP($C807,'Spells Data'!$A$1:$N$363,7,FALSE))</f>
        <v>V</v>
      </c>
      <c r="I807" t="str">
        <f>IF(VLOOKUP($C807,'Spells Data'!$A$1:$N$363,8,FALSE)=0,"",VLOOKUP($C807,'Spells Data'!$A$1:$N$363,8,FALSE))</f>
        <v>S</v>
      </c>
      <c r="J807" t="str">
        <f>IF(VLOOKUP($C807,'Spells Data'!$A$1:$N$363,9,FALSE)=0,"",VLOOKUP($C807,'Spells Data'!$A$1:$N$363,9,FALSE))</f>
        <v>M</v>
      </c>
      <c r="K807" t="str">
        <f>IF(VLOOKUP($C807,'Spells Data'!$A$1:$N$363,10,FALSE)=0,"",VLOOKUP($C807,'Spells Data'!$A$1:$N$363,10,FALSE))</f>
        <v/>
      </c>
      <c r="L807" t="str">
        <f>IF(VLOOKUP($C807,'Spells Data'!$A$1:$N$363,11,FALSE)=0,"",VLOOKUP($C807,'Spells Data'!$A$1:$N$363,11,FALSE))</f>
        <v>1 hour</v>
      </c>
      <c r="M807" t="str">
        <f>IF(VLOOKUP($C807,'Spells Data'!$A$1:$N$363,12,FALSE)=0,"",VLOOKUP($C807,'Spells Data'!$A$1:$N$363,12,FALSE))</f>
        <v>This spell creates an invisible, mindless, shapeless force that performs simple tasks at your command until the spell ends</v>
      </c>
      <c r="N807" t="str">
        <f>IF(VLOOKUP($C807,'Spells Data'!$A$1:$N$363,13,FALSE)=0,"",VLOOKUP($C807,'Spells Data'!$A$1:$N$363,13,FALSE))</f>
        <v/>
      </c>
      <c r="O807" t="s">
        <v>10</v>
      </c>
    </row>
    <row r="808" spans="1:15" x14ac:dyDescent="0.4">
      <c r="A808" t="s">
        <v>329</v>
      </c>
      <c r="B808">
        <v>1</v>
      </c>
      <c r="C808" t="s">
        <v>40</v>
      </c>
      <c r="D808" t="str">
        <f>IF(VLOOKUP($C808,'Spells Data'!$A$1:$N$363,3,FALSE)=0,"",VLOOKUP($C808,'Spells Data'!$A$1:$N$363,3,FALSE))</f>
        <v>conjuration</v>
      </c>
      <c r="E808" t="str">
        <f>IF(VLOOKUP($C808,'Spells Data'!$A$1:$N$363,4,FALSE)=0,"",VLOOKUP($C808,'Spells Data'!$A$1:$N$363,4,FALSE))</f>
        <v>yes</v>
      </c>
      <c r="F808" t="str">
        <f>IF(VLOOKUP($C808,'Spells Data'!$A$1:$N$363,5,FALSE)=0,"",VLOOKUP($C808,'Spells Data'!$A$1:$N$363,5,FALSE))</f>
        <v>1 action</v>
      </c>
      <c r="G808" t="str">
        <f>IF(VLOOKUP($C808,'Spells Data'!$A$1:$N$363,6,FALSE)=0,"",VLOOKUP($C808,'Spells Data'!$A$1:$N$363,6,FALSE))</f>
        <v>60 feet</v>
      </c>
      <c r="H808" t="str">
        <f>IF(VLOOKUP($C808,'Spells Data'!$A$1:$N$363,7,FALSE)=0,"",VLOOKUP($C808,'Spells Data'!$A$1:$N$363,7,FALSE))</f>
        <v>V</v>
      </c>
      <c r="I808" t="str">
        <f>IF(VLOOKUP($C808,'Spells Data'!$A$1:$N$363,8,FALSE)=0,"",VLOOKUP($C808,'Spells Data'!$A$1:$N$363,8,FALSE))</f>
        <v>S</v>
      </c>
      <c r="J808" t="str">
        <f>IF(VLOOKUP($C808,'Spells Data'!$A$1:$N$363,9,FALSE)=0,"",VLOOKUP($C808,'Spells Data'!$A$1:$N$363,9,FALSE))</f>
        <v>M</v>
      </c>
      <c r="K808" t="str">
        <f>IF(VLOOKUP($C808,'Spells Data'!$A$1:$N$363,10,FALSE)=0,"",VLOOKUP($C808,'Spells Data'!$A$1:$N$363,10,FALSE))</f>
        <v/>
      </c>
      <c r="L808" t="str">
        <f>IF(VLOOKUP($C808,'Spells Data'!$A$1:$N$363,11,FALSE)=0,"",VLOOKUP($C808,'Spells Data'!$A$1:$N$363,11,FALSE))</f>
        <v>1 hour</v>
      </c>
      <c r="M808" t="str">
        <f>IF(VLOOKUP($C808,'Spells Data'!$A$1:$N$363,12,FALSE)=0,"",VLOOKUP($C808,'Spells Data'!$A$1:$N$363,12,FALSE))</f>
        <v>This spell creates an invisible, mindless, shapeless force that performs simple tasks at your command until the spell ends</v>
      </c>
      <c r="N808" t="str">
        <f>IF(VLOOKUP($C808,'Spells Data'!$A$1:$N$363,13,FALSE)=0,"",VLOOKUP($C808,'Spells Data'!$A$1:$N$363,13,FALSE))</f>
        <v/>
      </c>
      <c r="O808" t="s">
        <v>329</v>
      </c>
    </row>
    <row r="809" spans="1:15" x14ac:dyDescent="0.4">
      <c r="A809" t="s">
        <v>342</v>
      </c>
      <c r="B809">
        <v>1</v>
      </c>
      <c r="C809" t="s">
        <v>40</v>
      </c>
      <c r="D809" t="str">
        <f>IF(VLOOKUP($C809,'Spells Data'!$A$1:$N$363,3,FALSE)=0,"",VLOOKUP($C809,'Spells Data'!$A$1:$N$363,3,FALSE))</f>
        <v>conjuration</v>
      </c>
      <c r="E809" t="str">
        <f>IF(VLOOKUP($C809,'Spells Data'!$A$1:$N$363,4,FALSE)=0,"",VLOOKUP($C809,'Spells Data'!$A$1:$N$363,4,FALSE))</f>
        <v>yes</v>
      </c>
      <c r="F809" t="str">
        <f>IF(VLOOKUP($C809,'Spells Data'!$A$1:$N$363,5,FALSE)=0,"",VLOOKUP($C809,'Spells Data'!$A$1:$N$363,5,FALSE))</f>
        <v>1 action</v>
      </c>
      <c r="G809" t="str">
        <f>IF(VLOOKUP($C809,'Spells Data'!$A$1:$N$363,6,FALSE)=0,"",VLOOKUP($C809,'Spells Data'!$A$1:$N$363,6,FALSE))</f>
        <v>60 feet</v>
      </c>
      <c r="H809" t="str">
        <f>IF(VLOOKUP($C809,'Spells Data'!$A$1:$N$363,7,FALSE)=0,"",VLOOKUP($C809,'Spells Data'!$A$1:$N$363,7,FALSE))</f>
        <v>V</v>
      </c>
      <c r="I809" t="str">
        <f>IF(VLOOKUP($C809,'Spells Data'!$A$1:$N$363,8,FALSE)=0,"",VLOOKUP($C809,'Spells Data'!$A$1:$N$363,8,FALSE))</f>
        <v>S</v>
      </c>
      <c r="J809" t="str">
        <f>IF(VLOOKUP($C809,'Spells Data'!$A$1:$N$363,9,FALSE)=0,"",VLOOKUP($C809,'Spells Data'!$A$1:$N$363,9,FALSE))</f>
        <v>M</v>
      </c>
      <c r="K809" t="str">
        <f>IF(VLOOKUP($C809,'Spells Data'!$A$1:$N$363,10,FALSE)=0,"",VLOOKUP($C809,'Spells Data'!$A$1:$N$363,10,FALSE))</f>
        <v/>
      </c>
      <c r="L809" t="str">
        <f>IF(VLOOKUP($C809,'Spells Data'!$A$1:$N$363,11,FALSE)=0,"",VLOOKUP($C809,'Spells Data'!$A$1:$N$363,11,FALSE))</f>
        <v>1 hour</v>
      </c>
      <c r="M809" t="str">
        <f>IF(VLOOKUP($C809,'Spells Data'!$A$1:$N$363,12,FALSE)=0,"",VLOOKUP($C809,'Spells Data'!$A$1:$N$363,12,FALSE))</f>
        <v>This spell creates an invisible, mindless, shapeless force that performs simple tasks at your command until the spell ends</v>
      </c>
      <c r="N809" t="str">
        <f>IF(VLOOKUP($C809,'Spells Data'!$A$1:$N$363,13,FALSE)=0,"",VLOOKUP($C809,'Spells Data'!$A$1:$N$363,13,FALSE))</f>
        <v/>
      </c>
      <c r="O809" t="s">
        <v>342</v>
      </c>
    </row>
    <row r="810" spans="1:15" x14ac:dyDescent="0.4">
      <c r="A810" t="s">
        <v>329</v>
      </c>
      <c r="B810">
        <v>3</v>
      </c>
      <c r="C810" t="s">
        <v>337</v>
      </c>
      <c r="D810" t="str">
        <f>IF(VLOOKUP($C810,'Spells Data'!$A$1:$N$363,3,FALSE)=0,"",VLOOKUP($C810,'Spells Data'!$A$1:$N$363,3,FALSE))</f>
        <v>necromancy</v>
      </c>
      <c r="E810" t="str">
        <f>IF(VLOOKUP($C810,'Spells Data'!$A$1:$N$363,4,FALSE)=0,"",VLOOKUP($C810,'Spells Data'!$A$1:$N$363,4,FALSE))</f>
        <v/>
      </c>
      <c r="F810" t="str">
        <f>IF(VLOOKUP($C810,'Spells Data'!$A$1:$N$363,5,FALSE)=0,"",VLOOKUP($C810,'Spells Data'!$A$1:$N$363,5,FALSE))</f>
        <v>1 action</v>
      </c>
      <c r="G810" t="str">
        <f>IF(VLOOKUP($C810,'Spells Data'!$A$1:$N$363,6,FALSE)=0,"",VLOOKUP($C810,'Spells Data'!$A$1:$N$363,6,FALSE))</f>
        <v>Self</v>
      </c>
      <c r="H810" t="str">
        <f>IF(VLOOKUP($C810,'Spells Data'!$A$1:$N$363,7,FALSE)=0,"",VLOOKUP($C810,'Spells Data'!$A$1:$N$363,7,FALSE))</f>
        <v>V</v>
      </c>
      <c r="I810" t="str">
        <f>IF(VLOOKUP($C810,'Spells Data'!$A$1:$N$363,8,FALSE)=0,"",VLOOKUP($C810,'Spells Data'!$A$1:$N$363,8,FALSE))</f>
        <v>S</v>
      </c>
      <c r="J810" t="str">
        <f>IF(VLOOKUP($C810,'Spells Data'!$A$1:$N$363,9,FALSE)=0,"",VLOOKUP($C810,'Spells Data'!$A$1:$N$363,9,FALSE))</f>
        <v/>
      </c>
      <c r="K810" t="str">
        <f>IF(VLOOKUP($C810,'Spells Data'!$A$1:$N$363,10,FALSE)=0,"",VLOOKUP($C810,'Spells Data'!$A$1:$N$363,10,FALSE))</f>
        <v/>
      </c>
      <c r="L810" t="str">
        <f>IF(VLOOKUP($C810,'Spells Data'!$A$1:$N$363,11,FALSE)=0,"",VLOOKUP($C810,'Spells Data'!$A$1:$N$363,11,FALSE))</f>
        <v>Concentration, up to 1 minute</v>
      </c>
      <c r="M810" t="str">
        <f>IF(VLOOKUP($C810,'Spells Data'!$A$1:$N$363,12,FALSE)=0,"",VLOOKUP($C810,'Spells Data'!$A$1:$N$363,12,FALSE))</f>
        <v>On a melee spell attack hit, the target takes 3d6 necrotic damage, and you regain hit points equal to half the amount of necrotic damage dealt</v>
      </c>
      <c r="N810" t="str">
        <f>IF(VLOOKUP($C810,'Spells Data'!$A$1:$N$363,13,FALSE)=0,"",VLOOKUP($C810,'Spells Data'!$A$1:$N$363,13,FALSE))</f>
        <v/>
      </c>
      <c r="O810" t="s">
        <v>329</v>
      </c>
    </row>
    <row r="811" spans="1:15" x14ac:dyDescent="0.4">
      <c r="A811" t="s">
        <v>342</v>
      </c>
      <c r="B811">
        <v>3</v>
      </c>
      <c r="C811" t="s">
        <v>337</v>
      </c>
      <c r="D811" t="str">
        <f>IF(VLOOKUP($C811,'Spells Data'!$A$1:$N$363,3,FALSE)=0,"",VLOOKUP($C811,'Spells Data'!$A$1:$N$363,3,FALSE))</f>
        <v>necromancy</v>
      </c>
      <c r="E811" t="str">
        <f>IF(VLOOKUP($C811,'Spells Data'!$A$1:$N$363,4,FALSE)=0,"",VLOOKUP($C811,'Spells Data'!$A$1:$N$363,4,FALSE))</f>
        <v/>
      </c>
      <c r="F811" t="str">
        <f>IF(VLOOKUP($C811,'Spells Data'!$A$1:$N$363,5,FALSE)=0,"",VLOOKUP($C811,'Spells Data'!$A$1:$N$363,5,FALSE))</f>
        <v>1 action</v>
      </c>
      <c r="G811" t="str">
        <f>IF(VLOOKUP($C811,'Spells Data'!$A$1:$N$363,6,FALSE)=0,"",VLOOKUP($C811,'Spells Data'!$A$1:$N$363,6,FALSE))</f>
        <v>Self</v>
      </c>
      <c r="H811" t="str">
        <f>IF(VLOOKUP($C811,'Spells Data'!$A$1:$N$363,7,FALSE)=0,"",VLOOKUP($C811,'Spells Data'!$A$1:$N$363,7,FALSE))</f>
        <v>V</v>
      </c>
      <c r="I811" t="str">
        <f>IF(VLOOKUP($C811,'Spells Data'!$A$1:$N$363,8,FALSE)=0,"",VLOOKUP($C811,'Spells Data'!$A$1:$N$363,8,FALSE))</f>
        <v>S</v>
      </c>
      <c r="J811" t="str">
        <f>IF(VLOOKUP($C811,'Spells Data'!$A$1:$N$363,9,FALSE)=0,"",VLOOKUP($C811,'Spells Data'!$A$1:$N$363,9,FALSE))</f>
        <v/>
      </c>
      <c r="K811" t="str">
        <f>IF(VLOOKUP($C811,'Spells Data'!$A$1:$N$363,10,FALSE)=0,"",VLOOKUP($C811,'Spells Data'!$A$1:$N$363,10,FALSE))</f>
        <v/>
      </c>
      <c r="L811" t="str">
        <f>IF(VLOOKUP($C811,'Spells Data'!$A$1:$N$363,11,FALSE)=0,"",VLOOKUP($C811,'Spells Data'!$A$1:$N$363,11,FALSE))</f>
        <v>Concentration, up to 1 minute</v>
      </c>
      <c r="M811" t="str">
        <f>IF(VLOOKUP($C811,'Spells Data'!$A$1:$N$363,12,FALSE)=0,"",VLOOKUP($C811,'Spells Data'!$A$1:$N$363,12,FALSE))</f>
        <v>On a melee spell attack hit, the target takes 3d6 necrotic damage, and you regain hit points equal to half the amount of necrotic damage dealt</v>
      </c>
      <c r="N811" t="str">
        <f>IF(VLOOKUP($C811,'Spells Data'!$A$1:$N$363,13,FALSE)=0,"",VLOOKUP($C811,'Spells Data'!$A$1:$N$363,13,FALSE))</f>
        <v/>
      </c>
      <c r="O811" t="s">
        <v>342</v>
      </c>
    </row>
    <row r="812" spans="1:15" x14ac:dyDescent="0.4">
      <c r="A812" t="s">
        <v>10</v>
      </c>
      <c r="B812">
        <v>0</v>
      </c>
      <c r="C812" t="s">
        <v>20</v>
      </c>
      <c r="D812" t="str">
        <f>IF(VLOOKUP($C812,'Spells Data'!$A$1:$N$363,3,FALSE)=0,"",VLOOKUP($C812,'Spells Data'!$A$1:$N$363,3,FALSE))</f>
        <v>enchantment</v>
      </c>
      <c r="E812" t="str">
        <f>IF(VLOOKUP($C812,'Spells Data'!$A$1:$N$363,4,FALSE)=0,"",VLOOKUP($C812,'Spells Data'!$A$1:$N$363,4,FALSE))</f>
        <v/>
      </c>
      <c r="F812" t="str">
        <f>IF(VLOOKUP($C812,'Spells Data'!$A$1:$N$363,5,FALSE)=0,"",VLOOKUP($C812,'Spells Data'!$A$1:$N$363,5,FALSE))</f>
        <v>1 action</v>
      </c>
      <c r="G812" t="str">
        <f>IF(VLOOKUP($C812,'Spells Data'!$A$1:$N$363,6,FALSE)=0,"",VLOOKUP($C812,'Spells Data'!$A$1:$N$363,6,FALSE))</f>
        <v>60 feet</v>
      </c>
      <c r="H812" t="str">
        <f>IF(VLOOKUP($C812,'Spells Data'!$A$1:$N$363,7,FALSE)=0,"",VLOOKUP($C812,'Spells Data'!$A$1:$N$363,7,FALSE))</f>
        <v>V</v>
      </c>
      <c r="I812" t="str">
        <f>IF(VLOOKUP($C812,'Spells Data'!$A$1:$N$363,8,FALSE)=0,"",VLOOKUP($C812,'Spells Data'!$A$1:$N$363,8,FALSE))</f>
        <v/>
      </c>
      <c r="J812" t="str">
        <f>IF(VLOOKUP($C812,'Spells Data'!$A$1:$N$363,9,FALSE)=0,"",VLOOKUP($C812,'Spells Data'!$A$1:$N$363,9,FALSE))</f>
        <v/>
      </c>
      <c r="K812" t="str">
        <f>IF(VLOOKUP($C812,'Spells Data'!$A$1:$N$363,10,FALSE)=0,"",VLOOKUP($C812,'Spells Data'!$A$1:$N$363,10,FALSE))</f>
        <v/>
      </c>
      <c r="L812" t="str">
        <f>IF(VLOOKUP($C812,'Spells Data'!$A$1:$N$363,11,FALSE)=0,"",VLOOKUP($C812,'Spells Data'!$A$1:$N$363,11,FALSE))</f>
        <v>Instantaneous</v>
      </c>
      <c r="M812" t="str">
        <f>IF(VLOOKUP($C812,'Spells Data'!$A$1:$N$363,12,FALSE)=0,"",VLOOKUP($C812,'Spells Data'!$A$1:$N$363,12,FALSE))</f>
        <v>On a failed Wis save, target in range that can hear you takes 1d4 psychic damage and has disadvantage on next attack roll.</v>
      </c>
      <c r="N812" t="str">
        <f>IF(VLOOKUP($C812,'Spells Data'!$A$1:$N$363,13,FALSE)=0,"",VLOOKUP($C812,'Spells Data'!$A$1:$N$363,13,FALSE))</f>
        <v>yes</v>
      </c>
      <c r="O812" t="s">
        <v>10</v>
      </c>
    </row>
    <row r="813" spans="1:15" x14ac:dyDescent="0.4">
      <c r="A813" t="s">
        <v>195</v>
      </c>
      <c r="B813">
        <v>6</v>
      </c>
      <c r="C813" t="s">
        <v>670</v>
      </c>
      <c r="D813" t="str">
        <f>IF(VLOOKUP($C813,'Spells Data'!$A$1:$N$363,3,FALSE)=0,"",VLOOKUP($C813,'Spells Data'!$A$1:$N$363,3,FALSE))</f>
        <v>conjuration</v>
      </c>
      <c r="E813" t="str">
        <f>IF(VLOOKUP($C813,'Spells Data'!$A$1:$N$363,4,FALSE)=0,"",VLOOKUP($C813,'Spells Data'!$A$1:$N$363,4,FALSE))</f>
        <v/>
      </c>
      <c r="F813" t="str">
        <f>IF(VLOOKUP($C813,'Spells Data'!$A$1:$N$363,5,FALSE)=0,"",VLOOKUP($C813,'Spells Data'!$A$1:$N$363,5,FALSE))</f>
        <v>1 action</v>
      </c>
      <c r="G813" t="str">
        <f>IF(VLOOKUP($C813,'Spells Data'!$A$1:$N$363,6,FALSE)=0,"",VLOOKUP($C813,'Spells Data'!$A$1:$N$363,6,FALSE))</f>
        <v>120 feet</v>
      </c>
      <c r="H813" t="str">
        <f>IF(VLOOKUP($C813,'Spells Data'!$A$1:$N$363,7,FALSE)=0,"",VLOOKUP($C813,'Spells Data'!$A$1:$N$363,7,FALSE))</f>
        <v>V</v>
      </c>
      <c r="I813" t="str">
        <f>IF(VLOOKUP($C813,'Spells Data'!$A$1:$N$363,8,FALSE)=0,"",VLOOKUP($C813,'Spells Data'!$A$1:$N$363,8,FALSE))</f>
        <v>S</v>
      </c>
      <c r="J813" t="str">
        <f>IF(VLOOKUP($C813,'Spells Data'!$A$1:$N$363,9,FALSE)=0,"",VLOOKUP($C813,'Spells Data'!$A$1:$N$363,9,FALSE))</f>
        <v>M</v>
      </c>
      <c r="K813" t="str">
        <f>IF(VLOOKUP($C813,'Spells Data'!$A$1:$N$363,10,FALSE)=0,"",VLOOKUP($C813,'Spells Data'!$A$1:$N$363,10,FALSE))</f>
        <v/>
      </c>
      <c r="L813" t="str">
        <f>IF(VLOOKUP($C813,'Spells Data'!$A$1:$N$363,11,FALSE)=0,"",VLOOKUP($C813,'Spells Data'!$A$1:$N$363,11,FALSE))</f>
        <v>Concentration, up to 10 minutes</v>
      </c>
      <c r="M813" t="str">
        <f>IF(VLOOKUP($C813,'Spells Data'!$A$1:$N$363,12,FALSE)=0,"",VLOOKUP($C813,'Spells Data'!$A$1:$N$363,12,FALSE))</f>
        <v>A wall of thorns, either 60' x 10' high x 5' thick or  20' in diameter x 20' high x 5' thick appears in range.  It deals piercing damage to those in area or passing through.</v>
      </c>
      <c r="N813" t="str">
        <f>IF(VLOOKUP($C813,'Spells Data'!$A$1:$N$363,13,FALSE)=0,"",VLOOKUP($C813,'Spells Data'!$A$1:$N$363,13,FALSE))</f>
        <v/>
      </c>
      <c r="O813" t="s">
        <v>195</v>
      </c>
    </row>
    <row r="814" spans="1:15" x14ac:dyDescent="0.4">
      <c r="A814" t="s">
        <v>195</v>
      </c>
      <c r="B814">
        <v>4</v>
      </c>
      <c r="C814" t="s">
        <v>229</v>
      </c>
      <c r="D814" t="str">
        <f>IF(VLOOKUP($C814,'Spells Data'!$A$1:$N$363,3,FALSE)=0,"",VLOOKUP($C814,'Spells Data'!$A$1:$N$363,3,FALSE))</f>
        <v>evocation</v>
      </c>
      <c r="E814" t="str">
        <f>IF(VLOOKUP($C814,'Spells Data'!$A$1:$N$363,4,FALSE)=0,"",VLOOKUP($C814,'Spells Data'!$A$1:$N$363,4,FALSE))</f>
        <v/>
      </c>
      <c r="F814" t="str">
        <f>IF(VLOOKUP($C814,'Spells Data'!$A$1:$N$363,5,FALSE)=0,"",VLOOKUP($C814,'Spells Data'!$A$1:$N$363,5,FALSE))</f>
        <v>1 action</v>
      </c>
      <c r="G814" t="str">
        <f>IF(VLOOKUP($C814,'Spells Data'!$A$1:$N$363,6,FALSE)=0,"",VLOOKUP($C814,'Spells Data'!$A$1:$N$363,6,FALSE))</f>
        <v>120 feet</v>
      </c>
      <c r="H814" t="str">
        <f>IF(VLOOKUP($C814,'Spells Data'!$A$1:$N$363,7,FALSE)=0,"",VLOOKUP($C814,'Spells Data'!$A$1:$N$363,7,FALSE))</f>
        <v>V</v>
      </c>
      <c r="I814" t="str">
        <f>IF(VLOOKUP($C814,'Spells Data'!$A$1:$N$363,8,FALSE)=0,"",VLOOKUP($C814,'Spells Data'!$A$1:$N$363,8,FALSE))</f>
        <v>S</v>
      </c>
      <c r="J814" t="str">
        <f>IF(VLOOKUP($C814,'Spells Data'!$A$1:$N$363,9,FALSE)=0,"",VLOOKUP($C814,'Spells Data'!$A$1:$N$363,9,FALSE))</f>
        <v>M</v>
      </c>
      <c r="K814" t="str">
        <f>IF(VLOOKUP($C814,'Spells Data'!$A$1:$N$363,10,FALSE)=0,"",VLOOKUP($C814,'Spells Data'!$A$1:$N$363,10,FALSE))</f>
        <v/>
      </c>
      <c r="L814" t="str">
        <f>IF(VLOOKUP($C814,'Spells Data'!$A$1:$N$363,11,FALSE)=0,"",VLOOKUP($C814,'Spells Data'!$A$1:$N$363,11,FALSE))</f>
        <v>Concentration, up to 1 minute</v>
      </c>
      <c r="M814" t="str">
        <f>IF(VLOOKUP($C814,'Spells Data'!$A$1:$N$363,12,FALSE)=0,"",VLOOKUP($C814,'Spells Data'!$A$1:$N$363,12,FALSE))</f>
        <v>You create a wall of fire up to 60' x 20' high x 1' thick, or a ringed up to 20' in diameter, 20' high x 1' thick. Failed Dex saves deal 5d8 fire damage.</v>
      </c>
      <c r="N814" t="str">
        <f>IF(VLOOKUP($C814,'Spells Data'!$A$1:$N$363,13,FALSE)=0,"",VLOOKUP($C814,'Spells Data'!$A$1:$N$363,13,FALSE))</f>
        <v>yes</v>
      </c>
      <c r="O814" t="s">
        <v>195</v>
      </c>
    </row>
    <row r="815" spans="1:15" x14ac:dyDescent="0.4">
      <c r="A815" t="s">
        <v>278</v>
      </c>
      <c r="B815">
        <v>4</v>
      </c>
      <c r="C815" t="s">
        <v>229</v>
      </c>
      <c r="D815" t="str">
        <f>IF(VLOOKUP($C815,'Spells Data'!$A$1:$N$363,3,FALSE)=0,"",VLOOKUP($C815,'Spells Data'!$A$1:$N$363,3,FALSE))</f>
        <v>evocation</v>
      </c>
      <c r="E815" t="str">
        <f>IF(VLOOKUP($C815,'Spells Data'!$A$1:$N$363,4,FALSE)=0,"",VLOOKUP($C815,'Spells Data'!$A$1:$N$363,4,FALSE))</f>
        <v/>
      </c>
      <c r="F815" t="str">
        <f>IF(VLOOKUP($C815,'Spells Data'!$A$1:$N$363,5,FALSE)=0,"",VLOOKUP($C815,'Spells Data'!$A$1:$N$363,5,FALSE))</f>
        <v>1 action</v>
      </c>
      <c r="G815" t="str">
        <f>IF(VLOOKUP($C815,'Spells Data'!$A$1:$N$363,6,FALSE)=0,"",VLOOKUP($C815,'Spells Data'!$A$1:$N$363,6,FALSE))</f>
        <v>120 feet</v>
      </c>
      <c r="H815" t="str">
        <f>IF(VLOOKUP($C815,'Spells Data'!$A$1:$N$363,7,FALSE)=0,"",VLOOKUP($C815,'Spells Data'!$A$1:$N$363,7,FALSE))</f>
        <v>V</v>
      </c>
      <c r="I815" t="str">
        <f>IF(VLOOKUP($C815,'Spells Data'!$A$1:$N$363,8,FALSE)=0,"",VLOOKUP($C815,'Spells Data'!$A$1:$N$363,8,FALSE))</f>
        <v>S</v>
      </c>
      <c r="J815" t="str">
        <f>IF(VLOOKUP($C815,'Spells Data'!$A$1:$N$363,9,FALSE)=0,"",VLOOKUP($C815,'Spells Data'!$A$1:$N$363,9,FALSE))</f>
        <v>M</v>
      </c>
      <c r="K815" t="str">
        <f>IF(VLOOKUP($C815,'Spells Data'!$A$1:$N$363,10,FALSE)=0,"",VLOOKUP($C815,'Spells Data'!$A$1:$N$363,10,FALSE))</f>
        <v/>
      </c>
      <c r="L815" t="str">
        <f>IF(VLOOKUP($C815,'Spells Data'!$A$1:$N$363,11,FALSE)=0,"",VLOOKUP($C815,'Spells Data'!$A$1:$N$363,11,FALSE))</f>
        <v>Concentration, up to 1 minute</v>
      </c>
      <c r="M815" t="str">
        <f>IF(VLOOKUP($C815,'Spells Data'!$A$1:$N$363,12,FALSE)=0,"",VLOOKUP($C815,'Spells Data'!$A$1:$N$363,12,FALSE))</f>
        <v>You create a wall of fire up to 60' x 20' high x 1' thick, or a ringed up to 20' in diameter, 20' high x 1' thick. Failed Dex saves deal 5d8 fire damage.</v>
      </c>
      <c r="N815" t="str">
        <f>IF(VLOOKUP($C815,'Spells Data'!$A$1:$N$363,13,FALSE)=0,"",VLOOKUP($C815,'Spells Data'!$A$1:$N$363,13,FALSE))</f>
        <v>yes</v>
      </c>
      <c r="O815" t="s">
        <v>278</v>
      </c>
    </row>
    <row r="816" spans="1:15" x14ac:dyDescent="0.4">
      <c r="A816" t="s">
        <v>342</v>
      </c>
      <c r="B816">
        <v>4</v>
      </c>
      <c r="C816" t="s">
        <v>229</v>
      </c>
      <c r="D816" t="str">
        <f>IF(VLOOKUP($C816,'Spells Data'!$A$1:$N$363,3,FALSE)=0,"",VLOOKUP($C816,'Spells Data'!$A$1:$N$363,3,FALSE))</f>
        <v>evocation</v>
      </c>
      <c r="E816" t="str">
        <f>IF(VLOOKUP($C816,'Spells Data'!$A$1:$N$363,4,FALSE)=0,"",VLOOKUP($C816,'Spells Data'!$A$1:$N$363,4,FALSE))</f>
        <v/>
      </c>
      <c r="F816" t="str">
        <f>IF(VLOOKUP($C816,'Spells Data'!$A$1:$N$363,5,FALSE)=0,"",VLOOKUP($C816,'Spells Data'!$A$1:$N$363,5,FALSE))</f>
        <v>1 action</v>
      </c>
      <c r="G816" t="str">
        <f>IF(VLOOKUP($C816,'Spells Data'!$A$1:$N$363,6,FALSE)=0,"",VLOOKUP($C816,'Spells Data'!$A$1:$N$363,6,FALSE))</f>
        <v>120 feet</v>
      </c>
      <c r="H816" t="str">
        <f>IF(VLOOKUP($C816,'Spells Data'!$A$1:$N$363,7,FALSE)=0,"",VLOOKUP($C816,'Spells Data'!$A$1:$N$363,7,FALSE))</f>
        <v>V</v>
      </c>
      <c r="I816" t="str">
        <f>IF(VLOOKUP($C816,'Spells Data'!$A$1:$N$363,8,FALSE)=0,"",VLOOKUP($C816,'Spells Data'!$A$1:$N$363,8,FALSE))</f>
        <v>S</v>
      </c>
      <c r="J816" t="str">
        <f>IF(VLOOKUP($C816,'Spells Data'!$A$1:$N$363,9,FALSE)=0,"",VLOOKUP($C816,'Spells Data'!$A$1:$N$363,9,FALSE))</f>
        <v>M</v>
      </c>
      <c r="K816" t="str">
        <f>IF(VLOOKUP($C816,'Spells Data'!$A$1:$N$363,10,FALSE)=0,"",VLOOKUP($C816,'Spells Data'!$A$1:$N$363,10,FALSE))</f>
        <v/>
      </c>
      <c r="L816" t="str">
        <f>IF(VLOOKUP($C816,'Spells Data'!$A$1:$N$363,11,FALSE)=0,"",VLOOKUP($C816,'Spells Data'!$A$1:$N$363,11,FALSE))</f>
        <v>Concentration, up to 1 minute</v>
      </c>
      <c r="M816" t="str">
        <f>IF(VLOOKUP($C816,'Spells Data'!$A$1:$N$363,12,FALSE)=0,"",VLOOKUP($C816,'Spells Data'!$A$1:$N$363,12,FALSE))</f>
        <v>You create a wall of fire up to 60' x 20' high x 1' thick, or a ringed up to 20' in diameter, 20' high x 1' thick. Failed Dex saves deal 5d8 fire damage.</v>
      </c>
      <c r="N816" t="str">
        <f>IF(VLOOKUP($C816,'Spells Data'!$A$1:$N$363,13,FALSE)=0,"",VLOOKUP($C816,'Spells Data'!$A$1:$N$363,13,FALSE))</f>
        <v>yes</v>
      </c>
      <c r="O816" t="s">
        <v>342</v>
      </c>
    </row>
    <row r="817" spans="1:15" x14ac:dyDescent="0.4">
      <c r="A817" t="s">
        <v>342</v>
      </c>
      <c r="B817">
        <v>5</v>
      </c>
      <c r="C817" t="s">
        <v>363</v>
      </c>
      <c r="D817" t="str">
        <f>IF(VLOOKUP($C817,'Spells Data'!$A$1:$N$363,3,FALSE)=0,"",VLOOKUP($C817,'Spells Data'!$A$1:$N$363,3,FALSE))</f>
        <v>evocation</v>
      </c>
      <c r="E817" t="str">
        <f>IF(VLOOKUP($C817,'Spells Data'!$A$1:$N$363,4,FALSE)=0,"",VLOOKUP($C817,'Spells Data'!$A$1:$N$363,4,FALSE))</f>
        <v/>
      </c>
      <c r="F817" t="str">
        <f>IF(VLOOKUP($C817,'Spells Data'!$A$1:$N$363,5,FALSE)=0,"",VLOOKUP($C817,'Spells Data'!$A$1:$N$363,5,FALSE))</f>
        <v>1 action</v>
      </c>
      <c r="G817" t="str">
        <f>IF(VLOOKUP($C817,'Spells Data'!$A$1:$N$363,6,FALSE)=0,"",VLOOKUP($C817,'Spells Data'!$A$1:$N$363,6,FALSE))</f>
        <v>120 feet</v>
      </c>
      <c r="H817" t="str">
        <f>IF(VLOOKUP($C817,'Spells Data'!$A$1:$N$363,7,FALSE)=0,"",VLOOKUP($C817,'Spells Data'!$A$1:$N$363,7,FALSE))</f>
        <v>V</v>
      </c>
      <c r="I817" t="str">
        <f>IF(VLOOKUP($C817,'Spells Data'!$A$1:$N$363,8,FALSE)=0,"",VLOOKUP($C817,'Spells Data'!$A$1:$N$363,8,FALSE))</f>
        <v>S</v>
      </c>
      <c r="J817" t="str">
        <f>IF(VLOOKUP($C817,'Spells Data'!$A$1:$N$363,9,FALSE)=0,"",VLOOKUP($C817,'Spells Data'!$A$1:$N$363,9,FALSE))</f>
        <v>M</v>
      </c>
      <c r="K817" t="str">
        <f>IF(VLOOKUP($C817,'Spells Data'!$A$1:$N$363,10,FALSE)=0,"",VLOOKUP($C817,'Spells Data'!$A$1:$N$363,10,FALSE))</f>
        <v/>
      </c>
      <c r="L817" t="str">
        <f>IF(VLOOKUP($C817,'Spells Data'!$A$1:$N$363,11,FALSE)=0,"",VLOOKUP($C817,'Spells Data'!$A$1:$N$363,11,FALSE))</f>
        <v>Concentration, up to 10 minutes</v>
      </c>
      <c r="M817" t="str">
        <f>IF(VLOOKUP($C817,'Spells Data'!$A$1:$N$363,12,FALSE)=0,"",VLOOKUP($C817,'Spells Data'!$A$1:$N$363,12,FALSE))</f>
        <v>An invisible wall of force springs into existence at a point you choose within range and at any orientation.</v>
      </c>
      <c r="N817" t="str">
        <f>IF(VLOOKUP($C817,'Spells Data'!$A$1:$N$363,13,FALSE)=0,"",VLOOKUP($C817,'Spells Data'!$A$1:$N$363,13,FALSE))</f>
        <v/>
      </c>
      <c r="O817" t="s">
        <v>342</v>
      </c>
    </row>
    <row r="818" spans="1:15" x14ac:dyDescent="0.4">
      <c r="A818" t="s">
        <v>342</v>
      </c>
      <c r="B818">
        <v>6</v>
      </c>
      <c r="C818" t="s">
        <v>367</v>
      </c>
      <c r="D818" t="str">
        <f>IF(VLOOKUP($C818,'Spells Data'!$A$1:$N$363,3,FALSE)=0,"",VLOOKUP($C818,'Spells Data'!$A$1:$N$363,3,FALSE))</f>
        <v>evocation</v>
      </c>
      <c r="E818" t="str">
        <f>IF(VLOOKUP($C818,'Spells Data'!$A$1:$N$363,4,FALSE)=0,"",VLOOKUP($C818,'Spells Data'!$A$1:$N$363,4,FALSE))</f>
        <v/>
      </c>
      <c r="F818" t="str">
        <f>IF(VLOOKUP($C818,'Spells Data'!$A$1:$N$363,5,FALSE)=0,"",VLOOKUP($C818,'Spells Data'!$A$1:$N$363,5,FALSE))</f>
        <v>1 action</v>
      </c>
      <c r="G818" t="str">
        <f>IF(VLOOKUP($C818,'Spells Data'!$A$1:$N$363,6,FALSE)=0,"",VLOOKUP($C818,'Spells Data'!$A$1:$N$363,6,FALSE))</f>
        <v>120 feet</v>
      </c>
      <c r="H818" t="str">
        <f>IF(VLOOKUP($C818,'Spells Data'!$A$1:$N$363,7,FALSE)=0,"",VLOOKUP($C818,'Spells Data'!$A$1:$N$363,7,FALSE))</f>
        <v>V</v>
      </c>
      <c r="I818" t="str">
        <f>IF(VLOOKUP($C818,'Spells Data'!$A$1:$N$363,8,FALSE)=0,"",VLOOKUP($C818,'Spells Data'!$A$1:$N$363,8,FALSE))</f>
        <v>S</v>
      </c>
      <c r="J818" t="str">
        <f>IF(VLOOKUP($C818,'Spells Data'!$A$1:$N$363,9,FALSE)=0,"",VLOOKUP($C818,'Spells Data'!$A$1:$N$363,9,FALSE))</f>
        <v>M</v>
      </c>
      <c r="K818" t="str">
        <f>IF(VLOOKUP($C818,'Spells Data'!$A$1:$N$363,10,FALSE)=0,"",VLOOKUP($C818,'Spells Data'!$A$1:$N$363,10,FALSE))</f>
        <v/>
      </c>
      <c r="L818" t="str">
        <f>IF(VLOOKUP($C818,'Spells Data'!$A$1:$N$363,11,FALSE)=0,"",VLOOKUP($C818,'Spells Data'!$A$1:$N$363,11,FALSE))</f>
        <v>Concentration, up to 10 minutes</v>
      </c>
      <c r="M818" t="str">
        <f>IF(VLOOKUP($C818,'Spells Data'!$A$1:$N$363,12,FALSE)=0,"",VLOOKUP($C818,'Spells Data'!$A$1:$N$363,12,FALSE))</f>
        <v>You create a wall of ice into a hemispherical dome or a sphere with a radius of up to 10 feet, or you can shape a flat surface made up of ten 10-foot-square panels that deals cold damage in area or near.</v>
      </c>
      <c r="N818" t="str">
        <f>IF(VLOOKUP($C818,'Spells Data'!$A$1:$N$363,13,FALSE)=0,"",VLOOKUP($C818,'Spells Data'!$A$1:$N$363,13,FALSE))</f>
        <v>yes</v>
      </c>
      <c r="O818" t="s">
        <v>342</v>
      </c>
    </row>
    <row r="819" spans="1:15" x14ac:dyDescent="0.4">
      <c r="A819" t="s">
        <v>195</v>
      </c>
      <c r="B819">
        <v>5</v>
      </c>
      <c r="C819" t="s">
        <v>235</v>
      </c>
      <c r="D819" t="str">
        <f>IF(VLOOKUP($C819,'Spells Data'!$A$1:$N$363,3,FALSE)=0,"",VLOOKUP($C819,'Spells Data'!$A$1:$N$363,3,FALSE))</f>
        <v>evocation</v>
      </c>
      <c r="E819" t="str">
        <f>IF(VLOOKUP($C819,'Spells Data'!$A$1:$N$363,4,FALSE)=0,"",VLOOKUP($C819,'Spells Data'!$A$1:$N$363,4,FALSE))</f>
        <v/>
      </c>
      <c r="F819" t="str">
        <f>IF(VLOOKUP($C819,'Spells Data'!$A$1:$N$363,5,FALSE)=0,"",VLOOKUP($C819,'Spells Data'!$A$1:$N$363,5,FALSE))</f>
        <v>1 action</v>
      </c>
      <c r="G819" t="str">
        <f>IF(VLOOKUP($C819,'Spells Data'!$A$1:$N$363,6,FALSE)=0,"",VLOOKUP($C819,'Spells Data'!$A$1:$N$363,6,FALSE))</f>
        <v>120 feet</v>
      </c>
      <c r="H819" t="str">
        <f>IF(VLOOKUP($C819,'Spells Data'!$A$1:$N$363,7,FALSE)=0,"",VLOOKUP($C819,'Spells Data'!$A$1:$N$363,7,FALSE))</f>
        <v>V</v>
      </c>
      <c r="I819" t="str">
        <f>IF(VLOOKUP($C819,'Spells Data'!$A$1:$N$363,8,FALSE)=0,"",VLOOKUP($C819,'Spells Data'!$A$1:$N$363,8,FALSE))</f>
        <v>S</v>
      </c>
      <c r="J819" t="str">
        <f>IF(VLOOKUP($C819,'Spells Data'!$A$1:$N$363,9,FALSE)=0,"",VLOOKUP($C819,'Spells Data'!$A$1:$N$363,9,FALSE))</f>
        <v>M</v>
      </c>
      <c r="K819" t="str">
        <f>IF(VLOOKUP($C819,'Spells Data'!$A$1:$N$363,10,FALSE)=0,"",VLOOKUP($C819,'Spells Data'!$A$1:$N$363,10,FALSE))</f>
        <v/>
      </c>
      <c r="L819" t="str">
        <f>IF(VLOOKUP($C819,'Spells Data'!$A$1:$N$363,11,FALSE)=0,"",VLOOKUP($C819,'Spells Data'!$A$1:$N$363,11,FALSE))</f>
        <v>Concentration, up to 10 minutes</v>
      </c>
      <c r="M819" t="str">
        <f>IF(VLOOKUP($C819,'Spells Data'!$A$1:$N$363,12,FALSE)=0,"",VLOOKUP($C819,'Spells Data'!$A$1:$N$363,12,FALSE))</f>
        <v>A stone  wall is 6 inches thick and is composed o f ten 10-foot-by-10-foot panels surface made up of ten 10-foot-square panels</v>
      </c>
      <c r="N819" t="str">
        <f>IF(VLOOKUP($C819,'Spells Data'!$A$1:$N$363,13,FALSE)=0,"",VLOOKUP($C819,'Spells Data'!$A$1:$N$363,13,FALSE))</f>
        <v/>
      </c>
      <c r="O819" t="s">
        <v>195</v>
      </c>
    </row>
    <row r="820" spans="1:15" x14ac:dyDescent="0.4">
      <c r="A820" t="s">
        <v>278</v>
      </c>
      <c r="B820">
        <v>5</v>
      </c>
      <c r="C820" t="s">
        <v>235</v>
      </c>
      <c r="D820" t="str">
        <f>IF(VLOOKUP($C820,'Spells Data'!$A$1:$N$363,3,FALSE)=0,"",VLOOKUP($C820,'Spells Data'!$A$1:$N$363,3,FALSE))</f>
        <v>evocation</v>
      </c>
      <c r="E820" t="str">
        <f>IF(VLOOKUP($C820,'Spells Data'!$A$1:$N$363,4,FALSE)=0,"",VLOOKUP($C820,'Spells Data'!$A$1:$N$363,4,FALSE))</f>
        <v/>
      </c>
      <c r="F820" t="str">
        <f>IF(VLOOKUP($C820,'Spells Data'!$A$1:$N$363,5,FALSE)=0,"",VLOOKUP($C820,'Spells Data'!$A$1:$N$363,5,FALSE))</f>
        <v>1 action</v>
      </c>
      <c r="G820" t="str">
        <f>IF(VLOOKUP($C820,'Spells Data'!$A$1:$N$363,6,FALSE)=0,"",VLOOKUP($C820,'Spells Data'!$A$1:$N$363,6,FALSE))</f>
        <v>120 feet</v>
      </c>
      <c r="H820" t="str">
        <f>IF(VLOOKUP($C820,'Spells Data'!$A$1:$N$363,7,FALSE)=0,"",VLOOKUP($C820,'Spells Data'!$A$1:$N$363,7,FALSE))</f>
        <v>V</v>
      </c>
      <c r="I820" t="str">
        <f>IF(VLOOKUP($C820,'Spells Data'!$A$1:$N$363,8,FALSE)=0,"",VLOOKUP($C820,'Spells Data'!$A$1:$N$363,8,FALSE))</f>
        <v>S</v>
      </c>
      <c r="J820" t="str">
        <f>IF(VLOOKUP($C820,'Spells Data'!$A$1:$N$363,9,FALSE)=0,"",VLOOKUP($C820,'Spells Data'!$A$1:$N$363,9,FALSE))</f>
        <v>M</v>
      </c>
      <c r="K820" t="str">
        <f>IF(VLOOKUP($C820,'Spells Data'!$A$1:$N$363,10,FALSE)=0,"",VLOOKUP($C820,'Spells Data'!$A$1:$N$363,10,FALSE))</f>
        <v/>
      </c>
      <c r="L820" t="str">
        <f>IF(VLOOKUP($C820,'Spells Data'!$A$1:$N$363,11,FALSE)=0,"",VLOOKUP($C820,'Spells Data'!$A$1:$N$363,11,FALSE))</f>
        <v>Concentration, up to 10 minutes</v>
      </c>
      <c r="M820" t="str">
        <f>IF(VLOOKUP($C820,'Spells Data'!$A$1:$N$363,12,FALSE)=0,"",VLOOKUP($C820,'Spells Data'!$A$1:$N$363,12,FALSE))</f>
        <v>A stone  wall is 6 inches thick and is composed o f ten 10-foot-by-10-foot panels surface made up of ten 10-foot-square panels</v>
      </c>
      <c r="N820" t="str">
        <f>IF(VLOOKUP($C820,'Spells Data'!$A$1:$N$363,13,FALSE)=0,"",VLOOKUP($C820,'Spells Data'!$A$1:$N$363,13,FALSE))</f>
        <v/>
      </c>
      <c r="O820" t="s">
        <v>278</v>
      </c>
    </row>
    <row r="821" spans="1:15" x14ac:dyDescent="0.4">
      <c r="A821" t="s">
        <v>342</v>
      </c>
      <c r="B821">
        <v>5</v>
      </c>
      <c r="C821" t="s">
        <v>235</v>
      </c>
      <c r="D821" t="str">
        <f>IF(VLOOKUP($C821,'Spells Data'!$A$1:$N$363,3,FALSE)=0,"",VLOOKUP($C821,'Spells Data'!$A$1:$N$363,3,FALSE))</f>
        <v>evocation</v>
      </c>
      <c r="E821" t="str">
        <f>IF(VLOOKUP($C821,'Spells Data'!$A$1:$N$363,4,FALSE)=0,"",VLOOKUP($C821,'Spells Data'!$A$1:$N$363,4,FALSE))</f>
        <v/>
      </c>
      <c r="F821" t="str">
        <f>IF(VLOOKUP($C821,'Spells Data'!$A$1:$N$363,5,FALSE)=0,"",VLOOKUP($C821,'Spells Data'!$A$1:$N$363,5,FALSE))</f>
        <v>1 action</v>
      </c>
      <c r="G821" t="str">
        <f>IF(VLOOKUP($C821,'Spells Data'!$A$1:$N$363,6,FALSE)=0,"",VLOOKUP($C821,'Spells Data'!$A$1:$N$363,6,FALSE))</f>
        <v>120 feet</v>
      </c>
      <c r="H821" t="str">
        <f>IF(VLOOKUP($C821,'Spells Data'!$A$1:$N$363,7,FALSE)=0,"",VLOOKUP($C821,'Spells Data'!$A$1:$N$363,7,FALSE))</f>
        <v>V</v>
      </c>
      <c r="I821" t="str">
        <f>IF(VLOOKUP($C821,'Spells Data'!$A$1:$N$363,8,FALSE)=0,"",VLOOKUP($C821,'Spells Data'!$A$1:$N$363,8,FALSE))</f>
        <v>S</v>
      </c>
      <c r="J821" t="str">
        <f>IF(VLOOKUP($C821,'Spells Data'!$A$1:$N$363,9,FALSE)=0,"",VLOOKUP($C821,'Spells Data'!$A$1:$N$363,9,FALSE))</f>
        <v>M</v>
      </c>
      <c r="K821" t="str">
        <f>IF(VLOOKUP($C821,'Spells Data'!$A$1:$N$363,10,FALSE)=0,"",VLOOKUP($C821,'Spells Data'!$A$1:$N$363,10,FALSE))</f>
        <v/>
      </c>
      <c r="L821" t="str">
        <f>IF(VLOOKUP($C821,'Spells Data'!$A$1:$N$363,11,FALSE)=0,"",VLOOKUP($C821,'Spells Data'!$A$1:$N$363,11,FALSE))</f>
        <v>Concentration, up to 10 minutes</v>
      </c>
      <c r="M821" t="str">
        <f>IF(VLOOKUP($C821,'Spells Data'!$A$1:$N$363,12,FALSE)=0,"",VLOOKUP($C821,'Spells Data'!$A$1:$N$363,12,FALSE))</f>
        <v>A stone  wall is 6 inches thick and is composed o f ten 10-foot-by-10-foot panels surface made up of ten 10-foot-square panels</v>
      </c>
      <c r="N821" t="str">
        <f>IF(VLOOKUP($C821,'Spells Data'!$A$1:$N$363,13,FALSE)=0,"",VLOOKUP($C821,'Spells Data'!$A$1:$N$363,13,FALSE))</f>
        <v/>
      </c>
      <c r="O821" t="s">
        <v>342</v>
      </c>
    </row>
    <row r="822" spans="1:15" x14ac:dyDescent="0.4">
      <c r="A822" t="s">
        <v>124</v>
      </c>
      <c r="B822">
        <v>2</v>
      </c>
      <c r="C822" t="s">
        <v>150</v>
      </c>
      <c r="D822" t="str">
        <f>IF(VLOOKUP($C822,'Spells Data'!$A$1:$N$363,3,FALSE)=0,"",VLOOKUP($C822,'Spells Data'!$A$1:$N$363,3,FALSE))</f>
        <v>abjuration</v>
      </c>
      <c r="E822" t="str">
        <f>IF(VLOOKUP($C822,'Spells Data'!$A$1:$N$363,4,FALSE)=0,"",VLOOKUP($C822,'Spells Data'!$A$1:$N$363,4,FALSE))</f>
        <v/>
      </c>
      <c r="F822" t="str">
        <f>IF(VLOOKUP($C822,'Spells Data'!$A$1:$N$363,5,FALSE)=0,"",VLOOKUP($C822,'Spells Data'!$A$1:$N$363,5,FALSE))</f>
        <v>1 action</v>
      </c>
      <c r="G822" t="str">
        <f>IF(VLOOKUP($C822,'Spells Data'!$A$1:$N$363,6,FALSE)=0,"",VLOOKUP($C822,'Spells Data'!$A$1:$N$363,6,FALSE))</f>
        <v>Touch</v>
      </c>
      <c r="H822" t="str">
        <f>IF(VLOOKUP($C822,'Spells Data'!$A$1:$N$363,7,FALSE)=0,"",VLOOKUP($C822,'Spells Data'!$A$1:$N$363,7,FALSE))</f>
        <v>V</v>
      </c>
      <c r="I822" t="str">
        <f>IF(VLOOKUP($C822,'Spells Data'!$A$1:$N$363,8,FALSE)=0,"",VLOOKUP($C822,'Spells Data'!$A$1:$N$363,8,FALSE))</f>
        <v>S</v>
      </c>
      <c r="J822" t="str">
        <f>IF(VLOOKUP($C822,'Spells Data'!$A$1:$N$363,9,FALSE)=0,"",VLOOKUP($C822,'Spells Data'!$A$1:$N$363,9,FALSE))</f>
        <v>M</v>
      </c>
      <c r="K822" t="str">
        <f>IF(VLOOKUP($C822,'Spells Data'!$A$1:$N$363,10,FALSE)=0,"",VLOOKUP($C822,'Spells Data'!$A$1:$N$363,10,FALSE))</f>
        <v/>
      </c>
      <c r="L822" t="str">
        <f>IF(VLOOKUP($C822,'Spells Data'!$A$1:$N$363,11,FALSE)=0,"",VLOOKUP($C822,'Spells Data'!$A$1:$N$363,11,FALSE))</f>
        <v>1 hour</v>
      </c>
      <c r="M822" t="str">
        <f>IF(VLOOKUP($C822,'Spells Data'!$A$1:$N$363,12,FALSE)=0,"",VLOOKUP($C822,'Spells Data'!$A$1:$N$363,12,FALSE))</f>
        <v>While the target is within 60 feet of you, it gains a +1 bonus to AC and saving throws, and it has resistance to all damage. Also, each time it takes damage, you take the same amount of damage</v>
      </c>
      <c r="N822" t="str">
        <f>IF(VLOOKUP($C822,'Spells Data'!$A$1:$N$363,13,FALSE)=0,"",VLOOKUP($C822,'Spells Data'!$A$1:$N$363,13,FALSE))</f>
        <v/>
      </c>
      <c r="O822" t="s">
        <v>124</v>
      </c>
    </row>
    <row r="823" spans="1:15" x14ac:dyDescent="0.4">
      <c r="A823" t="s">
        <v>195</v>
      </c>
      <c r="B823">
        <v>3</v>
      </c>
      <c r="C823" t="s">
        <v>219</v>
      </c>
      <c r="D823" t="str">
        <f>IF(VLOOKUP($C823,'Spells Data'!$A$1:$N$363,3,FALSE)=0,"",VLOOKUP($C823,'Spells Data'!$A$1:$N$363,3,FALSE))</f>
        <v>transmutation</v>
      </c>
      <c r="E823" t="str">
        <f>IF(VLOOKUP($C823,'Spells Data'!$A$1:$N$363,4,FALSE)=0,"",VLOOKUP($C823,'Spells Data'!$A$1:$N$363,4,FALSE))</f>
        <v>yes</v>
      </c>
      <c r="F823" t="str">
        <f>IF(VLOOKUP($C823,'Spells Data'!$A$1:$N$363,5,FALSE)=0,"",VLOOKUP($C823,'Spells Data'!$A$1:$N$363,5,FALSE))</f>
        <v>1 action</v>
      </c>
      <c r="G823" t="str">
        <f>IF(VLOOKUP($C823,'Spells Data'!$A$1:$N$363,6,FALSE)=0,"",VLOOKUP($C823,'Spells Data'!$A$1:$N$363,6,FALSE))</f>
        <v>30 feet</v>
      </c>
      <c r="H823" t="str">
        <f>IF(VLOOKUP($C823,'Spells Data'!$A$1:$N$363,7,FALSE)=0,"",VLOOKUP($C823,'Spells Data'!$A$1:$N$363,7,FALSE))</f>
        <v>V</v>
      </c>
      <c r="I823" t="str">
        <f>IF(VLOOKUP($C823,'Spells Data'!$A$1:$N$363,8,FALSE)=0,"",VLOOKUP($C823,'Spells Data'!$A$1:$N$363,8,FALSE))</f>
        <v>S</v>
      </c>
      <c r="J823" t="str">
        <f>IF(VLOOKUP($C823,'Spells Data'!$A$1:$N$363,9,FALSE)=0,"",VLOOKUP($C823,'Spells Data'!$A$1:$N$363,9,FALSE))</f>
        <v>M</v>
      </c>
      <c r="K823" t="str">
        <f>IF(VLOOKUP($C823,'Spells Data'!$A$1:$N$363,10,FALSE)=0,"",VLOOKUP($C823,'Spells Data'!$A$1:$N$363,10,FALSE))</f>
        <v/>
      </c>
      <c r="L823" t="str">
        <f>IF(VLOOKUP($C823,'Spells Data'!$A$1:$N$363,11,FALSE)=0,"",VLOOKUP($C823,'Spells Data'!$A$1:$N$363,11,FALSE))</f>
        <v>24 hours</v>
      </c>
      <c r="M823" t="str">
        <f>IF(VLOOKUP($C823,'Spells Data'!$A$1:$N$363,12,FALSE)=0,"",VLOOKUP($C823,'Spells Data'!$A$1:$N$363,12,FALSE))</f>
        <v>This spell grants up to ten willing creatures you can see within range the ability to breathe underwater until the spell ends</v>
      </c>
      <c r="N823" t="str">
        <f>IF(VLOOKUP($C823,'Spells Data'!$A$1:$N$363,13,FALSE)=0,"",VLOOKUP($C823,'Spells Data'!$A$1:$N$363,13,FALSE))</f>
        <v/>
      </c>
      <c r="O823" t="s">
        <v>195</v>
      </c>
    </row>
    <row r="824" spans="1:15" x14ac:dyDescent="0.4">
      <c r="A824" t="s">
        <v>268</v>
      </c>
      <c r="B824">
        <v>3</v>
      </c>
      <c r="C824" t="s">
        <v>219</v>
      </c>
      <c r="D824" t="str">
        <f>IF(VLOOKUP($C824,'Spells Data'!$A$1:$N$363,3,FALSE)=0,"",VLOOKUP($C824,'Spells Data'!$A$1:$N$363,3,FALSE))</f>
        <v>transmutation</v>
      </c>
      <c r="E824" t="str">
        <f>IF(VLOOKUP($C824,'Spells Data'!$A$1:$N$363,4,FALSE)=0,"",VLOOKUP($C824,'Spells Data'!$A$1:$N$363,4,FALSE))</f>
        <v>yes</v>
      </c>
      <c r="F824" t="str">
        <f>IF(VLOOKUP($C824,'Spells Data'!$A$1:$N$363,5,FALSE)=0,"",VLOOKUP($C824,'Spells Data'!$A$1:$N$363,5,FALSE))</f>
        <v>1 action</v>
      </c>
      <c r="G824" t="str">
        <f>IF(VLOOKUP($C824,'Spells Data'!$A$1:$N$363,6,FALSE)=0,"",VLOOKUP($C824,'Spells Data'!$A$1:$N$363,6,FALSE))</f>
        <v>30 feet</v>
      </c>
      <c r="H824" t="str">
        <f>IF(VLOOKUP($C824,'Spells Data'!$A$1:$N$363,7,FALSE)=0,"",VLOOKUP($C824,'Spells Data'!$A$1:$N$363,7,FALSE))</f>
        <v>V</v>
      </c>
      <c r="I824" t="str">
        <f>IF(VLOOKUP($C824,'Spells Data'!$A$1:$N$363,8,FALSE)=0,"",VLOOKUP($C824,'Spells Data'!$A$1:$N$363,8,FALSE))</f>
        <v>S</v>
      </c>
      <c r="J824" t="str">
        <f>IF(VLOOKUP($C824,'Spells Data'!$A$1:$N$363,9,FALSE)=0,"",VLOOKUP($C824,'Spells Data'!$A$1:$N$363,9,FALSE))</f>
        <v>M</v>
      </c>
      <c r="K824" t="str">
        <f>IF(VLOOKUP($C824,'Spells Data'!$A$1:$N$363,10,FALSE)=0,"",VLOOKUP($C824,'Spells Data'!$A$1:$N$363,10,FALSE))</f>
        <v/>
      </c>
      <c r="L824" t="str">
        <f>IF(VLOOKUP($C824,'Spells Data'!$A$1:$N$363,11,FALSE)=0,"",VLOOKUP($C824,'Spells Data'!$A$1:$N$363,11,FALSE))</f>
        <v>24 hours</v>
      </c>
      <c r="M824" t="str">
        <f>IF(VLOOKUP($C824,'Spells Data'!$A$1:$N$363,12,FALSE)=0,"",VLOOKUP($C824,'Spells Data'!$A$1:$N$363,12,FALSE))</f>
        <v>This spell grants up to ten willing creatures you can see within range the ability to breathe underwater until the spell ends</v>
      </c>
      <c r="N824" t="str">
        <f>IF(VLOOKUP($C824,'Spells Data'!$A$1:$N$363,13,FALSE)=0,"",VLOOKUP($C824,'Spells Data'!$A$1:$N$363,13,FALSE))</f>
        <v/>
      </c>
      <c r="O824" t="s">
        <v>268</v>
      </c>
    </row>
    <row r="825" spans="1:15" x14ac:dyDescent="0.4">
      <c r="A825" t="s">
        <v>278</v>
      </c>
      <c r="B825">
        <v>3</v>
      </c>
      <c r="C825" t="s">
        <v>219</v>
      </c>
      <c r="D825" t="str">
        <f>IF(VLOOKUP($C825,'Spells Data'!$A$1:$N$363,3,FALSE)=0,"",VLOOKUP($C825,'Spells Data'!$A$1:$N$363,3,FALSE))</f>
        <v>transmutation</v>
      </c>
      <c r="E825" t="str">
        <f>IF(VLOOKUP($C825,'Spells Data'!$A$1:$N$363,4,FALSE)=0,"",VLOOKUP($C825,'Spells Data'!$A$1:$N$363,4,FALSE))</f>
        <v>yes</v>
      </c>
      <c r="F825" t="str">
        <f>IF(VLOOKUP($C825,'Spells Data'!$A$1:$N$363,5,FALSE)=0,"",VLOOKUP($C825,'Spells Data'!$A$1:$N$363,5,FALSE))</f>
        <v>1 action</v>
      </c>
      <c r="G825" t="str">
        <f>IF(VLOOKUP($C825,'Spells Data'!$A$1:$N$363,6,FALSE)=0,"",VLOOKUP($C825,'Spells Data'!$A$1:$N$363,6,FALSE))</f>
        <v>30 feet</v>
      </c>
      <c r="H825" t="str">
        <f>IF(VLOOKUP($C825,'Spells Data'!$A$1:$N$363,7,FALSE)=0,"",VLOOKUP($C825,'Spells Data'!$A$1:$N$363,7,FALSE))</f>
        <v>V</v>
      </c>
      <c r="I825" t="str">
        <f>IF(VLOOKUP($C825,'Spells Data'!$A$1:$N$363,8,FALSE)=0,"",VLOOKUP($C825,'Spells Data'!$A$1:$N$363,8,FALSE))</f>
        <v>S</v>
      </c>
      <c r="J825" t="str">
        <f>IF(VLOOKUP($C825,'Spells Data'!$A$1:$N$363,9,FALSE)=0,"",VLOOKUP($C825,'Spells Data'!$A$1:$N$363,9,FALSE))</f>
        <v>M</v>
      </c>
      <c r="K825" t="str">
        <f>IF(VLOOKUP($C825,'Spells Data'!$A$1:$N$363,10,FALSE)=0,"",VLOOKUP($C825,'Spells Data'!$A$1:$N$363,10,FALSE))</f>
        <v/>
      </c>
      <c r="L825" t="str">
        <f>IF(VLOOKUP($C825,'Spells Data'!$A$1:$N$363,11,FALSE)=0,"",VLOOKUP($C825,'Spells Data'!$A$1:$N$363,11,FALSE))</f>
        <v>24 hours</v>
      </c>
      <c r="M825" t="str">
        <f>IF(VLOOKUP($C825,'Spells Data'!$A$1:$N$363,12,FALSE)=0,"",VLOOKUP($C825,'Spells Data'!$A$1:$N$363,12,FALSE))</f>
        <v>This spell grants up to ten willing creatures you can see within range the ability to breathe underwater until the spell ends</v>
      </c>
      <c r="N825" t="str">
        <f>IF(VLOOKUP($C825,'Spells Data'!$A$1:$N$363,13,FALSE)=0,"",VLOOKUP($C825,'Spells Data'!$A$1:$N$363,13,FALSE))</f>
        <v/>
      </c>
      <c r="O825" t="s">
        <v>278</v>
      </c>
    </row>
    <row r="826" spans="1:15" x14ac:dyDescent="0.4">
      <c r="A826" t="s">
        <v>342</v>
      </c>
      <c r="B826">
        <v>3</v>
      </c>
      <c r="C826" t="s">
        <v>219</v>
      </c>
      <c r="D826" t="str">
        <f>IF(VLOOKUP($C826,'Spells Data'!$A$1:$N$363,3,FALSE)=0,"",VLOOKUP($C826,'Spells Data'!$A$1:$N$363,3,FALSE))</f>
        <v>transmutation</v>
      </c>
      <c r="E826" t="str">
        <f>IF(VLOOKUP($C826,'Spells Data'!$A$1:$N$363,4,FALSE)=0,"",VLOOKUP($C826,'Spells Data'!$A$1:$N$363,4,FALSE))</f>
        <v>yes</v>
      </c>
      <c r="F826" t="str">
        <f>IF(VLOOKUP($C826,'Spells Data'!$A$1:$N$363,5,FALSE)=0,"",VLOOKUP($C826,'Spells Data'!$A$1:$N$363,5,FALSE))</f>
        <v>1 action</v>
      </c>
      <c r="G826" t="str">
        <f>IF(VLOOKUP($C826,'Spells Data'!$A$1:$N$363,6,FALSE)=0,"",VLOOKUP($C826,'Spells Data'!$A$1:$N$363,6,FALSE))</f>
        <v>30 feet</v>
      </c>
      <c r="H826" t="str">
        <f>IF(VLOOKUP($C826,'Spells Data'!$A$1:$N$363,7,FALSE)=0,"",VLOOKUP($C826,'Spells Data'!$A$1:$N$363,7,FALSE))</f>
        <v>V</v>
      </c>
      <c r="I826" t="str">
        <f>IF(VLOOKUP($C826,'Spells Data'!$A$1:$N$363,8,FALSE)=0,"",VLOOKUP($C826,'Spells Data'!$A$1:$N$363,8,FALSE))</f>
        <v>S</v>
      </c>
      <c r="J826" t="str">
        <f>IF(VLOOKUP($C826,'Spells Data'!$A$1:$N$363,9,FALSE)=0,"",VLOOKUP($C826,'Spells Data'!$A$1:$N$363,9,FALSE))</f>
        <v>M</v>
      </c>
      <c r="K826" t="str">
        <f>IF(VLOOKUP($C826,'Spells Data'!$A$1:$N$363,10,FALSE)=0,"",VLOOKUP($C826,'Spells Data'!$A$1:$N$363,10,FALSE))</f>
        <v/>
      </c>
      <c r="L826" t="str">
        <f>IF(VLOOKUP($C826,'Spells Data'!$A$1:$N$363,11,FALSE)=0,"",VLOOKUP($C826,'Spells Data'!$A$1:$N$363,11,FALSE))</f>
        <v>24 hours</v>
      </c>
      <c r="M826" t="str">
        <f>IF(VLOOKUP($C826,'Spells Data'!$A$1:$N$363,12,FALSE)=0,"",VLOOKUP($C826,'Spells Data'!$A$1:$N$363,12,FALSE))</f>
        <v>This spell grants up to ten willing creatures you can see within range the ability to breathe underwater until the spell ends</v>
      </c>
      <c r="N826" t="str">
        <f>IF(VLOOKUP($C826,'Spells Data'!$A$1:$N$363,13,FALSE)=0,"",VLOOKUP($C826,'Spells Data'!$A$1:$N$363,13,FALSE))</f>
        <v/>
      </c>
      <c r="O826" t="s">
        <v>342</v>
      </c>
    </row>
    <row r="827" spans="1:15" x14ac:dyDescent="0.4">
      <c r="A827" t="s">
        <v>124</v>
      </c>
      <c r="B827">
        <v>3</v>
      </c>
      <c r="C827" t="s">
        <v>162</v>
      </c>
      <c r="D827" t="str">
        <f>IF(VLOOKUP($C827,'Spells Data'!$A$1:$N$363,3,FALSE)=0,"",VLOOKUP($C827,'Spells Data'!$A$1:$N$363,3,FALSE))</f>
        <v>transmutation</v>
      </c>
      <c r="E827" t="str">
        <f>IF(VLOOKUP($C827,'Spells Data'!$A$1:$N$363,4,FALSE)=0,"",VLOOKUP($C827,'Spells Data'!$A$1:$N$363,4,FALSE))</f>
        <v>yes</v>
      </c>
      <c r="F827" t="str">
        <f>IF(VLOOKUP($C827,'Spells Data'!$A$1:$N$363,5,FALSE)=0,"",VLOOKUP($C827,'Spells Data'!$A$1:$N$363,5,FALSE))</f>
        <v>1 action</v>
      </c>
      <c r="G827" t="str">
        <f>IF(VLOOKUP($C827,'Spells Data'!$A$1:$N$363,6,FALSE)=0,"",VLOOKUP($C827,'Spells Data'!$A$1:$N$363,6,FALSE))</f>
        <v>30 feet</v>
      </c>
      <c r="H827" t="str">
        <f>IF(VLOOKUP($C827,'Spells Data'!$A$1:$N$363,7,FALSE)=0,"",VLOOKUP($C827,'Spells Data'!$A$1:$N$363,7,FALSE))</f>
        <v>V</v>
      </c>
      <c r="I827" t="str">
        <f>IF(VLOOKUP($C827,'Spells Data'!$A$1:$N$363,8,FALSE)=0,"",VLOOKUP($C827,'Spells Data'!$A$1:$N$363,8,FALSE))</f>
        <v>S</v>
      </c>
      <c r="J827" t="str">
        <f>IF(VLOOKUP($C827,'Spells Data'!$A$1:$N$363,9,FALSE)=0,"",VLOOKUP($C827,'Spells Data'!$A$1:$N$363,9,FALSE))</f>
        <v>M</v>
      </c>
      <c r="K827" t="str">
        <f>IF(VLOOKUP($C827,'Spells Data'!$A$1:$N$363,10,FALSE)=0,"",VLOOKUP($C827,'Spells Data'!$A$1:$N$363,10,FALSE))</f>
        <v/>
      </c>
      <c r="L827" t="str">
        <f>IF(VLOOKUP($C827,'Spells Data'!$A$1:$N$363,11,FALSE)=0,"",VLOOKUP($C827,'Spells Data'!$A$1:$N$363,11,FALSE))</f>
        <v>1 hour</v>
      </c>
      <c r="M827" t="str">
        <f>IF(VLOOKUP($C827,'Spells Data'!$A$1:$N$363,12,FALSE)=0,"",VLOOKUP($C827,'Spells Data'!$A$1:$N$363,12,FALSE))</f>
        <v>This spell grants the ability to move across any liquid surface—such as water, acid, mud, snow, quicksand, or lava—as if it were harmless solid ground to up to 10 willing creatures in range.</v>
      </c>
      <c r="N827" t="str">
        <f>IF(VLOOKUP($C827,'Spells Data'!$A$1:$N$363,13,FALSE)=0,"",VLOOKUP($C827,'Spells Data'!$A$1:$N$363,13,FALSE))</f>
        <v/>
      </c>
      <c r="O827" t="s">
        <v>124</v>
      </c>
    </row>
    <row r="828" spans="1:15" x14ac:dyDescent="0.4">
      <c r="A828" t="s">
        <v>195</v>
      </c>
      <c r="B828">
        <v>3</v>
      </c>
      <c r="C828" t="s">
        <v>162</v>
      </c>
      <c r="D828" t="str">
        <f>IF(VLOOKUP($C828,'Spells Data'!$A$1:$N$363,3,FALSE)=0,"",VLOOKUP($C828,'Spells Data'!$A$1:$N$363,3,FALSE))</f>
        <v>transmutation</v>
      </c>
      <c r="E828" t="str">
        <f>IF(VLOOKUP($C828,'Spells Data'!$A$1:$N$363,4,FALSE)=0,"",VLOOKUP($C828,'Spells Data'!$A$1:$N$363,4,FALSE))</f>
        <v>yes</v>
      </c>
      <c r="F828" t="str">
        <f>IF(VLOOKUP($C828,'Spells Data'!$A$1:$N$363,5,FALSE)=0,"",VLOOKUP($C828,'Spells Data'!$A$1:$N$363,5,FALSE))</f>
        <v>1 action</v>
      </c>
      <c r="G828" t="str">
        <f>IF(VLOOKUP($C828,'Spells Data'!$A$1:$N$363,6,FALSE)=0,"",VLOOKUP($C828,'Spells Data'!$A$1:$N$363,6,FALSE))</f>
        <v>30 feet</v>
      </c>
      <c r="H828" t="str">
        <f>IF(VLOOKUP($C828,'Spells Data'!$A$1:$N$363,7,FALSE)=0,"",VLOOKUP($C828,'Spells Data'!$A$1:$N$363,7,FALSE))</f>
        <v>V</v>
      </c>
      <c r="I828" t="str">
        <f>IF(VLOOKUP($C828,'Spells Data'!$A$1:$N$363,8,FALSE)=0,"",VLOOKUP($C828,'Spells Data'!$A$1:$N$363,8,FALSE))</f>
        <v>S</v>
      </c>
      <c r="J828" t="str">
        <f>IF(VLOOKUP($C828,'Spells Data'!$A$1:$N$363,9,FALSE)=0,"",VLOOKUP($C828,'Spells Data'!$A$1:$N$363,9,FALSE))</f>
        <v>M</v>
      </c>
      <c r="K828" t="str">
        <f>IF(VLOOKUP($C828,'Spells Data'!$A$1:$N$363,10,FALSE)=0,"",VLOOKUP($C828,'Spells Data'!$A$1:$N$363,10,FALSE))</f>
        <v/>
      </c>
      <c r="L828" t="str">
        <f>IF(VLOOKUP($C828,'Spells Data'!$A$1:$N$363,11,FALSE)=0,"",VLOOKUP($C828,'Spells Data'!$A$1:$N$363,11,FALSE))</f>
        <v>1 hour</v>
      </c>
      <c r="M828" t="str">
        <f>IF(VLOOKUP($C828,'Spells Data'!$A$1:$N$363,12,FALSE)=0,"",VLOOKUP($C828,'Spells Data'!$A$1:$N$363,12,FALSE))</f>
        <v>This spell grants the ability to move across any liquid surface—such as water, acid, mud, snow, quicksand, or lava—as if it were harmless solid ground to up to 10 willing creatures in range.</v>
      </c>
      <c r="N828" t="str">
        <f>IF(VLOOKUP($C828,'Spells Data'!$A$1:$N$363,13,FALSE)=0,"",VLOOKUP($C828,'Spells Data'!$A$1:$N$363,13,FALSE))</f>
        <v/>
      </c>
      <c r="O828" t="s">
        <v>195</v>
      </c>
    </row>
    <row r="829" spans="1:15" x14ac:dyDescent="0.4">
      <c r="A829" t="s">
        <v>268</v>
      </c>
      <c r="B829">
        <v>3</v>
      </c>
      <c r="C829" t="s">
        <v>162</v>
      </c>
      <c r="D829" t="str">
        <f>IF(VLOOKUP($C829,'Spells Data'!$A$1:$N$363,3,FALSE)=0,"",VLOOKUP($C829,'Spells Data'!$A$1:$N$363,3,FALSE))</f>
        <v>transmutation</v>
      </c>
      <c r="E829" t="str">
        <f>IF(VLOOKUP($C829,'Spells Data'!$A$1:$N$363,4,FALSE)=0,"",VLOOKUP($C829,'Spells Data'!$A$1:$N$363,4,FALSE))</f>
        <v>yes</v>
      </c>
      <c r="F829" t="str">
        <f>IF(VLOOKUP($C829,'Spells Data'!$A$1:$N$363,5,FALSE)=0,"",VLOOKUP($C829,'Spells Data'!$A$1:$N$363,5,FALSE))</f>
        <v>1 action</v>
      </c>
      <c r="G829" t="str">
        <f>IF(VLOOKUP($C829,'Spells Data'!$A$1:$N$363,6,FALSE)=0,"",VLOOKUP($C829,'Spells Data'!$A$1:$N$363,6,FALSE))</f>
        <v>30 feet</v>
      </c>
      <c r="H829" t="str">
        <f>IF(VLOOKUP($C829,'Spells Data'!$A$1:$N$363,7,FALSE)=0,"",VLOOKUP($C829,'Spells Data'!$A$1:$N$363,7,FALSE))</f>
        <v>V</v>
      </c>
      <c r="I829" t="str">
        <f>IF(VLOOKUP($C829,'Spells Data'!$A$1:$N$363,8,FALSE)=0,"",VLOOKUP($C829,'Spells Data'!$A$1:$N$363,8,FALSE))</f>
        <v>S</v>
      </c>
      <c r="J829" t="str">
        <f>IF(VLOOKUP($C829,'Spells Data'!$A$1:$N$363,9,FALSE)=0,"",VLOOKUP($C829,'Spells Data'!$A$1:$N$363,9,FALSE))</f>
        <v>M</v>
      </c>
      <c r="K829" t="str">
        <f>IF(VLOOKUP($C829,'Spells Data'!$A$1:$N$363,10,FALSE)=0,"",VLOOKUP($C829,'Spells Data'!$A$1:$N$363,10,FALSE))</f>
        <v/>
      </c>
      <c r="L829" t="str">
        <f>IF(VLOOKUP($C829,'Spells Data'!$A$1:$N$363,11,FALSE)=0,"",VLOOKUP($C829,'Spells Data'!$A$1:$N$363,11,FALSE))</f>
        <v>1 hour</v>
      </c>
      <c r="M829" t="str">
        <f>IF(VLOOKUP($C829,'Spells Data'!$A$1:$N$363,12,FALSE)=0,"",VLOOKUP($C829,'Spells Data'!$A$1:$N$363,12,FALSE))</f>
        <v>This spell grants the ability to move across any liquid surface—such as water, acid, mud, snow, quicksand, or lava—as if it were harmless solid ground to up to 10 willing creatures in range.</v>
      </c>
      <c r="N829" t="str">
        <f>IF(VLOOKUP($C829,'Spells Data'!$A$1:$N$363,13,FALSE)=0,"",VLOOKUP($C829,'Spells Data'!$A$1:$N$363,13,FALSE))</f>
        <v/>
      </c>
      <c r="O829" t="s">
        <v>268</v>
      </c>
    </row>
    <row r="830" spans="1:15" x14ac:dyDescent="0.4">
      <c r="A830" t="s">
        <v>278</v>
      </c>
      <c r="B830">
        <v>3</v>
      </c>
      <c r="C830" t="s">
        <v>162</v>
      </c>
      <c r="D830" t="str">
        <f>IF(VLOOKUP($C830,'Spells Data'!$A$1:$N$363,3,FALSE)=0,"",VLOOKUP($C830,'Spells Data'!$A$1:$N$363,3,FALSE))</f>
        <v>transmutation</v>
      </c>
      <c r="E830" t="str">
        <f>IF(VLOOKUP($C830,'Spells Data'!$A$1:$N$363,4,FALSE)=0,"",VLOOKUP($C830,'Spells Data'!$A$1:$N$363,4,FALSE))</f>
        <v>yes</v>
      </c>
      <c r="F830" t="str">
        <f>IF(VLOOKUP($C830,'Spells Data'!$A$1:$N$363,5,FALSE)=0,"",VLOOKUP($C830,'Spells Data'!$A$1:$N$363,5,FALSE))</f>
        <v>1 action</v>
      </c>
      <c r="G830" t="str">
        <f>IF(VLOOKUP($C830,'Spells Data'!$A$1:$N$363,6,FALSE)=0,"",VLOOKUP($C830,'Spells Data'!$A$1:$N$363,6,FALSE))</f>
        <v>30 feet</v>
      </c>
      <c r="H830" t="str">
        <f>IF(VLOOKUP($C830,'Spells Data'!$A$1:$N$363,7,FALSE)=0,"",VLOOKUP($C830,'Spells Data'!$A$1:$N$363,7,FALSE))</f>
        <v>V</v>
      </c>
      <c r="I830" t="str">
        <f>IF(VLOOKUP($C830,'Spells Data'!$A$1:$N$363,8,FALSE)=0,"",VLOOKUP($C830,'Spells Data'!$A$1:$N$363,8,FALSE))</f>
        <v>S</v>
      </c>
      <c r="J830" t="str">
        <f>IF(VLOOKUP($C830,'Spells Data'!$A$1:$N$363,9,FALSE)=0,"",VLOOKUP($C830,'Spells Data'!$A$1:$N$363,9,FALSE))</f>
        <v>M</v>
      </c>
      <c r="K830" t="str">
        <f>IF(VLOOKUP($C830,'Spells Data'!$A$1:$N$363,10,FALSE)=0,"",VLOOKUP($C830,'Spells Data'!$A$1:$N$363,10,FALSE))</f>
        <v/>
      </c>
      <c r="L830" t="str">
        <f>IF(VLOOKUP($C830,'Spells Data'!$A$1:$N$363,11,FALSE)=0,"",VLOOKUP($C830,'Spells Data'!$A$1:$N$363,11,FALSE))</f>
        <v>1 hour</v>
      </c>
      <c r="M830" t="str">
        <f>IF(VLOOKUP($C830,'Spells Data'!$A$1:$N$363,12,FALSE)=0,"",VLOOKUP($C830,'Spells Data'!$A$1:$N$363,12,FALSE))</f>
        <v>This spell grants the ability to move across any liquid surface—such as water, acid, mud, snow, quicksand, or lava—as if it were harmless solid ground to up to 10 willing creatures in range.</v>
      </c>
      <c r="N830" t="str">
        <f>IF(VLOOKUP($C830,'Spells Data'!$A$1:$N$363,13,FALSE)=0,"",VLOOKUP($C830,'Spells Data'!$A$1:$N$363,13,FALSE))</f>
        <v/>
      </c>
      <c r="O830" t="s">
        <v>278</v>
      </c>
    </row>
    <row r="831" spans="1:15" x14ac:dyDescent="0.4">
      <c r="A831" t="s">
        <v>278</v>
      </c>
      <c r="B831">
        <v>2</v>
      </c>
      <c r="C831" t="s">
        <v>304</v>
      </c>
      <c r="D831" t="str">
        <f>IF(VLOOKUP($C831,'Spells Data'!$A$1:$N$363,3,FALSE)=0,"",VLOOKUP($C831,'Spells Data'!$A$1:$N$363,3,FALSE))</f>
        <v>conjuration</v>
      </c>
      <c r="E831" t="str">
        <f>IF(VLOOKUP($C831,'Spells Data'!$A$1:$N$363,4,FALSE)=0,"",VLOOKUP($C831,'Spells Data'!$A$1:$N$363,4,FALSE))</f>
        <v/>
      </c>
      <c r="F831" t="str">
        <f>IF(VLOOKUP($C831,'Spells Data'!$A$1:$N$363,5,FALSE)=0,"",VLOOKUP($C831,'Spells Data'!$A$1:$N$363,5,FALSE))</f>
        <v>1 action</v>
      </c>
      <c r="G831" t="str">
        <f>IF(VLOOKUP($C831,'Spells Data'!$A$1:$N$363,6,FALSE)=0,"",VLOOKUP($C831,'Spells Data'!$A$1:$N$363,6,FALSE))</f>
        <v>60 feet</v>
      </c>
      <c r="H831" t="str">
        <f>IF(VLOOKUP($C831,'Spells Data'!$A$1:$N$363,7,FALSE)=0,"",VLOOKUP($C831,'Spells Data'!$A$1:$N$363,7,FALSE))</f>
        <v>V</v>
      </c>
      <c r="I831" t="str">
        <f>IF(VLOOKUP($C831,'Spells Data'!$A$1:$N$363,8,FALSE)=0,"",VLOOKUP($C831,'Spells Data'!$A$1:$N$363,8,FALSE))</f>
        <v>S</v>
      </c>
      <c r="J831" t="str">
        <f>IF(VLOOKUP($C831,'Spells Data'!$A$1:$N$363,9,FALSE)=0,"",VLOOKUP($C831,'Spells Data'!$A$1:$N$363,9,FALSE))</f>
        <v>M</v>
      </c>
      <c r="K831" t="str">
        <f>IF(VLOOKUP($C831,'Spells Data'!$A$1:$N$363,10,FALSE)=0,"",VLOOKUP($C831,'Spells Data'!$A$1:$N$363,10,FALSE))</f>
        <v/>
      </c>
      <c r="L831" t="str">
        <f>IF(VLOOKUP($C831,'Spells Data'!$A$1:$N$363,11,FALSE)=0,"",VLOOKUP($C831,'Spells Data'!$A$1:$N$363,11,FALSE))</f>
        <v>Concentration, up to 1 hour</v>
      </c>
      <c r="M831" t="str">
        <f>IF(VLOOKUP($C831,'Spells Data'!$A$1:$N$363,12,FALSE)=0,"",VLOOKUP($C831,'Spells Data'!$A$1:$N$363,12,FALSE))</f>
        <v>Webs fill a 20-foot cube from that point for the duration. The webs are difficult terrain and lightly obscure their area.</v>
      </c>
      <c r="N831" t="str">
        <f>IF(VLOOKUP($C831,'Spells Data'!$A$1:$N$363,13,FALSE)=0,"",VLOOKUP($C831,'Spells Data'!$A$1:$N$363,13,FALSE))</f>
        <v/>
      </c>
      <c r="O831" t="s">
        <v>278</v>
      </c>
    </row>
    <row r="832" spans="1:15" x14ac:dyDescent="0.4">
      <c r="A832" t="s">
        <v>342</v>
      </c>
      <c r="B832">
        <v>2</v>
      </c>
      <c r="C832" t="s">
        <v>304</v>
      </c>
      <c r="D832" t="str">
        <f>IF(VLOOKUP($C832,'Spells Data'!$A$1:$N$363,3,FALSE)=0,"",VLOOKUP($C832,'Spells Data'!$A$1:$N$363,3,FALSE))</f>
        <v>conjuration</v>
      </c>
      <c r="E832" t="str">
        <f>IF(VLOOKUP($C832,'Spells Data'!$A$1:$N$363,4,FALSE)=0,"",VLOOKUP($C832,'Spells Data'!$A$1:$N$363,4,FALSE))</f>
        <v/>
      </c>
      <c r="F832" t="str">
        <f>IF(VLOOKUP($C832,'Spells Data'!$A$1:$N$363,5,FALSE)=0,"",VLOOKUP($C832,'Spells Data'!$A$1:$N$363,5,FALSE))</f>
        <v>1 action</v>
      </c>
      <c r="G832" t="str">
        <f>IF(VLOOKUP($C832,'Spells Data'!$A$1:$N$363,6,FALSE)=0,"",VLOOKUP($C832,'Spells Data'!$A$1:$N$363,6,FALSE))</f>
        <v>60 feet</v>
      </c>
      <c r="H832" t="str">
        <f>IF(VLOOKUP($C832,'Spells Data'!$A$1:$N$363,7,FALSE)=0,"",VLOOKUP($C832,'Spells Data'!$A$1:$N$363,7,FALSE))</f>
        <v>V</v>
      </c>
      <c r="I832" t="str">
        <f>IF(VLOOKUP($C832,'Spells Data'!$A$1:$N$363,8,FALSE)=0,"",VLOOKUP($C832,'Spells Data'!$A$1:$N$363,8,FALSE))</f>
        <v>S</v>
      </c>
      <c r="J832" t="str">
        <f>IF(VLOOKUP($C832,'Spells Data'!$A$1:$N$363,9,FALSE)=0,"",VLOOKUP($C832,'Spells Data'!$A$1:$N$363,9,FALSE))</f>
        <v>M</v>
      </c>
      <c r="K832" t="str">
        <f>IF(VLOOKUP($C832,'Spells Data'!$A$1:$N$363,10,FALSE)=0,"",VLOOKUP($C832,'Spells Data'!$A$1:$N$363,10,FALSE))</f>
        <v/>
      </c>
      <c r="L832" t="str">
        <f>IF(VLOOKUP($C832,'Spells Data'!$A$1:$N$363,11,FALSE)=0,"",VLOOKUP($C832,'Spells Data'!$A$1:$N$363,11,FALSE))</f>
        <v>Concentration, up to 1 hour</v>
      </c>
      <c r="M832" t="str">
        <f>IF(VLOOKUP($C832,'Spells Data'!$A$1:$N$363,12,FALSE)=0,"",VLOOKUP($C832,'Spells Data'!$A$1:$N$363,12,FALSE))</f>
        <v>Webs fill a 20-foot cube from that point for the duration. The webs are difficult terrain and lightly obscure their area.</v>
      </c>
      <c r="N832" t="str">
        <f>IF(VLOOKUP($C832,'Spells Data'!$A$1:$N$363,13,FALSE)=0,"",VLOOKUP($C832,'Spells Data'!$A$1:$N$363,13,FALSE))</f>
        <v/>
      </c>
      <c r="O832" t="s">
        <v>342</v>
      </c>
    </row>
    <row r="833" spans="1:15" x14ac:dyDescent="0.4">
      <c r="A833" t="s">
        <v>342</v>
      </c>
      <c r="B833">
        <v>9</v>
      </c>
      <c r="C833" t="s">
        <v>375</v>
      </c>
      <c r="D833" t="str">
        <f>IF(VLOOKUP($C833,'Spells Data'!$A$1:$N$363,3,FALSE)=0,"",VLOOKUP($C833,'Spells Data'!$A$1:$N$363,3,FALSE))</f>
        <v>illusion</v>
      </c>
      <c r="E833" t="str">
        <f>IF(VLOOKUP($C833,'Spells Data'!$A$1:$N$363,4,FALSE)=0,"",VLOOKUP($C833,'Spells Data'!$A$1:$N$363,4,FALSE))</f>
        <v/>
      </c>
      <c r="F833" t="str">
        <f>IF(VLOOKUP($C833,'Spells Data'!$A$1:$N$363,5,FALSE)=0,"",VLOOKUP($C833,'Spells Data'!$A$1:$N$363,5,FALSE))</f>
        <v>1 action</v>
      </c>
      <c r="G833" t="str">
        <f>IF(VLOOKUP($C833,'Spells Data'!$A$1:$N$363,6,FALSE)=0,"",VLOOKUP($C833,'Spells Data'!$A$1:$N$363,6,FALSE))</f>
        <v>120 feet</v>
      </c>
      <c r="H833" t="str">
        <f>IF(VLOOKUP($C833,'Spells Data'!$A$1:$N$363,7,FALSE)=0,"",VLOOKUP($C833,'Spells Data'!$A$1:$N$363,7,FALSE))</f>
        <v>V</v>
      </c>
      <c r="I833" t="str">
        <f>IF(VLOOKUP($C833,'Spells Data'!$A$1:$N$363,8,FALSE)=0,"",VLOOKUP($C833,'Spells Data'!$A$1:$N$363,8,FALSE))</f>
        <v>S</v>
      </c>
      <c r="J833" t="str">
        <f>IF(VLOOKUP($C833,'Spells Data'!$A$1:$N$363,9,FALSE)=0,"",VLOOKUP($C833,'Spells Data'!$A$1:$N$363,9,FALSE))</f>
        <v/>
      </c>
      <c r="K833" t="str">
        <f>IF(VLOOKUP($C833,'Spells Data'!$A$1:$N$363,10,FALSE)=0,"",VLOOKUP($C833,'Spells Data'!$A$1:$N$363,10,FALSE))</f>
        <v/>
      </c>
      <c r="L833" t="str">
        <f>IF(VLOOKUP($C833,'Spells Data'!$A$1:$N$363,11,FALSE)=0,"",VLOOKUP($C833,'Spells Data'!$A$1:$N$363,11,FALSE))</f>
        <v>Concentration, up to one minute</v>
      </c>
      <c r="M833" t="str">
        <f>IF(VLOOKUP($C833,'Spells Data'!$A$1:$N$363,12,FALSE)=0,"",VLOOKUP($C833,'Spells Data'!$A$1:$N$363,12,FALSE))</f>
        <v>Each creature in a 30-foot-radius sphere within range becomes frightened for the duration on a failed Wis save. Also take 4d10 psychich damage on failed Wis save at start of each turn.</v>
      </c>
      <c r="N833" t="str">
        <f>IF(VLOOKUP($C833,'Spells Data'!$A$1:$N$363,13,FALSE)=0,"",VLOOKUP($C833,'Spells Data'!$A$1:$N$363,13,FALSE))</f>
        <v/>
      </c>
      <c r="O833" t="s">
        <v>342</v>
      </c>
    </row>
    <row r="834" spans="1:15" x14ac:dyDescent="0.4">
      <c r="A834" t="s">
        <v>195</v>
      </c>
      <c r="B834">
        <v>6</v>
      </c>
      <c r="C834" t="s">
        <v>240</v>
      </c>
      <c r="D834" t="str">
        <f>IF(VLOOKUP($C834,'Spells Data'!$A$1:$N$363,3,FALSE)=0,"",VLOOKUP($C834,'Spells Data'!$A$1:$N$363,3,FALSE))</f>
        <v>transmutation</v>
      </c>
      <c r="E834" t="str">
        <f>IF(VLOOKUP($C834,'Spells Data'!$A$1:$N$363,4,FALSE)=0,"",VLOOKUP($C834,'Spells Data'!$A$1:$N$363,4,FALSE))</f>
        <v/>
      </c>
      <c r="F834" t="str">
        <f>IF(VLOOKUP($C834,'Spells Data'!$A$1:$N$363,5,FALSE)=0,"",VLOOKUP($C834,'Spells Data'!$A$1:$N$363,5,FALSE))</f>
        <v>1 minute</v>
      </c>
      <c r="G834" t="str">
        <f>IF(VLOOKUP($C834,'Spells Data'!$A$1:$N$363,6,FALSE)=0,"",VLOOKUP($C834,'Spells Data'!$A$1:$N$363,6,FALSE))</f>
        <v>30 feet</v>
      </c>
      <c r="H834" t="str">
        <f>IF(VLOOKUP($C834,'Spells Data'!$A$1:$N$363,7,FALSE)=0,"",VLOOKUP($C834,'Spells Data'!$A$1:$N$363,7,FALSE))</f>
        <v>V</v>
      </c>
      <c r="I834" t="str">
        <f>IF(VLOOKUP($C834,'Spells Data'!$A$1:$N$363,8,FALSE)=0,"",VLOOKUP($C834,'Spells Data'!$A$1:$N$363,8,FALSE))</f>
        <v>S</v>
      </c>
      <c r="J834" t="str">
        <f>IF(VLOOKUP($C834,'Spells Data'!$A$1:$N$363,9,FALSE)=0,"",VLOOKUP($C834,'Spells Data'!$A$1:$N$363,9,FALSE))</f>
        <v>M</v>
      </c>
      <c r="K834" t="str">
        <f>IF(VLOOKUP($C834,'Spells Data'!$A$1:$N$363,10,FALSE)=0,"",VLOOKUP($C834,'Spells Data'!$A$1:$N$363,10,FALSE))</f>
        <v/>
      </c>
      <c r="L834" t="str">
        <f>IF(VLOOKUP($C834,'Spells Data'!$A$1:$N$363,11,FALSE)=0,"",VLOOKUP($C834,'Spells Data'!$A$1:$N$363,11,FALSE))</f>
        <v>8 hours</v>
      </c>
      <c r="M834" t="str">
        <f>IF(VLOOKUP($C834,'Spells Data'!$A$1:$N$363,12,FALSE)=0,"",VLOOKUP($C834,'Spells Data'!$A$1:$N$363,12,FALSE))</f>
        <v>You and up to ten willing creatures you can see within range assume a gaseous form for the duration, appearing as wisps of cloud with a 300' fly speed and resistance to nonmagical attacks.</v>
      </c>
      <c r="N834" t="str">
        <f>IF(VLOOKUP($C834,'Spells Data'!$A$1:$N$363,13,FALSE)=0,"",VLOOKUP($C834,'Spells Data'!$A$1:$N$363,13,FALSE))</f>
        <v/>
      </c>
      <c r="O834" t="s">
        <v>195</v>
      </c>
    </row>
    <row r="835" spans="1:15" x14ac:dyDescent="0.4">
      <c r="A835" t="s">
        <v>195</v>
      </c>
      <c r="B835">
        <v>3</v>
      </c>
      <c r="C835" t="s">
        <v>220</v>
      </c>
      <c r="D835" t="str">
        <f>IF(VLOOKUP($C835,'Spells Data'!$A$1:$N$363,3,FALSE)=0,"",VLOOKUP($C835,'Spells Data'!$A$1:$N$363,3,FALSE))</f>
        <v>evocation</v>
      </c>
      <c r="E835" t="str">
        <f>IF(VLOOKUP($C835,'Spells Data'!$A$1:$N$363,4,FALSE)=0,"",VLOOKUP($C835,'Spells Data'!$A$1:$N$363,4,FALSE))</f>
        <v/>
      </c>
      <c r="F835" t="str">
        <f>IF(VLOOKUP($C835,'Spells Data'!$A$1:$N$363,5,FALSE)=0,"",VLOOKUP($C835,'Spells Data'!$A$1:$N$363,5,FALSE))</f>
        <v>1 action</v>
      </c>
      <c r="G835" t="str">
        <f>IF(VLOOKUP($C835,'Spells Data'!$A$1:$N$363,6,FALSE)=0,"",VLOOKUP($C835,'Spells Data'!$A$1:$N$363,6,FALSE))</f>
        <v>120 feet</v>
      </c>
      <c r="H835" t="str">
        <f>IF(VLOOKUP($C835,'Spells Data'!$A$1:$N$363,7,FALSE)=0,"",VLOOKUP($C835,'Spells Data'!$A$1:$N$363,7,FALSE))</f>
        <v>V</v>
      </c>
      <c r="I835" t="str">
        <f>IF(VLOOKUP($C835,'Spells Data'!$A$1:$N$363,8,FALSE)=0,"",VLOOKUP($C835,'Spells Data'!$A$1:$N$363,8,FALSE))</f>
        <v>S</v>
      </c>
      <c r="J835" t="str">
        <f>IF(VLOOKUP($C835,'Spells Data'!$A$1:$N$363,9,FALSE)=0,"",VLOOKUP($C835,'Spells Data'!$A$1:$N$363,9,FALSE))</f>
        <v>M</v>
      </c>
      <c r="K835" t="str">
        <f>IF(VLOOKUP($C835,'Spells Data'!$A$1:$N$363,10,FALSE)=0,"",VLOOKUP($C835,'Spells Data'!$A$1:$N$363,10,FALSE))</f>
        <v/>
      </c>
      <c r="L835" t="str">
        <f>IF(VLOOKUP($C835,'Spells Data'!$A$1:$N$363,11,FALSE)=0,"",VLOOKUP($C835,'Spells Data'!$A$1:$N$363,11,FALSE))</f>
        <v>Concentration, up to 1 minute</v>
      </c>
      <c r="M835" t="str">
        <f>IF(VLOOKUP($C835,'Spells Data'!$A$1:$N$363,12,FALSE)=0,"",VLOOKUP($C835,'Spells Data'!$A$1:$N$363,12,FALSE))</f>
        <v xml:space="preserve">A wall of strong wind rises from the ground at a point you choose within range and deals 3d8 bludeoning damage on failed save to creatures in area when cast. </v>
      </c>
      <c r="N835" t="str">
        <f>IF(VLOOKUP($C835,'Spells Data'!$A$1:$N$363,13,FALSE)=0,"",VLOOKUP($C835,'Spells Data'!$A$1:$N$363,13,FALSE))</f>
        <v/>
      </c>
      <c r="O835" t="s">
        <v>195</v>
      </c>
    </row>
    <row r="836" spans="1:15" x14ac:dyDescent="0.4">
      <c r="A836" t="s">
        <v>268</v>
      </c>
      <c r="B836">
        <v>3</v>
      </c>
      <c r="C836" t="s">
        <v>220</v>
      </c>
      <c r="D836" t="str">
        <f>IF(VLOOKUP($C836,'Spells Data'!$A$1:$N$363,3,FALSE)=0,"",VLOOKUP($C836,'Spells Data'!$A$1:$N$363,3,FALSE))</f>
        <v>evocation</v>
      </c>
      <c r="E836" t="str">
        <f>IF(VLOOKUP($C836,'Spells Data'!$A$1:$N$363,4,FALSE)=0,"",VLOOKUP($C836,'Spells Data'!$A$1:$N$363,4,FALSE))</f>
        <v/>
      </c>
      <c r="F836" t="str">
        <f>IF(VLOOKUP($C836,'Spells Data'!$A$1:$N$363,5,FALSE)=0,"",VLOOKUP($C836,'Spells Data'!$A$1:$N$363,5,FALSE))</f>
        <v>1 action</v>
      </c>
      <c r="G836" t="str">
        <f>IF(VLOOKUP($C836,'Spells Data'!$A$1:$N$363,6,FALSE)=0,"",VLOOKUP($C836,'Spells Data'!$A$1:$N$363,6,FALSE))</f>
        <v>120 feet</v>
      </c>
      <c r="H836" t="str">
        <f>IF(VLOOKUP($C836,'Spells Data'!$A$1:$N$363,7,FALSE)=0,"",VLOOKUP($C836,'Spells Data'!$A$1:$N$363,7,FALSE))</f>
        <v>V</v>
      </c>
      <c r="I836" t="str">
        <f>IF(VLOOKUP($C836,'Spells Data'!$A$1:$N$363,8,FALSE)=0,"",VLOOKUP($C836,'Spells Data'!$A$1:$N$363,8,FALSE))</f>
        <v>S</v>
      </c>
      <c r="J836" t="str">
        <f>IF(VLOOKUP($C836,'Spells Data'!$A$1:$N$363,9,FALSE)=0,"",VLOOKUP($C836,'Spells Data'!$A$1:$N$363,9,FALSE))</f>
        <v>M</v>
      </c>
      <c r="K836" t="str">
        <f>IF(VLOOKUP($C836,'Spells Data'!$A$1:$N$363,10,FALSE)=0,"",VLOOKUP($C836,'Spells Data'!$A$1:$N$363,10,FALSE))</f>
        <v/>
      </c>
      <c r="L836" t="str">
        <f>IF(VLOOKUP($C836,'Spells Data'!$A$1:$N$363,11,FALSE)=0,"",VLOOKUP($C836,'Spells Data'!$A$1:$N$363,11,FALSE))</f>
        <v>Concentration, up to 1 minute</v>
      </c>
      <c r="M836" t="str">
        <f>IF(VLOOKUP($C836,'Spells Data'!$A$1:$N$363,12,FALSE)=0,"",VLOOKUP($C836,'Spells Data'!$A$1:$N$363,12,FALSE))</f>
        <v xml:space="preserve">A wall of strong wind rises from the ground at a point you choose within range and deals 3d8 bludeoning damage on failed save to creatures in area when cast. </v>
      </c>
      <c r="N836" t="str">
        <f>IF(VLOOKUP($C836,'Spells Data'!$A$1:$N$363,13,FALSE)=0,"",VLOOKUP($C836,'Spells Data'!$A$1:$N$363,13,FALSE))</f>
        <v/>
      </c>
      <c r="O836" t="s">
        <v>268</v>
      </c>
    </row>
    <row r="837" spans="1:15" x14ac:dyDescent="0.4">
      <c r="A837" t="s">
        <v>278</v>
      </c>
      <c r="B837">
        <v>9</v>
      </c>
      <c r="C837" t="s">
        <v>328</v>
      </c>
      <c r="D837" t="str">
        <f>IF(VLOOKUP($C837,'Spells Data'!$A$1:$N$363,3,FALSE)=0,"",VLOOKUP($C837,'Spells Data'!$A$1:$N$363,3,FALSE))</f>
        <v>conjuration</v>
      </c>
      <c r="E837" t="str">
        <f>IF(VLOOKUP($C837,'Spells Data'!$A$1:$N$363,4,FALSE)=0,"",VLOOKUP($C837,'Spells Data'!$A$1:$N$363,4,FALSE))</f>
        <v/>
      </c>
      <c r="F837" t="str">
        <f>IF(VLOOKUP($C837,'Spells Data'!$A$1:$N$363,5,FALSE)=0,"",VLOOKUP($C837,'Spells Data'!$A$1:$N$363,5,FALSE))</f>
        <v>1 action</v>
      </c>
      <c r="G837" t="str">
        <f>IF(VLOOKUP($C837,'Spells Data'!$A$1:$N$363,6,FALSE)=0,"",VLOOKUP($C837,'Spells Data'!$A$1:$N$363,6,FALSE))</f>
        <v>Self</v>
      </c>
      <c r="H837" t="str">
        <f>IF(VLOOKUP($C837,'Spells Data'!$A$1:$N$363,7,FALSE)=0,"",VLOOKUP($C837,'Spells Data'!$A$1:$N$363,7,FALSE))</f>
        <v>V</v>
      </c>
      <c r="I837" t="str">
        <f>IF(VLOOKUP($C837,'Spells Data'!$A$1:$N$363,8,FALSE)=0,"",VLOOKUP($C837,'Spells Data'!$A$1:$N$363,8,FALSE))</f>
        <v/>
      </c>
      <c r="J837" t="str">
        <f>IF(VLOOKUP($C837,'Spells Data'!$A$1:$N$363,9,FALSE)=0,"",VLOOKUP($C837,'Spells Data'!$A$1:$N$363,9,FALSE))</f>
        <v/>
      </c>
      <c r="K837" t="str">
        <f>IF(VLOOKUP($C837,'Spells Data'!$A$1:$N$363,10,FALSE)=0,"",VLOOKUP($C837,'Spells Data'!$A$1:$N$363,10,FALSE))</f>
        <v/>
      </c>
      <c r="L837" t="str">
        <f>IF(VLOOKUP($C837,'Spells Data'!$A$1:$N$363,11,FALSE)=0,"",VLOOKUP($C837,'Spells Data'!$A$1:$N$363,11,FALSE))</f>
        <v>Instantaneous</v>
      </c>
      <c r="M837" t="str">
        <f>IF(VLOOKUP($C837,'Spells Data'!$A$1:$N$363,12,FALSE)=0,"",VLOOKUP($C837,'Spells Data'!$A$1:$N$363,12,FALSE))</f>
        <v>By simply speaking aloud, you can alter the very foundations o f reality in accord with your desires</v>
      </c>
      <c r="N837" t="str">
        <f>IF(VLOOKUP($C837,'Spells Data'!$A$1:$N$363,13,FALSE)=0,"",VLOOKUP($C837,'Spells Data'!$A$1:$N$363,13,FALSE))</f>
        <v/>
      </c>
      <c r="O837" t="s">
        <v>278</v>
      </c>
    </row>
    <row r="838" spans="1:15" x14ac:dyDescent="0.4">
      <c r="A838" t="s">
        <v>342</v>
      </c>
      <c r="B838">
        <v>9</v>
      </c>
      <c r="C838" t="s">
        <v>328</v>
      </c>
      <c r="D838" t="str">
        <f>IF(VLOOKUP($C838,'Spells Data'!$A$1:$N$363,3,FALSE)=0,"",VLOOKUP($C838,'Spells Data'!$A$1:$N$363,3,FALSE))</f>
        <v>conjuration</v>
      </c>
      <c r="E838" t="str">
        <f>IF(VLOOKUP($C838,'Spells Data'!$A$1:$N$363,4,FALSE)=0,"",VLOOKUP($C838,'Spells Data'!$A$1:$N$363,4,FALSE))</f>
        <v/>
      </c>
      <c r="F838" t="str">
        <f>IF(VLOOKUP($C838,'Spells Data'!$A$1:$N$363,5,FALSE)=0,"",VLOOKUP($C838,'Spells Data'!$A$1:$N$363,5,FALSE))</f>
        <v>1 action</v>
      </c>
      <c r="G838" t="str">
        <f>IF(VLOOKUP($C838,'Spells Data'!$A$1:$N$363,6,FALSE)=0,"",VLOOKUP($C838,'Spells Data'!$A$1:$N$363,6,FALSE))</f>
        <v>Self</v>
      </c>
      <c r="H838" t="str">
        <f>IF(VLOOKUP($C838,'Spells Data'!$A$1:$N$363,7,FALSE)=0,"",VLOOKUP($C838,'Spells Data'!$A$1:$N$363,7,FALSE))</f>
        <v>V</v>
      </c>
      <c r="I838" t="str">
        <f>IF(VLOOKUP($C838,'Spells Data'!$A$1:$N$363,8,FALSE)=0,"",VLOOKUP($C838,'Spells Data'!$A$1:$N$363,8,FALSE))</f>
        <v/>
      </c>
      <c r="J838" t="str">
        <f>IF(VLOOKUP($C838,'Spells Data'!$A$1:$N$363,9,FALSE)=0,"",VLOOKUP($C838,'Spells Data'!$A$1:$N$363,9,FALSE))</f>
        <v/>
      </c>
      <c r="K838" t="str">
        <f>IF(VLOOKUP($C838,'Spells Data'!$A$1:$N$363,10,FALSE)=0,"",VLOOKUP($C838,'Spells Data'!$A$1:$N$363,10,FALSE))</f>
        <v/>
      </c>
      <c r="L838" t="str">
        <f>IF(VLOOKUP($C838,'Spells Data'!$A$1:$N$363,11,FALSE)=0,"",VLOOKUP($C838,'Spells Data'!$A$1:$N$363,11,FALSE))</f>
        <v>Instantaneous</v>
      </c>
      <c r="M838" t="str">
        <f>IF(VLOOKUP($C838,'Spells Data'!$A$1:$N$363,12,FALSE)=0,"",VLOOKUP($C838,'Spells Data'!$A$1:$N$363,12,FALSE))</f>
        <v>By simply speaking aloud, you can alter the very foundations o f reality in accord with your desires</v>
      </c>
      <c r="N838" t="str">
        <f>IF(VLOOKUP($C838,'Spells Data'!$A$1:$N$363,13,FALSE)=0,"",VLOOKUP($C838,'Spells Data'!$A$1:$N$363,13,FALSE))</f>
        <v/>
      </c>
      <c r="O838" t="s">
        <v>342</v>
      </c>
    </row>
    <row r="839" spans="1:15" x14ac:dyDescent="0.4">
      <c r="A839" t="s">
        <v>278</v>
      </c>
      <c r="B839">
        <v>1</v>
      </c>
      <c r="C839" t="s">
        <v>294</v>
      </c>
      <c r="D839" t="str">
        <f>IF(VLOOKUP($C839,'Spells Data'!$A$1:$N$363,3,FALSE)=0,"",VLOOKUP($C839,'Spells Data'!$A$1:$N$363,3,FALSE))</f>
        <v>evocation</v>
      </c>
      <c r="E839" t="str">
        <f>IF(VLOOKUP($C839,'Spells Data'!$A$1:$N$363,4,FALSE)=0,"",VLOOKUP($C839,'Spells Data'!$A$1:$N$363,4,FALSE))</f>
        <v/>
      </c>
      <c r="F839" t="str">
        <f>IF(VLOOKUP($C839,'Spells Data'!$A$1:$N$363,5,FALSE)=0,"",VLOOKUP($C839,'Spells Data'!$A$1:$N$363,5,FALSE))</f>
        <v>1 action</v>
      </c>
      <c r="G839" t="str">
        <f>IF(VLOOKUP($C839,'Spells Data'!$A$1:$N$363,6,FALSE)=0,"",VLOOKUP($C839,'Spells Data'!$A$1:$N$363,6,FALSE))</f>
        <v>30 feet</v>
      </c>
      <c r="H839" t="str">
        <f>IF(VLOOKUP($C839,'Spells Data'!$A$1:$N$363,7,FALSE)=0,"",VLOOKUP($C839,'Spells Data'!$A$1:$N$363,7,FALSE))</f>
        <v>V</v>
      </c>
      <c r="I839" t="str">
        <f>IF(VLOOKUP($C839,'Spells Data'!$A$1:$N$363,8,FALSE)=0,"",VLOOKUP($C839,'Spells Data'!$A$1:$N$363,8,FALSE))</f>
        <v>S</v>
      </c>
      <c r="J839" t="str">
        <f>IF(VLOOKUP($C839,'Spells Data'!$A$1:$N$363,9,FALSE)=0,"",VLOOKUP($C839,'Spells Data'!$A$1:$N$363,9,FALSE))</f>
        <v>M</v>
      </c>
      <c r="K839" t="str">
        <f>IF(VLOOKUP($C839,'Spells Data'!$A$1:$N$363,10,FALSE)=0,"",VLOOKUP($C839,'Spells Data'!$A$1:$N$363,10,FALSE))</f>
        <v/>
      </c>
      <c r="L839" t="str">
        <f>IF(VLOOKUP($C839,'Spells Data'!$A$1:$N$363,11,FALSE)=0,"",VLOOKUP($C839,'Spells Data'!$A$1:$N$363,11,FALSE))</f>
        <v>Concentration, up to 1 minute</v>
      </c>
      <c r="M839" t="str">
        <f>IF(VLOOKUP($C839,'Spells Data'!$A$1:$N$363,12,FALSE)=0,"",VLOOKUP($C839,'Spells Data'!$A$1:$N$363,12,FALSE))</f>
        <v>Ranged spell attack deals 1d12 lightning damage to target creature. May deal damage again as your action for duration.</v>
      </c>
      <c r="N839" t="str">
        <f>IF(VLOOKUP($C839,'Spells Data'!$A$1:$N$363,13,FALSE)=0,"",VLOOKUP($C839,'Spells Data'!$A$1:$N$363,13,FALSE))</f>
        <v>yes</v>
      </c>
      <c r="O839" t="s">
        <v>278</v>
      </c>
    </row>
    <row r="840" spans="1:15" x14ac:dyDescent="0.4">
      <c r="A840" t="s">
        <v>329</v>
      </c>
      <c r="B840">
        <v>1</v>
      </c>
      <c r="C840" t="s">
        <v>294</v>
      </c>
      <c r="D840" t="str">
        <f>IF(VLOOKUP($C840,'Spells Data'!$A$1:$N$363,3,FALSE)=0,"",VLOOKUP($C840,'Spells Data'!$A$1:$N$363,3,FALSE))</f>
        <v>evocation</v>
      </c>
      <c r="E840" t="str">
        <f>IF(VLOOKUP($C840,'Spells Data'!$A$1:$N$363,4,FALSE)=0,"",VLOOKUP($C840,'Spells Data'!$A$1:$N$363,4,FALSE))</f>
        <v/>
      </c>
      <c r="F840" t="str">
        <f>IF(VLOOKUP($C840,'Spells Data'!$A$1:$N$363,5,FALSE)=0,"",VLOOKUP($C840,'Spells Data'!$A$1:$N$363,5,FALSE))</f>
        <v>1 action</v>
      </c>
      <c r="G840" t="str">
        <f>IF(VLOOKUP($C840,'Spells Data'!$A$1:$N$363,6,FALSE)=0,"",VLOOKUP($C840,'Spells Data'!$A$1:$N$363,6,FALSE))</f>
        <v>30 feet</v>
      </c>
      <c r="H840" t="str">
        <f>IF(VLOOKUP($C840,'Spells Data'!$A$1:$N$363,7,FALSE)=0,"",VLOOKUP($C840,'Spells Data'!$A$1:$N$363,7,FALSE))</f>
        <v>V</v>
      </c>
      <c r="I840" t="str">
        <f>IF(VLOOKUP($C840,'Spells Data'!$A$1:$N$363,8,FALSE)=0,"",VLOOKUP($C840,'Spells Data'!$A$1:$N$363,8,FALSE))</f>
        <v>S</v>
      </c>
      <c r="J840" t="str">
        <f>IF(VLOOKUP($C840,'Spells Data'!$A$1:$N$363,9,FALSE)=0,"",VLOOKUP($C840,'Spells Data'!$A$1:$N$363,9,FALSE))</f>
        <v>M</v>
      </c>
      <c r="K840" t="str">
        <f>IF(VLOOKUP($C840,'Spells Data'!$A$1:$N$363,10,FALSE)=0,"",VLOOKUP($C840,'Spells Data'!$A$1:$N$363,10,FALSE))</f>
        <v/>
      </c>
      <c r="L840" t="str">
        <f>IF(VLOOKUP($C840,'Spells Data'!$A$1:$N$363,11,FALSE)=0,"",VLOOKUP($C840,'Spells Data'!$A$1:$N$363,11,FALSE))</f>
        <v>Concentration, up to 1 minute</v>
      </c>
      <c r="M840" t="str">
        <f>IF(VLOOKUP($C840,'Spells Data'!$A$1:$N$363,12,FALSE)=0,"",VLOOKUP($C840,'Spells Data'!$A$1:$N$363,12,FALSE))</f>
        <v>Ranged spell attack deals 1d12 lightning damage to target creature. May deal damage again as your action for duration.</v>
      </c>
      <c r="N840" t="str">
        <f>IF(VLOOKUP($C840,'Spells Data'!$A$1:$N$363,13,FALSE)=0,"",VLOOKUP($C840,'Spells Data'!$A$1:$N$363,13,FALSE))</f>
        <v>yes</v>
      </c>
      <c r="O840" t="s">
        <v>329</v>
      </c>
    </row>
    <row r="841" spans="1:15" x14ac:dyDescent="0.4">
      <c r="A841" t="s">
        <v>342</v>
      </c>
      <c r="B841">
        <v>1</v>
      </c>
      <c r="C841" t="s">
        <v>294</v>
      </c>
      <c r="D841" t="str">
        <f>IF(VLOOKUP($C841,'Spells Data'!$A$1:$N$363,3,FALSE)=0,"",VLOOKUP($C841,'Spells Data'!$A$1:$N$363,3,FALSE))</f>
        <v>evocation</v>
      </c>
      <c r="E841" t="str">
        <f>IF(VLOOKUP($C841,'Spells Data'!$A$1:$N$363,4,FALSE)=0,"",VLOOKUP($C841,'Spells Data'!$A$1:$N$363,4,FALSE))</f>
        <v/>
      </c>
      <c r="F841" t="str">
        <f>IF(VLOOKUP($C841,'Spells Data'!$A$1:$N$363,5,FALSE)=0,"",VLOOKUP($C841,'Spells Data'!$A$1:$N$363,5,FALSE))</f>
        <v>1 action</v>
      </c>
      <c r="G841" t="str">
        <f>IF(VLOOKUP($C841,'Spells Data'!$A$1:$N$363,6,FALSE)=0,"",VLOOKUP($C841,'Spells Data'!$A$1:$N$363,6,FALSE))</f>
        <v>30 feet</v>
      </c>
      <c r="H841" t="str">
        <f>IF(VLOOKUP($C841,'Spells Data'!$A$1:$N$363,7,FALSE)=0,"",VLOOKUP($C841,'Spells Data'!$A$1:$N$363,7,FALSE))</f>
        <v>V</v>
      </c>
      <c r="I841" t="str">
        <f>IF(VLOOKUP($C841,'Spells Data'!$A$1:$N$363,8,FALSE)=0,"",VLOOKUP($C841,'Spells Data'!$A$1:$N$363,8,FALSE))</f>
        <v>S</v>
      </c>
      <c r="J841" t="str">
        <f>IF(VLOOKUP($C841,'Spells Data'!$A$1:$N$363,9,FALSE)=0,"",VLOOKUP($C841,'Spells Data'!$A$1:$N$363,9,FALSE))</f>
        <v>M</v>
      </c>
      <c r="K841" t="str">
        <f>IF(VLOOKUP($C841,'Spells Data'!$A$1:$N$363,10,FALSE)=0,"",VLOOKUP($C841,'Spells Data'!$A$1:$N$363,10,FALSE))</f>
        <v/>
      </c>
      <c r="L841" t="str">
        <f>IF(VLOOKUP($C841,'Spells Data'!$A$1:$N$363,11,FALSE)=0,"",VLOOKUP($C841,'Spells Data'!$A$1:$N$363,11,FALSE))</f>
        <v>Concentration, up to 1 minute</v>
      </c>
      <c r="M841" t="str">
        <f>IF(VLOOKUP($C841,'Spells Data'!$A$1:$N$363,12,FALSE)=0,"",VLOOKUP($C841,'Spells Data'!$A$1:$N$363,12,FALSE))</f>
        <v>Ranged spell attack deals 1d12 lightning damage to target creature. May deal damage again as your action for duration.</v>
      </c>
      <c r="N841" t="str">
        <f>IF(VLOOKUP($C841,'Spells Data'!$A$1:$N$363,13,FALSE)=0,"",VLOOKUP($C841,'Spells Data'!$A$1:$N$363,13,FALSE))</f>
        <v>yes</v>
      </c>
      <c r="O841" t="s">
        <v>342</v>
      </c>
    </row>
    <row r="842" spans="1:15" x14ac:dyDescent="0.4">
      <c r="A842" t="s">
        <v>124</v>
      </c>
      <c r="B842">
        <v>6</v>
      </c>
      <c r="C842" t="s">
        <v>182</v>
      </c>
      <c r="D842" t="str">
        <f>IF(VLOOKUP($C842,'Spells Data'!$A$1:$N$363,3,FALSE)=0,"",VLOOKUP($C842,'Spells Data'!$A$1:$N$363,3,FALSE))</f>
        <v>conjuration</v>
      </c>
      <c r="E842" t="str">
        <f>IF(VLOOKUP($C842,'Spells Data'!$A$1:$N$363,4,FALSE)=0,"",VLOOKUP($C842,'Spells Data'!$A$1:$N$363,4,FALSE))</f>
        <v/>
      </c>
      <c r="F842" t="str">
        <f>IF(VLOOKUP($C842,'Spells Data'!$A$1:$N$363,5,FALSE)=0,"",VLOOKUP($C842,'Spells Data'!$A$1:$N$363,5,FALSE))</f>
        <v>1 action</v>
      </c>
      <c r="G842" t="str">
        <f>IF(VLOOKUP($C842,'Spells Data'!$A$1:$N$363,6,FALSE)=0,"",VLOOKUP($C842,'Spells Data'!$A$1:$N$363,6,FALSE))</f>
        <v>5 feet</v>
      </c>
      <c r="H842" t="str">
        <f>IF(VLOOKUP($C842,'Spells Data'!$A$1:$N$363,7,FALSE)=0,"",VLOOKUP($C842,'Spells Data'!$A$1:$N$363,7,FALSE))</f>
        <v>V</v>
      </c>
      <c r="I842" t="str">
        <f>IF(VLOOKUP($C842,'Spells Data'!$A$1:$N$363,8,FALSE)=0,"",VLOOKUP($C842,'Spells Data'!$A$1:$N$363,8,FALSE))</f>
        <v/>
      </c>
      <c r="J842" t="str">
        <f>IF(VLOOKUP($C842,'Spells Data'!$A$1:$N$363,9,FALSE)=0,"",VLOOKUP($C842,'Spells Data'!$A$1:$N$363,9,FALSE))</f>
        <v/>
      </c>
      <c r="K842" t="str">
        <f>IF(VLOOKUP($C842,'Spells Data'!$A$1:$N$363,10,FALSE)=0,"",VLOOKUP($C842,'Spells Data'!$A$1:$N$363,10,FALSE))</f>
        <v/>
      </c>
      <c r="L842" t="str">
        <f>IF(VLOOKUP($C842,'Spells Data'!$A$1:$N$363,11,FALSE)=0,"",VLOOKUP($C842,'Spells Data'!$A$1:$N$363,11,FALSE))</f>
        <v>Instantaneous</v>
      </c>
      <c r="M842" t="str">
        <f>IF(VLOOKUP($C842,'Spells Data'!$A$1:$N$363,12,FALSE)=0,"",VLOOKUP($C842,'Spells Data'!$A$1:$N$363,12,FALSE))</f>
        <v>You and up to five willing creatures within 5 feet o f you instantly teleport to a previously designated sanctuary</v>
      </c>
      <c r="N842" t="str">
        <f>IF(VLOOKUP($C842,'Spells Data'!$A$1:$N$363,13,FALSE)=0,"",VLOOKUP($C842,'Spells Data'!$A$1:$N$363,13,FALSE))</f>
        <v/>
      </c>
      <c r="O842" t="s">
        <v>124</v>
      </c>
    </row>
    <row r="843" spans="1:15" x14ac:dyDescent="0.4">
      <c r="A843" t="s">
        <v>247</v>
      </c>
      <c r="B843">
        <v>1</v>
      </c>
      <c r="C843" t="s">
        <v>252</v>
      </c>
      <c r="D843" t="str">
        <f>IF(VLOOKUP($C843,'Spells Data'!$A$1:$N$363,3,FALSE)=0,"",VLOOKUP($C843,'Spells Data'!$A$1:$N$363,3,FALSE))</f>
        <v>evocation</v>
      </c>
      <c r="E843" t="str">
        <f>IF(VLOOKUP($C843,'Spells Data'!$A$1:$N$363,4,FALSE)=0,"",VLOOKUP($C843,'Spells Data'!$A$1:$N$363,4,FALSE))</f>
        <v/>
      </c>
      <c r="F843" t="str">
        <f>IF(VLOOKUP($C843,'Spells Data'!$A$1:$N$363,5,FALSE)=0,"",VLOOKUP($C843,'Spells Data'!$A$1:$N$363,5,FALSE))</f>
        <v>1 bonus action</v>
      </c>
      <c r="G843" t="str">
        <f>IF(VLOOKUP($C843,'Spells Data'!$A$1:$N$363,6,FALSE)=0,"",VLOOKUP($C843,'Spells Data'!$A$1:$N$363,6,FALSE))</f>
        <v>Self</v>
      </c>
      <c r="H843" t="str">
        <f>IF(VLOOKUP($C843,'Spells Data'!$A$1:$N$363,7,FALSE)=0,"",VLOOKUP($C843,'Spells Data'!$A$1:$N$363,7,FALSE))</f>
        <v>V</v>
      </c>
      <c r="I843" t="str">
        <f>IF(VLOOKUP($C843,'Spells Data'!$A$1:$N$363,8,FALSE)=0,"",VLOOKUP($C843,'Spells Data'!$A$1:$N$363,8,FALSE))</f>
        <v/>
      </c>
      <c r="J843" t="str">
        <f>IF(VLOOKUP($C843,'Spells Data'!$A$1:$N$363,9,FALSE)=0,"",VLOOKUP($C843,'Spells Data'!$A$1:$N$363,9,FALSE))</f>
        <v/>
      </c>
      <c r="K843" t="str">
        <f>IF(VLOOKUP($C843,'Spells Data'!$A$1:$N$363,10,FALSE)=0,"",VLOOKUP($C843,'Spells Data'!$A$1:$N$363,10,FALSE))</f>
        <v/>
      </c>
      <c r="L843" t="str">
        <f>IF(VLOOKUP($C843,'Spells Data'!$A$1:$N$363,11,FALSE)=0,"",VLOOKUP($C843,'Spells Data'!$A$1:$N$363,11,FALSE))</f>
        <v>Concentration, up to 1 minute</v>
      </c>
      <c r="M843" t="str">
        <f>IF(VLOOKUP($C843,'Spells Data'!$A$1:$N$363,12,FALSE)=0,"",VLOOKUP($C843,'Spells Data'!$A$1:$N$363,12,FALSE))</f>
        <v>Your next melee attack hit deals extra 1d6 psychic damage and on a failed Wis save target is frightened of you for duration.</v>
      </c>
      <c r="N843" t="str">
        <f>IF(VLOOKUP($C843,'Spells Data'!$A$1:$N$363,13,FALSE)=0,"",VLOOKUP($C843,'Spells Data'!$A$1:$N$363,13,FALSE))</f>
        <v/>
      </c>
      <c r="O843" t="s">
        <v>247</v>
      </c>
    </row>
    <row r="844" spans="1:15" x14ac:dyDescent="0.4">
      <c r="A844" t="s">
        <v>124</v>
      </c>
      <c r="B844">
        <v>2</v>
      </c>
      <c r="C844" t="s">
        <v>60</v>
      </c>
      <c r="D844" t="str">
        <f>IF(VLOOKUP($C844,'Spells Data'!$A$1:$N$363,3,FALSE)=0,"",VLOOKUP($C844,'Spells Data'!$A$1:$N$363,3,FALSE))</f>
        <v>enchantment</v>
      </c>
      <c r="E844" t="str">
        <f>IF(VLOOKUP($C844,'Spells Data'!$A$1:$N$363,4,FALSE)=0,"",VLOOKUP($C844,'Spells Data'!$A$1:$N$363,4,FALSE))</f>
        <v/>
      </c>
      <c r="F844" t="str">
        <f>IF(VLOOKUP($C844,'Spells Data'!$A$1:$N$363,5,FALSE)=0,"",VLOOKUP($C844,'Spells Data'!$A$1:$N$363,5,FALSE))</f>
        <v>1 action</v>
      </c>
      <c r="G844" t="str">
        <f>IF(VLOOKUP($C844,'Spells Data'!$A$1:$N$363,6,FALSE)=0,"",VLOOKUP($C844,'Spells Data'!$A$1:$N$363,6,FALSE))</f>
        <v>60 feet</v>
      </c>
      <c r="H844" t="str">
        <f>IF(VLOOKUP($C844,'Spells Data'!$A$1:$N$363,7,FALSE)=0,"",VLOOKUP($C844,'Spells Data'!$A$1:$N$363,7,FALSE))</f>
        <v>V</v>
      </c>
      <c r="I844" t="str">
        <f>IF(VLOOKUP($C844,'Spells Data'!$A$1:$N$363,8,FALSE)=0,"",VLOOKUP($C844,'Spells Data'!$A$1:$N$363,8,FALSE))</f>
        <v>S</v>
      </c>
      <c r="J844" t="str">
        <f>IF(VLOOKUP($C844,'Spells Data'!$A$1:$N$363,9,FALSE)=0,"",VLOOKUP($C844,'Spells Data'!$A$1:$N$363,9,FALSE))</f>
        <v/>
      </c>
      <c r="K844" t="str">
        <f>IF(VLOOKUP($C844,'Spells Data'!$A$1:$N$363,10,FALSE)=0,"",VLOOKUP($C844,'Spells Data'!$A$1:$N$363,10,FALSE))</f>
        <v/>
      </c>
      <c r="L844" t="str">
        <f>IF(VLOOKUP($C844,'Spells Data'!$A$1:$N$363,11,FALSE)=0,"",VLOOKUP($C844,'Spells Data'!$A$1:$N$363,11,FALSE))</f>
        <v>10 minutes</v>
      </c>
      <c r="M844" t="str">
        <f>IF(VLOOKUP($C844,'Spells Data'!$A$1:$N$363,12,FALSE)=0,"",VLOOKUP($C844,'Spells Data'!$A$1:$N$363,12,FALSE))</f>
        <v>You create a magical zone that guards against deception in a 15-foot-radius sphere within range. On a failed Cha save, creatures can't speak a deliberate lie.  Creatures are aware of the spell and you are aware if they save.</v>
      </c>
      <c r="N844" t="str">
        <f>IF(VLOOKUP($C844,'Spells Data'!$A$1:$N$363,13,FALSE)=0,"",VLOOKUP($C844,'Spells Data'!$A$1:$N$363,13,FALSE))</f>
        <v/>
      </c>
      <c r="O844" t="s">
        <v>124</v>
      </c>
    </row>
    <row r="845" spans="1:15" x14ac:dyDescent="0.4">
      <c r="A845" t="s">
        <v>247</v>
      </c>
      <c r="B845">
        <v>2</v>
      </c>
      <c r="C845" t="s">
        <v>60</v>
      </c>
      <c r="D845" t="str">
        <f>IF(VLOOKUP($C845,'Spells Data'!$A$1:$N$363,3,FALSE)=0,"",VLOOKUP($C845,'Spells Data'!$A$1:$N$363,3,FALSE))</f>
        <v>enchantment</v>
      </c>
      <c r="E845" t="str">
        <f>IF(VLOOKUP($C845,'Spells Data'!$A$1:$N$363,4,FALSE)=0,"",VLOOKUP($C845,'Spells Data'!$A$1:$N$363,4,FALSE))</f>
        <v/>
      </c>
      <c r="F845" t="str">
        <f>IF(VLOOKUP($C845,'Spells Data'!$A$1:$N$363,5,FALSE)=0,"",VLOOKUP($C845,'Spells Data'!$A$1:$N$363,5,FALSE))</f>
        <v>1 action</v>
      </c>
      <c r="G845" t="str">
        <f>IF(VLOOKUP($C845,'Spells Data'!$A$1:$N$363,6,FALSE)=0,"",VLOOKUP($C845,'Spells Data'!$A$1:$N$363,6,FALSE))</f>
        <v>60 feet</v>
      </c>
      <c r="H845" t="str">
        <f>IF(VLOOKUP($C845,'Spells Data'!$A$1:$N$363,7,FALSE)=0,"",VLOOKUP($C845,'Spells Data'!$A$1:$N$363,7,FALSE))</f>
        <v>V</v>
      </c>
      <c r="I845" t="str">
        <f>IF(VLOOKUP($C845,'Spells Data'!$A$1:$N$363,8,FALSE)=0,"",VLOOKUP($C845,'Spells Data'!$A$1:$N$363,8,FALSE))</f>
        <v>S</v>
      </c>
      <c r="J845" t="str">
        <f>IF(VLOOKUP($C845,'Spells Data'!$A$1:$N$363,9,FALSE)=0,"",VLOOKUP($C845,'Spells Data'!$A$1:$N$363,9,FALSE))</f>
        <v/>
      </c>
      <c r="K845" t="str">
        <f>IF(VLOOKUP($C845,'Spells Data'!$A$1:$N$363,10,FALSE)=0,"",VLOOKUP($C845,'Spells Data'!$A$1:$N$363,10,FALSE))</f>
        <v/>
      </c>
      <c r="L845" t="str">
        <f>IF(VLOOKUP($C845,'Spells Data'!$A$1:$N$363,11,FALSE)=0,"",VLOOKUP($C845,'Spells Data'!$A$1:$N$363,11,FALSE))</f>
        <v>10 minutes</v>
      </c>
      <c r="M845" t="str">
        <f>IF(VLOOKUP($C845,'Spells Data'!$A$1:$N$363,12,FALSE)=0,"",VLOOKUP($C845,'Spells Data'!$A$1:$N$363,12,FALSE))</f>
        <v>You create a magical zone that guards against deception in a 15-foot-radius sphere within range. On a failed Cha save, creatures can't speak a deliberate lie.  Creatures are aware of the spell and you are aware if they save.</v>
      </c>
      <c r="N845" t="str">
        <f>IF(VLOOKUP($C845,'Spells Data'!$A$1:$N$363,13,FALSE)=0,"",VLOOKUP($C845,'Spells Data'!$A$1:$N$363,13,FALSE))</f>
        <v/>
      </c>
      <c r="O845" t="s">
        <v>247</v>
      </c>
    </row>
    <row r="846" spans="1:15" x14ac:dyDescent="0.4">
      <c r="A846" t="s">
        <v>10</v>
      </c>
      <c r="B846">
        <v>2</v>
      </c>
      <c r="C846" t="s">
        <v>60</v>
      </c>
      <c r="D846" t="str">
        <f>IF(VLOOKUP($C846,'Spells Data'!$A$1:$N$363,3,FALSE)=0,"",VLOOKUP($C846,'Spells Data'!$A$1:$N$363,3,FALSE))</f>
        <v>enchantment</v>
      </c>
      <c r="E846" t="str">
        <f>IF(VLOOKUP($C846,'Spells Data'!$A$1:$N$363,4,FALSE)=0,"",VLOOKUP($C846,'Spells Data'!$A$1:$N$363,4,FALSE))</f>
        <v/>
      </c>
      <c r="F846" t="str">
        <f>IF(VLOOKUP($C846,'Spells Data'!$A$1:$N$363,5,FALSE)=0,"",VLOOKUP($C846,'Spells Data'!$A$1:$N$363,5,FALSE))</f>
        <v>1 action</v>
      </c>
      <c r="G846" t="str">
        <f>IF(VLOOKUP($C846,'Spells Data'!$A$1:$N$363,6,FALSE)=0,"",VLOOKUP($C846,'Spells Data'!$A$1:$N$363,6,FALSE))</f>
        <v>60 feet</v>
      </c>
      <c r="H846" t="str">
        <f>IF(VLOOKUP($C846,'Spells Data'!$A$1:$N$363,7,FALSE)=0,"",VLOOKUP($C846,'Spells Data'!$A$1:$N$363,7,FALSE))</f>
        <v>V</v>
      </c>
      <c r="I846" t="str">
        <f>IF(VLOOKUP($C846,'Spells Data'!$A$1:$N$363,8,FALSE)=0,"",VLOOKUP($C846,'Spells Data'!$A$1:$N$363,8,FALSE))</f>
        <v>S</v>
      </c>
      <c r="J846" t="str">
        <f>IF(VLOOKUP($C846,'Spells Data'!$A$1:$N$363,9,FALSE)=0,"",VLOOKUP($C846,'Spells Data'!$A$1:$N$363,9,FALSE))</f>
        <v/>
      </c>
      <c r="K846" t="str">
        <f>IF(VLOOKUP($C846,'Spells Data'!$A$1:$N$363,10,FALSE)=0,"",VLOOKUP($C846,'Spells Data'!$A$1:$N$363,10,FALSE))</f>
        <v/>
      </c>
      <c r="L846" t="str">
        <f>IF(VLOOKUP($C846,'Spells Data'!$A$1:$N$363,11,FALSE)=0,"",VLOOKUP($C846,'Spells Data'!$A$1:$N$363,11,FALSE))</f>
        <v>10 minutes</v>
      </c>
      <c r="M846" t="str">
        <f>IF(VLOOKUP($C846,'Spells Data'!$A$1:$N$363,12,FALSE)=0,"",VLOOKUP($C846,'Spells Data'!$A$1:$N$363,12,FALSE))</f>
        <v>You create a magical zone that guards against deception in a 15-foot-radius sphere within range. On a failed Cha save, creatures can't speak a deliberate lie.  Creatures are aware of the spell and you are aware if they save.</v>
      </c>
      <c r="N846" t="str">
        <f>IF(VLOOKUP($C846,'Spells Data'!$A$1:$N$363,13,FALSE)=0,"",VLOOKUP($C846,'Spells Data'!$A$1:$N$363,13,FALSE))</f>
        <v/>
      </c>
      <c r="O846" t="s">
        <v>10</v>
      </c>
    </row>
  </sheetData>
  <autoFilter ref="A1:N846"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1"/>
  <sheetViews>
    <sheetView workbookViewId="0">
      <selection activeCell="L11" sqref="L11"/>
    </sheetView>
  </sheetViews>
  <sheetFormatPr defaultColWidth="9.15234375" defaultRowHeight="14.6" x14ac:dyDescent="0.4"/>
  <cols>
    <col min="1" max="1" width="8.3828125" style="3" bestFit="1" customWidth="1"/>
    <col min="2" max="11" width="5.84375" style="3" bestFit="1" customWidth="1"/>
    <col min="12" max="12" width="8.15234375" style="3" bestFit="1" customWidth="1"/>
    <col min="13" max="13" width="16.3046875" style="3" bestFit="1" customWidth="1"/>
    <col min="14" max="14" width="12.69140625" style="3" bestFit="1" customWidth="1"/>
    <col min="15" max="15" width="59" style="3" bestFit="1" customWidth="1"/>
    <col min="16" max="16384" width="9.15234375" style="3"/>
  </cols>
  <sheetData>
    <row r="1" spans="1:15" x14ac:dyDescent="0.4">
      <c r="A1" s="2" t="s">
        <v>9</v>
      </c>
      <c r="B1" s="2">
        <v>0</v>
      </c>
      <c r="C1" s="2">
        <v>1</v>
      </c>
      <c r="D1" s="2">
        <v>2</v>
      </c>
      <c r="E1" s="2">
        <v>3</v>
      </c>
      <c r="F1" s="2">
        <v>4</v>
      </c>
      <c r="G1" s="2">
        <v>5</v>
      </c>
      <c r="H1" s="2">
        <v>6</v>
      </c>
      <c r="I1" s="2">
        <v>7</v>
      </c>
      <c r="J1" s="2">
        <v>8</v>
      </c>
      <c r="K1" s="2">
        <v>9</v>
      </c>
      <c r="L1" s="2" t="s">
        <v>381</v>
      </c>
      <c r="M1" s="2" t="s">
        <v>380</v>
      </c>
      <c r="N1" s="2" t="s">
        <v>376</v>
      </c>
      <c r="O1" s="4" t="s">
        <v>382</v>
      </c>
    </row>
    <row r="2" spans="1:15" x14ac:dyDescent="0.4">
      <c r="A2" s="3" t="s">
        <v>10</v>
      </c>
      <c r="B2" s="3">
        <f>COUNTIFS('Spells by Class'!$A:$A,Analysis!$A2,'Spells by Class'!$B:$B,Analysis!B$1)</f>
        <v>10</v>
      </c>
      <c r="C2" s="3">
        <f>COUNTIFS('Spells by Class'!$A:$A,Analysis!$A2,'Spells by Class'!$B:$B,Analysis!C$1)</f>
        <v>21</v>
      </c>
      <c r="D2" s="3">
        <f>COUNTIFS('Spells by Class'!$A:$A,Analysis!$A2,'Spells by Class'!$B:$B,Analysis!D$1)</f>
        <v>22</v>
      </c>
      <c r="E2" s="3">
        <f>COUNTIFS('Spells by Class'!$A:$A,Analysis!$A2,'Spells by Class'!$B:$B,Analysis!E$1)</f>
        <v>16</v>
      </c>
      <c r="F2" s="3">
        <f>COUNTIFS('Spells by Class'!$A:$A,Analysis!$A2,'Spells by Class'!$B:$B,Analysis!F$1)</f>
        <v>8</v>
      </c>
      <c r="G2" s="3">
        <f>COUNTIFS('Spells by Class'!$A:$A,Analysis!$A2,'Spells by Class'!$B:$B,Analysis!G$1)</f>
        <v>16</v>
      </c>
      <c r="H2" s="3">
        <f>COUNTIFS('Spells by Class'!$A:$A,Analysis!$A2,'Spells by Class'!$B:$B,Analysis!H$1)</f>
        <v>7</v>
      </c>
      <c r="I2" s="3">
        <f>COUNTIFS('Spells by Class'!$A:$A,Analysis!$A2,'Spells by Class'!$B:$B,Analysis!I$1)</f>
        <v>10</v>
      </c>
      <c r="J2" s="3">
        <f>COUNTIFS('Spells by Class'!$A:$A,Analysis!$A2,'Spells by Class'!$B:$B,Analysis!J$1)</f>
        <v>5</v>
      </c>
      <c r="K2" s="3">
        <f>COUNTIFS('Spells by Class'!$A:$A,Analysis!$A2,'Spells by Class'!$B:$B,Analysis!K$1)</f>
        <v>4</v>
      </c>
      <c r="L2" s="3">
        <v>4</v>
      </c>
      <c r="M2" s="3">
        <f>SUM($C2:$K2)</f>
        <v>109</v>
      </c>
      <c r="N2" s="3" t="s">
        <v>387</v>
      </c>
      <c r="O2" s="5"/>
    </row>
    <row r="3" spans="1:15" x14ac:dyDescent="0.4">
      <c r="A3" s="3" t="s">
        <v>124</v>
      </c>
      <c r="B3" s="3">
        <f>COUNTIFS('Spells by Class'!$A:$A,Analysis!$A3,'Spells by Class'!$B:$B,Analysis!B$1)</f>
        <v>7</v>
      </c>
      <c r="C3" s="3">
        <f>COUNTIFS('Spells by Class'!$A:$A,Analysis!$A3,'Spells by Class'!$B:$B,Analysis!C$1)</f>
        <v>15</v>
      </c>
      <c r="D3" s="3">
        <f>COUNTIFS('Spells by Class'!$A:$A,Analysis!$A3,'Spells by Class'!$B:$B,Analysis!D$1)</f>
        <v>17</v>
      </c>
      <c r="E3" s="3">
        <f>COUNTIFS('Spells by Class'!$A:$A,Analysis!$A3,'Spells by Class'!$B:$B,Analysis!E$1)</f>
        <v>20</v>
      </c>
      <c r="F3" s="3">
        <f>COUNTIFS('Spells by Class'!$A:$A,Analysis!$A3,'Spells by Class'!$B:$B,Analysis!F$1)</f>
        <v>8</v>
      </c>
      <c r="G3" s="3">
        <f>COUNTIFS('Spells by Class'!$A:$A,Analysis!$A3,'Spells by Class'!$B:$B,Analysis!G$1)</f>
        <v>13</v>
      </c>
      <c r="H3" s="3">
        <f>COUNTIFS('Spells by Class'!$A:$A,Analysis!$A3,'Spells by Class'!$B:$B,Analysis!H$1)</f>
        <v>10</v>
      </c>
      <c r="I3" s="3">
        <f>COUNTIFS('Spells by Class'!$A:$A,Analysis!$A3,'Spells by Class'!$B:$B,Analysis!I$1)</f>
        <v>8</v>
      </c>
      <c r="J3" s="3">
        <f>COUNTIFS('Spells by Class'!$A:$A,Analysis!$A3,'Spells by Class'!$B:$B,Analysis!J$1)</f>
        <v>4</v>
      </c>
      <c r="K3" s="3">
        <f>COUNTIFS('Spells by Class'!$A:$A,Analysis!$A3,'Spells by Class'!$B:$B,Analysis!K$1)</f>
        <v>4</v>
      </c>
      <c r="L3" s="3">
        <v>5</v>
      </c>
      <c r="M3" s="3">
        <f t="shared" ref="M3:M9" si="0">SUM($C3:$K3)</f>
        <v>99</v>
      </c>
      <c r="N3" s="3" t="s">
        <v>378</v>
      </c>
      <c r="O3" s="5" t="s">
        <v>385</v>
      </c>
    </row>
    <row r="4" spans="1:15" x14ac:dyDescent="0.4">
      <c r="A4" s="3" t="s">
        <v>195</v>
      </c>
      <c r="B4" s="3">
        <f>COUNTIFS('Spells by Class'!$A:$A,Analysis!$A4,'Spells by Class'!$B:$B,Analysis!B$1)</f>
        <v>8</v>
      </c>
      <c r="C4" s="3">
        <f>COUNTIFS('Spells by Class'!$A:$A,Analysis!$A4,'Spells by Class'!$B:$B,Analysis!C$1)</f>
        <v>16</v>
      </c>
      <c r="D4" s="3">
        <f>COUNTIFS('Spells by Class'!$A:$A,Analysis!$A4,'Spells by Class'!$B:$B,Analysis!D$1)</f>
        <v>18</v>
      </c>
      <c r="E4" s="3">
        <f>COUNTIFS('Spells by Class'!$A:$A,Analysis!$A4,'Spells by Class'!$B:$B,Analysis!E$1)</f>
        <v>13</v>
      </c>
      <c r="F4" s="3">
        <f>COUNTIFS('Spells by Class'!$A:$A,Analysis!$A4,'Spells by Class'!$B:$B,Analysis!F$1)</f>
        <v>16</v>
      </c>
      <c r="G4" s="3">
        <f>COUNTIFS('Spells by Class'!$A:$A,Analysis!$A4,'Spells by Class'!$B:$B,Analysis!G$1)</f>
        <v>14</v>
      </c>
      <c r="H4" s="3">
        <f>COUNTIFS('Spells by Class'!$A:$A,Analysis!$A4,'Spells by Class'!$B:$B,Analysis!H$1)</f>
        <v>9</v>
      </c>
      <c r="I4" s="3">
        <f>COUNTIFS('Spells by Class'!$A:$A,Analysis!$A4,'Spells by Class'!$B:$B,Analysis!I$1)</f>
        <v>5</v>
      </c>
      <c r="J4" s="3">
        <f>COUNTIFS('Spells by Class'!$A:$A,Analysis!$A4,'Spells by Class'!$B:$B,Analysis!J$1)</f>
        <v>7</v>
      </c>
      <c r="K4" s="3">
        <f>COUNTIFS('Spells by Class'!$A:$A,Analysis!$A4,'Spells by Class'!$B:$B,Analysis!K$1)</f>
        <v>4</v>
      </c>
      <c r="L4" s="3">
        <v>4</v>
      </c>
      <c r="M4" s="3">
        <f t="shared" si="0"/>
        <v>102</v>
      </c>
      <c r="N4" s="3" t="s">
        <v>377</v>
      </c>
      <c r="O4" s="5" t="s">
        <v>386</v>
      </c>
    </row>
    <row r="5" spans="1:15" x14ac:dyDescent="0.4">
      <c r="A5" s="3" t="s">
        <v>247</v>
      </c>
      <c r="B5" s="3">
        <f>COUNTIFS('Spells by Class'!$A:$A,Analysis!$A5,'Spells by Class'!$B:$B,Analysis!B$1)</f>
        <v>0</v>
      </c>
      <c r="C5" s="3">
        <f>COUNTIFS('Spells by Class'!$A:$A,Analysis!$A5,'Spells by Class'!$B:$B,Analysis!C$1)</f>
        <v>15</v>
      </c>
      <c r="D5" s="3">
        <f>COUNTIFS('Spells by Class'!$A:$A,Analysis!$A5,'Spells by Class'!$B:$B,Analysis!D$1)</f>
        <v>8</v>
      </c>
      <c r="E5" s="3">
        <f>COUNTIFS('Spells by Class'!$A:$A,Analysis!$A5,'Spells by Class'!$B:$B,Analysis!E$1)</f>
        <v>10</v>
      </c>
      <c r="F5" s="3">
        <f>COUNTIFS('Spells by Class'!$A:$A,Analysis!$A5,'Spells by Class'!$B:$B,Analysis!F$1)</f>
        <v>6</v>
      </c>
      <c r="G5" s="3">
        <f>COUNTIFS('Spells by Class'!$A:$A,Analysis!$A5,'Spells by Class'!$B:$B,Analysis!G$1)</f>
        <v>6</v>
      </c>
      <c r="H5" s="3">
        <f>COUNTIFS('Spells by Class'!$A:$A,Analysis!$A5,'Spells by Class'!$B:$B,Analysis!H$1)</f>
        <v>0</v>
      </c>
      <c r="I5" s="3">
        <f>COUNTIFS('Spells by Class'!$A:$A,Analysis!$A5,'Spells by Class'!$B:$B,Analysis!I$1)</f>
        <v>0</v>
      </c>
      <c r="J5" s="3">
        <f>COUNTIFS('Spells by Class'!$A:$A,Analysis!$A5,'Spells by Class'!$B:$B,Analysis!J$1)</f>
        <v>0</v>
      </c>
      <c r="K5" s="3">
        <f>COUNTIFS('Spells by Class'!$A:$A,Analysis!$A5,'Spells by Class'!$B:$B,Analysis!K$1)</f>
        <v>0</v>
      </c>
      <c r="L5" s="3">
        <v>0</v>
      </c>
      <c r="M5" s="3">
        <f t="shared" si="0"/>
        <v>45</v>
      </c>
      <c r="N5" s="3" t="s">
        <v>379</v>
      </c>
      <c r="O5" s="5"/>
    </row>
    <row r="6" spans="1:15" x14ac:dyDescent="0.4">
      <c r="A6" s="3" t="s">
        <v>268</v>
      </c>
      <c r="B6" s="3">
        <f>COUNTIFS('Spells by Class'!$A:$A,Analysis!$A6,'Spells by Class'!$B:$B,Analysis!B$1)</f>
        <v>0</v>
      </c>
      <c r="C6" s="3">
        <f>COUNTIFS('Spells by Class'!$A:$A,Analysis!$A6,'Spells by Class'!$B:$B,Analysis!C$1)</f>
        <v>13</v>
      </c>
      <c r="D6" s="3">
        <f>COUNTIFS('Spells by Class'!$A:$A,Analysis!$A6,'Spells by Class'!$B:$B,Analysis!D$1)</f>
        <v>13</v>
      </c>
      <c r="E6" s="3">
        <f>COUNTIFS('Spells by Class'!$A:$A,Analysis!$A6,'Spells by Class'!$B:$B,Analysis!E$1)</f>
        <v>11</v>
      </c>
      <c r="F6" s="3">
        <f>COUNTIFS('Spells by Class'!$A:$A,Analysis!$A6,'Spells by Class'!$B:$B,Analysis!F$1)</f>
        <v>5</v>
      </c>
      <c r="G6" s="3">
        <f>COUNTIFS('Spells by Class'!$A:$A,Analysis!$A6,'Spells by Class'!$B:$B,Analysis!G$1)</f>
        <v>4</v>
      </c>
      <c r="H6" s="3">
        <f>COUNTIFS('Spells by Class'!$A:$A,Analysis!$A6,'Spells by Class'!$B:$B,Analysis!H$1)</f>
        <v>0</v>
      </c>
      <c r="I6" s="3">
        <f>COUNTIFS('Spells by Class'!$A:$A,Analysis!$A6,'Spells by Class'!$B:$B,Analysis!I$1)</f>
        <v>0</v>
      </c>
      <c r="J6" s="3">
        <f>COUNTIFS('Spells by Class'!$A:$A,Analysis!$A6,'Spells by Class'!$B:$B,Analysis!J$1)</f>
        <v>0</v>
      </c>
      <c r="K6" s="3">
        <f>COUNTIFS('Spells by Class'!$A:$A,Analysis!$A6,'Spells by Class'!$B:$B,Analysis!K$1)</f>
        <v>0</v>
      </c>
      <c r="L6" s="3">
        <v>0</v>
      </c>
      <c r="M6" s="3">
        <f t="shared" si="0"/>
        <v>46</v>
      </c>
      <c r="N6" s="3">
        <v>11</v>
      </c>
      <c r="O6" s="5"/>
    </row>
    <row r="7" spans="1:15" x14ac:dyDescent="0.4">
      <c r="A7" s="3" t="s">
        <v>278</v>
      </c>
      <c r="B7" s="3">
        <f>COUNTIFS('Spells by Class'!$A:$A,Analysis!$A7,'Spells by Class'!$B:$B,Analysis!B$1)</f>
        <v>16</v>
      </c>
      <c r="C7" s="3">
        <f>COUNTIFS('Spells by Class'!$A:$A,Analysis!$A7,'Spells by Class'!$B:$B,Analysis!C$1)</f>
        <v>20</v>
      </c>
      <c r="D7" s="3">
        <f>COUNTIFS('Spells by Class'!$A:$A,Analysis!$A7,'Spells by Class'!$B:$B,Analysis!D$1)</f>
        <v>24</v>
      </c>
      <c r="E7" s="3">
        <f>COUNTIFS('Spells by Class'!$A:$A,Analysis!$A7,'Spells by Class'!$B:$B,Analysis!E$1)</f>
        <v>20</v>
      </c>
      <c r="F7" s="3">
        <f>COUNTIFS('Spells by Class'!$A:$A,Analysis!$A7,'Spells by Class'!$B:$B,Analysis!F$1)</f>
        <v>10</v>
      </c>
      <c r="G7" s="3">
        <f>COUNTIFS('Spells by Class'!$A:$A,Analysis!$A7,'Spells by Class'!$B:$B,Analysis!G$1)</f>
        <v>11</v>
      </c>
      <c r="H7" s="3">
        <f>COUNTIFS('Spells by Class'!$A:$A,Analysis!$A7,'Spells by Class'!$B:$B,Analysis!H$1)</f>
        <v>10</v>
      </c>
      <c r="I7" s="3">
        <f>COUNTIFS('Spells by Class'!$A:$A,Analysis!$A7,'Spells by Class'!$B:$B,Analysis!I$1)</f>
        <v>8</v>
      </c>
      <c r="J7" s="3">
        <f>COUNTIFS('Spells by Class'!$A:$A,Analysis!$A7,'Spells by Class'!$B:$B,Analysis!J$1)</f>
        <v>5</v>
      </c>
      <c r="K7" s="3">
        <f>COUNTIFS('Spells by Class'!$A:$A,Analysis!$A7,'Spells by Class'!$B:$B,Analysis!K$1)</f>
        <v>5</v>
      </c>
      <c r="L7" s="3">
        <v>6</v>
      </c>
      <c r="M7" s="3">
        <f t="shared" si="0"/>
        <v>113</v>
      </c>
      <c r="N7" s="3">
        <v>15</v>
      </c>
      <c r="O7" s="5"/>
    </row>
    <row r="8" spans="1:15" x14ac:dyDescent="0.4">
      <c r="A8" s="3" t="s">
        <v>329</v>
      </c>
      <c r="B8" s="3">
        <f>COUNTIFS('Spells by Class'!$A:$A,Analysis!$A8,'Spells by Class'!$B:$B,Analysis!B$1)</f>
        <v>9</v>
      </c>
      <c r="C8" s="3">
        <f>COUNTIFS('Spells by Class'!$A:$A,Analysis!$A8,'Spells by Class'!$B:$B,Analysis!C$1)</f>
        <v>11</v>
      </c>
      <c r="D8" s="3">
        <f>COUNTIFS('Spells by Class'!$A:$A,Analysis!$A8,'Spells by Class'!$B:$B,Analysis!D$1)</f>
        <v>12</v>
      </c>
      <c r="E8" s="3">
        <f>COUNTIFS('Spells by Class'!$A:$A,Analysis!$A8,'Spells by Class'!$B:$B,Analysis!E$1)</f>
        <v>12</v>
      </c>
      <c r="F8" s="3">
        <f>COUNTIFS('Spells by Class'!$A:$A,Analysis!$A8,'Spells by Class'!$B:$B,Analysis!F$1)</f>
        <v>4</v>
      </c>
      <c r="G8" s="3">
        <f>COUNTIFS('Spells by Class'!$A:$A,Analysis!$A8,'Spells by Class'!$B:$B,Analysis!G$1)</f>
        <v>4</v>
      </c>
      <c r="H8" s="3">
        <f>COUNTIFS('Spells by Class'!$A:$A,Analysis!$A8,'Spells by Class'!$B:$B,Analysis!H$1)</f>
        <v>8</v>
      </c>
      <c r="I8" s="3">
        <f>COUNTIFS('Spells by Class'!$A:$A,Analysis!$A8,'Spells by Class'!$B:$B,Analysis!I$1)</f>
        <v>4</v>
      </c>
      <c r="J8" s="3">
        <f>COUNTIFS('Spells by Class'!$A:$A,Analysis!$A8,'Spells by Class'!$B:$B,Analysis!J$1)</f>
        <v>5</v>
      </c>
      <c r="K8" s="3">
        <f>COUNTIFS('Spells by Class'!$A:$A,Analysis!$A8,'Spells by Class'!$B:$B,Analysis!K$1)</f>
        <v>5</v>
      </c>
      <c r="L8" s="3">
        <v>4</v>
      </c>
      <c r="M8" s="3">
        <f t="shared" si="0"/>
        <v>65</v>
      </c>
      <c r="N8" s="3">
        <v>15</v>
      </c>
      <c r="O8" s="5" t="s">
        <v>383</v>
      </c>
    </row>
    <row r="9" spans="1:15" x14ac:dyDescent="0.4">
      <c r="A9" s="3" t="s">
        <v>342</v>
      </c>
      <c r="B9" s="3">
        <f>COUNTIFS('Spells by Class'!$A:$A,Analysis!$A9,'Spells by Class'!$B:$B,Analysis!B$1)</f>
        <v>16</v>
      </c>
      <c r="C9" s="3">
        <f>COUNTIFS('Spells by Class'!$A:$A,Analysis!$A9,'Spells by Class'!$B:$B,Analysis!C$1)</f>
        <v>30</v>
      </c>
      <c r="D9" s="3">
        <f>COUNTIFS('Spells by Class'!$A:$A,Analysis!$A9,'Spells by Class'!$B:$B,Analysis!D$1)</f>
        <v>34</v>
      </c>
      <c r="E9" s="3">
        <f>COUNTIFS('Spells by Class'!$A:$A,Analysis!$A9,'Spells by Class'!$B:$B,Analysis!E$1)</f>
        <v>29</v>
      </c>
      <c r="F9" s="3">
        <f>COUNTIFS('Spells by Class'!$A:$A,Analysis!$A9,'Spells by Class'!$B:$B,Analysis!F$1)</f>
        <v>23</v>
      </c>
      <c r="G9" s="3">
        <f>COUNTIFS('Spells by Class'!$A:$A,Analysis!$A9,'Spells by Class'!$B:$B,Analysis!G$1)</f>
        <v>23</v>
      </c>
      <c r="H9" s="3">
        <f>COUNTIFS('Spells by Class'!$A:$A,Analysis!$A9,'Spells by Class'!$B:$B,Analysis!H$1)</f>
        <v>20</v>
      </c>
      <c r="I9" s="3">
        <f>COUNTIFS('Spells by Class'!$A:$A,Analysis!$A9,'Spells by Class'!$B:$B,Analysis!I$1)</f>
        <v>15</v>
      </c>
      <c r="J9" s="3">
        <f>COUNTIFS('Spells by Class'!$A:$A,Analysis!$A9,'Spells by Class'!$B:$B,Analysis!J$1)</f>
        <v>14</v>
      </c>
      <c r="K9" s="3">
        <f>COUNTIFS('Spells by Class'!$A:$A,Analysis!$A9,'Spells by Class'!$B:$B,Analysis!K$1)</f>
        <v>12</v>
      </c>
      <c r="L9" s="3">
        <v>5</v>
      </c>
      <c r="M9" s="3">
        <f t="shared" si="0"/>
        <v>200</v>
      </c>
      <c r="N9" s="3" t="s">
        <v>384</v>
      </c>
      <c r="O9" s="5"/>
    </row>
    <row r="11" spans="1:15" x14ac:dyDescent="0.4">
      <c r="A11" s="3" t="s">
        <v>391</v>
      </c>
      <c r="B11" s="3">
        <f>COUNTIF('Spells Data'!$B$2:$B$363,Analysis!B$1)</f>
        <v>27</v>
      </c>
      <c r="C11" s="3">
        <f>COUNTIF('Spells Data'!$B$2:$B$363,Analysis!C$1)</f>
        <v>62</v>
      </c>
      <c r="D11" s="3">
        <f>COUNTIF('Spells Data'!$B$2:$B$363,Analysis!D$1)</f>
        <v>59</v>
      </c>
      <c r="E11" s="3">
        <f>COUNTIF('Spells Data'!$B$2:$B$363,Analysis!E$1)</f>
        <v>50</v>
      </c>
      <c r="F11" s="3">
        <f>COUNTIF('Spells Data'!$B$2:$B$363,Analysis!F$1)</f>
        <v>35</v>
      </c>
      <c r="G11" s="3">
        <f>COUNTIF('Spells Data'!$B$2:$B$363,Analysis!G$1)</f>
        <v>42</v>
      </c>
      <c r="H11" s="3">
        <f>COUNTIF('Spells Data'!$B$2:$B$363,Analysis!H$1)</f>
        <v>32</v>
      </c>
      <c r="I11" s="3">
        <f>COUNTIF('Spells Data'!$B$2:$B$363,Analysis!I$1)</f>
        <v>20</v>
      </c>
      <c r="J11" s="3">
        <f>COUNTIF('Spells Data'!$B$2:$B$363,Analysis!J$1)</f>
        <v>19</v>
      </c>
      <c r="K11" s="3">
        <f>COUNTIF('Spells Data'!$B$2:$B$363,Analysis!K$1)</f>
        <v>16</v>
      </c>
      <c r="L11" s="3">
        <f>SUM(B11:K11)</f>
        <v>362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Pivot Table</vt:lpstr>
      <vt:lpstr>Spells Data</vt:lpstr>
      <vt:lpstr>Sheet1</vt:lpstr>
      <vt:lpstr>Spells by Class</vt:lpstr>
      <vt:lpstr>Analysis</vt:lpstr>
      <vt:lpstr>CTDump</vt:lpstr>
      <vt:lpstr>Desc1</vt:lpstr>
      <vt:lpstr>Desc2</vt:lpstr>
      <vt:lpstr>Desc3</vt:lpstr>
      <vt:lpstr>Desc4</vt:lpstr>
      <vt:lpstr>Desc5</vt:lpstr>
      <vt:lpstr>DurDump</vt:lpstr>
      <vt:lpstr>DurDump2</vt:lpstr>
      <vt:lpstr>DurDump3</vt:lpstr>
      <vt:lpstr>durdump4</vt:lpstr>
      <vt:lpstr>MDump</vt:lpstr>
      <vt:lpstr>RangeDump</vt:lpstr>
      <vt:lpstr>SDump</vt:lpstr>
      <vt:lpstr>VDump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James Cassidy</cp:lastModifiedBy>
  <cp:lastPrinted>2014-09-19T22:46:15Z</cp:lastPrinted>
  <dcterms:created xsi:type="dcterms:W3CDTF">2014-09-17T22:50:06Z</dcterms:created>
  <dcterms:modified xsi:type="dcterms:W3CDTF">2024-07-21T08:04:54Z</dcterms:modified>
</cp:coreProperties>
</file>