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rcampbell\Desktop\MASTER ECOLI\regression model\"/>
    </mc:Choice>
  </mc:AlternateContent>
  <xr:revisionPtr revIDLastSave="0" documentId="8_{850E94BA-1137-4F87-ADDE-4C1DE434ACA2}" xr6:coauthVersionLast="47" xr6:coauthVersionMax="47" xr10:uidLastSave="{00000000-0000-0000-0000-000000000000}"/>
  <bookViews>
    <workbookView xWindow="7125" yWindow="180" windowWidth="17070" windowHeight="14805" activeTab="2" xr2:uid="{00000000-000D-0000-FFFF-FFFF00000000}"/>
  </bookViews>
  <sheets>
    <sheet name="4jmp" sheetId="3" r:id="rId1"/>
    <sheet name="n=149 with residuals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55" i="2" l="1"/>
  <c r="AJ157" i="2" s="1"/>
  <c r="AH155" i="2"/>
  <c r="AH157" i="2" s="1"/>
  <c r="AJ154" i="2"/>
  <c r="AH154" i="2"/>
  <c r="AJ153" i="2"/>
  <c r="AH153" i="2"/>
  <c r="AJ152" i="2"/>
  <c r="AH152" i="2"/>
  <c r="AJ151" i="2"/>
  <c r="AH151" i="2"/>
  <c r="AJ150" i="2"/>
  <c r="AH150" i="2"/>
  <c r="AJ149" i="2"/>
  <c r="AH149" i="2"/>
  <c r="AJ148" i="2"/>
  <c r="AH148" i="2"/>
  <c r="AJ147" i="2"/>
  <c r="AH147" i="2"/>
  <c r="AJ146" i="2"/>
  <c r="AH146" i="2"/>
  <c r="AJ145" i="2"/>
  <c r="AH145" i="2"/>
  <c r="AJ144" i="2"/>
  <c r="AH144" i="2"/>
  <c r="AJ143" i="2"/>
  <c r="AH143" i="2"/>
  <c r="AJ142" i="2"/>
  <c r="AH142" i="2"/>
  <c r="AJ141" i="2"/>
  <c r="AH141" i="2"/>
  <c r="AJ140" i="2"/>
  <c r="AH140" i="2"/>
  <c r="AJ139" i="2"/>
  <c r="AH139" i="2"/>
  <c r="AJ138" i="2"/>
  <c r="AH138" i="2"/>
  <c r="AJ137" i="2"/>
  <c r="AH137" i="2"/>
  <c r="AJ136" i="2"/>
  <c r="AH136" i="2"/>
  <c r="AJ135" i="2"/>
  <c r="AH135" i="2"/>
  <c r="AJ134" i="2"/>
  <c r="AH134" i="2"/>
  <c r="AJ133" i="2"/>
  <c r="AH133" i="2"/>
  <c r="AJ132" i="2"/>
  <c r="AH132" i="2"/>
  <c r="AJ131" i="2"/>
  <c r="AH131" i="2"/>
  <c r="AJ130" i="2"/>
  <c r="AH130" i="2"/>
  <c r="AJ129" i="2"/>
  <c r="AH129" i="2"/>
  <c r="AJ128" i="2"/>
  <c r="AH128" i="2"/>
  <c r="AJ127" i="2"/>
  <c r="AH127" i="2"/>
  <c r="AJ126" i="2"/>
  <c r="AH126" i="2"/>
  <c r="AJ125" i="2"/>
  <c r="AH125" i="2"/>
  <c r="AJ124" i="2"/>
  <c r="AH124" i="2"/>
  <c r="AJ123" i="2"/>
  <c r="AH123" i="2"/>
  <c r="AJ122" i="2"/>
  <c r="AH122" i="2"/>
  <c r="AJ121" i="2"/>
  <c r="AH121" i="2"/>
  <c r="AJ120" i="2"/>
  <c r="AH120" i="2"/>
  <c r="AJ119" i="2"/>
  <c r="AH119" i="2"/>
  <c r="AJ118" i="2"/>
  <c r="AH118" i="2"/>
  <c r="AJ117" i="2"/>
  <c r="AH117" i="2"/>
  <c r="AJ116" i="2"/>
  <c r="AH116" i="2"/>
  <c r="AJ115" i="2"/>
  <c r="AH115" i="2"/>
  <c r="AJ114" i="2"/>
  <c r="AH114" i="2"/>
  <c r="AJ113" i="2"/>
  <c r="AH113" i="2"/>
  <c r="AJ112" i="2"/>
  <c r="AH112" i="2"/>
  <c r="AJ111" i="2"/>
  <c r="AH111" i="2"/>
  <c r="AJ110" i="2"/>
  <c r="AH110" i="2"/>
  <c r="AJ109" i="2"/>
  <c r="AH109" i="2"/>
  <c r="AJ108" i="2"/>
  <c r="AH108" i="2"/>
  <c r="AJ107" i="2"/>
  <c r="AH107" i="2"/>
  <c r="AJ106" i="2"/>
  <c r="AH106" i="2"/>
  <c r="AJ105" i="2"/>
  <c r="AH105" i="2"/>
  <c r="AJ104" i="2"/>
  <c r="AH104" i="2"/>
  <c r="AJ103" i="2"/>
  <c r="AH103" i="2"/>
  <c r="AJ102" i="2"/>
  <c r="AH102" i="2"/>
  <c r="AJ101" i="2"/>
  <c r="AH101" i="2"/>
  <c r="AJ100" i="2"/>
  <c r="AH100" i="2"/>
  <c r="AJ99" i="2"/>
  <c r="AH99" i="2"/>
  <c r="AJ98" i="2"/>
  <c r="AH98" i="2"/>
  <c r="AJ97" i="2"/>
  <c r="AH97" i="2"/>
  <c r="AJ96" i="2"/>
  <c r="AH96" i="2"/>
  <c r="AJ95" i="2"/>
  <c r="AH95" i="2"/>
  <c r="AJ94" i="2"/>
  <c r="AH94" i="2"/>
  <c r="AJ93" i="2"/>
  <c r="AH93" i="2"/>
  <c r="AJ92" i="2"/>
  <c r="AH92" i="2"/>
  <c r="AJ91" i="2"/>
  <c r="AH91" i="2"/>
  <c r="AJ90" i="2"/>
  <c r="AH90" i="2"/>
  <c r="AJ89" i="2"/>
  <c r="AH89" i="2"/>
  <c r="AJ88" i="2"/>
  <c r="AH88" i="2"/>
  <c r="AJ87" i="2"/>
  <c r="AH87" i="2"/>
  <c r="AJ86" i="2"/>
  <c r="AH86" i="2"/>
  <c r="AJ85" i="2"/>
  <c r="AH85" i="2"/>
  <c r="AJ84" i="2"/>
  <c r="AH84" i="2"/>
  <c r="AJ83" i="2"/>
  <c r="AH83" i="2"/>
  <c r="AJ82" i="2"/>
  <c r="AH82" i="2"/>
  <c r="AJ81" i="2"/>
  <c r="AH81" i="2"/>
  <c r="AJ80" i="2"/>
  <c r="AH80" i="2"/>
  <c r="AJ79" i="2"/>
  <c r="AH79" i="2"/>
  <c r="AJ78" i="2"/>
  <c r="AH78" i="2"/>
  <c r="AJ77" i="2"/>
  <c r="AH77" i="2"/>
  <c r="AJ76" i="2"/>
  <c r="AH76" i="2"/>
  <c r="AJ75" i="2"/>
  <c r="AH75" i="2"/>
  <c r="AJ74" i="2"/>
  <c r="AH74" i="2"/>
  <c r="AJ73" i="2"/>
  <c r="AH73" i="2"/>
  <c r="AJ72" i="2"/>
  <c r="AH72" i="2"/>
  <c r="AJ71" i="2"/>
  <c r="AH71" i="2"/>
  <c r="AJ70" i="2"/>
  <c r="AH70" i="2"/>
  <c r="AJ69" i="2"/>
  <c r="AH69" i="2"/>
  <c r="AJ68" i="2"/>
  <c r="AH68" i="2"/>
  <c r="AJ67" i="2"/>
  <c r="AH67" i="2"/>
  <c r="AJ66" i="2"/>
  <c r="AH66" i="2"/>
  <c r="AJ65" i="2"/>
  <c r="AH65" i="2"/>
  <c r="AJ64" i="2"/>
  <c r="AH64" i="2"/>
  <c r="AJ63" i="2"/>
  <c r="AH63" i="2"/>
  <c r="AJ62" i="2"/>
  <c r="AH62" i="2"/>
  <c r="AJ61" i="2"/>
  <c r="AH61" i="2"/>
  <c r="AJ60" i="2"/>
  <c r="AH60" i="2"/>
  <c r="AJ59" i="2"/>
  <c r="AH59" i="2"/>
  <c r="AJ58" i="2"/>
  <c r="AH58" i="2"/>
  <c r="AJ57" i="2"/>
  <c r="AH57" i="2"/>
  <c r="AJ56" i="2"/>
  <c r="AH56" i="2"/>
  <c r="AJ55" i="2"/>
  <c r="AH55" i="2"/>
  <c r="AJ54" i="2"/>
  <c r="AH54" i="2"/>
  <c r="AJ53" i="2"/>
  <c r="AH53" i="2"/>
  <c r="AJ52" i="2"/>
  <c r="AH52" i="2"/>
  <c r="AJ51" i="2"/>
  <c r="AH51" i="2"/>
  <c r="AJ50" i="2"/>
  <c r="AH50" i="2"/>
  <c r="AJ49" i="2"/>
  <c r="AH49" i="2"/>
  <c r="AJ48" i="2"/>
  <c r="AH48" i="2"/>
  <c r="AJ47" i="2"/>
  <c r="AH47" i="2"/>
  <c r="AJ46" i="2"/>
  <c r="AH46" i="2"/>
  <c r="AJ45" i="2"/>
  <c r="AH45" i="2"/>
  <c r="AJ44" i="2"/>
  <c r="AH44" i="2"/>
  <c r="AJ43" i="2"/>
  <c r="AH43" i="2"/>
  <c r="AJ42" i="2"/>
  <c r="AH42" i="2"/>
  <c r="AJ41" i="2"/>
  <c r="AH41" i="2"/>
  <c r="AJ40" i="2"/>
  <c r="AH40" i="2"/>
  <c r="AJ39" i="2"/>
  <c r="AH39" i="2"/>
  <c r="AJ38" i="2"/>
  <c r="AH38" i="2"/>
  <c r="AJ37" i="2"/>
  <c r="AH37" i="2"/>
  <c r="AJ36" i="2"/>
  <c r="AH36" i="2"/>
  <c r="AJ35" i="2"/>
  <c r="AH35" i="2"/>
  <c r="AJ34" i="2"/>
  <c r="AH34" i="2"/>
  <c r="AJ33" i="2"/>
  <c r="AH33" i="2"/>
  <c r="AJ32" i="2"/>
  <c r="AH32" i="2"/>
  <c r="AJ31" i="2"/>
  <c r="AH31" i="2"/>
  <c r="AJ30" i="2"/>
  <c r="AH30" i="2"/>
  <c r="AJ29" i="2"/>
  <c r="AH29" i="2"/>
  <c r="AJ28" i="2"/>
  <c r="AH28" i="2"/>
  <c r="AJ27" i="2"/>
  <c r="AH27" i="2"/>
  <c r="AJ26" i="2"/>
  <c r="AH26" i="2"/>
  <c r="AJ25" i="2"/>
  <c r="AH25" i="2"/>
  <c r="AJ24" i="2"/>
  <c r="AH24" i="2"/>
  <c r="AJ23" i="2"/>
  <c r="AH23" i="2"/>
  <c r="AJ22" i="2"/>
  <c r="AH22" i="2"/>
  <c r="AJ21" i="2"/>
  <c r="AH21" i="2"/>
  <c r="AJ20" i="2"/>
  <c r="AH20" i="2"/>
  <c r="AJ19" i="2"/>
  <c r="AH19" i="2"/>
  <c r="AJ18" i="2"/>
  <c r="AH18" i="2"/>
  <c r="AJ17" i="2"/>
  <c r="AH17" i="2"/>
  <c r="AJ16" i="2"/>
  <c r="AH16" i="2"/>
  <c r="AJ15" i="2"/>
  <c r="AH15" i="2"/>
  <c r="AJ14" i="2"/>
  <c r="AH14" i="2"/>
  <c r="AJ13" i="2"/>
  <c r="AH13" i="2"/>
  <c r="AJ12" i="2"/>
  <c r="AH12" i="2"/>
  <c r="AJ11" i="2"/>
  <c r="AH11" i="2"/>
  <c r="AJ10" i="2"/>
  <c r="AH10" i="2"/>
  <c r="AJ9" i="2"/>
  <c r="AH9" i="2"/>
  <c r="AJ8" i="2"/>
  <c r="AH8" i="2"/>
  <c r="AJ7" i="2"/>
  <c r="AH7" i="2"/>
  <c r="AJ6" i="2"/>
  <c r="AH6" i="2"/>
  <c r="X6" i="2"/>
  <c r="X155" i="2" s="1"/>
  <c r="X157" i="2" s="1"/>
  <c r="AF157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C158" i="2"/>
  <c r="C157" i="2"/>
  <c r="AD157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C156" i="2"/>
  <c r="AB157" i="2"/>
  <c r="AA157" i="2"/>
  <c r="Z157" i="2"/>
  <c r="Y157" i="2"/>
  <c r="AB155" i="2"/>
  <c r="AA155" i="2"/>
  <c r="Z155" i="2"/>
  <c r="Y155" i="2"/>
  <c r="AB154" i="2"/>
  <c r="AA154" i="2"/>
  <c r="Z154" i="2"/>
  <c r="Y154" i="2"/>
  <c r="X154" i="2"/>
  <c r="AB153" i="2"/>
  <c r="AA153" i="2"/>
  <c r="Z153" i="2"/>
  <c r="Y153" i="2"/>
  <c r="X153" i="2"/>
  <c r="AB152" i="2"/>
  <c r="AA152" i="2"/>
  <c r="Z152" i="2"/>
  <c r="Y152" i="2"/>
  <c r="X152" i="2"/>
  <c r="AB151" i="2"/>
  <c r="AA151" i="2"/>
  <c r="Z151" i="2"/>
  <c r="Y151" i="2"/>
  <c r="X151" i="2"/>
  <c r="AB150" i="2"/>
  <c r="AA150" i="2"/>
  <c r="Z150" i="2"/>
  <c r="Y150" i="2"/>
  <c r="X150" i="2"/>
  <c r="AB149" i="2"/>
  <c r="AA149" i="2"/>
  <c r="Z149" i="2"/>
  <c r="Y149" i="2"/>
  <c r="X149" i="2"/>
  <c r="AB148" i="2"/>
  <c r="AA148" i="2"/>
  <c r="Z148" i="2"/>
  <c r="Y148" i="2"/>
  <c r="X148" i="2"/>
  <c r="AB147" i="2"/>
  <c r="AA147" i="2"/>
  <c r="Z147" i="2"/>
  <c r="Y147" i="2"/>
  <c r="X147" i="2"/>
  <c r="AB146" i="2"/>
  <c r="AA146" i="2"/>
  <c r="Z146" i="2"/>
  <c r="Y146" i="2"/>
  <c r="X146" i="2"/>
  <c r="AB145" i="2"/>
  <c r="AA145" i="2"/>
  <c r="Z145" i="2"/>
  <c r="Y145" i="2"/>
  <c r="X145" i="2"/>
  <c r="AB144" i="2"/>
  <c r="AA144" i="2"/>
  <c r="Z144" i="2"/>
  <c r="Y144" i="2"/>
  <c r="X144" i="2"/>
  <c r="AB143" i="2"/>
  <c r="AA143" i="2"/>
  <c r="Z143" i="2"/>
  <c r="Y143" i="2"/>
  <c r="X143" i="2"/>
  <c r="AB142" i="2"/>
  <c r="AA142" i="2"/>
  <c r="Z142" i="2"/>
  <c r="Y142" i="2"/>
  <c r="X142" i="2"/>
  <c r="AB141" i="2"/>
  <c r="AA141" i="2"/>
  <c r="Z141" i="2"/>
  <c r="Y141" i="2"/>
  <c r="X141" i="2"/>
  <c r="AB140" i="2"/>
  <c r="AA140" i="2"/>
  <c r="Z140" i="2"/>
  <c r="Y140" i="2"/>
  <c r="X140" i="2"/>
  <c r="AB139" i="2"/>
  <c r="AA139" i="2"/>
  <c r="Z139" i="2"/>
  <c r="Y139" i="2"/>
  <c r="X139" i="2"/>
  <c r="AB138" i="2"/>
  <c r="AA138" i="2"/>
  <c r="Z138" i="2"/>
  <c r="Y138" i="2"/>
  <c r="X138" i="2"/>
  <c r="AB137" i="2"/>
  <c r="AA137" i="2"/>
  <c r="Z137" i="2"/>
  <c r="Y137" i="2"/>
  <c r="X137" i="2"/>
  <c r="AB136" i="2"/>
  <c r="AA136" i="2"/>
  <c r="Z136" i="2"/>
  <c r="Y136" i="2"/>
  <c r="X136" i="2"/>
  <c r="AB135" i="2"/>
  <c r="AA135" i="2"/>
  <c r="Z135" i="2"/>
  <c r="Y135" i="2"/>
  <c r="X135" i="2"/>
  <c r="AB134" i="2"/>
  <c r="AA134" i="2"/>
  <c r="Z134" i="2"/>
  <c r="Y134" i="2"/>
  <c r="X134" i="2"/>
  <c r="AB133" i="2"/>
  <c r="AA133" i="2"/>
  <c r="Z133" i="2"/>
  <c r="Y133" i="2"/>
  <c r="X133" i="2"/>
  <c r="AB132" i="2"/>
  <c r="AA132" i="2"/>
  <c r="Z132" i="2"/>
  <c r="Y132" i="2"/>
  <c r="X132" i="2"/>
  <c r="AB131" i="2"/>
  <c r="AA131" i="2"/>
  <c r="Z131" i="2"/>
  <c r="Y131" i="2"/>
  <c r="X131" i="2"/>
  <c r="AB130" i="2"/>
  <c r="AA130" i="2"/>
  <c r="Z130" i="2"/>
  <c r="Y130" i="2"/>
  <c r="X130" i="2"/>
  <c r="AB129" i="2"/>
  <c r="AA129" i="2"/>
  <c r="Z129" i="2"/>
  <c r="Y129" i="2"/>
  <c r="X129" i="2"/>
  <c r="AB128" i="2"/>
  <c r="AA128" i="2"/>
  <c r="Z128" i="2"/>
  <c r="Y128" i="2"/>
  <c r="X128" i="2"/>
  <c r="AB127" i="2"/>
  <c r="AA127" i="2"/>
  <c r="Z127" i="2"/>
  <c r="Y127" i="2"/>
  <c r="X127" i="2"/>
  <c r="AB126" i="2"/>
  <c r="AA126" i="2"/>
  <c r="Z126" i="2"/>
  <c r="Y126" i="2"/>
  <c r="X126" i="2"/>
  <c r="AB125" i="2"/>
  <c r="AA125" i="2"/>
  <c r="Z125" i="2"/>
  <c r="Y125" i="2"/>
  <c r="X125" i="2"/>
  <c r="AB124" i="2"/>
  <c r="AA124" i="2"/>
  <c r="Z124" i="2"/>
  <c r="Y124" i="2"/>
  <c r="X124" i="2"/>
  <c r="AB123" i="2"/>
  <c r="AA123" i="2"/>
  <c r="Z123" i="2"/>
  <c r="Y123" i="2"/>
  <c r="X123" i="2"/>
  <c r="AB122" i="2"/>
  <c r="AA122" i="2"/>
  <c r="Z122" i="2"/>
  <c r="Y122" i="2"/>
  <c r="X122" i="2"/>
  <c r="AB121" i="2"/>
  <c r="AA121" i="2"/>
  <c r="Z121" i="2"/>
  <c r="Y121" i="2"/>
  <c r="X121" i="2"/>
  <c r="AB120" i="2"/>
  <c r="AA120" i="2"/>
  <c r="Z120" i="2"/>
  <c r="Y120" i="2"/>
  <c r="X120" i="2"/>
  <c r="AB119" i="2"/>
  <c r="AA119" i="2"/>
  <c r="Z119" i="2"/>
  <c r="Y119" i="2"/>
  <c r="X119" i="2"/>
  <c r="AB118" i="2"/>
  <c r="AA118" i="2"/>
  <c r="Z118" i="2"/>
  <c r="Y118" i="2"/>
  <c r="X118" i="2"/>
  <c r="AB117" i="2"/>
  <c r="AA117" i="2"/>
  <c r="Z117" i="2"/>
  <c r="Y117" i="2"/>
  <c r="X117" i="2"/>
  <c r="AB116" i="2"/>
  <c r="AA116" i="2"/>
  <c r="Z116" i="2"/>
  <c r="Y116" i="2"/>
  <c r="X116" i="2"/>
  <c r="AB115" i="2"/>
  <c r="AA115" i="2"/>
  <c r="Z115" i="2"/>
  <c r="Y115" i="2"/>
  <c r="X115" i="2"/>
  <c r="AB114" i="2"/>
  <c r="AA114" i="2"/>
  <c r="Z114" i="2"/>
  <c r="Y114" i="2"/>
  <c r="X114" i="2"/>
  <c r="AB113" i="2"/>
  <c r="AA113" i="2"/>
  <c r="Z113" i="2"/>
  <c r="Y113" i="2"/>
  <c r="X113" i="2"/>
  <c r="AB112" i="2"/>
  <c r="AA112" i="2"/>
  <c r="Z112" i="2"/>
  <c r="Y112" i="2"/>
  <c r="X112" i="2"/>
  <c r="AB111" i="2"/>
  <c r="AA111" i="2"/>
  <c r="Z111" i="2"/>
  <c r="Y111" i="2"/>
  <c r="X111" i="2"/>
  <c r="AB110" i="2"/>
  <c r="AA110" i="2"/>
  <c r="Z110" i="2"/>
  <c r="Y110" i="2"/>
  <c r="X110" i="2"/>
  <c r="AB109" i="2"/>
  <c r="AA109" i="2"/>
  <c r="Z109" i="2"/>
  <c r="Y109" i="2"/>
  <c r="X109" i="2"/>
  <c r="AB108" i="2"/>
  <c r="AA108" i="2"/>
  <c r="Z108" i="2"/>
  <c r="Y108" i="2"/>
  <c r="X108" i="2"/>
  <c r="AB107" i="2"/>
  <c r="AA107" i="2"/>
  <c r="Z107" i="2"/>
  <c r="Y107" i="2"/>
  <c r="X107" i="2"/>
  <c r="AB106" i="2"/>
  <c r="AA106" i="2"/>
  <c r="Z106" i="2"/>
  <c r="Y106" i="2"/>
  <c r="X106" i="2"/>
  <c r="AB105" i="2"/>
  <c r="AA105" i="2"/>
  <c r="Z105" i="2"/>
  <c r="Y105" i="2"/>
  <c r="X105" i="2"/>
  <c r="AB104" i="2"/>
  <c r="AA104" i="2"/>
  <c r="Z104" i="2"/>
  <c r="Y104" i="2"/>
  <c r="X104" i="2"/>
  <c r="AB103" i="2"/>
  <c r="AA103" i="2"/>
  <c r="Z103" i="2"/>
  <c r="Y103" i="2"/>
  <c r="X103" i="2"/>
  <c r="AB102" i="2"/>
  <c r="AA102" i="2"/>
  <c r="Z102" i="2"/>
  <c r="Y102" i="2"/>
  <c r="X102" i="2"/>
  <c r="AB101" i="2"/>
  <c r="AA101" i="2"/>
  <c r="Z101" i="2"/>
  <c r="Y101" i="2"/>
  <c r="X101" i="2"/>
  <c r="AB100" i="2"/>
  <c r="AA100" i="2"/>
  <c r="Z100" i="2"/>
  <c r="Y100" i="2"/>
  <c r="X100" i="2"/>
  <c r="AB99" i="2"/>
  <c r="AA99" i="2"/>
  <c r="Z99" i="2"/>
  <c r="Y99" i="2"/>
  <c r="X99" i="2"/>
  <c r="AB98" i="2"/>
  <c r="AA98" i="2"/>
  <c r="Z98" i="2"/>
  <c r="Y98" i="2"/>
  <c r="X98" i="2"/>
  <c r="AB97" i="2"/>
  <c r="AA97" i="2"/>
  <c r="Z97" i="2"/>
  <c r="Y97" i="2"/>
  <c r="X97" i="2"/>
  <c r="AB96" i="2"/>
  <c r="AA96" i="2"/>
  <c r="Z96" i="2"/>
  <c r="Y96" i="2"/>
  <c r="X96" i="2"/>
  <c r="AB95" i="2"/>
  <c r="AA95" i="2"/>
  <c r="Z95" i="2"/>
  <c r="Y95" i="2"/>
  <c r="X95" i="2"/>
  <c r="AB94" i="2"/>
  <c r="AA94" i="2"/>
  <c r="Z94" i="2"/>
  <c r="Y94" i="2"/>
  <c r="X94" i="2"/>
  <c r="AB93" i="2"/>
  <c r="AA93" i="2"/>
  <c r="Z93" i="2"/>
  <c r="Y93" i="2"/>
  <c r="X93" i="2"/>
  <c r="AB92" i="2"/>
  <c r="AA92" i="2"/>
  <c r="Z92" i="2"/>
  <c r="Y92" i="2"/>
  <c r="X92" i="2"/>
  <c r="AB91" i="2"/>
  <c r="AA91" i="2"/>
  <c r="Z91" i="2"/>
  <c r="Y91" i="2"/>
  <c r="X91" i="2"/>
  <c r="AB90" i="2"/>
  <c r="AA90" i="2"/>
  <c r="Z90" i="2"/>
  <c r="Y90" i="2"/>
  <c r="X90" i="2"/>
  <c r="AB89" i="2"/>
  <c r="AA89" i="2"/>
  <c r="Z89" i="2"/>
  <c r="Y89" i="2"/>
  <c r="X89" i="2"/>
  <c r="AB88" i="2"/>
  <c r="AA88" i="2"/>
  <c r="Z88" i="2"/>
  <c r="Y88" i="2"/>
  <c r="X88" i="2"/>
  <c r="AB87" i="2"/>
  <c r="AA87" i="2"/>
  <c r="Z87" i="2"/>
  <c r="Y87" i="2"/>
  <c r="X87" i="2"/>
  <c r="AB86" i="2"/>
  <c r="AA86" i="2"/>
  <c r="Z86" i="2"/>
  <c r="Y86" i="2"/>
  <c r="X86" i="2"/>
  <c r="AB85" i="2"/>
  <c r="AA85" i="2"/>
  <c r="Z85" i="2"/>
  <c r="Y85" i="2"/>
  <c r="X85" i="2"/>
  <c r="AB84" i="2"/>
  <c r="AA84" i="2"/>
  <c r="Z84" i="2"/>
  <c r="Y84" i="2"/>
  <c r="X84" i="2"/>
  <c r="AB83" i="2"/>
  <c r="AA83" i="2"/>
  <c r="Z83" i="2"/>
  <c r="Y83" i="2"/>
  <c r="X83" i="2"/>
  <c r="AB82" i="2"/>
  <c r="AA82" i="2"/>
  <c r="Z82" i="2"/>
  <c r="Y82" i="2"/>
  <c r="X82" i="2"/>
  <c r="AB81" i="2"/>
  <c r="AA81" i="2"/>
  <c r="Z81" i="2"/>
  <c r="Y81" i="2"/>
  <c r="X81" i="2"/>
  <c r="AB80" i="2"/>
  <c r="AA80" i="2"/>
  <c r="Z80" i="2"/>
  <c r="Y80" i="2"/>
  <c r="X80" i="2"/>
  <c r="AB79" i="2"/>
  <c r="AA79" i="2"/>
  <c r="Z79" i="2"/>
  <c r="Y79" i="2"/>
  <c r="X79" i="2"/>
  <c r="AB78" i="2"/>
  <c r="AA78" i="2"/>
  <c r="Z78" i="2"/>
  <c r="Y78" i="2"/>
  <c r="X78" i="2"/>
  <c r="AB77" i="2"/>
  <c r="AA77" i="2"/>
  <c r="Z77" i="2"/>
  <c r="Y77" i="2"/>
  <c r="X77" i="2"/>
  <c r="AB76" i="2"/>
  <c r="AA76" i="2"/>
  <c r="Z76" i="2"/>
  <c r="Y76" i="2"/>
  <c r="X76" i="2"/>
  <c r="AB75" i="2"/>
  <c r="AA75" i="2"/>
  <c r="Z75" i="2"/>
  <c r="Y75" i="2"/>
  <c r="X75" i="2"/>
  <c r="AB74" i="2"/>
  <c r="AA74" i="2"/>
  <c r="Z74" i="2"/>
  <c r="Y74" i="2"/>
  <c r="X74" i="2"/>
  <c r="AB73" i="2"/>
  <c r="AA73" i="2"/>
  <c r="Z73" i="2"/>
  <c r="Y73" i="2"/>
  <c r="X73" i="2"/>
  <c r="AB72" i="2"/>
  <c r="AA72" i="2"/>
  <c r="Z72" i="2"/>
  <c r="Y72" i="2"/>
  <c r="X72" i="2"/>
  <c r="AB71" i="2"/>
  <c r="AA71" i="2"/>
  <c r="Z71" i="2"/>
  <c r="Y71" i="2"/>
  <c r="X71" i="2"/>
  <c r="AB70" i="2"/>
  <c r="AA70" i="2"/>
  <c r="Z70" i="2"/>
  <c r="Y70" i="2"/>
  <c r="X70" i="2"/>
  <c r="AB69" i="2"/>
  <c r="AA69" i="2"/>
  <c r="Z69" i="2"/>
  <c r="Y69" i="2"/>
  <c r="X69" i="2"/>
  <c r="AB68" i="2"/>
  <c r="AA68" i="2"/>
  <c r="Z68" i="2"/>
  <c r="Y68" i="2"/>
  <c r="X68" i="2"/>
  <c r="AB67" i="2"/>
  <c r="AA67" i="2"/>
  <c r="Z67" i="2"/>
  <c r="Y67" i="2"/>
  <c r="X67" i="2"/>
  <c r="AB66" i="2"/>
  <c r="AA66" i="2"/>
  <c r="Z66" i="2"/>
  <c r="Y66" i="2"/>
  <c r="X66" i="2"/>
  <c r="AB65" i="2"/>
  <c r="AA65" i="2"/>
  <c r="Z65" i="2"/>
  <c r="Y65" i="2"/>
  <c r="X65" i="2"/>
  <c r="AB64" i="2"/>
  <c r="AA64" i="2"/>
  <c r="Z64" i="2"/>
  <c r="Y64" i="2"/>
  <c r="X64" i="2"/>
  <c r="AB63" i="2"/>
  <c r="AA63" i="2"/>
  <c r="Z63" i="2"/>
  <c r="Y63" i="2"/>
  <c r="X63" i="2"/>
  <c r="AB62" i="2"/>
  <c r="AA62" i="2"/>
  <c r="Z62" i="2"/>
  <c r="Y62" i="2"/>
  <c r="X62" i="2"/>
  <c r="AB61" i="2"/>
  <c r="AA61" i="2"/>
  <c r="Z61" i="2"/>
  <c r="Y61" i="2"/>
  <c r="X61" i="2"/>
  <c r="AB60" i="2"/>
  <c r="AA60" i="2"/>
  <c r="Z60" i="2"/>
  <c r="Y60" i="2"/>
  <c r="X60" i="2"/>
  <c r="AB59" i="2"/>
  <c r="AA59" i="2"/>
  <c r="Z59" i="2"/>
  <c r="Y59" i="2"/>
  <c r="X59" i="2"/>
  <c r="AB58" i="2"/>
  <c r="AA58" i="2"/>
  <c r="Z58" i="2"/>
  <c r="Y58" i="2"/>
  <c r="X58" i="2"/>
  <c r="AB57" i="2"/>
  <c r="AA57" i="2"/>
  <c r="Z57" i="2"/>
  <c r="Y57" i="2"/>
  <c r="X57" i="2"/>
  <c r="AB56" i="2"/>
  <c r="AA56" i="2"/>
  <c r="Z56" i="2"/>
  <c r="Y56" i="2"/>
  <c r="X56" i="2"/>
  <c r="AB55" i="2"/>
  <c r="AA55" i="2"/>
  <c r="Z55" i="2"/>
  <c r="Y55" i="2"/>
  <c r="X55" i="2"/>
  <c r="AB54" i="2"/>
  <c r="AA54" i="2"/>
  <c r="Z54" i="2"/>
  <c r="Y54" i="2"/>
  <c r="X54" i="2"/>
  <c r="AB53" i="2"/>
  <c r="AA53" i="2"/>
  <c r="Z53" i="2"/>
  <c r="Y53" i="2"/>
  <c r="X53" i="2"/>
  <c r="AB52" i="2"/>
  <c r="AA52" i="2"/>
  <c r="Z52" i="2"/>
  <c r="Y52" i="2"/>
  <c r="X52" i="2"/>
  <c r="AB51" i="2"/>
  <c r="AA51" i="2"/>
  <c r="Z51" i="2"/>
  <c r="Y51" i="2"/>
  <c r="X51" i="2"/>
  <c r="AB50" i="2"/>
  <c r="AA50" i="2"/>
  <c r="Z50" i="2"/>
  <c r="Y50" i="2"/>
  <c r="X50" i="2"/>
  <c r="AB49" i="2"/>
  <c r="AA49" i="2"/>
  <c r="Z49" i="2"/>
  <c r="Y49" i="2"/>
  <c r="X49" i="2"/>
  <c r="AB48" i="2"/>
  <c r="AA48" i="2"/>
  <c r="Z48" i="2"/>
  <c r="Y48" i="2"/>
  <c r="X48" i="2"/>
  <c r="AB47" i="2"/>
  <c r="AA47" i="2"/>
  <c r="Z47" i="2"/>
  <c r="Y47" i="2"/>
  <c r="X47" i="2"/>
  <c r="AB46" i="2"/>
  <c r="AA46" i="2"/>
  <c r="Z46" i="2"/>
  <c r="Y46" i="2"/>
  <c r="X46" i="2"/>
  <c r="AB45" i="2"/>
  <c r="AA45" i="2"/>
  <c r="Z45" i="2"/>
  <c r="Y45" i="2"/>
  <c r="X45" i="2"/>
  <c r="AB44" i="2"/>
  <c r="AA44" i="2"/>
  <c r="Z44" i="2"/>
  <c r="Y44" i="2"/>
  <c r="X44" i="2"/>
  <c r="AB43" i="2"/>
  <c r="AA43" i="2"/>
  <c r="Z43" i="2"/>
  <c r="Y43" i="2"/>
  <c r="X43" i="2"/>
  <c r="AB42" i="2"/>
  <c r="AA42" i="2"/>
  <c r="Z42" i="2"/>
  <c r="Y42" i="2"/>
  <c r="X42" i="2"/>
  <c r="AB41" i="2"/>
  <c r="AA41" i="2"/>
  <c r="Z41" i="2"/>
  <c r="Y41" i="2"/>
  <c r="X41" i="2"/>
  <c r="AB40" i="2"/>
  <c r="AA40" i="2"/>
  <c r="Z40" i="2"/>
  <c r="Y40" i="2"/>
  <c r="X40" i="2"/>
  <c r="AB39" i="2"/>
  <c r="AA39" i="2"/>
  <c r="Z39" i="2"/>
  <c r="Y39" i="2"/>
  <c r="X39" i="2"/>
  <c r="AB38" i="2"/>
  <c r="AA38" i="2"/>
  <c r="Z38" i="2"/>
  <c r="Y38" i="2"/>
  <c r="X38" i="2"/>
  <c r="AB37" i="2"/>
  <c r="AA37" i="2"/>
  <c r="Z37" i="2"/>
  <c r="Y37" i="2"/>
  <c r="X37" i="2"/>
  <c r="AB36" i="2"/>
  <c r="AA36" i="2"/>
  <c r="Z36" i="2"/>
  <c r="Y36" i="2"/>
  <c r="X36" i="2"/>
  <c r="AB35" i="2"/>
  <c r="AA35" i="2"/>
  <c r="Z35" i="2"/>
  <c r="Y35" i="2"/>
  <c r="X35" i="2"/>
  <c r="AB34" i="2"/>
  <c r="AA34" i="2"/>
  <c r="Z34" i="2"/>
  <c r="Y34" i="2"/>
  <c r="X34" i="2"/>
  <c r="AB33" i="2"/>
  <c r="AA33" i="2"/>
  <c r="Z33" i="2"/>
  <c r="Y33" i="2"/>
  <c r="X33" i="2"/>
  <c r="AB32" i="2"/>
  <c r="AA32" i="2"/>
  <c r="Z32" i="2"/>
  <c r="Y32" i="2"/>
  <c r="X32" i="2"/>
  <c r="AB31" i="2"/>
  <c r="AA31" i="2"/>
  <c r="Z31" i="2"/>
  <c r="Y31" i="2"/>
  <c r="X31" i="2"/>
  <c r="AB30" i="2"/>
  <c r="AA30" i="2"/>
  <c r="Z30" i="2"/>
  <c r="Y30" i="2"/>
  <c r="X30" i="2"/>
  <c r="AB29" i="2"/>
  <c r="AA29" i="2"/>
  <c r="Z29" i="2"/>
  <c r="Y29" i="2"/>
  <c r="X29" i="2"/>
  <c r="AB28" i="2"/>
  <c r="AA28" i="2"/>
  <c r="Z28" i="2"/>
  <c r="Y28" i="2"/>
  <c r="X28" i="2"/>
  <c r="AB27" i="2"/>
  <c r="AA27" i="2"/>
  <c r="Z27" i="2"/>
  <c r="Y27" i="2"/>
  <c r="X27" i="2"/>
  <c r="AB26" i="2"/>
  <c r="AA26" i="2"/>
  <c r="Z26" i="2"/>
  <c r="Y26" i="2"/>
  <c r="X26" i="2"/>
  <c r="AB25" i="2"/>
  <c r="AA25" i="2"/>
  <c r="Z25" i="2"/>
  <c r="Y25" i="2"/>
  <c r="X25" i="2"/>
  <c r="AB24" i="2"/>
  <c r="AA24" i="2"/>
  <c r="Z24" i="2"/>
  <c r="Y24" i="2"/>
  <c r="X24" i="2"/>
  <c r="AB23" i="2"/>
  <c r="AA23" i="2"/>
  <c r="Z23" i="2"/>
  <c r="Y23" i="2"/>
  <c r="X23" i="2"/>
  <c r="AB22" i="2"/>
  <c r="AA22" i="2"/>
  <c r="Z22" i="2"/>
  <c r="Y22" i="2"/>
  <c r="X22" i="2"/>
  <c r="AB21" i="2"/>
  <c r="AA21" i="2"/>
  <c r="Z21" i="2"/>
  <c r="Y21" i="2"/>
  <c r="X21" i="2"/>
  <c r="AB20" i="2"/>
  <c r="AA20" i="2"/>
  <c r="Z20" i="2"/>
  <c r="Y20" i="2"/>
  <c r="X20" i="2"/>
  <c r="AB19" i="2"/>
  <c r="AA19" i="2"/>
  <c r="Z19" i="2"/>
  <c r="Y19" i="2"/>
  <c r="X19" i="2"/>
  <c r="AB18" i="2"/>
  <c r="AA18" i="2"/>
  <c r="Z18" i="2"/>
  <c r="Y18" i="2"/>
  <c r="X18" i="2"/>
  <c r="AB17" i="2"/>
  <c r="AA17" i="2"/>
  <c r="Z17" i="2"/>
  <c r="Y17" i="2"/>
  <c r="X17" i="2"/>
  <c r="AB16" i="2"/>
  <c r="AA16" i="2"/>
  <c r="Z16" i="2"/>
  <c r="Y16" i="2"/>
  <c r="X16" i="2"/>
  <c r="AB15" i="2"/>
  <c r="AA15" i="2"/>
  <c r="Z15" i="2"/>
  <c r="Y15" i="2"/>
  <c r="X15" i="2"/>
  <c r="AB14" i="2"/>
  <c r="AA14" i="2"/>
  <c r="Z14" i="2"/>
  <c r="Y14" i="2"/>
  <c r="X14" i="2"/>
  <c r="AB13" i="2"/>
  <c r="AA13" i="2"/>
  <c r="Z13" i="2"/>
  <c r="Y13" i="2"/>
  <c r="X13" i="2"/>
  <c r="AB12" i="2"/>
  <c r="AA12" i="2"/>
  <c r="Z12" i="2"/>
  <c r="Y12" i="2"/>
  <c r="X12" i="2"/>
  <c r="AB11" i="2"/>
  <c r="AA11" i="2"/>
  <c r="Z11" i="2"/>
  <c r="Y11" i="2"/>
  <c r="X11" i="2"/>
  <c r="AB10" i="2"/>
  <c r="AA10" i="2"/>
  <c r="Z10" i="2"/>
  <c r="Y10" i="2"/>
  <c r="X10" i="2"/>
  <c r="AB9" i="2"/>
  <c r="AA9" i="2"/>
  <c r="Z9" i="2"/>
  <c r="Y9" i="2"/>
  <c r="X9" i="2"/>
  <c r="AB8" i="2"/>
  <c r="AA8" i="2"/>
  <c r="Z8" i="2"/>
  <c r="Y8" i="2"/>
  <c r="X8" i="2"/>
  <c r="AB7" i="2"/>
  <c r="AA7" i="2"/>
  <c r="Z7" i="2"/>
  <c r="Y7" i="2"/>
  <c r="X7" i="2"/>
  <c r="AB6" i="2"/>
  <c r="AA6" i="2"/>
  <c r="Z6" i="2"/>
  <c r="Y6" i="2"/>
  <c r="W157" i="2"/>
  <c r="V157" i="2"/>
  <c r="U157" i="2"/>
  <c r="T157" i="2"/>
  <c r="S157" i="2"/>
  <c r="W155" i="2"/>
  <c r="V155" i="2"/>
  <c r="W154" i="2"/>
  <c r="V154" i="2"/>
  <c r="W153" i="2"/>
  <c r="V153" i="2"/>
  <c r="W152" i="2"/>
  <c r="V152" i="2"/>
  <c r="W151" i="2"/>
  <c r="V151" i="2"/>
  <c r="W150" i="2"/>
  <c r="V150" i="2"/>
  <c r="W149" i="2"/>
  <c r="V149" i="2"/>
  <c r="W148" i="2"/>
  <c r="V148" i="2"/>
  <c r="W147" i="2"/>
  <c r="V147" i="2"/>
  <c r="W146" i="2"/>
  <c r="V146" i="2"/>
  <c r="W145" i="2"/>
  <c r="V145" i="2"/>
  <c r="W144" i="2"/>
  <c r="V144" i="2"/>
  <c r="W143" i="2"/>
  <c r="V143" i="2"/>
  <c r="W142" i="2"/>
  <c r="V142" i="2"/>
  <c r="W141" i="2"/>
  <c r="V141" i="2"/>
  <c r="W140" i="2"/>
  <c r="V140" i="2"/>
  <c r="W139" i="2"/>
  <c r="V139" i="2"/>
  <c r="W138" i="2"/>
  <c r="V138" i="2"/>
  <c r="W137" i="2"/>
  <c r="V137" i="2"/>
  <c r="W136" i="2"/>
  <c r="V136" i="2"/>
  <c r="W135" i="2"/>
  <c r="V135" i="2"/>
  <c r="W134" i="2"/>
  <c r="V134" i="2"/>
  <c r="W133" i="2"/>
  <c r="V133" i="2"/>
  <c r="W132" i="2"/>
  <c r="V132" i="2"/>
  <c r="W131" i="2"/>
  <c r="V131" i="2"/>
  <c r="W130" i="2"/>
  <c r="V130" i="2"/>
  <c r="W129" i="2"/>
  <c r="V129" i="2"/>
  <c r="W128" i="2"/>
  <c r="V128" i="2"/>
  <c r="W127" i="2"/>
  <c r="V127" i="2"/>
  <c r="W126" i="2"/>
  <c r="V126" i="2"/>
  <c r="W125" i="2"/>
  <c r="V125" i="2"/>
  <c r="W124" i="2"/>
  <c r="V124" i="2"/>
  <c r="W123" i="2"/>
  <c r="V123" i="2"/>
  <c r="W122" i="2"/>
  <c r="V122" i="2"/>
  <c r="W121" i="2"/>
  <c r="V121" i="2"/>
  <c r="W120" i="2"/>
  <c r="V120" i="2"/>
  <c r="W119" i="2"/>
  <c r="V119" i="2"/>
  <c r="W118" i="2"/>
  <c r="V118" i="2"/>
  <c r="W117" i="2"/>
  <c r="V117" i="2"/>
  <c r="W116" i="2"/>
  <c r="V116" i="2"/>
  <c r="W115" i="2"/>
  <c r="V115" i="2"/>
  <c r="W114" i="2"/>
  <c r="V114" i="2"/>
  <c r="W113" i="2"/>
  <c r="V113" i="2"/>
  <c r="W112" i="2"/>
  <c r="V112" i="2"/>
  <c r="W111" i="2"/>
  <c r="V111" i="2"/>
  <c r="W110" i="2"/>
  <c r="V110" i="2"/>
  <c r="W109" i="2"/>
  <c r="V109" i="2"/>
  <c r="W108" i="2"/>
  <c r="V108" i="2"/>
  <c r="W107" i="2"/>
  <c r="V107" i="2"/>
  <c r="W106" i="2"/>
  <c r="V106" i="2"/>
  <c r="W105" i="2"/>
  <c r="V105" i="2"/>
  <c r="W104" i="2"/>
  <c r="V104" i="2"/>
  <c r="W103" i="2"/>
  <c r="V103" i="2"/>
  <c r="W102" i="2"/>
  <c r="V102" i="2"/>
  <c r="W101" i="2"/>
  <c r="V101" i="2"/>
  <c r="W100" i="2"/>
  <c r="V100" i="2"/>
  <c r="W99" i="2"/>
  <c r="V99" i="2"/>
  <c r="W98" i="2"/>
  <c r="V98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T146" i="2"/>
  <c r="T145" i="2"/>
  <c r="T134" i="2"/>
  <c r="T133" i="2"/>
  <c r="T122" i="2"/>
  <c r="T121" i="2"/>
  <c r="T110" i="2"/>
  <c r="T109" i="2"/>
  <c r="T98" i="2"/>
  <c r="T97" i="2"/>
  <c r="T86" i="2"/>
  <c r="T85" i="2"/>
  <c r="T74" i="2"/>
  <c r="T73" i="2"/>
  <c r="T62" i="2"/>
  <c r="T61" i="2"/>
  <c r="T50" i="2"/>
  <c r="T49" i="2"/>
  <c r="T38" i="2"/>
  <c r="T37" i="2"/>
  <c r="T26" i="2"/>
  <c r="T25" i="2"/>
  <c r="T14" i="2"/>
  <c r="T13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154" i="2"/>
  <c r="T154" i="2" s="1"/>
  <c r="O153" i="2"/>
  <c r="T153" i="2" s="1"/>
  <c r="O152" i="2"/>
  <c r="T152" i="2" s="1"/>
  <c r="O151" i="2"/>
  <c r="T151" i="2" s="1"/>
  <c r="O150" i="2"/>
  <c r="T150" i="2" s="1"/>
  <c r="O149" i="2"/>
  <c r="T149" i="2" s="1"/>
  <c r="O148" i="2"/>
  <c r="T148" i="2" s="1"/>
  <c r="O147" i="2"/>
  <c r="T147" i="2" s="1"/>
  <c r="O146" i="2"/>
  <c r="O145" i="2"/>
  <c r="O144" i="2"/>
  <c r="T144" i="2" s="1"/>
  <c r="O143" i="2"/>
  <c r="T143" i="2" s="1"/>
  <c r="O142" i="2"/>
  <c r="T142" i="2" s="1"/>
  <c r="O141" i="2"/>
  <c r="T141" i="2" s="1"/>
  <c r="O140" i="2"/>
  <c r="T140" i="2" s="1"/>
  <c r="O139" i="2"/>
  <c r="T139" i="2" s="1"/>
  <c r="O138" i="2"/>
  <c r="T138" i="2" s="1"/>
  <c r="O137" i="2"/>
  <c r="T137" i="2" s="1"/>
  <c r="O136" i="2"/>
  <c r="T136" i="2" s="1"/>
  <c r="O135" i="2"/>
  <c r="T135" i="2" s="1"/>
  <c r="O134" i="2"/>
  <c r="O133" i="2"/>
  <c r="O132" i="2"/>
  <c r="T132" i="2" s="1"/>
  <c r="O131" i="2"/>
  <c r="T131" i="2" s="1"/>
  <c r="O130" i="2"/>
  <c r="T130" i="2" s="1"/>
  <c r="O129" i="2"/>
  <c r="T129" i="2" s="1"/>
  <c r="O128" i="2"/>
  <c r="T128" i="2" s="1"/>
  <c r="O127" i="2"/>
  <c r="T127" i="2" s="1"/>
  <c r="O126" i="2"/>
  <c r="T126" i="2" s="1"/>
  <c r="O125" i="2"/>
  <c r="T125" i="2" s="1"/>
  <c r="O124" i="2"/>
  <c r="T124" i="2" s="1"/>
  <c r="O123" i="2"/>
  <c r="T123" i="2" s="1"/>
  <c r="O122" i="2"/>
  <c r="O121" i="2"/>
  <c r="O120" i="2"/>
  <c r="T120" i="2" s="1"/>
  <c r="O119" i="2"/>
  <c r="T119" i="2" s="1"/>
  <c r="O118" i="2"/>
  <c r="T118" i="2" s="1"/>
  <c r="O117" i="2"/>
  <c r="T117" i="2" s="1"/>
  <c r="O116" i="2"/>
  <c r="T116" i="2" s="1"/>
  <c r="O115" i="2"/>
  <c r="T115" i="2" s="1"/>
  <c r="O114" i="2"/>
  <c r="T114" i="2" s="1"/>
  <c r="O113" i="2"/>
  <c r="T113" i="2" s="1"/>
  <c r="O112" i="2"/>
  <c r="T112" i="2" s="1"/>
  <c r="O111" i="2"/>
  <c r="T111" i="2" s="1"/>
  <c r="O110" i="2"/>
  <c r="O109" i="2"/>
  <c r="O108" i="2"/>
  <c r="T108" i="2" s="1"/>
  <c r="O107" i="2"/>
  <c r="T107" i="2" s="1"/>
  <c r="O106" i="2"/>
  <c r="T106" i="2" s="1"/>
  <c r="O105" i="2"/>
  <c r="T105" i="2" s="1"/>
  <c r="O104" i="2"/>
  <c r="T104" i="2" s="1"/>
  <c r="O103" i="2"/>
  <c r="T103" i="2" s="1"/>
  <c r="O102" i="2"/>
  <c r="T102" i="2" s="1"/>
  <c r="O101" i="2"/>
  <c r="T101" i="2" s="1"/>
  <c r="O100" i="2"/>
  <c r="T100" i="2" s="1"/>
  <c r="O99" i="2"/>
  <c r="T99" i="2" s="1"/>
  <c r="O98" i="2"/>
  <c r="O97" i="2"/>
  <c r="O96" i="2"/>
  <c r="T96" i="2" s="1"/>
  <c r="O95" i="2"/>
  <c r="T95" i="2" s="1"/>
  <c r="O94" i="2"/>
  <c r="T94" i="2" s="1"/>
  <c r="O93" i="2"/>
  <c r="T93" i="2" s="1"/>
  <c r="O92" i="2"/>
  <c r="T92" i="2" s="1"/>
  <c r="O91" i="2"/>
  <c r="T91" i="2" s="1"/>
  <c r="O90" i="2"/>
  <c r="T90" i="2" s="1"/>
  <c r="O89" i="2"/>
  <c r="T89" i="2" s="1"/>
  <c r="O88" i="2"/>
  <c r="T88" i="2" s="1"/>
  <c r="O87" i="2"/>
  <c r="T87" i="2" s="1"/>
  <c r="O86" i="2"/>
  <c r="O85" i="2"/>
  <c r="O84" i="2"/>
  <c r="T84" i="2" s="1"/>
  <c r="O83" i="2"/>
  <c r="T83" i="2" s="1"/>
  <c r="O82" i="2"/>
  <c r="T82" i="2" s="1"/>
  <c r="O81" i="2"/>
  <c r="T81" i="2" s="1"/>
  <c r="O80" i="2"/>
  <c r="T80" i="2" s="1"/>
  <c r="O79" i="2"/>
  <c r="T79" i="2" s="1"/>
  <c r="O78" i="2"/>
  <c r="T78" i="2" s="1"/>
  <c r="O77" i="2"/>
  <c r="T77" i="2" s="1"/>
  <c r="O76" i="2"/>
  <c r="T76" i="2" s="1"/>
  <c r="O75" i="2"/>
  <c r="T75" i="2" s="1"/>
  <c r="O74" i="2"/>
  <c r="O73" i="2"/>
  <c r="O72" i="2"/>
  <c r="T72" i="2" s="1"/>
  <c r="O71" i="2"/>
  <c r="T71" i="2" s="1"/>
  <c r="O70" i="2"/>
  <c r="T70" i="2" s="1"/>
  <c r="O69" i="2"/>
  <c r="T69" i="2" s="1"/>
  <c r="O68" i="2"/>
  <c r="T68" i="2" s="1"/>
  <c r="O67" i="2"/>
  <c r="T67" i="2" s="1"/>
  <c r="O66" i="2"/>
  <c r="T66" i="2" s="1"/>
  <c r="O65" i="2"/>
  <c r="T65" i="2" s="1"/>
  <c r="O64" i="2"/>
  <c r="T64" i="2" s="1"/>
  <c r="O63" i="2"/>
  <c r="T63" i="2" s="1"/>
  <c r="O62" i="2"/>
  <c r="O61" i="2"/>
  <c r="O60" i="2"/>
  <c r="T60" i="2" s="1"/>
  <c r="O59" i="2"/>
  <c r="T59" i="2" s="1"/>
  <c r="O58" i="2"/>
  <c r="T58" i="2" s="1"/>
  <c r="O57" i="2"/>
  <c r="T57" i="2" s="1"/>
  <c r="O56" i="2"/>
  <c r="T56" i="2" s="1"/>
  <c r="O55" i="2"/>
  <c r="T55" i="2" s="1"/>
  <c r="O54" i="2"/>
  <c r="T54" i="2" s="1"/>
  <c r="O53" i="2"/>
  <c r="T53" i="2" s="1"/>
  <c r="O52" i="2"/>
  <c r="T52" i="2" s="1"/>
  <c r="O51" i="2"/>
  <c r="T51" i="2" s="1"/>
  <c r="O50" i="2"/>
  <c r="O49" i="2"/>
  <c r="O48" i="2"/>
  <c r="T48" i="2" s="1"/>
  <c r="O47" i="2"/>
  <c r="T47" i="2" s="1"/>
  <c r="O46" i="2"/>
  <c r="T46" i="2" s="1"/>
  <c r="O45" i="2"/>
  <c r="T45" i="2" s="1"/>
  <c r="O44" i="2"/>
  <c r="T44" i="2" s="1"/>
  <c r="O43" i="2"/>
  <c r="T43" i="2" s="1"/>
  <c r="O42" i="2"/>
  <c r="T42" i="2" s="1"/>
  <c r="O41" i="2"/>
  <c r="T41" i="2" s="1"/>
  <c r="O40" i="2"/>
  <c r="T40" i="2" s="1"/>
  <c r="O39" i="2"/>
  <c r="T39" i="2" s="1"/>
  <c r="O38" i="2"/>
  <c r="O37" i="2"/>
  <c r="O36" i="2"/>
  <c r="T36" i="2" s="1"/>
  <c r="O35" i="2"/>
  <c r="T35" i="2" s="1"/>
  <c r="O34" i="2"/>
  <c r="T34" i="2" s="1"/>
  <c r="O33" i="2"/>
  <c r="T33" i="2" s="1"/>
  <c r="O32" i="2"/>
  <c r="T32" i="2" s="1"/>
  <c r="O31" i="2"/>
  <c r="T31" i="2" s="1"/>
  <c r="O30" i="2"/>
  <c r="T30" i="2" s="1"/>
  <c r="O29" i="2"/>
  <c r="T29" i="2" s="1"/>
  <c r="O28" i="2"/>
  <c r="T28" i="2" s="1"/>
  <c r="O27" i="2"/>
  <c r="T27" i="2" s="1"/>
  <c r="O26" i="2"/>
  <c r="O25" i="2"/>
  <c r="O24" i="2"/>
  <c r="T24" i="2" s="1"/>
  <c r="O23" i="2"/>
  <c r="T23" i="2" s="1"/>
  <c r="O22" i="2"/>
  <c r="T22" i="2" s="1"/>
  <c r="O21" i="2"/>
  <c r="T21" i="2" s="1"/>
  <c r="O20" i="2"/>
  <c r="T20" i="2" s="1"/>
  <c r="O19" i="2"/>
  <c r="T19" i="2" s="1"/>
  <c r="O18" i="2"/>
  <c r="T18" i="2" s="1"/>
  <c r="O17" i="2"/>
  <c r="T17" i="2" s="1"/>
  <c r="O16" i="2"/>
  <c r="T16" i="2" s="1"/>
  <c r="O15" i="2"/>
  <c r="T15" i="2" s="1"/>
  <c r="O14" i="2"/>
  <c r="O13" i="2"/>
  <c r="O12" i="2"/>
  <c r="T12" i="2" s="1"/>
  <c r="O11" i="2"/>
  <c r="T11" i="2" s="1"/>
  <c r="O10" i="2"/>
  <c r="T10" i="2" s="1"/>
  <c r="O9" i="2"/>
  <c r="T9" i="2" s="1"/>
  <c r="O8" i="2"/>
  <c r="T8" i="2" s="1"/>
  <c r="O7" i="2"/>
  <c r="T7" i="2" s="1"/>
  <c r="O6" i="2"/>
  <c r="T6" i="2" s="1"/>
  <c r="T155" i="2" l="1"/>
  <c r="K154" i="2" l="1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3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3" i="2" l="1"/>
  <c r="N18" i="2" l="1"/>
  <c r="S18" i="2" s="1"/>
  <c r="N13" i="2"/>
  <c r="S13" i="2" s="1"/>
  <c r="N12" i="2"/>
  <c r="S12" i="2" s="1"/>
  <c r="N17" i="2"/>
  <c r="S17" i="2" s="1"/>
  <c r="N9" i="2"/>
  <c r="S9" i="2" s="1"/>
  <c r="N11" i="2"/>
  <c r="S11" i="2" s="1"/>
  <c r="N10" i="2"/>
  <c r="S10" i="2" s="1"/>
  <c r="N8" i="2"/>
  <c r="S8" i="2" s="1"/>
  <c r="N7" i="2"/>
  <c r="S7" i="2" s="1"/>
  <c r="N16" i="2"/>
  <c r="S16" i="2" s="1"/>
  <c r="N15" i="2"/>
  <c r="S15" i="2" s="1"/>
  <c r="N14" i="2"/>
  <c r="S14" i="2" s="1"/>
  <c r="N144" i="2"/>
  <c r="S144" i="2" s="1"/>
  <c r="N132" i="2"/>
  <c r="S132" i="2" s="1"/>
  <c r="N120" i="2"/>
  <c r="S120" i="2" s="1"/>
  <c r="N108" i="2"/>
  <c r="S108" i="2" s="1"/>
  <c r="N96" i="2"/>
  <c r="S96" i="2" s="1"/>
  <c r="N84" i="2"/>
  <c r="S84" i="2" s="1"/>
  <c r="N72" i="2"/>
  <c r="S72" i="2" s="1"/>
  <c r="N60" i="2"/>
  <c r="S60" i="2" s="1"/>
  <c r="N48" i="2"/>
  <c r="S48" i="2" s="1"/>
  <c r="N36" i="2"/>
  <c r="S36" i="2" s="1"/>
  <c r="N24" i="2"/>
  <c r="S24" i="2" s="1"/>
  <c r="N49" i="2"/>
  <c r="S49" i="2" s="1"/>
  <c r="N143" i="2"/>
  <c r="S143" i="2" s="1"/>
  <c r="N131" i="2"/>
  <c r="S131" i="2" s="1"/>
  <c r="N119" i="2"/>
  <c r="S119" i="2" s="1"/>
  <c r="N107" i="2"/>
  <c r="S107" i="2" s="1"/>
  <c r="N95" i="2"/>
  <c r="S95" i="2" s="1"/>
  <c r="N83" i="2"/>
  <c r="S83" i="2" s="1"/>
  <c r="N71" i="2"/>
  <c r="S71" i="2" s="1"/>
  <c r="N59" i="2"/>
  <c r="S59" i="2" s="1"/>
  <c r="N47" i="2"/>
  <c r="S47" i="2" s="1"/>
  <c r="N35" i="2"/>
  <c r="S35" i="2" s="1"/>
  <c r="N23" i="2"/>
  <c r="S23" i="2" s="1"/>
  <c r="N109" i="2"/>
  <c r="S109" i="2" s="1"/>
  <c r="N154" i="2"/>
  <c r="S154" i="2" s="1"/>
  <c r="N142" i="2"/>
  <c r="S142" i="2" s="1"/>
  <c r="N130" i="2"/>
  <c r="S130" i="2" s="1"/>
  <c r="N118" i="2"/>
  <c r="S118" i="2" s="1"/>
  <c r="N106" i="2"/>
  <c r="S106" i="2" s="1"/>
  <c r="N94" i="2"/>
  <c r="S94" i="2" s="1"/>
  <c r="N82" i="2"/>
  <c r="S82" i="2" s="1"/>
  <c r="N70" i="2"/>
  <c r="S70" i="2" s="1"/>
  <c r="N58" i="2"/>
  <c r="S58" i="2" s="1"/>
  <c r="N46" i="2"/>
  <c r="S46" i="2" s="1"/>
  <c r="N34" i="2"/>
  <c r="S34" i="2" s="1"/>
  <c r="N22" i="2"/>
  <c r="S22" i="2" s="1"/>
  <c r="N85" i="2"/>
  <c r="S85" i="2" s="1"/>
  <c r="N153" i="2"/>
  <c r="S153" i="2" s="1"/>
  <c r="N141" i="2"/>
  <c r="S141" i="2" s="1"/>
  <c r="N129" i="2"/>
  <c r="S129" i="2" s="1"/>
  <c r="N117" i="2"/>
  <c r="S117" i="2" s="1"/>
  <c r="N105" i="2"/>
  <c r="S105" i="2" s="1"/>
  <c r="N93" i="2"/>
  <c r="S93" i="2" s="1"/>
  <c r="N81" i="2"/>
  <c r="S81" i="2" s="1"/>
  <c r="N69" i="2"/>
  <c r="S69" i="2" s="1"/>
  <c r="N57" i="2"/>
  <c r="S57" i="2" s="1"/>
  <c r="N45" i="2"/>
  <c r="S45" i="2" s="1"/>
  <c r="N33" i="2"/>
  <c r="S33" i="2" s="1"/>
  <c r="N21" i="2"/>
  <c r="S21" i="2" s="1"/>
  <c r="N97" i="2"/>
  <c r="S97" i="2" s="1"/>
  <c r="N152" i="2"/>
  <c r="S152" i="2" s="1"/>
  <c r="N140" i="2"/>
  <c r="S140" i="2" s="1"/>
  <c r="N128" i="2"/>
  <c r="S128" i="2" s="1"/>
  <c r="N116" i="2"/>
  <c r="S116" i="2" s="1"/>
  <c r="N104" i="2"/>
  <c r="S104" i="2" s="1"/>
  <c r="N92" i="2"/>
  <c r="S92" i="2" s="1"/>
  <c r="N80" i="2"/>
  <c r="S80" i="2" s="1"/>
  <c r="N68" i="2"/>
  <c r="S68" i="2" s="1"/>
  <c r="N56" i="2"/>
  <c r="S56" i="2" s="1"/>
  <c r="N44" i="2"/>
  <c r="S44" i="2" s="1"/>
  <c r="N32" i="2"/>
  <c r="S32" i="2" s="1"/>
  <c r="N20" i="2"/>
  <c r="S20" i="2" s="1"/>
  <c r="N61" i="2"/>
  <c r="S61" i="2" s="1"/>
  <c r="N151" i="2"/>
  <c r="S151" i="2" s="1"/>
  <c r="N139" i="2"/>
  <c r="S139" i="2" s="1"/>
  <c r="N127" i="2"/>
  <c r="S127" i="2" s="1"/>
  <c r="N115" i="2"/>
  <c r="S115" i="2" s="1"/>
  <c r="N103" i="2"/>
  <c r="S103" i="2" s="1"/>
  <c r="N91" i="2"/>
  <c r="S91" i="2" s="1"/>
  <c r="N79" i="2"/>
  <c r="S79" i="2" s="1"/>
  <c r="N67" i="2"/>
  <c r="S67" i="2" s="1"/>
  <c r="N55" i="2"/>
  <c r="S55" i="2" s="1"/>
  <c r="N43" i="2"/>
  <c r="S43" i="2" s="1"/>
  <c r="N31" i="2"/>
  <c r="S31" i="2" s="1"/>
  <c r="N19" i="2"/>
  <c r="S19" i="2" s="1"/>
  <c r="N73" i="2"/>
  <c r="S73" i="2" s="1"/>
  <c r="N150" i="2"/>
  <c r="S150" i="2" s="1"/>
  <c r="N138" i="2"/>
  <c r="S138" i="2" s="1"/>
  <c r="N126" i="2"/>
  <c r="S126" i="2" s="1"/>
  <c r="N114" i="2"/>
  <c r="S114" i="2" s="1"/>
  <c r="N102" i="2"/>
  <c r="S102" i="2" s="1"/>
  <c r="N90" i="2"/>
  <c r="S90" i="2" s="1"/>
  <c r="N78" i="2"/>
  <c r="S78" i="2" s="1"/>
  <c r="N66" i="2"/>
  <c r="S66" i="2" s="1"/>
  <c r="N54" i="2"/>
  <c r="S54" i="2" s="1"/>
  <c r="N42" i="2"/>
  <c r="S42" i="2" s="1"/>
  <c r="N30" i="2"/>
  <c r="S30" i="2" s="1"/>
  <c r="N6" i="2"/>
  <c r="S6" i="2" s="1"/>
  <c r="N37" i="2"/>
  <c r="S37" i="2" s="1"/>
  <c r="N149" i="2"/>
  <c r="S149" i="2" s="1"/>
  <c r="N137" i="2"/>
  <c r="S137" i="2" s="1"/>
  <c r="N125" i="2"/>
  <c r="S125" i="2" s="1"/>
  <c r="N113" i="2"/>
  <c r="S113" i="2" s="1"/>
  <c r="N101" i="2"/>
  <c r="S101" i="2" s="1"/>
  <c r="N89" i="2"/>
  <c r="S89" i="2" s="1"/>
  <c r="N77" i="2"/>
  <c r="S77" i="2" s="1"/>
  <c r="N65" i="2"/>
  <c r="S65" i="2" s="1"/>
  <c r="N53" i="2"/>
  <c r="S53" i="2" s="1"/>
  <c r="N41" i="2"/>
  <c r="S41" i="2" s="1"/>
  <c r="N29" i="2"/>
  <c r="S29" i="2" s="1"/>
  <c r="N121" i="2"/>
  <c r="S121" i="2" s="1"/>
  <c r="N148" i="2"/>
  <c r="S148" i="2" s="1"/>
  <c r="N136" i="2"/>
  <c r="S136" i="2" s="1"/>
  <c r="N124" i="2"/>
  <c r="S124" i="2" s="1"/>
  <c r="N112" i="2"/>
  <c r="S112" i="2" s="1"/>
  <c r="N100" i="2"/>
  <c r="S100" i="2" s="1"/>
  <c r="N88" i="2"/>
  <c r="S88" i="2" s="1"/>
  <c r="N76" i="2"/>
  <c r="S76" i="2" s="1"/>
  <c r="N64" i="2"/>
  <c r="S64" i="2" s="1"/>
  <c r="N52" i="2"/>
  <c r="S52" i="2" s="1"/>
  <c r="N40" i="2"/>
  <c r="S40" i="2" s="1"/>
  <c r="N28" i="2"/>
  <c r="S28" i="2" s="1"/>
  <c r="N133" i="2"/>
  <c r="S133" i="2" s="1"/>
  <c r="N147" i="2"/>
  <c r="S147" i="2" s="1"/>
  <c r="N135" i="2"/>
  <c r="S135" i="2" s="1"/>
  <c r="N123" i="2"/>
  <c r="S123" i="2" s="1"/>
  <c r="N111" i="2"/>
  <c r="S111" i="2" s="1"/>
  <c r="N99" i="2"/>
  <c r="S99" i="2" s="1"/>
  <c r="N87" i="2"/>
  <c r="S87" i="2" s="1"/>
  <c r="N75" i="2"/>
  <c r="S75" i="2" s="1"/>
  <c r="N63" i="2"/>
  <c r="S63" i="2" s="1"/>
  <c r="N51" i="2"/>
  <c r="S51" i="2" s="1"/>
  <c r="N39" i="2"/>
  <c r="S39" i="2" s="1"/>
  <c r="N27" i="2"/>
  <c r="S27" i="2" s="1"/>
  <c r="N25" i="2"/>
  <c r="S25" i="2" s="1"/>
  <c r="N146" i="2"/>
  <c r="S146" i="2" s="1"/>
  <c r="N134" i="2"/>
  <c r="S134" i="2" s="1"/>
  <c r="N122" i="2"/>
  <c r="S122" i="2" s="1"/>
  <c r="N110" i="2"/>
  <c r="S110" i="2" s="1"/>
  <c r="N98" i="2"/>
  <c r="S98" i="2" s="1"/>
  <c r="N86" i="2"/>
  <c r="S86" i="2" s="1"/>
  <c r="N74" i="2"/>
  <c r="S74" i="2" s="1"/>
  <c r="N62" i="2"/>
  <c r="S62" i="2" s="1"/>
  <c r="N50" i="2"/>
  <c r="S50" i="2" s="1"/>
  <c r="N38" i="2"/>
  <c r="S38" i="2" s="1"/>
  <c r="N26" i="2"/>
  <c r="S26" i="2" s="1"/>
  <c r="N145" i="2"/>
  <c r="S145" i="2" s="1"/>
  <c r="S155" i="2" l="1"/>
</calcChain>
</file>

<file path=xl/sharedStrings.xml><?xml version="1.0" encoding="utf-8"?>
<sst xmlns="http://schemas.openxmlformats.org/spreadsheetml/2006/main" count="823" uniqueCount="117">
  <si>
    <t>datetime</t>
  </si>
  <si>
    <t>TURB_PEAR_FNU</t>
  </si>
  <si>
    <t>ECOLI_PEAR</t>
  </si>
  <si>
    <t>LOG_TURB_PEAR_FNU</t>
  </si>
  <si>
    <t>LOG_ECOLI_Pear</t>
  </si>
  <si>
    <t>ecoli_grab</t>
  </si>
  <si>
    <t>ORG</t>
  </si>
  <si>
    <t>MillsR_Q_lag6hr</t>
  </si>
  <si>
    <t>qualitative observations</t>
  </si>
  <si>
    <t>Predicted LOG_ECOLI_Pear</t>
  </si>
  <si>
    <t>Residual LOG_ECOLI_Pear</t>
  </si>
  <si>
    <t>yes</t>
  </si>
  <si>
    <t>DWR</t>
  </si>
  <si>
    <t>MountainTrue</t>
  </si>
  <si>
    <t>MT</t>
  </si>
  <si>
    <t>big pulse 2 days before….turb/Q now back down</t>
  </si>
  <si>
    <t>in middle of big pulse; turb has dipped (btwn two peaks) but flow remains high</t>
  </si>
  <si>
    <t>a couple of big pulses in prior 5 days</t>
  </si>
  <si>
    <t>rising limb of turb/Q</t>
  </si>
  <si>
    <t>heart of a peak</t>
  </si>
  <si>
    <t>falling limb but still elevated</t>
  </si>
  <si>
    <t>falling limb</t>
  </si>
  <si>
    <t>heart of a mini peak</t>
  </si>
  <si>
    <t>peak within a falling limb</t>
  </si>
  <si>
    <t>nearing mid to lower end of a falling limb</t>
  </si>
  <si>
    <t>heart of a mini slightly extended peak</t>
  </si>
  <si>
    <t>nearing low point of mini extended peak from day before</t>
  </si>
  <si>
    <t>nearing low point of large peak</t>
  </si>
  <si>
    <t>nearing low point of mini peak from a couple days ago</t>
  </si>
  <si>
    <t>falling limb of a peak</t>
  </si>
  <si>
    <t>extended mini peak</t>
  </si>
  <si>
    <t>falling limb of a mini peak</t>
  </si>
  <si>
    <t>near low point between two peaks</t>
  </si>
  <si>
    <t>falling limb of large peak; turb now low (but spiky amplitude) but Q still elevated</t>
  </si>
  <si>
    <t>minutes after sharp rising limb of turb (Q had risen shortly prior to turb)</t>
  </si>
  <si>
    <t>stable low turb but falling limb of large Q peak</t>
  </si>
  <si>
    <t>odd quick turb peak; otherwise low turb</t>
  </si>
  <si>
    <t>quick turb peak simultaneous with Q peak</t>
  </si>
  <si>
    <t>slowly falling turb (from day before) and slowly rising Q</t>
  </si>
  <si>
    <t>trough low point of prior peak from a couple days prior</t>
  </si>
  <si>
    <t>falling limb of turb peak and extended Q peak/plateau</t>
  </si>
  <si>
    <t>a few hours after slight turb blip; Q rise preceded turb blip</t>
  </si>
  <si>
    <t>slow rising limb of moderate/low Q</t>
  </si>
  <si>
    <t>slow rising limb of moderate/low Q; turb spike 12 hrs prior</t>
  </si>
  <si>
    <t>falling limb of turb; two turb peaks in prior day</t>
  </si>
  <si>
    <t>at Q peak but still rel low turb; two turb/Q peaks in prior 2 days</t>
  </si>
  <si>
    <t>near turb peak and just after Q peak; a few peaks in prior few days as well</t>
  </si>
  <si>
    <t>falling limb of turb peak; several peaks in prior 6 days</t>
  </si>
  <si>
    <t>low point of turb but several peaks in prior 8 days</t>
  </si>
  <si>
    <t>likely steep rising limb of turb (gage was down); Q rising; large peak in prior 2 days</t>
  </si>
  <si>
    <t>high Q with multiple peaks; turb gage down</t>
  </si>
  <si>
    <t>falling limb of peak; multiple peaks in prior 5 days</t>
  </si>
  <si>
    <t>falling limb of peak; two peaks in prior 5 days</t>
  </si>
  <si>
    <t>falling limb of peak</t>
  </si>
  <si>
    <t>slow extended falling limb of peak with Q plateau</t>
  </si>
  <si>
    <t>turb trough after prior days' peak</t>
  </si>
  <si>
    <t>leading edge of rapidly rising turb peak after prior days' peak</t>
  </si>
  <si>
    <t>near peak;  prior higher peak occurred 1 day prior</t>
  </si>
  <si>
    <t>very slow and low rising turb but prior 12 hrs was a Q rise</t>
  </si>
  <si>
    <t>falling limb after prior peaks 1 and 2 days ago</t>
  </si>
  <si>
    <t>low turb/Q peak</t>
  </si>
  <si>
    <t>low turb/Q peak (second in 1 day) on falling limb</t>
  </si>
  <si>
    <t>rising limb of low turb</t>
  </si>
  <si>
    <t>turb plateau but falling Q limb</t>
  </si>
  <si>
    <t>Q plateau and turb spikes but trending down over the past day or two</t>
  </si>
  <si>
    <t>slow rising turb limb; rapid rising Q limb precedes it slightly</t>
  </si>
  <si>
    <t>two Q peaks in prior 36 hrs; turb gage down</t>
  </si>
  <si>
    <t>falling turb limb; rising Q limb</t>
  </si>
  <si>
    <t>falling turb limb; plateau/falling Q limb</t>
  </si>
  <si>
    <t>falling limb about a day or so after the prior day's peak</t>
  </si>
  <si>
    <t>rising Q but stable low turb</t>
  </si>
  <si>
    <t>turb trough within two moderately high peaks; steeply rising Q limb</t>
  </si>
  <si>
    <t>falling limb turb; trough of low Q with 2 peaks in prior 24 hrs</t>
  </si>
  <si>
    <t>coincides perfectly with second-in-1 day rising high turb peak and Q peak</t>
  </si>
  <si>
    <t>coincides perfectly with peak or leading edge of falling limb of high turb; falling high Q limb  (turb FNU = 284)</t>
  </si>
  <si>
    <t>leading edge of rising turb and Q peak following two prior peaks in prior 2 days</t>
  </si>
  <si>
    <t>falling turb limb; falling but still very high Q limb</t>
  </si>
  <si>
    <t>rising turb/Q limb</t>
  </si>
  <si>
    <t>10^residual log_ecoli</t>
  </si>
  <si>
    <t>predicted ecoli with Duans smearing adjustment</t>
  </si>
  <si>
    <t>Duan's adjustment</t>
  </si>
  <si>
    <t>one SD - arithm</t>
  </si>
  <si>
    <t>minus one SD - arithm</t>
  </si>
  <si>
    <t>1.96 SD - arithm</t>
  </si>
  <si>
    <t>minus 1.96 SD - arithm</t>
  </si>
  <si>
    <t>TURB</t>
  </si>
  <si>
    <t>ECOLI</t>
  </si>
  <si>
    <t>LOG_TURB</t>
  </si>
  <si>
    <t>LOG_ECOLI</t>
  </si>
  <si>
    <t>Predicted LOG_ECOLI</t>
  </si>
  <si>
    <t>Residual LOG_ECOLI</t>
  </si>
  <si>
    <t>arithmetic residual: 10^residual log_ecoli</t>
  </si>
  <si>
    <t>arithmetic - Predicted ECOLI</t>
  </si>
  <si>
    <t>+ SD = inverse log (log pred + rmse)</t>
  </si>
  <si>
    <t>- SD = inverse log (log pred - rmse)</t>
  </si>
  <si>
    <t>RMSE</t>
  </si>
  <si>
    <t>R2</t>
  </si>
  <si>
    <t>+ 1.96 SD = inverse log (log pred + 1.96 * rmse)</t>
  </si>
  <si>
    <t>- 1.96 SD = inverse log (log pred - 1.96 * rmse)</t>
  </si>
  <si>
    <t>FN_SD_upper</t>
  </si>
  <si>
    <t>FN_SD_lower</t>
  </si>
  <si>
    <t>FN_1.96SD_upper</t>
  </si>
  <si>
    <t>FP_SD_upper</t>
  </si>
  <si>
    <t>FP_PRED_DUANS</t>
  </si>
  <si>
    <t>FP_SD_lower</t>
  </si>
  <si>
    <t>FP_1.96SD_upper</t>
  </si>
  <si>
    <t>SD</t>
  </si>
  <si>
    <t>neg SD</t>
  </si>
  <si>
    <t>1.96 SD</t>
  </si>
  <si>
    <t>neg 1.96 SD</t>
  </si>
  <si>
    <t>&gt;235</t>
  </si>
  <si>
    <t>FN_410_PRED_DUANS</t>
  </si>
  <si>
    <t>&gt;410</t>
  </si>
  <si>
    <t>&gt;1265</t>
  </si>
  <si>
    <t>FN_235_PRED_DUANS</t>
  </si>
  <si>
    <t>FP_410_PRED_DUANS</t>
  </si>
  <si>
    <t>FP_1265_PRED_DUANS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</si>
</sst>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1" fontId="1" fillId="3" borderId="0" xfId="0" applyNumberFormat="1" applyFont="1" applyFill="1" applyAlignment="1">
      <alignment horizontal="center"/>
    </xf>
    <xf numFmtId="0" fontId="0" fillId="5" borderId="1" xfId="0" quotePrefix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7" borderId="2" xfId="0" applyFont="1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0" borderId="2" xfId="0" applyBorder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4C69-61A3-4598-A947-92DA36B87E17}">
  <dimension ref="A1:I150"/>
  <sheetViews>
    <sheetView workbookViewId="0"/>
  </sheetViews>
  <sheetFormatPr defaultRowHeight="15" x14ac:dyDescent="0.25"/>
  <cols>
    <col min="1" max="1" width="14.85546875" style="2" bestFit="1" customWidth="1"/>
    <col min="2" max="2" width="8.28515625" style="2" customWidth="1"/>
    <col min="3" max="3" width="6" style="2" bestFit="1" customWidth="1"/>
    <col min="4" max="4" width="12" style="12" customWidth="1"/>
    <col min="5" max="5" width="26.28515625" style="2" customWidth="1"/>
    <col min="6" max="6" width="11.7109375" style="2" customWidth="1"/>
    <col min="7" max="7" width="12.28515625" style="2" customWidth="1"/>
    <col min="8" max="8" width="11.7109375" style="2" customWidth="1"/>
    <col min="9" max="9" width="14.42578125" style="2" bestFit="1" customWidth="1"/>
  </cols>
  <sheetData>
    <row r="1" spans="1:9" s="3" customFormat="1" ht="45" x14ac:dyDescent="0.25">
      <c r="A1" s="5" t="s">
        <v>0</v>
      </c>
      <c r="B1" s="5" t="s">
        <v>85</v>
      </c>
      <c r="C1" s="5" t="s">
        <v>86</v>
      </c>
      <c r="D1" s="13" t="s">
        <v>92</v>
      </c>
      <c r="E1" s="18" t="s">
        <v>79</v>
      </c>
      <c r="F1" s="20" t="s">
        <v>106</v>
      </c>
      <c r="G1" s="20" t="s">
        <v>107</v>
      </c>
      <c r="H1" s="21" t="s">
        <v>108</v>
      </c>
      <c r="I1" s="21" t="s">
        <v>109</v>
      </c>
    </row>
    <row r="2" spans="1:9" x14ac:dyDescent="0.25">
      <c r="A2" s="6">
        <v>43607.416666666664</v>
      </c>
      <c r="B2" s="2">
        <v>3</v>
      </c>
      <c r="C2" s="2">
        <v>130</v>
      </c>
      <c r="D2" s="14">
        <v>45.904609734526268</v>
      </c>
      <c r="E2" s="19">
        <v>55.74407313756921</v>
      </c>
      <c r="F2" s="17">
        <v>85.754377663164277</v>
      </c>
      <c r="G2" s="17">
        <v>24.572893563010776</v>
      </c>
      <c r="H2" s="16">
        <v>156.2429029832079</v>
      </c>
      <c r="I2" s="16">
        <v>13.486905034692278</v>
      </c>
    </row>
    <row r="3" spans="1:9" x14ac:dyDescent="0.25">
      <c r="A3" s="6">
        <v>43614.40625</v>
      </c>
      <c r="B3" s="2">
        <v>3</v>
      </c>
      <c r="C3" s="2">
        <v>77</v>
      </c>
      <c r="D3" s="14">
        <v>45.904609734526268</v>
      </c>
      <c r="E3" s="19">
        <v>55.74407313756921</v>
      </c>
      <c r="F3" s="17">
        <v>85.754377663164277</v>
      </c>
      <c r="G3" s="17">
        <v>24.572893563010776</v>
      </c>
      <c r="H3" s="16">
        <v>156.2429029832079</v>
      </c>
      <c r="I3" s="16">
        <v>13.486905034692278</v>
      </c>
    </row>
    <row r="4" spans="1:9" x14ac:dyDescent="0.25">
      <c r="A4" s="6">
        <v>43621.333333333336</v>
      </c>
      <c r="B4" s="2">
        <v>3.7</v>
      </c>
      <c r="C4" s="2">
        <v>50</v>
      </c>
      <c r="D4" s="14">
        <v>59.880878546053708</v>
      </c>
      <c r="E4" s="19">
        <v>72.716097414123126</v>
      </c>
      <c r="F4" s="17">
        <v>111.86343818926173</v>
      </c>
      <c r="G4" s="17">
        <v>32.054437745606911</v>
      </c>
      <c r="H4" s="16">
        <v>203.81313230473708</v>
      </c>
      <c r="I4" s="16">
        <v>17.593172603254743</v>
      </c>
    </row>
    <row r="5" spans="1:9" x14ac:dyDescent="0.25">
      <c r="A5" s="6">
        <v>43628.416666666664</v>
      </c>
      <c r="B5" s="2">
        <v>19.899999999999999</v>
      </c>
      <c r="C5" s="2">
        <v>488</v>
      </c>
      <c r="D5" s="14">
        <v>504.99540542918618</v>
      </c>
      <c r="E5" s="19">
        <v>613.23908376914289</v>
      </c>
      <c r="F5" s="17">
        <v>943.38165525815828</v>
      </c>
      <c r="G5" s="17">
        <v>270.32575637142429</v>
      </c>
      <c r="H5" s="16">
        <v>1718.8240700387312</v>
      </c>
      <c r="I5" s="16">
        <v>148.36908788392833</v>
      </c>
    </row>
    <row r="6" spans="1:9" x14ac:dyDescent="0.25">
      <c r="A6" s="6">
        <v>43635.333333333336</v>
      </c>
      <c r="B6" s="2">
        <v>69</v>
      </c>
      <c r="C6" s="2">
        <v>2685</v>
      </c>
      <c r="D6" s="14">
        <v>2441.5042749110453</v>
      </c>
      <c r="E6" s="19">
        <v>2964.830627107252</v>
      </c>
      <c r="F6" s="17">
        <v>4560.9728710857225</v>
      </c>
      <c r="G6" s="17">
        <v>1306.9455339667336</v>
      </c>
      <c r="H6" s="16">
        <v>8310.0089024632289</v>
      </c>
      <c r="I6" s="16">
        <v>717.32090715835261</v>
      </c>
    </row>
    <row r="7" spans="1:9" x14ac:dyDescent="0.25">
      <c r="A7" s="6">
        <v>43635.427083333336</v>
      </c>
      <c r="B7" s="2">
        <v>58.9</v>
      </c>
      <c r="C7" s="2">
        <v>1990</v>
      </c>
      <c r="D7" s="14">
        <v>1997.7766582603037</v>
      </c>
      <c r="E7" s="19">
        <v>2425.9918294617487</v>
      </c>
      <c r="F7" s="17">
        <v>3732.0455403034343</v>
      </c>
      <c r="G7" s="17">
        <v>1069.4166331006797</v>
      </c>
      <c r="H7" s="16">
        <v>6799.7185120149989</v>
      </c>
      <c r="I7" s="16">
        <v>586.9524700526166</v>
      </c>
    </row>
    <row r="8" spans="1:9" x14ac:dyDescent="0.25">
      <c r="A8" s="6">
        <v>43642.333333333336</v>
      </c>
      <c r="B8" s="2">
        <v>15.9</v>
      </c>
      <c r="C8" s="2">
        <v>205</v>
      </c>
      <c r="D8" s="14">
        <v>379.99293545269933</v>
      </c>
      <c r="E8" s="19">
        <v>461.44285090616916</v>
      </c>
      <c r="F8" s="17">
        <v>709.8646058553943</v>
      </c>
      <c r="G8" s="17">
        <v>203.41150946660088</v>
      </c>
      <c r="H8" s="16">
        <v>1293.3602897746787</v>
      </c>
      <c r="I8" s="16">
        <v>111.6430063111918</v>
      </c>
    </row>
    <row r="9" spans="1:9" x14ac:dyDescent="0.25">
      <c r="A9" s="6">
        <v>43656.333333333336</v>
      </c>
      <c r="B9" s="2">
        <v>14.8</v>
      </c>
      <c r="C9" s="2">
        <v>100</v>
      </c>
      <c r="D9" s="14">
        <v>346.98900183970011</v>
      </c>
      <c r="E9" s="19">
        <v>421.36466050676887</v>
      </c>
      <c r="F9" s="17">
        <v>648.20997457137196</v>
      </c>
      <c r="G9" s="17">
        <v>185.74439166464009</v>
      </c>
      <c r="H9" s="16">
        <v>1181.0266825970632</v>
      </c>
      <c r="I9" s="16">
        <v>101.94635665042738</v>
      </c>
    </row>
    <row r="10" spans="1:9" x14ac:dyDescent="0.25">
      <c r="A10" s="6">
        <v>43656.4375</v>
      </c>
      <c r="B10" s="2">
        <v>14</v>
      </c>
      <c r="C10" s="2">
        <v>162</v>
      </c>
      <c r="D10" s="14">
        <v>323.39225703335137</v>
      </c>
      <c r="E10" s="19">
        <v>392.71005096100197</v>
      </c>
      <c r="F10" s="17">
        <v>604.12890782345096</v>
      </c>
      <c r="G10" s="17">
        <v>173.11297399410032</v>
      </c>
      <c r="H10" s="16">
        <v>1100.7117876263987</v>
      </c>
      <c r="I10" s="16">
        <v>95.013565844197601</v>
      </c>
    </row>
    <row r="11" spans="1:9" x14ac:dyDescent="0.25">
      <c r="A11" s="6">
        <v>43663.333333333336</v>
      </c>
      <c r="B11" s="2">
        <v>43.5</v>
      </c>
      <c r="C11" s="2">
        <v>480</v>
      </c>
      <c r="D11" s="14">
        <v>1360.5959859383236</v>
      </c>
      <c r="E11" s="19">
        <v>1652.2341130760885</v>
      </c>
      <c r="F11" s="17">
        <v>2541.7286564443625</v>
      </c>
      <c r="G11" s="17">
        <v>728.33165422982665</v>
      </c>
      <c r="H11" s="16">
        <v>4630.982985362637</v>
      </c>
      <c r="I11" s="16">
        <v>399.74697441185106</v>
      </c>
    </row>
    <row r="12" spans="1:9" x14ac:dyDescent="0.25">
      <c r="A12" s="6">
        <v>43663.427083333336</v>
      </c>
      <c r="B12" s="2">
        <v>28.1</v>
      </c>
      <c r="C12" s="2">
        <v>649</v>
      </c>
      <c r="D12" s="14">
        <v>781.99798049634774</v>
      </c>
      <c r="E12" s="19">
        <v>949.61601613253947</v>
      </c>
      <c r="F12" s="17">
        <v>1460.8500222337775</v>
      </c>
      <c r="G12" s="17">
        <v>418.60617598875319</v>
      </c>
      <c r="H12" s="16">
        <v>2661.6419419825479</v>
      </c>
      <c r="I12" s="16">
        <v>229.75323309072519</v>
      </c>
    </row>
    <row r="13" spans="1:9" x14ac:dyDescent="0.25">
      <c r="A13" s="6">
        <v>43668.385416666664</v>
      </c>
      <c r="B13" s="2">
        <v>20.5</v>
      </c>
      <c r="C13" s="2">
        <v>347</v>
      </c>
      <c r="D13" s="14">
        <v>524.36945088350581</v>
      </c>
      <c r="E13" s="19">
        <v>636.76587580641171</v>
      </c>
      <c r="F13" s="17">
        <v>979.57429953421831</v>
      </c>
      <c r="G13" s="17">
        <v>280.69674873117128</v>
      </c>
      <c r="H13" s="16">
        <v>1784.7664039746392</v>
      </c>
      <c r="I13" s="16">
        <v>154.06123759811467</v>
      </c>
    </row>
    <row r="14" spans="1:9" x14ac:dyDescent="0.25">
      <c r="A14" s="6">
        <v>43669.364583333336</v>
      </c>
      <c r="B14" s="2">
        <v>79.8</v>
      </c>
      <c r="C14" s="2">
        <v>3030</v>
      </c>
      <c r="D14" s="14">
        <v>2935.5952292062821</v>
      </c>
      <c r="E14" s="19">
        <v>3564.8279357028064</v>
      </c>
      <c r="F14" s="17">
        <v>5483.9839268298438</v>
      </c>
      <c r="G14" s="17">
        <v>1571.4341005956185</v>
      </c>
      <c r="H14" s="16">
        <v>9991.7181138753476</v>
      </c>
      <c r="I14" s="16">
        <v>862.48623625314053</v>
      </c>
    </row>
    <row r="15" spans="1:9" x14ac:dyDescent="0.25">
      <c r="A15" s="6">
        <v>43670.333333333336</v>
      </c>
      <c r="B15" s="2">
        <v>60.6</v>
      </c>
      <c r="C15" s="2">
        <v>2645</v>
      </c>
      <c r="D15" s="14">
        <v>2071.1337029826223</v>
      </c>
      <c r="E15" s="19">
        <v>2515.0726535838899</v>
      </c>
      <c r="F15" s="17">
        <v>3869.0837975449454</v>
      </c>
      <c r="G15" s="17">
        <v>1108.684908389007</v>
      </c>
      <c r="H15" s="16">
        <v>7049.3997028140839</v>
      </c>
      <c r="I15" s="16">
        <v>608.50497864635554</v>
      </c>
    </row>
    <row r="16" spans="1:9" x14ac:dyDescent="0.25">
      <c r="A16" s="6">
        <v>43670.427083333336</v>
      </c>
      <c r="B16" s="2">
        <v>67.099999999999994</v>
      </c>
      <c r="C16" s="2">
        <v>2420</v>
      </c>
      <c r="D16" s="14">
        <v>2356.6155690992359</v>
      </c>
      <c r="E16" s="19">
        <v>2861.7463779938566</v>
      </c>
      <c r="F16" s="17">
        <v>4402.3923237371628</v>
      </c>
      <c r="G16" s="17">
        <v>1261.5043213155677</v>
      </c>
      <c r="H16" s="16">
        <v>8021.0780542711145</v>
      </c>
      <c r="I16" s="16">
        <v>692.38036370481075</v>
      </c>
    </row>
    <row r="17" spans="1:9" x14ac:dyDescent="0.25">
      <c r="A17" s="6">
        <v>43671.427083333336</v>
      </c>
      <c r="B17" s="2">
        <v>22.2</v>
      </c>
      <c r="C17" s="2">
        <v>507</v>
      </c>
      <c r="D17" s="14">
        <v>580.07875547027538</v>
      </c>
      <c r="E17" s="19">
        <v>704.41623962144899</v>
      </c>
      <c r="F17" s="17">
        <v>1083.6448225713182</v>
      </c>
      <c r="G17" s="17">
        <v>310.51812876243247</v>
      </c>
      <c r="H17" s="16">
        <v>1974.3809878290783</v>
      </c>
      <c r="I17" s="16">
        <v>170.42878989527316</v>
      </c>
    </row>
    <row r="18" spans="1:9" x14ac:dyDescent="0.25">
      <c r="A18" s="6">
        <v>43676.364583333336</v>
      </c>
      <c r="B18" s="2">
        <v>8.9</v>
      </c>
      <c r="C18" s="2">
        <v>114</v>
      </c>
      <c r="D18" s="14">
        <v>182.13417755027058</v>
      </c>
      <c r="E18" s="19">
        <v>221.17388586743587</v>
      </c>
      <c r="F18" s="17">
        <v>340.24476272299813</v>
      </c>
      <c r="G18" s="17">
        <v>97.497044087994908</v>
      </c>
      <c r="H18" s="16">
        <v>619.91971606959987</v>
      </c>
      <c r="I18" s="16">
        <v>53.511539917193275</v>
      </c>
    </row>
    <row r="19" spans="1:9" x14ac:dyDescent="0.25">
      <c r="A19" s="6">
        <v>43677.364583333336</v>
      </c>
      <c r="B19" s="2">
        <v>8.9</v>
      </c>
      <c r="C19" s="2">
        <v>145</v>
      </c>
      <c r="D19" s="14">
        <v>182.13417755027058</v>
      </c>
      <c r="E19" s="19">
        <v>221.17388586743587</v>
      </c>
      <c r="F19" s="17">
        <v>340.24476272299813</v>
      </c>
      <c r="G19" s="17">
        <v>97.497044087994908</v>
      </c>
      <c r="H19" s="16">
        <v>619.91971606959987</v>
      </c>
      <c r="I19" s="16">
        <v>53.511539917193275</v>
      </c>
    </row>
    <row r="20" spans="1:9" x14ac:dyDescent="0.25">
      <c r="A20" s="6">
        <v>43678.364583333336</v>
      </c>
      <c r="B20" s="2">
        <v>9.4</v>
      </c>
      <c r="C20" s="2">
        <v>236</v>
      </c>
      <c r="D20" s="14">
        <v>195.1982312407757</v>
      </c>
      <c r="E20" s="19">
        <v>237.03816548136132</v>
      </c>
      <c r="F20" s="17">
        <v>364.64971465410713</v>
      </c>
      <c r="G20" s="17">
        <v>104.49027641683421</v>
      </c>
      <c r="H20" s="16">
        <v>664.38509079203845</v>
      </c>
      <c r="I20" s="16">
        <v>57.349796086038189</v>
      </c>
    </row>
    <row r="21" spans="1:9" x14ac:dyDescent="0.25">
      <c r="A21" s="6">
        <v>43679.520833333336</v>
      </c>
      <c r="B21" s="2">
        <v>22.4</v>
      </c>
      <c r="C21" s="2">
        <v>818</v>
      </c>
      <c r="D21" s="14">
        <v>586.70986199593915</v>
      </c>
      <c r="E21" s="19">
        <v>712.46869642888794</v>
      </c>
      <c r="F21" s="17">
        <v>1096.0323892365184</v>
      </c>
      <c r="G21" s="17">
        <v>314.06778261642364</v>
      </c>
      <c r="H21" s="16">
        <v>1996.9509070496604</v>
      </c>
      <c r="I21" s="16">
        <v>172.37702787188948</v>
      </c>
    </row>
    <row r="22" spans="1:9" x14ac:dyDescent="0.25">
      <c r="A22" s="6">
        <v>43683.447916666664</v>
      </c>
      <c r="B22" s="2">
        <v>44.9</v>
      </c>
      <c r="C22" s="2">
        <v>1100</v>
      </c>
      <c r="D22" s="14">
        <v>1416.3297629725603</v>
      </c>
      <c r="E22" s="19">
        <v>1719.914194906579</v>
      </c>
      <c r="F22" s="17">
        <v>2645.8448964478971</v>
      </c>
      <c r="G22" s="17">
        <v>758.1661344453679</v>
      </c>
      <c r="H22" s="16">
        <v>4820.6808646912741</v>
      </c>
      <c r="I22" s="16">
        <v>416.12171678375068</v>
      </c>
    </row>
    <row r="23" spans="1:9" x14ac:dyDescent="0.25">
      <c r="A23" s="6">
        <v>43684.333333333336</v>
      </c>
      <c r="B23" s="2">
        <v>33.200000000000003</v>
      </c>
      <c r="C23" s="2">
        <v>205</v>
      </c>
      <c r="D23" s="14">
        <v>966.05721274665461</v>
      </c>
      <c r="E23" s="19">
        <v>1173.1275842199798</v>
      </c>
      <c r="F23" s="17">
        <v>1804.6909786445947</v>
      </c>
      <c r="G23" s="17">
        <v>517.13370839852053</v>
      </c>
      <c r="H23" s="16">
        <v>3288.1138569810669</v>
      </c>
      <c r="I23" s="16">
        <v>283.83035955959849</v>
      </c>
    </row>
    <row r="24" spans="1:9" x14ac:dyDescent="0.25">
      <c r="A24" s="6">
        <v>43690.385416666664</v>
      </c>
      <c r="B24" s="2">
        <v>10.9</v>
      </c>
      <c r="C24" s="2">
        <v>192</v>
      </c>
      <c r="D24" s="14">
        <v>235.48621696598428</v>
      </c>
      <c r="E24" s="19">
        <v>285.96171446302759</v>
      </c>
      <c r="F24" s="17">
        <v>439.91167991528209</v>
      </c>
      <c r="G24" s="17">
        <v>126.05657206380592</v>
      </c>
      <c r="H24" s="16">
        <v>801.51101085662231</v>
      </c>
      <c r="I24" s="16">
        <v>69.186520995742598</v>
      </c>
    </row>
    <row r="25" spans="1:9" x14ac:dyDescent="0.25">
      <c r="A25" s="6">
        <v>43691.333333333336</v>
      </c>
      <c r="B25" s="2">
        <v>18.600000000000001</v>
      </c>
      <c r="C25" s="2">
        <v>205</v>
      </c>
      <c r="D25" s="14">
        <v>463.55671665169223</v>
      </c>
      <c r="E25" s="19">
        <v>562.91818329103262</v>
      </c>
      <c r="F25" s="17">
        <v>865.97006222115647</v>
      </c>
      <c r="G25" s="17">
        <v>248.14348547076972</v>
      </c>
      <c r="H25" s="16">
        <v>1577.781567600385</v>
      </c>
      <c r="I25" s="16">
        <v>136.19428314130386</v>
      </c>
    </row>
    <row r="26" spans="1:9" x14ac:dyDescent="0.25">
      <c r="A26" s="6">
        <v>43697.427083333336</v>
      </c>
      <c r="B26" s="2">
        <v>21.2</v>
      </c>
      <c r="C26" s="2">
        <v>613</v>
      </c>
      <c r="D26" s="14">
        <v>547.16466667790917</v>
      </c>
      <c r="E26" s="19">
        <v>664.44715190871489</v>
      </c>
      <c r="F26" s="17">
        <v>1022.1580303501737</v>
      </c>
      <c r="G26" s="17">
        <v>292.8991051982261</v>
      </c>
      <c r="H26" s="16">
        <v>1862.3531803451031</v>
      </c>
      <c r="I26" s="16">
        <v>160.75853689860742</v>
      </c>
    </row>
    <row r="27" spans="1:9" x14ac:dyDescent="0.25">
      <c r="A27" s="6">
        <v>43698.333333333336</v>
      </c>
      <c r="B27" s="2">
        <v>13.7</v>
      </c>
      <c r="C27" s="2">
        <v>425</v>
      </c>
      <c r="D27" s="14">
        <v>314.63494477248821</v>
      </c>
      <c r="E27" s="19">
        <v>382.07564500523318</v>
      </c>
      <c r="F27" s="17">
        <v>587.76937732585293</v>
      </c>
      <c r="G27" s="17">
        <v>168.42515498575381</v>
      </c>
      <c r="H27" s="16">
        <v>1070.90502316678</v>
      </c>
      <c r="I27" s="16">
        <v>92.440642569074441</v>
      </c>
    </row>
    <row r="28" spans="1:9" x14ac:dyDescent="0.25">
      <c r="A28" s="6">
        <v>43704.458333333336</v>
      </c>
      <c r="B28" s="2">
        <v>16.8</v>
      </c>
      <c r="C28" s="2">
        <v>431</v>
      </c>
      <c r="D28" s="14">
        <v>407.45613943329261</v>
      </c>
      <c r="E28" s="19">
        <v>494.79267917264775</v>
      </c>
      <c r="F28" s="17">
        <v>761.16860298361621</v>
      </c>
      <c r="G28" s="17">
        <v>218.11265587035274</v>
      </c>
      <c r="H28" s="16">
        <v>1386.8352313973846</v>
      </c>
      <c r="I28" s="16">
        <v>119.71177383098298</v>
      </c>
    </row>
    <row r="29" spans="1:9" x14ac:dyDescent="0.25">
      <c r="A29" s="6">
        <v>43705.333333333336</v>
      </c>
      <c r="B29" s="2">
        <v>16.600000000000001</v>
      </c>
      <c r="C29" s="2">
        <v>205</v>
      </c>
      <c r="D29" s="14">
        <v>401.31840203877971</v>
      </c>
      <c r="E29" s="19">
        <v>487.33934313085183</v>
      </c>
      <c r="F29" s="17">
        <v>749.70269893671809</v>
      </c>
      <c r="G29" s="17">
        <v>214.8271041886087</v>
      </c>
      <c r="H29" s="16">
        <v>1365.9445645599303</v>
      </c>
      <c r="I29" s="16">
        <v>117.90848910976663</v>
      </c>
    </row>
    <row r="30" spans="1:9" x14ac:dyDescent="0.25">
      <c r="A30" s="6">
        <v>43711.395833333336</v>
      </c>
      <c r="B30" s="2">
        <v>4</v>
      </c>
      <c r="C30" s="2">
        <v>82</v>
      </c>
      <c r="D30" s="14">
        <v>66.099598547663334</v>
      </c>
      <c r="E30" s="19">
        <v>80.267774350199119</v>
      </c>
      <c r="F30" s="17">
        <v>123.48062580252243</v>
      </c>
      <c r="G30" s="17">
        <v>35.383339692087986</v>
      </c>
      <c r="H30" s="16">
        <v>224.97943502488491</v>
      </c>
      <c r="I30" s="16">
        <v>19.420250245001217</v>
      </c>
    </row>
    <row r="31" spans="1:9" x14ac:dyDescent="0.25">
      <c r="A31" s="6">
        <v>43712.333333333336</v>
      </c>
      <c r="B31" s="2">
        <v>5</v>
      </c>
      <c r="C31" s="2">
        <v>315</v>
      </c>
      <c r="D31" s="14">
        <v>87.703883449688107</v>
      </c>
      <c r="E31" s="19">
        <v>106.5028484446762</v>
      </c>
      <c r="F31" s="17">
        <v>163.83957923541453</v>
      </c>
      <c r="G31" s="17">
        <v>46.948186805974359</v>
      </c>
      <c r="H31" s="16">
        <v>298.51270781578336</v>
      </c>
      <c r="I31" s="16">
        <v>25.767650658622255</v>
      </c>
    </row>
    <row r="32" spans="1:9" x14ac:dyDescent="0.25">
      <c r="A32" s="6">
        <v>43719.333333333336</v>
      </c>
      <c r="B32" s="2">
        <v>3.9</v>
      </c>
      <c r="C32" s="2">
        <v>150</v>
      </c>
      <c r="D32" s="14">
        <v>64.012339076733554</v>
      </c>
      <c r="E32" s="19">
        <v>77.733119436945785</v>
      </c>
      <c r="F32" s="17">
        <v>119.58141746622971</v>
      </c>
      <c r="G32" s="17">
        <v>34.266022605325631</v>
      </c>
      <c r="H32" s="16">
        <v>217.87514896509123</v>
      </c>
      <c r="I32" s="16">
        <v>18.807007469820427</v>
      </c>
    </row>
    <row r="33" spans="1:9" x14ac:dyDescent="0.25">
      <c r="A33" s="6">
        <v>43726.333333333336</v>
      </c>
      <c r="B33" s="2">
        <v>6.5</v>
      </c>
      <c r="C33" s="2">
        <v>100</v>
      </c>
      <c r="D33" s="14">
        <v>122.29993367104458</v>
      </c>
      <c r="E33" s="19">
        <v>148.51441906826457</v>
      </c>
      <c r="F33" s="17">
        <v>228.46844273067714</v>
      </c>
      <c r="G33" s="17">
        <v>65.467570037993525</v>
      </c>
      <c r="H33" s="16">
        <v>416.26531152155059</v>
      </c>
      <c r="I33" s="16">
        <v>35.932068711825764</v>
      </c>
    </row>
    <row r="34" spans="1:9" x14ac:dyDescent="0.25">
      <c r="A34" s="6">
        <v>43740.395833333336</v>
      </c>
      <c r="B34" s="2">
        <v>14.6</v>
      </c>
      <c r="C34" s="2">
        <v>133</v>
      </c>
      <c r="D34" s="14">
        <v>341.05706430683426</v>
      </c>
      <c r="E34" s="19">
        <v>414.16123667652863</v>
      </c>
      <c r="F34" s="17">
        <v>637.12852513939799</v>
      </c>
      <c r="G34" s="17">
        <v>182.56900534809117</v>
      </c>
      <c r="H34" s="16">
        <v>1160.8364850153839</v>
      </c>
      <c r="I34" s="16">
        <v>100.20353651449426</v>
      </c>
    </row>
    <row r="35" spans="1:9" x14ac:dyDescent="0.25">
      <c r="A35" s="6">
        <v>43747.333333333336</v>
      </c>
      <c r="B35" s="2">
        <v>9.9</v>
      </c>
      <c r="C35" s="2">
        <v>236</v>
      </c>
      <c r="D35" s="14">
        <v>208.44947779808652</v>
      </c>
      <c r="E35" s="19">
        <v>253.12976197954728</v>
      </c>
      <c r="F35" s="17">
        <v>389.40436148271647</v>
      </c>
      <c r="G35" s="17">
        <v>111.58371372330798</v>
      </c>
      <c r="H35" s="16">
        <v>709.48760320275312</v>
      </c>
      <c r="I35" s="16">
        <v>61.243050052106106</v>
      </c>
    </row>
    <row r="36" spans="1:9" x14ac:dyDescent="0.25">
      <c r="A36" s="6">
        <v>43754.333333333336</v>
      </c>
      <c r="B36" s="2">
        <v>7</v>
      </c>
      <c r="C36" s="2">
        <v>127</v>
      </c>
      <c r="D36" s="14">
        <v>134.34324811399551</v>
      </c>
      <c r="E36" s="19">
        <v>163.1391681949664</v>
      </c>
      <c r="F36" s="17">
        <v>250.96655220224682</v>
      </c>
      <c r="G36" s="17">
        <v>71.914397179406265</v>
      </c>
      <c r="H36" s="16">
        <v>457.2564542627336</v>
      </c>
      <c r="I36" s="16">
        <v>39.470428783599772</v>
      </c>
    </row>
    <row r="37" spans="1:9" x14ac:dyDescent="0.25">
      <c r="A37" s="6">
        <v>43768.333333333336</v>
      </c>
      <c r="B37" s="2">
        <v>14.4</v>
      </c>
      <c r="C37" s="2">
        <v>167</v>
      </c>
      <c r="D37" s="14">
        <v>335.14681324958485</v>
      </c>
      <c r="E37" s="19">
        <v>406.98414772833723</v>
      </c>
      <c r="F37" s="17">
        <v>626.08758820128685</v>
      </c>
      <c r="G37" s="17">
        <v>179.40522787562446</v>
      </c>
      <c r="H37" s="16">
        <v>1140.7201004543433</v>
      </c>
      <c r="I37" s="16">
        <v>98.467087926840549</v>
      </c>
    </row>
    <row r="38" spans="1:9" x14ac:dyDescent="0.25">
      <c r="A38" s="6">
        <v>43908.479166666664</v>
      </c>
      <c r="B38" s="2">
        <v>4</v>
      </c>
      <c r="C38" s="2">
        <v>77</v>
      </c>
      <c r="D38" s="14">
        <v>66.099598547663334</v>
      </c>
      <c r="E38" s="19">
        <v>80.267774350199119</v>
      </c>
      <c r="F38" s="17">
        <v>123.48062580252243</v>
      </c>
      <c r="G38" s="17">
        <v>35.383339692087986</v>
      </c>
      <c r="H38" s="16">
        <v>224.97943502488491</v>
      </c>
      <c r="I38" s="16">
        <v>19.420250245001217</v>
      </c>
    </row>
    <row r="39" spans="1:9" x14ac:dyDescent="0.25">
      <c r="A39" s="6">
        <v>43929.479166666664</v>
      </c>
      <c r="B39" s="2">
        <v>4.3</v>
      </c>
      <c r="C39" s="2">
        <v>155</v>
      </c>
      <c r="D39" s="14">
        <v>72.444379103747892</v>
      </c>
      <c r="E39" s="19">
        <v>87.972532399676396</v>
      </c>
      <c r="F39" s="17">
        <v>135.33330707228916</v>
      </c>
      <c r="G39" s="17">
        <v>38.779722281701027</v>
      </c>
      <c r="H39" s="16">
        <v>246.5748028671793</v>
      </c>
      <c r="I39" s="16">
        <v>21.284364836558524</v>
      </c>
    </row>
    <row r="40" spans="1:9" x14ac:dyDescent="0.25">
      <c r="A40" s="6">
        <v>43936.541666666664</v>
      </c>
      <c r="B40" s="2">
        <v>31</v>
      </c>
      <c r="C40" s="2">
        <v>1050</v>
      </c>
      <c r="D40" s="14">
        <v>885.65667989900487</v>
      </c>
      <c r="E40" s="19">
        <v>1075.4935293989456</v>
      </c>
      <c r="F40" s="17">
        <v>1654.4947848851848</v>
      </c>
      <c r="G40" s="17">
        <v>474.09502998473403</v>
      </c>
      <c r="H40" s="16">
        <v>3014.4591472218167</v>
      </c>
      <c r="I40" s="16">
        <v>260.20845410117278</v>
      </c>
    </row>
    <row r="41" spans="1:9" x14ac:dyDescent="0.25">
      <c r="A41" s="6">
        <v>43937.53125</v>
      </c>
      <c r="B41" s="2">
        <v>18.899999999999999</v>
      </c>
      <c r="C41" s="2">
        <v>420</v>
      </c>
      <c r="D41" s="14">
        <v>473.05277498693636</v>
      </c>
      <c r="E41" s="19">
        <v>574.44968248947441</v>
      </c>
      <c r="F41" s="17">
        <v>883.70964387758181</v>
      </c>
      <c r="G41" s="17">
        <v>253.22675776280249</v>
      </c>
      <c r="H41" s="16">
        <v>1610.1027599550698</v>
      </c>
      <c r="I41" s="16">
        <v>138.98425211635899</v>
      </c>
    </row>
    <row r="42" spans="1:9" x14ac:dyDescent="0.25">
      <c r="A42" s="6">
        <v>43942.479166666664</v>
      </c>
      <c r="B42" s="2">
        <v>10.6</v>
      </c>
      <c r="C42" s="2">
        <v>260</v>
      </c>
      <c r="D42" s="14">
        <v>227.30253113988775</v>
      </c>
      <c r="E42" s="19">
        <v>276.02388939789699</v>
      </c>
      <c r="F42" s="17">
        <v>424.62374066329158</v>
      </c>
      <c r="G42" s="17">
        <v>121.67581723502585</v>
      </c>
      <c r="H42" s="16">
        <v>773.65666598872303</v>
      </c>
      <c r="I42" s="16">
        <v>66.782130800321625</v>
      </c>
    </row>
    <row r="43" spans="1:9" x14ac:dyDescent="0.25">
      <c r="A43" s="6">
        <v>43943.40625</v>
      </c>
      <c r="B43" s="2">
        <v>8.6999999999999993</v>
      </c>
      <c r="C43" s="2">
        <v>137</v>
      </c>
      <c r="D43" s="14">
        <v>176.96265974398395</v>
      </c>
      <c r="E43" s="19">
        <v>214.8938745898526</v>
      </c>
      <c r="F43" s="17">
        <v>330.58385298829364</v>
      </c>
      <c r="G43" s="17">
        <v>94.728713034795263</v>
      </c>
      <c r="H43" s="16">
        <v>602.31771575728988</v>
      </c>
      <c r="I43" s="16">
        <v>51.992133261914617</v>
      </c>
    </row>
    <row r="44" spans="1:9" x14ac:dyDescent="0.25">
      <c r="A44" s="6">
        <v>43950.40625</v>
      </c>
      <c r="B44" s="2">
        <v>5.5</v>
      </c>
      <c r="C44" s="2">
        <v>113</v>
      </c>
      <c r="D44" s="14">
        <v>98.9642441680556</v>
      </c>
      <c r="E44" s="19">
        <v>120.17682095136279</v>
      </c>
      <c r="F44" s="17">
        <v>184.87505325971648</v>
      </c>
      <c r="G44" s="17">
        <v>52.975896158341158</v>
      </c>
      <c r="H44" s="16">
        <v>336.838955603324</v>
      </c>
      <c r="I44" s="16">
        <v>29.075976696971679</v>
      </c>
    </row>
    <row r="45" spans="1:9" x14ac:dyDescent="0.25">
      <c r="A45" s="6">
        <v>43955.40625</v>
      </c>
      <c r="B45" s="2">
        <v>10.4</v>
      </c>
      <c r="C45" s="2">
        <v>77</v>
      </c>
      <c r="D45" s="14">
        <v>221.88093760961934</v>
      </c>
      <c r="E45" s="19">
        <v>269.44019969829492</v>
      </c>
      <c r="F45" s="17">
        <v>414.4956645981743</v>
      </c>
      <c r="G45" s="17">
        <v>118.7736197970855</v>
      </c>
      <c r="H45" s="16">
        <v>755.20349719232297</v>
      </c>
      <c r="I45" s="16">
        <v>65.189251185348311</v>
      </c>
    </row>
    <row r="46" spans="1:9" x14ac:dyDescent="0.25">
      <c r="A46" s="6">
        <v>43964.395833333336</v>
      </c>
      <c r="B46" s="2">
        <v>5.5</v>
      </c>
      <c r="C46" s="2">
        <v>115</v>
      </c>
      <c r="D46" s="14">
        <v>98.9642441680556</v>
      </c>
      <c r="E46" s="19">
        <v>120.17682095136279</v>
      </c>
      <c r="F46" s="17">
        <v>184.87505325971648</v>
      </c>
      <c r="G46" s="17">
        <v>52.975896158341158</v>
      </c>
      <c r="H46" s="16">
        <v>336.838955603324</v>
      </c>
      <c r="I46" s="16">
        <v>29.075976696971679</v>
      </c>
    </row>
    <row r="47" spans="1:9" x14ac:dyDescent="0.25">
      <c r="A47" s="6">
        <v>43969.5</v>
      </c>
      <c r="B47" s="2">
        <v>19.7</v>
      </c>
      <c r="C47" s="2">
        <v>1115</v>
      </c>
      <c r="D47" s="14">
        <v>498.5717908219076</v>
      </c>
      <c r="E47" s="19">
        <v>605.43859391536751</v>
      </c>
      <c r="F47" s="17">
        <v>931.38170413819853</v>
      </c>
      <c r="G47" s="17">
        <v>266.88717364634942</v>
      </c>
      <c r="H47" s="16">
        <v>1696.9603792309749</v>
      </c>
      <c r="I47" s="16">
        <v>146.48181162368235</v>
      </c>
    </row>
    <row r="48" spans="1:9" x14ac:dyDescent="0.25">
      <c r="A48" s="6">
        <v>43971.322916666664</v>
      </c>
      <c r="B48" s="2">
        <v>56.3</v>
      </c>
      <c r="C48" s="2">
        <v>3385</v>
      </c>
      <c r="D48" s="14">
        <v>1886.6785329552652</v>
      </c>
      <c r="E48" s="19">
        <v>2291.0802800930387</v>
      </c>
      <c r="F48" s="17">
        <v>3524.5031899779442</v>
      </c>
      <c r="G48" s="17">
        <v>1009.9454291418891</v>
      </c>
      <c r="H48" s="16">
        <v>6421.5801569775094</v>
      </c>
      <c r="I48" s="16">
        <v>554.31152453131256</v>
      </c>
    </row>
    <row r="49" spans="1:9" x14ac:dyDescent="0.25">
      <c r="A49" s="6">
        <v>43978.479166666664</v>
      </c>
      <c r="B49" s="2">
        <v>13.3</v>
      </c>
      <c r="C49" s="2">
        <v>414</v>
      </c>
      <c r="D49" s="14">
        <v>303.03819907689052</v>
      </c>
      <c r="E49" s="19">
        <v>367.99318479150497</v>
      </c>
      <c r="F49" s="17">
        <v>566.10550269985845</v>
      </c>
      <c r="G49" s="17">
        <v>162.21737761212546</v>
      </c>
      <c r="H49" s="16">
        <v>1031.4338410106348</v>
      </c>
      <c r="I49" s="16">
        <v>89.033485666695512</v>
      </c>
    </row>
    <row r="50" spans="1:9" x14ac:dyDescent="0.25">
      <c r="A50" s="6">
        <v>43985.333333333336</v>
      </c>
      <c r="B50" s="2">
        <v>8.1999999999999993</v>
      </c>
      <c r="C50" s="2">
        <v>155</v>
      </c>
      <c r="D50" s="14">
        <v>164.17370796270504</v>
      </c>
      <c r="E50" s="19">
        <v>199.36366384258082</v>
      </c>
      <c r="F50" s="17">
        <v>306.69281879128749</v>
      </c>
      <c r="G50" s="17">
        <v>87.882743692690653</v>
      </c>
      <c r="H50" s="16">
        <v>558.78868971883549</v>
      </c>
      <c r="I50" s="16">
        <v>48.234702817241079</v>
      </c>
    </row>
    <row r="51" spans="1:9" x14ac:dyDescent="0.25">
      <c r="A51" s="6">
        <v>43985.427083333336</v>
      </c>
      <c r="B51" s="2">
        <v>8</v>
      </c>
      <c r="C51" s="2">
        <v>150</v>
      </c>
      <c r="D51" s="14">
        <v>159.11553921332049</v>
      </c>
      <c r="E51" s="19">
        <v>193.2212975238495</v>
      </c>
      <c r="F51" s="17">
        <v>297.24365637105933</v>
      </c>
      <c r="G51" s="17">
        <v>85.175088774781926</v>
      </c>
      <c r="H51" s="16">
        <v>541.57248912910791</v>
      </c>
      <c r="I51" s="16">
        <v>46.748598437595561</v>
      </c>
    </row>
    <row r="52" spans="1:9" x14ac:dyDescent="0.25">
      <c r="A52" s="6">
        <v>43986.59375</v>
      </c>
      <c r="B52" s="2">
        <v>7.4</v>
      </c>
      <c r="C52" s="2">
        <v>205</v>
      </c>
      <c r="D52" s="14">
        <v>144.14578133257845</v>
      </c>
      <c r="E52" s="19">
        <v>175.04283390153159</v>
      </c>
      <c r="F52" s="17">
        <v>269.27865942946102</v>
      </c>
      <c r="G52" s="17">
        <v>77.161726517813491</v>
      </c>
      <c r="H52" s="16">
        <v>490.62077770471603</v>
      </c>
      <c r="I52" s="16">
        <v>42.350440951942154</v>
      </c>
    </row>
    <row r="53" spans="1:9" x14ac:dyDescent="0.25">
      <c r="A53" s="6">
        <v>43992.322916666664</v>
      </c>
      <c r="B53" s="2">
        <v>7.7</v>
      </c>
      <c r="C53" s="2">
        <v>260</v>
      </c>
      <c r="D53" s="14">
        <v>151.59166830178026</v>
      </c>
      <c r="E53" s="19">
        <v>184.08471597362939</v>
      </c>
      <c r="F53" s="17">
        <v>283.18831701911972</v>
      </c>
      <c r="G53" s="17">
        <v>81.147535111646121</v>
      </c>
      <c r="H53" s="16">
        <v>515.96391866770182</v>
      </c>
      <c r="I53" s="16">
        <v>44.538063742625589</v>
      </c>
    </row>
    <row r="54" spans="1:9" x14ac:dyDescent="0.25">
      <c r="A54" s="6">
        <v>43992.447916666664</v>
      </c>
      <c r="B54" s="2">
        <v>8</v>
      </c>
      <c r="C54" s="2">
        <v>126</v>
      </c>
      <c r="D54" s="14">
        <v>159.11553921332049</v>
      </c>
      <c r="E54" s="19">
        <v>193.2212975238495</v>
      </c>
      <c r="F54" s="17">
        <v>297.24365637105933</v>
      </c>
      <c r="G54" s="17">
        <v>85.175088774781926</v>
      </c>
      <c r="H54" s="16">
        <v>541.57248912910791</v>
      </c>
      <c r="I54" s="16">
        <v>46.748598437595561</v>
      </c>
    </row>
    <row r="55" spans="1:9" x14ac:dyDescent="0.25">
      <c r="A55" s="6">
        <v>43992.552083333336</v>
      </c>
      <c r="B55" s="2">
        <v>7.7</v>
      </c>
      <c r="C55" s="2">
        <v>780</v>
      </c>
      <c r="D55" s="14">
        <v>151.59166830178026</v>
      </c>
      <c r="E55" s="19">
        <v>184.08471597362939</v>
      </c>
      <c r="F55" s="17">
        <v>283.18831701911972</v>
      </c>
      <c r="G55" s="17">
        <v>81.147535111646121</v>
      </c>
      <c r="H55" s="16">
        <v>515.96391866770182</v>
      </c>
      <c r="I55" s="16">
        <v>44.538063742625589</v>
      </c>
    </row>
    <row r="56" spans="1:9" x14ac:dyDescent="0.25">
      <c r="A56" s="6">
        <v>43992.645833333336</v>
      </c>
      <c r="B56" s="2">
        <v>32.9</v>
      </c>
      <c r="C56" s="2">
        <v>4610</v>
      </c>
      <c r="D56" s="14">
        <v>955.00726111602205</v>
      </c>
      <c r="E56" s="19">
        <v>1159.7091211195018</v>
      </c>
      <c r="F56" s="17">
        <v>1784.0485697280849</v>
      </c>
      <c r="G56" s="17">
        <v>511.21863174573491</v>
      </c>
      <c r="H56" s="16">
        <v>3250.503766609344</v>
      </c>
      <c r="I56" s="16">
        <v>280.58385231028029</v>
      </c>
    </row>
    <row r="57" spans="1:9" x14ac:dyDescent="0.25">
      <c r="A57" s="6">
        <v>43993.458333333336</v>
      </c>
      <c r="B57" s="2">
        <v>17.2</v>
      </c>
      <c r="C57" s="2">
        <v>910</v>
      </c>
      <c r="D57" s="14">
        <v>419.79014677904888</v>
      </c>
      <c r="E57" s="19">
        <v>509.77043002462869</v>
      </c>
      <c r="F57" s="17">
        <v>784.20975571631732</v>
      </c>
      <c r="G57" s="17">
        <v>224.71509191033752</v>
      </c>
      <c r="H57" s="16">
        <v>1428.8157889985036</v>
      </c>
      <c r="I57" s="16">
        <v>123.33554030523113</v>
      </c>
    </row>
    <row r="58" spans="1:9" x14ac:dyDescent="0.25">
      <c r="A58" s="6">
        <v>43993.614583333336</v>
      </c>
      <c r="B58" s="2">
        <v>16.3</v>
      </c>
      <c r="C58" s="2">
        <v>370</v>
      </c>
      <c r="D58" s="14">
        <v>392.14886259917807</v>
      </c>
      <c r="E58" s="19">
        <v>476.20435080404576</v>
      </c>
      <c r="F58" s="17">
        <v>732.57308706008212</v>
      </c>
      <c r="G58" s="17">
        <v>209.91861857084103</v>
      </c>
      <c r="H58" s="16">
        <v>1334.7347259544458</v>
      </c>
      <c r="I58" s="16">
        <v>115.21445231588093</v>
      </c>
    </row>
    <row r="59" spans="1:9" x14ac:dyDescent="0.25">
      <c r="A59" s="6">
        <v>43999.322916666664</v>
      </c>
      <c r="B59" s="2">
        <v>13</v>
      </c>
      <c r="C59" s="2">
        <v>490</v>
      </c>
      <c r="D59" s="14">
        <v>294.40148381218131</v>
      </c>
      <c r="E59" s="19">
        <v>357.5052252996677</v>
      </c>
      <c r="F59" s="17">
        <v>549.97125938829765</v>
      </c>
      <c r="G59" s="17">
        <v>157.59411458557793</v>
      </c>
      <c r="H59" s="16">
        <v>1002.0375456712018</v>
      </c>
      <c r="I59" s="16">
        <v>86.495994132393236</v>
      </c>
    </row>
    <row r="60" spans="1:9" x14ac:dyDescent="0.25">
      <c r="A60" s="6">
        <v>44005.385416666664</v>
      </c>
      <c r="B60" s="2">
        <v>31.5</v>
      </c>
      <c r="C60" s="2">
        <v>1790</v>
      </c>
      <c r="D60" s="14">
        <v>903.79954612272797</v>
      </c>
      <c r="E60" s="19">
        <v>1097.5252440251932</v>
      </c>
      <c r="F60" s="17">
        <v>1688.3874638784066</v>
      </c>
      <c r="G60" s="17">
        <v>483.80696791911043</v>
      </c>
      <c r="H60" s="16">
        <v>3076.2109866040482</v>
      </c>
      <c r="I60" s="16">
        <v>265.53887985212822</v>
      </c>
    </row>
    <row r="61" spans="1:9" x14ac:dyDescent="0.25">
      <c r="A61" s="6">
        <v>44005.520833333336</v>
      </c>
      <c r="B61" s="2">
        <v>36.200000000000003</v>
      </c>
      <c r="C61" s="2">
        <v>1790</v>
      </c>
      <c r="D61" s="14">
        <v>1077.9986803507174</v>
      </c>
      <c r="E61" s="19">
        <v>1309.0632428245308</v>
      </c>
      <c r="F61" s="17">
        <v>2013.8087762819787</v>
      </c>
      <c r="G61" s="17">
        <v>577.05635635544172</v>
      </c>
      <c r="H61" s="16">
        <v>3669.122648120072</v>
      </c>
      <c r="I61" s="16">
        <v>316.71908144943006</v>
      </c>
    </row>
    <row r="62" spans="1:9" x14ac:dyDescent="0.25">
      <c r="A62" s="6">
        <v>44006.40625</v>
      </c>
      <c r="B62" s="2">
        <v>14.6</v>
      </c>
      <c r="C62" s="2">
        <v>260</v>
      </c>
      <c r="D62" s="14">
        <v>341.05706430683426</v>
      </c>
      <c r="E62" s="19">
        <v>414.16123667652863</v>
      </c>
      <c r="F62" s="17">
        <v>637.12852513939799</v>
      </c>
      <c r="G62" s="17">
        <v>182.56900534809117</v>
      </c>
      <c r="H62" s="16">
        <v>1160.8364850153839</v>
      </c>
      <c r="I62" s="16">
        <v>100.20353651449426</v>
      </c>
    </row>
    <row r="63" spans="1:9" x14ac:dyDescent="0.25">
      <c r="A63" s="6">
        <v>44007.46875</v>
      </c>
      <c r="B63" s="2">
        <v>11</v>
      </c>
      <c r="C63" s="2">
        <v>168</v>
      </c>
      <c r="D63" s="14">
        <v>238.22760530510848</v>
      </c>
      <c r="E63" s="19">
        <v>289.29070806428854</v>
      </c>
      <c r="F63" s="17">
        <v>445.03286605136276</v>
      </c>
      <c r="G63" s="17">
        <v>127.52404655627527</v>
      </c>
      <c r="H63" s="16">
        <v>810.84171805108861</v>
      </c>
      <c r="I63" s="16">
        <v>69.991948694764559</v>
      </c>
    </row>
    <row r="64" spans="1:9" x14ac:dyDescent="0.25">
      <c r="A64" s="6">
        <v>44011.4375</v>
      </c>
      <c r="B64" s="2">
        <v>8.6999999999999993</v>
      </c>
      <c r="C64" s="2">
        <v>271</v>
      </c>
      <c r="D64" s="14">
        <v>176.96265974398395</v>
      </c>
      <c r="E64" s="19">
        <v>214.8938745898526</v>
      </c>
      <c r="F64" s="17">
        <v>330.58385298829364</v>
      </c>
      <c r="G64" s="17">
        <v>94.728713034795263</v>
      </c>
      <c r="H64" s="16">
        <v>602.31771575728988</v>
      </c>
      <c r="I64" s="16">
        <v>51.992133261914617</v>
      </c>
    </row>
    <row r="65" spans="1:9" x14ac:dyDescent="0.25">
      <c r="A65" s="6">
        <v>44013.3125</v>
      </c>
      <c r="B65" s="2">
        <v>8.1999999999999993</v>
      </c>
      <c r="C65" s="2">
        <v>200</v>
      </c>
      <c r="D65" s="14">
        <v>164.17370796270504</v>
      </c>
      <c r="E65" s="19">
        <v>199.36366384258082</v>
      </c>
      <c r="F65" s="17">
        <v>306.69281879128749</v>
      </c>
      <c r="G65" s="17">
        <v>87.882743692690653</v>
      </c>
      <c r="H65" s="16">
        <v>558.78868971883549</v>
      </c>
      <c r="I65" s="16">
        <v>48.234702817241079</v>
      </c>
    </row>
    <row r="66" spans="1:9" x14ac:dyDescent="0.25">
      <c r="A66" s="6">
        <v>44013.552083333336</v>
      </c>
      <c r="B66" s="2">
        <v>8.4</v>
      </c>
      <c r="C66" s="2">
        <v>100</v>
      </c>
      <c r="D66" s="14">
        <v>169.26497170219002</v>
      </c>
      <c r="E66" s="19">
        <v>205.54621892578075</v>
      </c>
      <c r="F66" s="17">
        <v>316.20380594537693</v>
      </c>
      <c r="G66" s="17">
        <v>90.608114471248498</v>
      </c>
      <c r="H66" s="16">
        <v>576.11753383951577</v>
      </c>
      <c r="I66" s="16">
        <v>49.730530599202588</v>
      </c>
    </row>
    <row r="67" spans="1:9" x14ac:dyDescent="0.25">
      <c r="A67" s="6">
        <v>44014.510416666664</v>
      </c>
      <c r="B67" s="2">
        <v>11.6</v>
      </c>
      <c r="C67" s="2">
        <v>675</v>
      </c>
      <c r="D67" s="14">
        <v>254.81451284850544</v>
      </c>
      <c r="E67" s="19">
        <v>309.4329506968358</v>
      </c>
      <c r="F67" s="17">
        <v>476.01885943996621</v>
      </c>
      <c r="G67" s="17">
        <v>136.40307452232361</v>
      </c>
      <c r="H67" s="16">
        <v>867.29762958332924</v>
      </c>
      <c r="I67" s="16">
        <v>74.86522935548129</v>
      </c>
    </row>
    <row r="68" spans="1:9" x14ac:dyDescent="0.25">
      <c r="A68" s="6">
        <v>44020.322916666664</v>
      </c>
      <c r="B68" s="2">
        <v>9.3000000000000007</v>
      </c>
      <c r="C68" s="2">
        <v>480</v>
      </c>
      <c r="D68" s="14">
        <v>192.5702104661857</v>
      </c>
      <c r="E68" s="19">
        <v>233.84683931361891</v>
      </c>
      <c r="F68" s="17">
        <v>359.74031040660014</v>
      </c>
      <c r="G68" s="17">
        <v>103.08348796685398</v>
      </c>
      <c r="H68" s="16">
        <v>655.4402463135259</v>
      </c>
      <c r="I68" s="16">
        <v>56.577676100244361</v>
      </c>
    </row>
    <row r="69" spans="1:9" x14ac:dyDescent="0.25">
      <c r="A69" s="6">
        <v>44020.510416666664</v>
      </c>
      <c r="B69" s="2">
        <v>10.7</v>
      </c>
      <c r="C69" s="2">
        <v>490</v>
      </c>
      <c r="D69" s="14">
        <v>230.02363401067933</v>
      </c>
      <c r="E69" s="19">
        <v>279.32824942451475</v>
      </c>
      <c r="F69" s="17">
        <v>429.70703152648912</v>
      </c>
      <c r="G69" s="17">
        <v>123.13243284737182</v>
      </c>
      <c r="H69" s="16">
        <v>782.91832869116445</v>
      </c>
      <c r="I69" s="16">
        <v>67.581598570992796</v>
      </c>
    </row>
    <row r="70" spans="1:9" x14ac:dyDescent="0.25">
      <c r="A70" s="6">
        <v>44021.510416666664</v>
      </c>
      <c r="B70" s="2">
        <v>11.6</v>
      </c>
      <c r="C70" s="2">
        <v>425</v>
      </c>
      <c r="D70" s="14">
        <v>254.81451284850544</v>
      </c>
      <c r="E70" s="19">
        <v>309.4329506968358</v>
      </c>
      <c r="F70" s="17">
        <v>476.01885943996621</v>
      </c>
      <c r="G70" s="17">
        <v>136.40307452232361</v>
      </c>
      <c r="H70" s="16">
        <v>867.29762958332924</v>
      </c>
      <c r="I70" s="16">
        <v>74.86522935548129</v>
      </c>
    </row>
    <row r="71" spans="1:9" x14ac:dyDescent="0.25">
      <c r="A71" s="6">
        <v>44027.3125</v>
      </c>
      <c r="B71" s="2">
        <v>8.1999999999999993</v>
      </c>
      <c r="C71" s="2">
        <v>260</v>
      </c>
      <c r="D71" s="14">
        <v>164.17370796270504</v>
      </c>
      <c r="E71" s="19">
        <v>199.36366384258082</v>
      </c>
      <c r="F71" s="17">
        <v>306.69281879128749</v>
      </c>
      <c r="G71" s="17">
        <v>87.882743692690653</v>
      </c>
      <c r="H71" s="16">
        <v>558.78868971883549</v>
      </c>
      <c r="I71" s="16">
        <v>48.234702817241079</v>
      </c>
    </row>
    <row r="72" spans="1:9" x14ac:dyDescent="0.25">
      <c r="A72" s="6">
        <v>44027.5625</v>
      </c>
      <c r="B72" s="2">
        <v>7.2</v>
      </c>
      <c r="C72" s="2">
        <v>59</v>
      </c>
      <c r="D72" s="14">
        <v>139.22631265213153</v>
      </c>
      <c r="E72" s="19">
        <v>169.06889743835853</v>
      </c>
      <c r="F72" s="17">
        <v>260.08860253615825</v>
      </c>
      <c r="G72" s="17">
        <v>74.528318218074347</v>
      </c>
      <c r="H72" s="16">
        <v>473.87666263189124</v>
      </c>
      <c r="I72" s="16">
        <v>40.905087047442493</v>
      </c>
    </row>
    <row r="73" spans="1:9" x14ac:dyDescent="0.25">
      <c r="A73" s="6">
        <v>44032.395833333336</v>
      </c>
      <c r="B73" s="2">
        <v>26.6</v>
      </c>
      <c r="C73" s="2">
        <v>747</v>
      </c>
      <c r="D73" s="14">
        <v>729.47623749308752</v>
      </c>
      <c r="E73" s="19">
        <v>885.8364545543418</v>
      </c>
      <c r="F73" s="17">
        <v>1362.7341813394446</v>
      </c>
      <c r="G73" s="17">
        <v>390.49110850366338</v>
      </c>
      <c r="H73" s="16">
        <v>2482.8766797567096</v>
      </c>
      <c r="I73" s="16">
        <v>214.32219546208574</v>
      </c>
    </row>
    <row r="74" spans="1:9" x14ac:dyDescent="0.25">
      <c r="A74" s="6">
        <v>44033.40625</v>
      </c>
      <c r="B74" s="2">
        <v>32</v>
      </c>
      <c r="C74" s="2">
        <v>633</v>
      </c>
      <c r="D74" s="14">
        <v>922.01957401732545</v>
      </c>
      <c r="E74" s="19">
        <v>1119.6506596076088</v>
      </c>
      <c r="F74" s="17">
        <v>1722.4242885490148</v>
      </c>
      <c r="G74" s="17">
        <v>493.56021075808195</v>
      </c>
      <c r="H74" s="16">
        <v>3138.2254567662017</v>
      </c>
      <c r="I74" s="16">
        <v>270.89197592167324</v>
      </c>
    </row>
    <row r="75" spans="1:9" x14ac:dyDescent="0.25">
      <c r="A75" s="6">
        <v>44034.322916666664</v>
      </c>
      <c r="B75" s="2">
        <v>32</v>
      </c>
      <c r="C75" s="2">
        <v>430</v>
      </c>
      <c r="D75" s="14">
        <v>922.01957401732545</v>
      </c>
      <c r="E75" s="19">
        <v>1119.6506596076088</v>
      </c>
      <c r="F75" s="17">
        <v>1722.4242885490148</v>
      </c>
      <c r="G75" s="17">
        <v>493.56021075808195</v>
      </c>
      <c r="H75" s="16">
        <v>3138.2254567662017</v>
      </c>
      <c r="I75" s="16">
        <v>270.89197592167324</v>
      </c>
    </row>
    <row r="76" spans="1:9" x14ac:dyDescent="0.25">
      <c r="A76" s="6">
        <v>44034.520833333336</v>
      </c>
      <c r="B76" s="2">
        <v>22.7</v>
      </c>
      <c r="C76" s="2">
        <v>315</v>
      </c>
      <c r="D76" s="14">
        <v>596.68620563852778</v>
      </c>
      <c r="E76" s="19">
        <v>724.58342810560032</v>
      </c>
      <c r="F76" s="17">
        <v>1114.6691916267705</v>
      </c>
      <c r="G76" s="17">
        <v>319.40815326536426</v>
      </c>
      <c r="H76" s="16">
        <v>2030.9068191223355</v>
      </c>
      <c r="I76" s="16">
        <v>175.30810603765903</v>
      </c>
    </row>
    <row r="77" spans="1:9" x14ac:dyDescent="0.25">
      <c r="A77" s="6">
        <v>44036.5</v>
      </c>
      <c r="B77" s="2">
        <v>59.1</v>
      </c>
      <c r="C77" s="2">
        <v>4240</v>
      </c>
      <c r="D77" s="14">
        <v>2006.3778576029263</v>
      </c>
      <c r="E77" s="19">
        <v>2436.4366603403637</v>
      </c>
      <c r="F77" s="17">
        <v>3748.1134363393417</v>
      </c>
      <c r="G77" s="17">
        <v>1074.0208843334603</v>
      </c>
      <c r="H77" s="16">
        <v>6828.9939238352972</v>
      </c>
      <c r="I77" s="16">
        <v>589.47952690789373</v>
      </c>
    </row>
    <row r="78" spans="1:9" x14ac:dyDescent="0.25">
      <c r="A78" s="6">
        <v>44039.46875</v>
      </c>
      <c r="B78" s="2">
        <v>20.9</v>
      </c>
      <c r="C78" s="2">
        <v>706</v>
      </c>
      <c r="D78" s="14">
        <v>537.37024744855489</v>
      </c>
      <c r="E78" s="19">
        <v>652.55333939143975</v>
      </c>
      <c r="F78" s="17">
        <v>1003.8610808620347</v>
      </c>
      <c r="G78" s="17">
        <v>287.65611930582247</v>
      </c>
      <c r="H78" s="16">
        <v>1829.0164740256562</v>
      </c>
      <c r="I78" s="16">
        <v>157.88090864340154</v>
      </c>
    </row>
    <row r="79" spans="1:9" x14ac:dyDescent="0.25">
      <c r="A79" s="6">
        <v>44041.3125</v>
      </c>
      <c r="B79" s="2">
        <v>25.4</v>
      </c>
      <c r="C79" s="2">
        <v>595</v>
      </c>
      <c r="D79" s="14">
        <v>688.0233714579897</v>
      </c>
      <c r="E79" s="19">
        <v>835.49833798204554</v>
      </c>
      <c r="F79" s="17">
        <v>1285.2961037748564</v>
      </c>
      <c r="G79" s="17">
        <v>368.30124846884235</v>
      </c>
      <c r="H79" s="16">
        <v>2341.785922994944</v>
      </c>
      <c r="I79" s="16">
        <v>202.14322540081324</v>
      </c>
    </row>
    <row r="80" spans="1:9" x14ac:dyDescent="0.25">
      <c r="A80" s="6">
        <v>44041.552083333336</v>
      </c>
      <c r="B80" s="2">
        <v>17.3</v>
      </c>
      <c r="C80" s="2">
        <v>315</v>
      </c>
      <c r="D80" s="14">
        <v>422.88572065642614</v>
      </c>
      <c r="E80" s="19">
        <v>513.52952737065141</v>
      </c>
      <c r="F80" s="17">
        <v>789.99259567291483</v>
      </c>
      <c r="G80" s="17">
        <v>226.37216312486555</v>
      </c>
      <c r="H80" s="16">
        <v>1439.3520173162599</v>
      </c>
      <c r="I80" s="16">
        <v>124.24502872379087</v>
      </c>
    </row>
    <row r="81" spans="1:9" x14ac:dyDescent="0.25">
      <c r="A81" s="6">
        <v>44042.395833333336</v>
      </c>
      <c r="B81" s="2">
        <v>21.9</v>
      </c>
      <c r="C81" s="2">
        <v>309</v>
      </c>
      <c r="D81" s="14">
        <v>570.16204075209043</v>
      </c>
      <c r="E81" s="19">
        <v>692.3739180826791</v>
      </c>
      <c r="F81" s="17">
        <v>1065.1194129438506</v>
      </c>
      <c r="G81" s="17">
        <v>305.20967767932848</v>
      </c>
      <c r="H81" s="16">
        <v>1940.628031326755</v>
      </c>
      <c r="I81" s="16">
        <v>167.51523087726221</v>
      </c>
    </row>
    <row r="82" spans="1:9" x14ac:dyDescent="0.25">
      <c r="A82" s="6">
        <v>44046.583333333336</v>
      </c>
      <c r="B82" s="2">
        <v>85</v>
      </c>
      <c r="C82" s="2">
        <v>5830</v>
      </c>
      <c r="D82" s="14">
        <v>3180.1103828136729</v>
      </c>
      <c r="E82" s="19">
        <v>3861.7539020656709</v>
      </c>
      <c r="F82" s="17">
        <v>5940.7625586072963</v>
      </c>
      <c r="G82" s="17">
        <v>1702.323893121586</v>
      </c>
      <c r="H82" s="16">
        <v>10823.960401609478</v>
      </c>
      <c r="I82" s="16">
        <v>934.32548454034907</v>
      </c>
    </row>
    <row r="83" spans="1:9" x14ac:dyDescent="0.25">
      <c r="A83" s="6">
        <v>44047.364583333336</v>
      </c>
      <c r="B83" s="2">
        <v>120</v>
      </c>
      <c r="C83" s="2">
        <v>8450</v>
      </c>
      <c r="D83" s="14">
        <v>4923.1737915586036</v>
      </c>
      <c r="E83" s="19">
        <v>5978.4357495407185</v>
      </c>
      <c r="F83" s="17">
        <v>9196.9784094509268</v>
      </c>
      <c r="G83" s="17">
        <v>2635.3916583062346</v>
      </c>
      <c r="H83" s="16">
        <v>16756.72594827478</v>
      </c>
      <c r="I83" s="16">
        <v>1446.4424766930647</v>
      </c>
    </row>
    <row r="84" spans="1:9" x14ac:dyDescent="0.25">
      <c r="A84" s="6">
        <v>44047.479166666664</v>
      </c>
      <c r="B84" s="2">
        <v>131</v>
      </c>
      <c r="C84" s="2">
        <v>5250</v>
      </c>
      <c r="D84" s="14">
        <v>5501.9801922795414</v>
      </c>
      <c r="E84" s="19">
        <v>6681.3069104301139</v>
      </c>
      <c r="F84" s="17">
        <v>10278.246346774178</v>
      </c>
      <c r="G84" s="17">
        <v>2945.2286912482105</v>
      </c>
      <c r="H84" s="16">
        <v>18726.776294784595</v>
      </c>
      <c r="I84" s="16">
        <v>1616.4974451404701</v>
      </c>
    </row>
    <row r="85" spans="1:9" x14ac:dyDescent="0.25">
      <c r="A85" s="6">
        <v>44047.614583333336</v>
      </c>
      <c r="B85" s="2">
        <v>120</v>
      </c>
      <c r="C85" s="2">
        <v>5070</v>
      </c>
      <c r="D85" s="14">
        <v>4923.1737915586036</v>
      </c>
      <c r="E85" s="19">
        <v>5978.4357495407185</v>
      </c>
      <c r="F85" s="17">
        <v>9196.9784094509268</v>
      </c>
      <c r="G85" s="17">
        <v>2635.3916583062346</v>
      </c>
      <c r="H85" s="16">
        <v>16756.72594827478</v>
      </c>
      <c r="I85" s="16">
        <v>1446.4424766930647</v>
      </c>
    </row>
    <row r="86" spans="1:9" x14ac:dyDescent="0.25">
      <c r="A86" s="6">
        <v>44048.3125</v>
      </c>
      <c r="B86" s="2">
        <v>95</v>
      </c>
      <c r="C86" s="2">
        <v>1505</v>
      </c>
      <c r="D86" s="14">
        <v>3661.5222477969755</v>
      </c>
      <c r="E86" s="19">
        <v>4446.3544109496124</v>
      </c>
      <c r="F86" s="17">
        <v>6840.087814176477</v>
      </c>
      <c r="G86" s="17">
        <v>1960.0253001614922</v>
      </c>
      <c r="H86" s="16">
        <v>12462.514519606439</v>
      </c>
      <c r="I86" s="16">
        <v>1075.765661096746</v>
      </c>
    </row>
    <row r="87" spans="1:9" x14ac:dyDescent="0.25">
      <c r="A87" s="6">
        <v>44050.583333333336</v>
      </c>
      <c r="B87" s="2">
        <v>55</v>
      </c>
      <c r="C87" s="2">
        <v>1310</v>
      </c>
      <c r="D87" s="14">
        <v>1831.6379511178154</v>
      </c>
      <c r="E87" s="19">
        <v>2224.2419769852468</v>
      </c>
      <c r="F87" s="17">
        <v>3421.6819075624021</v>
      </c>
      <c r="G87" s="17">
        <v>980.48201867048761</v>
      </c>
      <c r="H87" s="16">
        <v>6234.2416666188847</v>
      </c>
      <c r="I87" s="16">
        <v>538.14044488182049</v>
      </c>
    </row>
    <row r="88" spans="1:9" x14ac:dyDescent="0.25">
      <c r="A88" s="6">
        <v>44055.3125</v>
      </c>
      <c r="B88" s="2">
        <v>15.1</v>
      </c>
      <c r="C88" s="2">
        <v>310</v>
      </c>
      <c r="D88" s="14">
        <v>355.9271010962147</v>
      </c>
      <c r="E88" s="19">
        <v>432.21860440363326</v>
      </c>
      <c r="F88" s="17">
        <v>664.90723316188564</v>
      </c>
      <c r="G88" s="17">
        <v>190.52898656602676</v>
      </c>
      <c r="H88" s="16">
        <v>1211.4487814465276</v>
      </c>
      <c r="I88" s="16">
        <v>104.5723956595904</v>
      </c>
    </row>
    <row r="89" spans="1:9" x14ac:dyDescent="0.25">
      <c r="A89" s="6">
        <v>44055.520833333336</v>
      </c>
      <c r="B89" s="2">
        <v>15</v>
      </c>
      <c r="C89" s="2">
        <v>150</v>
      </c>
      <c r="D89" s="14">
        <v>352.94241073919579</v>
      </c>
      <c r="E89" s="19">
        <v>428.59415800234905</v>
      </c>
      <c r="F89" s="17">
        <v>659.33153465222449</v>
      </c>
      <c r="G89" s="17">
        <v>188.93127167670036</v>
      </c>
      <c r="H89" s="16">
        <v>1201.2899610451905</v>
      </c>
      <c r="I89" s="16">
        <v>103.69548513500742</v>
      </c>
    </row>
    <row r="90" spans="1:9" x14ac:dyDescent="0.25">
      <c r="A90" s="6">
        <v>44062.3125</v>
      </c>
      <c r="B90" s="2">
        <v>78.099999999999994</v>
      </c>
      <c r="C90" s="2">
        <v>2185</v>
      </c>
      <c r="D90" s="14">
        <v>2856.5642112377836</v>
      </c>
      <c r="E90" s="19">
        <v>3468.8569456159653</v>
      </c>
      <c r="F90" s="17">
        <v>5336.346123106664</v>
      </c>
      <c r="G90" s="17">
        <v>1529.1285281499029</v>
      </c>
      <c r="H90" s="16">
        <v>9722.7247438298</v>
      </c>
      <c r="I90" s="16">
        <v>839.26669816534479</v>
      </c>
    </row>
    <row r="91" spans="1:9" x14ac:dyDescent="0.25">
      <c r="A91" s="6">
        <v>44062.416666666664</v>
      </c>
      <c r="B91" s="2">
        <v>40</v>
      </c>
      <c r="C91" s="2">
        <v>1080</v>
      </c>
      <c r="D91" s="14">
        <v>1223.3765262528243</v>
      </c>
      <c r="E91" s="19">
        <v>1485.6022292447569</v>
      </c>
      <c r="F91" s="17">
        <v>2285.3890548954751</v>
      </c>
      <c r="G91" s="17">
        <v>654.87761122356335</v>
      </c>
      <c r="H91" s="16">
        <v>4163.9369337561038</v>
      </c>
      <c r="I91" s="16">
        <v>359.43150647970162</v>
      </c>
    </row>
    <row r="92" spans="1:9" x14ac:dyDescent="0.25">
      <c r="A92" s="6">
        <v>44062.53125</v>
      </c>
      <c r="B92" s="2">
        <v>28.2</v>
      </c>
      <c r="C92" s="2">
        <v>1770</v>
      </c>
      <c r="D92" s="14">
        <v>785.52661063939956</v>
      </c>
      <c r="E92" s="19">
        <v>953.90099356524752</v>
      </c>
      <c r="F92" s="17">
        <v>1467.4418543759275</v>
      </c>
      <c r="G92" s="17">
        <v>420.4950636937113</v>
      </c>
      <c r="H92" s="16">
        <v>2673.6521392218397</v>
      </c>
      <c r="I92" s="16">
        <v>230.78995467309187</v>
      </c>
    </row>
    <row r="93" spans="1:9" x14ac:dyDescent="0.25">
      <c r="A93" s="6">
        <v>44069.322916666664</v>
      </c>
      <c r="B93" s="2">
        <v>38.200000000000003</v>
      </c>
      <c r="C93" s="2">
        <v>1140</v>
      </c>
      <c r="D93" s="14">
        <v>1154.0302415608114</v>
      </c>
      <c r="E93" s="19">
        <v>1401.3918549915848</v>
      </c>
      <c r="F93" s="17">
        <v>2155.8432963887117</v>
      </c>
      <c r="G93" s="17">
        <v>617.75630940699625</v>
      </c>
      <c r="H93" s="16">
        <v>3927.9069382057696</v>
      </c>
      <c r="I93" s="16">
        <v>339.05737060187374</v>
      </c>
    </row>
    <row r="94" spans="1:9" x14ac:dyDescent="0.25">
      <c r="A94" s="6">
        <v>44076.322916666664</v>
      </c>
      <c r="B94" s="2">
        <v>30.5</v>
      </c>
      <c r="C94" s="2">
        <v>660</v>
      </c>
      <c r="D94" s="14">
        <v>867.59188526153366</v>
      </c>
      <c r="E94" s="19">
        <v>1053.5566206808444</v>
      </c>
      <c r="F94" s="17">
        <v>1620.747951381795</v>
      </c>
      <c r="G94" s="17">
        <v>464.42488403574589</v>
      </c>
      <c r="H94" s="16">
        <v>2952.9730356465971</v>
      </c>
      <c r="I94" s="16">
        <v>254.90096600453538</v>
      </c>
    </row>
    <row r="95" spans="1:9" x14ac:dyDescent="0.25">
      <c r="A95" s="6">
        <v>44089.395833333336</v>
      </c>
      <c r="B95" s="2">
        <v>41</v>
      </c>
      <c r="C95" s="2">
        <v>3155</v>
      </c>
      <c r="D95" s="14">
        <v>1262.2667876592025</v>
      </c>
      <c r="E95" s="19">
        <v>1532.8284574757265</v>
      </c>
      <c r="F95" s="17">
        <v>2358.0399320807651</v>
      </c>
      <c r="G95" s="17">
        <v>675.69570029355555</v>
      </c>
      <c r="H95" s="16">
        <v>4296.3054992454645</v>
      </c>
      <c r="I95" s="16">
        <v>370.85757600508293</v>
      </c>
    </row>
    <row r="96" spans="1:9" x14ac:dyDescent="0.25">
      <c r="A96" s="6">
        <v>44089.59375</v>
      </c>
      <c r="B96" s="2">
        <v>24.6</v>
      </c>
      <c r="C96" s="2">
        <v>2100</v>
      </c>
      <c r="D96" s="14">
        <v>660.67615240309954</v>
      </c>
      <c r="E96" s="19">
        <v>802.2893555308051</v>
      </c>
      <c r="F96" s="17">
        <v>1234.2087780262516</v>
      </c>
      <c r="G96" s="17">
        <v>353.66218918990631</v>
      </c>
      <c r="H96" s="16">
        <v>2248.7057526511799</v>
      </c>
      <c r="I96" s="16">
        <v>194.10853458241331</v>
      </c>
    </row>
    <row r="97" spans="1:9" x14ac:dyDescent="0.25">
      <c r="A97" s="6">
        <v>44090.375</v>
      </c>
      <c r="B97" s="2">
        <v>18</v>
      </c>
      <c r="C97" s="2">
        <v>461</v>
      </c>
      <c r="D97" s="14">
        <v>444.68767880005589</v>
      </c>
      <c r="E97" s="19">
        <v>540.00464514921805</v>
      </c>
      <c r="F97" s="17">
        <v>830.72082238604014</v>
      </c>
      <c r="G97" s="17">
        <v>238.04282539662614</v>
      </c>
      <c r="H97" s="16">
        <v>1513.5580992496184</v>
      </c>
      <c r="I97" s="16">
        <v>130.65050609858952</v>
      </c>
    </row>
    <row r="98" spans="1:9" x14ac:dyDescent="0.25">
      <c r="A98" s="6">
        <v>44091.479166666664</v>
      </c>
      <c r="B98" s="2">
        <v>23.6</v>
      </c>
      <c r="C98" s="2">
        <v>1295</v>
      </c>
      <c r="D98" s="14">
        <v>626.8257743364851</v>
      </c>
      <c r="E98" s="19">
        <v>761.18328880695526</v>
      </c>
      <c r="F98" s="17">
        <v>1170.9729042969504</v>
      </c>
      <c r="G98" s="17">
        <v>335.54196679592377</v>
      </c>
      <c r="H98" s="16">
        <v>2133.4911507453253</v>
      </c>
      <c r="I98" s="16">
        <v>184.16319713127109</v>
      </c>
    </row>
    <row r="99" spans="1:9" x14ac:dyDescent="0.25">
      <c r="A99" s="6">
        <v>44097.447916666664</v>
      </c>
      <c r="B99" s="2">
        <v>8.6999999999999993</v>
      </c>
      <c r="C99" s="2">
        <v>115</v>
      </c>
      <c r="D99" s="14">
        <v>176.96265974398395</v>
      </c>
      <c r="E99" s="19">
        <v>214.8938745898526</v>
      </c>
      <c r="F99" s="17">
        <v>330.58385298829364</v>
      </c>
      <c r="G99" s="17">
        <v>94.728713034795263</v>
      </c>
      <c r="H99" s="16">
        <v>602.31771575728988</v>
      </c>
      <c r="I99" s="16">
        <v>51.992133261914617</v>
      </c>
    </row>
    <row r="100" spans="1:9" x14ac:dyDescent="0.25">
      <c r="A100" s="6">
        <v>44104.489583333336</v>
      </c>
      <c r="B100" s="2">
        <v>43.3</v>
      </c>
      <c r="C100" s="2">
        <v>1480</v>
      </c>
      <c r="D100" s="14">
        <v>1352.6727413524522</v>
      </c>
      <c r="E100" s="19">
        <v>1642.6125537547932</v>
      </c>
      <c r="F100" s="17">
        <v>2526.9272473383116</v>
      </c>
      <c r="G100" s="17">
        <v>724.09031448185237</v>
      </c>
      <c r="H100" s="16">
        <v>4604.0150894955023</v>
      </c>
      <c r="I100" s="16">
        <v>397.41910259430898</v>
      </c>
    </row>
    <row r="101" spans="1:9" x14ac:dyDescent="0.25">
      <c r="A101" s="6">
        <v>44111.395833333336</v>
      </c>
      <c r="B101" s="2">
        <v>5.6</v>
      </c>
      <c r="C101" s="2">
        <v>127</v>
      </c>
      <c r="D101" s="14">
        <v>101.25018891573166</v>
      </c>
      <c r="E101" s="19">
        <v>122.95274850939741</v>
      </c>
      <c r="F101" s="17">
        <v>189.14542545856543</v>
      </c>
      <c r="G101" s="17">
        <v>54.199570148827505</v>
      </c>
      <c r="H101" s="16">
        <v>344.61949541188875</v>
      </c>
      <c r="I101" s="16">
        <v>29.74759377213595</v>
      </c>
    </row>
    <row r="102" spans="1:9" x14ac:dyDescent="0.25">
      <c r="A102" s="6">
        <v>44118.375</v>
      </c>
      <c r="B102" s="2">
        <v>13.1</v>
      </c>
      <c r="C102" s="2">
        <v>238</v>
      </c>
      <c r="D102" s="14">
        <v>297.2745300588798</v>
      </c>
      <c r="E102" s="19">
        <v>360.99409713693598</v>
      </c>
      <c r="F102" s="17">
        <v>555.33839559330954</v>
      </c>
      <c r="G102" s="17">
        <v>159.13206600331168</v>
      </c>
      <c r="H102" s="16">
        <v>1011.8163693794349</v>
      </c>
      <c r="I102" s="16">
        <v>87.340103299502815</v>
      </c>
    </row>
    <row r="103" spans="1:9" x14ac:dyDescent="0.25">
      <c r="A103" s="6">
        <v>44307.458333333336</v>
      </c>
      <c r="B103" s="2">
        <v>5.0999999999999996</v>
      </c>
      <c r="C103" s="2">
        <v>112</v>
      </c>
      <c r="D103" s="14">
        <v>89.932848437133003</v>
      </c>
      <c r="E103" s="19">
        <v>109.20958286633399</v>
      </c>
      <c r="F103" s="17">
        <v>168.00350757369543</v>
      </c>
      <c r="G103" s="17">
        <v>48.14135933720636</v>
      </c>
      <c r="H103" s="16">
        <v>306.09930886304994</v>
      </c>
      <c r="I103" s="16">
        <v>26.422526918003964</v>
      </c>
    </row>
    <row r="104" spans="1:9" x14ac:dyDescent="0.25">
      <c r="A104" s="6">
        <v>44321.46875</v>
      </c>
      <c r="B104" s="2">
        <v>45.5</v>
      </c>
      <c r="C104" s="2">
        <v>3540</v>
      </c>
      <c r="D104" s="14">
        <v>1440.3591310064703</v>
      </c>
      <c r="E104" s="19">
        <v>1749.0941586809879</v>
      </c>
      <c r="F104" s="17">
        <v>2690.7341464230981</v>
      </c>
      <c r="G104" s="17">
        <v>771.02913679956509</v>
      </c>
      <c r="H104" s="16">
        <v>4902.4682546763406</v>
      </c>
      <c r="I104" s="16">
        <v>423.18161352595695</v>
      </c>
    </row>
    <row r="105" spans="1:9" x14ac:dyDescent="0.25">
      <c r="A105" s="6">
        <v>44326.447916666664</v>
      </c>
      <c r="B105" s="2">
        <v>7.8</v>
      </c>
      <c r="C105" s="2">
        <v>260</v>
      </c>
      <c r="D105" s="14">
        <v>154.09106972345472</v>
      </c>
      <c r="E105" s="19">
        <v>187.11985376165796</v>
      </c>
      <c r="F105" s="17">
        <v>287.85744752007901</v>
      </c>
      <c r="G105" s="17">
        <v>82.485473184994916</v>
      </c>
      <c r="H105" s="16">
        <v>524.47098878769975</v>
      </c>
      <c r="I105" s="16">
        <v>45.272394996341568</v>
      </c>
    </row>
    <row r="106" spans="1:9" x14ac:dyDescent="0.25">
      <c r="A106" s="6">
        <v>44335.46875</v>
      </c>
      <c r="B106" s="2">
        <v>5.0999999999999996</v>
      </c>
      <c r="C106" s="2">
        <v>67</v>
      </c>
      <c r="D106" s="14">
        <v>89.932848437133003</v>
      </c>
      <c r="E106" s="19">
        <v>109.20958286633399</v>
      </c>
      <c r="F106" s="17">
        <v>168.00350757369543</v>
      </c>
      <c r="G106" s="17">
        <v>48.14135933720636</v>
      </c>
      <c r="H106" s="16">
        <v>306.09930886304994</v>
      </c>
      <c r="I106" s="16">
        <v>26.422526918003964</v>
      </c>
    </row>
    <row r="107" spans="1:9" x14ac:dyDescent="0.25">
      <c r="A107" s="6">
        <v>44341.5</v>
      </c>
      <c r="B107" s="2">
        <v>5.3</v>
      </c>
      <c r="C107" s="2">
        <v>48</v>
      </c>
      <c r="D107" s="14">
        <v>94.425762131700949</v>
      </c>
      <c r="E107" s="19">
        <v>114.66553404507603</v>
      </c>
      <c r="F107" s="17">
        <v>176.39671731886392</v>
      </c>
      <c r="G107" s="17">
        <v>50.546431303679753</v>
      </c>
      <c r="H107" s="16">
        <v>321.39158304971636</v>
      </c>
      <c r="I107" s="16">
        <v>27.742557753210697</v>
      </c>
    </row>
    <row r="108" spans="1:9" x14ac:dyDescent="0.25">
      <c r="A108" s="6">
        <v>44342.375</v>
      </c>
      <c r="B108" s="2">
        <v>8.6999999999999993</v>
      </c>
      <c r="C108" s="2">
        <v>260</v>
      </c>
      <c r="D108" s="14">
        <v>176.96265974398395</v>
      </c>
      <c r="E108" s="19">
        <v>214.8938745898526</v>
      </c>
      <c r="F108" s="17">
        <v>330.58385298829364</v>
      </c>
      <c r="G108" s="17">
        <v>94.728713034795263</v>
      </c>
      <c r="H108" s="16">
        <v>602.31771575728988</v>
      </c>
      <c r="I108" s="16">
        <v>51.992133261914617</v>
      </c>
    </row>
    <row r="109" spans="1:9" x14ac:dyDescent="0.25">
      <c r="A109" s="6">
        <v>44349.375</v>
      </c>
      <c r="B109" s="2">
        <v>4.5999999999999996</v>
      </c>
      <c r="C109" s="2">
        <v>100</v>
      </c>
      <c r="D109" s="14">
        <v>78.908705164988845</v>
      </c>
      <c r="E109" s="19">
        <v>95.822460039337429</v>
      </c>
      <c r="F109" s="17">
        <v>147.40931123830561</v>
      </c>
      <c r="G109" s="17">
        <v>42.240097986409317</v>
      </c>
      <c r="H109" s="16">
        <v>268.57706092969886</v>
      </c>
      <c r="I109" s="16">
        <v>23.18360223788796</v>
      </c>
    </row>
    <row r="110" spans="1:9" x14ac:dyDescent="0.25">
      <c r="A110" s="6">
        <v>44354.447916666664</v>
      </c>
      <c r="B110" s="2">
        <v>5.2</v>
      </c>
      <c r="C110" s="2">
        <v>108</v>
      </c>
      <c r="D110" s="14">
        <v>92.173529838041105</v>
      </c>
      <c r="E110" s="19">
        <v>111.9305450662646</v>
      </c>
      <c r="F110" s="17">
        <v>172.18932333789704</v>
      </c>
      <c r="G110" s="17">
        <v>49.340803704374558</v>
      </c>
      <c r="H110" s="16">
        <v>313.72578839883033</v>
      </c>
      <c r="I110" s="16">
        <v>27.080845493018863</v>
      </c>
    </row>
    <row r="111" spans="1:9" x14ac:dyDescent="0.25">
      <c r="A111" s="6">
        <v>44354.635416666664</v>
      </c>
      <c r="B111" s="2">
        <v>5.5</v>
      </c>
      <c r="C111" s="2">
        <v>64</v>
      </c>
      <c r="D111" s="14">
        <v>98.9642441680556</v>
      </c>
      <c r="E111" s="19">
        <v>120.17682095136279</v>
      </c>
      <c r="F111" s="17">
        <v>184.87505325971648</v>
      </c>
      <c r="G111" s="17">
        <v>52.975896158341158</v>
      </c>
      <c r="H111" s="16">
        <v>336.838955603324</v>
      </c>
      <c r="I111" s="16">
        <v>29.075976696971679</v>
      </c>
    </row>
    <row r="112" spans="1:9" x14ac:dyDescent="0.25">
      <c r="A112" s="6">
        <v>44355.510416666664</v>
      </c>
      <c r="B112" s="2">
        <v>6</v>
      </c>
      <c r="C112" s="2">
        <v>128</v>
      </c>
      <c r="D112" s="14">
        <v>110.50198323094649</v>
      </c>
      <c r="E112" s="19">
        <v>134.18762670449911</v>
      </c>
      <c r="F112" s="17">
        <v>206.42869762572056</v>
      </c>
      <c r="G112" s="17">
        <v>59.152087080992004</v>
      </c>
      <c r="H112" s="16">
        <v>376.10930024788348</v>
      </c>
      <c r="I112" s="16">
        <v>32.465797282664006</v>
      </c>
    </row>
    <row r="113" spans="1:9" x14ac:dyDescent="0.25">
      <c r="A113" s="6">
        <v>44356.375</v>
      </c>
      <c r="B113" s="2">
        <v>9.3000000000000007</v>
      </c>
      <c r="C113" s="2">
        <v>260</v>
      </c>
      <c r="D113" s="14">
        <v>192.5702104661857</v>
      </c>
      <c r="E113" s="19">
        <v>233.84683931361891</v>
      </c>
      <c r="F113" s="17">
        <v>359.74031040660014</v>
      </c>
      <c r="G113" s="17">
        <v>103.08348796685398</v>
      </c>
      <c r="H113" s="16">
        <v>655.4402463135259</v>
      </c>
      <c r="I113" s="16">
        <v>56.577676100244361</v>
      </c>
    </row>
    <row r="114" spans="1:9" x14ac:dyDescent="0.25">
      <c r="A114" s="6">
        <v>44356.614583333336</v>
      </c>
      <c r="B114" s="2">
        <v>15.9</v>
      </c>
      <c r="C114" s="2">
        <v>714</v>
      </c>
      <c r="D114" s="14">
        <v>379.99293545269933</v>
      </c>
      <c r="E114" s="19">
        <v>461.44285090616916</v>
      </c>
      <c r="F114" s="17">
        <v>709.8646058553943</v>
      </c>
      <c r="G114" s="17">
        <v>203.41150946660088</v>
      </c>
      <c r="H114" s="16">
        <v>1293.3602897746787</v>
      </c>
      <c r="I114" s="16">
        <v>111.6430063111918</v>
      </c>
    </row>
    <row r="115" spans="1:9" x14ac:dyDescent="0.25">
      <c r="A115" s="6">
        <v>44361.395833333336</v>
      </c>
      <c r="B115" s="2">
        <v>32.6</v>
      </c>
      <c r="C115" s="2">
        <v>550</v>
      </c>
      <c r="D115" s="14">
        <v>943.98421617288739</v>
      </c>
      <c r="E115" s="19">
        <v>1146.3233320437992</v>
      </c>
      <c r="F115" s="17">
        <v>1763.4564251805484</v>
      </c>
      <c r="G115" s="17">
        <v>505.31795833418846</v>
      </c>
      <c r="H115" s="16">
        <v>3212.9852569958293</v>
      </c>
      <c r="I115" s="16">
        <v>277.34525032235382</v>
      </c>
    </row>
    <row r="116" spans="1:9" x14ac:dyDescent="0.25">
      <c r="A116" s="6">
        <v>44368.395833333336</v>
      </c>
      <c r="B116" s="2">
        <v>24.2</v>
      </c>
      <c r="C116" s="2">
        <v>330</v>
      </c>
      <c r="D116" s="14">
        <v>647.09098043489689</v>
      </c>
      <c r="E116" s="19">
        <v>785.79225808979663</v>
      </c>
      <c r="F116" s="17">
        <v>1208.8303253105526</v>
      </c>
      <c r="G116" s="17">
        <v>346.39000047638893</v>
      </c>
      <c r="H116" s="16">
        <v>2202.4666773575796</v>
      </c>
      <c r="I116" s="16">
        <v>190.11717237990868</v>
      </c>
    </row>
    <row r="117" spans="1:9" x14ac:dyDescent="0.25">
      <c r="A117" s="6">
        <v>44369.354166666664</v>
      </c>
      <c r="B117" s="2">
        <v>19.3</v>
      </c>
      <c r="C117" s="2">
        <v>636</v>
      </c>
      <c r="D117" s="14">
        <v>485.77692951817494</v>
      </c>
      <c r="E117" s="19">
        <v>589.9012069639241</v>
      </c>
      <c r="F117" s="17">
        <v>907.47963036535805</v>
      </c>
      <c r="G117" s="17">
        <v>260.03804091679626</v>
      </c>
      <c r="H117" s="16">
        <v>1653.4112392878658</v>
      </c>
      <c r="I117" s="16">
        <v>142.72264494448692</v>
      </c>
    </row>
    <row r="118" spans="1:9" x14ac:dyDescent="0.25">
      <c r="A118" s="6">
        <v>44369.541666666664</v>
      </c>
      <c r="B118" s="2">
        <v>18</v>
      </c>
      <c r="C118" s="2">
        <v>1090</v>
      </c>
      <c r="D118" s="14">
        <v>444.68767880005589</v>
      </c>
      <c r="E118" s="19">
        <v>540.00464514921805</v>
      </c>
      <c r="F118" s="17">
        <v>830.72082238604014</v>
      </c>
      <c r="G118" s="17">
        <v>238.04282539662614</v>
      </c>
      <c r="H118" s="16">
        <v>1513.5580992496184</v>
      </c>
      <c r="I118" s="16">
        <v>130.65050609858952</v>
      </c>
    </row>
    <row r="119" spans="1:9" x14ac:dyDescent="0.25">
      <c r="A119" s="6">
        <v>44370.375</v>
      </c>
      <c r="B119" s="2">
        <v>17.600000000000001</v>
      </c>
      <c r="C119" s="2">
        <v>205</v>
      </c>
      <c r="D119" s="14">
        <v>432.20108828322611</v>
      </c>
      <c r="E119" s="19">
        <v>524.84160555396988</v>
      </c>
      <c r="F119" s="17">
        <v>807.39462911050646</v>
      </c>
      <c r="G119" s="17">
        <v>231.35871106672738</v>
      </c>
      <c r="H119" s="16">
        <v>1471.0582030083751</v>
      </c>
      <c r="I119" s="16">
        <v>126.98191025426185</v>
      </c>
    </row>
    <row r="120" spans="1:9" x14ac:dyDescent="0.25">
      <c r="A120" s="6">
        <v>44377.375</v>
      </c>
      <c r="B120" s="2">
        <v>15</v>
      </c>
      <c r="C120" s="2">
        <v>375</v>
      </c>
      <c r="D120" s="14">
        <v>352.94241073919579</v>
      </c>
      <c r="E120" s="19">
        <v>428.59415800234905</v>
      </c>
      <c r="F120" s="17">
        <v>659.33153465222449</v>
      </c>
      <c r="G120" s="17">
        <v>188.93127167670036</v>
      </c>
      <c r="H120" s="16">
        <v>1201.2899610451905</v>
      </c>
      <c r="I120" s="16">
        <v>103.69548513500742</v>
      </c>
    </row>
    <row r="121" spans="1:9" x14ac:dyDescent="0.25">
      <c r="A121" s="6">
        <v>44378.46875</v>
      </c>
      <c r="B121" s="2">
        <v>19.5</v>
      </c>
      <c r="C121" s="2">
        <v>152</v>
      </c>
      <c r="D121" s="14">
        <v>492.16558862942526</v>
      </c>
      <c r="E121" s="19">
        <v>597.65924875554572</v>
      </c>
      <c r="F121" s="17">
        <v>919.41428114129769</v>
      </c>
      <c r="G121" s="17">
        <v>263.45791184607765</v>
      </c>
      <c r="H121" s="16">
        <v>1675.1559540667195</v>
      </c>
      <c r="I121" s="16">
        <v>144.59965118047825</v>
      </c>
    </row>
    <row r="122" spans="1:9" x14ac:dyDescent="0.25">
      <c r="A122" s="6">
        <v>44378.645833333336</v>
      </c>
      <c r="B122" s="2">
        <v>15.8</v>
      </c>
      <c r="C122" s="2">
        <v>179</v>
      </c>
      <c r="D122" s="14">
        <v>376.96662837414573</v>
      </c>
      <c r="E122" s="19">
        <v>457.76786741106383</v>
      </c>
      <c r="F122" s="17">
        <v>704.21116316979339</v>
      </c>
      <c r="G122" s="17">
        <v>201.79151700483379</v>
      </c>
      <c r="H122" s="16">
        <v>1283.0598209109555</v>
      </c>
      <c r="I122" s="16">
        <v>110.75386867533526</v>
      </c>
    </row>
    <row r="123" spans="1:9" x14ac:dyDescent="0.25">
      <c r="A123" s="6">
        <v>44379.375</v>
      </c>
      <c r="B123" s="2">
        <v>34</v>
      </c>
      <c r="C123" s="2">
        <v>345</v>
      </c>
      <c r="D123" s="14">
        <v>995.65394665450413</v>
      </c>
      <c r="E123" s="19">
        <v>1209.0682557371465</v>
      </c>
      <c r="F123" s="17">
        <v>1859.9806219246034</v>
      </c>
      <c r="G123" s="17">
        <v>532.97694062152209</v>
      </c>
      <c r="H123" s="16">
        <v>3388.8505727777379</v>
      </c>
      <c r="I123" s="16">
        <v>292.52596424637562</v>
      </c>
    </row>
    <row r="124" spans="1:9" x14ac:dyDescent="0.25">
      <c r="A124" s="6">
        <v>44379.625</v>
      </c>
      <c r="B124" s="2">
        <v>33.799999999999997</v>
      </c>
      <c r="C124" s="2">
        <v>276</v>
      </c>
      <c r="D124" s="14">
        <v>988.23712544649254</v>
      </c>
      <c r="E124" s="19">
        <v>1200.0616695520403</v>
      </c>
      <c r="F124" s="17">
        <v>1846.1252620683661</v>
      </c>
      <c r="G124" s="17">
        <v>529.00669102841266</v>
      </c>
      <c r="H124" s="16">
        <v>3363.6063612889798</v>
      </c>
      <c r="I124" s="16">
        <v>290.34688105908305</v>
      </c>
    </row>
    <row r="125" spans="1:9" x14ac:dyDescent="0.25">
      <c r="A125" s="6">
        <v>44384.375</v>
      </c>
      <c r="B125" s="2">
        <v>8.4</v>
      </c>
      <c r="C125" s="2">
        <v>205</v>
      </c>
      <c r="D125" s="14">
        <v>169.26497170219002</v>
      </c>
      <c r="E125" s="19">
        <v>205.54621892578075</v>
      </c>
      <c r="F125" s="17">
        <v>316.20380594537693</v>
      </c>
      <c r="G125" s="17">
        <v>90.608114471248498</v>
      </c>
      <c r="H125" s="16">
        <v>576.11753383951577</v>
      </c>
      <c r="I125" s="16">
        <v>49.730530599202588</v>
      </c>
    </row>
    <row r="126" spans="1:9" x14ac:dyDescent="0.25">
      <c r="A126" s="6">
        <v>44385.395833333336</v>
      </c>
      <c r="B126" s="2">
        <v>7.6</v>
      </c>
      <c r="C126" s="2">
        <v>106</v>
      </c>
      <c r="D126" s="14">
        <v>149.1009305253101</v>
      </c>
      <c r="E126" s="19">
        <v>181.06009884735349</v>
      </c>
      <c r="F126" s="17">
        <v>278.53537106927797</v>
      </c>
      <c r="G126" s="17">
        <v>79.814234717011956</v>
      </c>
      <c r="H126" s="16">
        <v>507.48633650294255</v>
      </c>
      <c r="I126" s="16">
        <v>43.806277892536841</v>
      </c>
    </row>
    <row r="127" spans="1:9" x14ac:dyDescent="0.25">
      <c r="A127" s="6">
        <v>44385.65625</v>
      </c>
      <c r="B127" s="2">
        <v>7.7</v>
      </c>
      <c r="C127" s="2">
        <v>115</v>
      </c>
      <c r="D127" s="14">
        <v>151.59166830178026</v>
      </c>
      <c r="E127" s="19">
        <v>184.08471597362939</v>
      </c>
      <c r="F127" s="17">
        <v>283.18831701911972</v>
      </c>
      <c r="G127" s="17">
        <v>81.147535111646121</v>
      </c>
      <c r="H127" s="16">
        <v>515.96391866770182</v>
      </c>
      <c r="I127" s="16">
        <v>44.538063742625589</v>
      </c>
    </row>
    <row r="128" spans="1:9" x14ac:dyDescent="0.25">
      <c r="A128" s="6">
        <v>44386.416666666664</v>
      </c>
      <c r="B128" s="2">
        <v>8.3000000000000007</v>
      </c>
      <c r="C128" s="2">
        <v>86</v>
      </c>
      <c r="D128" s="14">
        <v>166.71523972897009</v>
      </c>
      <c r="E128" s="19">
        <v>202.44996244046598</v>
      </c>
      <c r="F128" s="17">
        <v>311.44065296715041</v>
      </c>
      <c r="G128" s="17">
        <v>89.243234282647066</v>
      </c>
      <c r="H128" s="16">
        <v>567.43915649073006</v>
      </c>
      <c r="I128" s="16">
        <v>48.981412086146818</v>
      </c>
    </row>
    <row r="129" spans="1:9" x14ac:dyDescent="0.25">
      <c r="A129" s="6">
        <v>44389.364583333336</v>
      </c>
      <c r="B129" s="2">
        <v>45</v>
      </c>
      <c r="C129" s="2">
        <v>741</v>
      </c>
      <c r="D129" s="14">
        <v>1420.328728885245</v>
      </c>
      <c r="E129" s="19">
        <v>1724.7703226375525</v>
      </c>
      <c r="F129" s="17">
        <v>2653.3153625976302</v>
      </c>
      <c r="G129" s="17">
        <v>760.30679448589115</v>
      </c>
      <c r="H129" s="16">
        <v>4834.2919169743091</v>
      </c>
      <c r="I129" s="16">
        <v>417.29662435432454</v>
      </c>
    </row>
    <row r="130" spans="1:9" x14ac:dyDescent="0.25">
      <c r="A130" s="6">
        <v>44391.375</v>
      </c>
      <c r="B130" s="2">
        <v>16.3</v>
      </c>
      <c r="C130" s="2">
        <v>155</v>
      </c>
      <c r="D130" s="14">
        <v>392.14886259917807</v>
      </c>
      <c r="E130" s="19">
        <v>476.20435080404576</v>
      </c>
      <c r="F130" s="17">
        <v>732.57308706008212</v>
      </c>
      <c r="G130" s="17">
        <v>209.91861857084103</v>
      </c>
      <c r="H130" s="16">
        <v>1334.7347259544458</v>
      </c>
      <c r="I130" s="16">
        <v>115.21445231588093</v>
      </c>
    </row>
    <row r="131" spans="1:9" x14ac:dyDescent="0.25">
      <c r="A131" s="6">
        <v>44396.395833333336</v>
      </c>
      <c r="B131" s="2">
        <v>160</v>
      </c>
      <c r="C131" s="2">
        <v>4120</v>
      </c>
      <c r="D131" s="14">
        <v>7089.044283011146</v>
      </c>
      <c r="E131" s="19">
        <v>8608.5516307182334</v>
      </c>
      <c r="F131" s="17">
        <v>13243.039952456009</v>
      </c>
      <c r="G131" s="17">
        <v>3794.7894914545573</v>
      </c>
      <c r="H131" s="16">
        <v>24128.575856753323</v>
      </c>
      <c r="I131" s="16">
        <v>2082.7813935163199</v>
      </c>
    </row>
    <row r="132" spans="1:9" x14ac:dyDescent="0.25">
      <c r="A132" s="6">
        <v>44397.385416666664</v>
      </c>
      <c r="B132" s="2">
        <v>57.2</v>
      </c>
      <c r="C132" s="2">
        <v>1640</v>
      </c>
      <c r="D132" s="14">
        <v>1924.9835776849707</v>
      </c>
      <c r="E132" s="19">
        <v>2337.5958528710066</v>
      </c>
      <c r="F132" s="17">
        <v>3596.0608241927293</v>
      </c>
      <c r="G132" s="17">
        <v>1030.4502497364417</v>
      </c>
      <c r="H132" s="16">
        <v>6551.9568538295825</v>
      </c>
      <c r="I132" s="16">
        <v>565.56565573092132</v>
      </c>
    </row>
    <row r="133" spans="1:9" x14ac:dyDescent="0.25">
      <c r="A133" s="6">
        <v>44397.520833333336</v>
      </c>
      <c r="B133" s="2">
        <v>45.6</v>
      </c>
      <c r="C133" s="2">
        <v>1920</v>
      </c>
      <c r="D133" s="14">
        <v>1444.3722991148702</v>
      </c>
      <c r="E133" s="19">
        <v>1753.9675327896396</v>
      </c>
      <c r="F133" s="17">
        <v>2698.2311436872865</v>
      </c>
      <c r="G133" s="17">
        <v>773.17739932370932</v>
      </c>
      <c r="H133" s="16">
        <v>4916.1276461632051</v>
      </c>
      <c r="I133" s="16">
        <v>424.36069374206687</v>
      </c>
    </row>
    <row r="134" spans="1:9" x14ac:dyDescent="0.25">
      <c r="A134" s="6">
        <v>44397.625</v>
      </c>
      <c r="B134" s="2">
        <v>41.4</v>
      </c>
      <c r="C134" s="2">
        <v>540</v>
      </c>
      <c r="D134" s="14">
        <v>1277.8943930032751</v>
      </c>
      <c r="E134" s="19">
        <v>1551.8057754466893</v>
      </c>
      <c r="F134" s="17">
        <v>2387.2338535278009</v>
      </c>
      <c r="G134" s="17">
        <v>684.06121053284278</v>
      </c>
      <c r="H134" s="16">
        <v>4349.4962885747873</v>
      </c>
      <c r="I134" s="16">
        <v>375.44901094841606</v>
      </c>
    </row>
    <row r="135" spans="1:9" x14ac:dyDescent="0.25">
      <c r="A135" s="6">
        <v>44398.375</v>
      </c>
      <c r="B135" s="2">
        <v>32.1</v>
      </c>
      <c r="C135" s="2">
        <v>720</v>
      </c>
      <c r="D135" s="14">
        <v>925.67276067418277</v>
      </c>
      <c r="E135" s="19">
        <v>1124.0868917281464</v>
      </c>
      <c r="F135" s="17">
        <v>1729.2488046500753</v>
      </c>
      <c r="G135" s="17">
        <v>495.51577398809127</v>
      </c>
      <c r="H135" s="16">
        <v>3150.6595999101573</v>
      </c>
      <c r="I135" s="16">
        <v>271.96529256241996</v>
      </c>
    </row>
    <row r="136" spans="1:9" x14ac:dyDescent="0.25">
      <c r="A136" s="6">
        <v>44403.479166666664</v>
      </c>
      <c r="B136" s="2">
        <v>20</v>
      </c>
      <c r="C136" s="2">
        <v>152</v>
      </c>
      <c r="D136" s="14">
        <v>508.21370217986231</v>
      </c>
      <c r="E136" s="19">
        <v>617.14720912922326</v>
      </c>
      <c r="F136" s="17">
        <v>949.39375375078612</v>
      </c>
      <c r="G136" s="17">
        <v>272.04852155701019</v>
      </c>
      <c r="H136" s="16">
        <v>1729.7780032035075</v>
      </c>
      <c r="I136" s="16">
        <v>149.31463263206666</v>
      </c>
    </row>
    <row r="137" spans="1:9" x14ac:dyDescent="0.25">
      <c r="A137" s="6">
        <v>44403.6875</v>
      </c>
      <c r="B137" s="2">
        <v>17.899999999999999</v>
      </c>
      <c r="C137" s="2">
        <v>117</v>
      </c>
      <c r="D137" s="14">
        <v>441.55900746219874</v>
      </c>
      <c r="E137" s="19">
        <v>536.20535603883161</v>
      </c>
      <c r="F137" s="17">
        <v>824.8761530806662</v>
      </c>
      <c r="G137" s="17">
        <v>236.3680369990463</v>
      </c>
      <c r="H137" s="16">
        <v>1502.9092189926184</v>
      </c>
      <c r="I137" s="16">
        <v>129.73129355190915</v>
      </c>
    </row>
    <row r="138" spans="1:9" x14ac:dyDescent="0.25">
      <c r="A138" s="6">
        <v>44404.364583333336</v>
      </c>
      <c r="B138" s="2">
        <v>69.8</v>
      </c>
      <c r="C138" s="2">
        <v>3030</v>
      </c>
      <c r="D138" s="14">
        <v>2477.4352945340997</v>
      </c>
      <c r="E138" s="19">
        <v>3008.4633123072422</v>
      </c>
      <c r="F138" s="17">
        <v>4628.095590228686</v>
      </c>
      <c r="G138" s="17">
        <v>1326.179530855366</v>
      </c>
      <c r="H138" s="16">
        <v>8432.3052654106341</v>
      </c>
      <c r="I138" s="16">
        <v>727.87754302255689</v>
      </c>
    </row>
    <row r="139" spans="1:9" x14ac:dyDescent="0.25">
      <c r="A139" s="6">
        <v>44405.364583333336</v>
      </c>
      <c r="B139" s="2">
        <v>60</v>
      </c>
      <c r="C139" s="2">
        <v>3030</v>
      </c>
      <c r="D139" s="14">
        <v>2045.1793257358891</v>
      </c>
      <c r="E139" s="19">
        <v>2483.5550628266856</v>
      </c>
      <c r="F139" s="17">
        <v>3820.5984388565657</v>
      </c>
      <c r="G139" s="17">
        <v>1094.7914420624975</v>
      </c>
      <c r="H139" s="16">
        <v>6961.0602687223418</v>
      </c>
      <c r="I139" s="16">
        <v>600.87950871674207</v>
      </c>
    </row>
    <row r="140" spans="1:9" x14ac:dyDescent="0.25">
      <c r="A140" s="6">
        <v>44411.46875</v>
      </c>
      <c r="B140" s="2">
        <v>7.2</v>
      </c>
      <c r="C140" s="2">
        <v>124</v>
      </c>
      <c r="D140" s="14">
        <v>139.22631265213153</v>
      </c>
      <c r="E140" s="19">
        <v>169.06889743835853</v>
      </c>
      <c r="F140" s="17">
        <v>260.08860253615825</v>
      </c>
      <c r="G140" s="17">
        <v>74.528318218074347</v>
      </c>
      <c r="H140" s="16">
        <v>473.87666263189124</v>
      </c>
      <c r="I140" s="16">
        <v>40.905087047442493</v>
      </c>
    </row>
    <row r="141" spans="1:9" x14ac:dyDescent="0.25">
      <c r="A141" s="6">
        <v>44419.375</v>
      </c>
      <c r="B141" s="2">
        <v>42.8</v>
      </c>
      <c r="C141" s="2">
        <v>1345</v>
      </c>
      <c r="D141" s="14">
        <v>1332.9074840396779</v>
      </c>
      <c r="E141" s="19">
        <v>1618.6106952138311</v>
      </c>
      <c r="F141" s="17">
        <v>2490.0037803921473</v>
      </c>
      <c r="G141" s="17">
        <v>713.50990508503639</v>
      </c>
      <c r="H141" s="16">
        <v>4536.7412100612246</v>
      </c>
      <c r="I141" s="16">
        <v>391.61201372229215</v>
      </c>
    </row>
    <row r="142" spans="1:9" x14ac:dyDescent="0.25">
      <c r="A142" s="6">
        <v>44424.395833333336</v>
      </c>
      <c r="B142" s="2">
        <v>290</v>
      </c>
      <c r="C142" s="2">
        <v>32600</v>
      </c>
      <c r="D142" s="14">
        <v>15063.269836813291</v>
      </c>
      <c r="E142" s="19">
        <v>18292.019479749659</v>
      </c>
      <c r="F142" s="17">
        <v>28139.686578288834</v>
      </c>
      <c r="G142" s="17">
        <v>8063.4195247830148</v>
      </c>
      <c r="H142" s="16">
        <v>51269.992737852153</v>
      </c>
      <c r="I142" s="16">
        <v>4425.631564584347</v>
      </c>
    </row>
    <row r="143" spans="1:9" x14ac:dyDescent="0.25">
      <c r="A143" s="6">
        <v>44424.572916666664</v>
      </c>
      <c r="B143" s="2">
        <v>305</v>
      </c>
      <c r="C143" s="2">
        <v>32600</v>
      </c>
      <c r="D143" s="14">
        <v>16057.45829199011</v>
      </c>
      <c r="E143" s="19">
        <v>19499.308121966787</v>
      </c>
      <c r="F143" s="17">
        <v>29996.9295163432</v>
      </c>
      <c r="G143" s="17">
        <v>8595.6119828371666</v>
      </c>
      <c r="H143" s="16">
        <v>54653.855300839787</v>
      </c>
      <c r="I143" s="16">
        <v>4717.7269632621883</v>
      </c>
    </row>
    <row r="144" spans="1:9" x14ac:dyDescent="0.25">
      <c r="A144" s="6">
        <v>44425.572916666664</v>
      </c>
      <c r="B144" s="2">
        <v>115</v>
      </c>
      <c r="C144" s="2">
        <v>6160</v>
      </c>
      <c r="D144" s="14">
        <v>4664.660207483701</v>
      </c>
      <c r="E144" s="19">
        <v>5664.5108469859351</v>
      </c>
      <c r="F144" s="17">
        <v>8714.0493169693145</v>
      </c>
      <c r="G144" s="17">
        <v>2497.0084583879257</v>
      </c>
      <c r="H144" s="16">
        <v>15876.83800085417</v>
      </c>
      <c r="I144" s="16">
        <v>1370.4904496796698</v>
      </c>
    </row>
    <row r="145" spans="1:9" x14ac:dyDescent="0.25">
      <c r="A145" s="6">
        <v>44427.583333333336</v>
      </c>
      <c r="B145" s="2">
        <v>97.3</v>
      </c>
      <c r="C145" s="2">
        <v>3100</v>
      </c>
      <c r="D145" s="14">
        <v>3774.2319945669133</v>
      </c>
      <c r="E145" s="19">
        <v>4583.2230261844516</v>
      </c>
      <c r="F145" s="17">
        <v>7050.6408337255943</v>
      </c>
      <c r="G145" s="17">
        <v>2020.3592105663217</v>
      </c>
      <c r="H145" s="16">
        <v>12846.138258740228</v>
      </c>
      <c r="I145" s="16">
        <v>1108.8801055928725</v>
      </c>
    </row>
    <row r="146" spans="1:9" x14ac:dyDescent="0.25">
      <c r="A146" s="6">
        <v>44433.375</v>
      </c>
      <c r="B146" s="2">
        <v>13.6</v>
      </c>
      <c r="C146" s="2">
        <v>205</v>
      </c>
      <c r="D146" s="14">
        <v>311.72716105897871</v>
      </c>
      <c r="E146" s="19">
        <v>378.54458986869008</v>
      </c>
      <c r="F146" s="17">
        <v>582.33734807708788</v>
      </c>
      <c r="G146" s="17">
        <v>166.8686084840071</v>
      </c>
      <c r="H146" s="16">
        <v>1061.0079655232585</v>
      </c>
      <c r="I146" s="16">
        <v>91.586327435314985</v>
      </c>
    </row>
    <row r="147" spans="1:9" x14ac:dyDescent="0.25">
      <c r="A147" s="6">
        <v>44440.40625</v>
      </c>
      <c r="B147" s="2">
        <v>51.9</v>
      </c>
      <c r="C147" s="2">
        <v>7415</v>
      </c>
      <c r="D147" s="14">
        <v>1701.7981398883207</v>
      </c>
      <c r="E147" s="19">
        <v>2066.5715387612322</v>
      </c>
      <c r="F147" s="17">
        <v>3179.1282234709856</v>
      </c>
      <c r="G147" s="17">
        <v>910.97832655688092</v>
      </c>
      <c r="H147" s="16">
        <v>5792.3133037244315</v>
      </c>
      <c r="I147" s="16">
        <v>499.99313867659072</v>
      </c>
    </row>
    <row r="148" spans="1:9" x14ac:dyDescent="0.25">
      <c r="A148" s="6">
        <v>44440.5</v>
      </c>
      <c r="B148" s="2">
        <v>65.2</v>
      </c>
      <c r="C148" s="2">
        <v>7195</v>
      </c>
      <c r="D148" s="14">
        <v>2272.3671681137967</v>
      </c>
      <c r="E148" s="19">
        <v>2759.4396804004055</v>
      </c>
      <c r="F148" s="17">
        <v>4245.0079295030228</v>
      </c>
      <c r="G148" s="17">
        <v>1216.4058660135522</v>
      </c>
      <c r="H148" s="16">
        <v>7734.3265751106837</v>
      </c>
      <c r="I148" s="16">
        <v>667.62794363226442</v>
      </c>
    </row>
    <row r="149" spans="1:9" x14ac:dyDescent="0.25">
      <c r="A149" s="6">
        <v>44440.59375</v>
      </c>
      <c r="B149" s="2">
        <v>70.3</v>
      </c>
      <c r="C149" s="2">
        <v>4950</v>
      </c>
      <c r="D149" s="14">
        <v>2499.9482393477087</v>
      </c>
      <c r="E149" s="19">
        <v>3035.801813810458</v>
      </c>
      <c r="F149" s="17">
        <v>4670.1520107716533</v>
      </c>
      <c r="G149" s="17">
        <v>1338.2307867073173</v>
      </c>
      <c r="H149" s="16">
        <v>8508.9312921369601</v>
      </c>
      <c r="I149" s="16">
        <v>734.49191030523991</v>
      </c>
    </row>
    <row r="150" spans="1:9" x14ac:dyDescent="0.25">
      <c r="A150" s="6">
        <v>44480.413194444445</v>
      </c>
      <c r="B150" s="2">
        <v>15</v>
      </c>
      <c r="C150" s="2">
        <v>345</v>
      </c>
      <c r="D150" s="14">
        <v>352.94241073919579</v>
      </c>
      <c r="E150" s="19">
        <v>428.59415800234905</v>
      </c>
      <c r="F150" s="17">
        <v>659.33153465222449</v>
      </c>
      <c r="G150" s="17">
        <v>188.93127167670036</v>
      </c>
      <c r="H150" s="16">
        <v>1201.2899610451905</v>
      </c>
      <c r="I150" s="16">
        <v>103.69548513500742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4"/>
  <sheetViews>
    <sheetView workbookViewId="0">
      <selection activeCell="L13" sqref="L13"/>
    </sheetView>
  </sheetViews>
  <sheetFormatPr defaultRowHeight="15" x14ac:dyDescent="0.25"/>
  <cols>
    <col min="1" max="1" width="16.85546875" customWidth="1"/>
    <col min="2" max="2" width="5.140625" customWidth="1"/>
    <col min="11" max="11" width="18.140625" customWidth="1"/>
    <col min="12" max="12" width="19.7109375" style="2" customWidth="1"/>
    <col min="13" max="13" width="35.140625" style="2" customWidth="1"/>
    <col min="14" max="14" width="14.5703125" customWidth="1"/>
    <col min="15" max="15" width="21.42578125" customWidth="1"/>
    <col min="16" max="16" width="19.7109375" customWidth="1"/>
    <col min="17" max="17" width="20.140625" customWidth="1"/>
  </cols>
  <sheetData>
    <row r="2" spans="1:17" x14ac:dyDescent="0.25">
      <c r="M2" s="2" t="s">
        <v>80</v>
      </c>
    </row>
    <row r="3" spans="1:17" x14ac:dyDescent="0.25">
      <c r="M3" s="2">
        <f>AVERAGE(L6:L154)</f>
        <v>1.21434586765787</v>
      </c>
    </row>
    <row r="5" spans="1:17" s="3" customFormat="1" ht="7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4" t="s">
        <v>78</v>
      </c>
      <c r="M5" s="5" t="s">
        <v>79</v>
      </c>
      <c r="N5" s="3" t="s">
        <v>81</v>
      </c>
      <c r="O5" s="3" t="s">
        <v>82</v>
      </c>
      <c r="P5" s="3" t="s">
        <v>83</v>
      </c>
      <c r="Q5" s="3" t="s">
        <v>84</v>
      </c>
    </row>
    <row r="6" spans="1:17" x14ac:dyDescent="0.25">
      <c r="A6" s="1">
        <v>43607.416666666664</v>
      </c>
      <c r="B6">
        <v>3</v>
      </c>
      <c r="C6">
        <v>130</v>
      </c>
      <c r="D6">
        <v>0.47712125471966244</v>
      </c>
      <c r="E6">
        <v>2.1139433523068369</v>
      </c>
      <c r="F6" t="s">
        <v>11</v>
      </c>
      <c r="G6" t="s">
        <v>12</v>
      </c>
      <c r="H6">
        <v>202</v>
      </c>
      <c r="J6">
        <v>1.6618562995186346</v>
      </c>
      <c r="K6">
        <v>0.45208705278820238</v>
      </c>
      <c r="L6" s="2">
        <f>10^K6</f>
        <v>2.8319595951650824</v>
      </c>
      <c r="M6" s="2">
        <f>M$3*J6</f>
        <v>2.0180683299616535</v>
      </c>
    </row>
    <row r="7" spans="1:17" x14ac:dyDescent="0.25">
      <c r="A7" s="1">
        <v>43614.40625</v>
      </c>
      <c r="B7">
        <v>3</v>
      </c>
      <c r="C7">
        <v>77</v>
      </c>
      <c r="D7">
        <v>0.47712125471966244</v>
      </c>
      <c r="E7">
        <v>1.8864907251724818</v>
      </c>
      <c r="F7" t="s">
        <v>11</v>
      </c>
      <c r="G7" t="s">
        <v>12</v>
      </c>
      <c r="H7">
        <v>157</v>
      </c>
      <c r="J7">
        <v>1.6618562995186346</v>
      </c>
      <c r="K7">
        <v>0.22463442565384728</v>
      </c>
      <c r="L7" s="2">
        <f t="shared" ref="L7:L70" si="0">10^K7</f>
        <v>1.6773914525208555</v>
      </c>
      <c r="M7" s="2">
        <f t="shared" ref="M7:M70" si="1">M$3*J7</f>
        <v>2.0180683299616535</v>
      </c>
    </row>
    <row r="8" spans="1:17" x14ac:dyDescent="0.25">
      <c r="A8" s="1">
        <v>43621.333333333336</v>
      </c>
      <c r="B8">
        <v>3.7</v>
      </c>
      <c r="C8">
        <v>50</v>
      </c>
      <c r="D8">
        <v>0.56820172406699498</v>
      </c>
      <c r="E8">
        <v>1.6989700043360187</v>
      </c>
      <c r="F8" t="s">
        <v>11</v>
      </c>
      <c r="G8" t="s">
        <v>13</v>
      </c>
      <c r="H8">
        <v>130</v>
      </c>
      <c r="J8">
        <v>1.7772881634964031</v>
      </c>
      <c r="K8">
        <v>-7.8318159160384315E-2</v>
      </c>
      <c r="L8" s="2">
        <f t="shared" si="0"/>
        <v>0.8349910892096476</v>
      </c>
      <c r="M8" s="2">
        <f t="shared" si="1"/>
        <v>2.1582425369791021</v>
      </c>
    </row>
    <row r="9" spans="1:17" x14ac:dyDescent="0.25">
      <c r="A9" s="1">
        <v>43628.416666666664</v>
      </c>
      <c r="B9">
        <v>19.899999999999999</v>
      </c>
      <c r="C9">
        <v>488</v>
      </c>
      <c r="D9">
        <v>1.2988530764097066</v>
      </c>
      <c r="E9">
        <v>2.6884198220027105</v>
      </c>
      <c r="F9" t="s">
        <v>11</v>
      </c>
      <c r="G9" t="s">
        <v>12</v>
      </c>
      <c r="H9">
        <v>297</v>
      </c>
      <c r="I9" t="s">
        <v>15</v>
      </c>
      <c r="J9">
        <v>2.7032874268199909</v>
      </c>
      <c r="K9">
        <v>-1.4867604817280444E-2</v>
      </c>
      <c r="L9" s="2">
        <f t="shared" si="0"/>
        <v>0.96634542562869075</v>
      </c>
      <c r="M9" s="2">
        <f t="shared" si="1"/>
        <v>3.2827259158503326</v>
      </c>
    </row>
    <row r="10" spans="1:17" x14ac:dyDescent="0.25">
      <c r="A10" s="1">
        <v>43635.333333333336</v>
      </c>
      <c r="B10">
        <v>69</v>
      </c>
      <c r="C10">
        <v>2685</v>
      </c>
      <c r="D10">
        <v>1.8388490907372552</v>
      </c>
      <c r="E10">
        <v>3.4289442900355742</v>
      </c>
      <c r="F10" t="s">
        <v>11</v>
      </c>
      <c r="G10" t="s">
        <v>13</v>
      </c>
      <c r="H10">
        <v>301</v>
      </c>
      <c r="I10" t="s">
        <v>16</v>
      </c>
      <c r="J10">
        <v>3.3876574890414619</v>
      </c>
      <c r="K10">
        <v>4.1286800994112305E-2</v>
      </c>
      <c r="L10" s="2">
        <f t="shared" si="0"/>
        <v>1.0997318446627853</v>
      </c>
      <c r="M10" s="2">
        <f t="shared" si="1"/>
        <v>4.1137878728577357</v>
      </c>
    </row>
    <row r="11" spans="1:17" x14ac:dyDescent="0.25">
      <c r="A11" s="1">
        <v>43635.427083333336</v>
      </c>
      <c r="B11">
        <v>58.9</v>
      </c>
      <c r="C11">
        <v>1990</v>
      </c>
      <c r="D11">
        <v>1.7701152947871017</v>
      </c>
      <c r="E11">
        <v>3.2988530764097068</v>
      </c>
      <c r="F11" t="s">
        <v>11</v>
      </c>
      <c r="G11" t="s">
        <v>12</v>
      </c>
      <c r="H11">
        <v>305</v>
      </c>
      <c r="I11" t="s">
        <v>16</v>
      </c>
      <c r="J11">
        <v>3.300546934587274</v>
      </c>
      <c r="K11">
        <v>-1.6938581775671757E-3</v>
      </c>
      <c r="L11" s="2">
        <f t="shared" si="0"/>
        <v>0.99610734351703123</v>
      </c>
      <c r="M11" s="2">
        <f t="shared" si="1"/>
        <v>4.0080055310269067</v>
      </c>
    </row>
    <row r="12" spans="1:17" x14ac:dyDescent="0.25">
      <c r="A12" s="1">
        <v>43642.333333333336</v>
      </c>
      <c r="B12">
        <v>15.9</v>
      </c>
      <c r="C12">
        <v>205</v>
      </c>
      <c r="D12">
        <v>1.2013971243204515</v>
      </c>
      <c r="E12">
        <v>2.3117538610557542</v>
      </c>
      <c r="F12" t="s">
        <v>11</v>
      </c>
      <c r="G12" t="s">
        <v>13</v>
      </c>
      <c r="H12">
        <v>165</v>
      </c>
      <c r="J12">
        <v>2.5797755226104164</v>
      </c>
      <c r="K12">
        <v>-0.26802166155466223</v>
      </c>
      <c r="L12" s="2">
        <f t="shared" si="0"/>
        <v>0.53948371370582493</v>
      </c>
      <c r="M12" s="2">
        <f t="shared" si="1"/>
        <v>3.132739745366881</v>
      </c>
    </row>
    <row r="13" spans="1:17" x14ac:dyDescent="0.25">
      <c r="A13" s="1">
        <v>43656.333333333336</v>
      </c>
      <c r="B13">
        <v>14.8</v>
      </c>
      <c r="C13">
        <v>100</v>
      </c>
      <c r="D13">
        <v>1.1702617153949575</v>
      </c>
      <c r="E13">
        <v>2</v>
      </c>
      <c r="F13" t="s">
        <v>11</v>
      </c>
      <c r="G13" t="s">
        <v>13</v>
      </c>
      <c r="H13">
        <v>116</v>
      </c>
      <c r="J13">
        <v>2.5403157096150073</v>
      </c>
      <c r="K13">
        <v>-0.5403157096150073</v>
      </c>
      <c r="L13" s="2">
        <f t="shared" si="0"/>
        <v>0.2881935723317175</v>
      </c>
      <c r="M13" s="2">
        <f t="shared" si="1"/>
        <v>3.0848218845173538</v>
      </c>
    </row>
    <row r="14" spans="1:17" x14ac:dyDescent="0.25">
      <c r="A14" s="1">
        <v>43656.4375</v>
      </c>
      <c r="B14">
        <v>14</v>
      </c>
      <c r="C14">
        <v>162</v>
      </c>
      <c r="D14">
        <v>1.146128035678238</v>
      </c>
      <c r="E14">
        <v>2.2095150145426308</v>
      </c>
      <c r="F14" t="s">
        <v>11</v>
      </c>
      <c r="G14" t="s">
        <v>12</v>
      </c>
      <c r="H14">
        <v>116</v>
      </c>
      <c r="J14">
        <v>2.509729617401101</v>
      </c>
      <c r="K14">
        <v>-0.30021460285847024</v>
      </c>
      <c r="L14" s="2">
        <f t="shared" si="0"/>
        <v>0.50093963747342574</v>
      </c>
      <c r="M14" s="2">
        <f t="shared" si="1"/>
        <v>3.0476797898295942</v>
      </c>
    </row>
    <row r="15" spans="1:17" x14ac:dyDescent="0.25">
      <c r="A15" s="1">
        <v>43663.333333333336</v>
      </c>
      <c r="B15">
        <v>43.5</v>
      </c>
      <c r="C15">
        <v>480</v>
      </c>
      <c r="D15">
        <v>1.6384892569546374</v>
      </c>
      <c r="E15">
        <v>2.6812412373755872</v>
      </c>
      <c r="F15" t="s">
        <v>11</v>
      </c>
      <c r="G15" t="s">
        <v>13</v>
      </c>
      <c r="H15">
        <v>116</v>
      </c>
      <c r="I15" t="s">
        <v>17</v>
      </c>
      <c r="J15">
        <v>3.1337291853608353</v>
      </c>
      <c r="K15">
        <v>-0.45248794798524816</v>
      </c>
      <c r="L15" s="2">
        <f t="shared" si="0"/>
        <v>0.35278657658906182</v>
      </c>
      <c r="M15" s="2">
        <f t="shared" si="1"/>
        <v>3.8054310866017937</v>
      </c>
    </row>
    <row r="16" spans="1:17" x14ac:dyDescent="0.25">
      <c r="A16" s="1">
        <v>43663.427083333336</v>
      </c>
      <c r="B16">
        <v>28.1</v>
      </c>
      <c r="C16">
        <v>649</v>
      </c>
      <c r="D16">
        <v>1.4487063199050798</v>
      </c>
      <c r="E16">
        <v>2.8122446968003691</v>
      </c>
      <c r="F16" t="s">
        <v>11</v>
      </c>
      <c r="G16" t="s">
        <v>12</v>
      </c>
      <c r="H16">
        <v>116</v>
      </c>
      <c r="I16" t="s">
        <v>17</v>
      </c>
      <c r="J16">
        <v>2.8932056314992023</v>
      </c>
      <c r="K16">
        <v>-8.0960934698833142E-2</v>
      </c>
      <c r="L16" s="2">
        <f t="shared" si="0"/>
        <v>0.82992541692763511</v>
      </c>
      <c r="M16" s="2">
        <f t="shared" si="1"/>
        <v>3.5133523028955347</v>
      </c>
    </row>
    <row r="17" spans="1:13" x14ac:dyDescent="0.25">
      <c r="A17" s="1">
        <v>43668.385416666664</v>
      </c>
      <c r="B17">
        <v>20.5</v>
      </c>
      <c r="C17">
        <v>347</v>
      </c>
      <c r="D17">
        <v>1.3117538610557542</v>
      </c>
      <c r="E17">
        <v>2.5403294747908736</v>
      </c>
      <c r="F17" t="s">
        <v>11</v>
      </c>
      <c r="G17" t="s">
        <v>12</v>
      </c>
      <c r="H17">
        <v>109</v>
      </c>
      <c r="I17" t="s">
        <v>18</v>
      </c>
      <c r="J17">
        <v>2.7196373822949695</v>
      </c>
      <c r="K17">
        <v>-0.17930790750409598</v>
      </c>
      <c r="L17" s="2">
        <f t="shared" si="0"/>
        <v>0.66174716970132885</v>
      </c>
      <c r="M17" s="2">
        <f t="shared" si="1"/>
        <v>3.3025804167177633</v>
      </c>
    </row>
    <row r="18" spans="1:13" x14ac:dyDescent="0.25">
      <c r="A18" s="1">
        <v>43669.364583333336</v>
      </c>
      <c r="B18">
        <v>79.8</v>
      </c>
      <c r="C18">
        <v>3030</v>
      </c>
      <c r="D18">
        <v>1.9020028913507294</v>
      </c>
      <c r="E18">
        <v>3.4814426285023048</v>
      </c>
      <c r="F18" t="s">
        <v>11</v>
      </c>
      <c r="G18" t="s">
        <v>12</v>
      </c>
      <c r="H18">
        <v>120</v>
      </c>
      <c r="I18" t="s">
        <v>19</v>
      </c>
      <c r="J18">
        <v>3.4676961732328402</v>
      </c>
      <c r="K18">
        <v>1.3746455269464608E-2</v>
      </c>
      <c r="L18" s="2">
        <f t="shared" si="0"/>
        <v>1.032158647028202</v>
      </c>
      <c r="M18" s="2">
        <f t="shared" si="1"/>
        <v>4.2109825182583087</v>
      </c>
    </row>
    <row r="19" spans="1:13" x14ac:dyDescent="0.25">
      <c r="A19" s="1">
        <v>43670.333333333336</v>
      </c>
      <c r="B19">
        <v>60.6</v>
      </c>
      <c r="C19">
        <v>2645</v>
      </c>
      <c r="D19">
        <v>1.7824726241662863</v>
      </c>
      <c r="E19">
        <v>3.4224256763712044</v>
      </c>
      <c r="F19" t="s">
        <v>11</v>
      </c>
      <c r="G19" t="s">
        <v>13</v>
      </c>
      <c r="H19">
        <v>141</v>
      </c>
      <c r="I19" t="s">
        <v>20</v>
      </c>
      <c r="J19">
        <v>3.3162081358771669</v>
      </c>
      <c r="K19">
        <v>0.10621754049403753</v>
      </c>
      <c r="L19" s="2">
        <f t="shared" si="0"/>
        <v>1.2770783441894449</v>
      </c>
      <c r="M19" s="2">
        <f t="shared" si="1"/>
        <v>4.027023646095846</v>
      </c>
    </row>
    <row r="20" spans="1:13" x14ac:dyDescent="0.25">
      <c r="A20" s="1">
        <v>43670.427083333336</v>
      </c>
      <c r="B20">
        <v>67.099999999999994</v>
      </c>
      <c r="C20">
        <v>2420</v>
      </c>
      <c r="D20">
        <v>1.8267225201689921</v>
      </c>
      <c r="E20">
        <v>3.3838153659804311</v>
      </c>
      <c r="F20" t="s">
        <v>11</v>
      </c>
      <c r="G20" t="s">
        <v>12</v>
      </c>
      <c r="H20">
        <v>138</v>
      </c>
      <c r="I20" t="s">
        <v>20</v>
      </c>
      <c r="J20">
        <v>3.3722887425430828</v>
      </c>
      <c r="K20">
        <v>1.1526623437348338E-2</v>
      </c>
      <c r="L20" s="2">
        <f t="shared" si="0"/>
        <v>1.0268963812901366</v>
      </c>
      <c r="M20" s="2">
        <f t="shared" si="1"/>
        <v>4.0951248990563469</v>
      </c>
    </row>
    <row r="21" spans="1:13" x14ac:dyDescent="0.25">
      <c r="A21" s="1">
        <v>43671.427083333336</v>
      </c>
      <c r="B21">
        <v>22.2</v>
      </c>
      <c r="C21">
        <v>507</v>
      </c>
      <c r="D21">
        <v>1.3463529744506386</v>
      </c>
      <c r="E21">
        <v>2.705007959333336</v>
      </c>
      <c r="F21" t="s">
        <v>11</v>
      </c>
      <c r="G21" t="s">
        <v>12</v>
      </c>
      <c r="H21">
        <v>105</v>
      </c>
      <c r="I21" t="s">
        <v>21</v>
      </c>
      <c r="J21">
        <v>2.7634869603633403</v>
      </c>
      <c r="K21">
        <v>-5.8479001030004252E-2</v>
      </c>
      <c r="L21" s="2">
        <f t="shared" si="0"/>
        <v>0.87401925207374709</v>
      </c>
      <c r="M21" s="2">
        <f t="shared" si="1"/>
        <v>3.3558289706436302</v>
      </c>
    </row>
    <row r="22" spans="1:13" x14ac:dyDescent="0.25">
      <c r="A22" s="1">
        <v>43676.364583333336</v>
      </c>
      <c r="B22">
        <v>8.9</v>
      </c>
      <c r="C22">
        <v>114</v>
      </c>
      <c r="D22">
        <v>0.9493900066449128</v>
      </c>
      <c r="E22">
        <v>2.0569048513364727</v>
      </c>
      <c r="F22" t="s">
        <v>11</v>
      </c>
      <c r="G22" t="s">
        <v>12</v>
      </c>
      <c r="H22">
        <v>83.1</v>
      </c>
      <c r="J22">
        <v>2.2603914489730723</v>
      </c>
      <c r="K22">
        <v>-0.2034865976365996</v>
      </c>
      <c r="L22" s="2">
        <f t="shared" si="0"/>
        <v>0.62591217932469112</v>
      </c>
      <c r="M22" s="2">
        <f t="shared" si="1"/>
        <v>2.7448970153496357</v>
      </c>
    </row>
    <row r="23" spans="1:13" x14ac:dyDescent="0.25">
      <c r="A23" s="1">
        <v>43677.364583333336</v>
      </c>
      <c r="B23">
        <v>8.9</v>
      </c>
      <c r="C23">
        <v>145</v>
      </c>
      <c r="D23">
        <v>0.9493900066449128</v>
      </c>
      <c r="E23">
        <v>2.1613680022349748</v>
      </c>
      <c r="F23" t="s">
        <v>11</v>
      </c>
      <c r="G23" t="s">
        <v>12</v>
      </c>
      <c r="H23">
        <v>86.8</v>
      </c>
      <c r="J23">
        <v>2.2603914489730723</v>
      </c>
      <c r="K23">
        <v>-9.9023446738097487E-2</v>
      </c>
      <c r="L23" s="2">
        <f t="shared" si="0"/>
        <v>0.79611636843929967</v>
      </c>
      <c r="M23" s="2">
        <f t="shared" si="1"/>
        <v>2.7448970153496357</v>
      </c>
    </row>
    <row r="24" spans="1:13" x14ac:dyDescent="0.25">
      <c r="A24" s="1">
        <v>43678.364583333336</v>
      </c>
      <c r="B24">
        <v>9.4</v>
      </c>
      <c r="C24">
        <v>236</v>
      </c>
      <c r="D24">
        <v>0.97312785359969867</v>
      </c>
      <c r="E24">
        <v>2.3729120029701067</v>
      </c>
      <c r="F24" t="s">
        <v>11</v>
      </c>
      <c r="G24" t="s">
        <v>12</v>
      </c>
      <c r="H24">
        <v>126</v>
      </c>
      <c r="J24">
        <v>2.2904758780547958</v>
      </c>
      <c r="K24">
        <v>8.2436124915310938E-2</v>
      </c>
      <c r="L24" s="2">
        <f t="shared" si="0"/>
        <v>1.2090273487616583</v>
      </c>
      <c r="M24" s="2">
        <f t="shared" si="1"/>
        <v>2.7814299174858728</v>
      </c>
    </row>
    <row r="25" spans="1:13" x14ac:dyDescent="0.25">
      <c r="A25" s="1">
        <v>43679.520833333336</v>
      </c>
      <c r="B25">
        <v>22.4</v>
      </c>
      <c r="C25">
        <v>818</v>
      </c>
      <c r="D25">
        <v>1.3502480183341627</v>
      </c>
      <c r="E25">
        <v>2.9127533036713231</v>
      </c>
      <c r="F25" t="s">
        <v>11</v>
      </c>
      <c r="G25" t="s">
        <v>12</v>
      </c>
      <c r="H25">
        <v>121</v>
      </c>
      <c r="I25" t="s">
        <v>22</v>
      </c>
      <c r="J25">
        <v>2.7684233883261324</v>
      </c>
      <c r="K25">
        <v>0.14432991534519068</v>
      </c>
      <c r="L25" s="2">
        <f t="shared" si="0"/>
        <v>1.39421552795658</v>
      </c>
      <c r="M25" s="2">
        <f t="shared" si="1"/>
        <v>3.3618235015412377</v>
      </c>
    </row>
    <row r="26" spans="1:13" x14ac:dyDescent="0.25">
      <c r="A26" s="1">
        <v>43683.447916666664</v>
      </c>
      <c r="B26">
        <v>44.9</v>
      </c>
      <c r="C26">
        <v>1100</v>
      </c>
      <c r="D26">
        <v>1.6522463410033232</v>
      </c>
      <c r="E26">
        <v>3.0413926851582249</v>
      </c>
      <c r="F26" t="s">
        <v>11</v>
      </c>
      <c r="G26" t="s">
        <v>12</v>
      </c>
      <c r="H26">
        <v>119</v>
      </c>
      <c r="I26" t="s">
        <v>23</v>
      </c>
      <c r="J26">
        <v>3.1511643815781807</v>
      </c>
      <c r="K26">
        <v>-0.10977169641995577</v>
      </c>
      <c r="L26" s="2">
        <f t="shared" si="0"/>
        <v>0.77665528802511774</v>
      </c>
      <c r="M26" s="2">
        <f t="shared" si="1"/>
        <v>3.8266034450801314</v>
      </c>
    </row>
    <row r="27" spans="1:13" x14ac:dyDescent="0.25">
      <c r="A27" s="1">
        <v>43684.333333333336</v>
      </c>
      <c r="B27">
        <v>33.200000000000003</v>
      </c>
      <c r="C27">
        <v>205</v>
      </c>
      <c r="D27">
        <v>1.5211380837040362</v>
      </c>
      <c r="E27">
        <v>2.3117538610557542</v>
      </c>
      <c r="F27" t="s">
        <v>11</v>
      </c>
      <c r="G27" t="s">
        <v>13</v>
      </c>
      <c r="H27">
        <v>106</v>
      </c>
      <c r="I27" t="s">
        <v>24</v>
      </c>
      <c r="J27">
        <v>2.9850028473724191</v>
      </c>
      <c r="K27">
        <v>-0.67324898631666485</v>
      </c>
      <c r="L27" s="2">
        <f t="shared" si="0"/>
        <v>0.21220275289612756</v>
      </c>
      <c r="M27" s="2">
        <f t="shared" si="1"/>
        <v>3.6248258726536728</v>
      </c>
    </row>
    <row r="28" spans="1:13" x14ac:dyDescent="0.25">
      <c r="A28" s="1">
        <v>43690.385416666664</v>
      </c>
      <c r="B28">
        <v>10.9</v>
      </c>
      <c r="C28">
        <v>192</v>
      </c>
      <c r="D28">
        <v>1.0374264979406236</v>
      </c>
      <c r="E28">
        <v>2.2833012287035497</v>
      </c>
      <c r="F28" t="s">
        <v>11</v>
      </c>
      <c r="G28" t="s">
        <v>12</v>
      </c>
      <c r="H28">
        <v>86</v>
      </c>
      <c r="J28">
        <v>2.3719654929052925</v>
      </c>
      <c r="K28">
        <v>-8.8664264201742782E-2</v>
      </c>
      <c r="L28" s="2">
        <f t="shared" si="0"/>
        <v>0.81533434301904095</v>
      </c>
      <c r="M28" s="2">
        <f t="shared" si="1"/>
        <v>2.8803864945366047</v>
      </c>
    </row>
    <row r="29" spans="1:13" x14ac:dyDescent="0.25">
      <c r="A29" s="1">
        <v>43691.333333333336</v>
      </c>
      <c r="B29">
        <v>18.600000000000001</v>
      </c>
      <c r="C29">
        <v>205</v>
      </c>
      <c r="D29">
        <v>1.2695129442179163</v>
      </c>
      <c r="E29">
        <v>2.3117538610557542</v>
      </c>
      <c r="F29" t="s">
        <v>11</v>
      </c>
      <c r="G29" t="s">
        <v>13</v>
      </c>
      <c r="H29">
        <v>85.9</v>
      </c>
      <c r="J29">
        <v>2.6661028781179299</v>
      </c>
      <c r="K29">
        <v>-0.3543490170621757</v>
      </c>
      <c r="L29" s="2">
        <f t="shared" si="0"/>
        <v>0.44223283286828791</v>
      </c>
      <c r="M29" s="2">
        <f t="shared" si="1"/>
        <v>3.237571012793262</v>
      </c>
    </row>
    <row r="30" spans="1:13" x14ac:dyDescent="0.25">
      <c r="A30" s="1">
        <v>43697.427083333336</v>
      </c>
      <c r="B30">
        <v>21.2</v>
      </c>
      <c r="C30">
        <v>613</v>
      </c>
      <c r="D30">
        <v>1.3263358609287514</v>
      </c>
      <c r="E30">
        <v>2.7874604745184151</v>
      </c>
      <c r="F30" t="s">
        <v>11</v>
      </c>
      <c r="G30" t="s">
        <v>12</v>
      </c>
      <c r="H30">
        <v>76.400000000000006</v>
      </c>
      <c r="I30" t="s">
        <v>25</v>
      </c>
      <c r="J30">
        <v>2.7381180449213853</v>
      </c>
      <c r="K30">
        <v>4.9342429597029724E-2</v>
      </c>
      <c r="L30" s="2">
        <f t="shared" si="0"/>
        <v>1.1203208783962757</v>
      </c>
      <c r="M30" s="2">
        <f t="shared" si="1"/>
        <v>3.3250223330097302</v>
      </c>
    </row>
    <row r="31" spans="1:13" x14ac:dyDescent="0.25">
      <c r="A31" s="1">
        <v>43698.333333333336</v>
      </c>
      <c r="B31">
        <v>13.7</v>
      </c>
      <c r="C31">
        <v>425</v>
      </c>
      <c r="D31">
        <v>1.1367205671564067</v>
      </c>
      <c r="E31">
        <v>2.6283889300503116</v>
      </c>
      <c r="F31" t="s">
        <v>11</v>
      </c>
      <c r="G31" t="s">
        <v>13</v>
      </c>
      <c r="H31">
        <v>71.2</v>
      </c>
      <c r="I31" t="s">
        <v>26</v>
      </c>
      <c r="J31">
        <v>2.4978069556650699</v>
      </c>
      <c r="K31">
        <v>0.13058197438524166</v>
      </c>
      <c r="L31" s="2">
        <f t="shared" si="0"/>
        <v>1.3507717660138376</v>
      </c>
      <c r="M31" s="2">
        <f t="shared" si="1"/>
        <v>3.0332015548189624</v>
      </c>
    </row>
    <row r="32" spans="1:13" x14ac:dyDescent="0.25">
      <c r="A32" s="1">
        <v>43704.458333333336</v>
      </c>
      <c r="B32">
        <v>16.8</v>
      </c>
      <c r="C32">
        <v>431</v>
      </c>
      <c r="D32">
        <v>1.2253092817258628</v>
      </c>
      <c r="E32">
        <v>2.6344772701607315</v>
      </c>
      <c r="F32" t="s">
        <v>11</v>
      </c>
      <c r="G32" t="s">
        <v>12</v>
      </c>
      <c r="H32">
        <v>100</v>
      </c>
      <c r="I32" t="s">
        <v>27</v>
      </c>
      <c r="J32">
        <v>2.6100808660151635</v>
      </c>
      <c r="K32">
        <v>2.4396404145567985E-2</v>
      </c>
      <c r="L32" s="2">
        <f t="shared" si="0"/>
        <v>1.0577825642766199</v>
      </c>
      <c r="M32" s="2">
        <f t="shared" si="1"/>
        <v>3.1695409138983885</v>
      </c>
    </row>
    <row r="33" spans="1:13" x14ac:dyDescent="0.25">
      <c r="A33" s="1">
        <v>43705.333333333336</v>
      </c>
      <c r="B33">
        <v>16.600000000000001</v>
      </c>
      <c r="C33">
        <v>205</v>
      </c>
      <c r="D33">
        <v>1.2201080880400552</v>
      </c>
      <c r="E33">
        <v>2.3117538610557542</v>
      </c>
      <c r="F33" t="s">
        <v>11</v>
      </c>
      <c r="G33" t="s">
        <v>13</v>
      </c>
      <c r="H33">
        <v>115</v>
      </c>
      <c r="J33">
        <v>2.6034890743131176</v>
      </c>
      <c r="K33">
        <v>-0.2917352132573634</v>
      </c>
      <c r="L33" s="2">
        <f t="shared" si="0"/>
        <v>0.51081634671761411</v>
      </c>
      <c r="M33" s="2">
        <f t="shared" si="1"/>
        <v>3.1615361988845474</v>
      </c>
    </row>
    <row r="34" spans="1:13" x14ac:dyDescent="0.25">
      <c r="A34" s="1">
        <v>43711.395833333336</v>
      </c>
      <c r="B34">
        <v>4</v>
      </c>
      <c r="C34">
        <v>82</v>
      </c>
      <c r="D34">
        <v>0.6020599913279624</v>
      </c>
      <c r="E34">
        <v>1.9138138523837167</v>
      </c>
      <c r="F34" t="s">
        <v>11</v>
      </c>
      <c r="G34" t="s">
        <v>12</v>
      </c>
      <c r="H34">
        <v>70.5</v>
      </c>
      <c r="J34">
        <v>1.8201988218296037</v>
      </c>
      <c r="K34">
        <v>9.3615030554113021E-2</v>
      </c>
      <c r="L34" s="2">
        <f t="shared" si="0"/>
        <v>1.2405521637301802</v>
      </c>
      <c r="M34" s="2">
        <f t="shared" si="1"/>
        <v>2.2103509176045026</v>
      </c>
    </row>
    <row r="35" spans="1:13" x14ac:dyDescent="0.25">
      <c r="A35" s="1">
        <v>43712.333333333336</v>
      </c>
      <c r="B35">
        <v>5</v>
      </c>
      <c r="C35">
        <v>315</v>
      </c>
      <c r="D35">
        <v>0.69897000433601886</v>
      </c>
      <c r="E35">
        <v>2.4983105537896004</v>
      </c>
      <c r="F35" t="s">
        <v>11</v>
      </c>
      <c r="G35" t="s">
        <v>13</v>
      </c>
      <c r="H35">
        <v>67.099999999999994</v>
      </c>
      <c r="J35">
        <v>1.9430188239638744</v>
      </c>
      <c r="K35">
        <v>0.55529172982572605</v>
      </c>
      <c r="L35" s="2">
        <f t="shared" si="0"/>
        <v>3.5916311525783442</v>
      </c>
      <c r="M35" s="2">
        <f t="shared" si="1"/>
        <v>2.3594968796619851</v>
      </c>
    </row>
    <row r="36" spans="1:13" x14ac:dyDescent="0.25">
      <c r="A36" s="1">
        <v>43719.333333333336</v>
      </c>
      <c r="B36">
        <v>3.9</v>
      </c>
      <c r="C36">
        <v>150</v>
      </c>
      <c r="D36">
        <v>0.59106460702649921</v>
      </c>
      <c r="E36">
        <v>2.1760912590556813</v>
      </c>
      <c r="F36" t="s">
        <v>11</v>
      </c>
      <c r="G36" t="s">
        <v>13</v>
      </c>
      <c r="H36">
        <v>54.7</v>
      </c>
      <c r="J36">
        <v>1.8062636970529662</v>
      </c>
      <c r="K36">
        <v>0.36982756200271516</v>
      </c>
      <c r="L36" s="2">
        <f t="shared" si="0"/>
        <v>2.3432982166171201</v>
      </c>
      <c r="M36" s="2">
        <f t="shared" si="1"/>
        <v>2.1934288564166962</v>
      </c>
    </row>
    <row r="37" spans="1:13" x14ac:dyDescent="0.25">
      <c r="A37" s="1">
        <v>43726.333333333336</v>
      </c>
      <c r="B37">
        <v>6.5</v>
      </c>
      <c r="C37">
        <v>100</v>
      </c>
      <c r="D37">
        <v>0.81291335664285558</v>
      </c>
      <c r="E37">
        <v>2</v>
      </c>
      <c r="F37" t="s">
        <v>11</v>
      </c>
      <c r="G37" t="s">
        <v>13</v>
      </c>
      <c r="H37">
        <v>51.9</v>
      </c>
      <c r="I37" t="s">
        <v>28</v>
      </c>
      <c r="J37">
        <v>2.0874262214982058</v>
      </c>
      <c r="K37">
        <v>-8.7426221498205781E-2</v>
      </c>
      <c r="L37" s="2">
        <f t="shared" si="0"/>
        <v>0.81766193159985134</v>
      </c>
      <c r="M37" s="2">
        <f t="shared" si="1"/>
        <v>2.5348574061170277</v>
      </c>
    </row>
    <row r="38" spans="1:13" x14ac:dyDescent="0.25">
      <c r="A38" s="1">
        <v>43740.395833333336</v>
      </c>
      <c r="B38">
        <v>14.6</v>
      </c>
      <c r="C38">
        <v>133</v>
      </c>
      <c r="D38">
        <v>1.1643528557844371</v>
      </c>
      <c r="E38">
        <v>2.1238516409670858</v>
      </c>
      <c r="F38" t="s">
        <v>11</v>
      </c>
      <c r="G38" t="s">
        <v>12</v>
      </c>
      <c r="H38">
        <v>51.9</v>
      </c>
      <c r="I38" t="s">
        <v>29</v>
      </c>
      <c r="J38">
        <v>2.5328270494915701</v>
      </c>
      <c r="K38">
        <v>-0.40897540852448433</v>
      </c>
      <c r="L38" s="2">
        <f t="shared" si="0"/>
        <v>0.3899640673630666</v>
      </c>
      <c r="M38" s="2">
        <f t="shared" si="1"/>
        <v>3.0757280610421636</v>
      </c>
    </row>
    <row r="39" spans="1:13" x14ac:dyDescent="0.25">
      <c r="A39" s="1">
        <v>43747.333333333336</v>
      </c>
      <c r="B39">
        <v>9.9</v>
      </c>
      <c r="C39">
        <v>236</v>
      </c>
      <c r="D39">
        <v>0.9956351945975499</v>
      </c>
      <c r="E39">
        <v>2.3729120029701067</v>
      </c>
      <c r="F39" t="s">
        <v>11</v>
      </c>
      <c r="H39">
        <v>106</v>
      </c>
      <c r="I39" t="s">
        <v>30</v>
      </c>
      <c r="J39">
        <v>2.3190008114810565</v>
      </c>
      <c r="K39">
        <v>5.3911191489050214E-2</v>
      </c>
      <c r="L39" s="2">
        <f t="shared" si="0"/>
        <v>1.1321688233184271</v>
      </c>
      <c r="M39" s="2">
        <f t="shared" si="1"/>
        <v>2.816069052517268</v>
      </c>
    </row>
    <row r="40" spans="1:13" x14ac:dyDescent="0.25">
      <c r="A40" s="1">
        <v>43754.333333333336</v>
      </c>
      <c r="B40">
        <v>7</v>
      </c>
      <c r="C40">
        <v>127</v>
      </c>
      <c r="D40">
        <v>0.84509804001425681</v>
      </c>
      <c r="E40">
        <v>2.1038037209559568</v>
      </c>
      <c r="F40" t="s">
        <v>11</v>
      </c>
      <c r="H40">
        <v>46.6</v>
      </c>
      <c r="I40" t="s">
        <v>31</v>
      </c>
      <c r="J40">
        <v>2.1282158443417991</v>
      </c>
      <c r="K40">
        <v>-2.441212338584231E-2</v>
      </c>
      <c r="L40" s="2">
        <f t="shared" si="0"/>
        <v>0.94533965631257888</v>
      </c>
      <c r="M40" s="2">
        <f t="shared" si="1"/>
        <v>2.5843901160604683</v>
      </c>
    </row>
    <row r="41" spans="1:13" x14ac:dyDescent="0.25">
      <c r="A41" s="1">
        <v>43768.333333333336</v>
      </c>
      <c r="B41">
        <v>14.4</v>
      </c>
      <c r="C41">
        <v>167</v>
      </c>
      <c r="D41">
        <v>1.1583624920952498</v>
      </c>
      <c r="E41">
        <v>2.2227164711475833</v>
      </c>
      <c r="F41" t="s">
        <v>11</v>
      </c>
      <c r="G41" t="s">
        <v>12</v>
      </c>
      <c r="H41">
        <v>123</v>
      </c>
      <c r="I41" t="s">
        <v>32</v>
      </c>
      <c r="J41">
        <v>2.5252350942513013</v>
      </c>
      <c r="K41">
        <v>-0.30251862310371802</v>
      </c>
      <c r="L41" s="2">
        <f t="shared" si="0"/>
        <v>0.49828908823797974</v>
      </c>
      <c r="M41" s="2">
        <f t="shared" si="1"/>
        <v>3.0665088015686996</v>
      </c>
    </row>
    <row r="42" spans="1:13" x14ac:dyDescent="0.25">
      <c r="A42" s="1">
        <v>43908.479166666664</v>
      </c>
      <c r="B42">
        <v>4</v>
      </c>
      <c r="C42">
        <v>77</v>
      </c>
      <c r="D42">
        <v>0.6020599913279624</v>
      </c>
      <c r="E42">
        <v>1.8864907251724818</v>
      </c>
      <c r="F42" t="s">
        <v>11</v>
      </c>
      <c r="G42" t="s">
        <v>12</v>
      </c>
      <c r="H42">
        <v>167</v>
      </c>
      <c r="J42">
        <v>1.8201988218296037</v>
      </c>
      <c r="K42">
        <v>6.6291903342878156E-2</v>
      </c>
      <c r="L42" s="2">
        <f t="shared" si="0"/>
        <v>1.1649087391124862</v>
      </c>
      <c r="M42" s="2">
        <f t="shared" si="1"/>
        <v>2.2103509176045026</v>
      </c>
    </row>
    <row r="43" spans="1:13" x14ac:dyDescent="0.25">
      <c r="A43" s="1">
        <v>43929.479166666664</v>
      </c>
      <c r="B43">
        <v>4.3</v>
      </c>
      <c r="C43">
        <v>155</v>
      </c>
      <c r="D43">
        <v>0.63346845557958653</v>
      </c>
      <c r="E43">
        <v>2.1903316981702914</v>
      </c>
      <c r="F43" t="s">
        <v>11</v>
      </c>
      <c r="G43" t="s">
        <v>13</v>
      </c>
      <c r="H43">
        <v>154</v>
      </c>
      <c r="J43">
        <v>1.8600046945839281</v>
      </c>
      <c r="K43">
        <v>0.33032700358636324</v>
      </c>
      <c r="L43" s="2">
        <f t="shared" si="0"/>
        <v>2.1395724819178028</v>
      </c>
      <c r="M43" s="2">
        <f t="shared" si="1"/>
        <v>2.2586890146922318</v>
      </c>
    </row>
    <row r="44" spans="1:13" x14ac:dyDescent="0.25">
      <c r="A44" s="1">
        <v>43936.541666666664</v>
      </c>
      <c r="B44">
        <v>31</v>
      </c>
      <c r="C44">
        <v>1050</v>
      </c>
      <c r="D44">
        <v>1.4913616938342726</v>
      </c>
      <c r="E44">
        <v>3.0211892990699383</v>
      </c>
      <c r="F44" t="s">
        <v>11</v>
      </c>
      <c r="G44" t="s">
        <v>12</v>
      </c>
      <c r="H44">
        <v>451</v>
      </c>
      <c r="I44" t="s">
        <v>33</v>
      </c>
      <c r="J44">
        <v>2.9472654025631693</v>
      </c>
      <c r="K44">
        <v>7.3923896506769005E-2</v>
      </c>
      <c r="L44" s="2">
        <f t="shared" si="0"/>
        <v>1.185560978459212</v>
      </c>
      <c r="M44" s="2">
        <f t="shared" si="1"/>
        <v>3.5789995624935935</v>
      </c>
    </row>
    <row r="45" spans="1:13" x14ac:dyDescent="0.25">
      <c r="A45" s="1">
        <v>43937.53125</v>
      </c>
      <c r="B45">
        <v>18.899999999999999</v>
      </c>
      <c r="C45">
        <v>420</v>
      </c>
      <c r="D45">
        <v>1.2764618041732441</v>
      </c>
      <c r="E45">
        <v>2.6232492903979003</v>
      </c>
      <c r="F45" t="s">
        <v>11</v>
      </c>
      <c r="G45" t="s">
        <v>13</v>
      </c>
      <c r="H45">
        <v>362</v>
      </c>
      <c r="I45" t="s">
        <v>33</v>
      </c>
      <c r="J45">
        <v>2.6749095944525272</v>
      </c>
      <c r="K45">
        <v>-5.1660304054626849E-2</v>
      </c>
      <c r="L45" s="2">
        <f t="shared" si="0"/>
        <v>0.88785019813402177</v>
      </c>
      <c r="M45" s="2">
        <f t="shared" si="1"/>
        <v>3.2482654123818153</v>
      </c>
    </row>
    <row r="46" spans="1:13" x14ac:dyDescent="0.25">
      <c r="A46" s="1">
        <v>43942.479166666664</v>
      </c>
      <c r="B46">
        <v>10.6</v>
      </c>
      <c r="C46">
        <v>260</v>
      </c>
      <c r="D46">
        <v>1.0253058652647702</v>
      </c>
      <c r="E46">
        <v>2.4149733479708178</v>
      </c>
      <c r="F46" t="s">
        <v>11</v>
      </c>
      <c r="G46" t="s">
        <v>13</v>
      </c>
      <c r="H46">
        <v>259</v>
      </c>
      <c r="J46">
        <v>2.3566042718620834</v>
      </c>
      <c r="K46">
        <v>5.8369076108734319E-2</v>
      </c>
      <c r="L46" s="2">
        <f t="shared" si="0"/>
        <v>1.143849998924954</v>
      </c>
      <c r="M46" s="2">
        <f t="shared" si="1"/>
        <v>2.8617326592406047</v>
      </c>
    </row>
    <row r="47" spans="1:13" x14ac:dyDescent="0.25">
      <c r="A47" s="1">
        <v>43943.40625</v>
      </c>
      <c r="B47">
        <v>8.6999999999999993</v>
      </c>
      <c r="C47">
        <v>137</v>
      </c>
      <c r="D47">
        <v>0.93951925261861846</v>
      </c>
      <c r="E47">
        <v>2.1367205671564067</v>
      </c>
      <c r="F47" t="s">
        <v>11</v>
      </c>
      <c r="G47" t="s">
        <v>12</v>
      </c>
      <c r="H47">
        <v>242</v>
      </c>
      <c r="J47">
        <v>2.2478816371079606</v>
      </c>
      <c r="K47">
        <v>-0.11116106995155395</v>
      </c>
      <c r="L47" s="2">
        <f t="shared" si="0"/>
        <v>0.77417462078271881</v>
      </c>
      <c r="M47" s="2">
        <f t="shared" si="1"/>
        <v>2.7297057770060595</v>
      </c>
    </row>
    <row r="48" spans="1:13" x14ac:dyDescent="0.25">
      <c r="A48" s="1">
        <v>43950.40625</v>
      </c>
      <c r="B48">
        <v>5.5</v>
      </c>
      <c r="C48">
        <v>113</v>
      </c>
      <c r="D48">
        <v>0.74036268949424389</v>
      </c>
      <c r="E48">
        <v>2.0530784434834195</v>
      </c>
      <c r="F48" t="s">
        <v>11</v>
      </c>
      <c r="G48" t="s">
        <v>12</v>
      </c>
      <c r="H48">
        <v>218</v>
      </c>
      <c r="J48">
        <v>1.9954783121186614</v>
      </c>
      <c r="K48">
        <v>5.7600131364758056E-2</v>
      </c>
      <c r="L48" s="2">
        <f t="shared" si="0"/>
        <v>1.1418265349261862</v>
      </c>
      <c r="M48" s="2">
        <f t="shared" si="1"/>
        <v>2.4232008423221978</v>
      </c>
    </row>
    <row r="49" spans="1:13" x14ac:dyDescent="0.25">
      <c r="A49" s="1">
        <v>43955.40625</v>
      </c>
      <c r="B49">
        <v>10.4</v>
      </c>
      <c r="C49">
        <v>77</v>
      </c>
      <c r="D49">
        <v>1.0170333392987803</v>
      </c>
      <c r="E49">
        <v>1.8864907251724818</v>
      </c>
      <c r="F49" t="s">
        <v>11</v>
      </c>
      <c r="G49" t="s">
        <v>12</v>
      </c>
      <c r="H49">
        <v>293</v>
      </c>
      <c r="J49">
        <v>2.3461199924232368</v>
      </c>
      <c r="K49">
        <v>-0.45962926725075492</v>
      </c>
      <c r="L49" s="2">
        <f t="shared" si="0"/>
        <v>0.34703296655197569</v>
      </c>
      <c r="M49" s="2">
        <f t="shared" si="1"/>
        <v>2.8490011178286707</v>
      </c>
    </row>
    <row r="50" spans="1:13" x14ac:dyDescent="0.25">
      <c r="A50" s="1">
        <v>43964.395833333336</v>
      </c>
      <c r="B50">
        <v>5.5</v>
      </c>
      <c r="C50">
        <v>115</v>
      </c>
      <c r="D50">
        <v>0.74036268949424389</v>
      </c>
      <c r="E50">
        <v>2.0606978403536118</v>
      </c>
      <c r="F50" t="s">
        <v>11</v>
      </c>
      <c r="G50" t="s">
        <v>12</v>
      </c>
      <c r="H50">
        <v>199</v>
      </c>
      <c r="J50">
        <v>1.9954783121186614</v>
      </c>
      <c r="K50">
        <v>6.5219528234950364E-2</v>
      </c>
      <c r="L50" s="2">
        <f t="shared" si="0"/>
        <v>1.1620358541284206</v>
      </c>
      <c r="M50" s="2">
        <f t="shared" si="1"/>
        <v>2.4232008423221978</v>
      </c>
    </row>
    <row r="51" spans="1:13" x14ac:dyDescent="0.25">
      <c r="A51" s="1">
        <v>43969.5</v>
      </c>
      <c r="B51">
        <v>19.7</v>
      </c>
      <c r="C51">
        <v>1115</v>
      </c>
      <c r="D51">
        <v>1.2944662261615929</v>
      </c>
      <c r="E51">
        <v>3.0472748673841794</v>
      </c>
      <c r="F51" t="s">
        <v>11</v>
      </c>
      <c r="G51" t="s">
        <v>13</v>
      </c>
      <c r="H51">
        <v>170</v>
      </c>
      <c r="I51" t="s">
        <v>34</v>
      </c>
      <c r="J51">
        <v>2.6977277024931432</v>
      </c>
      <c r="K51">
        <v>0.34954716489103621</v>
      </c>
      <c r="L51" s="2">
        <f t="shared" si="0"/>
        <v>2.2363880599058681</v>
      </c>
      <c r="M51" s="2">
        <f t="shared" si="1"/>
        <v>3.2759744875887082</v>
      </c>
    </row>
    <row r="52" spans="1:13" x14ac:dyDescent="0.25">
      <c r="A52" s="1">
        <v>43971.322916666664</v>
      </c>
      <c r="B52">
        <v>56.3</v>
      </c>
      <c r="C52">
        <v>3385</v>
      </c>
      <c r="D52">
        <v>1.7505083948513462</v>
      </c>
      <c r="E52">
        <v>3.529558673021163</v>
      </c>
      <c r="F52" t="s">
        <v>11</v>
      </c>
      <c r="G52" t="s">
        <v>13</v>
      </c>
      <c r="H52">
        <v>515</v>
      </c>
      <c r="J52">
        <v>3.2756979079778592</v>
      </c>
      <c r="K52">
        <v>0.25386076504330379</v>
      </c>
      <c r="L52" s="2">
        <f t="shared" si="0"/>
        <v>1.7941583268548607</v>
      </c>
      <c r="M52" s="2">
        <f t="shared" si="1"/>
        <v>3.9778302182484429</v>
      </c>
    </row>
    <row r="53" spans="1:13" x14ac:dyDescent="0.25">
      <c r="A53" s="1">
        <v>43978.479166666664</v>
      </c>
      <c r="B53">
        <v>13.3</v>
      </c>
      <c r="C53">
        <v>414</v>
      </c>
      <c r="D53">
        <v>1.1238516409670858</v>
      </c>
      <c r="E53">
        <v>2.6170003411208991</v>
      </c>
      <c r="F53" t="s">
        <v>11</v>
      </c>
      <c r="G53" t="s">
        <v>12</v>
      </c>
      <c r="H53">
        <v>387</v>
      </c>
      <c r="I53" t="s">
        <v>35</v>
      </c>
      <c r="J53">
        <v>2.4814973763659034</v>
      </c>
      <c r="K53">
        <v>0.13550296475499568</v>
      </c>
      <c r="L53" s="2">
        <f t="shared" si="0"/>
        <v>1.3661644019173811</v>
      </c>
      <c r="M53" s="2">
        <f t="shared" si="1"/>
        <v>3.0133960845937811</v>
      </c>
    </row>
    <row r="54" spans="1:13" x14ac:dyDescent="0.25">
      <c r="A54" s="1">
        <v>43985.333333333336</v>
      </c>
      <c r="B54">
        <v>8.1999999999999993</v>
      </c>
      <c r="C54">
        <v>155</v>
      </c>
      <c r="D54">
        <v>0.91381385238371671</v>
      </c>
      <c r="E54">
        <v>2.1903316981702914</v>
      </c>
      <c r="F54" t="s">
        <v>11</v>
      </c>
      <c r="G54" t="s">
        <v>13</v>
      </c>
      <c r="H54">
        <v>252</v>
      </c>
      <c r="J54">
        <v>2.2153036071013972</v>
      </c>
      <c r="K54">
        <v>-2.4971908931105791E-2</v>
      </c>
      <c r="L54" s="2">
        <f t="shared" si="0"/>
        <v>0.94412194207863676</v>
      </c>
      <c r="M54" s="2">
        <f t="shared" si="1"/>
        <v>2.6901447808911554</v>
      </c>
    </row>
    <row r="55" spans="1:13" x14ac:dyDescent="0.25">
      <c r="A55" s="1">
        <v>43985.427083333336</v>
      </c>
      <c r="B55">
        <v>8</v>
      </c>
      <c r="C55">
        <v>150</v>
      </c>
      <c r="D55">
        <v>0.90308998699194354</v>
      </c>
      <c r="E55">
        <v>2.1760912590556813</v>
      </c>
      <c r="F55" t="s">
        <v>11</v>
      </c>
      <c r="G55" t="s">
        <v>13</v>
      </c>
      <c r="H55">
        <v>252</v>
      </c>
      <c r="J55">
        <v>2.2017125948889058</v>
      </c>
      <c r="K55">
        <v>-2.5621335833224457E-2</v>
      </c>
      <c r="L55" s="2">
        <f t="shared" si="0"/>
        <v>0.94271119427814332</v>
      </c>
      <c r="M55" s="2">
        <f t="shared" si="1"/>
        <v>2.673640591373629</v>
      </c>
    </row>
    <row r="56" spans="1:13" x14ac:dyDescent="0.25">
      <c r="A56" s="1">
        <v>43986.59375</v>
      </c>
      <c r="B56">
        <v>7.4</v>
      </c>
      <c r="C56">
        <v>205</v>
      </c>
      <c r="D56">
        <v>0.86923171973097624</v>
      </c>
      <c r="E56">
        <v>2.3117538610557542</v>
      </c>
      <c r="F56" t="s">
        <v>11</v>
      </c>
      <c r="G56" t="s">
        <v>13</v>
      </c>
      <c r="H56">
        <v>249</v>
      </c>
      <c r="I56" t="s">
        <v>36</v>
      </c>
      <c r="J56">
        <v>2.1588019365557054</v>
      </c>
      <c r="K56">
        <v>0.1529519245000488</v>
      </c>
      <c r="L56" s="2">
        <f t="shared" si="0"/>
        <v>1.4221713469852897</v>
      </c>
      <c r="M56" s="2">
        <f t="shared" si="1"/>
        <v>2.621532210748228</v>
      </c>
    </row>
    <row r="57" spans="1:13" x14ac:dyDescent="0.25">
      <c r="A57" s="1">
        <v>43992.322916666664</v>
      </c>
      <c r="B57">
        <v>7.7</v>
      </c>
      <c r="C57">
        <v>260</v>
      </c>
      <c r="D57">
        <v>0.88649072517248184</v>
      </c>
      <c r="E57">
        <v>2.4149733479708178</v>
      </c>
      <c r="F57" t="s">
        <v>11</v>
      </c>
      <c r="G57" t="s">
        <v>13</v>
      </c>
      <c r="H57">
        <v>193</v>
      </c>
      <c r="I57" t="s">
        <v>37</v>
      </c>
      <c r="J57">
        <v>2.1806753324965857</v>
      </c>
      <c r="K57">
        <v>0.23429801547423201</v>
      </c>
      <c r="L57" s="2">
        <f t="shared" si="0"/>
        <v>1.7151338389020592</v>
      </c>
      <c r="M57" s="2">
        <f t="shared" si="1"/>
        <v>2.6480940787206806</v>
      </c>
    </row>
    <row r="58" spans="1:13" x14ac:dyDescent="0.25">
      <c r="A58" s="1">
        <v>43992.447916666664</v>
      </c>
      <c r="B58">
        <v>8</v>
      </c>
      <c r="C58">
        <v>126</v>
      </c>
      <c r="D58">
        <v>0.90308998699194354</v>
      </c>
      <c r="E58">
        <v>2.1003705451175629</v>
      </c>
      <c r="F58" t="s">
        <v>11</v>
      </c>
      <c r="G58" t="s">
        <v>12</v>
      </c>
      <c r="H58">
        <v>190</v>
      </c>
      <c r="I58" t="s">
        <v>37</v>
      </c>
      <c r="J58">
        <v>2.2017125948889058</v>
      </c>
      <c r="K58">
        <v>-0.10134204977134287</v>
      </c>
      <c r="L58" s="2">
        <f t="shared" si="0"/>
        <v>0.79187740319364019</v>
      </c>
      <c r="M58" s="2">
        <f t="shared" si="1"/>
        <v>2.673640591373629</v>
      </c>
    </row>
    <row r="59" spans="1:13" x14ac:dyDescent="0.25">
      <c r="A59" s="1">
        <v>43992.552083333336</v>
      </c>
      <c r="B59">
        <v>7.7</v>
      </c>
      <c r="C59">
        <v>780</v>
      </c>
      <c r="D59">
        <v>0.88649072517248184</v>
      </c>
      <c r="E59">
        <v>2.8920946026904804</v>
      </c>
      <c r="F59" t="s">
        <v>11</v>
      </c>
      <c r="G59" t="s">
        <v>13</v>
      </c>
      <c r="H59">
        <v>199</v>
      </c>
      <c r="I59" t="s">
        <v>37</v>
      </c>
      <c r="J59">
        <v>2.1806753324965857</v>
      </c>
      <c r="K59">
        <v>0.71141927019389462</v>
      </c>
      <c r="L59" s="2">
        <f t="shared" si="0"/>
        <v>5.1454015167061806</v>
      </c>
      <c r="M59" s="2">
        <f t="shared" si="1"/>
        <v>2.6480940787206806</v>
      </c>
    </row>
    <row r="60" spans="1:13" x14ac:dyDescent="0.25">
      <c r="A60" s="1">
        <v>43992.645833333336</v>
      </c>
      <c r="B60">
        <v>32.9</v>
      </c>
      <c r="C60">
        <v>4610</v>
      </c>
      <c r="D60">
        <v>1.5171958979499742</v>
      </c>
      <c r="E60">
        <v>3.663700925389648</v>
      </c>
      <c r="F60" t="s">
        <v>11</v>
      </c>
      <c r="G60" t="s">
        <v>12</v>
      </c>
      <c r="H60">
        <v>199</v>
      </c>
      <c r="I60" t="s">
        <v>37</v>
      </c>
      <c r="J60">
        <v>2.9800066736262933</v>
      </c>
      <c r="K60">
        <v>0.68369425176335463</v>
      </c>
      <c r="L60" s="2">
        <f t="shared" si="0"/>
        <v>4.8271884285076032</v>
      </c>
      <c r="M60" s="2">
        <f t="shared" si="1"/>
        <v>3.6187587897109643</v>
      </c>
    </row>
    <row r="61" spans="1:13" x14ac:dyDescent="0.25">
      <c r="A61" s="1">
        <v>43993.458333333336</v>
      </c>
      <c r="B61">
        <v>17.2</v>
      </c>
      <c r="C61">
        <v>910</v>
      </c>
      <c r="D61">
        <v>1.2355284469075489</v>
      </c>
      <c r="E61">
        <v>2.9590413923210934</v>
      </c>
      <c r="F61" t="s">
        <v>11</v>
      </c>
      <c r="G61" t="s">
        <v>12</v>
      </c>
      <c r="H61">
        <v>256</v>
      </c>
      <c r="I61" t="s">
        <v>38</v>
      </c>
      <c r="J61">
        <v>2.6230322407025324</v>
      </c>
      <c r="K61">
        <v>0.33600915161856104</v>
      </c>
      <c r="L61" s="2">
        <f t="shared" si="0"/>
        <v>2.1677497839866327</v>
      </c>
      <c r="M61" s="2">
        <f t="shared" si="1"/>
        <v>3.1852683622304836</v>
      </c>
    </row>
    <row r="62" spans="1:13" x14ac:dyDescent="0.25">
      <c r="A62" s="1">
        <v>43993.614583333336</v>
      </c>
      <c r="B62">
        <v>16.3</v>
      </c>
      <c r="C62">
        <v>370</v>
      </c>
      <c r="D62">
        <v>1.2121876044039579</v>
      </c>
      <c r="E62">
        <v>2.568201724066995</v>
      </c>
      <c r="F62" t="s">
        <v>11</v>
      </c>
      <c r="G62" t="s">
        <v>13</v>
      </c>
      <c r="H62">
        <v>235</v>
      </c>
      <c r="I62" t="s">
        <v>38</v>
      </c>
      <c r="J62">
        <v>2.593450959706642</v>
      </c>
      <c r="K62">
        <v>-2.5249235639646983E-2</v>
      </c>
      <c r="L62" s="2">
        <f t="shared" si="0"/>
        <v>0.94351924814374255</v>
      </c>
      <c r="M62" s="2">
        <f t="shared" si="1"/>
        <v>3.1493464558930979</v>
      </c>
    </row>
    <row r="63" spans="1:13" x14ac:dyDescent="0.25">
      <c r="A63" s="1">
        <v>43999.322916666664</v>
      </c>
      <c r="B63">
        <v>13</v>
      </c>
      <c r="C63">
        <v>490</v>
      </c>
      <c r="D63">
        <v>1.1139433523068367</v>
      </c>
      <c r="E63">
        <v>2.6901960800285138</v>
      </c>
      <c r="F63" t="s">
        <v>11</v>
      </c>
      <c r="G63" t="s">
        <v>13</v>
      </c>
      <c r="H63">
        <v>199</v>
      </c>
      <c r="I63" t="s">
        <v>39</v>
      </c>
      <c r="J63">
        <v>2.4689399945575077</v>
      </c>
      <c r="K63">
        <v>0.22125608547100617</v>
      </c>
      <c r="L63" s="2">
        <f t="shared" si="0"/>
        <v>1.6643937851638169</v>
      </c>
      <c r="M63" s="2">
        <f t="shared" si="1"/>
        <v>2.9981470798861536</v>
      </c>
    </row>
    <row r="64" spans="1:13" x14ac:dyDescent="0.25">
      <c r="A64" s="1">
        <v>44005.385416666664</v>
      </c>
      <c r="B64">
        <v>31.5</v>
      </c>
      <c r="C64">
        <v>1790</v>
      </c>
      <c r="D64">
        <v>1.4983105537896004</v>
      </c>
      <c r="E64">
        <v>3.2528530309798933</v>
      </c>
      <c r="F64" t="s">
        <v>11</v>
      </c>
      <c r="G64" t="s">
        <v>12</v>
      </c>
      <c r="H64">
        <v>157</v>
      </c>
      <c r="I64" t="s">
        <v>40</v>
      </c>
      <c r="J64">
        <v>2.956072118897767</v>
      </c>
      <c r="K64">
        <v>0.29678091208212631</v>
      </c>
      <c r="L64" s="2">
        <f t="shared" si="0"/>
        <v>1.9805276597881099</v>
      </c>
      <c r="M64" s="2">
        <f t="shared" si="1"/>
        <v>3.5896939620821473</v>
      </c>
    </row>
    <row r="65" spans="1:13" x14ac:dyDescent="0.25">
      <c r="A65" s="1">
        <v>44005.520833333336</v>
      </c>
      <c r="B65">
        <v>36.200000000000003</v>
      </c>
      <c r="C65">
        <v>1790</v>
      </c>
      <c r="D65">
        <v>1.5587085705331658</v>
      </c>
      <c r="E65">
        <v>3.2528530309798933</v>
      </c>
      <c r="F65" t="s">
        <v>11</v>
      </c>
      <c r="G65" t="s">
        <v>12</v>
      </c>
      <c r="H65">
        <v>154</v>
      </c>
      <c r="I65" t="s">
        <v>40</v>
      </c>
      <c r="J65">
        <v>3.0326182292025265</v>
      </c>
      <c r="K65">
        <v>0.22023480177736676</v>
      </c>
      <c r="L65" s="2">
        <f t="shared" si="0"/>
        <v>1.6604844074740801</v>
      </c>
      <c r="M65" s="2">
        <f t="shared" si="1"/>
        <v>3.6826474148160155</v>
      </c>
    </row>
    <row r="66" spans="1:13" x14ac:dyDescent="0.25">
      <c r="A66" s="1">
        <v>44006.40625</v>
      </c>
      <c r="B66">
        <v>14.6</v>
      </c>
      <c r="C66">
        <v>260</v>
      </c>
      <c r="D66">
        <v>1.1643528557844371</v>
      </c>
      <c r="E66">
        <v>2.4149733479708178</v>
      </c>
      <c r="F66" t="s">
        <v>11</v>
      </c>
      <c r="G66" t="s">
        <v>13</v>
      </c>
      <c r="H66">
        <v>152</v>
      </c>
      <c r="J66">
        <v>2.5328270494915701</v>
      </c>
      <c r="K66">
        <v>-0.11785370152075236</v>
      </c>
      <c r="L66" s="2">
        <f t="shared" si="0"/>
        <v>0.76233577078494186</v>
      </c>
      <c r="M66" s="2">
        <f t="shared" si="1"/>
        <v>3.0757280610421636</v>
      </c>
    </row>
    <row r="67" spans="1:13" x14ac:dyDescent="0.25">
      <c r="A67" s="1">
        <v>44007.46875</v>
      </c>
      <c r="B67">
        <v>11</v>
      </c>
      <c r="C67">
        <v>168</v>
      </c>
      <c r="D67">
        <v>1.0413926851582251</v>
      </c>
      <c r="E67">
        <v>2.2253092817258628</v>
      </c>
      <c r="F67" t="s">
        <v>11</v>
      </c>
      <c r="G67" t="s">
        <v>12</v>
      </c>
      <c r="H67">
        <v>144</v>
      </c>
      <c r="J67">
        <v>2.3769920851779633</v>
      </c>
      <c r="K67">
        <v>-0.1516828034521005</v>
      </c>
      <c r="L67" s="2">
        <f t="shared" si="0"/>
        <v>0.70520794508610818</v>
      </c>
      <c r="M67" s="2">
        <f t="shared" si="1"/>
        <v>2.8864905160913237</v>
      </c>
    </row>
    <row r="68" spans="1:13" x14ac:dyDescent="0.25">
      <c r="A68" s="1">
        <v>44011.4375</v>
      </c>
      <c r="B68">
        <v>8.6999999999999993</v>
      </c>
      <c r="C68">
        <v>271</v>
      </c>
      <c r="D68">
        <v>0.93951925261861846</v>
      </c>
      <c r="E68">
        <v>2.4329692908744058</v>
      </c>
      <c r="F68" t="s">
        <v>11</v>
      </c>
      <c r="G68" t="s">
        <v>12</v>
      </c>
      <c r="H68">
        <v>127</v>
      </c>
      <c r="J68">
        <v>2.2478816371079606</v>
      </c>
      <c r="K68">
        <v>0.1850876537664452</v>
      </c>
      <c r="L68" s="2">
        <f t="shared" si="0"/>
        <v>1.5313965126431892</v>
      </c>
      <c r="M68" s="2">
        <f t="shared" si="1"/>
        <v>2.7297057770060595</v>
      </c>
    </row>
    <row r="69" spans="1:13" x14ac:dyDescent="0.25">
      <c r="A69" s="1">
        <v>44013.3125</v>
      </c>
      <c r="B69">
        <v>8.1999999999999993</v>
      </c>
      <c r="C69">
        <v>200</v>
      </c>
      <c r="D69">
        <v>0.91381385238371671</v>
      </c>
      <c r="E69">
        <v>2.3010299956639813</v>
      </c>
      <c r="F69" t="s">
        <v>11</v>
      </c>
      <c r="G69" t="s">
        <v>13</v>
      </c>
      <c r="H69">
        <v>132</v>
      </c>
      <c r="J69">
        <v>2.2153036071013972</v>
      </c>
      <c r="K69">
        <v>8.5726388562584077E-2</v>
      </c>
      <c r="L69" s="2">
        <f t="shared" si="0"/>
        <v>1.2182218607466286</v>
      </c>
      <c r="M69" s="2">
        <f t="shared" si="1"/>
        <v>2.6901447808911554</v>
      </c>
    </row>
    <row r="70" spans="1:13" x14ac:dyDescent="0.25">
      <c r="A70" s="1">
        <v>44013.552083333336</v>
      </c>
      <c r="B70">
        <v>8.4</v>
      </c>
      <c r="C70">
        <v>100</v>
      </c>
      <c r="D70">
        <v>0.9242792860618817</v>
      </c>
      <c r="E70">
        <v>2</v>
      </c>
      <c r="F70" t="s">
        <v>11</v>
      </c>
      <c r="G70" t="s">
        <v>13</v>
      </c>
      <c r="H70">
        <v>129</v>
      </c>
      <c r="J70">
        <v>2.2285670929558616</v>
      </c>
      <c r="K70">
        <v>-0.22856709295586164</v>
      </c>
      <c r="L70" s="2">
        <f t="shared" si="0"/>
        <v>0.59078968905594453</v>
      </c>
      <c r="M70" s="2">
        <f t="shared" si="1"/>
        <v>2.7062512401292627</v>
      </c>
    </row>
    <row r="71" spans="1:13" x14ac:dyDescent="0.25">
      <c r="A71" s="1">
        <v>44014.510416666664</v>
      </c>
      <c r="B71">
        <v>11.6</v>
      </c>
      <c r="C71">
        <v>675</v>
      </c>
      <c r="D71">
        <v>1.0644579892269184</v>
      </c>
      <c r="E71">
        <v>2.8293037728310249</v>
      </c>
      <c r="F71" t="s">
        <v>11</v>
      </c>
      <c r="G71" t="s">
        <v>13</v>
      </c>
      <c r="H71">
        <v>162</v>
      </c>
      <c r="I71" t="s">
        <v>41</v>
      </c>
      <c r="J71">
        <v>2.4062241594189295</v>
      </c>
      <c r="K71">
        <v>0.42307961341209532</v>
      </c>
      <c r="L71" s="2">
        <f t="shared" ref="L71:L134" si="2">10^K71</f>
        <v>2.6489856972993806</v>
      </c>
      <c r="M71" s="2">
        <f t="shared" ref="M71:M134" si="3">M$3*J71</f>
        <v>2.9219883646489091</v>
      </c>
    </row>
    <row r="72" spans="1:13" x14ac:dyDescent="0.25">
      <c r="A72" s="1">
        <v>44020.322916666664</v>
      </c>
      <c r="B72">
        <v>9.3000000000000007</v>
      </c>
      <c r="C72">
        <v>480</v>
      </c>
      <c r="D72">
        <v>0.96848294855393513</v>
      </c>
      <c r="E72">
        <v>2.6812412373755872</v>
      </c>
      <c r="F72" t="s">
        <v>11</v>
      </c>
      <c r="G72" t="s">
        <v>13</v>
      </c>
      <c r="H72">
        <v>124</v>
      </c>
      <c r="I72" t="s">
        <v>42</v>
      </c>
      <c r="J72">
        <v>2.2845891050586276</v>
      </c>
      <c r="K72">
        <v>0.39665213231695962</v>
      </c>
      <c r="L72" s="2">
        <f t="shared" si="2"/>
        <v>2.4925973692295753</v>
      </c>
      <c r="M72" s="2">
        <f t="shared" si="3"/>
        <v>2.7742813390241357</v>
      </c>
    </row>
    <row r="73" spans="1:13" x14ac:dyDescent="0.25">
      <c r="A73" s="1">
        <v>44020.510416666664</v>
      </c>
      <c r="B73">
        <v>10.7</v>
      </c>
      <c r="C73">
        <v>490</v>
      </c>
      <c r="D73">
        <v>1.0293837776852097</v>
      </c>
      <c r="E73">
        <v>2.6901960800285138</v>
      </c>
      <c r="F73" t="s">
        <v>11</v>
      </c>
      <c r="G73" t="s">
        <v>13</v>
      </c>
      <c r="H73">
        <v>122</v>
      </c>
      <c r="I73" t="s">
        <v>42</v>
      </c>
      <c r="J73">
        <v>2.3617724603354469</v>
      </c>
      <c r="K73">
        <v>0.32842361969306699</v>
      </c>
      <c r="L73" s="2">
        <f t="shared" si="2"/>
        <v>2.1302158889344884</v>
      </c>
      <c r="M73" s="2">
        <f t="shared" si="3"/>
        <v>2.8680086275565104</v>
      </c>
    </row>
    <row r="74" spans="1:13" x14ac:dyDescent="0.25">
      <c r="A74" s="1">
        <v>44021.510416666664</v>
      </c>
      <c r="B74">
        <v>11.6</v>
      </c>
      <c r="C74">
        <v>425</v>
      </c>
      <c r="D74">
        <v>1.0644579892269184</v>
      </c>
      <c r="E74">
        <v>2.6283889300503116</v>
      </c>
      <c r="F74" t="s">
        <v>11</v>
      </c>
      <c r="G74" t="s">
        <v>13</v>
      </c>
      <c r="H74">
        <v>113</v>
      </c>
      <c r="I74" t="s">
        <v>43</v>
      </c>
      <c r="J74">
        <v>2.4062241594189295</v>
      </c>
      <c r="K74">
        <v>0.22216477063138207</v>
      </c>
      <c r="L74" s="2">
        <f t="shared" si="2"/>
        <v>1.6678798834847957</v>
      </c>
      <c r="M74" s="2">
        <f t="shared" si="3"/>
        <v>2.9219883646489091</v>
      </c>
    </row>
    <row r="75" spans="1:13" x14ac:dyDescent="0.25">
      <c r="A75" s="1">
        <v>44027.3125</v>
      </c>
      <c r="B75">
        <v>8.1999999999999993</v>
      </c>
      <c r="C75">
        <v>260</v>
      </c>
      <c r="D75">
        <v>0.91381385238371671</v>
      </c>
      <c r="E75">
        <v>2.4149733479708178</v>
      </c>
      <c r="F75" t="s">
        <v>11</v>
      </c>
      <c r="G75" t="s">
        <v>13</v>
      </c>
      <c r="H75">
        <v>104</v>
      </c>
      <c r="J75">
        <v>2.2153036071013972</v>
      </c>
      <c r="K75">
        <v>0.19966974086942058</v>
      </c>
      <c r="L75" s="2">
        <f t="shared" si="2"/>
        <v>1.5836884189706164</v>
      </c>
      <c r="M75" s="2">
        <f t="shared" si="3"/>
        <v>2.6901447808911554</v>
      </c>
    </row>
    <row r="76" spans="1:13" x14ac:dyDescent="0.25">
      <c r="A76" s="1">
        <v>44027.5625</v>
      </c>
      <c r="B76">
        <v>7.2</v>
      </c>
      <c r="C76">
        <v>59</v>
      </c>
      <c r="D76">
        <v>0.85733249643126852</v>
      </c>
      <c r="E76">
        <v>1.7708520116421442</v>
      </c>
      <c r="F76" t="s">
        <v>11</v>
      </c>
      <c r="G76" t="s">
        <v>12</v>
      </c>
      <c r="H76">
        <v>104</v>
      </c>
      <c r="J76">
        <v>2.143721321191999</v>
      </c>
      <c r="K76">
        <v>-0.37286930954985475</v>
      </c>
      <c r="L76" s="2">
        <f t="shared" si="2"/>
        <v>0.42377047036659254</v>
      </c>
      <c r="M76" s="2">
        <f t="shared" si="3"/>
        <v>2.6032191277995733</v>
      </c>
    </row>
    <row r="77" spans="1:13" x14ac:dyDescent="0.25">
      <c r="A77" s="1">
        <v>44032.395833333336</v>
      </c>
      <c r="B77">
        <v>26.6</v>
      </c>
      <c r="C77">
        <v>747</v>
      </c>
      <c r="D77">
        <v>1.424881636631067</v>
      </c>
      <c r="E77">
        <v>2.8733206018153989</v>
      </c>
      <c r="F77" t="s">
        <v>11</v>
      </c>
      <c r="G77" t="s">
        <v>12</v>
      </c>
      <c r="H77">
        <v>152</v>
      </c>
      <c r="J77">
        <v>2.8630111494252057</v>
      </c>
      <c r="K77">
        <v>1.0309452390193208E-2</v>
      </c>
      <c r="L77" s="2">
        <f t="shared" si="2"/>
        <v>1.024022389772606</v>
      </c>
      <c r="M77" s="2">
        <f t="shared" si="3"/>
        <v>3.4766857583629074</v>
      </c>
    </row>
    <row r="78" spans="1:13" x14ac:dyDescent="0.25">
      <c r="A78" s="1">
        <v>44033.40625</v>
      </c>
      <c r="B78">
        <v>32</v>
      </c>
      <c r="C78">
        <v>633</v>
      </c>
      <c r="D78">
        <v>1.505149978319906</v>
      </c>
      <c r="E78">
        <v>2.8014037100173552</v>
      </c>
      <c r="F78" t="s">
        <v>11</v>
      </c>
      <c r="G78" t="s">
        <v>12</v>
      </c>
      <c r="H78">
        <v>119</v>
      </c>
      <c r="I78" t="s">
        <v>44</v>
      </c>
      <c r="J78">
        <v>2.9647401410075096</v>
      </c>
      <c r="K78">
        <v>-0.16333643099015438</v>
      </c>
      <c r="L78" s="2">
        <f t="shared" si="2"/>
        <v>0.68653640100281188</v>
      </c>
      <c r="M78" s="2">
        <f t="shared" si="3"/>
        <v>3.6002199389118803</v>
      </c>
    </row>
    <row r="79" spans="1:13" x14ac:dyDescent="0.25">
      <c r="A79" s="1">
        <v>44034.322916666664</v>
      </c>
      <c r="B79">
        <v>32</v>
      </c>
      <c r="C79">
        <v>430</v>
      </c>
      <c r="D79">
        <v>1.505149978319906</v>
      </c>
      <c r="E79">
        <v>2.6334684555795866</v>
      </c>
      <c r="F79" t="s">
        <v>11</v>
      </c>
      <c r="G79" t="s">
        <v>13</v>
      </c>
      <c r="H79">
        <v>134</v>
      </c>
      <c r="I79" t="s">
        <v>45</v>
      </c>
      <c r="J79">
        <v>2.9647401410075096</v>
      </c>
      <c r="K79">
        <v>-0.33127168542792296</v>
      </c>
      <c r="L79" s="2">
        <f t="shared" si="2"/>
        <v>0.46636753938579628</v>
      </c>
      <c r="M79" s="2">
        <f t="shared" si="3"/>
        <v>3.6002199389118803</v>
      </c>
    </row>
    <row r="80" spans="1:13" x14ac:dyDescent="0.25">
      <c r="A80" s="1">
        <v>44034.520833333336</v>
      </c>
      <c r="B80">
        <v>22.7</v>
      </c>
      <c r="C80">
        <v>315</v>
      </c>
      <c r="D80">
        <v>1.3560258571931227</v>
      </c>
      <c r="E80">
        <v>2.4983105537896004</v>
      </c>
      <c r="F80" t="s">
        <v>11</v>
      </c>
      <c r="G80" t="s">
        <v>13</v>
      </c>
      <c r="H80">
        <v>123</v>
      </c>
      <c r="I80" t="s">
        <v>45</v>
      </c>
      <c r="J80">
        <v>2.7757459978167525</v>
      </c>
      <c r="K80">
        <v>-0.27743544402715203</v>
      </c>
      <c r="L80" s="2">
        <f t="shared" si="2"/>
        <v>0.52791567330253819</v>
      </c>
      <c r="M80" s="2">
        <f t="shared" si="3"/>
        <v>3.3707156821166446</v>
      </c>
    </row>
    <row r="81" spans="1:13" x14ac:dyDescent="0.25">
      <c r="A81" s="1">
        <v>44036.5</v>
      </c>
      <c r="B81">
        <v>59.1</v>
      </c>
      <c r="C81">
        <v>4240</v>
      </c>
      <c r="D81">
        <v>1.7715874808812553</v>
      </c>
      <c r="E81">
        <v>3.6273658565927325</v>
      </c>
      <c r="F81" t="s">
        <v>11</v>
      </c>
      <c r="G81" t="s">
        <v>12</v>
      </c>
      <c r="H81">
        <v>182</v>
      </c>
      <c r="I81" t="s">
        <v>46</v>
      </c>
      <c r="J81">
        <v>3.3024127263007776</v>
      </c>
      <c r="K81">
        <v>0.32495313029195483</v>
      </c>
      <c r="L81" s="2">
        <f t="shared" si="2"/>
        <v>2.1132609612556452</v>
      </c>
      <c r="M81" s="2">
        <f t="shared" si="3"/>
        <v>4.01027124748411</v>
      </c>
    </row>
    <row r="82" spans="1:13" x14ac:dyDescent="0.25">
      <c r="A82" s="1">
        <v>44039.46875</v>
      </c>
      <c r="B82">
        <v>20.9</v>
      </c>
      <c r="C82">
        <v>706</v>
      </c>
      <c r="D82">
        <v>1.320146286111054</v>
      </c>
      <c r="E82">
        <v>2.8488047010518036</v>
      </c>
      <c r="F82" t="s">
        <v>11</v>
      </c>
      <c r="G82" t="s">
        <v>12</v>
      </c>
      <c r="H82">
        <v>159</v>
      </c>
      <c r="I82" t="s">
        <v>47</v>
      </c>
      <c r="J82">
        <v>2.7302736172020676</v>
      </c>
      <c r="K82">
        <v>0.11853108384973599</v>
      </c>
      <c r="L82" s="2">
        <f t="shared" si="2"/>
        <v>1.3138055248724745</v>
      </c>
      <c r="M82" s="2">
        <f t="shared" si="3"/>
        <v>3.315496484624636</v>
      </c>
    </row>
    <row r="83" spans="1:13" x14ac:dyDescent="0.25">
      <c r="A83" s="1">
        <v>44041.3125</v>
      </c>
      <c r="B83">
        <v>25.4</v>
      </c>
      <c r="C83">
        <v>595</v>
      </c>
      <c r="D83">
        <v>1.4048337166199381</v>
      </c>
      <c r="E83">
        <v>2.7745169657285498</v>
      </c>
      <c r="F83" t="s">
        <v>11</v>
      </c>
      <c r="G83" t="s">
        <v>13</v>
      </c>
      <c r="H83">
        <v>205</v>
      </c>
      <c r="I83" t="s">
        <v>48</v>
      </c>
      <c r="J83">
        <v>2.8376031910303405</v>
      </c>
      <c r="K83">
        <v>-6.3086225301790755E-2</v>
      </c>
      <c r="L83" s="2">
        <f t="shared" si="2"/>
        <v>0.86479620414512492</v>
      </c>
      <c r="M83" s="2">
        <f t="shared" si="3"/>
        <v>3.4458317090804793</v>
      </c>
    </row>
    <row r="84" spans="1:13" x14ac:dyDescent="0.25">
      <c r="A84" s="1">
        <v>44041.552083333336</v>
      </c>
      <c r="B84">
        <v>17.3</v>
      </c>
      <c r="C84">
        <v>315</v>
      </c>
      <c r="D84">
        <v>1.2380461031287955</v>
      </c>
      <c r="E84">
        <v>2.4983105537896004</v>
      </c>
      <c r="F84" t="s">
        <v>11</v>
      </c>
      <c r="G84" t="s">
        <v>13</v>
      </c>
      <c r="H84">
        <v>164</v>
      </c>
      <c r="I84" t="s">
        <v>48</v>
      </c>
      <c r="J84">
        <v>2.6262230208177009</v>
      </c>
      <c r="K84">
        <v>-0.12791246702810044</v>
      </c>
      <c r="L84" s="2">
        <f t="shared" si="2"/>
        <v>0.74488209133909733</v>
      </c>
      <c r="M84" s="2">
        <f t="shared" si="3"/>
        <v>3.1891430728779433</v>
      </c>
    </row>
    <row r="85" spans="1:13" x14ac:dyDescent="0.25">
      <c r="A85" s="1">
        <v>44042.395833333336</v>
      </c>
      <c r="B85">
        <v>21.9</v>
      </c>
      <c r="C85">
        <v>309</v>
      </c>
      <c r="D85">
        <v>1.3404441148401183</v>
      </c>
      <c r="E85">
        <v>2.4899584794248346</v>
      </c>
      <c r="F85" t="s">
        <v>11</v>
      </c>
      <c r="G85" t="s">
        <v>12</v>
      </c>
      <c r="H85">
        <v>148</v>
      </c>
      <c r="J85">
        <v>2.7559983002399031</v>
      </c>
      <c r="K85">
        <v>-0.2660398208150685</v>
      </c>
      <c r="L85" s="2">
        <f t="shared" si="2"/>
        <v>0.54195119617644816</v>
      </c>
      <c r="M85" s="2">
        <f t="shared" si="3"/>
        <v>3.3467351471684399</v>
      </c>
    </row>
    <row r="86" spans="1:13" x14ac:dyDescent="0.25">
      <c r="A86" s="1">
        <v>44046.583333333336</v>
      </c>
      <c r="B86">
        <v>85</v>
      </c>
      <c r="C86">
        <v>5830</v>
      </c>
      <c r="D86">
        <v>1.9294189257142926</v>
      </c>
      <c r="E86">
        <v>3.7656685547590141</v>
      </c>
      <c r="F86" t="s">
        <v>11</v>
      </c>
      <c r="G86" t="s">
        <v>12</v>
      </c>
      <c r="H86">
        <v>133</v>
      </c>
      <c r="I86" t="s">
        <v>49</v>
      </c>
      <c r="J86">
        <v>3.5024421947689861</v>
      </c>
      <c r="K86">
        <v>0.26322635999002797</v>
      </c>
      <c r="L86" s="2">
        <f t="shared" si="2"/>
        <v>1.833269697651748</v>
      </c>
      <c r="M86" s="2">
        <f t="shared" si="3"/>
        <v>4.2531762059282787</v>
      </c>
    </row>
    <row r="87" spans="1:13" x14ac:dyDescent="0.25">
      <c r="A87" s="1">
        <v>44047.364583333336</v>
      </c>
      <c r="B87">
        <v>120</v>
      </c>
      <c r="C87">
        <v>8450</v>
      </c>
      <c r="D87">
        <v>2.0791812460476247</v>
      </c>
      <c r="E87">
        <v>3.9268567089496922</v>
      </c>
      <c r="F87" t="s">
        <v>11</v>
      </c>
      <c r="G87" t="s">
        <v>12</v>
      </c>
      <c r="H87">
        <v>201</v>
      </c>
      <c r="I87" t="s">
        <v>50</v>
      </c>
      <c r="J87">
        <v>3.692245166949415</v>
      </c>
      <c r="K87">
        <v>0.23461154200027723</v>
      </c>
      <c r="L87" s="2">
        <f t="shared" si="2"/>
        <v>1.7163724779508267</v>
      </c>
      <c r="M87" s="2">
        <f t="shared" si="3"/>
        <v>4.4836626608647645</v>
      </c>
    </row>
    <row r="88" spans="1:13" x14ac:dyDescent="0.25">
      <c r="A88" s="1">
        <v>44047.479166666664</v>
      </c>
      <c r="B88">
        <v>131</v>
      </c>
      <c r="C88">
        <v>5250</v>
      </c>
      <c r="D88">
        <v>2.1172712956557644</v>
      </c>
      <c r="E88">
        <v>3.720159303405957</v>
      </c>
      <c r="F88" t="s">
        <v>11</v>
      </c>
      <c r="G88" t="s">
        <v>13</v>
      </c>
      <c r="H88">
        <v>204</v>
      </c>
      <c r="I88" t="s">
        <v>50</v>
      </c>
      <c r="J88">
        <v>3.7405190225496332</v>
      </c>
      <c r="K88">
        <v>-2.035971914367618E-2</v>
      </c>
      <c r="L88" s="2">
        <f t="shared" si="2"/>
        <v>0.95420190849957687</v>
      </c>
      <c r="M88" s="2">
        <f t="shared" si="3"/>
        <v>4.5422838179288023</v>
      </c>
    </row>
    <row r="89" spans="1:13" x14ac:dyDescent="0.25">
      <c r="A89" s="1">
        <v>44047.614583333336</v>
      </c>
      <c r="B89">
        <v>120</v>
      </c>
      <c r="C89">
        <v>5070</v>
      </c>
      <c r="D89">
        <v>2.0791812460476247</v>
      </c>
      <c r="E89">
        <v>3.705007959333336</v>
      </c>
      <c r="F89" t="s">
        <v>11</v>
      </c>
      <c r="G89" t="s">
        <v>13</v>
      </c>
      <c r="H89">
        <v>189</v>
      </c>
      <c r="I89" t="s">
        <v>50</v>
      </c>
      <c r="J89">
        <v>3.692245166949415</v>
      </c>
      <c r="K89">
        <v>1.2762792383921084E-2</v>
      </c>
      <c r="L89" s="2">
        <f t="shared" si="2"/>
        <v>1.0298234867704965</v>
      </c>
      <c r="M89" s="2">
        <f t="shared" si="3"/>
        <v>4.4836626608647645</v>
      </c>
    </row>
    <row r="90" spans="1:13" x14ac:dyDescent="0.25">
      <c r="A90" s="1">
        <v>44048.3125</v>
      </c>
      <c r="B90">
        <v>95</v>
      </c>
      <c r="C90">
        <v>1505</v>
      </c>
      <c r="D90">
        <v>1.9777236052888478</v>
      </c>
      <c r="E90">
        <v>3.1775364999298623</v>
      </c>
      <c r="F90" t="s">
        <v>11</v>
      </c>
      <c r="G90" t="s">
        <v>13</v>
      </c>
      <c r="H90">
        <v>198</v>
      </c>
      <c r="J90">
        <v>3.5636616773001553</v>
      </c>
      <c r="K90">
        <v>-0.38612517737029295</v>
      </c>
      <c r="L90" s="2">
        <f t="shared" si="2"/>
        <v>0.41103123186142421</v>
      </c>
      <c r="M90" s="2">
        <f t="shared" si="3"/>
        <v>4.327517831560157</v>
      </c>
    </row>
    <row r="91" spans="1:13" x14ac:dyDescent="0.25">
      <c r="A91" s="1">
        <v>44050.583333333336</v>
      </c>
      <c r="B91">
        <v>55</v>
      </c>
      <c r="C91">
        <v>1310</v>
      </c>
      <c r="D91">
        <v>1.7403626894942439</v>
      </c>
      <c r="E91">
        <v>3.1172712956557644</v>
      </c>
      <c r="F91" t="s">
        <v>11</v>
      </c>
      <c r="G91" t="s">
        <v>12</v>
      </c>
      <c r="H91">
        <v>201</v>
      </c>
      <c r="J91">
        <v>3.262839633430838</v>
      </c>
      <c r="K91">
        <v>-0.14556833777507361</v>
      </c>
      <c r="L91" s="2">
        <f t="shared" si="2"/>
        <v>0.71520684489013331</v>
      </c>
      <c r="M91" s="2">
        <f t="shared" si="3"/>
        <v>3.9622158256870574</v>
      </c>
    </row>
    <row r="92" spans="1:13" x14ac:dyDescent="0.25">
      <c r="A92" s="1">
        <v>44055.3125</v>
      </c>
      <c r="B92">
        <v>15.1</v>
      </c>
      <c r="C92">
        <v>310</v>
      </c>
      <c r="D92">
        <v>1.1789769472931695</v>
      </c>
      <c r="E92">
        <v>2.4913616938342726</v>
      </c>
      <c r="F92" t="s">
        <v>11</v>
      </c>
      <c r="G92" t="s">
        <v>13</v>
      </c>
      <c r="H92">
        <v>163</v>
      </c>
      <c r="J92">
        <v>2.5513610574290673</v>
      </c>
      <c r="K92">
        <v>-5.999936359479463E-2</v>
      </c>
      <c r="L92" s="2">
        <f t="shared" si="2"/>
        <v>0.87096486624714931</v>
      </c>
      <c r="M92" s="2">
        <f t="shared" si="3"/>
        <v>3.0982347569922015</v>
      </c>
    </row>
    <row r="93" spans="1:13" x14ac:dyDescent="0.25">
      <c r="A93" s="1">
        <v>44055.520833333336</v>
      </c>
      <c r="B93">
        <v>15</v>
      </c>
      <c r="C93">
        <v>150</v>
      </c>
      <c r="D93">
        <v>1.1760912590556813</v>
      </c>
      <c r="E93">
        <v>2.1760912590556813</v>
      </c>
      <c r="F93" t="s">
        <v>11</v>
      </c>
      <c r="G93" t="s">
        <v>13</v>
      </c>
      <c r="H93">
        <v>168</v>
      </c>
      <c r="J93">
        <v>2.5477038477715093</v>
      </c>
      <c r="K93">
        <v>-0.37161258871582792</v>
      </c>
      <c r="L93" s="2">
        <f t="shared" si="2"/>
        <v>0.42499851374008302</v>
      </c>
      <c r="M93" s="2">
        <f t="shared" si="3"/>
        <v>3.0937936395573873</v>
      </c>
    </row>
    <row r="94" spans="1:13" x14ac:dyDescent="0.25">
      <c r="A94" s="1">
        <v>44062.3125</v>
      </c>
      <c r="B94">
        <v>78.099999999999994</v>
      </c>
      <c r="C94">
        <v>2185</v>
      </c>
      <c r="D94">
        <v>1.8926510338773004</v>
      </c>
      <c r="E94">
        <v>3.3394514413064407</v>
      </c>
      <c r="F94" t="s">
        <v>11</v>
      </c>
      <c r="G94" t="s">
        <v>13</v>
      </c>
      <c r="H94">
        <v>235</v>
      </c>
      <c r="I94" t="s">
        <v>51</v>
      </c>
      <c r="J94">
        <v>3.4558439907885923</v>
      </c>
      <c r="K94">
        <v>-0.11639254948215161</v>
      </c>
      <c r="L94" s="2">
        <f t="shared" si="2"/>
        <v>0.76490491318352538</v>
      </c>
      <c r="M94" s="2">
        <f t="shared" si="3"/>
        <v>4.1965898694844093</v>
      </c>
    </row>
    <row r="95" spans="1:13" x14ac:dyDescent="0.25">
      <c r="A95" s="1">
        <v>44062.416666666664</v>
      </c>
      <c r="B95">
        <v>40</v>
      </c>
      <c r="C95">
        <v>1080</v>
      </c>
      <c r="D95">
        <v>1.6020599913279623</v>
      </c>
      <c r="E95">
        <v>3.0334237554869499</v>
      </c>
      <c r="F95" t="s">
        <v>11</v>
      </c>
      <c r="G95" t="s">
        <v>12</v>
      </c>
      <c r="H95">
        <v>193</v>
      </c>
      <c r="I95" t="s">
        <v>51</v>
      </c>
      <c r="J95">
        <v>3.0875601431417801</v>
      </c>
      <c r="K95">
        <v>-5.4136387654830198E-2</v>
      </c>
      <c r="L95" s="2">
        <f t="shared" si="2"/>
        <v>0.88280261785635017</v>
      </c>
      <c r="M95" s="2">
        <f t="shared" si="3"/>
        <v>3.7493659009693623</v>
      </c>
    </row>
    <row r="96" spans="1:13" x14ac:dyDescent="0.25">
      <c r="A96" s="1">
        <v>44062.53125</v>
      </c>
      <c r="B96">
        <v>28.2</v>
      </c>
      <c r="C96">
        <v>1770</v>
      </c>
      <c r="D96">
        <v>1.4502491083193612</v>
      </c>
      <c r="E96">
        <v>3.2479732663618068</v>
      </c>
      <c r="F96" t="s">
        <v>11</v>
      </c>
      <c r="G96" t="s">
        <v>13</v>
      </c>
      <c r="H96">
        <v>202</v>
      </c>
      <c r="I96" t="s">
        <v>51</v>
      </c>
      <c r="J96">
        <v>2.8951609018624311</v>
      </c>
      <c r="K96">
        <v>0.3528123644993757</v>
      </c>
      <c r="L96" s="2">
        <f t="shared" si="2"/>
        <v>2.2532654858875683</v>
      </c>
      <c r="M96" s="2">
        <f t="shared" si="3"/>
        <v>3.5157266773812754</v>
      </c>
    </row>
    <row r="97" spans="1:13" x14ac:dyDescent="0.25">
      <c r="A97" s="1">
        <v>44069.322916666664</v>
      </c>
      <c r="B97">
        <v>38.200000000000003</v>
      </c>
      <c r="C97">
        <v>1140</v>
      </c>
      <c r="D97">
        <v>1.5820633629117087</v>
      </c>
      <c r="E97">
        <v>3.0569048513364727</v>
      </c>
      <c r="F97" t="s">
        <v>11</v>
      </c>
      <c r="G97" t="s">
        <v>13</v>
      </c>
      <c r="H97">
        <v>370</v>
      </c>
      <c r="I97" t="s">
        <v>52</v>
      </c>
      <c r="J97">
        <v>3.0622171897303683</v>
      </c>
      <c r="K97">
        <v>-5.3123383938955548E-3</v>
      </c>
      <c r="L97" s="2">
        <f t="shared" si="2"/>
        <v>0.98784239697060761</v>
      </c>
      <c r="M97" s="2">
        <f t="shared" si="3"/>
        <v>3.7185907902199684</v>
      </c>
    </row>
    <row r="98" spans="1:13" x14ac:dyDescent="0.25">
      <c r="A98" s="1">
        <v>44076.322916666664</v>
      </c>
      <c r="B98">
        <v>30.5</v>
      </c>
      <c r="C98">
        <v>660</v>
      </c>
      <c r="D98">
        <v>1.4842998393467859</v>
      </c>
      <c r="E98">
        <v>2.8195439355418688</v>
      </c>
      <c r="F98" t="s">
        <v>11</v>
      </c>
      <c r="G98" t="s">
        <v>13</v>
      </c>
      <c r="H98">
        <v>233</v>
      </c>
      <c r="I98" t="s">
        <v>53</v>
      </c>
      <c r="J98">
        <v>2.9383154813289938</v>
      </c>
      <c r="K98">
        <v>-0.11877154578712501</v>
      </c>
      <c r="L98" s="2">
        <f t="shared" si="2"/>
        <v>0.76072634058932531</v>
      </c>
      <c r="M98" s="2">
        <f t="shared" si="3"/>
        <v>3.5681312626270087</v>
      </c>
    </row>
    <row r="99" spans="1:13" x14ac:dyDescent="0.25">
      <c r="A99" s="1">
        <v>44089.395833333336</v>
      </c>
      <c r="B99">
        <v>41</v>
      </c>
      <c r="C99">
        <v>3155</v>
      </c>
      <c r="D99">
        <v>1.6127838567197355</v>
      </c>
      <c r="E99">
        <v>3.4989993635801531</v>
      </c>
      <c r="F99" t="s">
        <v>11</v>
      </c>
      <c r="G99" t="s">
        <v>13</v>
      </c>
      <c r="H99">
        <v>445</v>
      </c>
      <c r="I99" t="s">
        <v>54</v>
      </c>
      <c r="J99">
        <v>3.1011511553542719</v>
      </c>
      <c r="K99">
        <v>0.39784820822588118</v>
      </c>
      <c r="L99" s="2">
        <f t="shared" si="2"/>
        <v>2.4994716099999428</v>
      </c>
      <c r="M99" s="2">
        <f t="shared" si="3"/>
        <v>3.7658700904868891</v>
      </c>
    </row>
    <row r="100" spans="1:13" x14ac:dyDescent="0.25">
      <c r="A100" s="1">
        <v>44089.59375</v>
      </c>
      <c r="B100">
        <v>24.6</v>
      </c>
      <c r="C100">
        <v>2100</v>
      </c>
      <c r="D100">
        <v>1.3909351071033791</v>
      </c>
      <c r="E100">
        <v>3.3222192947339191</v>
      </c>
      <c r="F100" t="s">
        <v>11</v>
      </c>
      <c r="G100" t="s">
        <v>13</v>
      </c>
      <c r="H100">
        <v>367</v>
      </c>
      <c r="I100" t="s">
        <v>54</v>
      </c>
      <c r="J100">
        <v>2.8199886309090321</v>
      </c>
      <c r="K100">
        <v>0.50223066382488701</v>
      </c>
      <c r="L100" s="2">
        <f t="shared" si="2"/>
        <v>3.1785618299701008</v>
      </c>
      <c r="M100" s="2">
        <f t="shared" si="3"/>
        <v>3.4244415407865576</v>
      </c>
    </row>
    <row r="101" spans="1:13" x14ac:dyDescent="0.25">
      <c r="A101" s="1">
        <v>44090.375</v>
      </c>
      <c r="B101">
        <v>18</v>
      </c>
      <c r="C101">
        <v>461</v>
      </c>
      <c r="D101">
        <v>1.255272505103306</v>
      </c>
      <c r="E101">
        <v>2.663700925389648</v>
      </c>
      <c r="F101" t="s">
        <v>11</v>
      </c>
      <c r="G101" t="s">
        <v>12</v>
      </c>
      <c r="H101">
        <v>281</v>
      </c>
      <c r="I101" t="s">
        <v>55</v>
      </c>
      <c r="J101">
        <v>2.6480550963855718</v>
      </c>
      <c r="K101">
        <v>1.5645829004076184E-2</v>
      </c>
      <c r="L101" s="2">
        <f t="shared" si="2"/>
        <v>1.036682647119797</v>
      </c>
      <c r="M101" s="2">
        <f t="shared" si="3"/>
        <v>3.2156547636261816</v>
      </c>
    </row>
    <row r="102" spans="1:13" x14ac:dyDescent="0.25">
      <c r="A102" s="1">
        <v>44091.479166666664</v>
      </c>
      <c r="B102">
        <v>23.6</v>
      </c>
      <c r="C102">
        <v>1295</v>
      </c>
      <c r="D102">
        <v>1.3729120029701065</v>
      </c>
      <c r="E102">
        <v>3.1122697684172707</v>
      </c>
      <c r="F102" t="s">
        <v>11</v>
      </c>
      <c r="G102" t="s">
        <v>13</v>
      </c>
      <c r="H102">
        <v>285</v>
      </c>
      <c r="I102" t="s">
        <v>56</v>
      </c>
      <c r="J102">
        <v>2.7971468458405409</v>
      </c>
      <c r="K102">
        <v>0.3151229225767298</v>
      </c>
      <c r="L102" s="2">
        <f t="shared" si="2"/>
        <v>2.0659648231134082</v>
      </c>
      <c r="M102" s="2">
        <f t="shared" si="3"/>
        <v>3.3967037134787059</v>
      </c>
    </row>
    <row r="103" spans="1:13" x14ac:dyDescent="0.25">
      <c r="A103" s="1">
        <v>44097.447916666664</v>
      </c>
      <c r="B103">
        <v>8.6999999999999993</v>
      </c>
      <c r="C103">
        <v>115</v>
      </c>
      <c r="D103">
        <v>0.93951925261861846</v>
      </c>
      <c r="E103">
        <v>2.0606978403536118</v>
      </c>
      <c r="F103" t="s">
        <v>11</v>
      </c>
      <c r="G103" t="s">
        <v>12</v>
      </c>
      <c r="H103">
        <v>263</v>
      </c>
      <c r="J103">
        <v>2.2478816371079606</v>
      </c>
      <c r="K103">
        <v>-0.18718379675434882</v>
      </c>
      <c r="L103" s="2">
        <f t="shared" si="2"/>
        <v>0.64985460868622424</v>
      </c>
      <c r="M103" s="2">
        <f t="shared" si="3"/>
        <v>2.7297057770060595</v>
      </c>
    </row>
    <row r="104" spans="1:13" x14ac:dyDescent="0.25">
      <c r="A104" s="1">
        <v>44104.489583333336</v>
      </c>
      <c r="B104">
        <v>43.3</v>
      </c>
      <c r="C104">
        <v>1480</v>
      </c>
      <c r="D104">
        <v>1.6364878963533653</v>
      </c>
      <c r="E104">
        <v>3.1702617153949575</v>
      </c>
      <c r="F104" t="s">
        <v>11</v>
      </c>
      <c r="G104" t="s">
        <v>12</v>
      </c>
      <c r="H104">
        <v>434</v>
      </c>
      <c r="I104" t="s">
        <v>53</v>
      </c>
      <c r="J104">
        <v>3.1311927383447853</v>
      </c>
      <c r="K104">
        <v>3.9068977050172204E-2</v>
      </c>
      <c r="L104" s="2">
        <f t="shared" si="2"/>
        <v>1.0941301282675677</v>
      </c>
      <c r="M104" s="2">
        <f t="shared" si="3"/>
        <v>3.8023509626493204</v>
      </c>
    </row>
    <row r="105" spans="1:13" x14ac:dyDescent="0.25">
      <c r="A105" s="1">
        <v>44111.395833333336</v>
      </c>
      <c r="B105">
        <v>5.6</v>
      </c>
      <c r="C105">
        <v>127</v>
      </c>
      <c r="D105">
        <v>0.74818802700620035</v>
      </c>
      <c r="E105">
        <v>2.1038037209559568</v>
      </c>
      <c r="F105" t="s">
        <v>11</v>
      </c>
      <c r="G105" t="s">
        <v>12</v>
      </c>
      <c r="H105">
        <v>231</v>
      </c>
      <c r="J105">
        <v>2.0053958422075282</v>
      </c>
      <c r="K105">
        <v>9.8407878748428601E-2</v>
      </c>
      <c r="L105" s="2">
        <f t="shared" si="2"/>
        <v>1.2543186473034578</v>
      </c>
      <c r="M105" s="2">
        <f t="shared" si="3"/>
        <v>2.4352441540029859</v>
      </c>
    </row>
    <row r="106" spans="1:13" x14ac:dyDescent="0.25">
      <c r="A106" s="1">
        <v>44118.375</v>
      </c>
      <c r="B106">
        <v>13.1</v>
      </c>
      <c r="C106">
        <v>238</v>
      </c>
      <c r="D106">
        <v>1.1172712956557642</v>
      </c>
      <c r="E106">
        <v>2.3765769570565118</v>
      </c>
      <c r="F106" t="s">
        <v>11</v>
      </c>
      <c r="G106" t="s">
        <v>12</v>
      </c>
      <c r="H106">
        <v>397</v>
      </c>
      <c r="J106">
        <v>2.4731577012374566</v>
      </c>
      <c r="K106">
        <v>-9.6580744180944755E-2</v>
      </c>
      <c r="L106" s="2">
        <f t="shared" si="2"/>
        <v>0.80060676558082722</v>
      </c>
      <c r="M106" s="2">
        <f t="shared" si="3"/>
        <v>3.0032688345639427</v>
      </c>
    </row>
    <row r="107" spans="1:13" x14ac:dyDescent="0.25">
      <c r="A107" s="1">
        <v>44307.458333333336</v>
      </c>
      <c r="B107">
        <v>5.0999999999999996</v>
      </c>
      <c r="C107">
        <v>112</v>
      </c>
      <c r="D107">
        <v>0.70757017609793638</v>
      </c>
      <c r="E107">
        <v>2.0492180226701815</v>
      </c>
      <c r="F107" t="s">
        <v>11</v>
      </c>
      <c r="G107" t="s">
        <v>12</v>
      </c>
      <c r="H107">
        <v>235</v>
      </c>
      <c r="J107">
        <v>1.9539183490115697</v>
      </c>
      <c r="K107">
        <v>9.5299673658611805E-2</v>
      </c>
      <c r="L107" s="2">
        <f t="shared" si="2"/>
        <v>1.2453736531907236</v>
      </c>
      <c r="M107" s="2">
        <f t="shared" si="3"/>
        <v>2.3727326728630875</v>
      </c>
    </row>
    <row r="108" spans="1:13" x14ac:dyDescent="0.25">
      <c r="A108" s="1">
        <v>44321.46875</v>
      </c>
      <c r="B108">
        <v>45.5</v>
      </c>
      <c r="C108">
        <v>3540</v>
      </c>
      <c r="D108">
        <v>1.6580113966571124</v>
      </c>
      <c r="E108">
        <v>3.5490032620257876</v>
      </c>
      <c r="F108" t="s">
        <v>11</v>
      </c>
      <c r="G108" t="s">
        <v>12</v>
      </c>
      <c r="H108">
        <v>281</v>
      </c>
      <c r="I108" t="s">
        <v>57</v>
      </c>
      <c r="J108">
        <v>3.1584707901290048</v>
      </c>
      <c r="K108">
        <v>0.39053247189678286</v>
      </c>
      <c r="L108" s="2">
        <f t="shared" si="2"/>
        <v>2.4577203863916757</v>
      </c>
      <c r="M108" s="2">
        <f t="shared" si="3"/>
        <v>3.8354759521112447</v>
      </c>
    </row>
    <row r="109" spans="1:13" x14ac:dyDescent="0.25">
      <c r="A109" s="1">
        <v>44326.447916666664</v>
      </c>
      <c r="B109">
        <v>7.8</v>
      </c>
      <c r="C109">
        <v>260</v>
      </c>
      <c r="D109">
        <v>0.89209460269048035</v>
      </c>
      <c r="E109">
        <v>2.4149733479708178</v>
      </c>
      <c r="F109" t="s">
        <v>11</v>
      </c>
      <c r="G109" t="s">
        <v>12</v>
      </c>
      <c r="H109">
        <v>196</v>
      </c>
      <c r="J109">
        <v>2.1877774701122679</v>
      </c>
      <c r="K109">
        <v>0.22719587785854989</v>
      </c>
      <c r="L109" s="2">
        <f t="shared" si="2"/>
        <v>1.6873138752727126</v>
      </c>
      <c r="M109" s="2">
        <f t="shared" si="3"/>
        <v>2.6567185301858216</v>
      </c>
    </row>
    <row r="110" spans="1:13" x14ac:dyDescent="0.25">
      <c r="A110" s="1">
        <v>44335.46875</v>
      </c>
      <c r="B110">
        <v>5.0999999999999996</v>
      </c>
      <c r="C110">
        <v>67</v>
      </c>
      <c r="D110">
        <v>0.70757017609793638</v>
      </c>
      <c r="E110">
        <v>1.8260748027008264</v>
      </c>
      <c r="F110" t="s">
        <v>11</v>
      </c>
      <c r="G110" t="s">
        <v>12</v>
      </c>
      <c r="H110">
        <v>162</v>
      </c>
      <c r="J110">
        <v>1.9539183490115697</v>
      </c>
      <c r="K110">
        <v>-0.12784354631074324</v>
      </c>
      <c r="L110" s="2">
        <f t="shared" si="2"/>
        <v>0.74500031039087955</v>
      </c>
      <c r="M110" s="2">
        <f t="shared" si="3"/>
        <v>2.3727326728630875</v>
      </c>
    </row>
    <row r="111" spans="1:13" x14ac:dyDescent="0.25">
      <c r="A111" s="1">
        <v>44341.5</v>
      </c>
      <c r="B111">
        <v>5.3</v>
      </c>
      <c r="C111">
        <v>48</v>
      </c>
      <c r="D111">
        <v>0.72427586960078905</v>
      </c>
      <c r="E111">
        <v>1.6812412373755872</v>
      </c>
      <c r="F111" t="s">
        <v>11</v>
      </c>
      <c r="G111" t="s">
        <v>12</v>
      </c>
      <c r="H111">
        <v>137</v>
      </c>
      <c r="J111">
        <v>1.9750904988027815</v>
      </c>
      <c r="K111">
        <v>-0.29384926142719436</v>
      </c>
      <c r="L111" s="2">
        <f t="shared" si="2"/>
        <v>0.50833584941630328</v>
      </c>
      <c r="M111" s="2">
        <f t="shared" si="3"/>
        <v>2.3984429854714788</v>
      </c>
    </row>
    <row r="112" spans="1:13" x14ac:dyDescent="0.25">
      <c r="A112" s="1">
        <v>44342.375</v>
      </c>
      <c r="B112">
        <v>8.6999999999999993</v>
      </c>
      <c r="C112">
        <v>260</v>
      </c>
      <c r="D112">
        <v>0.93951925261861846</v>
      </c>
      <c r="E112">
        <v>2.4149733479708178</v>
      </c>
      <c r="F112" t="s">
        <v>11</v>
      </c>
      <c r="G112" t="s">
        <v>14</v>
      </c>
      <c r="H112">
        <v>134</v>
      </c>
      <c r="J112">
        <v>2.2478816371079606</v>
      </c>
      <c r="K112">
        <v>0.16709171086285712</v>
      </c>
      <c r="L112" s="2">
        <f t="shared" si="2"/>
        <v>1.4692365065949406</v>
      </c>
      <c r="M112" s="2">
        <f t="shared" si="3"/>
        <v>2.7297057770060595</v>
      </c>
    </row>
    <row r="113" spans="1:13" x14ac:dyDescent="0.25">
      <c r="A113" s="1">
        <v>44349.375</v>
      </c>
      <c r="B113">
        <v>4.5999999999999996</v>
      </c>
      <c r="C113">
        <v>100</v>
      </c>
      <c r="D113">
        <v>0.66275783168157409</v>
      </c>
      <c r="E113">
        <v>2</v>
      </c>
      <c r="F113" t="s">
        <v>11</v>
      </c>
      <c r="G113" t="s">
        <v>14</v>
      </c>
      <c r="H113">
        <v>120</v>
      </c>
      <c r="J113">
        <v>1.8971249169809525</v>
      </c>
      <c r="K113">
        <v>0.10287508301904746</v>
      </c>
      <c r="L113" s="2">
        <f t="shared" si="2"/>
        <v>1.267287301076754</v>
      </c>
      <c r="M113" s="2">
        <f t="shared" si="3"/>
        <v>2.3037658033665993</v>
      </c>
    </row>
    <row r="114" spans="1:13" x14ac:dyDescent="0.25">
      <c r="A114" s="1">
        <v>44354.447916666664</v>
      </c>
      <c r="B114">
        <v>5.2</v>
      </c>
      <c r="C114">
        <v>108</v>
      </c>
      <c r="D114">
        <v>0.71600334363479923</v>
      </c>
      <c r="E114">
        <v>2.0334237554869499</v>
      </c>
      <c r="F114" t="s">
        <v>11</v>
      </c>
      <c r="G114" t="s">
        <v>12</v>
      </c>
      <c r="H114">
        <v>110</v>
      </c>
      <c r="J114">
        <v>1.9646062193639353</v>
      </c>
      <c r="K114">
        <v>6.8817536123014555E-2</v>
      </c>
      <c r="L114" s="2">
        <f t="shared" si="2"/>
        <v>1.1717029844660152</v>
      </c>
      <c r="M114" s="2">
        <f t="shared" si="3"/>
        <v>2.3857114440595457</v>
      </c>
    </row>
    <row r="115" spans="1:13" x14ac:dyDescent="0.25">
      <c r="A115" s="1">
        <v>44354.635416666664</v>
      </c>
      <c r="B115">
        <v>5.5</v>
      </c>
      <c r="C115">
        <v>64</v>
      </c>
      <c r="D115">
        <v>0.74036268949424389</v>
      </c>
      <c r="E115">
        <v>1.8061799739838871</v>
      </c>
      <c r="F115" t="s">
        <v>11</v>
      </c>
      <c r="G115" t="s">
        <v>12</v>
      </c>
      <c r="H115">
        <v>110</v>
      </c>
      <c r="J115">
        <v>1.9954783121186614</v>
      </c>
      <c r="K115">
        <v>-0.18929833813477437</v>
      </c>
      <c r="L115" s="2">
        <f t="shared" si="2"/>
        <v>0.64669821447146858</v>
      </c>
      <c r="M115" s="2">
        <f t="shared" si="3"/>
        <v>2.4232008423221978</v>
      </c>
    </row>
    <row r="116" spans="1:13" x14ac:dyDescent="0.25">
      <c r="A116" s="1">
        <v>44355.510416666664</v>
      </c>
      <c r="B116">
        <v>6</v>
      </c>
      <c r="C116">
        <v>128</v>
      </c>
      <c r="D116">
        <v>0.77815125038364363</v>
      </c>
      <c r="E116">
        <v>2.1072099696478683</v>
      </c>
      <c r="F116" t="s">
        <v>11</v>
      </c>
      <c r="G116" t="s">
        <v>12</v>
      </c>
      <c r="H116">
        <v>120</v>
      </c>
      <c r="J116">
        <v>2.0433700725779369</v>
      </c>
      <c r="K116">
        <v>6.3839897069931428E-2</v>
      </c>
      <c r="L116" s="2">
        <f t="shared" si="2"/>
        <v>1.1583502508953443</v>
      </c>
      <c r="M116" s="2">
        <f t="shared" si="3"/>
        <v>2.4813580037307794</v>
      </c>
    </row>
    <row r="117" spans="1:13" x14ac:dyDescent="0.25">
      <c r="A117" s="1">
        <v>44356.375</v>
      </c>
      <c r="B117">
        <v>9.3000000000000007</v>
      </c>
      <c r="C117">
        <v>260</v>
      </c>
      <c r="D117">
        <v>0.96848294855393513</v>
      </c>
      <c r="E117">
        <v>2.4149733479708178</v>
      </c>
      <c r="F117" t="s">
        <v>11</v>
      </c>
      <c r="G117" t="s">
        <v>14</v>
      </c>
      <c r="H117">
        <v>139</v>
      </c>
      <c r="I117" t="s">
        <v>58</v>
      </c>
      <c r="J117">
        <v>2.2845891050586276</v>
      </c>
      <c r="K117">
        <v>0.1303842429121902</v>
      </c>
      <c r="L117" s="2">
        <f t="shared" si="2"/>
        <v>1.3501569083326859</v>
      </c>
      <c r="M117" s="2">
        <f t="shared" si="3"/>
        <v>2.7742813390241357</v>
      </c>
    </row>
    <row r="118" spans="1:13" x14ac:dyDescent="0.25">
      <c r="A118" s="1">
        <v>44356.614583333336</v>
      </c>
      <c r="B118">
        <v>15.9</v>
      </c>
      <c r="C118">
        <v>714</v>
      </c>
      <c r="D118">
        <v>1.2013971243204515</v>
      </c>
      <c r="E118">
        <v>2.8536982117761744</v>
      </c>
      <c r="F118" t="s">
        <v>11</v>
      </c>
      <c r="G118" t="s">
        <v>12</v>
      </c>
      <c r="H118">
        <v>144</v>
      </c>
      <c r="I118" t="s">
        <v>58</v>
      </c>
      <c r="J118">
        <v>2.5797755226104164</v>
      </c>
      <c r="K118">
        <v>0.27392268916575802</v>
      </c>
      <c r="L118" s="2">
        <f t="shared" si="2"/>
        <v>1.8789823004193131</v>
      </c>
      <c r="M118" s="2">
        <f t="shared" si="3"/>
        <v>3.132739745366881</v>
      </c>
    </row>
    <row r="119" spans="1:13" x14ac:dyDescent="0.25">
      <c r="A119" s="1">
        <v>44361.395833333336</v>
      </c>
      <c r="B119">
        <v>32.6</v>
      </c>
      <c r="C119">
        <v>550</v>
      </c>
      <c r="D119">
        <v>1.5132176000679389</v>
      </c>
      <c r="E119">
        <v>2.7403626894942437</v>
      </c>
      <c r="F119" t="s">
        <v>11</v>
      </c>
      <c r="G119" t="s">
        <v>12</v>
      </c>
      <c r="H119">
        <v>116</v>
      </c>
      <c r="I119" t="s">
        <v>59</v>
      </c>
      <c r="J119">
        <v>2.9749647327659439</v>
      </c>
      <c r="K119">
        <v>-0.2346020432717002</v>
      </c>
      <c r="L119" s="2">
        <f t="shared" si="2"/>
        <v>0.58263686042317209</v>
      </c>
      <c r="M119" s="2">
        <f t="shared" si="3"/>
        <v>3.6126361296622234</v>
      </c>
    </row>
    <row r="120" spans="1:13" x14ac:dyDescent="0.25">
      <c r="A120" s="1">
        <v>44368.395833333336</v>
      </c>
      <c r="B120">
        <v>24.2</v>
      </c>
      <c r="C120">
        <v>330</v>
      </c>
      <c r="D120">
        <v>1.3838153659804313</v>
      </c>
      <c r="E120">
        <v>2.5185139398778875</v>
      </c>
      <c r="F120" t="s">
        <v>11</v>
      </c>
      <c r="G120" t="s">
        <v>12</v>
      </c>
      <c r="H120">
        <v>108</v>
      </c>
      <c r="I120" t="s">
        <v>60</v>
      </c>
      <c r="J120">
        <v>2.8109653463920523</v>
      </c>
      <c r="K120">
        <v>-0.29245140651416479</v>
      </c>
      <c r="L120" s="2">
        <f t="shared" si="2"/>
        <v>0.50997465577130119</v>
      </c>
      <c r="M120" s="2">
        <f t="shared" si="3"/>
        <v>3.4134841525206618</v>
      </c>
    </row>
    <row r="121" spans="1:13" x14ac:dyDescent="0.25">
      <c r="A121" s="1">
        <v>44369.354166666664</v>
      </c>
      <c r="B121">
        <v>19.3</v>
      </c>
      <c r="C121">
        <v>636</v>
      </c>
      <c r="D121">
        <v>1.2855573090077739</v>
      </c>
      <c r="E121">
        <v>2.8034571156484138</v>
      </c>
      <c r="F121" t="s">
        <v>11</v>
      </c>
      <c r="G121" t="s">
        <v>12</v>
      </c>
      <c r="H121">
        <v>102</v>
      </c>
      <c r="I121" t="s">
        <v>61</v>
      </c>
      <c r="J121">
        <v>2.6864368854776179</v>
      </c>
      <c r="K121">
        <v>0.11702023017079588</v>
      </c>
      <c r="L121" s="2">
        <f t="shared" si="2"/>
        <v>1.3092429083258983</v>
      </c>
      <c r="M121" s="2">
        <f t="shared" si="3"/>
        <v>3.2622635306034238</v>
      </c>
    </row>
    <row r="122" spans="1:13" x14ac:dyDescent="0.25">
      <c r="A122" s="1">
        <v>44369.541666666664</v>
      </c>
      <c r="B122">
        <v>18</v>
      </c>
      <c r="C122">
        <v>1090</v>
      </c>
      <c r="D122">
        <v>1.255272505103306</v>
      </c>
      <c r="E122">
        <v>3.0374264979406238</v>
      </c>
      <c r="F122" t="s">
        <v>11</v>
      </c>
      <c r="G122" t="s">
        <v>12</v>
      </c>
      <c r="H122">
        <v>114</v>
      </c>
      <c r="I122" t="s">
        <v>61</v>
      </c>
      <c r="J122">
        <v>2.6480550963855718</v>
      </c>
      <c r="K122">
        <v>0.38937140155505201</v>
      </c>
      <c r="L122" s="2">
        <f t="shared" si="2"/>
        <v>2.4511585365739257</v>
      </c>
      <c r="M122" s="2">
        <f t="shared" si="3"/>
        <v>3.2156547636261816</v>
      </c>
    </row>
    <row r="123" spans="1:13" x14ac:dyDescent="0.25">
      <c r="A123" s="1">
        <v>44370.375</v>
      </c>
      <c r="B123">
        <v>17.600000000000001</v>
      </c>
      <c r="C123">
        <v>205</v>
      </c>
      <c r="D123">
        <v>1.2455126678141499</v>
      </c>
      <c r="E123">
        <v>2.3117538610557542</v>
      </c>
      <c r="F123" t="s">
        <v>11</v>
      </c>
      <c r="G123" t="s">
        <v>14</v>
      </c>
      <c r="H123">
        <v>123</v>
      </c>
      <c r="I123" t="s">
        <v>21</v>
      </c>
      <c r="J123">
        <v>2.6356858561029948</v>
      </c>
      <c r="K123">
        <v>-0.32393199504724057</v>
      </c>
      <c r="L123" s="2">
        <f t="shared" si="2"/>
        <v>0.47431625129472421</v>
      </c>
      <c r="M123" s="2">
        <f t="shared" si="3"/>
        <v>3.2006342278029671</v>
      </c>
    </row>
    <row r="124" spans="1:13" x14ac:dyDescent="0.25">
      <c r="A124" s="1">
        <v>44377.375</v>
      </c>
      <c r="B124">
        <v>15</v>
      </c>
      <c r="C124">
        <v>375</v>
      </c>
      <c r="D124">
        <v>1.1760912590556813</v>
      </c>
      <c r="E124">
        <v>2.5740312677277188</v>
      </c>
      <c r="F124" t="s">
        <v>11</v>
      </c>
      <c r="G124" t="s">
        <v>14</v>
      </c>
      <c r="H124">
        <v>208</v>
      </c>
      <c r="I124" t="s">
        <v>62</v>
      </c>
      <c r="J124">
        <v>2.5477038477715093</v>
      </c>
      <c r="K124">
        <v>2.6327419956209575E-2</v>
      </c>
      <c r="L124" s="2">
        <f t="shared" si="2"/>
        <v>1.0624962843502073</v>
      </c>
      <c r="M124" s="2">
        <f t="shared" si="3"/>
        <v>3.0937936395573873</v>
      </c>
    </row>
    <row r="125" spans="1:13" x14ac:dyDescent="0.25">
      <c r="A125" s="1">
        <v>44378.46875</v>
      </c>
      <c r="B125">
        <v>19.5</v>
      </c>
      <c r="C125">
        <v>152</v>
      </c>
      <c r="D125">
        <v>1.2900346113625181</v>
      </c>
      <c r="E125">
        <v>2.1818435879447726</v>
      </c>
      <c r="F125" t="s">
        <v>11</v>
      </c>
      <c r="H125">
        <v>106</v>
      </c>
      <c r="I125" t="s">
        <v>63</v>
      </c>
      <c r="J125">
        <v>2.6921112453058411</v>
      </c>
      <c r="K125">
        <v>-0.51026765736106849</v>
      </c>
      <c r="L125" s="2">
        <f t="shared" si="2"/>
        <v>0.30883914583156286</v>
      </c>
      <c r="M125" s="2">
        <f t="shared" si="3"/>
        <v>3.2691541660124304</v>
      </c>
    </row>
    <row r="126" spans="1:13" x14ac:dyDescent="0.25">
      <c r="A126" s="1">
        <v>44378.645833333336</v>
      </c>
      <c r="B126">
        <v>15.8</v>
      </c>
      <c r="C126">
        <v>179</v>
      </c>
      <c r="D126">
        <v>1.1986570869544226</v>
      </c>
      <c r="E126">
        <v>2.2528530309798933</v>
      </c>
      <c r="F126" t="s">
        <v>11</v>
      </c>
      <c r="H126">
        <v>102</v>
      </c>
      <c r="I126" t="s">
        <v>63</v>
      </c>
      <c r="J126">
        <v>2.5763029052337614</v>
      </c>
      <c r="K126">
        <v>-0.32344987425386806</v>
      </c>
      <c r="L126" s="2">
        <f t="shared" si="2"/>
        <v>0.47484309359697396</v>
      </c>
      <c r="M126" s="2">
        <f t="shared" si="3"/>
        <v>3.1285227868055832</v>
      </c>
    </row>
    <row r="127" spans="1:13" x14ac:dyDescent="0.25">
      <c r="A127" s="1">
        <v>44379.375</v>
      </c>
      <c r="B127">
        <v>34</v>
      </c>
      <c r="C127">
        <v>345</v>
      </c>
      <c r="D127">
        <v>1.5314789170422551</v>
      </c>
      <c r="E127">
        <v>2.537819095073274</v>
      </c>
      <c r="F127" t="s">
        <v>11</v>
      </c>
      <c r="H127">
        <v>118</v>
      </c>
      <c r="I127" t="s">
        <v>64</v>
      </c>
      <c r="J127">
        <v>2.9981084195754137</v>
      </c>
      <c r="K127">
        <v>-0.46028932450213977</v>
      </c>
      <c r="L127" s="2">
        <f t="shared" si="2"/>
        <v>0.34650593327052459</v>
      </c>
      <c r="M127" s="2">
        <f t="shared" si="3"/>
        <v>3.6407405701016713</v>
      </c>
    </row>
    <row r="128" spans="1:13" x14ac:dyDescent="0.25">
      <c r="A128" s="1">
        <v>44379.625</v>
      </c>
      <c r="B128">
        <v>33.799999999999997</v>
      </c>
      <c r="C128">
        <v>276</v>
      </c>
      <c r="D128">
        <v>1.5289167002776547</v>
      </c>
      <c r="E128">
        <v>2.4409090820652177</v>
      </c>
      <c r="F128" t="s">
        <v>11</v>
      </c>
      <c r="H128">
        <v>154</v>
      </c>
      <c r="I128" t="s">
        <v>64</v>
      </c>
      <c r="J128">
        <v>2.994861165151141</v>
      </c>
      <c r="K128">
        <v>-0.55395208308592325</v>
      </c>
      <c r="L128" s="2">
        <f t="shared" si="2"/>
        <v>0.27928519673383184</v>
      </c>
      <c r="M128" s="2">
        <f t="shared" si="3"/>
        <v>3.6367972801103217</v>
      </c>
    </row>
    <row r="129" spans="1:13" x14ac:dyDescent="0.25">
      <c r="A129" s="1">
        <v>44384.375</v>
      </c>
      <c r="B129">
        <v>8.4</v>
      </c>
      <c r="C129">
        <v>205</v>
      </c>
      <c r="D129">
        <v>0.9242792860618817</v>
      </c>
      <c r="E129">
        <v>2.3117538610557542</v>
      </c>
      <c r="F129" t="s">
        <v>11</v>
      </c>
      <c r="G129" t="s">
        <v>14</v>
      </c>
      <c r="H129">
        <v>78.7</v>
      </c>
      <c r="J129">
        <v>2.2285670929558616</v>
      </c>
      <c r="K129">
        <v>8.3186768099892561E-2</v>
      </c>
      <c r="L129" s="2">
        <f t="shared" si="2"/>
        <v>1.211118862564686</v>
      </c>
      <c r="M129" s="2">
        <f t="shared" si="3"/>
        <v>2.7062512401292627</v>
      </c>
    </row>
    <row r="130" spans="1:13" x14ac:dyDescent="0.25">
      <c r="A130" s="1">
        <v>44385.395833333336</v>
      </c>
      <c r="B130">
        <v>7.6</v>
      </c>
      <c r="C130">
        <v>106</v>
      </c>
      <c r="D130">
        <v>0.88081359228079137</v>
      </c>
      <c r="E130">
        <v>2.0253058652647704</v>
      </c>
      <c r="F130" t="s">
        <v>11</v>
      </c>
      <c r="G130" t="s">
        <v>12</v>
      </c>
      <c r="H130">
        <v>78.7</v>
      </c>
      <c r="J130">
        <v>2.1734803538537082</v>
      </c>
      <c r="K130">
        <v>-0.14817448858893778</v>
      </c>
      <c r="L130" s="2">
        <f t="shared" si="2"/>
        <v>0.71092782336463267</v>
      </c>
      <c r="M130" s="2">
        <f t="shared" si="3"/>
        <v>2.6393568861378154</v>
      </c>
    </row>
    <row r="131" spans="1:13" x14ac:dyDescent="0.25">
      <c r="A131" s="1">
        <v>44385.65625</v>
      </c>
      <c r="B131">
        <v>7.7</v>
      </c>
      <c r="C131">
        <v>115</v>
      </c>
      <c r="D131">
        <v>0.88649072517248184</v>
      </c>
      <c r="E131">
        <v>2.0606978403536118</v>
      </c>
      <c r="F131" t="s">
        <v>11</v>
      </c>
      <c r="G131" t="s">
        <v>12</v>
      </c>
      <c r="H131">
        <v>88.1</v>
      </c>
      <c r="J131">
        <v>2.1806753324965857</v>
      </c>
      <c r="K131">
        <v>-0.11997749214297393</v>
      </c>
      <c r="L131" s="2">
        <f t="shared" si="2"/>
        <v>0.75861689028360368</v>
      </c>
      <c r="M131" s="2">
        <f t="shared" si="3"/>
        <v>2.6480940787206806</v>
      </c>
    </row>
    <row r="132" spans="1:13" x14ac:dyDescent="0.25">
      <c r="A132" s="1">
        <v>44386.416666666664</v>
      </c>
      <c r="B132">
        <v>8.3000000000000007</v>
      </c>
      <c r="C132">
        <v>86</v>
      </c>
      <c r="D132">
        <v>0.91907809237607396</v>
      </c>
      <c r="E132">
        <v>1.9344984512435677</v>
      </c>
      <c r="F132" t="s">
        <v>11</v>
      </c>
      <c r="G132" t="s">
        <v>12</v>
      </c>
      <c r="H132">
        <v>86.1</v>
      </c>
      <c r="J132">
        <v>2.2219753012538153</v>
      </c>
      <c r="K132">
        <v>-0.28747685001024759</v>
      </c>
      <c r="L132" s="2">
        <f t="shared" si="2"/>
        <v>0.51584966161348356</v>
      </c>
      <c r="M132" s="2">
        <f t="shared" si="3"/>
        <v>2.6982465251154215</v>
      </c>
    </row>
    <row r="133" spans="1:13" x14ac:dyDescent="0.25">
      <c r="A133" s="1">
        <v>44389.364583333336</v>
      </c>
      <c r="B133">
        <v>45</v>
      </c>
      <c r="C133">
        <v>741</v>
      </c>
      <c r="D133">
        <v>1.6532125137753437</v>
      </c>
      <c r="E133">
        <v>2.869818207979328</v>
      </c>
      <c r="F133" t="s">
        <v>11</v>
      </c>
      <c r="G133" t="s">
        <v>12</v>
      </c>
      <c r="H133">
        <v>127</v>
      </c>
      <c r="I133" t="s">
        <v>65</v>
      </c>
      <c r="J133">
        <v>3.1523888715791442</v>
      </c>
      <c r="K133">
        <v>-0.2825706635998162</v>
      </c>
      <c r="L133" s="2">
        <f t="shared" si="2"/>
        <v>0.52171021041134569</v>
      </c>
      <c r="M133" s="2">
        <f t="shared" si="3"/>
        <v>3.8280903994527895</v>
      </c>
    </row>
    <row r="134" spans="1:13" x14ac:dyDescent="0.25">
      <c r="A134" s="1">
        <v>44391.375</v>
      </c>
      <c r="B134">
        <v>16.3</v>
      </c>
      <c r="C134">
        <v>155</v>
      </c>
      <c r="D134">
        <v>1.2121876044039579</v>
      </c>
      <c r="E134">
        <v>2.1903316981702914</v>
      </c>
      <c r="F134" t="s">
        <v>11</v>
      </c>
      <c r="G134" t="s">
        <v>14</v>
      </c>
      <c r="H134">
        <v>102</v>
      </c>
      <c r="J134">
        <v>2.593450959706642</v>
      </c>
      <c r="K134">
        <v>-0.40311926153635058</v>
      </c>
      <c r="L134" s="2">
        <f t="shared" si="2"/>
        <v>0.39525806341156766</v>
      </c>
      <c r="M134" s="2">
        <f t="shared" si="3"/>
        <v>3.1493464558930979</v>
      </c>
    </row>
    <row r="135" spans="1:13" x14ac:dyDescent="0.25">
      <c r="A135" s="1">
        <v>44396.395833333336</v>
      </c>
      <c r="B135">
        <v>160</v>
      </c>
      <c r="C135">
        <v>4120</v>
      </c>
      <c r="D135">
        <v>2.2041199826559246</v>
      </c>
      <c r="E135">
        <v>3.6148972160331345</v>
      </c>
      <c r="F135" t="s">
        <v>11</v>
      </c>
      <c r="G135" t="s">
        <v>12</v>
      </c>
      <c r="H135">
        <v>149</v>
      </c>
      <c r="I135" t="s">
        <v>66</v>
      </c>
      <c r="J135">
        <v>3.8505876892603839</v>
      </c>
      <c r="K135">
        <v>-0.23569047322724934</v>
      </c>
      <c r="L135" s="2">
        <f t="shared" ref="L135:L154" si="4">10^K135</f>
        <v>0.58117848267270122</v>
      </c>
      <c r="M135" s="2">
        <f t="shared" ref="M135:M154" si="5">M$3*J135</f>
        <v>4.6759452485076132</v>
      </c>
    </row>
    <row r="136" spans="1:13" x14ac:dyDescent="0.25">
      <c r="A136" s="1">
        <v>44397.385416666664</v>
      </c>
      <c r="B136">
        <v>57.2</v>
      </c>
      <c r="C136">
        <v>1640</v>
      </c>
      <c r="D136">
        <v>1.7573960287930241</v>
      </c>
      <c r="E136">
        <v>3.214843848047698</v>
      </c>
      <c r="F136" t="s">
        <v>11</v>
      </c>
      <c r="G136" t="s">
        <v>12</v>
      </c>
      <c r="H136">
        <v>118</v>
      </c>
      <c r="J136">
        <v>3.2844270288308985</v>
      </c>
      <c r="K136">
        <v>-6.9583180783200582E-2</v>
      </c>
      <c r="L136" s="2">
        <f t="shared" si="4"/>
        <v>0.85195532004086116</v>
      </c>
      <c r="M136" s="2">
        <f t="shared" si="5"/>
        <v>3.9884303900846176</v>
      </c>
    </row>
    <row r="137" spans="1:13" x14ac:dyDescent="0.25">
      <c r="A137" s="1">
        <v>44397.520833333336</v>
      </c>
      <c r="B137">
        <v>45.6</v>
      </c>
      <c r="C137">
        <v>1920</v>
      </c>
      <c r="D137">
        <v>1.658964842664435</v>
      </c>
      <c r="E137">
        <v>3.2833012287035497</v>
      </c>
      <c r="F137" t="s">
        <v>11</v>
      </c>
      <c r="G137" t="s">
        <v>14</v>
      </c>
      <c r="H137">
        <v>127</v>
      </c>
      <c r="I137" t="s">
        <v>67</v>
      </c>
      <c r="J137">
        <v>3.159679150720645</v>
      </c>
      <c r="K137">
        <v>0.1236220779829047</v>
      </c>
      <c r="L137" s="2">
        <f t="shared" si="4"/>
        <v>1.3292971633259674</v>
      </c>
      <c r="M137" s="2">
        <f t="shared" si="5"/>
        <v>3.8369433198023435</v>
      </c>
    </row>
    <row r="138" spans="1:13" x14ac:dyDescent="0.25">
      <c r="A138" s="1">
        <v>44397.625</v>
      </c>
      <c r="B138">
        <v>41.4</v>
      </c>
      <c r="C138">
        <v>540</v>
      </c>
      <c r="D138">
        <v>1.6170003411208989</v>
      </c>
      <c r="E138">
        <v>2.7323937598229686</v>
      </c>
      <c r="F138" t="s">
        <v>11</v>
      </c>
      <c r="G138" t="s">
        <v>14</v>
      </c>
      <c r="H138">
        <v>123</v>
      </c>
      <c r="I138" t="s">
        <v>68</v>
      </c>
      <c r="J138">
        <v>3.1064949645962225</v>
      </c>
      <c r="K138">
        <v>-0.37410120477325393</v>
      </c>
      <c r="L138" s="2">
        <f t="shared" si="4"/>
        <v>0.42257013017398559</v>
      </c>
      <c r="M138" s="2">
        <f t="shared" si="5"/>
        <v>3.7723593231574042</v>
      </c>
    </row>
    <row r="139" spans="1:13" x14ac:dyDescent="0.25">
      <c r="A139" s="1">
        <v>44398.375</v>
      </c>
      <c r="B139">
        <v>32.1</v>
      </c>
      <c r="C139">
        <v>720</v>
      </c>
      <c r="D139">
        <v>1.5065050324048721</v>
      </c>
      <c r="E139">
        <v>2.8573324964312685</v>
      </c>
      <c r="F139" t="s">
        <v>11</v>
      </c>
      <c r="G139" t="s">
        <v>14</v>
      </c>
      <c r="H139">
        <v>104</v>
      </c>
      <c r="I139" t="s">
        <v>69</v>
      </c>
      <c r="J139">
        <v>2.9664574841430817</v>
      </c>
      <c r="K139">
        <v>-0.10912498771181323</v>
      </c>
      <c r="L139" s="2">
        <f t="shared" si="4"/>
        <v>0.77781266835119189</v>
      </c>
      <c r="M139" s="2">
        <f t="shared" si="5"/>
        <v>3.6023053874519126</v>
      </c>
    </row>
    <row r="140" spans="1:13" x14ac:dyDescent="0.25">
      <c r="A140" s="1">
        <v>44403.479166666664</v>
      </c>
      <c r="B140">
        <v>20</v>
      </c>
      <c r="C140">
        <v>152</v>
      </c>
      <c r="D140">
        <v>1.3010299956639813</v>
      </c>
      <c r="E140">
        <v>2.1818435879447726</v>
      </c>
      <c r="F140" t="s">
        <v>11</v>
      </c>
      <c r="H140">
        <v>88.1</v>
      </c>
      <c r="I140" t="s">
        <v>70</v>
      </c>
      <c r="J140">
        <v>2.7060463700824782</v>
      </c>
      <c r="K140">
        <v>-0.52420278213770555</v>
      </c>
      <c r="L140" s="2">
        <f t="shared" si="4"/>
        <v>0.29908678051778642</v>
      </c>
      <c r="M140" s="2">
        <f t="shared" si="5"/>
        <v>3.2860762272002364</v>
      </c>
    </row>
    <row r="141" spans="1:13" x14ac:dyDescent="0.25">
      <c r="A141" s="1">
        <v>44403.6875</v>
      </c>
      <c r="B141">
        <v>17.899999999999999</v>
      </c>
      <c r="C141">
        <v>117</v>
      </c>
      <c r="D141">
        <v>1.2528530309798931</v>
      </c>
      <c r="E141">
        <v>2.0681858617461617</v>
      </c>
      <c r="F141" t="s">
        <v>11</v>
      </c>
      <c r="H141">
        <v>90</v>
      </c>
      <c r="I141" t="s">
        <v>70</v>
      </c>
      <c r="J141">
        <v>2.6449887484636423</v>
      </c>
      <c r="K141">
        <v>-0.57680288671748059</v>
      </c>
      <c r="L141" s="2">
        <f t="shared" si="4"/>
        <v>0.26497024864794838</v>
      </c>
      <c r="M141" s="2">
        <f t="shared" si="5"/>
        <v>3.2119311566983852</v>
      </c>
    </row>
    <row r="142" spans="1:13" x14ac:dyDescent="0.25">
      <c r="A142" s="1">
        <v>44404.364583333336</v>
      </c>
      <c r="B142">
        <v>69.8</v>
      </c>
      <c r="C142">
        <v>3030</v>
      </c>
      <c r="D142">
        <v>1.8438554226231612</v>
      </c>
      <c r="E142">
        <v>3.4814426285023048</v>
      </c>
      <c r="F142" t="s">
        <v>11</v>
      </c>
      <c r="H142">
        <v>177</v>
      </c>
      <c r="I142" t="s">
        <v>71</v>
      </c>
      <c r="J142">
        <v>3.3940023204353111</v>
      </c>
      <c r="K142">
        <v>8.7440308066993655E-2</v>
      </c>
      <c r="L142" s="2">
        <f t="shared" si="4"/>
        <v>1.2230390059772736</v>
      </c>
      <c r="M142" s="2">
        <f t="shared" si="5"/>
        <v>4.1214926926418425</v>
      </c>
    </row>
    <row r="143" spans="1:13" x14ac:dyDescent="0.25">
      <c r="A143" s="1">
        <v>44405.364583333336</v>
      </c>
      <c r="B143">
        <v>60</v>
      </c>
      <c r="C143">
        <v>3030</v>
      </c>
      <c r="D143">
        <v>1.7781512503836436</v>
      </c>
      <c r="E143">
        <v>3.4814426285023048</v>
      </c>
      <c r="F143" t="s">
        <v>11</v>
      </c>
      <c r="G143" t="s">
        <v>12</v>
      </c>
      <c r="H143">
        <v>104</v>
      </c>
      <c r="I143" t="s">
        <v>20</v>
      </c>
      <c r="J143">
        <v>3.3107313938901131</v>
      </c>
      <c r="K143">
        <v>0.17071123461219173</v>
      </c>
      <c r="L143" s="2">
        <f t="shared" si="4"/>
        <v>1.481532676314218</v>
      </c>
      <c r="M143" s="2">
        <f t="shared" si="5"/>
        <v>4.0203729870956391</v>
      </c>
    </row>
    <row r="144" spans="1:13" x14ac:dyDescent="0.25">
      <c r="A144" s="1">
        <v>44411.46875</v>
      </c>
      <c r="B144">
        <v>7.2</v>
      </c>
      <c r="C144">
        <v>124</v>
      </c>
      <c r="D144">
        <v>0.85733249643126852</v>
      </c>
      <c r="E144">
        <v>2.0934216851622351</v>
      </c>
      <c r="F144" t="s">
        <v>11</v>
      </c>
      <c r="G144" t="s">
        <v>12</v>
      </c>
      <c r="H144">
        <v>66.8</v>
      </c>
      <c r="J144">
        <v>2.143721321191999</v>
      </c>
      <c r="K144">
        <v>-5.0299636029763839E-2</v>
      </c>
      <c r="L144" s="2">
        <f t="shared" si="4"/>
        <v>0.89063624280436404</v>
      </c>
      <c r="M144" s="2">
        <f t="shared" si="5"/>
        <v>2.6032191277995733</v>
      </c>
    </row>
    <row r="145" spans="1:13" x14ac:dyDescent="0.25">
      <c r="A145" s="1">
        <v>44419.375</v>
      </c>
      <c r="B145">
        <v>42.8</v>
      </c>
      <c r="C145">
        <v>1345</v>
      </c>
      <c r="D145">
        <v>1.631443769013172</v>
      </c>
      <c r="E145">
        <v>3.1287222843384268</v>
      </c>
      <c r="F145" t="s">
        <v>11</v>
      </c>
      <c r="G145" t="s">
        <v>14</v>
      </c>
      <c r="H145">
        <v>86.1</v>
      </c>
      <c r="I145" t="s">
        <v>72</v>
      </c>
      <c r="J145">
        <v>3.1248000064540506</v>
      </c>
      <c r="K145">
        <v>3.9222778843761574E-3</v>
      </c>
      <c r="L145" s="2">
        <f t="shared" si="4"/>
        <v>1.0090722845397146</v>
      </c>
      <c r="M145" s="2">
        <f t="shared" si="5"/>
        <v>3.7945879750947618</v>
      </c>
    </row>
    <row r="146" spans="1:13" x14ac:dyDescent="0.25">
      <c r="A146" s="1">
        <v>44424.395833333336</v>
      </c>
      <c r="B146">
        <v>290</v>
      </c>
      <c r="C146">
        <v>32600</v>
      </c>
      <c r="D146">
        <v>2.4623979978989561</v>
      </c>
      <c r="E146">
        <v>4.5132176000679394</v>
      </c>
      <c r="F146" t="s">
        <v>11</v>
      </c>
      <c r="G146" t="s">
        <v>12</v>
      </c>
      <c r="I146" t="s">
        <v>73</v>
      </c>
      <c r="J146">
        <v>4.1779192559246789</v>
      </c>
      <c r="K146">
        <v>0.33529834414326043</v>
      </c>
      <c r="L146" s="2">
        <f t="shared" si="4"/>
        <v>2.1642047412792533</v>
      </c>
      <c r="M146" s="2">
        <f t="shared" si="5"/>
        <v>5.0734389838403766</v>
      </c>
    </row>
    <row r="147" spans="1:13" x14ac:dyDescent="0.25">
      <c r="A147" s="1">
        <v>44424.572916666664</v>
      </c>
      <c r="B147">
        <v>305</v>
      </c>
      <c r="C147">
        <v>32600</v>
      </c>
      <c r="D147">
        <v>2.4842998393467859</v>
      </c>
      <c r="E147">
        <v>4.5132176000679394</v>
      </c>
      <c r="F147" t="s">
        <v>11</v>
      </c>
      <c r="G147" t="s">
        <v>12</v>
      </c>
      <c r="H147">
        <v>673</v>
      </c>
      <c r="I147" t="s">
        <v>74</v>
      </c>
      <c r="J147">
        <v>4.2056768026411699</v>
      </c>
      <c r="K147">
        <v>0.30754079742676943</v>
      </c>
      <c r="L147" s="2">
        <f t="shared" si="4"/>
        <v>2.0302092278366266</v>
      </c>
      <c r="M147" s="2">
        <f t="shared" si="5"/>
        <v>5.1071462459918679</v>
      </c>
    </row>
    <row r="148" spans="1:13" x14ac:dyDescent="0.25">
      <c r="A148" s="1">
        <v>44425.572916666664</v>
      </c>
      <c r="B148">
        <v>115</v>
      </c>
      <c r="C148">
        <v>6160</v>
      </c>
      <c r="D148">
        <v>2.0606978403536118</v>
      </c>
      <c r="E148">
        <v>3.7895807121644256</v>
      </c>
      <c r="F148" t="s">
        <v>11</v>
      </c>
      <c r="G148" t="s">
        <v>12</v>
      </c>
      <c r="H148">
        <v>467</v>
      </c>
      <c r="I148" t="s">
        <v>75</v>
      </c>
      <c r="J148">
        <v>3.6688200134867017</v>
      </c>
      <c r="K148">
        <v>0.12076069867772388</v>
      </c>
      <c r="L148" s="2">
        <f t="shared" si="4"/>
        <v>1.3205677854342468</v>
      </c>
      <c r="M148" s="2">
        <f t="shared" si="5"/>
        <v>4.4552164225580668</v>
      </c>
    </row>
    <row r="149" spans="1:13" x14ac:dyDescent="0.25">
      <c r="A149" s="1">
        <v>44427.583333333336</v>
      </c>
      <c r="B149">
        <v>97.3</v>
      </c>
      <c r="C149">
        <v>3100</v>
      </c>
      <c r="D149">
        <v>1.9881128402683519</v>
      </c>
      <c r="E149">
        <v>3.4913616938342726</v>
      </c>
      <c r="F149" t="s">
        <v>11</v>
      </c>
      <c r="G149" t="s">
        <v>12</v>
      </c>
      <c r="H149">
        <v>619</v>
      </c>
      <c r="I149" t="s">
        <v>76</v>
      </c>
      <c r="J149">
        <v>3.5768285918712026</v>
      </c>
      <c r="K149">
        <v>-8.5466898036929972E-2</v>
      </c>
      <c r="L149" s="2">
        <f t="shared" si="4"/>
        <v>0.82135915451475161</v>
      </c>
      <c r="M149" s="2">
        <f t="shared" si="5"/>
        <v>4.3435070198593131</v>
      </c>
    </row>
    <row r="150" spans="1:13" x14ac:dyDescent="0.25">
      <c r="A150" s="1">
        <v>44433.375</v>
      </c>
      <c r="B150">
        <v>13.6</v>
      </c>
      <c r="C150">
        <v>205</v>
      </c>
      <c r="D150">
        <v>1.1335389083702174</v>
      </c>
      <c r="E150">
        <v>2.3117538610557542</v>
      </c>
      <c r="F150" t="s">
        <v>11</v>
      </c>
      <c r="G150" t="s">
        <v>14</v>
      </c>
      <c r="H150">
        <v>225</v>
      </c>
      <c r="J150">
        <v>2.4937746443818405</v>
      </c>
      <c r="K150">
        <v>-0.18202078332608629</v>
      </c>
      <c r="L150" s="2">
        <f t="shared" si="4"/>
        <v>0.65762636564484056</v>
      </c>
      <c r="M150" s="2">
        <f t="shared" si="5"/>
        <v>3.0283049342750621</v>
      </c>
    </row>
    <row r="151" spans="1:13" x14ac:dyDescent="0.25">
      <c r="A151" s="1">
        <v>44440.40625</v>
      </c>
      <c r="B151">
        <v>51.9</v>
      </c>
      <c r="C151">
        <v>7415</v>
      </c>
      <c r="D151">
        <v>1.7151673578484579</v>
      </c>
      <c r="E151">
        <v>3.870111155364401</v>
      </c>
      <c r="F151" t="s">
        <v>11</v>
      </c>
      <c r="G151" t="s">
        <v>14</v>
      </c>
      <c r="H151">
        <v>905</v>
      </c>
      <c r="I151" t="s">
        <v>77</v>
      </c>
      <c r="J151">
        <v>3.2309080446253362</v>
      </c>
      <c r="K151">
        <v>0.63920311073906477</v>
      </c>
      <c r="L151" s="2">
        <f t="shared" si="4"/>
        <v>4.3571560141008323</v>
      </c>
      <c r="M151" s="2">
        <f t="shared" si="5"/>
        <v>3.923439832773346</v>
      </c>
    </row>
    <row r="152" spans="1:13" x14ac:dyDescent="0.25">
      <c r="A152" s="1">
        <v>44440.5</v>
      </c>
      <c r="B152">
        <v>65.2</v>
      </c>
      <c r="C152">
        <v>7195</v>
      </c>
      <c r="D152">
        <v>1.8142475957319202</v>
      </c>
      <c r="E152">
        <v>3.857030798272624</v>
      </c>
      <c r="F152" t="s">
        <v>11</v>
      </c>
      <c r="G152" t="s">
        <v>14</v>
      </c>
      <c r="H152">
        <v>921</v>
      </c>
      <c r="I152" t="s">
        <v>77</v>
      </c>
      <c r="J152">
        <v>3.3564785058252458</v>
      </c>
      <c r="K152">
        <v>0.5005522924473782</v>
      </c>
      <c r="L152" s="2">
        <f t="shared" si="4"/>
        <v>3.1663016879320134</v>
      </c>
      <c r="M152" s="2">
        <f t="shared" si="5"/>
        <v>4.0759258034313488</v>
      </c>
    </row>
    <row r="153" spans="1:13" x14ac:dyDescent="0.25">
      <c r="A153" s="1">
        <v>44440.59375</v>
      </c>
      <c r="B153">
        <v>70.3</v>
      </c>
      <c r="C153">
        <v>4950</v>
      </c>
      <c r="D153">
        <v>1.8469553250198238</v>
      </c>
      <c r="E153">
        <v>3.6946051989335689</v>
      </c>
      <c r="F153" t="s">
        <v>11</v>
      </c>
      <c r="G153" t="s">
        <v>14</v>
      </c>
      <c r="H153">
        <v>791</v>
      </c>
      <c r="I153" t="s">
        <v>77</v>
      </c>
      <c r="J153">
        <v>3.3979310168326844</v>
      </c>
      <c r="K153">
        <v>0.29667418210088448</v>
      </c>
      <c r="L153" s="2">
        <f t="shared" si="4"/>
        <v>1.9800409952853937</v>
      </c>
      <c r="M153" s="2">
        <f t="shared" si="5"/>
        <v>4.1262634888772745</v>
      </c>
    </row>
    <row r="154" spans="1:13" x14ac:dyDescent="0.25">
      <c r="A154" s="1">
        <v>44480.413194444445</v>
      </c>
      <c r="B154">
        <v>15</v>
      </c>
      <c r="C154">
        <v>345</v>
      </c>
      <c r="D154">
        <v>1.1760912590556813</v>
      </c>
      <c r="E154">
        <v>2.537819095073274</v>
      </c>
      <c r="F154" t="s">
        <v>11</v>
      </c>
      <c r="G154" t="s">
        <v>14</v>
      </c>
      <c r="J154">
        <v>2.5477038477715093</v>
      </c>
      <c r="K154">
        <v>-9.8847526982352996E-3</v>
      </c>
      <c r="L154" s="2">
        <f t="shared" si="4"/>
        <v>0.97749658160219033</v>
      </c>
      <c r="M154" s="2">
        <f t="shared" si="5"/>
        <v>3.0937936395573873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D5B7-3DE1-4D93-837C-E16C337664CF}">
  <dimension ref="A2:AJ159"/>
  <sheetViews>
    <sheetView tabSelected="1" topLeftCell="A127" zoomScale="69" zoomScaleNormal="69" workbookViewId="0">
      <selection activeCell="A157" sqref="A157"/>
    </sheetView>
  </sheetViews>
  <sheetFormatPr defaultRowHeight="15" x14ac:dyDescent="0.25"/>
  <cols>
    <col min="1" max="1" width="19.5703125" style="2" customWidth="1"/>
    <col min="2" max="2" width="8.28515625" style="2" customWidth="1"/>
    <col min="3" max="3" width="6" style="2" bestFit="1" customWidth="1"/>
    <col min="4" max="5" width="12" style="2" bestFit="1" customWidth="1"/>
    <col min="6" max="6" width="9" style="2" hidden="1" customWidth="1"/>
    <col min="7" max="7" width="13.7109375" style="2" hidden="1" customWidth="1"/>
    <col min="8" max="8" width="8.85546875" style="2" hidden="1" customWidth="1"/>
    <col min="9" max="9" width="99.5703125" style="2" hidden="1" customWidth="1"/>
    <col min="10" max="10" width="12" style="7" bestFit="1" customWidth="1"/>
    <col min="11" max="11" width="12" style="12" customWidth="1"/>
    <col min="12" max="12" width="12.7109375" style="9" bestFit="1" customWidth="1"/>
    <col min="13" max="13" width="12" style="9" bestFit="1" customWidth="1"/>
    <col min="14" max="14" width="26.28515625" style="2" customWidth="1"/>
    <col min="15" max="15" width="11.7109375" style="2" customWidth="1"/>
    <col min="16" max="16" width="12.28515625" style="2" customWidth="1"/>
    <col min="17" max="17" width="11.7109375" style="2" customWidth="1"/>
    <col min="18" max="18" width="14.42578125" style="2" bestFit="1" customWidth="1"/>
    <col min="19" max="19" width="9.140625" style="2"/>
    <col min="20" max="20" width="14.140625" style="2" customWidth="1"/>
    <col min="21" max="22" width="13.5703125" style="2" customWidth="1"/>
    <col min="25" max="25" width="13.7109375" customWidth="1"/>
    <col min="26" max="26" width="13.42578125" customWidth="1"/>
    <col min="27" max="27" width="16.85546875" customWidth="1"/>
    <col min="28" max="28" width="17.42578125" customWidth="1"/>
  </cols>
  <sheetData>
    <row r="2" spans="1:36" x14ac:dyDescent="0.25">
      <c r="N2" s="2" t="s">
        <v>80</v>
      </c>
      <c r="O2" s="2" t="s">
        <v>95</v>
      </c>
      <c r="P2" s="2" t="s">
        <v>96</v>
      </c>
    </row>
    <row r="3" spans="1:36" x14ac:dyDescent="0.25">
      <c r="N3" s="15">
        <f>AVERAGE(M6:M154)</f>
        <v>1.21434586765787</v>
      </c>
      <c r="O3" s="2">
        <v>0.27139999999999997</v>
      </c>
      <c r="P3" s="2">
        <v>0.79100000000000004</v>
      </c>
    </row>
    <row r="5" spans="1:36" s="3" customFormat="1" ht="60" x14ac:dyDescent="0.25">
      <c r="A5" s="5" t="s">
        <v>0</v>
      </c>
      <c r="B5" s="5" t="s">
        <v>85</v>
      </c>
      <c r="C5" s="5" t="s">
        <v>86</v>
      </c>
      <c r="D5" s="5" t="s">
        <v>87</v>
      </c>
      <c r="E5" s="5" t="s">
        <v>88</v>
      </c>
      <c r="F5" s="5" t="s">
        <v>5</v>
      </c>
      <c r="G5" s="5" t="s">
        <v>6</v>
      </c>
      <c r="H5" s="5" t="s">
        <v>7</v>
      </c>
      <c r="I5" s="5" t="s">
        <v>8</v>
      </c>
      <c r="J5" s="8" t="s">
        <v>89</v>
      </c>
      <c r="K5" s="13" t="s">
        <v>92</v>
      </c>
      <c r="L5" s="10" t="s">
        <v>90</v>
      </c>
      <c r="M5" s="11" t="s">
        <v>91</v>
      </c>
      <c r="N5" s="18" t="s">
        <v>79</v>
      </c>
      <c r="O5" s="20" t="s">
        <v>93</v>
      </c>
      <c r="P5" s="20" t="s">
        <v>94</v>
      </c>
      <c r="Q5" s="21" t="s">
        <v>97</v>
      </c>
      <c r="R5" s="21" t="s">
        <v>98</v>
      </c>
      <c r="S5" s="29" t="s">
        <v>114</v>
      </c>
      <c r="T5" s="23" t="s">
        <v>99</v>
      </c>
      <c r="U5" s="23" t="s">
        <v>100</v>
      </c>
      <c r="V5" s="23" t="s">
        <v>101</v>
      </c>
      <c r="W5" s="23" t="s">
        <v>101</v>
      </c>
      <c r="X5" s="33" t="s">
        <v>103</v>
      </c>
      <c r="Y5" s="24" t="s">
        <v>102</v>
      </c>
      <c r="Z5" s="24" t="s">
        <v>104</v>
      </c>
      <c r="AA5" s="24" t="s">
        <v>105</v>
      </c>
      <c r="AB5" s="24" t="s">
        <v>105</v>
      </c>
      <c r="AD5" s="29" t="s">
        <v>111</v>
      </c>
      <c r="AF5" s="29" t="s">
        <v>111</v>
      </c>
      <c r="AH5" s="29" t="s">
        <v>115</v>
      </c>
      <c r="AJ5" s="29" t="s">
        <v>116</v>
      </c>
    </row>
    <row r="6" spans="1:36" x14ac:dyDescent="0.25">
      <c r="A6" s="6">
        <v>43607.416666666664</v>
      </c>
      <c r="B6" s="2">
        <v>3</v>
      </c>
      <c r="C6" s="2">
        <v>130</v>
      </c>
      <c r="D6" s="2">
        <v>0.47712125471966244</v>
      </c>
      <c r="E6" s="2">
        <v>2.1139433523068369</v>
      </c>
      <c r="F6" s="2" t="s">
        <v>11</v>
      </c>
      <c r="G6" s="2" t="s">
        <v>12</v>
      </c>
      <c r="H6" s="2">
        <v>202</v>
      </c>
      <c r="J6" s="7">
        <v>1.6618562995186346</v>
      </c>
      <c r="K6" s="14">
        <f>10^J6</f>
        <v>45.904609734526268</v>
      </c>
      <c r="L6" s="9">
        <v>0.45208705278820238</v>
      </c>
      <c r="M6" s="9">
        <f>10^L6</f>
        <v>2.8319595951650824</v>
      </c>
      <c r="N6" s="19">
        <f>N$3*K6</f>
        <v>55.74407313756921</v>
      </c>
      <c r="O6" s="17">
        <f>10^(J6+$O$3)</f>
        <v>85.754377663164277</v>
      </c>
      <c r="P6" s="17">
        <f>10^(J6-$O$3)</f>
        <v>24.572893563010776</v>
      </c>
      <c r="Q6" s="16">
        <f>(10^(J6+(1.96*$O$3)))</f>
        <v>156.2429029832079</v>
      </c>
      <c r="R6" s="16">
        <f>(10^(J6-(1.96*$O$3)))</f>
        <v>13.486905034692278</v>
      </c>
      <c r="S6" s="30">
        <f t="shared" ref="S6:S8" si="0">IF(N6&lt;236,IF(C6&gt;234,1,0),0)</f>
        <v>0</v>
      </c>
      <c r="T6" s="25">
        <f>IF(O6&lt;236,IF(C6&gt;234,1,0),0)</f>
        <v>0</v>
      </c>
      <c r="U6" s="25">
        <f>IF(P6&lt;236,IF(C6&gt;234,1,0),0)</f>
        <v>0</v>
      </c>
      <c r="V6" s="25">
        <f>IF(Q6&lt;236,IF(C6&gt;234,1,0),0)</f>
        <v>0</v>
      </c>
      <c r="W6" s="25">
        <f>IF(R6&lt;236,IF(C6&gt;234,1,0),0)</f>
        <v>0</v>
      </c>
      <c r="X6" s="34">
        <f>IF(N6&gt;235,IF(C6&lt;236,1,0),0)</f>
        <v>0</v>
      </c>
      <c r="Y6" s="27">
        <f>IF(O6&gt;235,IF(C6&lt;236,1,0),0)</f>
        <v>0</v>
      </c>
      <c r="Z6" s="27">
        <f>IF(P6&gt;235,IF(C6&lt;236,1,0),0)</f>
        <v>0</v>
      </c>
      <c r="AA6" s="27">
        <f>IF(Q6&gt;235,IF(C6&lt;236,1,0),0)</f>
        <v>0</v>
      </c>
      <c r="AB6" s="27">
        <f>IF(R6&gt;235,IF(C6&lt;236,1,0),0)</f>
        <v>0</v>
      </c>
      <c r="AD6" s="30">
        <f>IF(N6&lt;411,IF(C6&gt;409,1,0),0)</f>
        <v>0</v>
      </c>
      <c r="AF6" s="30">
        <f>IF(N6&lt;1266,IF(C6&gt;1264,1,0),0)</f>
        <v>0</v>
      </c>
      <c r="AH6" s="34">
        <f>IF(N6&gt;410,IF(C6&lt;411,1,0),0)</f>
        <v>0</v>
      </c>
      <c r="AJ6" s="34">
        <f>IF(N6&gt;1265,IF(C6&lt;1266,1,0),0)</f>
        <v>0</v>
      </c>
    </row>
    <row r="7" spans="1:36" x14ac:dyDescent="0.25">
      <c r="A7" s="6">
        <v>43614.40625</v>
      </c>
      <c r="B7" s="2">
        <v>3</v>
      </c>
      <c r="C7" s="2">
        <v>77</v>
      </c>
      <c r="D7" s="2">
        <v>0.47712125471966244</v>
      </c>
      <c r="E7" s="2">
        <v>1.8864907251724818</v>
      </c>
      <c r="F7" s="2" t="s">
        <v>11</v>
      </c>
      <c r="G7" s="2" t="s">
        <v>12</v>
      </c>
      <c r="H7" s="2">
        <v>157</v>
      </c>
      <c r="J7" s="7">
        <v>1.6618562995186346</v>
      </c>
      <c r="K7" s="14">
        <f t="shared" ref="K7:K70" si="1">10^J7</f>
        <v>45.904609734526268</v>
      </c>
      <c r="L7" s="9">
        <v>0.22463442565384728</v>
      </c>
      <c r="M7" s="9">
        <f t="shared" ref="M7:M70" si="2">10^L7</f>
        <v>1.6773914525208555</v>
      </c>
      <c r="N7" s="19">
        <f t="shared" ref="N7:N18" si="3">N$3*K7</f>
        <v>55.74407313756921</v>
      </c>
      <c r="O7" s="17">
        <f t="shared" ref="O7:O70" si="4">10^(J7+$O$3)</f>
        <v>85.754377663164277</v>
      </c>
      <c r="P7" s="17">
        <f t="shared" ref="P7:P70" si="5">10^(J7-$O$3)</f>
        <v>24.572893563010776</v>
      </c>
      <c r="Q7" s="16">
        <f t="shared" ref="Q7:Q70" si="6">(10^(J7+(1.96*$O$3)))</f>
        <v>156.2429029832079</v>
      </c>
      <c r="R7" s="16">
        <f t="shared" ref="R7:R70" si="7">(10^(J7-(1.96*$O$3)))</f>
        <v>13.486905034692278</v>
      </c>
      <c r="S7" s="30">
        <f t="shared" si="0"/>
        <v>0</v>
      </c>
      <c r="T7" s="25">
        <f t="shared" ref="T7:T70" si="8">IF(O7&lt;236,IF(C7&gt;234,1,0),0)</f>
        <v>0</v>
      </c>
      <c r="U7" s="25">
        <f t="shared" ref="U7:U70" si="9">IF(P7&lt;236,IF(C7&gt;234,1,0),0)</f>
        <v>0</v>
      </c>
      <c r="V7" s="25">
        <f t="shared" ref="V7:V70" si="10">IF(Q7&lt;236,IF(C7&gt;234,1,0),0)</f>
        <v>0</v>
      </c>
      <c r="W7" s="25">
        <f t="shared" ref="W7:W70" si="11">IF(R7&lt;236,IF(C7&gt;234,1,0),0)</f>
        <v>0</v>
      </c>
      <c r="X7" s="34">
        <f t="shared" ref="X7:X70" si="12">IF(N7&gt;235,IF(C7&lt;236,1,0),0)</f>
        <v>0</v>
      </c>
      <c r="Y7" s="27">
        <f t="shared" ref="Y7:Y70" si="13">IF(O7&gt;235,IF(C7&lt;236,1,0),0)</f>
        <v>0</v>
      </c>
      <c r="Z7" s="27">
        <f t="shared" ref="Z7:Z70" si="14">IF(P7&gt;235,IF(C7&lt;236,1,0),0)</f>
        <v>0</v>
      </c>
      <c r="AA7" s="27">
        <f t="shared" ref="AA7:AA70" si="15">IF(Q7&gt;235,IF(C7&lt;236,1,0),0)</f>
        <v>0</v>
      </c>
      <c r="AB7" s="27">
        <f t="shared" ref="AB7:AB70" si="16">IF(R7&gt;235,IF(C7&lt;236,1,0),0)</f>
        <v>0</v>
      </c>
      <c r="AD7" s="30">
        <f t="shared" ref="AD7:AD70" si="17">IF(N7&lt;411,IF(C7&gt;409,1,0),0)</f>
        <v>0</v>
      </c>
      <c r="AF7" s="30">
        <f t="shared" ref="AF7:AF70" si="18">IF(N7&lt;1266,IF(C7&gt;1264,1,0),0)</f>
        <v>0</v>
      </c>
      <c r="AH7" s="34">
        <f t="shared" ref="AH7:AH70" si="19">IF(N7&gt;410,IF(C7&lt;411,1,0),0)</f>
        <v>0</v>
      </c>
      <c r="AJ7" s="34">
        <f t="shared" ref="AJ7:AJ70" si="20">IF(N7&gt;1265,IF(C7&lt;1266,1,0),0)</f>
        <v>0</v>
      </c>
    </row>
    <row r="8" spans="1:36" x14ac:dyDescent="0.25">
      <c r="A8" s="6">
        <v>43621.333333333336</v>
      </c>
      <c r="B8" s="2">
        <v>3.7</v>
      </c>
      <c r="C8" s="2">
        <v>50</v>
      </c>
      <c r="D8" s="2">
        <v>0.56820172406699498</v>
      </c>
      <c r="E8" s="2">
        <v>1.6989700043360187</v>
      </c>
      <c r="F8" s="2" t="s">
        <v>11</v>
      </c>
      <c r="G8" s="2" t="s">
        <v>13</v>
      </c>
      <c r="H8" s="2">
        <v>130</v>
      </c>
      <c r="J8" s="7">
        <v>1.7772881634964031</v>
      </c>
      <c r="K8" s="14">
        <f t="shared" si="1"/>
        <v>59.880878546053708</v>
      </c>
      <c r="L8" s="9">
        <v>-7.8318159160384315E-2</v>
      </c>
      <c r="M8" s="9">
        <f t="shared" si="2"/>
        <v>0.8349910892096476</v>
      </c>
      <c r="N8" s="19">
        <f t="shared" si="3"/>
        <v>72.716097414123126</v>
      </c>
      <c r="O8" s="17">
        <f t="shared" si="4"/>
        <v>111.86343818926173</v>
      </c>
      <c r="P8" s="17">
        <f t="shared" si="5"/>
        <v>32.054437745606911</v>
      </c>
      <c r="Q8" s="16">
        <f t="shared" si="6"/>
        <v>203.81313230473708</v>
      </c>
      <c r="R8" s="16">
        <f t="shared" si="7"/>
        <v>17.593172603254743</v>
      </c>
      <c r="S8" s="30">
        <f t="shared" si="0"/>
        <v>0</v>
      </c>
      <c r="T8" s="25">
        <f t="shared" si="8"/>
        <v>0</v>
      </c>
      <c r="U8" s="25">
        <f t="shared" si="9"/>
        <v>0</v>
      </c>
      <c r="V8" s="25">
        <f t="shared" si="10"/>
        <v>0</v>
      </c>
      <c r="W8" s="25">
        <f t="shared" si="11"/>
        <v>0</v>
      </c>
      <c r="X8" s="34">
        <f t="shared" si="12"/>
        <v>0</v>
      </c>
      <c r="Y8" s="27">
        <f t="shared" si="13"/>
        <v>0</v>
      </c>
      <c r="Z8" s="27">
        <f t="shared" si="14"/>
        <v>0</v>
      </c>
      <c r="AA8" s="27">
        <f t="shared" si="15"/>
        <v>0</v>
      </c>
      <c r="AB8" s="27">
        <f t="shared" si="16"/>
        <v>0</v>
      </c>
      <c r="AD8" s="30">
        <f t="shared" si="17"/>
        <v>0</v>
      </c>
      <c r="AF8" s="30">
        <f t="shared" si="18"/>
        <v>0</v>
      </c>
      <c r="AH8" s="34">
        <f t="shared" si="19"/>
        <v>0</v>
      </c>
      <c r="AJ8" s="34">
        <f t="shared" si="20"/>
        <v>0</v>
      </c>
    </row>
    <row r="9" spans="1:36" x14ac:dyDescent="0.25">
      <c r="A9" s="6">
        <v>43628.416666666664</v>
      </c>
      <c r="B9" s="2">
        <v>19.899999999999999</v>
      </c>
      <c r="C9" s="2">
        <v>488</v>
      </c>
      <c r="D9" s="2">
        <v>1.2988530764097066</v>
      </c>
      <c r="E9" s="2">
        <v>2.6884198220027105</v>
      </c>
      <c r="F9" s="2" t="s">
        <v>11</v>
      </c>
      <c r="G9" s="2" t="s">
        <v>12</v>
      </c>
      <c r="H9" s="2">
        <v>297</v>
      </c>
      <c r="I9" s="2" t="s">
        <v>15</v>
      </c>
      <c r="J9" s="7">
        <v>2.7032874268199909</v>
      </c>
      <c r="K9" s="14">
        <f t="shared" si="1"/>
        <v>504.99540542918618</v>
      </c>
      <c r="L9" s="9">
        <v>-1.4867604817280444E-2</v>
      </c>
      <c r="M9" s="9">
        <f t="shared" si="2"/>
        <v>0.96634542562869075</v>
      </c>
      <c r="N9" s="19">
        <f t="shared" si="3"/>
        <v>613.23908376914289</v>
      </c>
      <c r="O9" s="17">
        <f t="shared" si="4"/>
        <v>943.38165525815828</v>
      </c>
      <c r="P9" s="17">
        <f t="shared" si="5"/>
        <v>270.32575637142429</v>
      </c>
      <c r="Q9" s="16">
        <f t="shared" si="6"/>
        <v>1718.8240700387312</v>
      </c>
      <c r="R9" s="16">
        <f t="shared" si="7"/>
        <v>148.36908788392833</v>
      </c>
      <c r="S9" s="30">
        <f>IF(N9&lt;236,IF(C9&gt;234,1,0),0)</f>
        <v>0</v>
      </c>
      <c r="T9" s="25">
        <f t="shared" si="8"/>
        <v>0</v>
      </c>
      <c r="U9" s="25">
        <f t="shared" si="9"/>
        <v>0</v>
      </c>
      <c r="V9" s="25">
        <f t="shared" si="10"/>
        <v>0</v>
      </c>
      <c r="W9" s="25">
        <f t="shared" si="11"/>
        <v>1</v>
      </c>
      <c r="X9" s="34">
        <f t="shared" si="12"/>
        <v>0</v>
      </c>
      <c r="Y9" s="27">
        <f t="shared" si="13"/>
        <v>0</v>
      </c>
      <c r="Z9" s="27">
        <f t="shared" si="14"/>
        <v>0</v>
      </c>
      <c r="AA9" s="27">
        <f t="shared" si="15"/>
        <v>0</v>
      </c>
      <c r="AB9" s="27">
        <f t="shared" si="16"/>
        <v>0</v>
      </c>
      <c r="AD9" s="30">
        <f t="shared" si="17"/>
        <v>0</v>
      </c>
      <c r="AF9" s="30">
        <f t="shared" si="18"/>
        <v>0</v>
      </c>
      <c r="AH9" s="34">
        <f t="shared" si="19"/>
        <v>0</v>
      </c>
      <c r="AJ9" s="34">
        <f t="shared" si="20"/>
        <v>0</v>
      </c>
    </row>
    <row r="10" spans="1:36" x14ac:dyDescent="0.25">
      <c r="A10" s="6">
        <v>43635.333333333336</v>
      </c>
      <c r="B10" s="2">
        <v>69</v>
      </c>
      <c r="C10" s="2">
        <v>2685</v>
      </c>
      <c r="D10" s="2">
        <v>1.8388490907372552</v>
      </c>
      <c r="E10" s="2">
        <v>3.4289442900355742</v>
      </c>
      <c r="F10" s="2" t="s">
        <v>11</v>
      </c>
      <c r="G10" s="2" t="s">
        <v>13</v>
      </c>
      <c r="H10" s="2">
        <v>301</v>
      </c>
      <c r="I10" s="2" t="s">
        <v>16</v>
      </c>
      <c r="J10" s="7">
        <v>3.3876574890414619</v>
      </c>
      <c r="K10" s="14">
        <f t="shared" si="1"/>
        <v>2441.5042749110453</v>
      </c>
      <c r="L10" s="9">
        <v>4.1286800994112305E-2</v>
      </c>
      <c r="M10" s="9">
        <f t="shared" si="2"/>
        <v>1.0997318446627853</v>
      </c>
      <c r="N10" s="19">
        <f t="shared" si="3"/>
        <v>2964.830627107252</v>
      </c>
      <c r="O10" s="17">
        <f t="shared" si="4"/>
        <v>4560.9728710857225</v>
      </c>
      <c r="P10" s="17">
        <f t="shared" si="5"/>
        <v>1306.9455339667336</v>
      </c>
      <c r="Q10" s="16">
        <f t="shared" si="6"/>
        <v>8310.0089024632289</v>
      </c>
      <c r="R10" s="16">
        <f t="shared" si="7"/>
        <v>717.32090715835261</v>
      </c>
      <c r="S10" s="30">
        <f t="shared" ref="S10:S73" si="21">IF(N10&lt;236,IF(C10&gt;234,1,0),0)</f>
        <v>0</v>
      </c>
      <c r="T10" s="25">
        <f t="shared" si="8"/>
        <v>0</v>
      </c>
      <c r="U10" s="25">
        <f t="shared" si="9"/>
        <v>0</v>
      </c>
      <c r="V10" s="25">
        <f t="shared" si="10"/>
        <v>0</v>
      </c>
      <c r="W10" s="25">
        <f t="shared" si="11"/>
        <v>0</v>
      </c>
      <c r="X10" s="34">
        <f t="shared" si="12"/>
        <v>0</v>
      </c>
      <c r="Y10" s="27">
        <f t="shared" si="13"/>
        <v>0</v>
      </c>
      <c r="Z10" s="27">
        <f t="shared" si="14"/>
        <v>0</v>
      </c>
      <c r="AA10" s="27">
        <f t="shared" si="15"/>
        <v>0</v>
      </c>
      <c r="AB10" s="27">
        <f t="shared" si="16"/>
        <v>0</v>
      </c>
      <c r="AD10" s="30">
        <f t="shared" si="17"/>
        <v>0</v>
      </c>
      <c r="AF10" s="30">
        <f t="shared" si="18"/>
        <v>0</v>
      </c>
      <c r="AH10" s="34">
        <f t="shared" si="19"/>
        <v>0</v>
      </c>
      <c r="AJ10" s="34">
        <f t="shared" si="20"/>
        <v>0</v>
      </c>
    </row>
    <row r="11" spans="1:36" x14ac:dyDescent="0.25">
      <c r="A11" s="6">
        <v>43635.427083333336</v>
      </c>
      <c r="B11" s="2">
        <v>58.9</v>
      </c>
      <c r="C11" s="2">
        <v>1990</v>
      </c>
      <c r="D11" s="2">
        <v>1.7701152947871017</v>
      </c>
      <c r="E11" s="2">
        <v>3.2988530764097068</v>
      </c>
      <c r="F11" s="2" t="s">
        <v>11</v>
      </c>
      <c r="G11" s="2" t="s">
        <v>12</v>
      </c>
      <c r="H11" s="2">
        <v>305</v>
      </c>
      <c r="I11" s="2" t="s">
        <v>16</v>
      </c>
      <c r="J11" s="7">
        <v>3.300546934587274</v>
      </c>
      <c r="K11" s="14">
        <f t="shared" si="1"/>
        <v>1997.7766582603037</v>
      </c>
      <c r="L11" s="9">
        <v>-1.6938581775671757E-3</v>
      </c>
      <c r="M11" s="9">
        <f t="shared" si="2"/>
        <v>0.99610734351703123</v>
      </c>
      <c r="N11" s="19">
        <f t="shared" si="3"/>
        <v>2425.9918294617487</v>
      </c>
      <c r="O11" s="17">
        <f t="shared" si="4"/>
        <v>3732.0455403034343</v>
      </c>
      <c r="P11" s="17">
        <f t="shared" si="5"/>
        <v>1069.4166331006797</v>
      </c>
      <c r="Q11" s="16">
        <f t="shared" si="6"/>
        <v>6799.7185120149989</v>
      </c>
      <c r="R11" s="16">
        <f t="shared" si="7"/>
        <v>586.9524700526166</v>
      </c>
      <c r="S11" s="30">
        <f t="shared" si="21"/>
        <v>0</v>
      </c>
      <c r="T11" s="25">
        <f t="shared" si="8"/>
        <v>0</v>
      </c>
      <c r="U11" s="25">
        <f t="shared" si="9"/>
        <v>0</v>
      </c>
      <c r="V11" s="25">
        <f t="shared" si="10"/>
        <v>0</v>
      </c>
      <c r="W11" s="25">
        <f t="shared" si="11"/>
        <v>0</v>
      </c>
      <c r="X11" s="34">
        <f t="shared" si="12"/>
        <v>0</v>
      </c>
      <c r="Y11" s="27">
        <f t="shared" si="13"/>
        <v>0</v>
      </c>
      <c r="Z11" s="27">
        <f t="shared" si="14"/>
        <v>0</v>
      </c>
      <c r="AA11" s="27">
        <f t="shared" si="15"/>
        <v>0</v>
      </c>
      <c r="AB11" s="27">
        <f t="shared" si="16"/>
        <v>0</v>
      </c>
      <c r="AD11" s="30">
        <f t="shared" si="17"/>
        <v>0</v>
      </c>
      <c r="AF11" s="30">
        <f t="shared" si="18"/>
        <v>0</v>
      </c>
      <c r="AH11" s="34">
        <f t="shared" si="19"/>
        <v>0</v>
      </c>
      <c r="AJ11" s="34">
        <f t="shared" si="20"/>
        <v>0</v>
      </c>
    </row>
    <row r="12" spans="1:36" x14ac:dyDescent="0.25">
      <c r="A12" s="6">
        <v>43642.333333333336</v>
      </c>
      <c r="B12" s="2">
        <v>15.9</v>
      </c>
      <c r="C12" s="2">
        <v>205</v>
      </c>
      <c r="D12" s="2">
        <v>1.2013971243204515</v>
      </c>
      <c r="E12" s="2">
        <v>2.3117538610557542</v>
      </c>
      <c r="F12" s="2" t="s">
        <v>11</v>
      </c>
      <c r="G12" s="2" t="s">
        <v>13</v>
      </c>
      <c r="H12" s="2">
        <v>165</v>
      </c>
      <c r="J12" s="7">
        <v>2.5797755226104164</v>
      </c>
      <c r="K12" s="14">
        <f t="shared" si="1"/>
        <v>379.99293545269933</v>
      </c>
      <c r="L12" s="9">
        <v>-0.26802166155466223</v>
      </c>
      <c r="M12" s="9">
        <f t="shared" si="2"/>
        <v>0.53948371370582493</v>
      </c>
      <c r="N12" s="19">
        <f t="shared" si="3"/>
        <v>461.44285090616916</v>
      </c>
      <c r="O12" s="17">
        <f t="shared" si="4"/>
        <v>709.8646058553943</v>
      </c>
      <c r="P12" s="17">
        <f t="shared" si="5"/>
        <v>203.41150946660088</v>
      </c>
      <c r="Q12" s="16">
        <f t="shared" si="6"/>
        <v>1293.3602897746787</v>
      </c>
      <c r="R12" s="16">
        <f t="shared" si="7"/>
        <v>111.6430063111918</v>
      </c>
      <c r="S12" s="30">
        <f t="shared" si="21"/>
        <v>0</v>
      </c>
      <c r="T12" s="25">
        <f t="shared" si="8"/>
        <v>0</v>
      </c>
      <c r="U12" s="25">
        <f t="shared" si="9"/>
        <v>0</v>
      </c>
      <c r="V12" s="25">
        <f t="shared" si="10"/>
        <v>0</v>
      </c>
      <c r="W12" s="25">
        <f t="shared" si="11"/>
        <v>0</v>
      </c>
      <c r="X12" s="34">
        <f t="shared" si="12"/>
        <v>1</v>
      </c>
      <c r="Y12" s="27">
        <f t="shared" si="13"/>
        <v>1</v>
      </c>
      <c r="Z12" s="27">
        <f t="shared" si="14"/>
        <v>0</v>
      </c>
      <c r="AA12" s="27">
        <f t="shared" si="15"/>
        <v>1</v>
      </c>
      <c r="AB12" s="27">
        <f t="shared" si="16"/>
        <v>0</v>
      </c>
      <c r="AD12" s="30">
        <f t="shared" si="17"/>
        <v>0</v>
      </c>
      <c r="AF12" s="30">
        <f t="shared" si="18"/>
        <v>0</v>
      </c>
      <c r="AH12" s="34">
        <f t="shared" si="19"/>
        <v>1</v>
      </c>
      <c r="AJ12" s="34">
        <f t="shared" si="20"/>
        <v>0</v>
      </c>
    </row>
    <row r="13" spans="1:36" x14ac:dyDescent="0.25">
      <c r="A13" s="6">
        <v>43656.333333333336</v>
      </c>
      <c r="B13" s="2">
        <v>14.8</v>
      </c>
      <c r="C13" s="2">
        <v>100</v>
      </c>
      <c r="D13" s="2">
        <v>1.1702617153949575</v>
      </c>
      <c r="E13" s="2">
        <v>2</v>
      </c>
      <c r="F13" s="2" t="s">
        <v>11</v>
      </c>
      <c r="G13" s="2" t="s">
        <v>13</v>
      </c>
      <c r="H13" s="2">
        <v>116</v>
      </c>
      <c r="J13" s="7">
        <v>2.5403157096150073</v>
      </c>
      <c r="K13" s="14">
        <f t="shared" si="1"/>
        <v>346.98900183970011</v>
      </c>
      <c r="L13" s="9">
        <v>-0.5403157096150073</v>
      </c>
      <c r="M13" s="9">
        <f t="shared" si="2"/>
        <v>0.2881935723317175</v>
      </c>
      <c r="N13" s="19">
        <f t="shared" si="3"/>
        <v>421.36466050676887</v>
      </c>
      <c r="O13" s="17">
        <f t="shared" si="4"/>
        <v>648.20997457137196</v>
      </c>
      <c r="P13" s="17">
        <f t="shared" si="5"/>
        <v>185.74439166464009</v>
      </c>
      <c r="Q13" s="16">
        <f t="shared" si="6"/>
        <v>1181.0266825970632</v>
      </c>
      <c r="R13" s="16">
        <f t="shared" si="7"/>
        <v>101.94635665042738</v>
      </c>
      <c r="S13" s="30">
        <f t="shared" si="21"/>
        <v>0</v>
      </c>
      <c r="T13" s="25">
        <f t="shared" si="8"/>
        <v>0</v>
      </c>
      <c r="U13" s="25">
        <f t="shared" si="9"/>
        <v>0</v>
      </c>
      <c r="V13" s="25">
        <f t="shared" si="10"/>
        <v>0</v>
      </c>
      <c r="W13" s="25">
        <f t="shared" si="11"/>
        <v>0</v>
      </c>
      <c r="X13" s="34">
        <f t="shared" si="12"/>
        <v>1</v>
      </c>
      <c r="Y13" s="27">
        <f t="shared" si="13"/>
        <v>1</v>
      </c>
      <c r="Z13" s="27">
        <f t="shared" si="14"/>
        <v>0</v>
      </c>
      <c r="AA13" s="27">
        <f t="shared" si="15"/>
        <v>1</v>
      </c>
      <c r="AB13" s="27">
        <f t="shared" si="16"/>
        <v>0</v>
      </c>
      <c r="AD13" s="30">
        <f t="shared" si="17"/>
        <v>0</v>
      </c>
      <c r="AF13" s="30">
        <f t="shared" si="18"/>
        <v>0</v>
      </c>
      <c r="AH13" s="34">
        <f t="shared" si="19"/>
        <v>1</v>
      </c>
      <c r="AJ13" s="34">
        <f t="shared" si="20"/>
        <v>0</v>
      </c>
    </row>
    <row r="14" spans="1:36" x14ac:dyDescent="0.25">
      <c r="A14" s="6">
        <v>43656.4375</v>
      </c>
      <c r="B14" s="2">
        <v>14</v>
      </c>
      <c r="C14" s="2">
        <v>162</v>
      </c>
      <c r="D14" s="2">
        <v>1.146128035678238</v>
      </c>
      <c r="E14" s="2">
        <v>2.2095150145426308</v>
      </c>
      <c r="F14" s="2" t="s">
        <v>11</v>
      </c>
      <c r="G14" s="2" t="s">
        <v>12</v>
      </c>
      <c r="H14" s="2">
        <v>116</v>
      </c>
      <c r="J14" s="7">
        <v>2.509729617401101</v>
      </c>
      <c r="K14" s="14">
        <f t="shared" si="1"/>
        <v>323.39225703335137</v>
      </c>
      <c r="L14" s="9">
        <v>-0.30021460285847024</v>
      </c>
      <c r="M14" s="9">
        <f t="shared" si="2"/>
        <v>0.50093963747342574</v>
      </c>
      <c r="N14" s="19">
        <f t="shared" si="3"/>
        <v>392.71005096100197</v>
      </c>
      <c r="O14" s="17">
        <f t="shared" si="4"/>
        <v>604.12890782345096</v>
      </c>
      <c r="P14" s="17">
        <f t="shared" si="5"/>
        <v>173.11297399410032</v>
      </c>
      <c r="Q14" s="16">
        <f t="shared" si="6"/>
        <v>1100.7117876263987</v>
      </c>
      <c r="R14" s="16">
        <f t="shared" si="7"/>
        <v>95.013565844197601</v>
      </c>
      <c r="S14" s="30">
        <f t="shared" si="21"/>
        <v>0</v>
      </c>
      <c r="T14" s="25">
        <f t="shared" si="8"/>
        <v>0</v>
      </c>
      <c r="U14" s="25">
        <f t="shared" si="9"/>
        <v>0</v>
      </c>
      <c r="V14" s="25">
        <f t="shared" si="10"/>
        <v>0</v>
      </c>
      <c r="W14" s="25">
        <f t="shared" si="11"/>
        <v>0</v>
      </c>
      <c r="X14" s="34">
        <f t="shared" si="12"/>
        <v>1</v>
      </c>
      <c r="Y14" s="27">
        <f t="shared" si="13"/>
        <v>1</v>
      </c>
      <c r="Z14" s="27">
        <f t="shared" si="14"/>
        <v>0</v>
      </c>
      <c r="AA14" s="27">
        <f t="shared" si="15"/>
        <v>1</v>
      </c>
      <c r="AB14" s="27">
        <f t="shared" si="16"/>
        <v>0</v>
      </c>
      <c r="AD14" s="30">
        <f t="shared" si="17"/>
        <v>0</v>
      </c>
      <c r="AF14" s="30">
        <f t="shared" si="18"/>
        <v>0</v>
      </c>
      <c r="AH14" s="34">
        <f t="shared" si="19"/>
        <v>0</v>
      </c>
      <c r="AJ14" s="34">
        <f t="shared" si="20"/>
        <v>0</v>
      </c>
    </row>
    <row r="15" spans="1:36" x14ac:dyDescent="0.25">
      <c r="A15" s="6">
        <v>43663.333333333336</v>
      </c>
      <c r="B15" s="2">
        <v>43.5</v>
      </c>
      <c r="C15" s="2">
        <v>480</v>
      </c>
      <c r="D15" s="2">
        <v>1.6384892569546374</v>
      </c>
      <c r="E15" s="2">
        <v>2.6812412373755872</v>
      </c>
      <c r="F15" s="2" t="s">
        <v>11</v>
      </c>
      <c r="G15" s="2" t="s">
        <v>13</v>
      </c>
      <c r="H15" s="2">
        <v>116</v>
      </c>
      <c r="I15" s="2" t="s">
        <v>17</v>
      </c>
      <c r="J15" s="7">
        <v>3.1337291853608353</v>
      </c>
      <c r="K15" s="14">
        <f t="shared" si="1"/>
        <v>1360.5959859383236</v>
      </c>
      <c r="L15" s="9">
        <v>-0.45248794798524816</v>
      </c>
      <c r="M15" s="9">
        <f t="shared" si="2"/>
        <v>0.35278657658906182</v>
      </c>
      <c r="N15" s="19">
        <f t="shared" si="3"/>
        <v>1652.2341130760885</v>
      </c>
      <c r="O15" s="17">
        <f t="shared" si="4"/>
        <v>2541.7286564443625</v>
      </c>
      <c r="P15" s="17">
        <f t="shared" si="5"/>
        <v>728.33165422982665</v>
      </c>
      <c r="Q15" s="16">
        <f t="shared" si="6"/>
        <v>4630.982985362637</v>
      </c>
      <c r="R15" s="16">
        <f t="shared" si="7"/>
        <v>399.74697441185106</v>
      </c>
      <c r="S15" s="30">
        <f t="shared" si="21"/>
        <v>0</v>
      </c>
      <c r="T15" s="25">
        <f t="shared" si="8"/>
        <v>0</v>
      </c>
      <c r="U15" s="25">
        <f t="shared" si="9"/>
        <v>0</v>
      </c>
      <c r="V15" s="25">
        <f t="shared" si="10"/>
        <v>0</v>
      </c>
      <c r="W15" s="25">
        <f t="shared" si="11"/>
        <v>0</v>
      </c>
      <c r="X15" s="34">
        <f t="shared" si="12"/>
        <v>0</v>
      </c>
      <c r="Y15" s="27">
        <f t="shared" si="13"/>
        <v>0</v>
      </c>
      <c r="Z15" s="27">
        <f t="shared" si="14"/>
        <v>0</v>
      </c>
      <c r="AA15" s="27">
        <f t="shared" si="15"/>
        <v>0</v>
      </c>
      <c r="AB15" s="27">
        <f t="shared" si="16"/>
        <v>0</v>
      </c>
      <c r="AD15" s="30">
        <f t="shared" si="17"/>
        <v>0</v>
      </c>
      <c r="AF15" s="30">
        <f t="shared" si="18"/>
        <v>0</v>
      </c>
      <c r="AH15" s="34">
        <f t="shared" si="19"/>
        <v>0</v>
      </c>
      <c r="AJ15" s="34">
        <f t="shared" si="20"/>
        <v>1</v>
      </c>
    </row>
    <row r="16" spans="1:36" x14ac:dyDescent="0.25">
      <c r="A16" s="6">
        <v>43663.427083333336</v>
      </c>
      <c r="B16" s="2">
        <v>28.1</v>
      </c>
      <c r="C16" s="2">
        <v>649</v>
      </c>
      <c r="D16" s="2">
        <v>1.4487063199050798</v>
      </c>
      <c r="E16" s="2">
        <v>2.8122446968003691</v>
      </c>
      <c r="F16" s="2" t="s">
        <v>11</v>
      </c>
      <c r="G16" s="2" t="s">
        <v>12</v>
      </c>
      <c r="H16" s="2">
        <v>116</v>
      </c>
      <c r="I16" s="2" t="s">
        <v>17</v>
      </c>
      <c r="J16" s="7">
        <v>2.8932056314992023</v>
      </c>
      <c r="K16" s="14">
        <f t="shared" si="1"/>
        <v>781.99798049634774</v>
      </c>
      <c r="L16" s="9">
        <v>-8.0960934698833142E-2</v>
      </c>
      <c r="M16" s="9">
        <f t="shared" si="2"/>
        <v>0.82992541692763511</v>
      </c>
      <c r="N16" s="19">
        <f t="shared" si="3"/>
        <v>949.61601613253947</v>
      </c>
      <c r="O16" s="17">
        <f t="shared" si="4"/>
        <v>1460.8500222337775</v>
      </c>
      <c r="P16" s="17">
        <f t="shared" si="5"/>
        <v>418.60617598875319</v>
      </c>
      <c r="Q16" s="16">
        <f t="shared" si="6"/>
        <v>2661.6419419825479</v>
      </c>
      <c r="R16" s="16">
        <f t="shared" si="7"/>
        <v>229.75323309072519</v>
      </c>
      <c r="S16" s="30">
        <f t="shared" si="21"/>
        <v>0</v>
      </c>
      <c r="T16" s="25">
        <f t="shared" si="8"/>
        <v>0</v>
      </c>
      <c r="U16" s="25">
        <f t="shared" si="9"/>
        <v>0</v>
      </c>
      <c r="V16" s="25">
        <f t="shared" si="10"/>
        <v>0</v>
      </c>
      <c r="W16" s="25">
        <f t="shared" si="11"/>
        <v>1</v>
      </c>
      <c r="X16" s="34">
        <f t="shared" si="12"/>
        <v>0</v>
      </c>
      <c r="Y16" s="27">
        <f t="shared" si="13"/>
        <v>0</v>
      </c>
      <c r="Z16" s="27">
        <f t="shared" si="14"/>
        <v>0</v>
      </c>
      <c r="AA16" s="27">
        <f t="shared" si="15"/>
        <v>0</v>
      </c>
      <c r="AB16" s="27">
        <f t="shared" si="16"/>
        <v>0</v>
      </c>
      <c r="AD16" s="30">
        <f t="shared" si="17"/>
        <v>0</v>
      </c>
      <c r="AF16" s="30">
        <f t="shared" si="18"/>
        <v>0</v>
      </c>
      <c r="AH16" s="34">
        <f t="shared" si="19"/>
        <v>0</v>
      </c>
      <c r="AJ16" s="34">
        <f t="shared" si="20"/>
        <v>0</v>
      </c>
    </row>
    <row r="17" spans="1:36" x14ac:dyDescent="0.25">
      <c r="A17" s="6">
        <v>43668.385416666664</v>
      </c>
      <c r="B17" s="2">
        <v>20.5</v>
      </c>
      <c r="C17" s="2">
        <v>347</v>
      </c>
      <c r="D17" s="2">
        <v>1.3117538610557542</v>
      </c>
      <c r="E17" s="2">
        <v>2.5403294747908736</v>
      </c>
      <c r="F17" s="2" t="s">
        <v>11</v>
      </c>
      <c r="G17" s="2" t="s">
        <v>12</v>
      </c>
      <c r="H17" s="2">
        <v>109</v>
      </c>
      <c r="I17" s="2" t="s">
        <v>18</v>
      </c>
      <c r="J17" s="7">
        <v>2.7196373822949695</v>
      </c>
      <c r="K17" s="14">
        <f t="shared" si="1"/>
        <v>524.36945088350581</v>
      </c>
      <c r="L17" s="9">
        <v>-0.17930790750409598</v>
      </c>
      <c r="M17" s="9">
        <f t="shared" si="2"/>
        <v>0.66174716970132885</v>
      </c>
      <c r="N17" s="19">
        <f t="shared" si="3"/>
        <v>636.76587580641171</v>
      </c>
      <c r="O17" s="17">
        <f t="shared" si="4"/>
        <v>979.57429953421831</v>
      </c>
      <c r="P17" s="17">
        <f t="shared" si="5"/>
        <v>280.69674873117128</v>
      </c>
      <c r="Q17" s="16">
        <f t="shared" si="6"/>
        <v>1784.7664039746392</v>
      </c>
      <c r="R17" s="16">
        <f t="shared" si="7"/>
        <v>154.06123759811467</v>
      </c>
      <c r="S17" s="30">
        <f t="shared" si="21"/>
        <v>0</v>
      </c>
      <c r="T17" s="25">
        <f t="shared" si="8"/>
        <v>0</v>
      </c>
      <c r="U17" s="25">
        <f t="shared" si="9"/>
        <v>0</v>
      </c>
      <c r="V17" s="25">
        <f t="shared" si="10"/>
        <v>0</v>
      </c>
      <c r="W17" s="25">
        <f t="shared" si="11"/>
        <v>1</v>
      </c>
      <c r="X17" s="34">
        <f t="shared" si="12"/>
        <v>0</v>
      </c>
      <c r="Y17" s="27">
        <f t="shared" si="13"/>
        <v>0</v>
      </c>
      <c r="Z17" s="27">
        <f t="shared" si="14"/>
        <v>0</v>
      </c>
      <c r="AA17" s="27">
        <f t="shared" si="15"/>
        <v>0</v>
      </c>
      <c r="AB17" s="27">
        <f t="shared" si="16"/>
        <v>0</v>
      </c>
      <c r="AD17" s="30">
        <f t="shared" si="17"/>
        <v>0</v>
      </c>
      <c r="AF17" s="30">
        <f t="shared" si="18"/>
        <v>0</v>
      </c>
      <c r="AH17" s="34">
        <f t="shared" si="19"/>
        <v>1</v>
      </c>
      <c r="AJ17" s="34">
        <f t="shared" si="20"/>
        <v>0</v>
      </c>
    </row>
    <row r="18" spans="1:36" x14ac:dyDescent="0.25">
      <c r="A18" s="6">
        <v>43669.364583333336</v>
      </c>
      <c r="B18" s="2">
        <v>79.8</v>
      </c>
      <c r="C18" s="2">
        <v>3030</v>
      </c>
      <c r="D18" s="2">
        <v>1.9020028913507294</v>
      </c>
      <c r="E18" s="2">
        <v>3.4814426285023048</v>
      </c>
      <c r="F18" s="2" t="s">
        <v>11</v>
      </c>
      <c r="G18" s="2" t="s">
        <v>12</v>
      </c>
      <c r="H18" s="2">
        <v>120</v>
      </c>
      <c r="I18" s="2" t="s">
        <v>19</v>
      </c>
      <c r="J18" s="7">
        <v>3.4676961732328402</v>
      </c>
      <c r="K18" s="14">
        <f t="shared" si="1"/>
        <v>2935.5952292062821</v>
      </c>
      <c r="L18" s="9">
        <v>1.3746455269464608E-2</v>
      </c>
      <c r="M18" s="9">
        <f t="shared" si="2"/>
        <v>1.032158647028202</v>
      </c>
      <c r="N18" s="19">
        <f t="shared" si="3"/>
        <v>3564.8279357028064</v>
      </c>
      <c r="O18" s="17">
        <f t="shared" si="4"/>
        <v>5483.9839268298438</v>
      </c>
      <c r="P18" s="17">
        <f t="shared" si="5"/>
        <v>1571.4341005956185</v>
      </c>
      <c r="Q18" s="16">
        <f t="shared" si="6"/>
        <v>9991.7181138753476</v>
      </c>
      <c r="R18" s="16">
        <f t="shared" si="7"/>
        <v>862.48623625314053</v>
      </c>
      <c r="S18" s="30">
        <f t="shared" si="21"/>
        <v>0</v>
      </c>
      <c r="T18" s="25">
        <f t="shared" si="8"/>
        <v>0</v>
      </c>
      <c r="U18" s="25">
        <f t="shared" si="9"/>
        <v>0</v>
      </c>
      <c r="V18" s="25">
        <f t="shared" si="10"/>
        <v>0</v>
      </c>
      <c r="W18" s="25">
        <f t="shared" si="11"/>
        <v>0</v>
      </c>
      <c r="X18" s="34">
        <f t="shared" si="12"/>
        <v>0</v>
      </c>
      <c r="Y18" s="27">
        <f t="shared" si="13"/>
        <v>0</v>
      </c>
      <c r="Z18" s="27">
        <f t="shared" si="14"/>
        <v>0</v>
      </c>
      <c r="AA18" s="27">
        <f t="shared" si="15"/>
        <v>0</v>
      </c>
      <c r="AB18" s="27">
        <f t="shared" si="16"/>
        <v>0</v>
      </c>
      <c r="AD18" s="30">
        <f t="shared" si="17"/>
        <v>0</v>
      </c>
      <c r="AF18" s="30">
        <f t="shared" si="18"/>
        <v>0</v>
      </c>
      <c r="AH18" s="34">
        <f t="shared" si="19"/>
        <v>0</v>
      </c>
      <c r="AJ18" s="34">
        <f t="shared" si="20"/>
        <v>0</v>
      </c>
    </row>
    <row r="19" spans="1:36" x14ac:dyDescent="0.25">
      <c r="A19" s="6">
        <v>43670.333333333336</v>
      </c>
      <c r="B19" s="2">
        <v>60.6</v>
      </c>
      <c r="C19" s="2">
        <v>2645</v>
      </c>
      <c r="D19" s="2">
        <v>1.7824726241662863</v>
      </c>
      <c r="E19" s="2">
        <v>3.4224256763712044</v>
      </c>
      <c r="F19" s="2" t="s">
        <v>11</v>
      </c>
      <c r="G19" s="2" t="s">
        <v>13</v>
      </c>
      <c r="H19" s="2">
        <v>141</v>
      </c>
      <c r="I19" s="2" t="s">
        <v>20</v>
      </c>
      <c r="J19" s="7">
        <v>3.3162081358771669</v>
      </c>
      <c r="K19" s="14">
        <f t="shared" si="1"/>
        <v>2071.1337029826223</v>
      </c>
      <c r="L19" s="9">
        <v>0.10621754049403753</v>
      </c>
      <c r="M19" s="9">
        <f t="shared" si="2"/>
        <v>1.2770783441894449</v>
      </c>
      <c r="N19" s="19">
        <f t="shared" ref="N19:N70" si="22">N$3*K19</f>
        <v>2515.0726535838899</v>
      </c>
      <c r="O19" s="17">
        <f t="shared" si="4"/>
        <v>3869.0837975449454</v>
      </c>
      <c r="P19" s="17">
        <f t="shared" si="5"/>
        <v>1108.684908389007</v>
      </c>
      <c r="Q19" s="16">
        <f t="shared" si="6"/>
        <v>7049.3997028140839</v>
      </c>
      <c r="R19" s="16">
        <f t="shared" si="7"/>
        <v>608.50497864635554</v>
      </c>
      <c r="S19" s="30">
        <f t="shared" si="21"/>
        <v>0</v>
      </c>
      <c r="T19" s="25">
        <f t="shared" si="8"/>
        <v>0</v>
      </c>
      <c r="U19" s="25">
        <f t="shared" si="9"/>
        <v>0</v>
      </c>
      <c r="V19" s="25">
        <f t="shared" si="10"/>
        <v>0</v>
      </c>
      <c r="W19" s="25">
        <f t="shared" si="11"/>
        <v>0</v>
      </c>
      <c r="X19" s="34">
        <f t="shared" si="12"/>
        <v>0</v>
      </c>
      <c r="Y19" s="27">
        <f t="shared" si="13"/>
        <v>0</v>
      </c>
      <c r="Z19" s="27">
        <f t="shared" si="14"/>
        <v>0</v>
      </c>
      <c r="AA19" s="27">
        <f t="shared" si="15"/>
        <v>0</v>
      </c>
      <c r="AB19" s="27">
        <f t="shared" si="16"/>
        <v>0</v>
      </c>
      <c r="AD19" s="30">
        <f t="shared" si="17"/>
        <v>0</v>
      </c>
      <c r="AF19" s="30">
        <f t="shared" si="18"/>
        <v>0</v>
      </c>
      <c r="AH19" s="34">
        <f t="shared" si="19"/>
        <v>0</v>
      </c>
      <c r="AJ19" s="34">
        <f t="shared" si="20"/>
        <v>0</v>
      </c>
    </row>
    <row r="20" spans="1:36" x14ac:dyDescent="0.25">
      <c r="A20" s="6">
        <v>43670.427083333336</v>
      </c>
      <c r="B20" s="2">
        <v>67.099999999999994</v>
      </c>
      <c r="C20" s="2">
        <v>2420</v>
      </c>
      <c r="D20" s="2">
        <v>1.8267225201689921</v>
      </c>
      <c r="E20" s="2">
        <v>3.3838153659804311</v>
      </c>
      <c r="F20" s="2" t="s">
        <v>11</v>
      </c>
      <c r="G20" s="2" t="s">
        <v>12</v>
      </c>
      <c r="H20" s="2">
        <v>138</v>
      </c>
      <c r="I20" s="2" t="s">
        <v>20</v>
      </c>
      <c r="J20" s="7">
        <v>3.3722887425430828</v>
      </c>
      <c r="K20" s="14">
        <f t="shared" si="1"/>
        <v>2356.6155690992359</v>
      </c>
      <c r="L20" s="9">
        <v>1.1526623437348338E-2</v>
      </c>
      <c r="M20" s="9">
        <f t="shared" si="2"/>
        <v>1.0268963812901366</v>
      </c>
      <c r="N20" s="19">
        <f t="shared" si="22"/>
        <v>2861.7463779938566</v>
      </c>
      <c r="O20" s="17">
        <f t="shared" si="4"/>
        <v>4402.3923237371628</v>
      </c>
      <c r="P20" s="17">
        <f t="shared" si="5"/>
        <v>1261.5043213155677</v>
      </c>
      <c r="Q20" s="16">
        <f t="shared" si="6"/>
        <v>8021.0780542711145</v>
      </c>
      <c r="R20" s="16">
        <f t="shared" si="7"/>
        <v>692.38036370481075</v>
      </c>
      <c r="S20" s="30">
        <f t="shared" si="21"/>
        <v>0</v>
      </c>
      <c r="T20" s="25">
        <f t="shared" si="8"/>
        <v>0</v>
      </c>
      <c r="U20" s="25">
        <f t="shared" si="9"/>
        <v>0</v>
      </c>
      <c r="V20" s="25">
        <f t="shared" si="10"/>
        <v>0</v>
      </c>
      <c r="W20" s="25">
        <f t="shared" si="11"/>
        <v>0</v>
      </c>
      <c r="X20" s="34">
        <f t="shared" si="12"/>
        <v>0</v>
      </c>
      <c r="Y20" s="27">
        <f t="shared" si="13"/>
        <v>0</v>
      </c>
      <c r="Z20" s="27">
        <f t="shared" si="14"/>
        <v>0</v>
      </c>
      <c r="AA20" s="27">
        <f t="shared" si="15"/>
        <v>0</v>
      </c>
      <c r="AB20" s="27">
        <f t="shared" si="16"/>
        <v>0</v>
      </c>
      <c r="AD20" s="30">
        <f t="shared" si="17"/>
        <v>0</v>
      </c>
      <c r="AF20" s="30">
        <f t="shared" si="18"/>
        <v>0</v>
      </c>
      <c r="AH20" s="34">
        <f t="shared" si="19"/>
        <v>0</v>
      </c>
      <c r="AJ20" s="34">
        <f t="shared" si="20"/>
        <v>0</v>
      </c>
    </row>
    <row r="21" spans="1:36" x14ac:dyDescent="0.25">
      <c r="A21" s="6">
        <v>43671.427083333336</v>
      </c>
      <c r="B21" s="2">
        <v>22.2</v>
      </c>
      <c r="C21" s="2">
        <v>507</v>
      </c>
      <c r="D21" s="2">
        <v>1.3463529744506386</v>
      </c>
      <c r="E21" s="2">
        <v>2.705007959333336</v>
      </c>
      <c r="F21" s="2" t="s">
        <v>11</v>
      </c>
      <c r="G21" s="2" t="s">
        <v>12</v>
      </c>
      <c r="H21" s="2">
        <v>105</v>
      </c>
      <c r="I21" s="2" t="s">
        <v>21</v>
      </c>
      <c r="J21" s="7">
        <v>2.7634869603633403</v>
      </c>
      <c r="K21" s="14">
        <f t="shared" si="1"/>
        <v>580.07875547027538</v>
      </c>
      <c r="L21" s="9">
        <v>-5.8479001030004252E-2</v>
      </c>
      <c r="M21" s="9">
        <f t="shared" si="2"/>
        <v>0.87401925207374709</v>
      </c>
      <c r="N21" s="19">
        <f t="shared" si="22"/>
        <v>704.41623962144899</v>
      </c>
      <c r="O21" s="17">
        <f t="shared" si="4"/>
        <v>1083.6448225713182</v>
      </c>
      <c r="P21" s="17">
        <f t="shared" si="5"/>
        <v>310.51812876243247</v>
      </c>
      <c r="Q21" s="16">
        <f t="shared" si="6"/>
        <v>1974.3809878290783</v>
      </c>
      <c r="R21" s="16">
        <f t="shared" si="7"/>
        <v>170.42878989527316</v>
      </c>
      <c r="S21" s="30">
        <f t="shared" si="21"/>
        <v>0</v>
      </c>
      <c r="T21" s="25">
        <f t="shared" si="8"/>
        <v>0</v>
      </c>
      <c r="U21" s="25">
        <f t="shared" si="9"/>
        <v>0</v>
      </c>
      <c r="V21" s="25">
        <f t="shared" si="10"/>
        <v>0</v>
      </c>
      <c r="W21" s="25">
        <f t="shared" si="11"/>
        <v>1</v>
      </c>
      <c r="X21" s="34">
        <f t="shared" si="12"/>
        <v>0</v>
      </c>
      <c r="Y21" s="27">
        <f t="shared" si="13"/>
        <v>0</v>
      </c>
      <c r="Z21" s="27">
        <f t="shared" si="14"/>
        <v>0</v>
      </c>
      <c r="AA21" s="27">
        <f t="shared" si="15"/>
        <v>0</v>
      </c>
      <c r="AB21" s="27">
        <f t="shared" si="16"/>
        <v>0</v>
      </c>
      <c r="AD21" s="30">
        <f t="shared" si="17"/>
        <v>0</v>
      </c>
      <c r="AF21" s="30">
        <f t="shared" si="18"/>
        <v>0</v>
      </c>
      <c r="AH21" s="34">
        <f t="shared" si="19"/>
        <v>0</v>
      </c>
      <c r="AJ21" s="34">
        <f t="shared" si="20"/>
        <v>0</v>
      </c>
    </row>
    <row r="22" spans="1:36" x14ac:dyDescent="0.25">
      <c r="A22" s="6">
        <v>43676.364583333336</v>
      </c>
      <c r="B22" s="2">
        <v>8.9</v>
      </c>
      <c r="C22" s="2">
        <v>114</v>
      </c>
      <c r="D22" s="2">
        <v>0.9493900066449128</v>
      </c>
      <c r="E22" s="2">
        <v>2.0569048513364727</v>
      </c>
      <c r="F22" s="2" t="s">
        <v>11</v>
      </c>
      <c r="G22" s="2" t="s">
        <v>12</v>
      </c>
      <c r="H22" s="2">
        <v>83.1</v>
      </c>
      <c r="J22" s="7">
        <v>2.2603914489730723</v>
      </c>
      <c r="K22" s="14">
        <f t="shared" si="1"/>
        <v>182.13417755027058</v>
      </c>
      <c r="L22" s="9">
        <v>-0.2034865976365996</v>
      </c>
      <c r="M22" s="9">
        <f t="shared" si="2"/>
        <v>0.62591217932469112</v>
      </c>
      <c r="N22" s="19">
        <f t="shared" si="22"/>
        <v>221.17388586743587</v>
      </c>
      <c r="O22" s="17">
        <f t="shared" si="4"/>
        <v>340.24476272299813</v>
      </c>
      <c r="P22" s="17">
        <f t="shared" si="5"/>
        <v>97.497044087994908</v>
      </c>
      <c r="Q22" s="16">
        <f t="shared" si="6"/>
        <v>619.91971606959987</v>
      </c>
      <c r="R22" s="16">
        <f t="shared" si="7"/>
        <v>53.511539917193275</v>
      </c>
      <c r="S22" s="30">
        <f t="shared" si="21"/>
        <v>0</v>
      </c>
      <c r="T22" s="25">
        <f t="shared" si="8"/>
        <v>0</v>
      </c>
      <c r="U22" s="25">
        <f t="shared" si="9"/>
        <v>0</v>
      </c>
      <c r="V22" s="25">
        <f t="shared" si="10"/>
        <v>0</v>
      </c>
      <c r="W22" s="25">
        <f t="shared" si="11"/>
        <v>0</v>
      </c>
      <c r="X22" s="34">
        <f t="shared" si="12"/>
        <v>0</v>
      </c>
      <c r="Y22" s="27">
        <f t="shared" si="13"/>
        <v>1</v>
      </c>
      <c r="Z22" s="27">
        <f t="shared" si="14"/>
        <v>0</v>
      </c>
      <c r="AA22" s="27">
        <f t="shared" si="15"/>
        <v>1</v>
      </c>
      <c r="AB22" s="27">
        <f t="shared" si="16"/>
        <v>0</v>
      </c>
      <c r="AD22" s="30">
        <f t="shared" si="17"/>
        <v>0</v>
      </c>
      <c r="AF22" s="30">
        <f t="shared" si="18"/>
        <v>0</v>
      </c>
      <c r="AH22" s="34">
        <f t="shared" si="19"/>
        <v>0</v>
      </c>
      <c r="AJ22" s="34">
        <f t="shared" si="20"/>
        <v>0</v>
      </c>
    </row>
    <row r="23" spans="1:36" x14ac:dyDescent="0.25">
      <c r="A23" s="6">
        <v>43677.364583333336</v>
      </c>
      <c r="B23" s="2">
        <v>8.9</v>
      </c>
      <c r="C23" s="2">
        <v>145</v>
      </c>
      <c r="D23" s="2">
        <v>0.9493900066449128</v>
      </c>
      <c r="E23" s="2">
        <v>2.1613680022349748</v>
      </c>
      <c r="F23" s="2" t="s">
        <v>11</v>
      </c>
      <c r="G23" s="2" t="s">
        <v>12</v>
      </c>
      <c r="H23" s="2">
        <v>86.8</v>
      </c>
      <c r="J23" s="7">
        <v>2.2603914489730723</v>
      </c>
      <c r="K23" s="14">
        <f t="shared" si="1"/>
        <v>182.13417755027058</v>
      </c>
      <c r="L23" s="9">
        <v>-9.9023446738097487E-2</v>
      </c>
      <c r="M23" s="9">
        <f t="shared" si="2"/>
        <v>0.79611636843929967</v>
      </c>
      <c r="N23" s="19">
        <f t="shared" si="22"/>
        <v>221.17388586743587</v>
      </c>
      <c r="O23" s="17">
        <f t="shared" si="4"/>
        <v>340.24476272299813</v>
      </c>
      <c r="P23" s="17">
        <f t="shared" si="5"/>
        <v>97.497044087994908</v>
      </c>
      <c r="Q23" s="16">
        <f t="shared" si="6"/>
        <v>619.91971606959987</v>
      </c>
      <c r="R23" s="16">
        <f t="shared" si="7"/>
        <v>53.511539917193275</v>
      </c>
      <c r="S23" s="30">
        <f t="shared" si="21"/>
        <v>0</v>
      </c>
      <c r="T23" s="25">
        <f t="shared" si="8"/>
        <v>0</v>
      </c>
      <c r="U23" s="25">
        <f t="shared" si="9"/>
        <v>0</v>
      </c>
      <c r="V23" s="25">
        <f t="shared" si="10"/>
        <v>0</v>
      </c>
      <c r="W23" s="25">
        <f t="shared" si="11"/>
        <v>0</v>
      </c>
      <c r="X23" s="34">
        <f t="shared" si="12"/>
        <v>0</v>
      </c>
      <c r="Y23" s="27">
        <f t="shared" si="13"/>
        <v>1</v>
      </c>
      <c r="Z23" s="27">
        <f t="shared" si="14"/>
        <v>0</v>
      </c>
      <c r="AA23" s="27">
        <f t="shared" si="15"/>
        <v>1</v>
      </c>
      <c r="AB23" s="27">
        <f t="shared" si="16"/>
        <v>0</v>
      </c>
      <c r="AD23" s="30">
        <f t="shared" si="17"/>
        <v>0</v>
      </c>
      <c r="AF23" s="30">
        <f t="shared" si="18"/>
        <v>0</v>
      </c>
      <c r="AH23" s="34">
        <f t="shared" si="19"/>
        <v>0</v>
      </c>
      <c r="AJ23" s="34">
        <f t="shared" si="20"/>
        <v>0</v>
      </c>
    </row>
    <row r="24" spans="1:36" x14ac:dyDescent="0.25">
      <c r="A24" s="6">
        <v>43678.364583333336</v>
      </c>
      <c r="B24" s="2">
        <v>9.4</v>
      </c>
      <c r="C24" s="2">
        <v>236</v>
      </c>
      <c r="D24" s="2">
        <v>0.97312785359969867</v>
      </c>
      <c r="E24" s="2">
        <v>2.3729120029701067</v>
      </c>
      <c r="F24" s="2" t="s">
        <v>11</v>
      </c>
      <c r="G24" s="2" t="s">
        <v>12</v>
      </c>
      <c r="H24" s="2">
        <v>126</v>
      </c>
      <c r="J24" s="7">
        <v>2.2904758780547958</v>
      </c>
      <c r="K24" s="14">
        <f t="shared" si="1"/>
        <v>195.1982312407757</v>
      </c>
      <c r="L24" s="9">
        <v>8.2436124915310938E-2</v>
      </c>
      <c r="M24" s="9">
        <f t="shared" si="2"/>
        <v>1.2090273487616583</v>
      </c>
      <c r="N24" s="19">
        <f t="shared" si="22"/>
        <v>237.03816548136132</v>
      </c>
      <c r="O24" s="17">
        <f t="shared" si="4"/>
        <v>364.64971465410713</v>
      </c>
      <c r="P24" s="17">
        <f t="shared" si="5"/>
        <v>104.49027641683421</v>
      </c>
      <c r="Q24" s="16">
        <f t="shared" si="6"/>
        <v>664.38509079203845</v>
      </c>
      <c r="R24" s="16">
        <f t="shared" si="7"/>
        <v>57.349796086038189</v>
      </c>
      <c r="S24" s="30">
        <f t="shared" si="21"/>
        <v>0</v>
      </c>
      <c r="T24" s="25">
        <f t="shared" si="8"/>
        <v>0</v>
      </c>
      <c r="U24" s="25">
        <f t="shared" si="9"/>
        <v>1</v>
      </c>
      <c r="V24" s="25">
        <f t="shared" si="10"/>
        <v>0</v>
      </c>
      <c r="W24" s="25">
        <f t="shared" si="11"/>
        <v>1</v>
      </c>
      <c r="X24" s="34">
        <f t="shared" si="12"/>
        <v>0</v>
      </c>
      <c r="Y24" s="27">
        <f t="shared" si="13"/>
        <v>0</v>
      </c>
      <c r="Z24" s="27">
        <f t="shared" si="14"/>
        <v>0</v>
      </c>
      <c r="AA24" s="27">
        <f t="shared" si="15"/>
        <v>0</v>
      </c>
      <c r="AB24" s="27">
        <f t="shared" si="16"/>
        <v>0</v>
      </c>
      <c r="AD24" s="30">
        <f t="shared" si="17"/>
        <v>0</v>
      </c>
      <c r="AF24" s="30">
        <f t="shared" si="18"/>
        <v>0</v>
      </c>
      <c r="AH24" s="34">
        <f t="shared" si="19"/>
        <v>0</v>
      </c>
      <c r="AJ24" s="34">
        <f t="shared" si="20"/>
        <v>0</v>
      </c>
    </row>
    <row r="25" spans="1:36" x14ac:dyDescent="0.25">
      <c r="A25" s="6">
        <v>43679.520833333336</v>
      </c>
      <c r="B25" s="2">
        <v>22.4</v>
      </c>
      <c r="C25" s="2">
        <v>818</v>
      </c>
      <c r="D25" s="2">
        <v>1.3502480183341627</v>
      </c>
      <c r="E25" s="2">
        <v>2.9127533036713231</v>
      </c>
      <c r="F25" s="2" t="s">
        <v>11</v>
      </c>
      <c r="G25" s="2" t="s">
        <v>12</v>
      </c>
      <c r="H25" s="2">
        <v>121</v>
      </c>
      <c r="I25" s="2" t="s">
        <v>22</v>
      </c>
      <c r="J25" s="7">
        <v>2.7684233883261324</v>
      </c>
      <c r="K25" s="14">
        <f t="shared" si="1"/>
        <v>586.70986199593915</v>
      </c>
      <c r="L25" s="9">
        <v>0.14432991534519068</v>
      </c>
      <c r="M25" s="9">
        <f t="shared" si="2"/>
        <v>1.39421552795658</v>
      </c>
      <c r="N25" s="19">
        <f t="shared" si="22"/>
        <v>712.46869642888794</v>
      </c>
      <c r="O25" s="17">
        <f t="shared" si="4"/>
        <v>1096.0323892365184</v>
      </c>
      <c r="P25" s="17">
        <f t="shared" si="5"/>
        <v>314.06778261642364</v>
      </c>
      <c r="Q25" s="16">
        <f t="shared" si="6"/>
        <v>1996.9509070496604</v>
      </c>
      <c r="R25" s="16">
        <f t="shared" si="7"/>
        <v>172.37702787188948</v>
      </c>
      <c r="S25" s="30">
        <f t="shared" si="21"/>
        <v>0</v>
      </c>
      <c r="T25" s="25">
        <f t="shared" si="8"/>
        <v>0</v>
      </c>
      <c r="U25" s="25">
        <f t="shared" si="9"/>
        <v>0</v>
      </c>
      <c r="V25" s="25">
        <f t="shared" si="10"/>
        <v>0</v>
      </c>
      <c r="W25" s="25">
        <f t="shared" si="11"/>
        <v>1</v>
      </c>
      <c r="X25" s="34">
        <f t="shared" si="12"/>
        <v>0</v>
      </c>
      <c r="Y25" s="27">
        <f t="shared" si="13"/>
        <v>0</v>
      </c>
      <c r="Z25" s="27">
        <f t="shared" si="14"/>
        <v>0</v>
      </c>
      <c r="AA25" s="27">
        <f t="shared" si="15"/>
        <v>0</v>
      </c>
      <c r="AB25" s="27">
        <f t="shared" si="16"/>
        <v>0</v>
      </c>
      <c r="AD25" s="30">
        <f t="shared" si="17"/>
        <v>0</v>
      </c>
      <c r="AF25" s="30">
        <f t="shared" si="18"/>
        <v>0</v>
      </c>
      <c r="AH25" s="34">
        <f t="shared" si="19"/>
        <v>0</v>
      </c>
      <c r="AJ25" s="34">
        <f t="shared" si="20"/>
        <v>0</v>
      </c>
    </row>
    <row r="26" spans="1:36" x14ac:dyDescent="0.25">
      <c r="A26" s="6">
        <v>43683.447916666664</v>
      </c>
      <c r="B26" s="2">
        <v>44.9</v>
      </c>
      <c r="C26" s="2">
        <v>1100</v>
      </c>
      <c r="D26" s="2">
        <v>1.6522463410033232</v>
      </c>
      <c r="E26" s="2">
        <v>3.0413926851582249</v>
      </c>
      <c r="F26" s="2" t="s">
        <v>11</v>
      </c>
      <c r="G26" s="2" t="s">
        <v>12</v>
      </c>
      <c r="H26" s="2">
        <v>119</v>
      </c>
      <c r="I26" s="2" t="s">
        <v>23</v>
      </c>
      <c r="J26" s="7">
        <v>3.1511643815781807</v>
      </c>
      <c r="K26" s="14">
        <f t="shared" si="1"/>
        <v>1416.3297629725603</v>
      </c>
      <c r="L26" s="9">
        <v>-0.10977169641995577</v>
      </c>
      <c r="M26" s="9">
        <f t="shared" si="2"/>
        <v>0.77665528802511774</v>
      </c>
      <c r="N26" s="19">
        <f t="shared" si="22"/>
        <v>1719.914194906579</v>
      </c>
      <c r="O26" s="17">
        <f t="shared" si="4"/>
        <v>2645.8448964478971</v>
      </c>
      <c r="P26" s="17">
        <f t="shared" si="5"/>
        <v>758.1661344453679</v>
      </c>
      <c r="Q26" s="16">
        <f t="shared" si="6"/>
        <v>4820.6808646912741</v>
      </c>
      <c r="R26" s="16">
        <f t="shared" si="7"/>
        <v>416.12171678375068</v>
      </c>
      <c r="S26" s="30">
        <f t="shared" si="21"/>
        <v>0</v>
      </c>
      <c r="T26" s="25">
        <f t="shared" si="8"/>
        <v>0</v>
      </c>
      <c r="U26" s="25">
        <f t="shared" si="9"/>
        <v>0</v>
      </c>
      <c r="V26" s="25">
        <f t="shared" si="10"/>
        <v>0</v>
      </c>
      <c r="W26" s="25">
        <f t="shared" si="11"/>
        <v>0</v>
      </c>
      <c r="X26" s="34">
        <f t="shared" si="12"/>
        <v>0</v>
      </c>
      <c r="Y26" s="27">
        <f t="shared" si="13"/>
        <v>0</v>
      </c>
      <c r="Z26" s="27">
        <f t="shared" si="14"/>
        <v>0</v>
      </c>
      <c r="AA26" s="27">
        <f t="shared" si="15"/>
        <v>0</v>
      </c>
      <c r="AB26" s="27">
        <f t="shared" si="16"/>
        <v>0</v>
      </c>
      <c r="AD26" s="30">
        <f t="shared" si="17"/>
        <v>0</v>
      </c>
      <c r="AF26" s="30">
        <f t="shared" si="18"/>
        <v>0</v>
      </c>
      <c r="AH26" s="34">
        <f t="shared" si="19"/>
        <v>0</v>
      </c>
      <c r="AJ26" s="34">
        <f t="shared" si="20"/>
        <v>1</v>
      </c>
    </row>
    <row r="27" spans="1:36" x14ac:dyDescent="0.25">
      <c r="A27" s="6">
        <v>43684.333333333336</v>
      </c>
      <c r="B27" s="2">
        <v>33.200000000000003</v>
      </c>
      <c r="C27" s="2">
        <v>205</v>
      </c>
      <c r="D27" s="2">
        <v>1.5211380837040362</v>
      </c>
      <c r="E27" s="2">
        <v>2.3117538610557542</v>
      </c>
      <c r="F27" s="2" t="s">
        <v>11</v>
      </c>
      <c r="G27" s="2" t="s">
        <v>13</v>
      </c>
      <c r="H27" s="2">
        <v>106</v>
      </c>
      <c r="I27" s="2" t="s">
        <v>24</v>
      </c>
      <c r="J27" s="7">
        <v>2.9850028473724191</v>
      </c>
      <c r="K27" s="14">
        <f t="shared" si="1"/>
        <v>966.05721274665461</v>
      </c>
      <c r="L27" s="9">
        <v>-0.67324898631666485</v>
      </c>
      <c r="M27" s="9">
        <f t="shared" si="2"/>
        <v>0.21220275289612756</v>
      </c>
      <c r="N27" s="19">
        <f t="shared" si="22"/>
        <v>1173.1275842199798</v>
      </c>
      <c r="O27" s="17">
        <f t="shared" si="4"/>
        <v>1804.6909786445947</v>
      </c>
      <c r="P27" s="17">
        <f t="shared" si="5"/>
        <v>517.13370839852053</v>
      </c>
      <c r="Q27" s="16">
        <f t="shared" si="6"/>
        <v>3288.1138569810669</v>
      </c>
      <c r="R27" s="16">
        <f t="shared" si="7"/>
        <v>283.83035955959849</v>
      </c>
      <c r="S27" s="30">
        <f t="shared" si="21"/>
        <v>0</v>
      </c>
      <c r="T27" s="25">
        <f t="shared" si="8"/>
        <v>0</v>
      </c>
      <c r="U27" s="25">
        <f t="shared" si="9"/>
        <v>0</v>
      </c>
      <c r="V27" s="25">
        <f t="shared" si="10"/>
        <v>0</v>
      </c>
      <c r="W27" s="25">
        <f t="shared" si="11"/>
        <v>0</v>
      </c>
      <c r="X27" s="34">
        <f t="shared" si="12"/>
        <v>1</v>
      </c>
      <c r="Y27" s="27">
        <f t="shared" si="13"/>
        <v>1</v>
      </c>
      <c r="Z27" s="27">
        <f t="shared" si="14"/>
        <v>1</v>
      </c>
      <c r="AA27" s="27">
        <f t="shared" si="15"/>
        <v>1</v>
      </c>
      <c r="AB27" s="27">
        <f t="shared" si="16"/>
        <v>1</v>
      </c>
      <c r="AD27" s="30">
        <f t="shared" si="17"/>
        <v>0</v>
      </c>
      <c r="AF27" s="30">
        <f t="shared" si="18"/>
        <v>0</v>
      </c>
      <c r="AH27" s="34">
        <f t="shared" si="19"/>
        <v>1</v>
      </c>
      <c r="AJ27" s="34">
        <f t="shared" si="20"/>
        <v>0</v>
      </c>
    </row>
    <row r="28" spans="1:36" x14ac:dyDescent="0.25">
      <c r="A28" s="6">
        <v>43690.385416666664</v>
      </c>
      <c r="B28" s="2">
        <v>10.9</v>
      </c>
      <c r="C28" s="2">
        <v>192</v>
      </c>
      <c r="D28" s="2">
        <v>1.0374264979406236</v>
      </c>
      <c r="E28" s="2">
        <v>2.2833012287035497</v>
      </c>
      <c r="F28" s="2" t="s">
        <v>11</v>
      </c>
      <c r="G28" s="2" t="s">
        <v>12</v>
      </c>
      <c r="H28" s="2">
        <v>86</v>
      </c>
      <c r="J28" s="7">
        <v>2.3719654929052925</v>
      </c>
      <c r="K28" s="14">
        <f t="shared" si="1"/>
        <v>235.48621696598428</v>
      </c>
      <c r="L28" s="9">
        <v>-8.8664264201742782E-2</v>
      </c>
      <c r="M28" s="9">
        <f t="shared" si="2"/>
        <v>0.81533434301904095</v>
      </c>
      <c r="N28" s="19">
        <f t="shared" si="22"/>
        <v>285.96171446302759</v>
      </c>
      <c r="O28" s="17">
        <f t="shared" si="4"/>
        <v>439.91167991528209</v>
      </c>
      <c r="P28" s="17">
        <f t="shared" si="5"/>
        <v>126.05657206380592</v>
      </c>
      <c r="Q28" s="16">
        <f t="shared" si="6"/>
        <v>801.51101085662231</v>
      </c>
      <c r="R28" s="16">
        <f t="shared" si="7"/>
        <v>69.186520995742598</v>
      </c>
      <c r="S28" s="30">
        <f t="shared" si="21"/>
        <v>0</v>
      </c>
      <c r="T28" s="25">
        <f t="shared" si="8"/>
        <v>0</v>
      </c>
      <c r="U28" s="25">
        <f t="shared" si="9"/>
        <v>0</v>
      </c>
      <c r="V28" s="25">
        <f t="shared" si="10"/>
        <v>0</v>
      </c>
      <c r="W28" s="25">
        <f t="shared" si="11"/>
        <v>0</v>
      </c>
      <c r="X28" s="34">
        <f t="shared" si="12"/>
        <v>1</v>
      </c>
      <c r="Y28" s="27">
        <f t="shared" si="13"/>
        <v>1</v>
      </c>
      <c r="Z28" s="27">
        <f t="shared" si="14"/>
        <v>0</v>
      </c>
      <c r="AA28" s="27">
        <f t="shared" si="15"/>
        <v>1</v>
      </c>
      <c r="AB28" s="27">
        <f t="shared" si="16"/>
        <v>0</v>
      </c>
      <c r="AD28" s="30">
        <f t="shared" si="17"/>
        <v>0</v>
      </c>
      <c r="AF28" s="30">
        <f t="shared" si="18"/>
        <v>0</v>
      </c>
      <c r="AH28" s="34">
        <f t="shared" si="19"/>
        <v>0</v>
      </c>
      <c r="AJ28" s="34">
        <f t="shared" si="20"/>
        <v>0</v>
      </c>
    </row>
    <row r="29" spans="1:36" x14ac:dyDescent="0.25">
      <c r="A29" s="6">
        <v>43691.333333333336</v>
      </c>
      <c r="B29" s="2">
        <v>18.600000000000001</v>
      </c>
      <c r="C29" s="2">
        <v>205</v>
      </c>
      <c r="D29" s="2">
        <v>1.2695129442179163</v>
      </c>
      <c r="E29" s="2">
        <v>2.3117538610557542</v>
      </c>
      <c r="F29" s="2" t="s">
        <v>11</v>
      </c>
      <c r="G29" s="2" t="s">
        <v>13</v>
      </c>
      <c r="H29" s="2">
        <v>85.9</v>
      </c>
      <c r="J29" s="7">
        <v>2.6661028781179299</v>
      </c>
      <c r="K29" s="14">
        <f t="shared" si="1"/>
        <v>463.55671665169223</v>
      </c>
      <c r="L29" s="9">
        <v>-0.3543490170621757</v>
      </c>
      <c r="M29" s="9">
        <f t="shared" si="2"/>
        <v>0.44223283286828791</v>
      </c>
      <c r="N29" s="19">
        <f t="shared" si="22"/>
        <v>562.91818329103262</v>
      </c>
      <c r="O29" s="17">
        <f t="shared" si="4"/>
        <v>865.97006222115647</v>
      </c>
      <c r="P29" s="17">
        <f t="shared" si="5"/>
        <v>248.14348547076972</v>
      </c>
      <c r="Q29" s="16">
        <f t="shared" si="6"/>
        <v>1577.781567600385</v>
      </c>
      <c r="R29" s="16">
        <f t="shared" si="7"/>
        <v>136.19428314130386</v>
      </c>
      <c r="S29" s="30">
        <f t="shared" si="21"/>
        <v>0</v>
      </c>
      <c r="T29" s="25">
        <f t="shared" si="8"/>
        <v>0</v>
      </c>
      <c r="U29" s="25">
        <f t="shared" si="9"/>
        <v>0</v>
      </c>
      <c r="V29" s="25">
        <f t="shared" si="10"/>
        <v>0</v>
      </c>
      <c r="W29" s="25">
        <f t="shared" si="11"/>
        <v>0</v>
      </c>
      <c r="X29" s="34">
        <f t="shared" si="12"/>
        <v>1</v>
      </c>
      <c r="Y29" s="27">
        <f t="shared" si="13"/>
        <v>1</v>
      </c>
      <c r="Z29" s="27">
        <f t="shared" si="14"/>
        <v>1</v>
      </c>
      <c r="AA29" s="27">
        <f t="shared" si="15"/>
        <v>1</v>
      </c>
      <c r="AB29" s="27">
        <f t="shared" si="16"/>
        <v>0</v>
      </c>
      <c r="AD29" s="30">
        <f t="shared" si="17"/>
        <v>0</v>
      </c>
      <c r="AF29" s="30">
        <f t="shared" si="18"/>
        <v>0</v>
      </c>
      <c r="AH29" s="34">
        <f t="shared" si="19"/>
        <v>1</v>
      </c>
      <c r="AJ29" s="34">
        <f t="shared" si="20"/>
        <v>0</v>
      </c>
    </row>
    <row r="30" spans="1:36" x14ac:dyDescent="0.25">
      <c r="A30" s="6">
        <v>43697.427083333336</v>
      </c>
      <c r="B30" s="2">
        <v>21.2</v>
      </c>
      <c r="C30" s="2">
        <v>613</v>
      </c>
      <c r="D30" s="2">
        <v>1.3263358609287514</v>
      </c>
      <c r="E30" s="2">
        <v>2.7874604745184151</v>
      </c>
      <c r="F30" s="2" t="s">
        <v>11</v>
      </c>
      <c r="G30" s="2" t="s">
        <v>12</v>
      </c>
      <c r="H30" s="2">
        <v>76.400000000000006</v>
      </c>
      <c r="I30" s="2" t="s">
        <v>25</v>
      </c>
      <c r="J30" s="7">
        <v>2.7381180449213853</v>
      </c>
      <c r="K30" s="14">
        <f t="shared" si="1"/>
        <v>547.16466667790917</v>
      </c>
      <c r="L30" s="9">
        <v>4.9342429597029724E-2</v>
      </c>
      <c r="M30" s="9">
        <f t="shared" si="2"/>
        <v>1.1203208783962757</v>
      </c>
      <c r="N30" s="19">
        <f t="shared" si="22"/>
        <v>664.44715190871489</v>
      </c>
      <c r="O30" s="17">
        <f t="shared" si="4"/>
        <v>1022.1580303501737</v>
      </c>
      <c r="P30" s="17">
        <f t="shared" si="5"/>
        <v>292.8991051982261</v>
      </c>
      <c r="Q30" s="16">
        <f t="shared" si="6"/>
        <v>1862.3531803451031</v>
      </c>
      <c r="R30" s="16">
        <f t="shared" si="7"/>
        <v>160.75853689860742</v>
      </c>
      <c r="S30" s="30">
        <f t="shared" si="21"/>
        <v>0</v>
      </c>
      <c r="T30" s="25">
        <f t="shared" si="8"/>
        <v>0</v>
      </c>
      <c r="U30" s="25">
        <f t="shared" si="9"/>
        <v>0</v>
      </c>
      <c r="V30" s="25">
        <f t="shared" si="10"/>
        <v>0</v>
      </c>
      <c r="W30" s="25">
        <f t="shared" si="11"/>
        <v>1</v>
      </c>
      <c r="X30" s="34">
        <f t="shared" si="12"/>
        <v>0</v>
      </c>
      <c r="Y30" s="27">
        <f t="shared" si="13"/>
        <v>0</v>
      </c>
      <c r="Z30" s="27">
        <f t="shared" si="14"/>
        <v>0</v>
      </c>
      <c r="AA30" s="27">
        <f t="shared" si="15"/>
        <v>0</v>
      </c>
      <c r="AB30" s="27">
        <f t="shared" si="16"/>
        <v>0</v>
      </c>
      <c r="AD30" s="30">
        <f t="shared" si="17"/>
        <v>0</v>
      </c>
      <c r="AF30" s="30">
        <f t="shared" si="18"/>
        <v>0</v>
      </c>
      <c r="AH30" s="34">
        <f t="shared" si="19"/>
        <v>0</v>
      </c>
      <c r="AJ30" s="34">
        <f t="shared" si="20"/>
        <v>0</v>
      </c>
    </row>
    <row r="31" spans="1:36" x14ac:dyDescent="0.25">
      <c r="A31" s="6">
        <v>43698.333333333336</v>
      </c>
      <c r="B31" s="2">
        <v>13.7</v>
      </c>
      <c r="C31" s="2">
        <v>425</v>
      </c>
      <c r="D31" s="2">
        <v>1.1367205671564067</v>
      </c>
      <c r="E31" s="2">
        <v>2.6283889300503116</v>
      </c>
      <c r="F31" s="2" t="s">
        <v>11</v>
      </c>
      <c r="G31" s="2" t="s">
        <v>13</v>
      </c>
      <c r="H31" s="2">
        <v>71.2</v>
      </c>
      <c r="I31" s="2" t="s">
        <v>26</v>
      </c>
      <c r="J31" s="7">
        <v>2.4978069556650699</v>
      </c>
      <c r="K31" s="14">
        <f t="shared" si="1"/>
        <v>314.63494477248821</v>
      </c>
      <c r="L31" s="9">
        <v>0.13058197438524166</v>
      </c>
      <c r="M31" s="9">
        <f t="shared" si="2"/>
        <v>1.3507717660138376</v>
      </c>
      <c r="N31" s="19">
        <f t="shared" si="22"/>
        <v>382.07564500523318</v>
      </c>
      <c r="O31" s="17">
        <f t="shared" si="4"/>
        <v>587.76937732585293</v>
      </c>
      <c r="P31" s="17">
        <f t="shared" si="5"/>
        <v>168.42515498575381</v>
      </c>
      <c r="Q31" s="16">
        <f t="shared" si="6"/>
        <v>1070.90502316678</v>
      </c>
      <c r="R31" s="16">
        <f t="shared" si="7"/>
        <v>92.440642569074441</v>
      </c>
      <c r="S31" s="30">
        <f t="shared" si="21"/>
        <v>0</v>
      </c>
      <c r="T31" s="25">
        <f t="shared" si="8"/>
        <v>0</v>
      </c>
      <c r="U31" s="25">
        <f t="shared" si="9"/>
        <v>1</v>
      </c>
      <c r="V31" s="25">
        <f t="shared" si="10"/>
        <v>0</v>
      </c>
      <c r="W31" s="25">
        <f t="shared" si="11"/>
        <v>1</v>
      </c>
      <c r="X31" s="34">
        <f t="shared" si="12"/>
        <v>0</v>
      </c>
      <c r="Y31" s="27">
        <f t="shared" si="13"/>
        <v>0</v>
      </c>
      <c r="Z31" s="27">
        <f t="shared" si="14"/>
        <v>0</v>
      </c>
      <c r="AA31" s="27">
        <f t="shared" si="15"/>
        <v>0</v>
      </c>
      <c r="AB31" s="27">
        <f t="shared" si="16"/>
        <v>0</v>
      </c>
      <c r="AD31" s="30">
        <f t="shared" si="17"/>
        <v>1</v>
      </c>
      <c r="AF31" s="30">
        <f t="shared" si="18"/>
        <v>0</v>
      </c>
      <c r="AH31" s="34">
        <f t="shared" si="19"/>
        <v>0</v>
      </c>
      <c r="AJ31" s="34">
        <f t="shared" si="20"/>
        <v>0</v>
      </c>
    </row>
    <row r="32" spans="1:36" x14ac:dyDescent="0.25">
      <c r="A32" s="6">
        <v>43704.458333333336</v>
      </c>
      <c r="B32" s="2">
        <v>16.8</v>
      </c>
      <c r="C32" s="2">
        <v>431</v>
      </c>
      <c r="D32" s="2">
        <v>1.2253092817258628</v>
      </c>
      <c r="E32" s="2">
        <v>2.6344772701607315</v>
      </c>
      <c r="F32" s="2" t="s">
        <v>11</v>
      </c>
      <c r="G32" s="2" t="s">
        <v>12</v>
      </c>
      <c r="H32" s="2">
        <v>100</v>
      </c>
      <c r="I32" s="2" t="s">
        <v>27</v>
      </c>
      <c r="J32" s="7">
        <v>2.6100808660151635</v>
      </c>
      <c r="K32" s="14">
        <f t="shared" si="1"/>
        <v>407.45613943329261</v>
      </c>
      <c r="L32" s="9">
        <v>2.4396404145567985E-2</v>
      </c>
      <c r="M32" s="9">
        <f t="shared" si="2"/>
        <v>1.0577825642766199</v>
      </c>
      <c r="N32" s="19">
        <f t="shared" si="22"/>
        <v>494.79267917264775</v>
      </c>
      <c r="O32" s="17">
        <f t="shared" si="4"/>
        <v>761.16860298361621</v>
      </c>
      <c r="P32" s="17">
        <f t="shared" si="5"/>
        <v>218.11265587035274</v>
      </c>
      <c r="Q32" s="16">
        <f t="shared" si="6"/>
        <v>1386.8352313973846</v>
      </c>
      <c r="R32" s="16">
        <f t="shared" si="7"/>
        <v>119.71177383098298</v>
      </c>
      <c r="S32" s="30">
        <f t="shared" si="21"/>
        <v>0</v>
      </c>
      <c r="T32" s="25">
        <f t="shared" si="8"/>
        <v>0</v>
      </c>
      <c r="U32" s="25">
        <f t="shared" si="9"/>
        <v>1</v>
      </c>
      <c r="V32" s="25">
        <f t="shared" si="10"/>
        <v>0</v>
      </c>
      <c r="W32" s="25">
        <f t="shared" si="11"/>
        <v>1</v>
      </c>
      <c r="X32" s="34">
        <f t="shared" si="12"/>
        <v>0</v>
      </c>
      <c r="Y32" s="27">
        <f t="shared" si="13"/>
        <v>0</v>
      </c>
      <c r="Z32" s="27">
        <f t="shared" si="14"/>
        <v>0</v>
      </c>
      <c r="AA32" s="27">
        <f t="shared" si="15"/>
        <v>0</v>
      </c>
      <c r="AB32" s="27">
        <f t="shared" si="16"/>
        <v>0</v>
      </c>
      <c r="AD32" s="30">
        <f t="shared" si="17"/>
        <v>0</v>
      </c>
      <c r="AF32" s="30">
        <f t="shared" si="18"/>
        <v>0</v>
      </c>
      <c r="AH32" s="34">
        <f t="shared" si="19"/>
        <v>0</v>
      </c>
      <c r="AJ32" s="34">
        <f t="shared" si="20"/>
        <v>0</v>
      </c>
    </row>
    <row r="33" spans="1:36" x14ac:dyDescent="0.25">
      <c r="A33" s="6">
        <v>43705.333333333336</v>
      </c>
      <c r="B33" s="2">
        <v>16.600000000000001</v>
      </c>
      <c r="C33" s="2">
        <v>205</v>
      </c>
      <c r="D33" s="2">
        <v>1.2201080880400552</v>
      </c>
      <c r="E33" s="2">
        <v>2.3117538610557542</v>
      </c>
      <c r="F33" s="2" t="s">
        <v>11</v>
      </c>
      <c r="G33" s="2" t="s">
        <v>13</v>
      </c>
      <c r="H33" s="2">
        <v>115</v>
      </c>
      <c r="J33" s="7">
        <v>2.6034890743131176</v>
      </c>
      <c r="K33" s="14">
        <f t="shared" si="1"/>
        <v>401.31840203877971</v>
      </c>
      <c r="L33" s="9">
        <v>-0.2917352132573634</v>
      </c>
      <c r="M33" s="9">
        <f t="shared" si="2"/>
        <v>0.51081634671761411</v>
      </c>
      <c r="N33" s="19">
        <f t="shared" si="22"/>
        <v>487.33934313085183</v>
      </c>
      <c r="O33" s="17">
        <f t="shared" si="4"/>
        <v>749.70269893671809</v>
      </c>
      <c r="P33" s="17">
        <f t="shared" si="5"/>
        <v>214.8271041886087</v>
      </c>
      <c r="Q33" s="16">
        <f t="shared" si="6"/>
        <v>1365.9445645599303</v>
      </c>
      <c r="R33" s="16">
        <f t="shared" si="7"/>
        <v>117.90848910976663</v>
      </c>
      <c r="S33" s="30">
        <f t="shared" si="21"/>
        <v>0</v>
      </c>
      <c r="T33" s="25">
        <f t="shared" si="8"/>
        <v>0</v>
      </c>
      <c r="U33" s="25">
        <f t="shared" si="9"/>
        <v>0</v>
      </c>
      <c r="V33" s="25">
        <f t="shared" si="10"/>
        <v>0</v>
      </c>
      <c r="W33" s="25">
        <f t="shared" si="11"/>
        <v>0</v>
      </c>
      <c r="X33" s="34">
        <f t="shared" si="12"/>
        <v>1</v>
      </c>
      <c r="Y33" s="27">
        <f t="shared" si="13"/>
        <v>1</v>
      </c>
      <c r="Z33" s="27">
        <f t="shared" si="14"/>
        <v>0</v>
      </c>
      <c r="AA33" s="27">
        <f t="shared" si="15"/>
        <v>1</v>
      </c>
      <c r="AB33" s="27">
        <f t="shared" si="16"/>
        <v>0</v>
      </c>
      <c r="AD33" s="30">
        <f t="shared" si="17"/>
        <v>0</v>
      </c>
      <c r="AF33" s="30">
        <f t="shared" si="18"/>
        <v>0</v>
      </c>
      <c r="AH33" s="34">
        <f t="shared" si="19"/>
        <v>1</v>
      </c>
      <c r="AJ33" s="34">
        <f t="shared" si="20"/>
        <v>0</v>
      </c>
    </row>
    <row r="34" spans="1:36" x14ac:dyDescent="0.25">
      <c r="A34" s="6">
        <v>43711.395833333336</v>
      </c>
      <c r="B34" s="2">
        <v>4</v>
      </c>
      <c r="C34" s="2">
        <v>82</v>
      </c>
      <c r="D34" s="2">
        <v>0.6020599913279624</v>
      </c>
      <c r="E34" s="2">
        <v>1.9138138523837167</v>
      </c>
      <c r="F34" s="2" t="s">
        <v>11</v>
      </c>
      <c r="G34" s="2" t="s">
        <v>12</v>
      </c>
      <c r="H34" s="2">
        <v>70.5</v>
      </c>
      <c r="J34" s="7">
        <v>1.8201988218296037</v>
      </c>
      <c r="K34" s="14">
        <f t="shared" si="1"/>
        <v>66.099598547663334</v>
      </c>
      <c r="L34" s="9">
        <v>9.3615030554113021E-2</v>
      </c>
      <c r="M34" s="9">
        <f t="shared" si="2"/>
        <v>1.2405521637301802</v>
      </c>
      <c r="N34" s="19">
        <f t="shared" si="22"/>
        <v>80.267774350199119</v>
      </c>
      <c r="O34" s="17">
        <f t="shared" si="4"/>
        <v>123.48062580252243</v>
      </c>
      <c r="P34" s="17">
        <f t="shared" si="5"/>
        <v>35.383339692087986</v>
      </c>
      <c r="Q34" s="16">
        <f t="shared" si="6"/>
        <v>224.97943502488491</v>
      </c>
      <c r="R34" s="16">
        <f t="shared" si="7"/>
        <v>19.420250245001217</v>
      </c>
      <c r="S34" s="30">
        <f t="shared" si="21"/>
        <v>0</v>
      </c>
      <c r="T34" s="25">
        <f t="shared" si="8"/>
        <v>0</v>
      </c>
      <c r="U34" s="25">
        <f t="shared" si="9"/>
        <v>0</v>
      </c>
      <c r="V34" s="25">
        <f t="shared" si="10"/>
        <v>0</v>
      </c>
      <c r="W34" s="25">
        <f t="shared" si="11"/>
        <v>0</v>
      </c>
      <c r="X34" s="34">
        <f t="shared" si="12"/>
        <v>0</v>
      </c>
      <c r="Y34" s="27">
        <f t="shared" si="13"/>
        <v>0</v>
      </c>
      <c r="Z34" s="27">
        <f t="shared" si="14"/>
        <v>0</v>
      </c>
      <c r="AA34" s="27">
        <f t="shared" si="15"/>
        <v>0</v>
      </c>
      <c r="AB34" s="27">
        <f t="shared" si="16"/>
        <v>0</v>
      </c>
      <c r="AD34" s="30">
        <f t="shared" si="17"/>
        <v>0</v>
      </c>
      <c r="AF34" s="30">
        <f t="shared" si="18"/>
        <v>0</v>
      </c>
      <c r="AH34" s="34">
        <f t="shared" si="19"/>
        <v>0</v>
      </c>
      <c r="AJ34" s="34">
        <f t="shared" si="20"/>
        <v>0</v>
      </c>
    </row>
    <row r="35" spans="1:36" x14ac:dyDescent="0.25">
      <c r="A35" s="6">
        <v>43712.333333333336</v>
      </c>
      <c r="B35" s="2">
        <v>5</v>
      </c>
      <c r="C35" s="2">
        <v>315</v>
      </c>
      <c r="D35" s="2">
        <v>0.69897000433601886</v>
      </c>
      <c r="E35" s="2">
        <v>2.4983105537896004</v>
      </c>
      <c r="F35" s="2" t="s">
        <v>11</v>
      </c>
      <c r="G35" s="2" t="s">
        <v>13</v>
      </c>
      <c r="H35" s="2">
        <v>67.099999999999994</v>
      </c>
      <c r="J35" s="7">
        <v>1.9430188239638744</v>
      </c>
      <c r="K35" s="14">
        <f t="shared" si="1"/>
        <v>87.703883449688107</v>
      </c>
      <c r="L35" s="9">
        <v>0.55529172982572605</v>
      </c>
      <c r="M35" s="9">
        <f t="shared" si="2"/>
        <v>3.5916311525783442</v>
      </c>
      <c r="N35" s="19">
        <f t="shared" si="22"/>
        <v>106.5028484446762</v>
      </c>
      <c r="O35" s="17">
        <f t="shared" si="4"/>
        <v>163.83957923541453</v>
      </c>
      <c r="P35" s="17">
        <f t="shared" si="5"/>
        <v>46.948186805974359</v>
      </c>
      <c r="Q35" s="16">
        <f t="shared" si="6"/>
        <v>298.51270781578336</v>
      </c>
      <c r="R35" s="16">
        <f t="shared" si="7"/>
        <v>25.767650658622255</v>
      </c>
      <c r="S35" s="30">
        <f t="shared" si="21"/>
        <v>1</v>
      </c>
      <c r="T35" s="25">
        <f t="shared" si="8"/>
        <v>1</v>
      </c>
      <c r="U35" s="25">
        <f t="shared" si="9"/>
        <v>1</v>
      </c>
      <c r="V35" s="25">
        <f t="shared" si="10"/>
        <v>0</v>
      </c>
      <c r="W35" s="25">
        <f t="shared" si="11"/>
        <v>1</v>
      </c>
      <c r="X35" s="34">
        <f t="shared" si="12"/>
        <v>0</v>
      </c>
      <c r="Y35" s="27">
        <f t="shared" si="13"/>
        <v>0</v>
      </c>
      <c r="Z35" s="27">
        <f t="shared" si="14"/>
        <v>0</v>
      </c>
      <c r="AA35" s="27">
        <f t="shared" si="15"/>
        <v>0</v>
      </c>
      <c r="AB35" s="27">
        <f t="shared" si="16"/>
        <v>0</v>
      </c>
      <c r="AD35" s="30">
        <f t="shared" si="17"/>
        <v>0</v>
      </c>
      <c r="AF35" s="30">
        <f t="shared" si="18"/>
        <v>0</v>
      </c>
      <c r="AH35" s="34">
        <f t="shared" si="19"/>
        <v>0</v>
      </c>
      <c r="AJ35" s="34">
        <f t="shared" si="20"/>
        <v>0</v>
      </c>
    </row>
    <row r="36" spans="1:36" x14ac:dyDescent="0.25">
      <c r="A36" s="6">
        <v>43719.333333333336</v>
      </c>
      <c r="B36" s="2">
        <v>3.9</v>
      </c>
      <c r="C36" s="2">
        <v>150</v>
      </c>
      <c r="D36" s="2">
        <v>0.59106460702649921</v>
      </c>
      <c r="E36" s="2">
        <v>2.1760912590556813</v>
      </c>
      <c r="F36" s="2" t="s">
        <v>11</v>
      </c>
      <c r="G36" s="2" t="s">
        <v>13</v>
      </c>
      <c r="H36" s="2">
        <v>54.7</v>
      </c>
      <c r="J36" s="7">
        <v>1.8062636970529662</v>
      </c>
      <c r="K36" s="14">
        <f t="shared" si="1"/>
        <v>64.012339076733554</v>
      </c>
      <c r="L36" s="9">
        <v>0.36982756200271516</v>
      </c>
      <c r="M36" s="9">
        <f t="shared" si="2"/>
        <v>2.3432982166171201</v>
      </c>
      <c r="N36" s="19">
        <f t="shared" si="22"/>
        <v>77.733119436945785</v>
      </c>
      <c r="O36" s="17">
        <f t="shared" si="4"/>
        <v>119.58141746622971</v>
      </c>
      <c r="P36" s="17">
        <f t="shared" si="5"/>
        <v>34.266022605325631</v>
      </c>
      <c r="Q36" s="16">
        <f t="shared" si="6"/>
        <v>217.87514896509123</v>
      </c>
      <c r="R36" s="16">
        <f t="shared" si="7"/>
        <v>18.807007469820427</v>
      </c>
      <c r="S36" s="30">
        <f t="shared" si="21"/>
        <v>0</v>
      </c>
      <c r="T36" s="25">
        <f t="shared" si="8"/>
        <v>0</v>
      </c>
      <c r="U36" s="25">
        <f t="shared" si="9"/>
        <v>0</v>
      </c>
      <c r="V36" s="25">
        <f t="shared" si="10"/>
        <v>0</v>
      </c>
      <c r="W36" s="25">
        <f t="shared" si="11"/>
        <v>0</v>
      </c>
      <c r="X36" s="34">
        <f t="shared" si="12"/>
        <v>0</v>
      </c>
      <c r="Y36" s="27">
        <f t="shared" si="13"/>
        <v>0</v>
      </c>
      <c r="Z36" s="27">
        <f t="shared" si="14"/>
        <v>0</v>
      </c>
      <c r="AA36" s="27">
        <f t="shared" si="15"/>
        <v>0</v>
      </c>
      <c r="AB36" s="27">
        <f t="shared" si="16"/>
        <v>0</v>
      </c>
      <c r="AD36" s="30">
        <f t="shared" si="17"/>
        <v>0</v>
      </c>
      <c r="AF36" s="30">
        <f t="shared" si="18"/>
        <v>0</v>
      </c>
      <c r="AH36" s="34">
        <f t="shared" si="19"/>
        <v>0</v>
      </c>
      <c r="AJ36" s="34">
        <f t="shared" si="20"/>
        <v>0</v>
      </c>
    </row>
    <row r="37" spans="1:36" x14ac:dyDescent="0.25">
      <c r="A37" s="6">
        <v>43726.333333333336</v>
      </c>
      <c r="B37" s="2">
        <v>6.5</v>
      </c>
      <c r="C37" s="2">
        <v>100</v>
      </c>
      <c r="D37" s="2">
        <v>0.81291335664285558</v>
      </c>
      <c r="E37" s="2">
        <v>2</v>
      </c>
      <c r="F37" s="2" t="s">
        <v>11</v>
      </c>
      <c r="G37" s="2" t="s">
        <v>13</v>
      </c>
      <c r="H37" s="2">
        <v>51.9</v>
      </c>
      <c r="I37" s="2" t="s">
        <v>28</v>
      </c>
      <c r="J37" s="7">
        <v>2.0874262214982058</v>
      </c>
      <c r="K37" s="14">
        <f t="shared" si="1"/>
        <v>122.29993367104458</v>
      </c>
      <c r="L37" s="9">
        <v>-8.7426221498205781E-2</v>
      </c>
      <c r="M37" s="9">
        <f t="shared" si="2"/>
        <v>0.81766193159985134</v>
      </c>
      <c r="N37" s="19">
        <f t="shared" si="22"/>
        <v>148.51441906826457</v>
      </c>
      <c r="O37" s="17">
        <f t="shared" si="4"/>
        <v>228.46844273067714</v>
      </c>
      <c r="P37" s="17">
        <f t="shared" si="5"/>
        <v>65.467570037993525</v>
      </c>
      <c r="Q37" s="16">
        <f t="shared" si="6"/>
        <v>416.26531152155059</v>
      </c>
      <c r="R37" s="16">
        <f t="shared" si="7"/>
        <v>35.932068711825764</v>
      </c>
      <c r="S37" s="30">
        <f t="shared" si="21"/>
        <v>0</v>
      </c>
      <c r="T37" s="25">
        <f t="shared" si="8"/>
        <v>0</v>
      </c>
      <c r="U37" s="25">
        <f t="shared" si="9"/>
        <v>0</v>
      </c>
      <c r="V37" s="25">
        <f t="shared" si="10"/>
        <v>0</v>
      </c>
      <c r="W37" s="25">
        <f t="shared" si="11"/>
        <v>0</v>
      </c>
      <c r="X37" s="34">
        <f t="shared" si="12"/>
        <v>0</v>
      </c>
      <c r="Y37" s="27">
        <f t="shared" si="13"/>
        <v>0</v>
      </c>
      <c r="Z37" s="27">
        <f t="shared" si="14"/>
        <v>0</v>
      </c>
      <c r="AA37" s="27">
        <f t="shared" si="15"/>
        <v>1</v>
      </c>
      <c r="AB37" s="27">
        <f t="shared" si="16"/>
        <v>0</v>
      </c>
      <c r="AD37" s="30">
        <f t="shared" si="17"/>
        <v>0</v>
      </c>
      <c r="AF37" s="30">
        <f t="shared" si="18"/>
        <v>0</v>
      </c>
      <c r="AH37" s="34">
        <f t="shared" si="19"/>
        <v>0</v>
      </c>
      <c r="AJ37" s="34">
        <f t="shared" si="20"/>
        <v>0</v>
      </c>
    </row>
    <row r="38" spans="1:36" x14ac:dyDescent="0.25">
      <c r="A38" s="6">
        <v>43740.395833333336</v>
      </c>
      <c r="B38" s="2">
        <v>14.6</v>
      </c>
      <c r="C38" s="2">
        <v>133</v>
      </c>
      <c r="D38" s="2">
        <v>1.1643528557844371</v>
      </c>
      <c r="E38" s="2">
        <v>2.1238516409670858</v>
      </c>
      <c r="F38" s="2" t="s">
        <v>11</v>
      </c>
      <c r="G38" s="2" t="s">
        <v>12</v>
      </c>
      <c r="H38" s="2">
        <v>51.9</v>
      </c>
      <c r="I38" s="2" t="s">
        <v>29</v>
      </c>
      <c r="J38" s="7">
        <v>2.5328270494915701</v>
      </c>
      <c r="K38" s="14">
        <f t="shared" si="1"/>
        <v>341.05706430683426</v>
      </c>
      <c r="L38" s="9">
        <v>-0.40897540852448433</v>
      </c>
      <c r="M38" s="9">
        <f t="shared" si="2"/>
        <v>0.3899640673630666</v>
      </c>
      <c r="N38" s="19">
        <f t="shared" si="22"/>
        <v>414.16123667652863</v>
      </c>
      <c r="O38" s="17">
        <f t="shared" si="4"/>
        <v>637.12852513939799</v>
      </c>
      <c r="P38" s="17">
        <f t="shared" si="5"/>
        <v>182.56900534809117</v>
      </c>
      <c r="Q38" s="16">
        <f t="shared" si="6"/>
        <v>1160.8364850153839</v>
      </c>
      <c r="R38" s="16">
        <f t="shared" si="7"/>
        <v>100.20353651449426</v>
      </c>
      <c r="S38" s="30">
        <f t="shared" si="21"/>
        <v>0</v>
      </c>
      <c r="T38" s="25">
        <f t="shared" si="8"/>
        <v>0</v>
      </c>
      <c r="U38" s="25">
        <f t="shared" si="9"/>
        <v>0</v>
      </c>
      <c r="V38" s="25">
        <f t="shared" si="10"/>
        <v>0</v>
      </c>
      <c r="W38" s="25">
        <f t="shared" si="11"/>
        <v>0</v>
      </c>
      <c r="X38" s="34">
        <f t="shared" si="12"/>
        <v>1</v>
      </c>
      <c r="Y38" s="27">
        <f t="shared" si="13"/>
        <v>1</v>
      </c>
      <c r="Z38" s="27">
        <f t="shared" si="14"/>
        <v>0</v>
      </c>
      <c r="AA38" s="27">
        <f t="shared" si="15"/>
        <v>1</v>
      </c>
      <c r="AB38" s="27">
        <f t="shared" si="16"/>
        <v>0</v>
      </c>
      <c r="AD38" s="30">
        <f t="shared" si="17"/>
        <v>0</v>
      </c>
      <c r="AF38" s="30">
        <f t="shared" si="18"/>
        <v>0</v>
      </c>
      <c r="AH38" s="34">
        <f t="shared" si="19"/>
        <v>1</v>
      </c>
      <c r="AJ38" s="34">
        <f t="shared" si="20"/>
        <v>0</v>
      </c>
    </row>
    <row r="39" spans="1:36" x14ac:dyDescent="0.25">
      <c r="A39" s="6">
        <v>43747.333333333336</v>
      </c>
      <c r="B39" s="2">
        <v>9.9</v>
      </c>
      <c r="C39" s="2">
        <v>236</v>
      </c>
      <c r="D39" s="2">
        <v>0.9956351945975499</v>
      </c>
      <c r="E39" s="2">
        <v>2.3729120029701067</v>
      </c>
      <c r="F39" s="2" t="s">
        <v>11</v>
      </c>
      <c r="H39" s="2">
        <v>106</v>
      </c>
      <c r="I39" s="2" t="s">
        <v>30</v>
      </c>
      <c r="J39" s="7">
        <v>2.3190008114810565</v>
      </c>
      <c r="K39" s="14">
        <f t="shared" si="1"/>
        <v>208.44947779808652</v>
      </c>
      <c r="L39" s="9">
        <v>5.3911191489050214E-2</v>
      </c>
      <c r="M39" s="9">
        <f t="shared" si="2"/>
        <v>1.1321688233184271</v>
      </c>
      <c r="N39" s="19">
        <f t="shared" si="22"/>
        <v>253.12976197954728</v>
      </c>
      <c r="O39" s="17">
        <f t="shared" si="4"/>
        <v>389.40436148271647</v>
      </c>
      <c r="P39" s="17">
        <f t="shared" si="5"/>
        <v>111.58371372330798</v>
      </c>
      <c r="Q39" s="16">
        <f t="shared" si="6"/>
        <v>709.48760320275312</v>
      </c>
      <c r="R39" s="16">
        <f t="shared" si="7"/>
        <v>61.243050052106106</v>
      </c>
      <c r="S39" s="30">
        <f t="shared" si="21"/>
        <v>0</v>
      </c>
      <c r="T39" s="25">
        <f t="shared" si="8"/>
        <v>0</v>
      </c>
      <c r="U39" s="25">
        <f t="shared" si="9"/>
        <v>1</v>
      </c>
      <c r="V39" s="25">
        <f t="shared" si="10"/>
        <v>0</v>
      </c>
      <c r="W39" s="25">
        <f t="shared" si="11"/>
        <v>1</v>
      </c>
      <c r="X39" s="34">
        <f t="shared" si="12"/>
        <v>0</v>
      </c>
      <c r="Y39" s="27">
        <f t="shared" si="13"/>
        <v>0</v>
      </c>
      <c r="Z39" s="27">
        <f t="shared" si="14"/>
        <v>0</v>
      </c>
      <c r="AA39" s="27">
        <f t="shared" si="15"/>
        <v>0</v>
      </c>
      <c r="AB39" s="27">
        <f t="shared" si="16"/>
        <v>0</v>
      </c>
      <c r="AD39" s="30">
        <f t="shared" si="17"/>
        <v>0</v>
      </c>
      <c r="AF39" s="30">
        <f t="shared" si="18"/>
        <v>0</v>
      </c>
      <c r="AH39" s="34">
        <f t="shared" si="19"/>
        <v>0</v>
      </c>
      <c r="AJ39" s="34">
        <f t="shared" si="20"/>
        <v>0</v>
      </c>
    </row>
    <row r="40" spans="1:36" x14ac:dyDescent="0.25">
      <c r="A40" s="6">
        <v>43754.333333333336</v>
      </c>
      <c r="B40" s="2">
        <v>7</v>
      </c>
      <c r="C40" s="2">
        <v>127</v>
      </c>
      <c r="D40" s="2">
        <v>0.84509804001425681</v>
      </c>
      <c r="E40" s="2">
        <v>2.1038037209559568</v>
      </c>
      <c r="F40" s="2" t="s">
        <v>11</v>
      </c>
      <c r="H40" s="2">
        <v>46.6</v>
      </c>
      <c r="I40" s="2" t="s">
        <v>31</v>
      </c>
      <c r="J40" s="7">
        <v>2.1282158443417991</v>
      </c>
      <c r="K40" s="14">
        <f t="shared" si="1"/>
        <v>134.34324811399551</v>
      </c>
      <c r="L40" s="9">
        <v>-2.441212338584231E-2</v>
      </c>
      <c r="M40" s="9">
        <f t="shared" si="2"/>
        <v>0.94533965631257888</v>
      </c>
      <c r="N40" s="19">
        <f t="shared" si="22"/>
        <v>163.1391681949664</v>
      </c>
      <c r="O40" s="17">
        <f t="shared" si="4"/>
        <v>250.96655220224682</v>
      </c>
      <c r="P40" s="17">
        <f t="shared" si="5"/>
        <v>71.914397179406265</v>
      </c>
      <c r="Q40" s="16">
        <f t="shared" si="6"/>
        <v>457.2564542627336</v>
      </c>
      <c r="R40" s="16">
        <f t="shared" si="7"/>
        <v>39.470428783599772</v>
      </c>
      <c r="S40" s="30">
        <f t="shared" si="21"/>
        <v>0</v>
      </c>
      <c r="T40" s="25">
        <f t="shared" si="8"/>
        <v>0</v>
      </c>
      <c r="U40" s="25">
        <f t="shared" si="9"/>
        <v>0</v>
      </c>
      <c r="V40" s="25">
        <f t="shared" si="10"/>
        <v>0</v>
      </c>
      <c r="W40" s="25">
        <f t="shared" si="11"/>
        <v>0</v>
      </c>
      <c r="X40" s="34">
        <f t="shared" si="12"/>
        <v>0</v>
      </c>
      <c r="Y40" s="27">
        <f t="shared" si="13"/>
        <v>1</v>
      </c>
      <c r="Z40" s="27">
        <f t="shared" si="14"/>
        <v>0</v>
      </c>
      <c r="AA40" s="27">
        <f t="shared" si="15"/>
        <v>1</v>
      </c>
      <c r="AB40" s="27">
        <f t="shared" si="16"/>
        <v>0</v>
      </c>
      <c r="AD40" s="30">
        <f t="shared" si="17"/>
        <v>0</v>
      </c>
      <c r="AF40" s="30">
        <f t="shared" si="18"/>
        <v>0</v>
      </c>
      <c r="AH40" s="34">
        <f t="shared" si="19"/>
        <v>0</v>
      </c>
      <c r="AJ40" s="34">
        <f t="shared" si="20"/>
        <v>0</v>
      </c>
    </row>
    <row r="41" spans="1:36" x14ac:dyDescent="0.25">
      <c r="A41" s="6">
        <v>43768.333333333336</v>
      </c>
      <c r="B41" s="2">
        <v>14.4</v>
      </c>
      <c r="C41" s="2">
        <v>167</v>
      </c>
      <c r="D41" s="2">
        <v>1.1583624920952498</v>
      </c>
      <c r="E41" s="2">
        <v>2.2227164711475833</v>
      </c>
      <c r="F41" s="2" t="s">
        <v>11</v>
      </c>
      <c r="G41" s="2" t="s">
        <v>12</v>
      </c>
      <c r="H41" s="2">
        <v>123</v>
      </c>
      <c r="I41" s="2" t="s">
        <v>32</v>
      </c>
      <c r="J41" s="7">
        <v>2.5252350942513013</v>
      </c>
      <c r="K41" s="14">
        <f t="shared" si="1"/>
        <v>335.14681324958485</v>
      </c>
      <c r="L41" s="9">
        <v>-0.30251862310371802</v>
      </c>
      <c r="M41" s="9">
        <f t="shared" si="2"/>
        <v>0.49828908823797974</v>
      </c>
      <c r="N41" s="19">
        <f t="shared" si="22"/>
        <v>406.98414772833723</v>
      </c>
      <c r="O41" s="17">
        <f t="shared" si="4"/>
        <v>626.08758820128685</v>
      </c>
      <c r="P41" s="17">
        <f t="shared" si="5"/>
        <v>179.40522787562446</v>
      </c>
      <c r="Q41" s="16">
        <f t="shared" si="6"/>
        <v>1140.7201004543433</v>
      </c>
      <c r="R41" s="16">
        <f t="shared" si="7"/>
        <v>98.467087926840549</v>
      </c>
      <c r="S41" s="30">
        <f t="shared" si="21"/>
        <v>0</v>
      </c>
      <c r="T41" s="25">
        <f t="shared" si="8"/>
        <v>0</v>
      </c>
      <c r="U41" s="25">
        <f t="shared" si="9"/>
        <v>0</v>
      </c>
      <c r="V41" s="25">
        <f t="shared" si="10"/>
        <v>0</v>
      </c>
      <c r="W41" s="25">
        <f t="shared" si="11"/>
        <v>0</v>
      </c>
      <c r="X41" s="34">
        <f t="shared" si="12"/>
        <v>1</v>
      </c>
      <c r="Y41" s="27">
        <f t="shared" si="13"/>
        <v>1</v>
      </c>
      <c r="Z41" s="27">
        <f t="shared" si="14"/>
        <v>0</v>
      </c>
      <c r="AA41" s="27">
        <f t="shared" si="15"/>
        <v>1</v>
      </c>
      <c r="AB41" s="27">
        <f t="shared" si="16"/>
        <v>0</v>
      </c>
      <c r="AD41" s="30">
        <f t="shared" si="17"/>
        <v>0</v>
      </c>
      <c r="AF41" s="30">
        <f t="shared" si="18"/>
        <v>0</v>
      </c>
      <c r="AH41" s="34">
        <f t="shared" si="19"/>
        <v>0</v>
      </c>
      <c r="AJ41" s="34">
        <f t="shared" si="20"/>
        <v>0</v>
      </c>
    </row>
    <row r="42" spans="1:36" x14ac:dyDescent="0.25">
      <c r="A42" s="6">
        <v>43908.479166666664</v>
      </c>
      <c r="B42" s="2">
        <v>4</v>
      </c>
      <c r="C42" s="2">
        <v>77</v>
      </c>
      <c r="D42" s="2">
        <v>0.6020599913279624</v>
      </c>
      <c r="E42" s="2">
        <v>1.8864907251724818</v>
      </c>
      <c r="F42" s="2" t="s">
        <v>11</v>
      </c>
      <c r="G42" s="2" t="s">
        <v>12</v>
      </c>
      <c r="H42" s="2">
        <v>167</v>
      </c>
      <c r="J42" s="7">
        <v>1.8201988218296037</v>
      </c>
      <c r="K42" s="14">
        <f t="shared" si="1"/>
        <v>66.099598547663334</v>
      </c>
      <c r="L42" s="9">
        <v>6.6291903342878156E-2</v>
      </c>
      <c r="M42" s="9">
        <f t="shared" si="2"/>
        <v>1.1649087391124862</v>
      </c>
      <c r="N42" s="19">
        <f t="shared" si="22"/>
        <v>80.267774350199119</v>
      </c>
      <c r="O42" s="17">
        <f t="shared" si="4"/>
        <v>123.48062580252243</v>
      </c>
      <c r="P42" s="17">
        <f t="shared" si="5"/>
        <v>35.383339692087986</v>
      </c>
      <c r="Q42" s="16">
        <f t="shared" si="6"/>
        <v>224.97943502488491</v>
      </c>
      <c r="R42" s="16">
        <f t="shared" si="7"/>
        <v>19.420250245001217</v>
      </c>
      <c r="S42" s="30">
        <f t="shared" si="21"/>
        <v>0</v>
      </c>
      <c r="T42" s="25">
        <f t="shared" si="8"/>
        <v>0</v>
      </c>
      <c r="U42" s="25">
        <f t="shared" si="9"/>
        <v>0</v>
      </c>
      <c r="V42" s="25">
        <f t="shared" si="10"/>
        <v>0</v>
      </c>
      <c r="W42" s="25">
        <f t="shared" si="11"/>
        <v>0</v>
      </c>
      <c r="X42" s="34">
        <f t="shared" si="12"/>
        <v>0</v>
      </c>
      <c r="Y42" s="27">
        <f t="shared" si="13"/>
        <v>0</v>
      </c>
      <c r="Z42" s="27">
        <f t="shared" si="14"/>
        <v>0</v>
      </c>
      <c r="AA42" s="27">
        <f t="shared" si="15"/>
        <v>0</v>
      </c>
      <c r="AB42" s="27">
        <f t="shared" si="16"/>
        <v>0</v>
      </c>
      <c r="AD42" s="30">
        <f t="shared" si="17"/>
        <v>0</v>
      </c>
      <c r="AF42" s="30">
        <f t="shared" si="18"/>
        <v>0</v>
      </c>
      <c r="AH42" s="34">
        <f t="shared" si="19"/>
        <v>0</v>
      </c>
      <c r="AJ42" s="34">
        <f t="shared" si="20"/>
        <v>0</v>
      </c>
    </row>
    <row r="43" spans="1:36" x14ac:dyDescent="0.25">
      <c r="A43" s="6">
        <v>43929.479166666664</v>
      </c>
      <c r="B43" s="2">
        <v>4.3</v>
      </c>
      <c r="C43" s="2">
        <v>155</v>
      </c>
      <c r="D43" s="2">
        <v>0.63346845557958653</v>
      </c>
      <c r="E43" s="2">
        <v>2.1903316981702914</v>
      </c>
      <c r="F43" s="2" t="s">
        <v>11</v>
      </c>
      <c r="G43" s="2" t="s">
        <v>13</v>
      </c>
      <c r="H43" s="2">
        <v>154</v>
      </c>
      <c r="J43" s="7">
        <v>1.8600046945839281</v>
      </c>
      <c r="K43" s="14">
        <f t="shared" si="1"/>
        <v>72.444379103747892</v>
      </c>
      <c r="L43" s="9">
        <v>0.33032700358636324</v>
      </c>
      <c r="M43" s="9">
        <f t="shared" si="2"/>
        <v>2.1395724819178028</v>
      </c>
      <c r="N43" s="19">
        <f t="shared" si="22"/>
        <v>87.972532399676396</v>
      </c>
      <c r="O43" s="17">
        <f t="shared" si="4"/>
        <v>135.33330707228916</v>
      </c>
      <c r="P43" s="17">
        <f t="shared" si="5"/>
        <v>38.779722281701027</v>
      </c>
      <c r="Q43" s="16">
        <f t="shared" si="6"/>
        <v>246.5748028671793</v>
      </c>
      <c r="R43" s="16">
        <f t="shared" si="7"/>
        <v>21.284364836558524</v>
      </c>
      <c r="S43" s="30">
        <f t="shared" si="21"/>
        <v>0</v>
      </c>
      <c r="T43" s="25">
        <f t="shared" si="8"/>
        <v>0</v>
      </c>
      <c r="U43" s="25">
        <f t="shared" si="9"/>
        <v>0</v>
      </c>
      <c r="V43" s="25">
        <f t="shared" si="10"/>
        <v>0</v>
      </c>
      <c r="W43" s="25">
        <f t="shared" si="11"/>
        <v>0</v>
      </c>
      <c r="X43" s="34">
        <f t="shared" si="12"/>
        <v>0</v>
      </c>
      <c r="Y43" s="27">
        <f t="shared" si="13"/>
        <v>0</v>
      </c>
      <c r="Z43" s="27">
        <f t="shared" si="14"/>
        <v>0</v>
      </c>
      <c r="AA43" s="27">
        <f t="shared" si="15"/>
        <v>1</v>
      </c>
      <c r="AB43" s="27">
        <f t="shared" si="16"/>
        <v>0</v>
      </c>
      <c r="AD43" s="30">
        <f t="shared" si="17"/>
        <v>0</v>
      </c>
      <c r="AF43" s="30">
        <f t="shared" si="18"/>
        <v>0</v>
      </c>
      <c r="AH43" s="34">
        <f t="shared" si="19"/>
        <v>0</v>
      </c>
      <c r="AJ43" s="34">
        <f t="shared" si="20"/>
        <v>0</v>
      </c>
    </row>
    <row r="44" spans="1:36" x14ac:dyDescent="0.25">
      <c r="A44" s="6">
        <v>43936.541666666664</v>
      </c>
      <c r="B44" s="2">
        <v>31</v>
      </c>
      <c r="C44" s="2">
        <v>1050</v>
      </c>
      <c r="D44" s="2">
        <v>1.4913616938342726</v>
      </c>
      <c r="E44" s="2">
        <v>3.0211892990699383</v>
      </c>
      <c r="F44" s="2" t="s">
        <v>11</v>
      </c>
      <c r="G44" s="2" t="s">
        <v>12</v>
      </c>
      <c r="H44" s="2">
        <v>451</v>
      </c>
      <c r="I44" s="2" t="s">
        <v>33</v>
      </c>
      <c r="J44" s="7">
        <v>2.9472654025631693</v>
      </c>
      <c r="K44" s="14">
        <f t="shared" si="1"/>
        <v>885.65667989900487</v>
      </c>
      <c r="L44" s="9">
        <v>7.3923896506769005E-2</v>
      </c>
      <c r="M44" s="9">
        <f t="shared" si="2"/>
        <v>1.185560978459212</v>
      </c>
      <c r="N44" s="19">
        <f t="shared" si="22"/>
        <v>1075.4935293989456</v>
      </c>
      <c r="O44" s="17">
        <f t="shared" si="4"/>
        <v>1654.4947848851848</v>
      </c>
      <c r="P44" s="17">
        <f t="shared" si="5"/>
        <v>474.09502998473403</v>
      </c>
      <c r="Q44" s="16">
        <f t="shared" si="6"/>
        <v>3014.4591472218167</v>
      </c>
      <c r="R44" s="16">
        <f t="shared" si="7"/>
        <v>260.20845410117278</v>
      </c>
      <c r="S44" s="30">
        <f t="shared" si="21"/>
        <v>0</v>
      </c>
      <c r="T44" s="25">
        <f t="shared" si="8"/>
        <v>0</v>
      </c>
      <c r="U44" s="25">
        <f t="shared" si="9"/>
        <v>0</v>
      </c>
      <c r="V44" s="25">
        <f t="shared" si="10"/>
        <v>0</v>
      </c>
      <c r="W44" s="25">
        <f t="shared" si="11"/>
        <v>0</v>
      </c>
      <c r="X44" s="34">
        <f t="shared" si="12"/>
        <v>0</v>
      </c>
      <c r="Y44" s="27">
        <f t="shared" si="13"/>
        <v>0</v>
      </c>
      <c r="Z44" s="27">
        <f t="shared" si="14"/>
        <v>0</v>
      </c>
      <c r="AA44" s="27">
        <f t="shared" si="15"/>
        <v>0</v>
      </c>
      <c r="AB44" s="27">
        <f t="shared" si="16"/>
        <v>0</v>
      </c>
      <c r="AD44" s="30">
        <f t="shared" si="17"/>
        <v>0</v>
      </c>
      <c r="AF44" s="30">
        <f t="shared" si="18"/>
        <v>0</v>
      </c>
      <c r="AH44" s="34">
        <f t="shared" si="19"/>
        <v>0</v>
      </c>
      <c r="AJ44" s="34">
        <f t="shared" si="20"/>
        <v>0</v>
      </c>
    </row>
    <row r="45" spans="1:36" x14ac:dyDescent="0.25">
      <c r="A45" s="6">
        <v>43937.53125</v>
      </c>
      <c r="B45" s="2">
        <v>18.899999999999999</v>
      </c>
      <c r="C45" s="2">
        <v>420</v>
      </c>
      <c r="D45" s="2">
        <v>1.2764618041732441</v>
      </c>
      <c r="E45" s="2">
        <v>2.6232492903979003</v>
      </c>
      <c r="F45" s="2" t="s">
        <v>11</v>
      </c>
      <c r="G45" s="2" t="s">
        <v>13</v>
      </c>
      <c r="H45" s="2">
        <v>362</v>
      </c>
      <c r="I45" s="2" t="s">
        <v>33</v>
      </c>
      <c r="J45" s="7">
        <v>2.6749095944525272</v>
      </c>
      <c r="K45" s="14">
        <f t="shared" si="1"/>
        <v>473.05277498693636</v>
      </c>
      <c r="L45" s="9">
        <v>-5.1660304054626849E-2</v>
      </c>
      <c r="M45" s="9">
        <f t="shared" si="2"/>
        <v>0.88785019813402177</v>
      </c>
      <c r="N45" s="19">
        <f t="shared" si="22"/>
        <v>574.44968248947441</v>
      </c>
      <c r="O45" s="17">
        <f t="shared" si="4"/>
        <v>883.70964387758181</v>
      </c>
      <c r="P45" s="17">
        <f t="shared" si="5"/>
        <v>253.22675776280249</v>
      </c>
      <c r="Q45" s="16">
        <f t="shared" si="6"/>
        <v>1610.1027599550698</v>
      </c>
      <c r="R45" s="16">
        <f t="shared" si="7"/>
        <v>138.98425211635899</v>
      </c>
      <c r="S45" s="30">
        <f t="shared" si="21"/>
        <v>0</v>
      </c>
      <c r="T45" s="25">
        <f t="shared" si="8"/>
        <v>0</v>
      </c>
      <c r="U45" s="25">
        <f t="shared" si="9"/>
        <v>0</v>
      </c>
      <c r="V45" s="25">
        <f t="shared" si="10"/>
        <v>0</v>
      </c>
      <c r="W45" s="25">
        <f t="shared" si="11"/>
        <v>1</v>
      </c>
      <c r="X45" s="34">
        <f t="shared" si="12"/>
        <v>0</v>
      </c>
      <c r="Y45" s="27">
        <f t="shared" si="13"/>
        <v>0</v>
      </c>
      <c r="Z45" s="27">
        <f t="shared" si="14"/>
        <v>0</v>
      </c>
      <c r="AA45" s="27">
        <f t="shared" si="15"/>
        <v>0</v>
      </c>
      <c r="AB45" s="27">
        <f t="shared" si="16"/>
        <v>0</v>
      </c>
      <c r="AD45" s="30">
        <f t="shared" si="17"/>
        <v>0</v>
      </c>
      <c r="AF45" s="30">
        <f t="shared" si="18"/>
        <v>0</v>
      </c>
      <c r="AH45" s="34">
        <f t="shared" si="19"/>
        <v>0</v>
      </c>
      <c r="AJ45" s="34">
        <f t="shared" si="20"/>
        <v>0</v>
      </c>
    </row>
    <row r="46" spans="1:36" x14ac:dyDescent="0.25">
      <c r="A46" s="6">
        <v>43942.479166666664</v>
      </c>
      <c r="B46" s="2">
        <v>10.6</v>
      </c>
      <c r="C46" s="2">
        <v>260</v>
      </c>
      <c r="D46" s="2">
        <v>1.0253058652647702</v>
      </c>
      <c r="E46" s="2">
        <v>2.4149733479708178</v>
      </c>
      <c r="F46" s="2" t="s">
        <v>11</v>
      </c>
      <c r="G46" s="2" t="s">
        <v>13</v>
      </c>
      <c r="H46" s="2">
        <v>259</v>
      </c>
      <c r="J46" s="7">
        <v>2.3566042718620834</v>
      </c>
      <c r="K46" s="14">
        <f t="shared" si="1"/>
        <v>227.30253113988775</v>
      </c>
      <c r="L46" s="9">
        <v>5.8369076108734319E-2</v>
      </c>
      <c r="M46" s="9">
        <f t="shared" si="2"/>
        <v>1.143849998924954</v>
      </c>
      <c r="N46" s="19">
        <f t="shared" si="22"/>
        <v>276.02388939789699</v>
      </c>
      <c r="O46" s="17">
        <f t="shared" si="4"/>
        <v>424.62374066329158</v>
      </c>
      <c r="P46" s="17">
        <f t="shared" si="5"/>
        <v>121.67581723502585</v>
      </c>
      <c r="Q46" s="16">
        <f t="shared" si="6"/>
        <v>773.65666598872303</v>
      </c>
      <c r="R46" s="16">
        <f t="shared" si="7"/>
        <v>66.782130800321625</v>
      </c>
      <c r="S46" s="30">
        <f t="shared" si="21"/>
        <v>0</v>
      </c>
      <c r="T46" s="25">
        <f t="shared" si="8"/>
        <v>0</v>
      </c>
      <c r="U46" s="25">
        <f t="shared" si="9"/>
        <v>1</v>
      </c>
      <c r="V46" s="25">
        <f t="shared" si="10"/>
        <v>0</v>
      </c>
      <c r="W46" s="25">
        <f t="shared" si="11"/>
        <v>1</v>
      </c>
      <c r="X46" s="34">
        <f t="shared" si="12"/>
        <v>0</v>
      </c>
      <c r="Y46" s="27">
        <f t="shared" si="13"/>
        <v>0</v>
      </c>
      <c r="Z46" s="27">
        <f t="shared" si="14"/>
        <v>0</v>
      </c>
      <c r="AA46" s="27">
        <f t="shared" si="15"/>
        <v>0</v>
      </c>
      <c r="AB46" s="27">
        <f t="shared" si="16"/>
        <v>0</v>
      </c>
      <c r="AD46" s="30">
        <f t="shared" si="17"/>
        <v>0</v>
      </c>
      <c r="AF46" s="30">
        <f t="shared" si="18"/>
        <v>0</v>
      </c>
      <c r="AH46" s="34">
        <f t="shared" si="19"/>
        <v>0</v>
      </c>
      <c r="AJ46" s="34">
        <f t="shared" si="20"/>
        <v>0</v>
      </c>
    </row>
    <row r="47" spans="1:36" x14ac:dyDescent="0.25">
      <c r="A47" s="6">
        <v>43943.40625</v>
      </c>
      <c r="B47" s="2">
        <v>8.6999999999999993</v>
      </c>
      <c r="C47" s="2">
        <v>137</v>
      </c>
      <c r="D47" s="2">
        <v>0.93951925261861846</v>
      </c>
      <c r="E47" s="2">
        <v>2.1367205671564067</v>
      </c>
      <c r="F47" s="2" t="s">
        <v>11</v>
      </c>
      <c r="G47" s="2" t="s">
        <v>12</v>
      </c>
      <c r="H47" s="2">
        <v>242</v>
      </c>
      <c r="J47" s="7">
        <v>2.2478816371079606</v>
      </c>
      <c r="K47" s="14">
        <f t="shared" si="1"/>
        <v>176.96265974398395</v>
      </c>
      <c r="L47" s="9">
        <v>-0.11116106995155395</v>
      </c>
      <c r="M47" s="9">
        <f t="shared" si="2"/>
        <v>0.77417462078271881</v>
      </c>
      <c r="N47" s="19">
        <f t="shared" si="22"/>
        <v>214.8938745898526</v>
      </c>
      <c r="O47" s="17">
        <f t="shared" si="4"/>
        <v>330.58385298829364</v>
      </c>
      <c r="P47" s="17">
        <f t="shared" si="5"/>
        <v>94.728713034795263</v>
      </c>
      <c r="Q47" s="16">
        <f t="shared" si="6"/>
        <v>602.31771575728988</v>
      </c>
      <c r="R47" s="16">
        <f t="shared" si="7"/>
        <v>51.992133261914617</v>
      </c>
      <c r="S47" s="30">
        <f t="shared" si="21"/>
        <v>0</v>
      </c>
      <c r="T47" s="25">
        <f t="shared" si="8"/>
        <v>0</v>
      </c>
      <c r="U47" s="25">
        <f t="shared" si="9"/>
        <v>0</v>
      </c>
      <c r="V47" s="25">
        <f t="shared" si="10"/>
        <v>0</v>
      </c>
      <c r="W47" s="25">
        <f t="shared" si="11"/>
        <v>0</v>
      </c>
      <c r="X47" s="34">
        <f t="shared" si="12"/>
        <v>0</v>
      </c>
      <c r="Y47" s="27">
        <f t="shared" si="13"/>
        <v>1</v>
      </c>
      <c r="Z47" s="27">
        <f t="shared" si="14"/>
        <v>0</v>
      </c>
      <c r="AA47" s="27">
        <f t="shared" si="15"/>
        <v>1</v>
      </c>
      <c r="AB47" s="27">
        <f t="shared" si="16"/>
        <v>0</v>
      </c>
      <c r="AD47" s="30">
        <f t="shared" si="17"/>
        <v>0</v>
      </c>
      <c r="AF47" s="30">
        <f t="shared" si="18"/>
        <v>0</v>
      </c>
      <c r="AH47" s="34">
        <f t="shared" si="19"/>
        <v>0</v>
      </c>
      <c r="AJ47" s="34">
        <f t="shared" si="20"/>
        <v>0</v>
      </c>
    </row>
    <row r="48" spans="1:36" x14ac:dyDescent="0.25">
      <c r="A48" s="6">
        <v>43950.40625</v>
      </c>
      <c r="B48" s="2">
        <v>5.5</v>
      </c>
      <c r="C48" s="2">
        <v>113</v>
      </c>
      <c r="D48" s="2">
        <v>0.74036268949424389</v>
      </c>
      <c r="E48" s="2">
        <v>2.0530784434834195</v>
      </c>
      <c r="F48" s="2" t="s">
        <v>11</v>
      </c>
      <c r="G48" s="2" t="s">
        <v>12</v>
      </c>
      <c r="H48" s="2">
        <v>218</v>
      </c>
      <c r="J48" s="7">
        <v>1.9954783121186614</v>
      </c>
      <c r="K48" s="14">
        <f t="shared" si="1"/>
        <v>98.9642441680556</v>
      </c>
      <c r="L48" s="9">
        <v>5.7600131364758056E-2</v>
      </c>
      <c r="M48" s="9">
        <f t="shared" si="2"/>
        <v>1.1418265349261862</v>
      </c>
      <c r="N48" s="19">
        <f t="shared" si="22"/>
        <v>120.17682095136279</v>
      </c>
      <c r="O48" s="17">
        <f t="shared" si="4"/>
        <v>184.87505325971648</v>
      </c>
      <c r="P48" s="17">
        <f t="shared" si="5"/>
        <v>52.975896158341158</v>
      </c>
      <c r="Q48" s="16">
        <f t="shared" si="6"/>
        <v>336.838955603324</v>
      </c>
      <c r="R48" s="16">
        <f t="shared" si="7"/>
        <v>29.075976696971679</v>
      </c>
      <c r="S48" s="30">
        <f t="shared" si="21"/>
        <v>0</v>
      </c>
      <c r="T48" s="25">
        <f t="shared" si="8"/>
        <v>0</v>
      </c>
      <c r="U48" s="25">
        <f t="shared" si="9"/>
        <v>0</v>
      </c>
      <c r="V48" s="25">
        <f t="shared" si="10"/>
        <v>0</v>
      </c>
      <c r="W48" s="25">
        <f t="shared" si="11"/>
        <v>0</v>
      </c>
      <c r="X48" s="34">
        <f t="shared" si="12"/>
        <v>0</v>
      </c>
      <c r="Y48" s="27">
        <f t="shared" si="13"/>
        <v>0</v>
      </c>
      <c r="Z48" s="27">
        <f t="shared" si="14"/>
        <v>0</v>
      </c>
      <c r="AA48" s="27">
        <f t="shared" si="15"/>
        <v>1</v>
      </c>
      <c r="AB48" s="27">
        <f t="shared" si="16"/>
        <v>0</v>
      </c>
      <c r="AD48" s="30">
        <f t="shared" si="17"/>
        <v>0</v>
      </c>
      <c r="AF48" s="30">
        <f t="shared" si="18"/>
        <v>0</v>
      </c>
      <c r="AH48" s="34">
        <f t="shared" si="19"/>
        <v>0</v>
      </c>
      <c r="AJ48" s="34">
        <f t="shared" si="20"/>
        <v>0</v>
      </c>
    </row>
    <row r="49" spans="1:36" x14ac:dyDescent="0.25">
      <c r="A49" s="6">
        <v>43955.40625</v>
      </c>
      <c r="B49" s="2">
        <v>10.4</v>
      </c>
      <c r="C49" s="2">
        <v>77</v>
      </c>
      <c r="D49" s="2">
        <v>1.0170333392987803</v>
      </c>
      <c r="E49" s="2">
        <v>1.8864907251724818</v>
      </c>
      <c r="F49" s="2" t="s">
        <v>11</v>
      </c>
      <c r="G49" s="2" t="s">
        <v>12</v>
      </c>
      <c r="H49" s="2">
        <v>293</v>
      </c>
      <c r="J49" s="7">
        <v>2.3461199924232368</v>
      </c>
      <c r="K49" s="14">
        <f t="shared" si="1"/>
        <v>221.88093760961934</v>
      </c>
      <c r="L49" s="9">
        <v>-0.45962926725075492</v>
      </c>
      <c r="M49" s="9">
        <f t="shared" si="2"/>
        <v>0.34703296655197569</v>
      </c>
      <c r="N49" s="19">
        <f t="shared" si="22"/>
        <v>269.44019969829492</v>
      </c>
      <c r="O49" s="17">
        <f t="shared" si="4"/>
        <v>414.4956645981743</v>
      </c>
      <c r="P49" s="17">
        <f t="shared" si="5"/>
        <v>118.7736197970855</v>
      </c>
      <c r="Q49" s="16">
        <f t="shared" si="6"/>
        <v>755.20349719232297</v>
      </c>
      <c r="R49" s="16">
        <f t="shared" si="7"/>
        <v>65.189251185348311</v>
      </c>
      <c r="S49" s="30">
        <f t="shared" si="21"/>
        <v>0</v>
      </c>
      <c r="T49" s="25">
        <f t="shared" si="8"/>
        <v>0</v>
      </c>
      <c r="U49" s="25">
        <f t="shared" si="9"/>
        <v>0</v>
      </c>
      <c r="V49" s="25">
        <f t="shared" si="10"/>
        <v>0</v>
      </c>
      <c r="W49" s="25">
        <f t="shared" si="11"/>
        <v>0</v>
      </c>
      <c r="X49" s="34">
        <f t="shared" si="12"/>
        <v>1</v>
      </c>
      <c r="Y49" s="27">
        <f t="shared" si="13"/>
        <v>1</v>
      </c>
      <c r="Z49" s="27">
        <f t="shared" si="14"/>
        <v>0</v>
      </c>
      <c r="AA49" s="27">
        <f t="shared" si="15"/>
        <v>1</v>
      </c>
      <c r="AB49" s="27">
        <f t="shared" si="16"/>
        <v>0</v>
      </c>
      <c r="AD49" s="30">
        <f t="shared" si="17"/>
        <v>0</v>
      </c>
      <c r="AF49" s="30">
        <f t="shared" si="18"/>
        <v>0</v>
      </c>
      <c r="AH49" s="34">
        <f t="shared" si="19"/>
        <v>0</v>
      </c>
      <c r="AJ49" s="34">
        <f t="shared" si="20"/>
        <v>0</v>
      </c>
    </row>
    <row r="50" spans="1:36" x14ac:dyDescent="0.25">
      <c r="A50" s="6">
        <v>43964.395833333336</v>
      </c>
      <c r="B50" s="2">
        <v>5.5</v>
      </c>
      <c r="C50" s="2">
        <v>115</v>
      </c>
      <c r="D50" s="2">
        <v>0.74036268949424389</v>
      </c>
      <c r="E50" s="2">
        <v>2.0606978403536118</v>
      </c>
      <c r="F50" s="2" t="s">
        <v>11</v>
      </c>
      <c r="G50" s="2" t="s">
        <v>12</v>
      </c>
      <c r="H50" s="2">
        <v>199</v>
      </c>
      <c r="J50" s="7">
        <v>1.9954783121186614</v>
      </c>
      <c r="K50" s="14">
        <f t="shared" si="1"/>
        <v>98.9642441680556</v>
      </c>
      <c r="L50" s="9">
        <v>6.5219528234950364E-2</v>
      </c>
      <c r="M50" s="9">
        <f t="shared" si="2"/>
        <v>1.1620358541284206</v>
      </c>
      <c r="N50" s="19">
        <f t="shared" si="22"/>
        <v>120.17682095136279</v>
      </c>
      <c r="O50" s="17">
        <f t="shared" si="4"/>
        <v>184.87505325971648</v>
      </c>
      <c r="P50" s="17">
        <f t="shared" si="5"/>
        <v>52.975896158341158</v>
      </c>
      <c r="Q50" s="16">
        <f t="shared" si="6"/>
        <v>336.838955603324</v>
      </c>
      <c r="R50" s="16">
        <f t="shared" si="7"/>
        <v>29.075976696971679</v>
      </c>
      <c r="S50" s="30">
        <f t="shared" si="21"/>
        <v>0</v>
      </c>
      <c r="T50" s="25">
        <f t="shared" si="8"/>
        <v>0</v>
      </c>
      <c r="U50" s="25">
        <f t="shared" si="9"/>
        <v>0</v>
      </c>
      <c r="V50" s="25">
        <f t="shared" si="10"/>
        <v>0</v>
      </c>
      <c r="W50" s="25">
        <f t="shared" si="11"/>
        <v>0</v>
      </c>
      <c r="X50" s="34">
        <f t="shared" si="12"/>
        <v>0</v>
      </c>
      <c r="Y50" s="27">
        <f t="shared" si="13"/>
        <v>0</v>
      </c>
      <c r="Z50" s="27">
        <f t="shared" si="14"/>
        <v>0</v>
      </c>
      <c r="AA50" s="27">
        <f t="shared" si="15"/>
        <v>1</v>
      </c>
      <c r="AB50" s="27">
        <f t="shared" si="16"/>
        <v>0</v>
      </c>
      <c r="AD50" s="30">
        <f t="shared" si="17"/>
        <v>0</v>
      </c>
      <c r="AF50" s="30">
        <f t="shared" si="18"/>
        <v>0</v>
      </c>
      <c r="AH50" s="34">
        <f t="shared" si="19"/>
        <v>0</v>
      </c>
      <c r="AJ50" s="34">
        <f t="shared" si="20"/>
        <v>0</v>
      </c>
    </row>
    <row r="51" spans="1:36" x14ac:dyDescent="0.25">
      <c r="A51" s="6">
        <v>43969.5</v>
      </c>
      <c r="B51" s="2">
        <v>19.7</v>
      </c>
      <c r="C51" s="2">
        <v>1115</v>
      </c>
      <c r="D51" s="2">
        <v>1.2944662261615929</v>
      </c>
      <c r="E51" s="2">
        <v>3.0472748673841794</v>
      </c>
      <c r="F51" s="2" t="s">
        <v>11</v>
      </c>
      <c r="G51" s="2" t="s">
        <v>13</v>
      </c>
      <c r="H51" s="2">
        <v>170</v>
      </c>
      <c r="I51" s="2" t="s">
        <v>34</v>
      </c>
      <c r="J51" s="7">
        <v>2.6977277024931432</v>
      </c>
      <c r="K51" s="14">
        <f t="shared" si="1"/>
        <v>498.5717908219076</v>
      </c>
      <c r="L51" s="9">
        <v>0.34954716489103621</v>
      </c>
      <c r="M51" s="9">
        <f t="shared" si="2"/>
        <v>2.2363880599058681</v>
      </c>
      <c r="N51" s="19">
        <f t="shared" si="22"/>
        <v>605.43859391536751</v>
      </c>
      <c r="O51" s="17">
        <f t="shared" si="4"/>
        <v>931.38170413819853</v>
      </c>
      <c r="P51" s="17">
        <f t="shared" si="5"/>
        <v>266.88717364634942</v>
      </c>
      <c r="Q51" s="16">
        <f t="shared" si="6"/>
        <v>1696.9603792309749</v>
      </c>
      <c r="R51" s="16">
        <f t="shared" si="7"/>
        <v>146.48181162368235</v>
      </c>
      <c r="S51" s="30">
        <f t="shared" si="21"/>
        <v>0</v>
      </c>
      <c r="T51" s="25">
        <f t="shared" si="8"/>
        <v>0</v>
      </c>
      <c r="U51" s="25">
        <f t="shared" si="9"/>
        <v>0</v>
      </c>
      <c r="V51" s="25">
        <f t="shared" si="10"/>
        <v>0</v>
      </c>
      <c r="W51" s="25">
        <f t="shared" si="11"/>
        <v>1</v>
      </c>
      <c r="X51" s="34">
        <f t="shared" si="12"/>
        <v>0</v>
      </c>
      <c r="Y51" s="27">
        <f t="shared" si="13"/>
        <v>0</v>
      </c>
      <c r="Z51" s="27">
        <f t="shared" si="14"/>
        <v>0</v>
      </c>
      <c r="AA51" s="27">
        <f t="shared" si="15"/>
        <v>0</v>
      </c>
      <c r="AB51" s="27">
        <f t="shared" si="16"/>
        <v>0</v>
      </c>
      <c r="AD51" s="30">
        <f t="shared" si="17"/>
        <v>0</v>
      </c>
      <c r="AF51" s="30">
        <f t="shared" si="18"/>
        <v>0</v>
      </c>
      <c r="AH51" s="34">
        <f t="shared" si="19"/>
        <v>0</v>
      </c>
      <c r="AJ51" s="34">
        <f t="shared" si="20"/>
        <v>0</v>
      </c>
    </row>
    <row r="52" spans="1:36" x14ac:dyDescent="0.25">
      <c r="A52" s="6">
        <v>43971.322916666664</v>
      </c>
      <c r="B52" s="2">
        <v>56.3</v>
      </c>
      <c r="C52" s="2">
        <v>3385</v>
      </c>
      <c r="D52" s="2">
        <v>1.7505083948513462</v>
      </c>
      <c r="E52" s="2">
        <v>3.529558673021163</v>
      </c>
      <c r="F52" s="2" t="s">
        <v>11</v>
      </c>
      <c r="G52" s="2" t="s">
        <v>13</v>
      </c>
      <c r="H52" s="2">
        <v>515</v>
      </c>
      <c r="J52" s="7">
        <v>3.2756979079778592</v>
      </c>
      <c r="K52" s="14">
        <f t="shared" si="1"/>
        <v>1886.6785329552652</v>
      </c>
      <c r="L52" s="9">
        <v>0.25386076504330379</v>
      </c>
      <c r="M52" s="9">
        <f t="shared" si="2"/>
        <v>1.7941583268548607</v>
      </c>
      <c r="N52" s="19">
        <f t="shared" si="22"/>
        <v>2291.0802800930387</v>
      </c>
      <c r="O52" s="17">
        <f t="shared" si="4"/>
        <v>3524.5031899779442</v>
      </c>
      <c r="P52" s="17">
        <f t="shared" si="5"/>
        <v>1009.9454291418891</v>
      </c>
      <c r="Q52" s="16">
        <f t="shared" si="6"/>
        <v>6421.5801569775094</v>
      </c>
      <c r="R52" s="16">
        <f t="shared" si="7"/>
        <v>554.31152453131256</v>
      </c>
      <c r="S52" s="30">
        <f t="shared" si="21"/>
        <v>0</v>
      </c>
      <c r="T52" s="25">
        <f t="shared" si="8"/>
        <v>0</v>
      </c>
      <c r="U52" s="25">
        <f t="shared" si="9"/>
        <v>0</v>
      </c>
      <c r="V52" s="25">
        <f t="shared" si="10"/>
        <v>0</v>
      </c>
      <c r="W52" s="25">
        <f t="shared" si="11"/>
        <v>0</v>
      </c>
      <c r="X52" s="34">
        <f t="shared" si="12"/>
        <v>0</v>
      </c>
      <c r="Y52" s="27">
        <f t="shared" si="13"/>
        <v>0</v>
      </c>
      <c r="Z52" s="27">
        <f t="shared" si="14"/>
        <v>0</v>
      </c>
      <c r="AA52" s="27">
        <f t="shared" si="15"/>
        <v>0</v>
      </c>
      <c r="AB52" s="27">
        <f t="shared" si="16"/>
        <v>0</v>
      </c>
      <c r="AD52" s="30">
        <f t="shared" si="17"/>
        <v>0</v>
      </c>
      <c r="AF52" s="30">
        <f t="shared" si="18"/>
        <v>0</v>
      </c>
      <c r="AH52" s="34">
        <f t="shared" si="19"/>
        <v>0</v>
      </c>
      <c r="AJ52" s="34">
        <f t="shared" si="20"/>
        <v>0</v>
      </c>
    </row>
    <row r="53" spans="1:36" x14ac:dyDescent="0.25">
      <c r="A53" s="6">
        <v>43978.479166666664</v>
      </c>
      <c r="B53" s="2">
        <v>13.3</v>
      </c>
      <c r="C53" s="2">
        <v>414</v>
      </c>
      <c r="D53" s="2">
        <v>1.1238516409670858</v>
      </c>
      <c r="E53" s="2">
        <v>2.6170003411208991</v>
      </c>
      <c r="F53" s="2" t="s">
        <v>11</v>
      </c>
      <c r="G53" s="2" t="s">
        <v>12</v>
      </c>
      <c r="H53" s="2">
        <v>387</v>
      </c>
      <c r="I53" s="2" t="s">
        <v>35</v>
      </c>
      <c r="J53" s="7">
        <v>2.4814973763659034</v>
      </c>
      <c r="K53" s="14">
        <f t="shared" si="1"/>
        <v>303.03819907689052</v>
      </c>
      <c r="L53" s="9">
        <v>0.13550296475499568</v>
      </c>
      <c r="M53" s="9">
        <f t="shared" si="2"/>
        <v>1.3661644019173811</v>
      </c>
      <c r="N53" s="19">
        <f t="shared" si="22"/>
        <v>367.99318479150497</v>
      </c>
      <c r="O53" s="17">
        <f t="shared" si="4"/>
        <v>566.10550269985845</v>
      </c>
      <c r="P53" s="17">
        <f t="shared" si="5"/>
        <v>162.21737761212546</v>
      </c>
      <c r="Q53" s="16">
        <f t="shared" si="6"/>
        <v>1031.4338410106348</v>
      </c>
      <c r="R53" s="16">
        <f t="shared" si="7"/>
        <v>89.033485666695512</v>
      </c>
      <c r="S53" s="30">
        <f t="shared" si="21"/>
        <v>0</v>
      </c>
      <c r="T53" s="25">
        <f t="shared" si="8"/>
        <v>0</v>
      </c>
      <c r="U53" s="25">
        <f t="shared" si="9"/>
        <v>1</v>
      </c>
      <c r="V53" s="25">
        <f t="shared" si="10"/>
        <v>0</v>
      </c>
      <c r="W53" s="25">
        <f t="shared" si="11"/>
        <v>1</v>
      </c>
      <c r="X53" s="34">
        <f t="shared" si="12"/>
        <v>0</v>
      </c>
      <c r="Y53" s="27">
        <f t="shared" si="13"/>
        <v>0</v>
      </c>
      <c r="Z53" s="27">
        <f t="shared" si="14"/>
        <v>0</v>
      </c>
      <c r="AA53" s="27">
        <f t="shared" si="15"/>
        <v>0</v>
      </c>
      <c r="AB53" s="27">
        <f t="shared" si="16"/>
        <v>0</v>
      </c>
      <c r="AD53" s="30">
        <f t="shared" si="17"/>
        <v>1</v>
      </c>
      <c r="AF53" s="30">
        <f t="shared" si="18"/>
        <v>0</v>
      </c>
      <c r="AH53" s="34">
        <f t="shared" si="19"/>
        <v>0</v>
      </c>
      <c r="AJ53" s="34">
        <f t="shared" si="20"/>
        <v>0</v>
      </c>
    </row>
    <row r="54" spans="1:36" x14ac:dyDescent="0.25">
      <c r="A54" s="6">
        <v>43985.333333333336</v>
      </c>
      <c r="B54" s="2">
        <v>8.1999999999999993</v>
      </c>
      <c r="C54" s="2">
        <v>155</v>
      </c>
      <c r="D54" s="2">
        <v>0.91381385238371671</v>
      </c>
      <c r="E54" s="2">
        <v>2.1903316981702914</v>
      </c>
      <c r="F54" s="2" t="s">
        <v>11</v>
      </c>
      <c r="G54" s="2" t="s">
        <v>13</v>
      </c>
      <c r="H54" s="2">
        <v>252</v>
      </c>
      <c r="J54" s="7">
        <v>2.2153036071013972</v>
      </c>
      <c r="K54" s="14">
        <f t="shared" si="1"/>
        <v>164.17370796270504</v>
      </c>
      <c r="L54" s="9">
        <v>-2.4971908931105791E-2</v>
      </c>
      <c r="M54" s="9">
        <f t="shared" si="2"/>
        <v>0.94412194207863676</v>
      </c>
      <c r="N54" s="19">
        <f t="shared" si="22"/>
        <v>199.36366384258082</v>
      </c>
      <c r="O54" s="17">
        <f t="shared" si="4"/>
        <v>306.69281879128749</v>
      </c>
      <c r="P54" s="17">
        <f t="shared" si="5"/>
        <v>87.882743692690653</v>
      </c>
      <c r="Q54" s="16">
        <f t="shared" si="6"/>
        <v>558.78868971883549</v>
      </c>
      <c r="R54" s="16">
        <f t="shared" si="7"/>
        <v>48.234702817241079</v>
      </c>
      <c r="S54" s="30">
        <f t="shared" si="21"/>
        <v>0</v>
      </c>
      <c r="T54" s="25">
        <f t="shared" si="8"/>
        <v>0</v>
      </c>
      <c r="U54" s="25">
        <f t="shared" si="9"/>
        <v>0</v>
      </c>
      <c r="V54" s="25">
        <f t="shared" si="10"/>
        <v>0</v>
      </c>
      <c r="W54" s="25">
        <f t="shared" si="11"/>
        <v>0</v>
      </c>
      <c r="X54" s="34">
        <f t="shared" si="12"/>
        <v>0</v>
      </c>
      <c r="Y54" s="27">
        <f t="shared" si="13"/>
        <v>1</v>
      </c>
      <c r="Z54" s="27">
        <f t="shared" si="14"/>
        <v>0</v>
      </c>
      <c r="AA54" s="27">
        <f t="shared" si="15"/>
        <v>1</v>
      </c>
      <c r="AB54" s="27">
        <f t="shared" si="16"/>
        <v>0</v>
      </c>
      <c r="AD54" s="30">
        <f t="shared" si="17"/>
        <v>0</v>
      </c>
      <c r="AF54" s="30">
        <f t="shared" si="18"/>
        <v>0</v>
      </c>
      <c r="AH54" s="34">
        <f t="shared" si="19"/>
        <v>0</v>
      </c>
      <c r="AJ54" s="34">
        <f t="shared" si="20"/>
        <v>0</v>
      </c>
    </row>
    <row r="55" spans="1:36" x14ac:dyDescent="0.25">
      <c r="A55" s="6">
        <v>43985.427083333336</v>
      </c>
      <c r="B55" s="2">
        <v>8</v>
      </c>
      <c r="C55" s="2">
        <v>150</v>
      </c>
      <c r="D55" s="2">
        <v>0.90308998699194354</v>
      </c>
      <c r="E55" s="2">
        <v>2.1760912590556813</v>
      </c>
      <c r="F55" s="2" t="s">
        <v>11</v>
      </c>
      <c r="G55" s="2" t="s">
        <v>13</v>
      </c>
      <c r="H55" s="2">
        <v>252</v>
      </c>
      <c r="J55" s="7">
        <v>2.2017125948889058</v>
      </c>
      <c r="K55" s="14">
        <f t="shared" si="1"/>
        <v>159.11553921332049</v>
      </c>
      <c r="L55" s="9">
        <v>-2.5621335833224457E-2</v>
      </c>
      <c r="M55" s="9">
        <f t="shared" si="2"/>
        <v>0.94271119427814332</v>
      </c>
      <c r="N55" s="19">
        <f t="shared" si="22"/>
        <v>193.2212975238495</v>
      </c>
      <c r="O55" s="17">
        <f t="shared" si="4"/>
        <v>297.24365637105933</v>
      </c>
      <c r="P55" s="17">
        <f t="shared" si="5"/>
        <v>85.175088774781926</v>
      </c>
      <c r="Q55" s="16">
        <f t="shared" si="6"/>
        <v>541.57248912910791</v>
      </c>
      <c r="R55" s="16">
        <f t="shared" si="7"/>
        <v>46.748598437595561</v>
      </c>
      <c r="S55" s="30">
        <f t="shared" si="21"/>
        <v>0</v>
      </c>
      <c r="T55" s="25">
        <f t="shared" si="8"/>
        <v>0</v>
      </c>
      <c r="U55" s="25">
        <f t="shared" si="9"/>
        <v>0</v>
      </c>
      <c r="V55" s="25">
        <f t="shared" si="10"/>
        <v>0</v>
      </c>
      <c r="W55" s="25">
        <f t="shared" si="11"/>
        <v>0</v>
      </c>
      <c r="X55" s="34">
        <f t="shared" si="12"/>
        <v>0</v>
      </c>
      <c r="Y55" s="27">
        <f t="shared" si="13"/>
        <v>1</v>
      </c>
      <c r="Z55" s="27">
        <f t="shared" si="14"/>
        <v>0</v>
      </c>
      <c r="AA55" s="27">
        <f t="shared" si="15"/>
        <v>1</v>
      </c>
      <c r="AB55" s="27">
        <f t="shared" si="16"/>
        <v>0</v>
      </c>
      <c r="AD55" s="30">
        <f t="shared" si="17"/>
        <v>0</v>
      </c>
      <c r="AF55" s="30">
        <f t="shared" si="18"/>
        <v>0</v>
      </c>
      <c r="AH55" s="34">
        <f t="shared" si="19"/>
        <v>0</v>
      </c>
      <c r="AJ55" s="34">
        <f t="shared" si="20"/>
        <v>0</v>
      </c>
    </row>
    <row r="56" spans="1:36" x14ac:dyDescent="0.25">
      <c r="A56" s="6">
        <v>43986.59375</v>
      </c>
      <c r="B56" s="2">
        <v>7.4</v>
      </c>
      <c r="C56" s="2">
        <v>205</v>
      </c>
      <c r="D56" s="2">
        <v>0.86923171973097624</v>
      </c>
      <c r="E56" s="2">
        <v>2.3117538610557542</v>
      </c>
      <c r="F56" s="2" t="s">
        <v>11</v>
      </c>
      <c r="G56" s="2" t="s">
        <v>13</v>
      </c>
      <c r="H56" s="2">
        <v>249</v>
      </c>
      <c r="I56" s="2" t="s">
        <v>36</v>
      </c>
      <c r="J56" s="7">
        <v>2.1588019365557054</v>
      </c>
      <c r="K56" s="14">
        <f t="shared" si="1"/>
        <v>144.14578133257845</v>
      </c>
      <c r="L56" s="9">
        <v>0.1529519245000488</v>
      </c>
      <c r="M56" s="9">
        <f t="shared" si="2"/>
        <v>1.4221713469852897</v>
      </c>
      <c r="N56" s="19">
        <f t="shared" si="22"/>
        <v>175.04283390153159</v>
      </c>
      <c r="O56" s="17">
        <f t="shared" si="4"/>
        <v>269.27865942946102</v>
      </c>
      <c r="P56" s="17">
        <f t="shared" si="5"/>
        <v>77.161726517813491</v>
      </c>
      <c r="Q56" s="16">
        <f t="shared" si="6"/>
        <v>490.62077770471603</v>
      </c>
      <c r="R56" s="16">
        <f t="shared" si="7"/>
        <v>42.350440951942154</v>
      </c>
      <c r="S56" s="30">
        <f t="shared" si="21"/>
        <v>0</v>
      </c>
      <c r="T56" s="25">
        <f t="shared" si="8"/>
        <v>0</v>
      </c>
      <c r="U56" s="25">
        <f t="shared" si="9"/>
        <v>0</v>
      </c>
      <c r="V56" s="25">
        <f t="shared" si="10"/>
        <v>0</v>
      </c>
      <c r="W56" s="25">
        <f t="shared" si="11"/>
        <v>0</v>
      </c>
      <c r="X56" s="34">
        <f t="shared" si="12"/>
        <v>0</v>
      </c>
      <c r="Y56" s="27">
        <f t="shared" si="13"/>
        <v>1</v>
      </c>
      <c r="Z56" s="27">
        <f t="shared" si="14"/>
        <v>0</v>
      </c>
      <c r="AA56" s="27">
        <f t="shared" si="15"/>
        <v>1</v>
      </c>
      <c r="AB56" s="27">
        <f t="shared" si="16"/>
        <v>0</v>
      </c>
      <c r="AD56" s="30">
        <f t="shared" si="17"/>
        <v>0</v>
      </c>
      <c r="AF56" s="30">
        <f t="shared" si="18"/>
        <v>0</v>
      </c>
      <c r="AH56" s="34">
        <f t="shared" si="19"/>
        <v>0</v>
      </c>
      <c r="AJ56" s="34">
        <f t="shared" si="20"/>
        <v>0</v>
      </c>
    </row>
    <row r="57" spans="1:36" x14ac:dyDescent="0.25">
      <c r="A57" s="6">
        <v>43992.322916666664</v>
      </c>
      <c r="B57" s="2">
        <v>7.7</v>
      </c>
      <c r="C57" s="2">
        <v>260</v>
      </c>
      <c r="D57" s="2">
        <v>0.88649072517248184</v>
      </c>
      <c r="E57" s="2">
        <v>2.4149733479708178</v>
      </c>
      <c r="F57" s="2" t="s">
        <v>11</v>
      </c>
      <c r="G57" s="2" t="s">
        <v>13</v>
      </c>
      <c r="H57" s="2">
        <v>193</v>
      </c>
      <c r="I57" s="2" t="s">
        <v>37</v>
      </c>
      <c r="J57" s="7">
        <v>2.1806753324965857</v>
      </c>
      <c r="K57" s="14">
        <f t="shared" si="1"/>
        <v>151.59166830178026</v>
      </c>
      <c r="L57" s="9">
        <v>0.23429801547423201</v>
      </c>
      <c r="M57" s="9">
        <f t="shared" si="2"/>
        <v>1.7151338389020592</v>
      </c>
      <c r="N57" s="19">
        <f t="shared" si="22"/>
        <v>184.08471597362939</v>
      </c>
      <c r="O57" s="17">
        <f t="shared" si="4"/>
        <v>283.18831701911972</v>
      </c>
      <c r="P57" s="17">
        <f t="shared" si="5"/>
        <v>81.147535111646121</v>
      </c>
      <c r="Q57" s="16">
        <f t="shared" si="6"/>
        <v>515.96391866770182</v>
      </c>
      <c r="R57" s="16">
        <f t="shared" si="7"/>
        <v>44.538063742625589</v>
      </c>
      <c r="S57" s="30">
        <f t="shared" si="21"/>
        <v>1</v>
      </c>
      <c r="T57" s="25">
        <f t="shared" si="8"/>
        <v>0</v>
      </c>
      <c r="U57" s="25">
        <f t="shared" si="9"/>
        <v>1</v>
      </c>
      <c r="V57" s="25">
        <f t="shared" si="10"/>
        <v>0</v>
      </c>
      <c r="W57" s="25">
        <f t="shared" si="11"/>
        <v>1</v>
      </c>
      <c r="X57" s="34">
        <f t="shared" si="12"/>
        <v>0</v>
      </c>
      <c r="Y57" s="27">
        <f t="shared" si="13"/>
        <v>0</v>
      </c>
      <c r="Z57" s="27">
        <f t="shared" si="14"/>
        <v>0</v>
      </c>
      <c r="AA57" s="27">
        <f t="shared" si="15"/>
        <v>0</v>
      </c>
      <c r="AB57" s="27">
        <f t="shared" si="16"/>
        <v>0</v>
      </c>
      <c r="AD57" s="30">
        <f t="shared" si="17"/>
        <v>0</v>
      </c>
      <c r="AF57" s="30">
        <f t="shared" si="18"/>
        <v>0</v>
      </c>
      <c r="AH57" s="34">
        <f t="shared" si="19"/>
        <v>0</v>
      </c>
      <c r="AJ57" s="34">
        <f t="shared" si="20"/>
        <v>0</v>
      </c>
    </row>
    <row r="58" spans="1:36" x14ac:dyDescent="0.25">
      <c r="A58" s="6">
        <v>43992.447916666664</v>
      </c>
      <c r="B58" s="2">
        <v>8</v>
      </c>
      <c r="C58" s="2">
        <v>126</v>
      </c>
      <c r="D58" s="2">
        <v>0.90308998699194354</v>
      </c>
      <c r="E58" s="2">
        <v>2.1003705451175629</v>
      </c>
      <c r="F58" s="2" t="s">
        <v>11</v>
      </c>
      <c r="G58" s="2" t="s">
        <v>12</v>
      </c>
      <c r="H58" s="2">
        <v>190</v>
      </c>
      <c r="I58" s="2" t="s">
        <v>37</v>
      </c>
      <c r="J58" s="7">
        <v>2.2017125948889058</v>
      </c>
      <c r="K58" s="14">
        <f t="shared" si="1"/>
        <v>159.11553921332049</v>
      </c>
      <c r="L58" s="9">
        <v>-0.10134204977134287</v>
      </c>
      <c r="M58" s="9">
        <f t="shared" si="2"/>
        <v>0.79187740319364019</v>
      </c>
      <c r="N58" s="19">
        <f t="shared" si="22"/>
        <v>193.2212975238495</v>
      </c>
      <c r="O58" s="17">
        <f t="shared" si="4"/>
        <v>297.24365637105933</v>
      </c>
      <c r="P58" s="17">
        <f t="shared" si="5"/>
        <v>85.175088774781926</v>
      </c>
      <c r="Q58" s="16">
        <f t="shared" si="6"/>
        <v>541.57248912910791</v>
      </c>
      <c r="R58" s="16">
        <f t="shared" si="7"/>
        <v>46.748598437595561</v>
      </c>
      <c r="S58" s="30">
        <f t="shared" si="21"/>
        <v>0</v>
      </c>
      <c r="T58" s="25">
        <f t="shared" si="8"/>
        <v>0</v>
      </c>
      <c r="U58" s="25">
        <f t="shared" si="9"/>
        <v>0</v>
      </c>
      <c r="V58" s="25">
        <f t="shared" si="10"/>
        <v>0</v>
      </c>
      <c r="W58" s="25">
        <f t="shared" si="11"/>
        <v>0</v>
      </c>
      <c r="X58" s="34">
        <f t="shared" si="12"/>
        <v>0</v>
      </c>
      <c r="Y58" s="27">
        <f t="shared" si="13"/>
        <v>1</v>
      </c>
      <c r="Z58" s="27">
        <f t="shared" si="14"/>
        <v>0</v>
      </c>
      <c r="AA58" s="27">
        <f t="shared" si="15"/>
        <v>1</v>
      </c>
      <c r="AB58" s="27">
        <f t="shared" si="16"/>
        <v>0</v>
      </c>
      <c r="AD58" s="30">
        <f t="shared" si="17"/>
        <v>0</v>
      </c>
      <c r="AF58" s="30">
        <f t="shared" si="18"/>
        <v>0</v>
      </c>
      <c r="AH58" s="34">
        <f t="shared" si="19"/>
        <v>0</v>
      </c>
      <c r="AJ58" s="34">
        <f t="shared" si="20"/>
        <v>0</v>
      </c>
    </row>
    <row r="59" spans="1:36" x14ac:dyDescent="0.25">
      <c r="A59" s="6">
        <v>43992.552083333336</v>
      </c>
      <c r="B59" s="2">
        <v>7.7</v>
      </c>
      <c r="C59" s="2">
        <v>780</v>
      </c>
      <c r="D59" s="2">
        <v>0.88649072517248184</v>
      </c>
      <c r="E59" s="2">
        <v>2.8920946026904804</v>
      </c>
      <c r="F59" s="2" t="s">
        <v>11</v>
      </c>
      <c r="G59" s="2" t="s">
        <v>13</v>
      </c>
      <c r="H59" s="2">
        <v>199</v>
      </c>
      <c r="I59" s="2" t="s">
        <v>37</v>
      </c>
      <c r="J59" s="7">
        <v>2.1806753324965857</v>
      </c>
      <c r="K59" s="14">
        <f t="shared" si="1"/>
        <v>151.59166830178026</v>
      </c>
      <c r="L59" s="9">
        <v>0.71141927019389462</v>
      </c>
      <c r="M59" s="9">
        <f t="shared" si="2"/>
        <v>5.1454015167061806</v>
      </c>
      <c r="N59" s="19">
        <f t="shared" si="22"/>
        <v>184.08471597362939</v>
      </c>
      <c r="O59" s="17">
        <f t="shared" si="4"/>
        <v>283.18831701911972</v>
      </c>
      <c r="P59" s="17">
        <f t="shared" si="5"/>
        <v>81.147535111646121</v>
      </c>
      <c r="Q59" s="16">
        <f t="shared" si="6"/>
        <v>515.96391866770182</v>
      </c>
      <c r="R59" s="16">
        <f t="shared" si="7"/>
        <v>44.538063742625589</v>
      </c>
      <c r="S59" s="30">
        <f t="shared" si="21"/>
        <v>1</v>
      </c>
      <c r="T59" s="25">
        <f t="shared" si="8"/>
        <v>0</v>
      </c>
      <c r="U59" s="25">
        <f t="shared" si="9"/>
        <v>1</v>
      </c>
      <c r="V59" s="25">
        <f t="shared" si="10"/>
        <v>0</v>
      </c>
      <c r="W59" s="25">
        <f t="shared" si="11"/>
        <v>1</v>
      </c>
      <c r="X59" s="34">
        <f t="shared" si="12"/>
        <v>0</v>
      </c>
      <c r="Y59" s="27">
        <f t="shared" si="13"/>
        <v>0</v>
      </c>
      <c r="Z59" s="27">
        <f t="shared" si="14"/>
        <v>0</v>
      </c>
      <c r="AA59" s="27">
        <f t="shared" si="15"/>
        <v>0</v>
      </c>
      <c r="AB59" s="27">
        <f t="shared" si="16"/>
        <v>0</v>
      </c>
      <c r="AD59" s="30">
        <f t="shared" si="17"/>
        <v>1</v>
      </c>
      <c r="AF59" s="30">
        <f t="shared" si="18"/>
        <v>0</v>
      </c>
      <c r="AH59" s="34">
        <f t="shared" si="19"/>
        <v>0</v>
      </c>
      <c r="AJ59" s="34">
        <f t="shared" si="20"/>
        <v>0</v>
      </c>
    </row>
    <row r="60" spans="1:36" x14ac:dyDescent="0.25">
      <c r="A60" s="6">
        <v>43992.645833333336</v>
      </c>
      <c r="B60" s="2">
        <v>32.9</v>
      </c>
      <c r="C60" s="2">
        <v>4610</v>
      </c>
      <c r="D60" s="2">
        <v>1.5171958979499742</v>
      </c>
      <c r="E60" s="2">
        <v>3.663700925389648</v>
      </c>
      <c r="F60" s="2" t="s">
        <v>11</v>
      </c>
      <c r="G60" s="2" t="s">
        <v>12</v>
      </c>
      <c r="H60" s="2">
        <v>199</v>
      </c>
      <c r="I60" s="2" t="s">
        <v>37</v>
      </c>
      <c r="J60" s="7">
        <v>2.9800066736262933</v>
      </c>
      <c r="K60" s="14">
        <f t="shared" si="1"/>
        <v>955.00726111602205</v>
      </c>
      <c r="L60" s="9">
        <v>0.68369425176335463</v>
      </c>
      <c r="M60" s="9">
        <f t="shared" si="2"/>
        <v>4.8271884285076032</v>
      </c>
      <c r="N60" s="19">
        <f t="shared" si="22"/>
        <v>1159.7091211195018</v>
      </c>
      <c r="O60" s="17">
        <f t="shared" si="4"/>
        <v>1784.0485697280849</v>
      </c>
      <c r="P60" s="17">
        <f t="shared" si="5"/>
        <v>511.21863174573491</v>
      </c>
      <c r="Q60" s="16">
        <f t="shared" si="6"/>
        <v>3250.503766609344</v>
      </c>
      <c r="R60" s="16">
        <f t="shared" si="7"/>
        <v>280.58385231028029</v>
      </c>
      <c r="S60" s="30">
        <f t="shared" si="21"/>
        <v>0</v>
      </c>
      <c r="T60" s="25">
        <f t="shared" si="8"/>
        <v>0</v>
      </c>
      <c r="U60" s="25">
        <f t="shared" si="9"/>
        <v>0</v>
      </c>
      <c r="V60" s="25">
        <f t="shared" si="10"/>
        <v>0</v>
      </c>
      <c r="W60" s="25">
        <f t="shared" si="11"/>
        <v>0</v>
      </c>
      <c r="X60" s="34">
        <f t="shared" si="12"/>
        <v>0</v>
      </c>
      <c r="Y60" s="27">
        <f t="shared" si="13"/>
        <v>0</v>
      </c>
      <c r="Z60" s="27">
        <f t="shared" si="14"/>
        <v>0</v>
      </c>
      <c r="AA60" s="27">
        <f t="shared" si="15"/>
        <v>0</v>
      </c>
      <c r="AB60" s="27">
        <f t="shared" si="16"/>
        <v>0</v>
      </c>
      <c r="AD60" s="30">
        <f t="shared" si="17"/>
        <v>0</v>
      </c>
      <c r="AF60" s="30">
        <f t="shared" si="18"/>
        <v>1</v>
      </c>
      <c r="AH60" s="34">
        <f t="shared" si="19"/>
        <v>0</v>
      </c>
      <c r="AJ60" s="34">
        <f t="shared" si="20"/>
        <v>0</v>
      </c>
    </row>
    <row r="61" spans="1:36" x14ac:dyDescent="0.25">
      <c r="A61" s="6">
        <v>43993.458333333336</v>
      </c>
      <c r="B61" s="2">
        <v>17.2</v>
      </c>
      <c r="C61" s="2">
        <v>910</v>
      </c>
      <c r="D61" s="2">
        <v>1.2355284469075489</v>
      </c>
      <c r="E61" s="2">
        <v>2.9590413923210934</v>
      </c>
      <c r="F61" s="2" t="s">
        <v>11</v>
      </c>
      <c r="G61" s="2" t="s">
        <v>12</v>
      </c>
      <c r="H61" s="2">
        <v>256</v>
      </c>
      <c r="I61" s="2" t="s">
        <v>38</v>
      </c>
      <c r="J61" s="7">
        <v>2.6230322407025324</v>
      </c>
      <c r="K61" s="14">
        <f t="shared" si="1"/>
        <v>419.79014677904888</v>
      </c>
      <c r="L61" s="9">
        <v>0.33600915161856104</v>
      </c>
      <c r="M61" s="9">
        <f t="shared" si="2"/>
        <v>2.1677497839866327</v>
      </c>
      <c r="N61" s="19">
        <f t="shared" si="22"/>
        <v>509.77043002462869</v>
      </c>
      <c r="O61" s="17">
        <f t="shared" si="4"/>
        <v>784.20975571631732</v>
      </c>
      <c r="P61" s="17">
        <f t="shared" si="5"/>
        <v>224.71509191033752</v>
      </c>
      <c r="Q61" s="16">
        <f t="shared" si="6"/>
        <v>1428.8157889985036</v>
      </c>
      <c r="R61" s="16">
        <f t="shared" si="7"/>
        <v>123.33554030523113</v>
      </c>
      <c r="S61" s="30">
        <f t="shared" si="21"/>
        <v>0</v>
      </c>
      <c r="T61" s="25">
        <f t="shared" si="8"/>
        <v>0</v>
      </c>
      <c r="U61" s="25">
        <f t="shared" si="9"/>
        <v>1</v>
      </c>
      <c r="V61" s="25">
        <f t="shared" si="10"/>
        <v>0</v>
      </c>
      <c r="W61" s="25">
        <f t="shared" si="11"/>
        <v>1</v>
      </c>
      <c r="X61" s="34">
        <f t="shared" si="12"/>
        <v>0</v>
      </c>
      <c r="Y61" s="27">
        <f t="shared" si="13"/>
        <v>0</v>
      </c>
      <c r="Z61" s="27">
        <f t="shared" si="14"/>
        <v>0</v>
      </c>
      <c r="AA61" s="27">
        <f t="shared" si="15"/>
        <v>0</v>
      </c>
      <c r="AB61" s="27">
        <f t="shared" si="16"/>
        <v>0</v>
      </c>
      <c r="AD61" s="30">
        <f t="shared" si="17"/>
        <v>0</v>
      </c>
      <c r="AF61" s="30">
        <f t="shared" si="18"/>
        <v>0</v>
      </c>
      <c r="AH61" s="34">
        <f t="shared" si="19"/>
        <v>0</v>
      </c>
      <c r="AJ61" s="34">
        <f t="shared" si="20"/>
        <v>0</v>
      </c>
    </row>
    <row r="62" spans="1:36" x14ac:dyDescent="0.25">
      <c r="A62" s="6">
        <v>43993.614583333336</v>
      </c>
      <c r="B62" s="2">
        <v>16.3</v>
      </c>
      <c r="C62" s="2">
        <v>370</v>
      </c>
      <c r="D62" s="2">
        <v>1.2121876044039579</v>
      </c>
      <c r="E62" s="2">
        <v>2.568201724066995</v>
      </c>
      <c r="F62" s="2" t="s">
        <v>11</v>
      </c>
      <c r="G62" s="2" t="s">
        <v>13</v>
      </c>
      <c r="H62" s="2">
        <v>235</v>
      </c>
      <c r="I62" s="2" t="s">
        <v>38</v>
      </c>
      <c r="J62" s="7">
        <v>2.593450959706642</v>
      </c>
      <c r="K62" s="14">
        <f t="shared" si="1"/>
        <v>392.14886259917807</v>
      </c>
      <c r="L62" s="9">
        <v>-2.5249235639646983E-2</v>
      </c>
      <c r="M62" s="9">
        <f t="shared" si="2"/>
        <v>0.94351924814374255</v>
      </c>
      <c r="N62" s="19">
        <f t="shared" si="22"/>
        <v>476.20435080404576</v>
      </c>
      <c r="O62" s="17">
        <f t="shared" si="4"/>
        <v>732.57308706008212</v>
      </c>
      <c r="P62" s="17">
        <f t="shared" si="5"/>
        <v>209.91861857084103</v>
      </c>
      <c r="Q62" s="16">
        <f t="shared" si="6"/>
        <v>1334.7347259544458</v>
      </c>
      <c r="R62" s="16">
        <f t="shared" si="7"/>
        <v>115.21445231588093</v>
      </c>
      <c r="S62" s="30">
        <f t="shared" si="21"/>
        <v>0</v>
      </c>
      <c r="T62" s="25">
        <f t="shared" si="8"/>
        <v>0</v>
      </c>
      <c r="U62" s="25">
        <f t="shared" si="9"/>
        <v>1</v>
      </c>
      <c r="V62" s="25">
        <f t="shared" si="10"/>
        <v>0</v>
      </c>
      <c r="W62" s="25">
        <f t="shared" si="11"/>
        <v>1</v>
      </c>
      <c r="X62" s="34">
        <f t="shared" si="12"/>
        <v>0</v>
      </c>
      <c r="Y62" s="27">
        <f t="shared" si="13"/>
        <v>0</v>
      </c>
      <c r="Z62" s="27">
        <f t="shared" si="14"/>
        <v>0</v>
      </c>
      <c r="AA62" s="27">
        <f t="shared" si="15"/>
        <v>0</v>
      </c>
      <c r="AB62" s="27">
        <f t="shared" si="16"/>
        <v>0</v>
      </c>
      <c r="AD62" s="30">
        <f t="shared" si="17"/>
        <v>0</v>
      </c>
      <c r="AF62" s="30">
        <f t="shared" si="18"/>
        <v>0</v>
      </c>
      <c r="AH62" s="34">
        <f t="shared" si="19"/>
        <v>1</v>
      </c>
      <c r="AJ62" s="34">
        <f t="shared" si="20"/>
        <v>0</v>
      </c>
    </row>
    <row r="63" spans="1:36" x14ac:dyDescent="0.25">
      <c r="A63" s="6">
        <v>43999.322916666664</v>
      </c>
      <c r="B63" s="2">
        <v>13</v>
      </c>
      <c r="C63" s="2">
        <v>490</v>
      </c>
      <c r="D63" s="2">
        <v>1.1139433523068367</v>
      </c>
      <c r="E63" s="2">
        <v>2.6901960800285138</v>
      </c>
      <c r="F63" s="2" t="s">
        <v>11</v>
      </c>
      <c r="G63" s="2" t="s">
        <v>13</v>
      </c>
      <c r="H63" s="2">
        <v>199</v>
      </c>
      <c r="I63" s="2" t="s">
        <v>39</v>
      </c>
      <c r="J63" s="7">
        <v>2.4689399945575077</v>
      </c>
      <c r="K63" s="14">
        <f t="shared" si="1"/>
        <v>294.40148381218131</v>
      </c>
      <c r="L63" s="9">
        <v>0.22125608547100617</v>
      </c>
      <c r="M63" s="9">
        <f t="shared" si="2"/>
        <v>1.6643937851638169</v>
      </c>
      <c r="N63" s="19">
        <f t="shared" si="22"/>
        <v>357.5052252996677</v>
      </c>
      <c r="O63" s="17">
        <f t="shared" si="4"/>
        <v>549.97125938829765</v>
      </c>
      <c r="P63" s="17">
        <f t="shared" si="5"/>
        <v>157.59411458557793</v>
      </c>
      <c r="Q63" s="16">
        <f t="shared" si="6"/>
        <v>1002.0375456712018</v>
      </c>
      <c r="R63" s="16">
        <f t="shared" si="7"/>
        <v>86.495994132393236</v>
      </c>
      <c r="S63" s="30">
        <f t="shared" si="21"/>
        <v>0</v>
      </c>
      <c r="T63" s="25">
        <f t="shared" si="8"/>
        <v>0</v>
      </c>
      <c r="U63" s="25">
        <f t="shared" si="9"/>
        <v>1</v>
      </c>
      <c r="V63" s="25">
        <f t="shared" si="10"/>
        <v>0</v>
      </c>
      <c r="W63" s="25">
        <f t="shared" si="11"/>
        <v>1</v>
      </c>
      <c r="X63" s="34">
        <f t="shared" si="12"/>
        <v>0</v>
      </c>
      <c r="Y63" s="27">
        <f t="shared" si="13"/>
        <v>0</v>
      </c>
      <c r="Z63" s="27">
        <f t="shared" si="14"/>
        <v>0</v>
      </c>
      <c r="AA63" s="27">
        <f t="shared" si="15"/>
        <v>0</v>
      </c>
      <c r="AB63" s="27">
        <f t="shared" si="16"/>
        <v>0</v>
      </c>
      <c r="AD63" s="30">
        <f t="shared" si="17"/>
        <v>1</v>
      </c>
      <c r="AF63" s="30">
        <f t="shared" si="18"/>
        <v>0</v>
      </c>
      <c r="AH63" s="34">
        <f t="shared" si="19"/>
        <v>0</v>
      </c>
      <c r="AJ63" s="34">
        <f t="shared" si="20"/>
        <v>0</v>
      </c>
    </row>
    <row r="64" spans="1:36" x14ac:dyDescent="0.25">
      <c r="A64" s="6">
        <v>44005.385416666664</v>
      </c>
      <c r="B64" s="2">
        <v>31.5</v>
      </c>
      <c r="C64" s="2">
        <v>1790</v>
      </c>
      <c r="D64" s="2">
        <v>1.4983105537896004</v>
      </c>
      <c r="E64" s="2">
        <v>3.2528530309798933</v>
      </c>
      <c r="F64" s="2" t="s">
        <v>11</v>
      </c>
      <c r="G64" s="2" t="s">
        <v>12</v>
      </c>
      <c r="H64" s="2">
        <v>157</v>
      </c>
      <c r="I64" s="2" t="s">
        <v>40</v>
      </c>
      <c r="J64" s="7">
        <v>2.956072118897767</v>
      </c>
      <c r="K64" s="14">
        <f t="shared" si="1"/>
        <v>903.79954612272797</v>
      </c>
      <c r="L64" s="9">
        <v>0.29678091208212631</v>
      </c>
      <c r="M64" s="9">
        <f t="shared" si="2"/>
        <v>1.9805276597881099</v>
      </c>
      <c r="N64" s="19">
        <f t="shared" si="22"/>
        <v>1097.5252440251932</v>
      </c>
      <c r="O64" s="17">
        <f t="shared" si="4"/>
        <v>1688.3874638784066</v>
      </c>
      <c r="P64" s="17">
        <f t="shared" si="5"/>
        <v>483.80696791911043</v>
      </c>
      <c r="Q64" s="16">
        <f t="shared" si="6"/>
        <v>3076.2109866040482</v>
      </c>
      <c r="R64" s="16">
        <f t="shared" si="7"/>
        <v>265.53887985212822</v>
      </c>
      <c r="S64" s="30">
        <f t="shared" si="21"/>
        <v>0</v>
      </c>
      <c r="T64" s="25">
        <f t="shared" si="8"/>
        <v>0</v>
      </c>
      <c r="U64" s="25">
        <f t="shared" si="9"/>
        <v>0</v>
      </c>
      <c r="V64" s="25">
        <f t="shared" si="10"/>
        <v>0</v>
      </c>
      <c r="W64" s="25">
        <f t="shared" si="11"/>
        <v>0</v>
      </c>
      <c r="X64" s="34">
        <f t="shared" si="12"/>
        <v>0</v>
      </c>
      <c r="Y64" s="27">
        <f t="shared" si="13"/>
        <v>0</v>
      </c>
      <c r="Z64" s="27">
        <f t="shared" si="14"/>
        <v>0</v>
      </c>
      <c r="AA64" s="27">
        <f t="shared" si="15"/>
        <v>0</v>
      </c>
      <c r="AB64" s="27">
        <f t="shared" si="16"/>
        <v>0</v>
      </c>
      <c r="AD64" s="30">
        <f t="shared" si="17"/>
        <v>0</v>
      </c>
      <c r="AF64" s="30">
        <f t="shared" si="18"/>
        <v>1</v>
      </c>
      <c r="AH64" s="34">
        <f t="shared" si="19"/>
        <v>0</v>
      </c>
      <c r="AJ64" s="34">
        <f t="shared" si="20"/>
        <v>0</v>
      </c>
    </row>
    <row r="65" spans="1:36" x14ac:dyDescent="0.25">
      <c r="A65" s="6">
        <v>44005.520833333336</v>
      </c>
      <c r="B65" s="2">
        <v>36.200000000000003</v>
      </c>
      <c r="C65" s="2">
        <v>1790</v>
      </c>
      <c r="D65" s="2">
        <v>1.5587085705331658</v>
      </c>
      <c r="E65" s="2">
        <v>3.2528530309798933</v>
      </c>
      <c r="F65" s="2" t="s">
        <v>11</v>
      </c>
      <c r="G65" s="2" t="s">
        <v>12</v>
      </c>
      <c r="H65" s="2">
        <v>154</v>
      </c>
      <c r="I65" s="2" t="s">
        <v>40</v>
      </c>
      <c r="J65" s="7">
        <v>3.0326182292025265</v>
      </c>
      <c r="K65" s="14">
        <f t="shared" si="1"/>
        <v>1077.9986803507174</v>
      </c>
      <c r="L65" s="9">
        <v>0.22023480177736676</v>
      </c>
      <c r="M65" s="9">
        <f t="shared" si="2"/>
        <v>1.6604844074740801</v>
      </c>
      <c r="N65" s="19">
        <f t="shared" si="22"/>
        <v>1309.0632428245308</v>
      </c>
      <c r="O65" s="17">
        <f t="shared" si="4"/>
        <v>2013.8087762819787</v>
      </c>
      <c r="P65" s="17">
        <f t="shared" si="5"/>
        <v>577.05635635544172</v>
      </c>
      <c r="Q65" s="16">
        <f t="shared" si="6"/>
        <v>3669.122648120072</v>
      </c>
      <c r="R65" s="16">
        <f t="shared" si="7"/>
        <v>316.71908144943006</v>
      </c>
      <c r="S65" s="30">
        <f t="shared" si="21"/>
        <v>0</v>
      </c>
      <c r="T65" s="25">
        <f t="shared" si="8"/>
        <v>0</v>
      </c>
      <c r="U65" s="25">
        <f t="shared" si="9"/>
        <v>0</v>
      </c>
      <c r="V65" s="25">
        <f t="shared" si="10"/>
        <v>0</v>
      </c>
      <c r="W65" s="25">
        <f t="shared" si="11"/>
        <v>0</v>
      </c>
      <c r="X65" s="34">
        <f t="shared" si="12"/>
        <v>0</v>
      </c>
      <c r="Y65" s="27">
        <f t="shared" si="13"/>
        <v>0</v>
      </c>
      <c r="Z65" s="27">
        <f t="shared" si="14"/>
        <v>0</v>
      </c>
      <c r="AA65" s="27">
        <f t="shared" si="15"/>
        <v>0</v>
      </c>
      <c r="AB65" s="27">
        <f t="shared" si="16"/>
        <v>0</v>
      </c>
      <c r="AD65" s="30">
        <f t="shared" si="17"/>
        <v>0</v>
      </c>
      <c r="AF65" s="30">
        <f t="shared" si="18"/>
        <v>0</v>
      </c>
      <c r="AH65" s="34">
        <f t="shared" si="19"/>
        <v>0</v>
      </c>
      <c r="AJ65" s="34">
        <f t="shared" si="20"/>
        <v>0</v>
      </c>
    </row>
    <row r="66" spans="1:36" x14ac:dyDescent="0.25">
      <c r="A66" s="6">
        <v>44006.40625</v>
      </c>
      <c r="B66" s="2">
        <v>14.6</v>
      </c>
      <c r="C66" s="2">
        <v>260</v>
      </c>
      <c r="D66" s="2">
        <v>1.1643528557844371</v>
      </c>
      <c r="E66" s="2">
        <v>2.4149733479708178</v>
      </c>
      <c r="F66" s="2" t="s">
        <v>11</v>
      </c>
      <c r="G66" s="2" t="s">
        <v>13</v>
      </c>
      <c r="H66" s="2">
        <v>152</v>
      </c>
      <c r="J66" s="7">
        <v>2.5328270494915701</v>
      </c>
      <c r="K66" s="14">
        <f t="shared" si="1"/>
        <v>341.05706430683426</v>
      </c>
      <c r="L66" s="9">
        <v>-0.11785370152075236</v>
      </c>
      <c r="M66" s="9">
        <f t="shared" si="2"/>
        <v>0.76233577078494186</v>
      </c>
      <c r="N66" s="19">
        <f t="shared" si="22"/>
        <v>414.16123667652863</v>
      </c>
      <c r="O66" s="17">
        <f t="shared" si="4"/>
        <v>637.12852513939799</v>
      </c>
      <c r="P66" s="17">
        <f t="shared" si="5"/>
        <v>182.56900534809117</v>
      </c>
      <c r="Q66" s="16">
        <f t="shared" si="6"/>
        <v>1160.8364850153839</v>
      </c>
      <c r="R66" s="16">
        <f t="shared" si="7"/>
        <v>100.20353651449426</v>
      </c>
      <c r="S66" s="30">
        <f t="shared" si="21"/>
        <v>0</v>
      </c>
      <c r="T66" s="25">
        <f t="shared" si="8"/>
        <v>0</v>
      </c>
      <c r="U66" s="25">
        <f t="shared" si="9"/>
        <v>1</v>
      </c>
      <c r="V66" s="25">
        <f t="shared" si="10"/>
        <v>0</v>
      </c>
      <c r="W66" s="25">
        <f t="shared" si="11"/>
        <v>1</v>
      </c>
      <c r="X66" s="34">
        <f t="shared" si="12"/>
        <v>0</v>
      </c>
      <c r="Y66" s="27">
        <f t="shared" si="13"/>
        <v>0</v>
      </c>
      <c r="Z66" s="27">
        <f t="shared" si="14"/>
        <v>0</v>
      </c>
      <c r="AA66" s="27">
        <f t="shared" si="15"/>
        <v>0</v>
      </c>
      <c r="AB66" s="27">
        <f t="shared" si="16"/>
        <v>0</v>
      </c>
      <c r="AD66" s="30">
        <f t="shared" si="17"/>
        <v>0</v>
      </c>
      <c r="AF66" s="30">
        <f t="shared" si="18"/>
        <v>0</v>
      </c>
      <c r="AH66" s="34">
        <f t="shared" si="19"/>
        <v>1</v>
      </c>
      <c r="AJ66" s="34">
        <f t="shared" si="20"/>
        <v>0</v>
      </c>
    </row>
    <row r="67" spans="1:36" x14ac:dyDescent="0.25">
      <c r="A67" s="6">
        <v>44007.46875</v>
      </c>
      <c r="B67" s="2">
        <v>11</v>
      </c>
      <c r="C67" s="2">
        <v>168</v>
      </c>
      <c r="D67" s="2">
        <v>1.0413926851582251</v>
      </c>
      <c r="E67" s="2">
        <v>2.2253092817258628</v>
      </c>
      <c r="F67" s="2" t="s">
        <v>11</v>
      </c>
      <c r="G67" s="2" t="s">
        <v>12</v>
      </c>
      <c r="H67" s="2">
        <v>144</v>
      </c>
      <c r="J67" s="7">
        <v>2.3769920851779633</v>
      </c>
      <c r="K67" s="14">
        <f t="shared" si="1"/>
        <v>238.22760530510848</v>
      </c>
      <c r="L67" s="9">
        <v>-0.1516828034521005</v>
      </c>
      <c r="M67" s="9">
        <f t="shared" si="2"/>
        <v>0.70520794508610818</v>
      </c>
      <c r="N67" s="19">
        <f t="shared" si="22"/>
        <v>289.29070806428854</v>
      </c>
      <c r="O67" s="17">
        <f t="shared" si="4"/>
        <v>445.03286605136276</v>
      </c>
      <c r="P67" s="17">
        <f t="shared" si="5"/>
        <v>127.52404655627527</v>
      </c>
      <c r="Q67" s="16">
        <f t="shared" si="6"/>
        <v>810.84171805108861</v>
      </c>
      <c r="R67" s="16">
        <f t="shared" si="7"/>
        <v>69.991948694764559</v>
      </c>
      <c r="S67" s="30">
        <f t="shared" si="21"/>
        <v>0</v>
      </c>
      <c r="T67" s="25">
        <f t="shared" si="8"/>
        <v>0</v>
      </c>
      <c r="U67" s="25">
        <f t="shared" si="9"/>
        <v>0</v>
      </c>
      <c r="V67" s="25">
        <f t="shared" si="10"/>
        <v>0</v>
      </c>
      <c r="W67" s="25">
        <f t="shared" si="11"/>
        <v>0</v>
      </c>
      <c r="X67" s="34">
        <f t="shared" si="12"/>
        <v>1</v>
      </c>
      <c r="Y67" s="27">
        <f t="shared" si="13"/>
        <v>1</v>
      </c>
      <c r="Z67" s="27">
        <f t="shared" si="14"/>
        <v>0</v>
      </c>
      <c r="AA67" s="27">
        <f t="shared" si="15"/>
        <v>1</v>
      </c>
      <c r="AB67" s="27">
        <f t="shared" si="16"/>
        <v>0</v>
      </c>
      <c r="AD67" s="30">
        <f t="shared" si="17"/>
        <v>0</v>
      </c>
      <c r="AF67" s="30">
        <f t="shared" si="18"/>
        <v>0</v>
      </c>
      <c r="AH67" s="34">
        <f t="shared" si="19"/>
        <v>0</v>
      </c>
      <c r="AJ67" s="34">
        <f t="shared" si="20"/>
        <v>0</v>
      </c>
    </row>
    <row r="68" spans="1:36" x14ac:dyDescent="0.25">
      <c r="A68" s="6">
        <v>44011.4375</v>
      </c>
      <c r="B68" s="2">
        <v>8.6999999999999993</v>
      </c>
      <c r="C68" s="2">
        <v>271</v>
      </c>
      <c r="D68" s="2">
        <v>0.93951925261861846</v>
      </c>
      <c r="E68" s="2">
        <v>2.4329692908744058</v>
      </c>
      <c r="F68" s="2" t="s">
        <v>11</v>
      </c>
      <c r="G68" s="2" t="s">
        <v>12</v>
      </c>
      <c r="H68" s="2">
        <v>127</v>
      </c>
      <c r="J68" s="7">
        <v>2.2478816371079606</v>
      </c>
      <c r="K68" s="14">
        <f t="shared" si="1"/>
        <v>176.96265974398395</v>
      </c>
      <c r="L68" s="9">
        <v>0.1850876537664452</v>
      </c>
      <c r="M68" s="9">
        <f t="shared" si="2"/>
        <v>1.5313965126431892</v>
      </c>
      <c r="N68" s="19">
        <f t="shared" si="22"/>
        <v>214.8938745898526</v>
      </c>
      <c r="O68" s="17">
        <f t="shared" si="4"/>
        <v>330.58385298829364</v>
      </c>
      <c r="P68" s="17">
        <f t="shared" si="5"/>
        <v>94.728713034795263</v>
      </c>
      <c r="Q68" s="16">
        <f t="shared" si="6"/>
        <v>602.31771575728988</v>
      </c>
      <c r="R68" s="16">
        <f t="shared" si="7"/>
        <v>51.992133261914617</v>
      </c>
      <c r="S68" s="30">
        <f t="shared" si="21"/>
        <v>1</v>
      </c>
      <c r="T68" s="25">
        <f t="shared" si="8"/>
        <v>0</v>
      </c>
      <c r="U68" s="25">
        <f t="shared" si="9"/>
        <v>1</v>
      </c>
      <c r="V68" s="25">
        <f t="shared" si="10"/>
        <v>0</v>
      </c>
      <c r="W68" s="25">
        <f t="shared" si="11"/>
        <v>1</v>
      </c>
      <c r="X68" s="34">
        <f t="shared" si="12"/>
        <v>0</v>
      </c>
      <c r="Y68" s="27">
        <f t="shared" si="13"/>
        <v>0</v>
      </c>
      <c r="Z68" s="27">
        <f t="shared" si="14"/>
        <v>0</v>
      </c>
      <c r="AA68" s="27">
        <f t="shared" si="15"/>
        <v>0</v>
      </c>
      <c r="AB68" s="27">
        <f t="shared" si="16"/>
        <v>0</v>
      </c>
      <c r="AD68" s="30">
        <f t="shared" si="17"/>
        <v>0</v>
      </c>
      <c r="AF68" s="30">
        <f t="shared" si="18"/>
        <v>0</v>
      </c>
      <c r="AH68" s="34">
        <f t="shared" si="19"/>
        <v>0</v>
      </c>
      <c r="AJ68" s="34">
        <f t="shared" si="20"/>
        <v>0</v>
      </c>
    </row>
    <row r="69" spans="1:36" x14ac:dyDescent="0.25">
      <c r="A69" s="6">
        <v>44013.3125</v>
      </c>
      <c r="B69" s="2">
        <v>8.1999999999999993</v>
      </c>
      <c r="C69" s="2">
        <v>200</v>
      </c>
      <c r="D69" s="2">
        <v>0.91381385238371671</v>
      </c>
      <c r="E69" s="2">
        <v>2.3010299956639813</v>
      </c>
      <c r="F69" s="2" t="s">
        <v>11</v>
      </c>
      <c r="G69" s="2" t="s">
        <v>13</v>
      </c>
      <c r="H69" s="2">
        <v>132</v>
      </c>
      <c r="J69" s="7">
        <v>2.2153036071013972</v>
      </c>
      <c r="K69" s="14">
        <f t="shared" si="1"/>
        <v>164.17370796270504</v>
      </c>
      <c r="L69" s="9">
        <v>8.5726388562584077E-2</v>
      </c>
      <c r="M69" s="9">
        <f t="shared" si="2"/>
        <v>1.2182218607466286</v>
      </c>
      <c r="N69" s="19">
        <f t="shared" si="22"/>
        <v>199.36366384258082</v>
      </c>
      <c r="O69" s="17">
        <f t="shared" si="4"/>
        <v>306.69281879128749</v>
      </c>
      <c r="P69" s="17">
        <f t="shared" si="5"/>
        <v>87.882743692690653</v>
      </c>
      <c r="Q69" s="16">
        <f t="shared" si="6"/>
        <v>558.78868971883549</v>
      </c>
      <c r="R69" s="16">
        <f t="shared" si="7"/>
        <v>48.234702817241079</v>
      </c>
      <c r="S69" s="30">
        <f t="shared" si="21"/>
        <v>0</v>
      </c>
      <c r="T69" s="25">
        <f t="shared" si="8"/>
        <v>0</v>
      </c>
      <c r="U69" s="25">
        <f t="shared" si="9"/>
        <v>0</v>
      </c>
      <c r="V69" s="25">
        <f t="shared" si="10"/>
        <v>0</v>
      </c>
      <c r="W69" s="25">
        <f t="shared" si="11"/>
        <v>0</v>
      </c>
      <c r="X69" s="34">
        <f t="shared" si="12"/>
        <v>0</v>
      </c>
      <c r="Y69" s="27">
        <f t="shared" si="13"/>
        <v>1</v>
      </c>
      <c r="Z69" s="27">
        <f t="shared" si="14"/>
        <v>0</v>
      </c>
      <c r="AA69" s="27">
        <f t="shared" si="15"/>
        <v>1</v>
      </c>
      <c r="AB69" s="27">
        <f t="shared" si="16"/>
        <v>0</v>
      </c>
      <c r="AD69" s="30">
        <f t="shared" si="17"/>
        <v>0</v>
      </c>
      <c r="AF69" s="30">
        <f t="shared" si="18"/>
        <v>0</v>
      </c>
      <c r="AH69" s="34">
        <f t="shared" si="19"/>
        <v>0</v>
      </c>
      <c r="AJ69" s="34">
        <f t="shared" si="20"/>
        <v>0</v>
      </c>
    </row>
    <row r="70" spans="1:36" x14ac:dyDescent="0.25">
      <c r="A70" s="6">
        <v>44013.552083333336</v>
      </c>
      <c r="B70" s="2">
        <v>8.4</v>
      </c>
      <c r="C70" s="2">
        <v>100</v>
      </c>
      <c r="D70" s="2">
        <v>0.9242792860618817</v>
      </c>
      <c r="E70" s="2">
        <v>2</v>
      </c>
      <c r="F70" s="2" t="s">
        <v>11</v>
      </c>
      <c r="G70" s="2" t="s">
        <v>13</v>
      </c>
      <c r="H70" s="2">
        <v>129</v>
      </c>
      <c r="J70" s="7">
        <v>2.2285670929558616</v>
      </c>
      <c r="K70" s="14">
        <f t="shared" si="1"/>
        <v>169.26497170219002</v>
      </c>
      <c r="L70" s="9">
        <v>-0.22856709295586164</v>
      </c>
      <c r="M70" s="9">
        <f t="shared" si="2"/>
        <v>0.59078968905594453</v>
      </c>
      <c r="N70" s="19">
        <f t="shared" si="22"/>
        <v>205.54621892578075</v>
      </c>
      <c r="O70" s="17">
        <f t="shared" si="4"/>
        <v>316.20380594537693</v>
      </c>
      <c r="P70" s="17">
        <f t="shared" si="5"/>
        <v>90.608114471248498</v>
      </c>
      <c r="Q70" s="16">
        <f t="shared" si="6"/>
        <v>576.11753383951577</v>
      </c>
      <c r="R70" s="16">
        <f t="shared" si="7"/>
        <v>49.730530599202588</v>
      </c>
      <c r="S70" s="30">
        <f t="shared" si="21"/>
        <v>0</v>
      </c>
      <c r="T70" s="25">
        <f t="shared" si="8"/>
        <v>0</v>
      </c>
      <c r="U70" s="25">
        <f t="shared" si="9"/>
        <v>0</v>
      </c>
      <c r="V70" s="25">
        <f t="shared" si="10"/>
        <v>0</v>
      </c>
      <c r="W70" s="25">
        <f t="shared" si="11"/>
        <v>0</v>
      </c>
      <c r="X70" s="34">
        <f t="shared" si="12"/>
        <v>0</v>
      </c>
      <c r="Y70" s="27">
        <f t="shared" si="13"/>
        <v>1</v>
      </c>
      <c r="Z70" s="27">
        <f t="shared" si="14"/>
        <v>0</v>
      </c>
      <c r="AA70" s="27">
        <f t="shared" si="15"/>
        <v>1</v>
      </c>
      <c r="AB70" s="27">
        <f t="shared" si="16"/>
        <v>0</v>
      </c>
      <c r="AD70" s="30">
        <f t="shared" si="17"/>
        <v>0</v>
      </c>
      <c r="AF70" s="30">
        <f t="shared" si="18"/>
        <v>0</v>
      </c>
      <c r="AH70" s="34">
        <f t="shared" si="19"/>
        <v>0</v>
      </c>
      <c r="AJ70" s="34">
        <f t="shared" si="20"/>
        <v>0</v>
      </c>
    </row>
    <row r="71" spans="1:36" x14ac:dyDescent="0.25">
      <c r="A71" s="6">
        <v>44014.510416666664</v>
      </c>
      <c r="B71" s="2">
        <v>11.6</v>
      </c>
      <c r="C71" s="2">
        <v>675</v>
      </c>
      <c r="D71" s="2">
        <v>1.0644579892269184</v>
      </c>
      <c r="E71" s="2">
        <v>2.8293037728310249</v>
      </c>
      <c r="F71" s="2" t="s">
        <v>11</v>
      </c>
      <c r="G71" s="2" t="s">
        <v>13</v>
      </c>
      <c r="H71" s="2">
        <v>162</v>
      </c>
      <c r="I71" s="2" t="s">
        <v>41</v>
      </c>
      <c r="J71" s="7">
        <v>2.4062241594189295</v>
      </c>
      <c r="K71" s="14">
        <f t="shared" ref="K71:K134" si="23">10^J71</f>
        <v>254.81451284850544</v>
      </c>
      <c r="L71" s="9">
        <v>0.42307961341209532</v>
      </c>
      <c r="M71" s="9">
        <f t="shared" ref="M71:M134" si="24">10^L71</f>
        <v>2.6489856972993806</v>
      </c>
      <c r="N71" s="19">
        <f t="shared" ref="N71:N134" si="25">N$3*K71</f>
        <v>309.4329506968358</v>
      </c>
      <c r="O71" s="17">
        <f t="shared" ref="O71:O134" si="26">10^(J71+$O$3)</f>
        <v>476.01885943996621</v>
      </c>
      <c r="P71" s="17">
        <f t="shared" ref="P71:P134" si="27">10^(J71-$O$3)</f>
        <v>136.40307452232361</v>
      </c>
      <c r="Q71" s="16">
        <f t="shared" ref="Q71:Q134" si="28">(10^(J71+(1.96*$O$3)))</f>
        <v>867.29762958332924</v>
      </c>
      <c r="R71" s="16">
        <f t="shared" ref="R71:R134" si="29">(10^(J71-(1.96*$O$3)))</f>
        <v>74.86522935548129</v>
      </c>
      <c r="S71" s="30">
        <f t="shared" si="21"/>
        <v>0</v>
      </c>
      <c r="T71" s="25">
        <f t="shared" ref="T71:T134" si="30">IF(O71&lt;236,IF(C71&gt;234,1,0),0)</f>
        <v>0</v>
      </c>
      <c r="U71" s="25">
        <f t="shared" ref="U71:U134" si="31">IF(P71&lt;236,IF(C71&gt;234,1,0),0)</f>
        <v>1</v>
      </c>
      <c r="V71" s="25">
        <f t="shared" ref="V71:V134" si="32">IF(Q71&lt;236,IF(C71&gt;234,1,0),0)</f>
        <v>0</v>
      </c>
      <c r="W71" s="25">
        <f t="shared" ref="W71:W134" si="33">IF(R71&lt;236,IF(C71&gt;234,1,0),0)</f>
        <v>1</v>
      </c>
      <c r="X71" s="34">
        <f t="shared" ref="X71:X134" si="34">IF(N71&gt;235,IF(C71&lt;236,1,0),0)</f>
        <v>0</v>
      </c>
      <c r="Y71" s="27">
        <f t="shared" ref="Y71:Y134" si="35">IF(O71&gt;235,IF(C71&lt;236,1,0),0)</f>
        <v>0</v>
      </c>
      <c r="Z71" s="27">
        <f t="shared" ref="Z71:Z134" si="36">IF(P71&gt;235,IF(C71&lt;236,1,0),0)</f>
        <v>0</v>
      </c>
      <c r="AA71" s="27">
        <f t="shared" ref="AA71:AA134" si="37">IF(Q71&gt;235,IF(C71&lt;236,1,0),0)</f>
        <v>0</v>
      </c>
      <c r="AB71" s="27">
        <f t="shared" ref="AB71:AB134" si="38">IF(R71&gt;235,IF(C71&lt;236,1,0),0)</f>
        <v>0</v>
      </c>
      <c r="AD71" s="30">
        <f t="shared" ref="AD71:AD134" si="39">IF(N71&lt;411,IF(C71&gt;409,1,0),0)</f>
        <v>1</v>
      </c>
      <c r="AF71" s="30">
        <f t="shared" ref="AF71:AF134" si="40">IF(N71&lt;1266,IF(C71&gt;1264,1,0),0)</f>
        <v>0</v>
      </c>
      <c r="AH71" s="34">
        <f t="shared" ref="AH71:AH134" si="41">IF(N71&gt;410,IF(C71&lt;411,1,0),0)</f>
        <v>0</v>
      </c>
      <c r="AJ71" s="34">
        <f t="shared" ref="AJ71:AJ134" si="42">IF(N71&gt;1265,IF(C71&lt;1266,1,0),0)</f>
        <v>0</v>
      </c>
    </row>
    <row r="72" spans="1:36" x14ac:dyDescent="0.25">
      <c r="A72" s="6">
        <v>44020.322916666664</v>
      </c>
      <c r="B72" s="2">
        <v>9.3000000000000007</v>
      </c>
      <c r="C72" s="2">
        <v>480</v>
      </c>
      <c r="D72" s="2">
        <v>0.96848294855393513</v>
      </c>
      <c r="E72" s="2">
        <v>2.6812412373755872</v>
      </c>
      <c r="F72" s="2" t="s">
        <v>11</v>
      </c>
      <c r="G72" s="2" t="s">
        <v>13</v>
      </c>
      <c r="H72" s="2">
        <v>124</v>
      </c>
      <c r="I72" s="2" t="s">
        <v>42</v>
      </c>
      <c r="J72" s="7">
        <v>2.2845891050586276</v>
      </c>
      <c r="K72" s="14">
        <f t="shared" si="23"/>
        <v>192.5702104661857</v>
      </c>
      <c r="L72" s="9">
        <v>0.39665213231695962</v>
      </c>
      <c r="M72" s="9">
        <f t="shared" si="24"/>
        <v>2.4925973692295753</v>
      </c>
      <c r="N72" s="19">
        <f t="shared" si="25"/>
        <v>233.84683931361891</v>
      </c>
      <c r="O72" s="17">
        <f t="shared" si="26"/>
        <v>359.74031040660014</v>
      </c>
      <c r="P72" s="17">
        <f t="shared" si="27"/>
        <v>103.08348796685398</v>
      </c>
      <c r="Q72" s="16">
        <f t="shared" si="28"/>
        <v>655.4402463135259</v>
      </c>
      <c r="R72" s="16">
        <f t="shared" si="29"/>
        <v>56.577676100244361</v>
      </c>
      <c r="S72" s="30">
        <f t="shared" si="21"/>
        <v>1</v>
      </c>
      <c r="T72" s="25">
        <f t="shared" si="30"/>
        <v>0</v>
      </c>
      <c r="U72" s="25">
        <f t="shared" si="31"/>
        <v>1</v>
      </c>
      <c r="V72" s="25">
        <f t="shared" si="32"/>
        <v>0</v>
      </c>
      <c r="W72" s="25">
        <f t="shared" si="33"/>
        <v>1</v>
      </c>
      <c r="X72" s="34">
        <f t="shared" si="34"/>
        <v>0</v>
      </c>
      <c r="Y72" s="27">
        <f t="shared" si="35"/>
        <v>0</v>
      </c>
      <c r="Z72" s="27">
        <f t="shared" si="36"/>
        <v>0</v>
      </c>
      <c r="AA72" s="27">
        <f t="shared" si="37"/>
        <v>0</v>
      </c>
      <c r="AB72" s="27">
        <f t="shared" si="38"/>
        <v>0</v>
      </c>
      <c r="AD72" s="30">
        <f t="shared" si="39"/>
        <v>1</v>
      </c>
      <c r="AF72" s="30">
        <f t="shared" si="40"/>
        <v>0</v>
      </c>
      <c r="AH72" s="34">
        <f t="shared" si="41"/>
        <v>0</v>
      </c>
      <c r="AJ72" s="34">
        <f t="shared" si="42"/>
        <v>0</v>
      </c>
    </row>
    <row r="73" spans="1:36" x14ac:dyDescent="0.25">
      <c r="A73" s="6">
        <v>44020.510416666664</v>
      </c>
      <c r="B73" s="2">
        <v>10.7</v>
      </c>
      <c r="C73" s="2">
        <v>490</v>
      </c>
      <c r="D73" s="2">
        <v>1.0293837776852097</v>
      </c>
      <c r="E73" s="2">
        <v>2.6901960800285138</v>
      </c>
      <c r="F73" s="2" t="s">
        <v>11</v>
      </c>
      <c r="G73" s="2" t="s">
        <v>13</v>
      </c>
      <c r="H73" s="2">
        <v>122</v>
      </c>
      <c r="I73" s="2" t="s">
        <v>42</v>
      </c>
      <c r="J73" s="7">
        <v>2.3617724603354469</v>
      </c>
      <c r="K73" s="14">
        <f t="shared" si="23"/>
        <v>230.02363401067933</v>
      </c>
      <c r="L73" s="9">
        <v>0.32842361969306699</v>
      </c>
      <c r="M73" s="9">
        <f t="shared" si="24"/>
        <v>2.1302158889344884</v>
      </c>
      <c r="N73" s="19">
        <f t="shared" si="25"/>
        <v>279.32824942451475</v>
      </c>
      <c r="O73" s="17">
        <f t="shared" si="26"/>
        <v>429.70703152648912</v>
      </c>
      <c r="P73" s="17">
        <f t="shared" si="27"/>
        <v>123.13243284737182</v>
      </c>
      <c r="Q73" s="16">
        <f t="shared" si="28"/>
        <v>782.91832869116445</v>
      </c>
      <c r="R73" s="16">
        <f t="shared" si="29"/>
        <v>67.581598570992796</v>
      </c>
      <c r="S73" s="30">
        <f t="shared" si="21"/>
        <v>0</v>
      </c>
      <c r="T73" s="25">
        <f t="shared" si="30"/>
        <v>0</v>
      </c>
      <c r="U73" s="25">
        <f t="shared" si="31"/>
        <v>1</v>
      </c>
      <c r="V73" s="25">
        <f t="shared" si="32"/>
        <v>0</v>
      </c>
      <c r="W73" s="25">
        <f t="shared" si="33"/>
        <v>1</v>
      </c>
      <c r="X73" s="34">
        <f t="shared" si="34"/>
        <v>0</v>
      </c>
      <c r="Y73" s="27">
        <f t="shared" si="35"/>
        <v>0</v>
      </c>
      <c r="Z73" s="27">
        <f t="shared" si="36"/>
        <v>0</v>
      </c>
      <c r="AA73" s="27">
        <f t="shared" si="37"/>
        <v>0</v>
      </c>
      <c r="AB73" s="27">
        <f t="shared" si="38"/>
        <v>0</v>
      </c>
      <c r="AD73" s="30">
        <f t="shared" si="39"/>
        <v>1</v>
      </c>
      <c r="AF73" s="30">
        <f t="shared" si="40"/>
        <v>0</v>
      </c>
      <c r="AH73" s="34">
        <f t="shared" si="41"/>
        <v>0</v>
      </c>
      <c r="AJ73" s="34">
        <f t="shared" si="42"/>
        <v>0</v>
      </c>
    </row>
    <row r="74" spans="1:36" x14ac:dyDescent="0.25">
      <c r="A74" s="6">
        <v>44021.510416666664</v>
      </c>
      <c r="B74" s="2">
        <v>11.6</v>
      </c>
      <c r="C74" s="2">
        <v>425</v>
      </c>
      <c r="D74" s="2">
        <v>1.0644579892269184</v>
      </c>
      <c r="E74" s="2">
        <v>2.6283889300503116</v>
      </c>
      <c r="F74" s="2" t="s">
        <v>11</v>
      </c>
      <c r="G74" s="2" t="s">
        <v>13</v>
      </c>
      <c r="H74" s="2">
        <v>113</v>
      </c>
      <c r="I74" s="2" t="s">
        <v>43</v>
      </c>
      <c r="J74" s="7">
        <v>2.4062241594189295</v>
      </c>
      <c r="K74" s="14">
        <f t="shared" si="23"/>
        <v>254.81451284850544</v>
      </c>
      <c r="L74" s="9">
        <v>0.22216477063138207</v>
      </c>
      <c r="M74" s="9">
        <f t="shared" si="24"/>
        <v>1.6678798834847957</v>
      </c>
      <c r="N74" s="19">
        <f t="shared" si="25"/>
        <v>309.4329506968358</v>
      </c>
      <c r="O74" s="17">
        <f t="shared" si="26"/>
        <v>476.01885943996621</v>
      </c>
      <c r="P74" s="17">
        <f t="shared" si="27"/>
        <v>136.40307452232361</v>
      </c>
      <c r="Q74" s="16">
        <f t="shared" si="28"/>
        <v>867.29762958332924</v>
      </c>
      <c r="R74" s="16">
        <f t="shared" si="29"/>
        <v>74.86522935548129</v>
      </c>
      <c r="S74" s="30">
        <f t="shared" ref="S74:S137" si="43">IF(N74&lt;236,IF(C74&gt;234,1,0),0)</f>
        <v>0</v>
      </c>
      <c r="T74" s="25">
        <f t="shared" si="30"/>
        <v>0</v>
      </c>
      <c r="U74" s="25">
        <f t="shared" si="31"/>
        <v>1</v>
      </c>
      <c r="V74" s="25">
        <f t="shared" si="32"/>
        <v>0</v>
      </c>
      <c r="W74" s="25">
        <f t="shared" si="33"/>
        <v>1</v>
      </c>
      <c r="X74" s="34">
        <f t="shared" si="34"/>
        <v>0</v>
      </c>
      <c r="Y74" s="27">
        <f t="shared" si="35"/>
        <v>0</v>
      </c>
      <c r="Z74" s="27">
        <f t="shared" si="36"/>
        <v>0</v>
      </c>
      <c r="AA74" s="27">
        <f t="shared" si="37"/>
        <v>0</v>
      </c>
      <c r="AB74" s="27">
        <f t="shared" si="38"/>
        <v>0</v>
      </c>
      <c r="AD74" s="30">
        <f t="shared" si="39"/>
        <v>1</v>
      </c>
      <c r="AF74" s="30">
        <f t="shared" si="40"/>
        <v>0</v>
      </c>
      <c r="AH74" s="34">
        <f t="shared" si="41"/>
        <v>0</v>
      </c>
      <c r="AJ74" s="34">
        <f t="shared" si="42"/>
        <v>0</v>
      </c>
    </row>
    <row r="75" spans="1:36" x14ac:dyDescent="0.25">
      <c r="A75" s="6">
        <v>44027.3125</v>
      </c>
      <c r="B75" s="2">
        <v>8.1999999999999993</v>
      </c>
      <c r="C75" s="2">
        <v>260</v>
      </c>
      <c r="D75" s="2">
        <v>0.91381385238371671</v>
      </c>
      <c r="E75" s="2">
        <v>2.4149733479708178</v>
      </c>
      <c r="F75" s="2" t="s">
        <v>11</v>
      </c>
      <c r="G75" s="2" t="s">
        <v>13</v>
      </c>
      <c r="H75" s="2">
        <v>104</v>
      </c>
      <c r="J75" s="7">
        <v>2.2153036071013972</v>
      </c>
      <c r="K75" s="14">
        <f t="shared" si="23"/>
        <v>164.17370796270504</v>
      </c>
      <c r="L75" s="9">
        <v>0.19966974086942058</v>
      </c>
      <c r="M75" s="9">
        <f t="shared" si="24"/>
        <v>1.5836884189706164</v>
      </c>
      <c r="N75" s="19">
        <f t="shared" si="25"/>
        <v>199.36366384258082</v>
      </c>
      <c r="O75" s="17">
        <f t="shared" si="26"/>
        <v>306.69281879128749</v>
      </c>
      <c r="P75" s="17">
        <f t="shared" si="27"/>
        <v>87.882743692690653</v>
      </c>
      <c r="Q75" s="16">
        <f t="shared" si="28"/>
        <v>558.78868971883549</v>
      </c>
      <c r="R75" s="16">
        <f t="shared" si="29"/>
        <v>48.234702817241079</v>
      </c>
      <c r="S75" s="30">
        <f t="shared" si="43"/>
        <v>1</v>
      </c>
      <c r="T75" s="25">
        <f t="shared" si="30"/>
        <v>0</v>
      </c>
      <c r="U75" s="25">
        <f t="shared" si="31"/>
        <v>1</v>
      </c>
      <c r="V75" s="25">
        <f t="shared" si="32"/>
        <v>0</v>
      </c>
      <c r="W75" s="25">
        <f t="shared" si="33"/>
        <v>1</v>
      </c>
      <c r="X75" s="34">
        <f t="shared" si="34"/>
        <v>0</v>
      </c>
      <c r="Y75" s="27">
        <f t="shared" si="35"/>
        <v>0</v>
      </c>
      <c r="Z75" s="27">
        <f t="shared" si="36"/>
        <v>0</v>
      </c>
      <c r="AA75" s="27">
        <f t="shared" si="37"/>
        <v>0</v>
      </c>
      <c r="AB75" s="27">
        <f t="shared" si="38"/>
        <v>0</v>
      </c>
      <c r="AD75" s="30">
        <f t="shared" si="39"/>
        <v>0</v>
      </c>
      <c r="AF75" s="30">
        <f t="shared" si="40"/>
        <v>0</v>
      </c>
      <c r="AH75" s="34">
        <f t="shared" si="41"/>
        <v>0</v>
      </c>
      <c r="AJ75" s="34">
        <f t="shared" si="42"/>
        <v>0</v>
      </c>
    </row>
    <row r="76" spans="1:36" x14ac:dyDescent="0.25">
      <c r="A76" s="6">
        <v>44027.5625</v>
      </c>
      <c r="B76" s="2">
        <v>7.2</v>
      </c>
      <c r="C76" s="2">
        <v>59</v>
      </c>
      <c r="D76" s="2">
        <v>0.85733249643126852</v>
      </c>
      <c r="E76" s="2">
        <v>1.7708520116421442</v>
      </c>
      <c r="F76" s="2" t="s">
        <v>11</v>
      </c>
      <c r="G76" s="2" t="s">
        <v>12</v>
      </c>
      <c r="H76" s="2">
        <v>104</v>
      </c>
      <c r="J76" s="7">
        <v>2.143721321191999</v>
      </c>
      <c r="K76" s="14">
        <f t="shared" si="23"/>
        <v>139.22631265213153</v>
      </c>
      <c r="L76" s="9">
        <v>-0.37286930954985475</v>
      </c>
      <c r="M76" s="9">
        <f t="shared" si="24"/>
        <v>0.42377047036659254</v>
      </c>
      <c r="N76" s="19">
        <f t="shared" si="25"/>
        <v>169.06889743835853</v>
      </c>
      <c r="O76" s="17">
        <f t="shared" si="26"/>
        <v>260.08860253615825</v>
      </c>
      <c r="P76" s="17">
        <f t="shared" si="27"/>
        <v>74.528318218074347</v>
      </c>
      <c r="Q76" s="16">
        <f t="shared" si="28"/>
        <v>473.87666263189124</v>
      </c>
      <c r="R76" s="16">
        <f t="shared" si="29"/>
        <v>40.905087047442493</v>
      </c>
      <c r="S76" s="30">
        <f t="shared" si="43"/>
        <v>0</v>
      </c>
      <c r="T76" s="25">
        <f t="shared" si="30"/>
        <v>0</v>
      </c>
      <c r="U76" s="25">
        <f t="shared" si="31"/>
        <v>0</v>
      </c>
      <c r="V76" s="25">
        <f t="shared" si="32"/>
        <v>0</v>
      </c>
      <c r="W76" s="25">
        <f t="shared" si="33"/>
        <v>0</v>
      </c>
      <c r="X76" s="34">
        <f t="shared" si="34"/>
        <v>0</v>
      </c>
      <c r="Y76" s="27">
        <f t="shared" si="35"/>
        <v>1</v>
      </c>
      <c r="Z76" s="27">
        <f t="shared" si="36"/>
        <v>0</v>
      </c>
      <c r="AA76" s="27">
        <f t="shared" si="37"/>
        <v>1</v>
      </c>
      <c r="AB76" s="27">
        <f t="shared" si="38"/>
        <v>0</v>
      </c>
      <c r="AD76" s="30">
        <f t="shared" si="39"/>
        <v>0</v>
      </c>
      <c r="AF76" s="30">
        <f t="shared" si="40"/>
        <v>0</v>
      </c>
      <c r="AH76" s="34">
        <f t="shared" si="41"/>
        <v>0</v>
      </c>
      <c r="AJ76" s="34">
        <f t="shared" si="42"/>
        <v>0</v>
      </c>
    </row>
    <row r="77" spans="1:36" x14ac:dyDescent="0.25">
      <c r="A77" s="6">
        <v>44032.395833333336</v>
      </c>
      <c r="B77" s="2">
        <v>26.6</v>
      </c>
      <c r="C77" s="2">
        <v>747</v>
      </c>
      <c r="D77" s="2">
        <v>1.424881636631067</v>
      </c>
      <c r="E77" s="2">
        <v>2.8733206018153989</v>
      </c>
      <c r="F77" s="2" t="s">
        <v>11</v>
      </c>
      <c r="G77" s="2" t="s">
        <v>12</v>
      </c>
      <c r="H77" s="2">
        <v>152</v>
      </c>
      <c r="J77" s="7">
        <v>2.8630111494252057</v>
      </c>
      <c r="K77" s="14">
        <f t="shared" si="23"/>
        <v>729.47623749308752</v>
      </c>
      <c r="L77" s="9">
        <v>1.0309452390193208E-2</v>
      </c>
      <c r="M77" s="9">
        <f t="shared" si="24"/>
        <v>1.024022389772606</v>
      </c>
      <c r="N77" s="19">
        <f t="shared" si="25"/>
        <v>885.8364545543418</v>
      </c>
      <c r="O77" s="17">
        <f t="shared" si="26"/>
        <v>1362.7341813394446</v>
      </c>
      <c r="P77" s="17">
        <f t="shared" si="27"/>
        <v>390.49110850366338</v>
      </c>
      <c r="Q77" s="16">
        <f t="shared" si="28"/>
        <v>2482.8766797567096</v>
      </c>
      <c r="R77" s="16">
        <f t="shared" si="29"/>
        <v>214.32219546208574</v>
      </c>
      <c r="S77" s="30">
        <f t="shared" si="43"/>
        <v>0</v>
      </c>
      <c r="T77" s="25">
        <f t="shared" si="30"/>
        <v>0</v>
      </c>
      <c r="U77" s="25">
        <f t="shared" si="31"/>
        <v>0</v>
      </c>
      <c r="V77" s="25">
        <f t="shared" si="32"/>
        <v>0</v>
      </c>
      <c r="W77" s="25">
        <f t="shared" si="33"/>
        <v>1</v>
      </c>
      <c r="X77" s="34">
        <f t="shared" si="34"/>
        <v>0</v>
      </c>
      <c r="Y77" s="27">
        <f t="shared" si="35"/>
        <v>0</v>
      </c>
      <c r="Z77" s="27">
        <f t="shared" si="36"/>
        <v>0</v>
      </c>
      <c r="AA77" s="27">
        <f t="shared" si="37"/>
        <v>0</v>
      </c>
      <c r="AB77" s="27">
        <f t="shared" si="38"/>
        <v>0</v>
      </c>
      <c r="AD77" s="30">
        <f t="shared" si="39"/>
        <v>0</v>
      </c>
      <c r="AF77" s="30">
        <f t="shared" si="40"/>
        <v>0</v>
      </c>
      <c r="AH77" s="34">
        <f t="shared" si="41"/>
        <v>0</v>
      </c>
      <c r="AJ77" s="34">
        <f t="shared" si="42"/>
        <v>0</v>
      </c>
    </row>
    <row r="78" spans="1:36" x14ac:dyDescent="0.25">
      <c r="A78" s="6">
        <v>44033.40625</v>
      </c>
      <c r="B78" s="2">
        <v>32</v>
      </c>
      <c r="C78" s="2">
        <v>633</v>
      </c>
      <c r="D78" s="2">
        <v>1.505149978319906</v>
      </c>
      <c r="E78" s="2">
        <v>2.8014037100173552</v>
      </c>
      <c r="F78" s="2" t="s">
        <v>11</v>
      </c>
      <c r="G78" s="2" t="s">
        <v>12</v>
      </c>
      <c r="H78" s="2">
        <v>119</v>
      </c>
      <c r="I78" s="2" t="s">
        <v>44</v>
      </c>
      <c r="J78" s="7">
        <v>2.9647401410075096</v>
      </c>
      <c r="K78" s="14">
        <f t="shared" si="23"/>
        <v>922.01957401732545</v>
      </c>
      <c r="L78" s="9">
        <v>-0.16333643099015438</v>
      </c>
      <c r="M78" s="9">
        <f t="shared" si="24"/>
        <v>0.68653640100281188</v>
      </c>
      <c r="N78" s="19">
        <f t="shared" si="25"/>
        <v>1119.6506596076088</v>
      </c>
      <c r="O78" s="17">
        <f t="shared" si="26"/>
        <v>1722.4242885490148</v>
      </c>
      <c r="P78" s="17">
        <f t="shared" si="27"/>
        <v>493.56021075808195</v>
      </c>
      <c r="Q78" s="16">
        <f t="shared" si="28"/>
        <v>3138.2254567662017</v>
      </c>
      <c r="R78" s="16">
        <f t="shared" si="29"/>
        <v>270.89197592167324</v>
      </c>
      <c r="S78" s="30">
        <f t="shared" si="43"/>
        <v>0</v>
      </c>
      <c r="T78" s="25">
        <f t="shared" si="30"/>
        <v>0</v>
      </c>
      <c r="U78" s="25">
        <f t="shared" si="31"/>
        <v>0</v>
      </c>
      <c r="V78" s="25">
        <f t="shared" si="32"/>
        <v>0</v>
      </c>
      <c r="W78" s="25">
        <f t="shared" si="33"/>
        <v>0</v>
      </c>
      <c r="X78" s="34">
        <f t="shared" si="34"/>
        <v>0</v>
      </c>
      <c r="Y78" s="27">
        <f t="shared" si="35"/>
        <v>0</v>
      </c>
      <c r="Z78" s="27">
        <f t="shared" si="36"/>
        <v>0</v>
      </c>
      <c r="AA78" s="27">
        <f t="shared" si="37"/>
        <v>0</v>
      </c>
      <c r="AB78" s="27">
        <f t="shared" si="38"/>
        <v>0</v>
      </c>
      <c r="AD78" s="30">
        <f t="shared" si="39"/>
        <v>0</v>
      </c>
      <c r="AF78" s="30">
        <f t="shared" si="40"/>
        <v>0</v>
      </c>
      <c r="AH78" s="34">
        <f t="shared" si="41"/>
        <v>0</v>
      </c>
      <c r="AJ78" s="34">
        <f t="shared" si="42"/>
        <v>0</v>
      </c>
    </row>
    <row r="79" spans="1:36" x14ac:dyDescent="0.25">
      <c r="A79" s="6">
        <v>44034.322916666664</v>
      </c>
      <c r="B79" s="2">
        <v>32</v>
      </c>
      <c r="C79" s="2">
        <v>430</v>
      </c>
      <c r="D79" s="2">
        <v>1.505149978319906</v>
      </c>
      <c r="E79" s="2">
        <v>2.6334684555795866</v>
      </c>
      <c r="F79" s="2" t="s">
        <v>11</v>
      </c>
      <c r="G79" s="2" t="s">
        <v>13</v>
      </c>
      <c r="H79" s="2">
        <v>134</v>
      </c>
      <c r="I79" s="2" t="s">
        <v>45</v>
      </c>
      <c r="J79" s="7">
        <v>2.9647401410075096</v>
      </c>
      <c r="K79" s="14">
        <f t="shared" si="23"/>
        <v>922.01957401732545</v>
      </c>
      <c r="L79" s="9">
        <v>-0.33127168542792296</v>
      </c>
      <c r="M79" s="9">
        <f t="shared" si="24"/>
        <v>0.46636753938579628</v>
      </c>
      <c r="N79" s="19">
        <f t="shared" si="25"/>
        <v>1119.6506596076088</v>
      </c>
      <c r="O79" s="17">
        <f t="shared" si="26"/>
        <v>1722.4242885490148</v>
      </c>
      <c r="P79" s="17">
        <f t="shared" si="27"/>
        <v>493.56021075808195</v>
      </c>
      <c r="Q79" s="16">
        <f t="shared" si="28"/>
        <v>3138.2254567662017</v>
      </c>
      <c r="R79" s="16">
        <f t="shared" si="29"/>
        <v>270.89197592167324</v>
      </c>
      <c r="S79" s="30">
        <f t="shared" si="43"/>
        <v>0</v>
      </c>
      <c r="T79" s="25">
        <f t="shared" si="30"/>
        <v>0</v>
      </c>
      <c r="U79" s="25">
        <f t="shared" si="31"/>
        <v>0</v>
      </c>
      <c r="V79" s="25">
        <f t="shared" si="32"/>
        <v>0</v>
      </c>
      <c r="W79" s="25">
        <f t="shared" si="33"/>
        <v>0</v>
      </c>
      <c r="X79" s="34">
        <f t="shared" si="34"/>
        <v>0</v>
      </c>
      <c r="Y79" s="27">
        <f t="shared" si="35"/>
        <v>0</v>
      </c>
      <c r="Z79" s="27">
        <f t="shared" si="36"/>
        <v>0</v>
      </c>
      <c r="AA79" s="27">
        <f t="shared" si="37"/>
        <v>0</v>
      </c>
      <c r="AB79" s="27">
        <f t="shared" si="38"/>
        <v>0</v>
      </c>
      <c r="AD79" s="30">
        <f t="shared" si="39"/>
        <v>0</v>
      </c>
      <c r="AF79" s="30">
        <f t="shared" si="40"/>
        <v>0</v>
      </c>
      <c r="AH79" s="34">
        <f t="shared" si="41"/>
        <v>0</v>
      </c>
      <c r="AJ79" s="34">
        <f t="shared" si="42"/>
        <v>0</v>
      </c>
    </row>
    <row r="80" spans="1:36" x14ac:dyDescent="0.25">
      <c r="A80" s="6">
        <v>44034.520833333336</v>
      </c>
      <c r="B80" s="2">
        <v>22.7</v>
      </c>
      <c r="C80" s="2">
        <v>315</v>
      </c>
      <c r="D80" s="2">
        <v>1.3560258571931227</v>
      </c>
      <c r="E80" s="2">
        <v>2.4983105537896004</v>
      </c>
      <c r="F80" s="2" t="s">
        <v>11</v>
      </c>
      <c r="G80" s="2" t="s">
        <v>13</v>
      </c>
      <c r="H80" s="2">
        <v>123</v>
      </c>
      <c r="I80" s="2" t="s">
        <v>45</v>
      </c>
      <c r="J80" s="7">
        <v>2.7757459978167525</v>
      </c>
      <c r="K80" s="14">
        <f t="shared" si="23"/>
        <v>596.68620563852778</v>
      </c>
      <c r="L80" s="9">
        <v>-0.27743544402715203</v>
      </c>
      <c r="M80" s="9">
        <f t="shared" si="24"/>
        <v>0.52791567330253819</v>
      </c>
      <c r="N80" s="19">
        <f t="shared" si="25"/>
        <v>724.58342810560032</v>
      </c>
      <c r="O80" s="17">
        <f t="shared" si="26"/>
        <v>1114.6691916267705</v>
      </c>
      <c r="P80" s="17">
        <f t="shared" si="27"/>
        <v>319.40815326536426</v>
      </c>
      <c r="Q80" s="16">
        <f t="shared" si="28"/>
        <v>2030.9068191223355</v>
      </c>
      <c r="R80" s="16">
        <f t="shared" si="29"/>
        <v>175.30810603765903</v>
      </c>
      <c r="S80" s="30">
        <f t="shared" si="43"/>
        <v>0</v>
      </c>
      <c r="T80" s="25">
        <f t="shared" si="30"/>
        <v>0</v>
      </c>
      <c r="U80" s="25">
        <f t="shared" si="31"/>
        <v>0</v>
      </c>
      <c r="V80" s="25">
        <f t="shared" si="32"/>
        <v>0</v>
      </c>
      <c r="W80" s="25">
        <f t="shared" si="33"/>
        <v>1</v>
      </c>
      <c r="X80" s="34">
        <f t="shared" si="34"/>
        <v>0</v>
      </c>
      <c r="Y80" s="27">
        <f t="shared" si="35"/>
        <v>0</v>
      </c>
      <c r="Z80" s="27">
        <f t="shared" si="36"/>
        <v>0</v>
      </c>
      <c r="AA80" s="27">
        <f t="shared" si="37"/>
        <v>0</v>
      </c>
      <c r="AB80" s="27">
        <f t="shared" si="38"/>
        <v>0</v>
      </c>
      <c r="AD80" s="30">
        <f t="shared" si="39"/>
        <v>0</v>
      </c>
      <c r="AF80" s="30">
        <f t="shared" si="40"/>
        <v>0</v>
      </c>
      <c r="AH80" s="34">
        <f t="shared" si="41"/>
        <v>1</v>
      </c>
      <c r="AJ80" s="34">
        <f t="shared" si="42"/>
        <v>0</v>
      </c>
    </row>
    <row r="81" spans="1:36" x14ac:dyDescent="0.25">
      <c r="A81" s="6">
        <v>44036.5</v>
      </c>
      <c r="B81" s="2">
        <v>59.1</v>
      </c>
      <c r="C81" s="2">
        <v>4240</v>
      </c>
      <c r="D81" s="2">
        <v>1.7715874808812553</v>
      </c>
      <c r="E81" s="2">
        <v>3.6273658565927325</v>
      </c>
      <c r="F81" s="2" t="s">
        <v>11</v>
      </c>
      <c r="G81" s="2" t="s">
        <v>12</v>
      </c>
      <c r="H81" s="2">
        <v>182</v>
      </c>
      <c r="I81" s="2" t="s">
        <v>46</v>
      </c>
      <c r="J81" s="7">
        <v>3.3024127263007776</v>
      </c>
      <c r="K81" s="14">
        <f t="shared" si="23"/>
        <v>2006.3778576029263</v>
      </c>
      <c r="L81" s="9">
        <v>0.32495313029195483</v>
      </c>
      <c r="M81" s="9">
        <f t="shared" si="24"/>
        <v>2.1132609612556452</v>
      </c>
      <c r="N81" s="19">
        <f t="shared" si="25"/>
        <v>2436.4366603403637</v>
      </c>
      <c r="O81" s="17">
        <f t="shared" si="26"/>
        <v>3748.1134363393417</v>
      </c>
      <c r="P81" s="17">
        <f t="shared" si="27"/>
        <v>1074.0208843334603</v>
      </c>
      <c r="Q81" s="16">
        <f t="shared" si="28"/>
        <v>6828.9939238352972</v>
      </c>
      <c r="R81" s="16">
        <f t="shared" si="29"/>
        <v>589.47952690789373</v>
      </c>
      <c r="S81" s="30">
        <f t="shared" si="43"/>
        <v>0</v>
      </c>
      <c r="T81" s="25">
        <f t="shared" si="30"/>
        <v>0</v>
      </c>
      <c r="U81" s="25">
        <f t="shared" si="31"/>
        <v>0</v>
      </c>
      <c r="V81" s="25">
        <f t="shared" si="32"/>
        <v>0</v>
      </c>
      <c r="W81" s="25">
        <f t="shared" si="33"/>
        <v>0</v>
      </c>
      <c r="X81" s="34">
        <f t="shared" si="34"/>
        <v>0</v>
      </c>
      <c r="Y81" s="27">
        <f t="shared" si="35"/>
        <v>0</v>
      </c>
      <c r="Z81" s="27">
        <f t="shared" si="36"/>
        <v>0</v>
      </c>
      <c r="AA81" s="27">
        <f t="shared" si="37"/>
        <v>0</v>
      </c>
      <c r="AB81" s="27">
        <f t="shared" si="38"/>
        <v>0</v>
      </c>
      <c r="AD81" s="30">
        <f t="shared" si="39"/>
        <v>0</v>
      </c>
      <c r="AF81" s="30">
        <f t="shared" si="40"/>
        <v>0</v>
      </c>
      <c r="AH81" s="34">
        <f t="shared" si="41"/>
        <v>0</v>
      </c>
      <c r="AJ81" s="34">
        <f t="shared" si="42"/>
        <v>0</v>
      </c>
    </row>
    <row r="82" spans="1:36" x14ac:dyDescent="0.25">
      <c r="A82" s="6">
        <v>44039.46875</v>
      </c>
      <c r="B82" s="2">
        <v>20.9</v>
      </c>
      <c r="C82" s="2">
        <v>706</v>
      </c>
      <c r="D82" s="2">
        <v>1.320146286111054</v>
      </c>
      <c r="E82" s="2">
        <v>2.8488047010518036</v>
      </c>
      <c r="F82" s="2" t="s">
        <v>11</v>
      </c>
      <c r="G82" s="2" t="s">
        <v>12</v>
      </c>
      <c r="H82" s="2">
        <v>159</v>
      </c>
      <c r="I82" s="2" t="s">
        <v>47</v>
      </c>
      <c r="J82" s="7">
        <v>2.7302736172020676</v>
      </c>
      <c r="K82" s="14">
        <f t="shared" si="23"/>
        <v>537.37024744855489</v>
      </c>
      <c r="L82" s="9">
        <v>0.11853108384973599</v>
      </c>
      <c r="M82" s="9">
        <f t="shared" si="24"/>
        <v>1.3138055248724745</v>
      </c>
      <c r="N82" s="19">
        <f t="shared" si="25"/>
        <v>652.55333939143975</v>
      </c>
      <c r="O82" s="17">
        <f t="shared" si="26"/>
        <v>1003.8610808620347</v>
      </c>
      <c r="P82" s="17">
        <f t="shared" si="27"/>
        <v>287.65611930582247</v>
      </c>
      <c r="Q82" s="16">
        <f t="shared" si="28"/>
        <v>1829.0164740256562</v>
      </c>
      <c r="R82" s="16">
        <f t="shared" si="29"/>
        <v>157.88090864340154</v>
      </c>
      <c r="S82" s="30">
        <f t="shared" si="43"/>
        <v>0</v>
      </c>
      <c r="T82" s="25">
        <f t="shared" si="30"/>
        <v>0</v>
      </c>
      <c r="U82" s="25">
        <f t="shared" si="31"/>
        <v>0</v>
      </c>
      <c r="V82" s="25">
        <f t="shared" si="32"/>
        <v>0</v>
      </c>
      <c r="W82" s="25">
        <f t="shared" si="33"/>
        <v>1</v>
      </c>
      <c r="X82" s="34">
        <f t="shared" si="34"/>
        <v>0</v>
      </c>
      <c r="Y82" s="27">
        <f t="shared" si="35"/>
        <v>0</v>
      </c>
      <c r="Z82" s="27">
        <f t="shared" si="36"/>
        <v>0</v>
      </c>
      <c r="AA82" s="27">
        <f t="shared" si="37"/>
        <v>0</v>
      </c>
      <c r="AB82" s="27">
        <f t="shared" si="38"/>
        <v>0</v>
      </c>
      <c r="AD82" s="30">
        <f t="shared" si="39"/>
        <v>0</v>
      </c>
      <c r="AF82" s="30">
        <f t="shared" si="40"/>
        <v>0</v>
      </c>
      <c r="AH82" s="34">
        <f t="shared" si="41"/>
        <v>0</v>
      </c>
      <c r="AJ82" s="34">
        <f t="shared" si="42"/>
        <v>0</v>
      </c>
    </row>
    <row r="83" spans="1:36" x14ac:dyDescent="0.25">
      <c r="A83" s="6">
        <v>44041.3125</v>
      </c>
      <c r="B83" s="2">
        <v>25.4</v>
      </c>
      <c r="C83" s="2">
        <v>595</v>
      </c>
      <c r="D83" s="2">
        <v>1.4048337166199381</v>
      </c>
      <c r="E83" s="2">
        <v>2.7745169657285498</v>
      </c>
      <c r="F83" s="2" t="s">
        <v>11</v>
      </c>
      <c r="G83" s="2" t="s">
        <v>13</v>
      </c>
      <c r="H83" s="2">
        <v>205</v>
      </c>
      <c r="I83" s="2" t="s">
        <v>48</v>
      </c>
      <c r="J83" s="7">
        <v>2.8376031910303405</v>
      </c>
      <c r="K83" s="14">
        <f t="shared" si="23"/>
        <v>688.0233714579897</v>
      </c>
      <c r="L83" s="9">
        <v>-6.3086225301790755E-2</v>
      </c>
      <c r="M83" s="9">
        <f t="shared" si="24"/>
        <v>0.86479620414512492</v>
      </c>
      <c r="N83" s="19">
        <f t="shared" si="25"/>
        <v>835.49833798204554</v>
      </c>
      <c r="O83" s="17">
        <f t="shared" si="26"/>
        <v>1285.2961037748564</v>
      </c>
      <c r="P83" s="17">
        <f t="shared" si="27"/>
        <v>368.30124846884235</v>
      </c>
      <c r="Q83" s="16">
        <f t="shared" si="28"/>
        <v>2341.785922994944</v>
      </c>
      <c r="R83" s="16">
        <f t="shared" si="29"/>
        <v>202.14322540081324</v>
      </c>
      <c r="S83" s="30">
        <f t="shared" si="43"/>
        <v>0</v>
      </c>
      <c r="T83" s="25">
        <f t="shared" si="30"/>
        <v>0</v>
      </c>
      <c r="U83" s="25">
        <f t="shared" si="31"/>
        <v>0</v>
      </c>
      <c r="V83" s="25">
        <f t="shared" si="32"/>
        <v>0</v>
      </c>
      <c r="W83" s="25">
        <f t="shared" si="33"/>
        <v>1</v>
      </c>
      <c r="X83" s="34">
        <f t="shared" si="34"/>
        <v>0</v>
      </c>
      <c r="Y83" s="27">
        <f t="shared" si="35"/>
        <v>0</v>
      </c>
      <c r="Z83" s="27">
        <f t="shared" si="36"/>
        <v>0</v>
      </c>
      <c r="AA83" s="27">
        <f t="shared" si="37"/>
        <v>0</v>
      </c>
      <c r="AB83" s="27">
        <f t="shared" si="38"/>
        <v>0</v>
      </c>
      <c r="AD83" s="30">
        <f t="shared" si="39"/>
        <v>0</v>
      </c>
      <c r="AF83" s="30">
        <f t="shared" si="40"/>
        <v>0</v>
      </c>
      <c r="AH83" s="34">
        <f t="shared" si="41"/>
        <v>0</v>
      </c>
      <c r="AJ83" s="34">
        <f t="shared" si="42"/>
        <v>0</v>
      </c>
    </row>
    <row r="84" spans="1:36" x14ac:dyDescent="0.25">
      <c r="A84" s="6">
        <v>44041.552083333336</v>
      </c>
      <c r="B84" s="2">
        <v>17.3</v>
      </c>
      <c r="C84" s="2">
        <v>315</v>
      </c>
      <c r="D84" s="2">
        <v>1.2380461031287955</v>
      </c>
      <c r="E84" s="2">
        <v>2.4983105537896004</v>
      </c>
      <c r="F84" s="2" t="s">
        <v>11</v>
      </c>
      <c r="G84" s="2" t="s">
        <v>13</v>
      </c>
      <c r="H84" s="2">
        <v>164</v>
      </c>
      <c r="I84" s="2" t="s">
        <v>48</v>
      </c>
      <c r="J84" s="7">
        <v>2.6262230208177009</v>
      </c>
      <c r="K84" s="14">
        <f t="shared" si="23"/>
        <v>422.88572065642614</v>
      </c>
      <c r="L84" s="9">
        <v>-0.12791246702810044</v>
      </c>
      <c r="M84" s="9">
        <f t="shared" si="24"/>
        <v>0.74488209133909733</v>
      </c>
      <c r="N84" s="19">
        <f t="shared" si="25"/>
        <v>513.52952737065141</v>
      </c>
      <c r="O84" s="17">
        <f t="shared" si="26"/>
        <v>789.99259567291483</v>
      </c>
      <c r="P84" s="17">
        <f t="shared" si="27"/>
        <v>226.37216312486555</v>
      </c>
      <c r="Q84" s="16">
        <f t="shared" si="28"/>
        <v>1439.3520173162599</v>
      </c>
      <c r="R84" s="16">
        <f t="shared" si="29"/>
        <v>124.24502872379087</v>
      </c>
      <c r="S84" s="30">
        <f t="shared" si="43"/>
        <v>0</v>
      </c>
      <c r="T84" s="25">
        <f t="shared" si="30"/>
        <v>0</v>
      </c>
      <c r="U84" s="25">
        <f t="shared" si="31"/>
        <v>1</v>
      </c>
      <c r="V84" s="25">
        <f t="shared" si="32"/>
        <v>0</v>
      </c>
      <c r="W84" s="25">
        <f t="shared" si="33"/>
        <v>1</v>
      </c>
      <c r="X84" s="34">
        <f t="shared" si="34"/>
        <v>0</v>
      </c>
      <c r="Y84" s="27">
        <f t="shared" si="35"/>
        <v>0</v>
      </c>
      <c r="Z84" s="27">
        <f t="shared" si="36"/>
        <v>0</v>
      </c>
      <c r="AA84" s="27">
        <f t="shared" si="37"/>
        <v>0</v>
      </c>
      <c r="AB84" s="27">
        <f t="shared" si="38"/>
        <v>0</v>
      </c>
      <c r="AD84" s="30">
        <f t="shared" si="39"/>
        <v>0</v>
      </c>
      <c r="AF84" s="30">
        <f t="shared" si="40"/>
        <v>0</v>
      </c>
      <c r="AH84" s="34">
        <f t="shared" si="41"/>
        <v>1</v>
      </c>
      <c r="AJ84" s="34">
        <f t="shared" si="42"/>
        <v>0</v>
      </c>
    </row>
    <row r="85" spans="1:36" x14ac:dyDescent="0.25">
      <c r="A85" s="6">
        <v>44042.395833333336</v>
      </c>
      <c r="B85" s="2">
        <v>21.9</v>
      </c>
      <c r="C85" s="2">
        <v>309</v>
      </c>
      <c r="D85" s="2">
        <v>1.3404441148401183</v>
      </c>
      <c r="E85" s="2">
        <v>2.4899584794248346</v>
      </c>
      <c r="F85" s="2" t="s">
        <v>11</v>
      </c>
      <c r="G85" s="2" t="s">
        <v>12</v>
      </c>
      <c r="H85" s="2">
        <v>148</v>
      </c>
      <c r="J85" s="7">
        <v>2.7559983002399031</v>
      </c>
      <c r="K85" s="14">
        <f t="shared" si="23"/>
        <v>570.16204075209043</v>
      </c>
      <c r="L85" s="9">
        <v>-0.2660398208150685</v>
      </c>
      <c r="M85" s="9">
        <f t="shared" si="24"/>
        <v>0.54195119617644816</v>
      </c>
      <c r="N85" s="19">
        <f t="shared" si="25"/>
        <v>692.3739180826791</v>
      </c>
      <c r="O85" s="17">
        <f t="shared" si="26"/>
        <v>1065.1194129438506</v>
      </c>
      <c r="P85" s="17">
        <f t="shared" si="27"/>
        <v>305.20967767932848</v>
      </c>
      <c r="Q85" s="16">
        <f t="shared" si="28"/>
        <v>1940.628031326755</v>
      </c>
      <c r="R85" s="16">
        <f t="shared" si="29"/>
        <v>167.51523087726221</v>
      </c>
      <c r="S85" s="30">
        <f t="shared" si="43"/>
        <v>0</v>
      </c>
      <c r="T85" s="25">
        <f t="shared" si="30"/>
        <v>0</v>
      </c>
      <c r="U85" s="25">
        <f t="shared" si="31"/>
        <v>0</v>
      </c>
      <c r="V85" s="25">
        <f t="shared" si="32"/>
        <v>0</v>
      </c>
      <c r="W85" s="25">
        <f t="shared" si="33"/>
        <v>1</v>
      </c>
      <c r="X85" s="34">
        <f t="shared" si="34"/>
        <v>0</v>
      </c>
      <c r="Y85" s="27">
        <f t="shared" si="35"/>
        <v>0</v>
      </c>
      <c r="Z85" s="27">
        <f t="shared" si="36"/>
        <v>0</v>
      </c>
      <c r="AA85" s="27">
        <f t="shared" si="37"/>
        <v>0</v>
      </c>
      <c r="AB85" s="27">
        <f t="shared" si="38"/>
        <v>0</v>
      </c>
      <c r="AD85" s="30">
        <f t="shared" si="39"/>
        <v>0</v>
      </c>
      <c r="AF85" s="30">
        <f t="shared" si="40"/>
        <v>0</v>
      </c>
      <c r="AH85" s="34">
        <f t="shared" si="41"/>
        <v>1</v>
      </c>
      <c r="AJ85" s="34">
        <f t="shared" si="42"/>
        <v>0</v>
      </c>
    </row>
    <row r="86" spans="1:36" x14ac:dyDescent="0.25">
      <c r="A86" s="6">
        <v>44046.583333333336</v>
      </c>
      <c r="B86" s="2">
        <v>85</v>
      </c>
      <c r="C86" s="2">
        <v>5830</v>
      </c>
      <c r="D86" s="2">
        <v>1.9294189257142926</v>
      </c>
      <c r="E86" s="2">
        <v>3.7656685547590141</v>
      </c>
      <c r="F86" s="2" t="s">
        <v>11</v>
      </c>
      <c r="G86" s="2" t="s">
        <v>12</v>
      </c>
      <c r="H86" s="2">
        <v>133</v>
      </c>
      <c r="I86" s="2" t="s">
        <v>49</v>
      </c>
      <c r="J86" s="7">
        <v>3.5024421947689861</v>
      </c>
      <c r="K86" s="14">
        <f t="shared" si="23"/>
        <v>3180.1103828136729</v>
      </c>
      <c r="L86" s="9">
        <v>0.26322635999002797</v>
      </c>
      <c r="M86" s="9">
        <f t="shared" si="24"/>
        <v>1.833269697651748</v>
      </c>
      <c r="N86" s="19">
        <f t="shared" si="25"/>
        <v>3861.7539020656709</v>
      </c>
      <c r="O86" s="17">
        <f t="shared" si="26"/>
        <v>5940.7625586072963</v>
      </c>
      <c r="P86" s="17">
        <f t="shared" si="27"/>
        <v>1702.323893121586</v>
      </c>
      <c r="Q86" s="16">
        <f t="shared" si="28"/>
        <v>10823.960401609478</v>
      </c>
      <c r="R86" s="16">
        <f t="shared" si="29"/>
        <v>934.32548454034907</v>
      </c>
      <c r="S86" s="30">
        <f t="shared" si="43"/>
        <v>0</v>
      </c>
      <c r="T86" s="25">
        <f t="shared" si="30"/>
        <v>0</v>
      </c>
      <c r="U86" s="25">
        <f t="shared" si="31"/>
        <v>0</v>
      </c>
      <c r="V86" s="25">
        <f t="shared" si="32"/>
        <v>0</v>
      </c>
      <c r="W86" s="25">
        <f t="shared" si="33"/>
        <v>0</v>
      </c>
      <c r="X86" s="34">
        <f t="shared" si="34"/>
        <v>0</v>
      </c>
      <c r="Y86" s="27">
        <f t="shared" si="35"/>
        <v>0</v>
      </c>
      <c r="Z86" s="27">
        <f t="shared" si="36"/>
        <v>0</v>
      </c>
      <c r="AA86" s="27">
        <f t="shared" si="37"/>
        <v>0</v>
      </c>
      <c r="AB86" s="27">
        <f t="shared" si="38"/>
        <v>0</v>
      </c>
      <c r="AD86" s="30">
        <f t="shared" si="39"/>
        <v>0</v>
      </c>
      <c r="AF86" s="30">
        <f t="shared" si="40"/>
        <v>0</v>
      </c>
      <c r="AH86" s="34">
        <f t="shared" si="41"/>
        <v>0</v>
      </c>
      <c r="AJ86" s="34">
        <f t="shared" si="42"/>
        <v>0</v>
      </c>
    </row>
    <row r="87" spans="1:36" x14ac:dyDescent="0.25">
      <c r="A87" s="6">
        <v>44047.364583333336</v>
      </c>
      <c r="B87" s="2">
        <v>120</v>
      </c>
      <c r="C87" s="2">
        <v>8450</v>
      </c>
      <c r="D87" s="2">
        <v>2.0791812460476247</v>
      </c>
      <c r="E87" s="2">
        <v>3.9268567089496922</v>
      </c>
      <c r="F87" s="2" t="s">
        <v>11</v>
      </c>
      <c r="G87" s="2" t="s">
        <v>12</v>
      </c>
      <c r="H87" s="2">
        <v>201</v>
      </c>
      <c r="I87" s="2" t="s">
        <v>50</v>
      </c>
      <c r="J87" s="7">
        <v>3.692245166949415</v>
      </c>
      <c r="K87" s="14">
        <f t="shared" si="23"/>
        <v>4923.1737915586036</v>
      </c>
      <c r="L87" s="9">
        <v>0.23461154200027723</v>
      </c>
      <c r="M87" s="9">
        <f t="shared" si="24"/>
        <v>1.7163724779508267</v>
      </c>
      <c r="N87" s="19">
        <f t="shared" si="25"/>
        <v>5978.4357495407185</v>
      </c>
      <c r="O87" s="17">
        <f t="shared" si="26"/>
        <v>9196.9784094509268</v>
      </c>
      <c r="P87" s="17">
        <f t="shared" si="27"/>
        <v>2635.3916583062346</v>
      </c>
      <c r="Q87" s="16">
        <f t="shared" si="28"/>
        <v>16756.72594827478</v>
      </c>
      <c r="R87" s="16">
        <f t="shared" si="29"/>
        <v>1446.4424766930647</v>
      </c>
      <c r="S87" s="30">
        <f t="shared" si="43"/>
        <v>0</v>
      </c>
      <c r="T87" s="25">
        <f t="shared" si="30"/>
        <v>0</v>
      </c>
      <c r="U87" s="25">
        <f t="shared" si="31"/>
        <v>0</v>
      </c>
      <c r="V87" s="25">
        <f t="shared" si="32"/>
        <v>0</v>
      </c>
      <c r="W87" s="25">
        <f t="shared" si="33"/>
        <v>0</v>
      </c>
      <c r="X87" s="34">
        <f t="shared" si="34"/>
        <v>0</v>
      </c>
      <c r="Y87" s="27">
        <f t="shared" si="35"/>
        <v>0</v>
      </c>
      <c r="Z87" s="27">
        <f t="shared" si="36"/>
        <v>0</v>
      </c>
      <c r="AA87" s="27">
        <f t="shared" si="37"/>
        <v>0</v>
      </c>
      <c r="AB87" s="27">
        <f t="shared" si="38"/>
        <v>0</v>
      </c>
      <c r="AD87" s="30">
        <f t="shared" si="39"/>
        <v>0</v>
      </c>
      <c r="AF87" s="30">
        <f t="shared" si="40"/>
        <v>0</v>
      </c>
      <c r="AH87" s="34">
        <f t="shared" si="41"/>
        <v>0</v>
      </c>
      <c r="AJ87" s="34">
        <f t="shared" si="42"/>
        <v>0</v>
      </c>
    </row>
    <row r="88" spans="1:36" x14ac:dyDescent="0.25">
      <c r="A88" s="6">
        <v>44047.479166666664</v>
      </c>
      <c r="B88" s="2">
        <v>131</v>
      </c>
      <c r="C88" s="2">
        <v>5250</v>
      </c>
      <c r="D88" s="2">
        <v>2.1172712956557644</v>
      </c>
      <c r="E88" s="2">
        <v>3.720159303405957</v>
      </c>
      <c r="F88" s="2" t="s">
        <v>11</v>
      </c>
      <c r="G88" s="2" t="s">
        <v>13</v>
      </c>
      <c r="H88" s="2">
        <v>204</v>
      </c>
      <c r="I88" s="2" t="s">
        <v>50</v>
      </c>
      <c r="J88" s="7">
        <v>3.7405190225496332</v>
      </c>
      <c r="K88" s="14">
        <f t="shared" si="23"/>
        <v>5501.9801922795414</v>
      </c>
      <c r="L88" s="9">
        <v>-2.035971914367618E-2</v>
      </c>
      <c r="M88" s="9">
        <f t="shared" si="24"/>
        <v>0.95420190849957687</v>
      </c>
      <c r="N88" s="19">
        <f t="shared" si="25"/>
        <v>6681.3069104301139</v>
      </c>
      <c r="O88" s="17">
        <f t="shared" si="26"/>
        <v>10278.246346774178</v>
      </c>
      <c r="P88" s="17">
        <f t="shared" si="27"/>
        <v>2945.2286912482105</v>
      </c>
      <c r="Q88" s="16">
        <f t="shared" si="28"/>
        <v>18726.776294784595</v>
      </c>
      <c r="R88" s="16">
        <f t="shared" si="29"/>
        <v>1616.4974451404701</v>
      </c>
      <c r="S88" s="30">
        <f t="shared" si="43"/>
        <v>0</v>
      </c>
      <c r="T88" s="25">
        <f t="shared" si="30"/>
        <v>0</v>
      </c>
      <c r="U88" s="25">
        <f t="shared" si="31"/>
        <v>0</v>
      </c>
      <c r="V88" s="25">
        <f t="shared" si="32"/>
        <v>0</v>
      </c>
      <c r="W88" s="25">
        <f t="shared" si="33"/>
        <v>0</v>
      </c>
      <c r="X88" s="34">
        <f t="shared" si="34"/>
        <v>0</v>
      </c>
      <c r="Y88" s="27">
        <f t="shared" si="35"/>
        <v>0</v>
      </c>
      <c r="Z88" s="27">
        <f t="shared" si="36"/>
        <v>0</v>
      </c>
      <c r="AA88" s="27">
        <f t="shared" si="37"/>
        <v>0</v>
      </c>
      <c r="AB88" s="27">
        <f t="shared" si="38"/>
        <v>0</v>
      </c>
      <c r="AD88" s="30">
        <f t="shared" si="39"/>
        <v>0</v>
      </c>
      <c r="AF88" s="30">
        <f t="shared" si="40"/>
        <v>0</v>
      </c>
      <c r="AH88" s="34">
        <f t="shared" si="41"/>
        <v>0</v>
      </c>
      <c r="AJ88" s="34">
        <f t="shared" si="42"/>
        <v>0</v>
      </c>
    </row>
    <row r="89" spans="1:36" x14ac:dyDescent="0.25">
      <c r="A89" s="6">
        <v>44047.614583333336</v>
      </c>
      <c r="B89" s="2">
        <v>120</v>
      </c>
      <c r="C89" s="2">
        <v>5070</v>
      </c>
      <c r="D89" s="2">
        <v>2.0791812460476247</v>
      </c>
      <c r="E89" s="2">
        <v>3.705007959333336</v>
      </c>
      <c r="F89" s="2" t="s">
        <v>11</v>
      </c>
      <c r="G89" s="2" t="s">
        <v>13</v>
      </c>
      <c r="H89" s="2">
        <v>189</v>
      </c>
      <c r="I89" s="2" t="s">
        <v>50</v>
      </c>
      <c r="J89" s="7">
        <v>3.692245166949415</v>
      </c>
      <c r="K89" s="14">
        <f t="shared" si="23"/>
        <v>4923.1737915586036</v>
      </c>
      <c r="L89" s="9">
        <v>1.2762792383921084E-2</v>
      </c>
      <c r="M89" s="9">
        <f t="shared" si="24"/>
        <v>1.0298234867704965</v>
      </c>
      <c r="N89" s="19">
        <f t="shared" si="25"/>
        <v>5978.4357495407185</v>
      </c>
      <c r="O89" s="17">
        <f t="shared" si="26"/>
        <v>9196.9784094509268</v>
      </c>
      <c r="P89" s="17">
        <f t="shared" si="27"/>
        <v>2635.3916583062346</v>
      </c>
      <c r="Q89" s="16">
        <f t="shared" si="28"/>
        <v>16756.72594827478</v>
      </c>
      <c r="R89" s="16">
        <f t="shared" si="29"/>
        <v>1446.4424766930647</v>
      </c>
      <c r="S89" s="30">
        <f t="shared" si="43"/>
        <v>0</v>
      </c>
      <c r="T89" s="25">
        <f t="shared" si="30"/>
        <v>0</v>
      </c>
      <c r="U89" s="25">
        <f t="shared" si="31"/>
        <v>0</v>
      </c>
      <c r="V89" s="25">
        <f t="shared" si="32"/>
        <v>0</v>
      </c>
      <c r="W89" s="25">
        <f t="shared" si="33"/>
        <v>0</v>
      </c>
      <c r="X89" s="34">
        <f t="shared" si="34"/>
        <v>0</v>
      </c>
      <c r="Y89" s="27">
        <f t="shared" si="35"/>
        <v>0</v>
      </c>
      <c r="Z89" s="27">
        <f t="shared" si="36"/>
        <v>0</v>
      </c>
      <c r="AA89" s="27">
        <f t="shared" si="37"/>
        <v>0</v>
      </c>
      <c r="AB89" s="27">
        <f t="shared" si="38"/>
        <v>0</v>
      </c>
      <c r="AD89" s="30">
        <f t="shared" si="39"/>
        <v>0</v>
      </c>
      <c r="AF89" s="30">
        <f t="shared" si="40"/>
        <v>0</v>
      </c>
      <c r="AH89" s="34">
        <f t="shared" si="41"/>
        <v>0</v>
      </c>
      <c r="AJ89" s="34">
        <f t="shared" si="42"/>
        <v>0</v>
      </c>
    </row>
    <row r="90" spans="1:36" x14ac:dyDescent="0.25">
      <c r="A90" s="6">
        <v>44048.3125</v>
      </c>
      <c r="B90" s="2">
        <v>95</v>
      </c>
      <c r="C90" s="2">
        <v>1505</v>
      </c>
      <c r="D90" s="2">
        <v>1.9777236052888478</v>
      </c>
      <c r="E90" s="2">
        <v>3.1775364999298623</v>
      </c>
      <c r="F90" s="2" t="s">
        <v>11</v>
      </c>
      <c r="G90" s="2" t="s">
        <v>13</v>
      </c>
      <c r="H90" s="2">
        <v>198</v>
      </c>
      <c r="J90" s="7">
        <v>3.5636616773001553</v>
      </c>
      <c r="K90" s="14">
        <f t="shared" si="23"/>
        <v>3661.5222477969755</v>
      </c>
      <c r="L90" s="9">
        <v>-0.38612517737029295</v>
      </c>
      <c r="M90" s="9">
        <f t="shared" si="24"/>
        <v>0.41103123186142421</v>
      </c>
      <c r="N90" s="19">
        <f t="shared" si="25"/>
        <v>4446.3544109496124</v>
      </c>
      <c r="O90" s="17">
        <f t="shared" si="26"/>
        <v>6840.087814176477</v>
      </c>
      <c r="P90" s="17">
        <f t="shared" si="27"/>
        <v>1960.0253001614922</v>
      </c>
      <c r="Q90" s="16">
        <f t="shared" si="28"/>
        <v>12462.514519606439</v>
      </c>
      <c r="R90" s="16">
        <f t="shared" si="29"/>
        <v>1075.765661096746</v>
      </c>
      <c r="S90" s="30">
        <f t="shared" si="43"/>
        <v>0</v>
      </c>
      <c r="T90" s="25">
        <f t="shared" si="30"/>
        <v>0</v>
      </c>
      <c r="U90" s="25">
        <f t="shared" si="31"/>
        <v>0</v>
      </c>
      <c r="V90" s="25">
        <f t="shared" si="32"/>
        <v>0</v>
      </c>
      <c r="W90" s="25">
        <f t="shared" si="33"/>
        <v>0</v>
      </c>
      <c r="X90" s="34">
        <f t="shared" si="34"/>
        <v>0</v>
      </c>
      <c r="Y90" s="27">
        <f t="shared" si="35"/>
        <v>0</v>
      </c>
      <c r="Z90" s="27">
        <f t="shared" si="36"/>
        <v>0</v>
      </c>
      <c r="AA90" s="27">
        <f t="shared" si="37"/>
        <v>0</v>
      </c>
      <c r="AB90" s="27">
        <f t="shared" si="38"/>
        <v>0</v>
      </c>
      <c r="AD90" s="30">
        <f t="shared" si="39"/>
        <v>0</v>
      </c>
      <c r="AF90" s="30">
        <f t="shared" si="40"/>
        <v>0</v>
      </c>
      <c r="AH90" s="34">
        <f t="shared" si="41"/>
        <v>0</v>
      </c>
      <c r="AJ90" s="34">
        <f t="shared" si="42"/>
        <v>0</v>
      </c>
    </row>
    <row r="91" spans="1:36" x14ac:dyDescent="0.25">
      <c r="A91" s="6">
        <v>44050.583333333336</v>
      </c>
      <c r="B91" s="2">
        <v>55</v>
      </c>
      <c r="C91" s="2">
        <v>1310</v>
      </c>
      <c r="D91" s="2">
        <v>1.7403626894942439</v>
      </c>
      <c r="E91" s="2">
        <v>3.1172712956557644</v>
      </c>
      <c r="F91" s="2" t="s">
        <v>11</v>
      </c>
      <c r="G91" s="2" t="s">
        <v>12</v>
      </c>
      <c r="H91" s="2">
        <v>201</v>
      </c>
      <c r="J91" s="7">
        <v>3.262839633430838</v>
      </c>
      <c r="K91" s="14">
        <f t="shared" si="23"/>
        <v>1831.6379511178154</v>
      </c>
      <c r="L91" s="9">
        <v>-0.14556833777507361</v>
      </c>
      <c r="M91" s="9">
        <f t="shared" si="24"/>
        <v>0.71520684489013331</v>
      </c>
      <c r="N91" s="19">
        <f t="shared" si="25"/>
        <v>2224.2419769852468</v>
      </c>
      <c r="O91" s="17">
        <f t="shared" si="26"/>
        <v>3421.6819075624021</v>
      </c>
      <c r="P91" s="17">
        <f t="shared" si="27"/>
        <v>980.48201867048761</v>
      </c>
      <c r="Q91" s="16">
        <f t="shared" si="28"/>
        <v>6234.2416666188847</v>
      </c>
      <c r="R91" s="16">
        <f t="shared" si="29"/>
        <v>538.14044488182049</v>
      </c>
      <c r="S91" s="30">
        <f t="shared" si="43"/>
        <v>0</v>
      </c>
      <c r="T91" s="25">
        <f t="shared" si="30"/>
        <v>0</v>
      </c>
      <c r="U91" s="25">
        <f t="shared" si="31"/>
        <v>0</v>
      </c>
      <c r="V91" s="25">
        <f t="shared" si="32"/>
        <v>0</v>
      </c>
      <c r="W91" s="25">
        <f t="shared" si="33"/>
        <v>0</v>
      </c>
      <c r="X91" s="34">
        <f t="shared" si="34"/>
        <v>0</v>
      </c>
      <c r="Y91" s="27">
        <f t="shared" si="35"/>
        <v>0</v>
      </c>
      <c r="Z91" s="27">
        <f t="shared" si="36"/>
        <v>0</v>
      </c>
      <c r="AA91" s="27">
        <f t="shared" si="37"/>
        <v>0</v>
      </c>
      <c r="AB91" s="27">
        <f t="shared" si="38"/>
        <v>0</v>
      </c>
      <c r="AD91" s="30">
        <f t="shared" si="39"/>
        <v>0</v>
      </c>
      <c r="AF91" s="30">
        <f t="shared" si="40"/>
        <v>0</v>
      </c>
      <c r="AH91" s="34">
        <f t="shared" si="41"/>
        <v>0</v>
      </c>
      <c r="AJ91" s="34">
        <f t="shared" si="42"/>
        <v>0</v>
      </c>
    </row>
    <row r="92" spans="1:36" x14ac:dyDescent="0.25">
      <c r="A92" s="6">
        <v>44055.3125</v>
      </c>
      <c r="B92" s="2">
        <v>15.1</v>
      </c>
      <c r="C92" s="2">
        <v>310</v>
      </c>
      <c r="D92" s="2">
        <v>1.1789769472931695</v>
      </c>
      <c r="E92" s="2">
        <v>2.4913616938342726</v>
      </c>
      <c r="F92" s="2" t="s">
        <v>11</v>
      </c>
      <c r="G92" s="2" t="s">
        <v>13</v>
      </c>
      <c r="H92" s="2">
        <v>163</v>
      </c>
      <c r="J92" s="7">
        <v>2.5513610574290673</v>
      </c>
      <c r="K92" s="14">
        <f t="shared" si="23"/>
        <v>355.9271010962147</v>
      </c>
      <c r="L92" s="9">
        <v>-5.999936359479463E-2</v>
      </c>
      <c r="M92" s="9">
        <f t="shared" si="24"/>
        <v>0.87096486624714931</v>
      </c>
      <c r="N92" s="19">
        <f t="shared" si="25"/>
        <v>432.21860440363326</v>
      </c>
      <c r="O92" s="17">
        <f t="shared" si="26"/>
        <v>664.90723316188564</v>
      </c>
      <c r="P92" s="17">
        <f t="shared" si="27"/>
        <v>190.52898656602676</v>
      </c>
      <c r="Q92" s="16">
        <f t="shared" si="28"/>
        <v>1211.4487814465276</v>
      </c>
      <c r="R92" s="16">
        <f t="shared" si="29"/>
        <v>104.5723956595904</v>
      </c>
      <c r="S92" s="30">
        <f t="shared" si="43"/>
        <v>0</v>
      </c>
      <c r="T92" s="25">
        <f t="shared" si="30"/>
        <v>0</v>
      </c>
      <c r="U92" s="25">
        <f t="shared" si="31"/>
        <v>1</v>
      </c>
      <c r="V92" s="25">
        <f t="shared" si="32"/>
        <v>0</v>
      </c>
      <c r="W92" s="25">
        <f t="shared" si="33"/>
        <v>1</v>
      </c>
      <c r="X92" s="34">
        <f t="shared" si="34"/>
        <v>0</v>
      </c>
      <c r="Y92" s="27">
        <f t="shared" si="35"/>
        <v>0</v>
      </c>
      <c r="Z92" s="27">
        <f t="shared" si="36"/>
        <v>0</v>
      </c>
      <c r="AA92" s="27">
        <f t="shared" si="37"/>
        <v>0</v>
      </c>
      <c r="AB92" s="27">
        <f t="shared" si="38"/>
        <v>0</v>
      </c>
      <c r="AD92" s="30">
        <f t="shared" si="39"/>
        <v>0</v>
      </c>
      <c r="AF92" s="30">
        <f t="shared" si="40"/>
        <v>0</v>
      </c>
      <c r="AH92" s="34">
        <f t="shared" si="41"/>
        <v>1</v>
      </c>
      <c r="AJ92" s="34">
        <f t="shared" si="42"/>
        <v>0</v>
      </c>
    </row>
    <row r="93" spans="1:36" x14ac:dyDescent="0.25">
      <c r="A93" s="6">
        <v>44055.520833333336</v>
      </c>
      <c r="B93" s="2">
        <v>15</v>
      </c>
      <c r="C93" s="2">
        <v>150</v>
      </c>
      <c r="D93" s="2">
        <v>1.1760912590556813</v>
      </c>
      <c r="E93" s="2">
        <v>2.1760912590556813</v>
      </c>
      <c r="F93" s="2" t="s">
        <v>11</v>
      </c>
      <c r="G93" s="2" t="s">
        <v>13</v>
      </c>
      <c r="H93" s="2">
        <v>168</v>
      </c>
      <c r="J93" s="7">
        <v>2.5477038477715093</v>
      </c>
      <c r="K93" s="14">
        <f t="shared" si="23"/>
        <v>352.94241073919579</v>
      </c>
      <c r="L93" s="9">
        <v>-0.37161258871582792</v>
      </c>
      <c r="M93" s="9">
        <f t="shared" si="24"/>
        <v>0.42499851374008302</v>
      </c>
      <c r="N93" s="19">
        <f t="shared" si="25"/>
        <v>428.59415800234905</v>
      </c>
      <c r="O93" s="17">
        <f t="shared" si="26"/>
        <v>659.33153465222449</v>
      </c>
      <c r="P93" s="17">
        <f t="shared" si="27"/>
        <v>188.93127167670036</v>
      </c>
      <c r="Q93" s="16">
        <f t="shared" si="28"/>
        <v>1201.2899610451905</v>
      </c>
      <c r="R93" s="16">
        <f t="shared" si="29"/>
        <v>103.69548513500742</v>
      </c>
      <c r="S93" s="30">
        <f t="shared" si="43"/>
        <v>0</v>
      </c>
      <c r="T93" s="25">
        <f t="shared" si="30"/>
        <v>0</v>
      </c>
      <c r="U93" s="25">
        <f t="shared" si="31"/>
        <v>0</v>
      </c>
      <c r="V93" s="25">
        <f t="shared" si="32"/>
        <v>0</v>
      </c>
      <c r="W93" s="25">
        <f t="shared" si="33"/>
        <v>0</v>
      </c>
      <c r="X93" s="34">
        <f t="shared" si="34"/>
        <v>1</v>
      </c>
      <c r="Y93" s="27">
        <f t="shared" si="35"/>
        <v>1</v>
      </c>
      <c r="Z93" s="27">
        <f t="shared" si="36"/>
        <v>0</v>
      </c>
      <c r="AA93" s="27">
        <f t="shared" si="37"/>
        <v>1</v>
      </c>
      <c r="AB93" s="27">
        <f t="shared" si="38"/>
        <v>0</v>
      </c>
      <c r="AD93" s="30">
        <f t="shared" si="39"/>
        <v>0</v>
      </c>
      <c r="AF93" s="30">
        <f t="shared" si="40"/>
        <v>0</v>
      </c>
      <c r="AH93" s="34">
        <f t="shared" si="41"/>
        <v>1</v>
      </c>
      <c r="AJ93" s="34">
        <f t="shared" si="42"/>
        <v>0</v>
      </c>
    </row>
    <row r="94" spans="1:36" x14ac:dyDescent="0.25">
      <c r="A94" s="6">
        <v>44062.3125</v>
      </c>
      <c r="B94" s="2">
        <v>78.099999999999994</v>
      </c>
      <c r="C94" s="2">
        <v>2185</v>
      </c>
      <c r="D94" s="2">
        <v>1.8926510338773004</v>
      </c>
      <c r="E94" s="2">
        <v>3.3394514413064407</v>
      </c>
      <c r="F94" s="2" t="s">
        <v>11</v>
      </c>
      <c r="G94" s="2" t="s">
        <v>13</v>
      </c>
      <c r="H94" s="2">
        <v>235</v>
      </c>
      <c r="I94" s="2" t="s">
        <v>51</v>
      </c>
      <c r="J94" s="7">
        <v>3.4558439907885923</v>
      </c>
      <c r="K94" s="14">
        <f t="shared" si="23"/>
        <v>2856.5642112377836</v>
      </c>
      <c r="L94" s="9">
        <v>-0.11639254948215161</v>
      </c>
      <c r="M94" s="9">
        <f t="shared" si="24"/>
        <v>0.76490491318352538</v>
      </c>
      <c r="N94" s="19">
        <f t="shared" si="25"/>
        <v>3468.8569456159653</v>
      </c>
      <c r="O94" s="17">
        <f t="shared" si="26"/>
        <v>5336.346123106664</v>
      </c>
      <c r="P94" s="17">
        <f t="shared" si="27"/>
        <v>1529.1285281499029</v>
      </c>
      <c r="Q94" s="16">
        <f t="shared" si="28"/>
        <v>9722.7247438298</v>
      </c>
      <c r="R94" s="16">
        <f t="shared" si="29"/>
        <v>839.26669816534479</v>
      </c>
      <c r="S94" s="30">
        <f t="shared" si="43"/>
        <v>0</v>
      </c>
      <c r="T94" s="25">
        <f t="shared" si="30"/>
        <v>0</v>
      </c>
      <c r="U94" s="25">
        <f t="shared" si="31"/>
        <v>0</v>
      </c>
      <c r="V94" s="25">
        <f t="shared" si="32"/>
        <v>0</v>
      </c>
      <c r="W94" s="25">
        <f t="shared" si="33"/>
        <v>0</v>
      </c>
      <c r="X94" s="34">
        <f t="shared" si="34"/>
        <v>0</v>
      </c>
      <c r="Y94" s="27">
        <f t="shared" si="35"/>
        <v>0</v>
      </c>
      <c r="Z94" s="27">
        <f t="shared" si="36"/>
        <v>0</v>
      </c>
      <c r="AA94" s="27">
        <f t="shared" si="37"/>
        <v>0</v>
      </c>
      <c r="AB94" s="27">
        <f t="shared" si="38"/>
        <v>0</v>
      </c>
      <c r="AD94" s="30">
        <f t="shared" si="39"/>
        <v>0</v>
      </c>
      <c r="AF94" s="30">
        <f t="shared" si="40"/>
        <v>0</v>
      </c>
      <c r="AH94" s="34">
        <f t="shared" si="41"/>
        <v>0</v>
      </c>
      <c r="AJ94" s="34">
        <f t="shared" si="42"/>
        <v>0</v>
      </c>
    </row>
    <row r="95" spans="1:36" x14ac:dyDescent="0.25">
      <c r="A95" s="6">
        <v>44062.416666666664</v>
      </c>
      <c r="B95" s="2">
        <v>40</v>
      </c>
      <c r="C95" s="2">
        <v>1080</v>
      </c>
      <c r="D95" s="2">
        <v>1.6020599913279623</v>
      </c>
      <c r="E95" s="2">
        <v>3.0334237554869499</v>
      </c>
      <c r="F95" s="2" t="s">
        <v>11</v>
      </c>
      <c r="G95" s="2" t="s">
        <v>12</v>
      </c>
      <c r="H95" s="2">
        <v>193</v>
      </c>
      <c r="I95" s="2" t="s">
        <v>51</v>
      </c>
      <c r="J95" s="7">
        <v>3.0875601431417801</v>
      </c>
      <c r="K95" s="14">
        <f t="shared" si="23"/>
        <v>1223.3765262528243</v>
      </c>
      <c r="L95" s="9">
        <v>-5.4136387654830198E-2</v>
      </c>
      <c r="M95" s="9">
        <f t="shared" si="24"/>
        <v>0.88280261785635017</v>
      </c>
      <c r="N95" s="19">
        <f t="shared" si="25"/>
        <v>1485.6022292447569</v>
      </c>
      <c r="O95" s="17">
        <f t="shared" si="26"/>
        <v>2285.3890548954751</v>
      </c>
      <c r="P95" s="17">
        <f t="shared" si="27"/>
        <v>654.87761122356335</v>
      </c>
      <c r="Q95" s="16">
        <f t="shared" si="28"/>
        <v>4163.9369337561038</v>
      </c>
      <c r="R95" s="16">
        <f t="shared" si="29"/>
        <v>359.43150647970162</v>
      </c>
      <c r="S95" s="30">
        <f t="shared" si="43"/>
        <v>0</v>
      </c>
      <c r="T95" s="25">
        <f t="shared" si="30"/>
        <v>0</v>
      </c>
      <c r="U95" s="25">
        <f t="shared" si="31"/>
        <v>0</v>
      </c>
      <c r="V95" s="25">
        <f t="shared" si="32"/>
        <v>0</v>
      </c>
      <c r="W95" s="25">
        <f t="shared" si="33"/>
        <v>0</v>
      </c>
      <c r="X95" s="34">
        <f t="shared" si="34"/>
        <v>0</v>
      </c>
      <c r="Y95" s="27">
        <f t="shared" si="35"/>
        <v>0</v>
      </c>
      <c r="Z95" s="27">
        <f t="shared" si="36"/>
        <v>0</v>
      </c>
      <c r="AA95" s="27">
        <f t="shared" si="37"/>
        <v>0</v>
      </c>
      <c r="AB95" s="27">
        <f t="shared" si="38"/>
        <v>0</v>
      </c>
      <c r="AD95" s="30">
        <f t="shared" si="39"/>
        <v>0</v>
      </c>
      <c r="AF95" s="30">
        <f t="shared" si="40"/>
        <v>0</v>
      </c>
      <c r="AH95" s="34">
        <f t="shared" si="41"/>
        <v>0</v>
      </c>
      <c r="AJ95" s="34">
        <f t="shared" si="42"/>
        <v>1</v>
      </c>
    </row>
    <row r="96" spans="1:36" x14ac:dyDescent="0.25">
      <c r="A96" s="6">
        <v>44062.53125</v>
      </c>
      <c r="B96" s="2">
        <v>28.2</v>
      </c>
      <c r="C96" s="2">
        <v>1770</v>
      </c>
      <c r="D96" s="2">
        <v>1.4502491083193612</v>
      </c>
      <c r="E96" s="2">
        <v>3.2479732663618068</v>
      </c>
      <c r="F96" s="2" t="s">
        <v>11</v>
      </c>
      <c r="G96" s="2" t="s">
        <v>13</v>
      </c>
      <c r="H96" s="2">
        <v>202</v>
      </c>
      <c r="I96" s="2" t="s">
        <v>51</v>
      </c>
      <c r="J96" s="7">
        <v>2.8951609018624311</v>
      </c>
      <c r="K96" s="14">
        <f t="shared" si="23"/>
        <v>785.52661063939956</v>
      </c>
      <c r="L96" s="9">
        <v>0.3528123644993757</v>
      </c>
      <c r="M96" s="9">
        <f t="shared" si="24"/>
        <v>2.2532654858875683</v>
      </c>
      <c r="N96" s="19">
        <f t="shared" si="25"/>
        <v>953.90099356524752</v>
      </c>
      <c r="O96" s="17">
        <f t="shared" si="26"/>
        <v>1467.4418543759275</v>
      </c>
      <c r="P96" s="17">
        <f t="shared" si="27"/>
        <v>420.4950636937113</v>
      </c>
      <c r="Q96" s="16">
        <f t="shared" si="28"/>
        <v>2673.6521392218397</v>
      </c>
      <c r="R96" s="16">
        <f t="shared" si="29"/>
        <v>230.78995467309187</v>
      </c>
      <c r="S96" s="30">
        <f t="shared" si="43"/>
        <v>0</v>
      </c>
      <c r="T96" s="25">
        <f t="shared" si="30"/>
        <v>0</v>
      </c>
      <c r="U96" s="25">
        <f t="shared" si="31"/>
        <v>0</v>
      </c>
      <c r="V96" s="25">
        <f t="shared" si="32"/>
        <v>0</v>
      </c>
      <c r="W96" s="25">
        <f t="shared" si="33"/>
        <v>1</v>
      </c>
      <c r="X96" s="34">
        <f t="shared" si="34"/>
        <v>0</v>
      </c>
      <c r="Y96" s="27">
        <f t="shared" si="35"/>
        <v>0</v>
      </c>
      <c r="Z96" s="27">
        <f t="shared" si="36"/>
        <v>0</v>
      </c>
      <c r="AA96" s="27">
        <f t="shared" si="37"/>
        <v>0</v>
      </c>
      <c r="AB96" s="27">
        <f t="shared" si="38"/>
        <v>0</v>
      </c>
      <c r="AD96" s="30">
        <f t="shared" si="39"/>
        <v>0</v>
      </c>
      <c r="AF96" s="30">
        <f t="shared" si="40"/>
        <v>1</v>
      </c>
      <c r="AH96" s="34">
        <f t="shared" si="41"/>
        <v>0</v>
      </c>
      <c r="AJ96" s="34">
        <f t="shared" si="42"/>
        <v>0</v>
      </c>
    </row>
    <row r="97" spans="1:36" x14ac:dyDescent="0.25">
      <c r="A97" s="6">
        <v>44069.322916666664</v>
      </c>
      <c r="B97" s="2">
        <v>38.200000000000003</v>
      </c>
      <c r="C97" s="2">
        <v>1140</v>
      </c>
      <c r="D97" s="2">
        <v>1.5820633629117087</v>
      </c>
      <c r="E97" s="2">
        <v>3.0569048513364727</v>
      </c>
      <c r="F97" s="2" t="s">
        <v>11</v>
      </c>
      <c r="G97" s="2" t="s">
        <v>13</v>
      </c>
      <c r="H97" s="2">
        <v>370</v>
      </c>
      <c r="I97" s="2" t="s">
        <v>52</v>
      </c>
      <c r="J97" s="7">
        <v>3.0622171897303683</v>
      </c>
      <c r="K97" s="14">
        <f t="shared" si="23"/>
        <v>1154.0302415608114</v>
      </c>
      <c r="L97" s="9">
        <v>-5.3123383938955548E-3</v>
      </c>
      <c r="M97" s="9">
        <f t="shared" si="24"/>
        <v>0.98784239697060761</v>
      </c>
      <c r="N97" s="19">
        <f t="shared" si="25"/>
        <v>1401.3918549915848</v>
      </c>
      <c r="O97" s="17">
        <f t="shared" si="26"/>
        <v>2155.8432963887117</v>
      </c>
      <c r="P97" s="17">
        <f t="shared" si="27"/>
        <v>617.75630940699625</v>
      </c>
      <c r="Q97" s="16">
        <f t="shared" si="28"/>
        <v>3927.9069382057696</v>
      </c>
      <c r="R97" s="16">
        <f t="shared" si="29"/>
        <v>339.05737060187374</v>
      </c>
      <c r="S97" s="30">
        <f t="shared" si="43"/>
        <v>0</v>
      </c>
      <c r="T97" s="25">
        <f t="shared" si="30"/>
        <v>0</v>
      </c>
      <c r="U97" s="25">
        <f t="shared" si="31"/>
        <v>0</v>
      </c>
      <c r="V97" s="25">
        <f t="shared" si="32"/>
        <v>0</v>
      </c>
      <c r="W97" s="25">
        <f t="shared" si="33"/>
        <v>0</v>
      </c>
      <c r="X97" s="34">
        <f t="shared" si="34"/>
        <v>0</v>
      </c>
      <c r="Y97" s="27">
        <f t="shared" si="35"/>
        <v>0</v>
      </c>
      <c r="Z97" s="27">
        <f t="shared" si="36"/>
        <v>0</v>
      </c>
      <c r="AA97" s="27">
        <f t="shared" si="37"/>
        <v>0</v>
      </c>
      <c r="AB97" s="27">
        <f t="shared" si="38"/>
        <v>0</v>
      </c>
      <c r="AD97" s="30">
        <f t="shared" si="39"/>
        <v>0</v>
      </c>
      <c r="AF97" s="30">
        <f t="shared" si="40"/>
        <v>0</v>
      </c>
      <c r="AH97" s="34">
        <f t="shared" si="41"/>
        <v>0</v>
      </c>
      <c r="AJ97" s="34">
        <f t="shared" si="42"/>
        <v>1</v>
      </c>
    </row>
    <row r="98" spans="1:36" x14ac:dyDescent="0.25">
      <c r="A98" s="6">
        <v>44076.322916666664</v>
      </c>
      <c r="B98" s="2">
        <v>30.5</v>
      </c>
      <c r="C98" s="2">
        <v>660</v>
      </c>
      <c r="D98" s="2">
        <v>1.4842998393467859</v>
      </c>
      <c r="E98" s="2">
        <v>2.8195439355418688</v>
      </c>
      <c r="F98" s="2" t="s">
        <v>11</v>
      </c>
      <c r="G98" s="2" t="s">
        <v>13</v>
      </c>
      <c r="H98" s="2">
        <v>233</v>
      </c>
      <c r="I98" s="2" t="s">
        <v>53</v>
      </c>
      <c r="J98" s="7">
        <v>2.9383154813289938</v>
      </c>
      <c r="K98" s="14">
        <f t="shared" si="23"/>
        <v>867.59188526153366</v>
      </c>
      <c r="L98" s="9">
        <v>-0.11877154578712501</v>
      </c>
      <c r="M98" s="9">
        <f t="shared" si="24"/>
        <v>0.76072634058932531</v>
      </c>
      <c r="N98" s="19">
        <f t="shared" si="25"/>
        <v>1053.5566206808444</v>
      </c>
      <c r="O98" s="17">
        <f t="shared" si="26"/>
        <v>1620.747951381795</v>
      </c>
      <c r="P98" s="17">
        <f t="shared" si="27"/>
        <v>464.42488403574589</v>
      </c>
      <c r="Q98" s="16">
        <f t="shared" si="28"/>
        <v>2952.9730356465971</v>
      </c>
      <c r="R98" s="16">
        <f t="shared" si="29"/>
        <v>254.90096600453538</v>
      </c>
      <c r="S98" s="30">
        <f t="shared" si="43"/>
        <v>0</v>
      </c>
      <c r="T98" s="25">
        <f t="shared" si="30"/>
        <v>0</v>
      </c>
      <c r="U98" s="25">
        <f t="shared" si="31"/>
        <v>0</v>
      </c>
      <c r="V98" s="25">
        <f t="shared" si="32"/>
        <v>0</v>
      </c>
      <c r="W98" s="25">
        <f t="shared" si="33"/>
        <v>0</v>
      </c>
      <c r="X98" s="34">
        <f t="shared" si="34"/>
        <v>0</v>
      </c>
      <c r="Y98" s="27">
        <f t="shared" si="35"/>
        <v>0</v>
      </c>
      <c r="Z98" s="27">
        <f t="shared" si="36"/>
        <v>0</v>
      </c>
      <c r="AA98" s="27">
        <f t="shared" si="37"/>
        <v>0</v>
      </c>
      <c r="AB98" s="27">
        <f t="shared" si="38"/>
        <v>0</v>
      </c>
      <c r="AD98" s="30">
        <f t="shared" si="39"/>
        <v>0</v>
      </c>
      <c r="AF98" s="30">
        <f t="shared" si="40"/>
        <v>0</v>
      </c>
      <c r="AH98" s="34">
        <f t="shared" si="41"/>
        <v>0</v>
      </c>
      <c r="AJ98" s="34">
        <f t="shared" si="42"/>
        <v>0</v>
      </c>
    </row>
    <row r="99" spans="1:36" x14ac:dyDescent="0.25">
      <c r="A99" s="6">
        <v>44089.395833333336</v>
      </c>
      <c r="B99" s="2">
        <v>41</v>
      </c>
      <c r="C99" s="2">
        <v>3155</v>
      </c>
      <c r="D99" s="2">
        <v>1.6127838567197355</v>
      </c>
      <c r="E99" s="2">
        <v>3.4989993635801531</v>
      </c>
      <c r="F99" s="2" t="s">
        <v>11</v>
      </c>
      <c r="G99" s="2" t="s">
        <v>13</v>
      </c>
      <c r="H99" s="2">
        <v>445</v>
      </c>
      <c r="I99" s="2" t="s">
        <v>54</v>
      </c>
      <c r="J99" s="7">
        <v>3.1011511553542719</v>
      </c>
      <c r="K99" s="14">
        <f t="shared" si="23"/>
        <v>1262.2667876592025</v>
      </c>
      <c r="L99" s="9">
        <v>0.39784820822588118</v>
      </c>
      <c r="M99" s="9">
        <f t="shared" si="24"/>
        <v>2.4994716099999428</v>
      </c>
      <c r="N99" s="19">
        <f t="shared" si="25"/>
        <v>1532.8284574757265</v>
      </c>
      <c r="O99" s="17">
        <f t="shared" si="26"/>
        <v>2358.0399320807651</v>
      </c>
      <c r="P99" s="17">
        <f t="shared" si="27"/>
        <v>675.69570029355555</v>
      </c>
      <c r="Q99" s="16">
        <f t="shared" si="28"/>
        <v>4296.3054992454645</v>
      </c>
      <c r="R99" s="16">
        <f t="shared" si="29"/>
        <v>370.85757600508293</v>
      </c>
      <c r="S99" s="30">
        <f t="shared" si="43"/>
        <v>0</v>
      </c>
      <c r="T99" s="25">
        <f t="shared" si="30"/>
        <v>0</v>
      </c>
      <c r="U99" s="25">
        <f t="shared" si="31"/>
        <v>0</v>
      </c>
      <c r="V99" s="25">
        <f t="shared" si="32"/>
        <v>0</v>
      </c>
      <c r="W99" s="25">
        <f t="shared" si="33"/>
        <v>0</v>
      </c>
      <c r="X99" s="34">
        <f t="shared" si="34"/>
        <v>0</v>
      </c>
      <c r="Y99" s="27">
        <f t="shared" si="35"/>
        <v>0</v>
      </c>
      <c r="Z99" s="27">
        <f t="shared" si="36"/>
        <v>0</v>
      </c>
      <c r="AA99" s="27">
        <f t="shared" si="37"/>
        <v>0</v>
      </c>
      <c r="AB99" s="27">
        <f t="shared" si="38"/>
        <v>0</v>
      </c>
      <c r="AD99" s="30">
        <f t="shared" si="39"/>
        <v>0</v>
      </c>
      <c r="AF99" s="30">
        <f t="shared" si="40"/>
        <v>0</v>
      </c>
      <c r="AH99" s="34">
        <f t="shared" si="41"/>
        <v>0</v>
      </c>
      <c r="AJ99" s="34">
        <f t="shared" si="42"/>
        <v>0</v>
      </c>
    </row>
    <row r="100" spans="1:36" x14ac:dyDescent="0.25">
      <c r="A100" s="6">
        <v>44089.59375</v>
      </c>
      <c r="B100" s="2">
        <v>24.6</v>
      </c>
      <c r="C100" s="2">
        <v>2100</v>
      </c>
      <c r="D100" s="2">
        <v>1.3909351071033791</v>
      </c>
      <c r="E100" s="2">
        <v>3.3222192947339191</v>
      </c>
      <c r="F100" s="2" t="s">
        <v>11</v>
      </c>
      <c r="G100" s="2" t="s">
        <v>13</v>
      </c>
      <c r="H100" s="2">
        <v>367</v>
      </c>
      <c r="I100" s="2" t="s">
        <v>54</v>
      </c>
      <c r="J100" s="7">
        <v>2.8199886309090321</v>
      </c>
      <c r="K100" s="14">
        <f t="shared" si="23"/>
        <v>660.67615240309954</v>
      </c>
      <c r="L100" s="9">
        <v>0.50223066382488701</v>
      </c>
      <c r="M100" s="9">
        <f t="shared" si="24"/>
        <v>3.1785618299701008</v>
      </c>
      <c r="N100" s="19">
        <f t="shared" si="25"/>
        <v>802.2893555308051</v>
      </c>
      <c r="O100" s="17">
        <f t="shared" si="26"/>
        <v>1234.2087780262516</v>
      </c>
      <c r="P100" s="17">
        <f t="shared" si="27"/>
        <v>353.66218918990631</v>
      </c>
      <c r="Q100" s="16">
        <f t="shared" si="28"/>
        <v>2248.7057526511799</v>
      </c>
      <c r="R100" s="16">
        <f t="shared" si="29"/>
        <v>194.10853458241331</v>
      </c>
      <c r="S100" s="30">
        <f t="shared" si="43"/>
        <v>0</v>
      </c>
      <c r="T100" s="25">
        <f t="shared" si="30"/>
        <v>0</v>
      </c>
      <c r="U100" s="25">
        <f t="shared" si="31"/>
        <v>0</v>
      </c>
      <c r="V100" s="25">
        <f t="shared" si="32"/>
        <v>0</v>
      </c>
      <c r="W100" s="25">
        <f t="shared" si="33"/>
        <v>1</v>
      </c>
      <c r="X100" s="34">
        <f t="shared" si="34"/>
        <v>0</v>
      </c>
      <c r="Y100" s="27">
        <f t="shared" si="35"/>
        <v>0</v>
      </c>
      <c r="Z100" s="27">
        <f t="shared" si="36"/>
        <v>0</v>
      </c>
      <c r="AA100" s="27">
        <f t="shared" si="37"/>
        <v>0</v>
      </c>
      <c r="AB100" s="27">
        <f t="shared" si="38"/>
        <v>0</v>
      </c>
      <c r="AD100" s="30">
        <f t="shared" si="39"/>
        <v>0</v>
      </c>
      <c r="AF100" s="30">
        <f t="shared" si="40"/>
        <v>1</v>
      </c>
      <c r="AH100" s="34">
        <f t="shared" si="41"/>
        <v>0</v>
      </c>
      <c r="AJ100" s="34">
        <f t="shared" si="42"/>
        <v>0</v>
      </c>
    </row>
    <row r="101" spans="1:36" x14ac:dyDescent="0.25">
      <c r="A101" s="6">
        <v>44090.375</v>
      </c>
      <c r="B101" s="2">
        <v>18</v>
      </c>
      <c r="C101" s="2">
        <v>461</v>
      </c>
      <c r="D101" s="2">
        <v>1.255272505103306</v>
      </c>
      <c r="E101" s="2">
        <v>2.663700925389648</v>
      </c>
      <c r="F101" s="2" t="s">
        <v>11</v>
      </c>
      <c r="G101" s="2" t="s">
        <v>12</v>
      </c>
      <c r="H101" s="2">
        <v>281</v>
      </c>
      <c r="I101" s="2" t="s">
        <v>55</v>
      </c>
      <c r="J101" s="7">
        <v>2.6480550963855718</v>
      </c>
      <c r="K101" s="14">
        <f t="shared" si="23"/>
        <v>444.68767880005589</v>
      </c>
      <c r="L101" s="9">
        <v>1.5645829004076184E-2</v>
      </c>
      <c r="M101" s="9">
        <f t="shared" si="24"/>
        <v>1.036682647119797</v>
      </c>
      <c r="N101" s="19">
        <f t="shared" si="25"/>
        <v>540.00464514921805</v>
      </c>
      <c r="O101" s="17">
        <f t="shared" si="26"/>
        <v>830.72082238604014</v>
      </c>
      <c r="P101" s="17">
        <f t="shared" si="27"/>
        <v>238.04282539662614</v>
      </c>
      <c r="Q101" s="16">
        <f t="shared" si="28"/>
        <v>1513.5580992496184</v>
      </c>
      <c r="R101" s="16">
        <f t="shared" si="29"/>
        <v>130.65050609858952</v>
      </c>
      <c r="S101" s="30">
        <f t="shared" si="43"/>
        <v>0</v>
      </c>
      <c r="T101" s="25">
        <f t="shared" si="30"/>
        <v>0</v>
      </c>
      <c r="U101" s="25">
        <f t="shared" si="31"/>
        <v>0</v>
      </c>
      <c r="V101" s="25">
        <f t="shared" si="32"/>
        <v>0</v>
      </c>
      <c r="W101" s="25">
        <f t="shared" si="33"/>
        <v>1</v>
      </c>
      <c r="X101" s="34">
        <f t="shared" si="34"/>
        <v>0</v>
      </c>
      <c r="Y101" s="27">
        <f t="shared" si="35"/>
        <v>0</v>
      </c>
      <c r="Z101" s="27">
        <f t="shared" si="36"/>
        <v>0</v>
      </c>
      <c r="AA101" s="27">
        <f t="shared" si="37"/>
        <v>0</v>
      </c>
      <c r="AB101" s="27">
        <f t="shared" si="38"/>
        <v>0</v>
      </c>
      <c r="AD101" s="30">
        <f t="shared" si="39"/>
        <v>0</v>
      </c>
      <c r="AF101" s="30">
        <f t="shared" si="40"/>
        <v>0</v>
      </c>
      <c r="AH101" s="34">
        <f t="shared" si="41"/>
        <v>0</v>
      </c>
      <c r="AJ101" s="34">
        <f t="shared" si="42"/>
        <v>0</v>
      </c>
    </row>
    <row r="102" spans="1:36" x14ac:dyDescent="0.25">
      <c r="A102" s="6">
        <v>44091.479166666664</v>
      </c>
      <c r="B102" s="2">
        <v>23.6</v>
      </c>
      <c r="C102" s="2">
        <v>1295</v>
      </c>
      <c r="D102" s="2">
        <v>1.3729120029701065</v>
      </c>
      <c r="E102" s="2">
        <v>3.1122697684172707</v>
      </c>
      <c r="F102" s="2" t="s">
        <v>11</v>
      </c>
      <c r="G102" s="2" t="s">
        <v>13</v>
      </c>
      <c r="H102" s="2">
        <v>285</v>
      </c>
      <c r="I102" s="2" t="s">
        <v>56</v>
      </c>
      <c r="J102" s="7">
        <v>2.7971468458405409</v>
      </c>
      <c r="K102" s="14">
        <f t="shared" si="23"/>
        <v>626.8257743364851</v>
      </c>
      <c r="L102" s="9">
        <v>0.3151229225767298</v>
      </c>
      <c r="M102" s="9">
        <f t="shared" si="24"/>
        <v>2.0659648231134082</v>
      </c>
      <c r="N102" s="19">
        <f t="shared" si="25"/>
        <v>761.18328880695526</v>
      </c>
      <c r="O102" s="17">
        <f t="shared" si="26"/>
        <v>1170.9729042969504</v>
      </c>
      <c r="P102" s="17">
        <f t="shared" si="27"/>
        <v>335.54196679592377</v>
      </c>
      <c r="Q102" s="16">
        <f t="shared" si="28"/>
        <v>2133.4911507453253</v>
      </c>
      <c r="R102" s="16">
        <f t="shared" si="29"/>
        <v>184.16319713127109</v>
      </c>
      <c r="S102" s="30">
        <f t="shared" si="43"/>
        <v>0</v>
      </c>
      <c r="T102" s="25">
        <f t="shared" si="30"/>
        <v>0</v>
      </c>
      <c r="U102" s="25">
        <f t="shared" si="31"/>
        <v>0</v>
      </c>
      <c r="V102" s="25">
        <f t="shared" si="32"/>
        <v>0</v>
      </c>
      <c r="W102" s="25">
        <f t="shared" si="33"/>
        <v>1</v>
      </c>
      <c r="X102" s="34">
        <f t="shared" si="34"/>
        <v>0</v>
      </c>
      <c r="Y102" s="27">
        <f t="shared" si="35"/>
        <v>0</v>
      </c>
      <c r="Z102" s="27">
        <f t="shared" si="36"/>
        <v>0</v>
      </c>
      <c r="AA102" s="27">
        <f t="shared" si="37"/>
        <v>0</v>
      </c>
      <c r="AB102" s="27">
        <f t="shared" si="38"/>
        <v>0</v>
      </c>
      <c r="AD102" s="30">
        <f t="shared" si="39"/>
        <v>0</v>
      </c>
      <c r="AF102" s="30">
        <f t="shared" si="40"/>
        <v>1</v>
      </c>
      <c r="AH102" s="34">
        <f t="shared" si="41"/>
        <v>0</v>
      </c>
      <c r="AJ102" s="34">
        <f t="shared" si="42"/>
        <v>0</v>
      </c>
    </row>
    <row r="103" spans="1:36" x14ac:dyDescent="0.25">
      <c r="A103" s="6">
        <v>44097.447916666664</v>
      </c>
      <c r="B103" s="2">
        <v>8.6999999999999993</v>
      </c>
      <c r="C103" s="2">
        <v>115</v>
      </c>
      <c r="D103" s="2">
        <v>0.93951925261861846</v>
      </c>
      <c r="E103" s="2">
        <v>2.0606978403536118</v>
      </c>
      <c r="F103" s="2" t="s">
        <v>11</v>
      </c>
      <c r="G103" s="2" t="s">
        <v>12</v>
      </c>
      <c r="H103" s="2">
        <v>263</v>
      </c>
      <c r="J103" s="7">
        <v>2.2478816371079606</v>
      </c>
      <c r="K103" s="14">
        <f t="shared" si="23"/>
        <v>176.96265974398395</v>
      </c>
      <c r="L103" s="9">
        <v>-0.18718379675434882</v>
      </c>
      <c r="M103" s="9">
        <f t="shared" si="24"/>
        <v>0.64985460868622424</v>
      </c>
      <c r="N103" s="19">
        <f t="shared" si="25"/>
        <v>214.8938745898526</v>
      </c>
      <c r="O103" s="17">
        <f t="shared" si="26"/>
        <v>330.58385298829364</v>
      </c>
      <c r="P103" s="17">
        <f t="shared" si="27"/>
        <v>94.728713034795263</v>
      </c>
      <c r="Q103" s="16">
        <f t="shared" si="28"/>
        <v>602.31771575728988</v>
      </c>
      <c r="R103" s="16">
        <f t="shared" si="29"/>
        <v>51.992133261914617</v>
      </c>
      <c r="S103" s="30">
        <f t="shared" si="43"/>
        <v>0</v>
      </c>
      <c r="T103" s="25">
        <f t="shared" si="30"/>
        <v>0</v>
      </c>
      <c r="U103" s="25">
        <f t="shared" si="31"/>
        <v>0</v>
      </c>
      <c r="V103" s="25">
        <f t="shared" si="32"/>
        <v>0</v>
      </c>
      <c r="W103" s="25">
        <f t="shared" si="33"/>
        <v>0</v>
      </c>
      <c r="X103" s="34">
        <f t="shared" si="34"/>
        <v>0</v>
      </c>
      <c r="Y103" s="27">
        <f t="shared" si="35"/>
        <v>1</v>
      </c>
      <c r="Z103" s="27">
        <f t="shared" si="36"/>
        <v>0</v>
      </c>
      <c r="AA103" s="27">
        <f t="shared" si="37"/>
        <v>1</v>
      </c>
      <c r="AB103" s="27">
        <f t="shared" si="38"/>
        <v>0</v>
      </c>
      <c r="AD103" s="30">
        <f t="shared" si="39"/>
        <v>0</v>
      </c>
      <c r="AF103" s="30">
        <f t="shared" si="40"/>
        <v>0</v>
      </c>
      <c r="AH103" s="34">
        <f t="shared" si="41"/>
        <v>0</v>
      </c>
      <c r="AJ103" s="34">
        <f t="shared" si="42"/>
        <v>0</v>
      </c>
    </row>
    <row r="104" spans="1:36" x14ac:dyDescent="0.25">
      <c r="A104" s="6">
        <v>44104.489583333336</v>
      </c>
      <c r="B104" s="2">
        <v>43.3</v>
      </c>
      <c r="C104" s="2">
        <v>1480</v>
      </c>
      <c r="D104" s="2">
        <v>1.6364878963533653</v>
      </c>
      <c r="E104" s="2">
        <v>3.1702617153949575</v>
      </c>
      <c r="F104" s="2" t="s">
        <v>11</v>
      </c>
      <c r="G104" s="2" t="s">
        <v>12</v>
      </c>
      <c r="H104" s="2">
        <v>434</v>
      </c>
      <c r="I104" s="2" t="s">
        <v>53</v>
      </c>
      <c r="J104" s="7">
        <v>3.1311927383447853</v>
      </c>
      <c r="K104" s="14">
        <f t="shared" si="23"/>
        <v>1352.6727413524522</v>
      </c>
      <c r="L104" s="9">
        <v>3.9068977050172204E-2</v>
      </c>
      <c r="M104" s="9">
        <f t="shared" si="24"/>
        <v>1.0941301282675677</v>
      </c>
      <c r="N104" s="19">
        <f t="shared" si="25"/>
        <v>1642.6125537547932</v>
      </c>
      <c r="O104" s="17">
        <f t="shared" si="26"/>
        <v>2526.9272473383116</v>
      </c>
      <c r="P104" s="17">
        <f t="shared" si="27"/>
        <v>724.09031448185237</v>
      </c>
      <c r="Q104" s="16">
        <f t="shared" si="28"/>
        <v>4604.0150894955023</v>
      </c>
      <c r="R104" s="16">
        <f t="shared" si="29"/>
        <v>397.41910259430898</v>
      </c>
      <c r="S104" s="30">
        <f t="shared" si="43"/>
        <v>0</v>
      </c>
      <c r="T104" s="25">
        <f t="shared" si="30"/>
        <v>0</v>
      </c>
      <c r="U104" s="25">
        <f t="shared" si="31"/>
        <v>0</v>
      </c>
      <c r="V104" s="25">
        <f t="shared" si="32"/>
        <v>0</v>
      </c>
      <c r="W104" s="25">
        <f t="shared" si="33"/>
        <v>0</v>
      </c>
      <c r="X104" s="34">
        <f t="shared" si="34"/>
        <v>0</v>
      </c>
      <c r="Y104" s="27">
        <f t="shared" si="35"/>
        <v>0</v>
      </c>
      <c r="Z104" s="27">
        <f t="shared" si="36"/>
        <v>0</v>
      </c>
      <c r="AA104" s="27">
        <f t="shared" si="37"/>
        <v>0</v>
      </c>
      <c r="AB104" s="27">
        <f t="shared" si="38"/>
        <v>0</v>
      </c>
      <c r="AD104" s="30">
        <f t="shared" si="39"/>
        <v>0</v>
      </c>
      <c r="AF104" s="30">
        <f t="shared" si="40"/>
        <v>0</v>
      </c>
      <c r="AH104" s="34">
        <f t="shared" si="41"/>
        <v>0</v>
      </c>
      <c r="AJ104" s="34">
        <f t="shared" si="42"/>
        <v>0</v>
      </c>
    </row>
    <row r="105" spans="1:36" x14ac:dyDescent="0.25">
      <c r="A105" s="6">
        <v>44111.395833333336</v>
      </c>
      <c r="B105" s="2">
        <v>5.6</v>
      </c>
      <c r="C105" s="2">
        <v>127</v>
      </c>
      <c r="D105" s="2">
        <v>0.74818802700620035</v>
      </c>
      <c r="E105" s="2">
        <v>2.1038037209559568</v>
      </c>
      <c r="F105" s="2" t="s">
        <v>11</v>
      </c>
      <c r="G105" s="2" t="s">
        <v>12</v>
      </c>
      <c r="H105" s="2">
        <v>231</v>
      </c>
      <c r="J105" s="7">
        <v>2.0053958422075282</v>
      </c>
      <c r="K105" s="14">
        <f t="shared" si="23"/>
        <v>101.25018891573166</v>
      </c>
      <c r="L105" s="9">
        <v>9.8407878748428601E-2</v>
      </c>
      <c r="M105" s="9">
        <f t="shared" si="24"/>
        <v>1.2543186473034578</v>
      </c>
      <c r="N105" s="19">
        <f t="shared" si="25"/>
        <v>122.95274850939741</v>
      </c>
      <c r="O105" s="17">
        <f t="shared" si="26"/>
        <v>189.14542545856543</v>
      </c>
      <c r="P105" s="17">
        <f t="shared" si="27"/>
        <v>54.199570148827505</v>
      </c>
      <c r="Q105" s="16">
        <f t="shared" si="28"/>
        <v>344.61949541188875</v>
      </c>
      <c r="R105" s="16">
        <f t="shared" si="29"/>
        <v>29.74759377213595</v>
      </c>
      <c r="S105" s="30">
        <f t="shared" si="43"/>
        <v>0</v>
      </c>
      <c r="T105" s="25">
        <f t="shared" si="30"/>
        <v>0</v>
      </c>
      <c r="U105" s="25">
        <f t="shared" si="31"/>
        <v>0</v>
      </c>
      <c r="V105" s="25">
        <f t="shared" si="32"/>
        <v>0</v>
      </c>
      <c r="W105" s="25">
        <f t="shared" si="33"/>
        <v>0</v>
      </c>
      <c r="X105" s="34">
        <f t="shared" si="34"/>
        <v>0</v>
      </c>
      <c r="Y105" s="27">
        <f t="shared" si="35"/>
        <v>0</v>
      </c>
      <c r="Z105" s="27">
        <f t="shared" si="36"/>
        <v>0</v>
      </c>
      <c r="AA105" s="27">
        <f t="shared" si="37"/>
        <v>1</v>
      </c>
      <c r="AB105" s="27">
        <f t="shared" si="38"/>
        <v>0</v>
      </c>
      <c r="AD105" s="30">
        <f t="shared" si="39"/>
        <v>0</v>
      </c>
      <c r="AF105" s="30">
        <f t="shared" si="40"/>
        <v>0</v>
      </c>
      <c r="AH105" s="34">
        <f t="shared" si="41"/>
        <v>0</v>
      </c>
      <c r="AJ105" s="34">
        <f t="shared" si="42"/>
        <v>0</v>
      </c>
    </row>
    <row r="106" spans="1:36" x14ac:dyDescent="0.25">
      <c r="A106" s="6">
        <v>44118.375</v>
      </c>
      <c r="B106" s="2">
        <v>13.1</v>
      </c>
      <c r="C106" s="2">
        <v>238</v>
      </c>
      <c r="D106" s="2">
        <v>1.1172712956557642</v>
      </c>
      <c r="E106" s="2">
        <v>2.3765769570565118</v>
      </c>
      <c r="F106" s="2" t="s">
        <v>11</v>
      </c>
      <c r="G106" s="2" t="s">
        <v>12</v>
      </c>
      <c r="H106" s="2">
        <v>397</v>
      </c>
      <c r="J106" s="7">
        <v>2.4731577012374566</v>
      </c>
      <c r="K106" s="14">
        <f t="shared" si="23"/>
        <v>297.2745300588798</v>
      </c>
      <c r="L106" s="9">
        <v>-9.6580744180944755E-2</v>
      </c>
      <c r="M106" s="9">
        <f t="shared" si="24"/>
        <v>0.80060676558082722</v>
      </c>
      <c r="N106" s="19">
        <f t="shared" si="25"/>
        <v>360.99409713693598</v>
      </c>
      <c r="O106" s="17">
        <f t="shared" si="26"/>
        <v>555.33839559330954</v>
      </c>
      <c r="P106" s="17">
        <f t="shared" si="27"/>
        <v>159.13206600331168</v>
      </c>
      <c r="Q106" s="16">
        <f t="shared" si="28"/>
        <v>1011.8163693794349</v>
      </c>
      <c r="R106" s="16">
        <f t="shared" si="29"/>
        <v>87.340103299502815</v>
      </c>
      <c r="S106" s="30">
        <f t="shared" si="43"/>
        <v>0</v>
      </c>
      <c r="T106" s="25">
        <f t="shared" si="30"/>
        <v>0</v>
      </c>
      <c r="U106" s="25">
        <f t="shared" si="31"/>
        <v>1</v>
      </c>
      <c r="V106" s="25">
        <f t="shared" si="32"/>
        <v>0</v>
      </c>
      <c r="W106" s="25">
        <f t="shared" si="33"/>
        <v>1</v>
      </c>
      <c r="X106" s="34">
        <f t="shared" si="34"/>
        <v>0</v>
      </c>
      <c r="Y106" s="27">
        <f t="shared" si="35"/>
        <v>0</v>
      </c>
      <c r="Z106" s="27">
        <f t="shared" si="36"/>
        <v>0</v>
      </c>
      <c r="AA106" s="27">
        <f t="shared" si="37"/>
        <v>0</v>
      </c>
      <c r="AB106" s="27">
        <f t="shared" si="38"/>
        <v>0</v>
      </c>
      <c r="AD106" s="30">
        <f t="shared" si="39"/>
        <v>0</v>
      </c>
      <c r="AF106" s="30">
        <f t="shared" si="40"/>
        <v>0</v>
      </c>
      <c r="AH106" s="34">
        <f t="shared" si="41"/>
        <v>0</v>
      </c>
      <c r="AJ106" s="34">
        <f t="shared" si="42"/>
        <v>0</v>
      </c>
    </row>
    <row r="107" spans="1:36" x14ac:dyDescent="0.25">
      <c r="A107" s="6">
        <v>44307.458333333336</v>
      </c>
      <c r="B107" s="2">
        <v>5.0999999999999996</v>
      </c>
      <c r="C107" s="2">
        <v>112</v>
      </c>
      <c r="D107" s="2">
        <v>0.70757017609793638</v>
      </c>
      <c r="E107" s="2">
        <v>2.0492180226701815</v>
      </c>
      <c r="F107" s="2" t="s">
        <v>11</v>
      </c>
      <c r="G107" s="2" t="s">
        <v>12</v>
      </c>
      <c r="H107" s="2">
        <v>235</v>
      </c>
      <c r="J107" s="7">
        <v>1.9539183490115697</v>
      </c>
      <c r="K107" s="14">
        <f t="shared" si="23"/>
        <v>89.932848437133003</v>
      </c>
      <c r="L107" s="9">
        <v>9.5299673658611805E-2</v>
      </c>
      <c r="M107" s="9">
        <f t="shared" si="24"/>
        <v>1.2453736531907236</v>
      </c>
      <c r="N107" s="19">
        <f t="shared" si="25"/>
        <v>109.20958286633399</v>
      </c>
      <c r="O107" s="17">
        <f t="shared" si="26"/>
        <v>168.00350757369543</v>
      </c>
      <c r="P107" s="17">
        <f t="shared" si="27"/>
        <v>48.14135933720636</v>
      </c>
      <c r="Q107" s="16">
        <f t="shared" si="28"/>
        <v>306.09930886304994</v>
      </c>
      <c r="R107" s="16">
        <f t="shared" si="29"/>
        <v>26.422526918003964</v>
      </c>
      <c r="S107" s="30">
        <f t="shared" si="43"/>
        <v>0</v>
      </c>
      <c r="T107" s="25">
        <f t="shared" si="30"/>
        <v>0</v>
      </c>
      <c r="U107" s="25">
        <f t="shared" si="31"/>
        <v>0</v>
      </c>
      <c r="V107" s="25">
        <f t="shared" si="32"/>
        <v>0</v>
      </c>
      <c r="W107" s="25">
        <f t="shared" si="33"/>
        <v>0</v>
      </c>
      <c r="X107" s="34">
        <f t="shared" si="34"/>
        <v>0</v>
      </c>
      <c r="Y107" s="27">
        <f t="shared" si="35"/>
        <v>0</v>
      </c>
      <c r="Z107" s="27">
        <f t="shared" si="36"/>
        <v>0</v>
      </c>
      <c r="AA107" s="27">
        <f t="shared" si="37"/>
        <v>1</v>
      </c>
      <c r="AB107" s="27">
        <f t="shared" si="38"/>
        <v>0</v>
      </c>
      <c r="AD107" s="30">
        <f t="shared" si="39"/>
        <v>0</v>
      </c>
      <c r="AF107" s="30">
        <f t="shared" si="40"/>
        <v>0</v>
      </c>
      <c r="AH107" s="34">
        <f t="shared" si="41"/>
        <v>0</v>
      </c>
      <c r="AJ107" s="34">
        <f t="shared" si="42"/>
        <v>0</v>
      </c>
    </row>
    <row r="108" spans="1:36" x14ac:dyDescent="0.25">
      <c r="A108" s="6">
        <v>44321.46875</v>
      </c>
      <c r="B108" s="2">
        <v>45.5</v>
      </c>
      <c r="C108" s="2">
        <v>3540</v>
      </c>
      <c r="D108" s="2">
        <v>1.6580113966571124</v>
      </c>
      <c r="E108" s="2">
        <v>3.5490032620257876</v>
      </c>
      <c r="F108" s="2" t="s">
        <v>11</v>
      </c>
      <c r="G108" s="2" t="s">
        <v>12</v>
      </c>
      <c r="H108" s="2">
        <v>281</v>
      </c>
      <c r="I108" s="2" t="s">
        <v>57</v>
      </c>
      <c r="J108" s="7">
        <v>3.1584707901290048</v>
      </c>
      <c r="K108" s="14">
        <f t="shared" si="23"/>
        <v>1440.3591310064703</v>
      </c>
      <c r="L108" s="9">
        <v>0.39053247189678286</v>
      </c>
      <c r="M108" s="9">
        <f t="shared" si="24"/>
        <v>2.4577203863916757</v>
      </c>
      <c r="N108" s="19">
        <f t="shared" si="25"/>
        <v>1749.0941586809879</v>
      </c>
      <c r="O108" s="17">
        <f t="shared" si="26"/>
        <v>2690.7341464230981</v>
      </c>
      <c r="P108" s="17">
        <f t="shared" si="27"/>
        <v>771.02913679956509</v>
      </c>
      <c r="Q108" s="16">
        <f t="shared" si="28"/>
        <v>4902.4682546763406</v>
      </c>
      <c r="R108" s="16">
        <f t="shared" si="29"/>
        <v>423.18161352595695</v>
      </c>
      <c r="S108" s="30">
        <f t="shared" si="43"/>
        <v>0</v>
      </c>
      <c r="T108" s="25">
        <f t="shared" si="30"/>
        <v>0</v>
      </c>
      <c r="U108" s="25">
        <f t="shared" si="31"/>
        <v>0</v>
      </c>
      <c r="V108" s="25">
        <f t="shared" si="32"/>
        <v>0</v>
      </c>
      <c r="W108" s="25">
        <f t="shared" si="33"/>
        <v>0</v>
      </c>
      <c r="X108" s="34">
        <f t="shared" si="34"/>
        <v>0</v>
      </c>
      <c r="Y108" s="27">
        <f t="shared" si="35"/>
        <v>0</v>
      </c>
      <c r="Z108" s="27">
        <f t="shared" si="36"/>
        <v>0</v>
      </c>
      <c r="AA108" s="27">
        <f t="shared" si="37"/>
        <v>0</v>
      </c>
      <c r="AB108" s="27">
        <f t="shared" si="38"/>
        <v>0</v>
      </c>
      <c r="AD108" s="30">
        <f t="shared" si="39"/>
        <v>0</v>
      </c>
      <c r="AF108" s="30">
        <f t="shared" si="40"/>
        <v>0</v>
      </c>
      <c r="AH108" s="34">
        <f t="shared" si="41"/>
        <v>0</v>
      </c>
      <c r="AJ108" s="34">
        <f t="shared" si="42"/>
        <v>0</v>
      </c>
    </row>
    <row r="109" spans="1:36" x14ac:dyDescent="0.25">
      <c r="A109" s="6">
        <v>44326.447916666664</v>
      </c>
      <c r="B109" s="2">
        <v>7.8</v>
      </c>
      <c r="C109" s="2">
        <v>260</v>
      </c>
      <c r="D109" s="2">
        <v>0.89209460269048035</v>
      </c>
      <c r="E109" s="2">
        <v>2.4149733479708178</v>
      </c>
      <c r="F109" s="2" t="s">
        <v>11</v>
      </c>
      <c r="G109" s="2" t="s">
        <v>12</v>
      </c>
      <c r="H109" s="2">
        <v>196</v>
      </c>
      <c r="J109" s="7">
        <v>2.1877774701122679</v>
      </c>
      <c r="K109" s="14">
        <f t="shared" si="23"/>
        <v>154.09106972345472</v>
      </c>
      <c r="L109" s="9">
        <v>0.22719587785854989</v>
      </c>
      <c r="M109" s="9">
        <f t="shared" si="24"/>
        <v>1.6873138752727126</v>
      </c>
      <c r="N109" s="19">
        <f t="shared" si="25"/>
        <v>187.11985376165796</v>
      </c>
      <c r="O109" s="17">
        <f t="shared" si="26"/>
        <v>287.85744752007901</v>
      </c>
      <c r="P109" s="17">
        <f t="shared" si="27"/>
        <v>82.485473184994916</v>
      </c>
      <c r="Q109" s="16">
        <f t="shared" si="28"/>
        <v>524.47098878769975</v>
      </c>
      <c r="R109" s="16">
        <f t="shared" si="29"/>
        <v>45.272394996341568</v>
      </c>
      <c r="S109" s="30">
        <f t="shared" si="43"/>
        <v>1</v>
      </c>
      <c r="T109" s="25">
        <f t="shared" si="30"/>
        <v>0</v>
      </c>
      <c r="U109" s="25">
        <f t="shared" si="31"/>
        <v>1</v>
      </c>
      <c r="V109" s="25">
        <f t="shared" si="32"/>
        <v>0</v>
      </c>
      <c r="W109" s="25">
        <f t="shared" si="33"/>
        <v>1</v>
      </c>
      <c r="X109" s="34">
        <f t="shared" si="34"/>
        <v>0</v>
      </c>
      <c r="Y109" s="27">
        <f t="shared" si="35"/>
        <v>0</v>
      </c>
      <c r="Z109" s="27">
        <f t="shared" si="36"/>
        <v>0</v>
      </c>
      <c r="AA109" s="27">
        <f t="shared" si="37"/>
        <v>0</v>
      </c>
      <c r="AB109" s="27">
        <f t="shared" si="38"/>
        <v>0</v>
      </c>
      <c r="AD109" s="30">
        <f t="shared" si="39"/>
        <v>0</v>
      </c>
      <c r="AF109" s="30">
        <f t="shared" si="40"/>
        <v>0</v>
      </c>
      <c r="AH109" s="34">
        <f t="shared" si="41"/>
        <v>0</v>
      </c>
      <c r="AJ109" s="34">
        <f t="shared" si="42"/>
        <v>0</v>
      </c>
    </row>
    <row r="110" spans="1:36" x14ac:dyDescent="0.25">
      <c r="A110" s="6">
        <v>44335.46875</v>
      </c>
      <c r="B110" s="2">
        <v>5.0999999999999996</v>
      </c>
      <c r="C110" s="2">
        <v>67</v>
      </c>
      <c r="D110" s="2">
        <v>0.70757017609793638</v>
      </c>
      <c r="E110" s="2">
        <v>1.8260748027008264</v>
      </c>
      <c r="F110" s="2" t="s">
        <v>11</v>
      </c>
      <c r="G110" s="2" t="s">
        <v>12</v>
      </c>
      <c r="H110" s="2">
        <v>162</v>
      </c>
      <c r="J110" s="7">
        <v>1.9539183490115697</v>
      </c>
      <c r="K110" s="14">
        <f t="shared" si="23"/>
        <v>89.932848437133003</v>
      </c>
      <c r="L110" s="9">
        <v>-0.12784354631074324</v>
      </c>
      <c r="M110" s="9">
        <f t="shared" si="24"/>
        <v>0.74500031039087955</v>
      </c>
      <c r="N110" s="19">
        <f t="shared" si="25"/>
        <v>109.20958286633399</v>
      </c>
      <c r="O110" s="17">
        <f t="shared" si="26"/>
        <v>168.00350757369543</v>
      </c>
      <c r="P110" s="17">
        <f t="shared" si="27"/>
        <v>48.14135933720636</v>
      </c>
      <c r="Q110" s="16">
        <f t="shared" si="28"/>
        <v>306.09930886304994</v>
      </c>
      <c r="R110" s="16">
        <f t="shared" si="29"/>
        <v>26.422526918003964</v>
      </c>
      <c r="S110" s="30">
        <f t="shared" si="43"/>
        <v>0</v>
      </c>
      <c r="T110" s="25">
        <f t="shared" si="30"/>
        <v>0</v>
      </c>
      <c r="U110" s="25">
        <f t="shared" si="31"/>
        <v>0</v>
      </c>
      <c r="V110" s="25">
        <f t="shared" si="32"/>
        <v>0</v>
      </c>
      <c r="W110" s="25">
        <f t="shared" si="33"/>
        <v>0</v>
      </c>
      <c r="X110" s="34">
        <f t="shared" si="34"/>
        <v>0</v>
      </c>
      <c r="Y110" s="27">
        <f t="shared" si="35"/>
        <v>0</v>
      </c>
      <c r="Z110" s="27">
        <f t="shared" si="36"/>
        <v>0</v>
      </c>
      <c r="AA110" s="27">
        <f t="shared" si="37"/>
        <v>1</v>
      </c>
      <c r="AB110" s="27">
        <f t="shared" si="38"/>
        <v>0</v>
      </c>
      <c r="AD110" s="30">
        <f t="shared" si="39"/>
        <v>0</v>
      </c>
      <c r="AF110" s="30">
        <f t="shared" si="40"/>
        <v>0</v>
      </c>
      <c r="AH110" s="34">
        <f t="shared" si="41"/>
        <v>0</v>
      </c>
      <c r="AJ110" s="34">
        <f t="shared" si="42"/>
        <v>0</v>
      </c>
    </row>
    <row r="111" spans="1:36" x14ac:dyDescent="0.25">
      <c r="A111" s="6">
        <v>44341.5</v>
      </c>
      <c r="B111" s="2">
        <v>5.3</v>
      </c>
      <c r="C111" s="2">
        <v>48</v>
      </c>
      <c r="D111" s="2">
        <v>0.72427586960078905</v>
      </c>
      <c r="E111" s="2">
        <v>1.6812412373755872</v>
      </c>
      <c r="F111" s="2" t="s">
        <v>11</v>
      </c>
      <c r="G111" s="2" t="s">
        <v>12</v>
      </c>
      <c r="H111" s="2">
        <v>137</v>
      </c>
      <c r="J111" s="7">
        <v>1.9750904988027815</v>
      </c>
      <c r="K111" s="14">
        <f t="shared" si="23"/>
        <v>94.425762131700949</v>
      </c>
      <c r="L111" s="9">
        <v>-0.29384926142719436</v>
      </c>
      <c r="M111" s="9">
        <f t="shared" si="24"/>
        <v>0.50833584941630328</v>
      </c>
      <c r="N111" s="19">
        <f t="shared" si="25"/>
        <v>114.66553404507603</v>
      </c>
      <c r="O111" s="17">
        <f t="shared" si="26"/>
        <v>176.39671731886392</v>
      </c>
      <c r="P111" s="17">
        <f t="shared" si="27"/>
        <v>50.546431303679753</v>
      </c>
      <c r="Q111" s="16">
        <f t="shared" si="28"/>
        <v>321.39158304971636</v>
      </c>
      <c r="R111" s="16">
        <f t="shared" si="29"/>
        <v>27.742557753210697</v>
      </c>
      <c r="S111" s="30">
        <f t="shared" si="43"/>
        <v>0</v>
      </c>
      <c r="T111" s="25">
        <f t="shared" si="30"/>
        <v>0</v>
      </c>
      <c r="U111" s="25">
        <f t="shared" si="31"/>
        <v>0</v>
      </c>
      <c r="V111" s="25">
        <f t="shared" si="32"/>
        <v>0</v>
      </c>
      <c r="W111" s="25">
        <f t="shared" si="33"/>
        <v>0</v>
      </c>
      <c r="X111" s="34">
        <f t="shared" si="34"/>
        <v>0</v>
      </c>
      <c r="Y111" s="27">
        <f t="shared" si="35"/>
        <v>0</v>
      </c>
      <c r="Z111" s="27">
        <f t="shared" si="36"/>
        <v>0</v>
      </c>
      <c r="AA111" s="27">
        <f t="shared" si="37"/>
        <v>1</v>
      </c>
      <c r="AB111" s="27">
        <f t="shared" si="38"/>
        <v>0</v>
      </c>
      <c r="AD111" s="30">
        <f t="shared" si="39"/>
        <v>0</v>
      </c>
      <c r="AF111" s="30">
        <f t="shared" si="40"/>
        <v>0</v>
      </c>
      <c r="AH111" s="34">
        <f t="shared" si="41"/>
        <v>0</v>
      </c>
      <c r="AJ111" s="34">
        <f t="shared" si="42"/>
        <v>0</v>
      </c>
    </row>
    <row r="112" spans="1:36" x14ac:dyDescent="0.25">
      <c r="A112" s="6">
        <v>44342.375</v>
      </c>
      <c r="B112" s="2">
        <v>8.6999999999999993</v>
      </c>
      <c r="C112" s="2">
        <v>260</v>
      </c>
      <c r="D112" s="2">
        <v>0.93951925261861846</v>
      </c>
      <c r="E112" s="2">
        <v>2.4149733479708178</v>
      </c>
      <c r="F112" s="2" t="s">
        <v>11</v>
      </c>
      <c r="G112" s="2" t="s">
        <v>14</v>
      </c>
      <c r="H112" s="2">
        <v>134</v>
      </c>
      <c r="J112" s="7">
        <v>2.2478816371079606</v>
      </c>
      <c r="K112" s="14">
        <f t="shared" si="23"/>
        <v>176.96265974398395</v>
      </c>
      <c r="L112" s="9">
        <v>0.16709171086285712</v>
      </c>
      <c r="M112" s="9">
        <f t="shared" si="24"/>
        <v>1.4692365065949406</v>
      </c>
      <c r="N112" s="19">
        <f t="shared" si="25"/>
        <v>214.8938745898526</v>
      </c>
      <c r="O112" s="17">
        <f t="shared" si="26"/>
        <v>330.58385298829364</v>
      </c>
      <c r="P112" s="17">
        <f t="shared" si="27"/>
        <v>94.728713034795263</v>
      </c>
      <c r="Q112" s="16">
        <f t="shared" si="28"/>
        <v>602.31771575728988</v>
      </c>
      <c r="R112" s="16">
        <f t="shared" si="29"/>
        <v>51.992133261914617</v>
      </c>
      <c r="S112" s="30">
        <f t="shared" si="43"/>
        <v>1</v>
      </c>
      <c r="T112" s="25">
        <f t="shared" si="30"/>
        <v>0</v>
      </c>
      <c r="U112" s="25">
        <f t="shared" si="31"/>
        <v>1</v>
      </c>
      <c r="V112" s="25">
        <f t="shared" si="32"/>
        <v>0</v>
      </c>
      <c r="W112" s="25">
        <f t="shared" si="33"/>
        <v>1</v>
      </c>
      <c r="X112" s="34">
        <f t="shared" si="34"/>
        <v>0</v>
      </c>
      <c r="Y112" s="27">
        <f t="shared" si="35"/>
        <v>0</v>
      </c>
      <c r="Z112" s="27">
        <f t="shared" si="36"/>
        <v>0</v>
      </c>
      <c r="AA112" s="27">
        <f t="shared" si="37"/>
        <v>0</v>
      </c>
      <c r="AB112" s="27">
        <f t="shared" si="38"/>
        <v>0</v>
      </c>
      <c r="AD112" s="30">
        <f t="shared" si="39"/>
        <v>0</v>
      </c>
      <c r="AF112" s="30">
        <f t="shared" si="40"/>
        <v>0</v>
      </c>
      <c r="AH112" s="34">
        <f t="shared" si="41"/>
        <v>0</v>
      </c>
      <c r="AJ112" s="34">
        <f t="shared" si="42"/>
        <v>0</v>
      </c>
    </row>
    <row r="113" spans="1:36" x14ac:dyDescent="0.25">
      <c r="A113" s="6">
        <v>44349.375</v>
      </c>
      <c r="B113" s="2">
        <v>4.5999999999999996</v>
      </c>
      <c r="C113" s="2">
        <v>100</v>
      </c>
      <c r="D113" s="2">
        <v>0.66275783168157409</v>
      </c>
      <c r="E113" s="2">
        <v>2</v>
      </c>
      <c r="F113" s="2" t="s">
        <v>11</v>
      </c>
      <c r="G113" s="2" t="s">
        <v>14</v>
      </c>
      <c r="H113" s="2">
        <v>120</v>
      </c>
      <c r="J113" s="7">
        <v>1.8971249169809525</v>
      </c>
      <c r="K113" s="14">
        <f t="shared" si="23"/>
        <v>78.908705164988845</v>
      </c>
      <c r="L113" s="9">
        <v>0.10287508301904746</v>
      </c>
      <c r="M113" s="9">
        <f t="shared" si="24"/>
        <v>1.267287301076754</v>
      </c>
      <c r="N113" s="19">
        <f t="shared" si="25"/>
        <v>95.822460039337429</v>
      </c>
      <c r="O113" s="17">
        <f t="shared" si="26"/>
        <v>147.40931123830561</v>
      </c>
      <c r="P113" s="17">
        <f t="shared" si="27"/>
        <v>42.240097986409317</v>
      </c>
      <c r="Q113" s="16">
        <f t="shared" si="28"/>
        <v>268.57706092969886</v>
      </c>
      <c r="R113" s="16">
        <f t="shared" si="29"/>
        <v>23.18360223788796</v>
      </c>
      <c r="S113" s="30">
        <f t="shared" si="43"/>
        <v>0</v>
      </c>
      <c r="T113" s="25">
        <f t="shared" si="30"/>
        <v>0</v>
      </c>
      <c r="U113" s="25">
        <f t="shared" si="31"/>
        <v>0</v>
      </c>
      <c r="V113" s="25">
        <f t="shared" si="32"/>
        <v>0</v>
      </c>
      <c r="W113" s="25">
        <f t="shared" si="33"/>
        <v>0</v>
      </c>
      <c r="X113" s="34">
        <f t="shared" si="34"/>
        <v>0</v>
      </c>
      <c r="Y113" s="27">
        <f t="shared" si="35"/>
        <v>0</v>
      </c>
      <c r="Z113" s="27">
        <f t="shared" si="36"/>
        <v>0</v>
      </c>
      <c r="AA113" s="27">
        <f t="shared" si="37"/>
        <v>1</v>
      </c>
      <c r="AB113" s="27">
        <f t="shared" si="38"/>
        <v>0</v>
      </c>
      <c r="AD113" s="30">
        <f t="shared" si="39"/>
        <v>0</v>
      </c>
      <c r="AF113" s="30">
        <f t="shared" si="40"/>
        <v>0</v>
      </c>
      <c r="AH113" s="34">
        <f t="shared" si="41"/>
        <v>0</v>
      </c>
      <c r="AJ113" s="34">
        <f t="shared" si="42"/>
        <v>0</v>
      </c>
    </row>
    <row r="114" spans="1:36" x14ac:dyDescent="0.25">
      <c r="A114" s="6">
        <v>44354.447916666664</v>
      </c>
      <c r="B114" s="2">
        <v>5.2</v>
      </c>
      <c r="C114" s="2">
        <v>108</v>
      </c>
      <c r="D114" s="2">
        <v>0.71600334363479923</v>
      </c>
      <c r="E114" s="2">
        <v>2.0334237554869499</v>
      </c>
      <c r="F114" s="2" t="s">
        <v>11</v>
      </c>
      <c r="G114" s="2" t="s">
        <v>12</v>
      </c>
      <c r="H114" s="2">
        <v>110</v>
      </c>
      <c r="J114" s="7">
        <v>1.9646062193639353</v>
      </c>
      <c r="K114" s="14">
        <f t="shared" si="23"/>
        <v>92.173529838041105</v>
      </c>
      <c r="L114" s="9">
        <v>6.8817536123014555E-2</v>
      </c>
      <c r="M114" s="9">
        <f t="shared" si="24"/>
        <v>1.1717029844660152</v>
      </c>
      <c r="N114" s="19">
        <f t="shared" si="25"/>
        <v>111.9305450662646</v>
      </c>
      <c r="O114" s="17">
        <f t="shared" si="26"/>
        <v>172.18932333789704</v>
      </c>
      <c r="P114" s="17">
        <f t="shared" si="27"/>
        <v>49.340803704374558</v>
      </c>
      <c r="Q114" s="16">
        <f t="shared" si="28"/>
        <v>313.72578839883033</v>
      </c>
      <c r="R114" s="16">
        <f t="shared" si="29"/>
        <v>27.080845493018863</v>
      </c>
      <c r="S114" s="30">
        <f t="shared" si="43"/>
        <v>0</v>
      </c>
      <c r="T114" s="25">
        <f t="shared" si="30"/>
        <v>0</v>
      </c>
      <c r="U114" s="25">
        <f t="shared" si="31"/>
        <v>0</v>
      </c>
      <c r="V114" s="25">
        <f t="shared" si="32"/>
        <v>0</v>
      </c>
      <c r="W114" s="25">
        <f t="shared" si="33"/>
        <v>0</v>
      </c>
      <c r="X114" s="34">
        <f t="shared" si="34"/>
        <v>0</v>
      </c>
      <c r="Y114" s="27">
        <f t="shared" si="35"/>
        <v>0</v>
      </c>
      <c r="Z114" s="27">
        <f t="shared" si="36"/>
        <v>0</v>
      </c>
      <c r="AA114" s="27">
        <f t="shared" si="37"/>
        <v>1</v>
      </c>
      <c r="AB114" s="27">
        <f t="shared" si="38"/>
        <v>0</v>
      </c>
      <c r="AD114" s="30">
        <f t="shared" si="39"/>
        <v>0</v>
      </c>
      <c r="AF114" s="30">
        <f t="shared" si="40"/>
        <v>0</v>
      </c>
      <c r="AH114" s="34">
        <f t="shared" si="41"/>
        <v>0</v>
      </c>
      <c r="AJ114" s="34">
        <f t="shared" si="42"/>
        <v>0</v>
      </c>
    </row>
    <row r="115" spans="1:36" x14ac:dyDescent="0.25">
      <c r="A115" s="6">
        <v>44354.635416666664</v>
      </c>
      <c r="B115" s="2">
        <v>5.5</v>
      </c>
      <c r="C115" s="2">
        <v>64</v>
      </c>
      <c r="D115" s="2">
        <v>0.74036268949424389</v>
      </c>
      <c r="E115" s="2">
        <v>1.8061799739838871</v>
      </c>
      <c r="F115" s="2" t="s">
        <v>11</v>
      </c>
      <c r="G115" s="2" t="s">
        <v>12</v>
      </c>
      <c r="H115" s="2">
        <v>110</v>
      </c>
      <c r="J115" s="7">
        <v>1.9954783121186614</v>
      </c>
      <c r="K115" s="14">
        <f t="shared" si="23"/>
        <v>98.9642441680556</v>
      </c>
      <c r="L115" s="9">
        <v>-0.18929833813477437</v>
      </c>
      <c r="M115" s="9">
        <f t="shared" si="24"/>
        <v>0.64669821447146858</v>
      </c>
      <c r="N115" s="19">
        <f t="shared" si="25"/>
        <v>120.17682095136279</v>
      </c>
      <c r="O115" s="17">
        <f t="shared" si="26"/>
        <v>184.87505325971648</v>
      </c>
      <c r="P115" s="17">
        <f t="shared" si="27"/>
        <v>52.975896158341158</v>
      </c>
      <c r="Q115" s="16">
        <f t="shared" si="28"/>
        <v>336.838955603324</v>
      </c>
      <c r="R115" s="16">
        <f t="shared" si="29"/>
        <v>29.075976696971679</v>
      </c>
      <c r="S115" s="30">
        <f t="shared" si="43"/>
        <v>0</v>
      </c>
      <c r="T115" s="25">
        <f t="shared" si="30"/>
        <v>0</v>
      </c>
      <c r="U115" s="25">
        <f t="shared" si="31"/>
        <v>0</v>
      </c>
      <c r="V115" s="25">
        <f t="shared" si="32"/>
        <v>0</v>
      </c>
      <c r="W115" s="25">
        <f t="shared" si="33"/>
        <v>0</v>
      </c>
      <c r="X115" s="34">
        <f t="shared" si="34"/>
        <v>0</v>
      </c>
      <c r="Y115" s="27">
        <f t="shared" si="35"/>
        <v>0</v>
      </c>
      <c r="Z115" s="27">
        <f t="shared" si="36"/>
        <v>0</v>
      </c>
      <c r="AA115" s="27">
        <f t="shared" si="37"/>
        <v>1</v>
      </c>
      <c r="AB115" s="27">
        <f t="shared" si="38"/>
        <v>0</v>
      </c>
      <c r="AD115" s="30">
        <f t="shared" si="39"/>
        <v>0</v>
      </c>
      <c r="AF115" s="30">
        <f t="shared" si="40"/>
        <v>0</v>
      </c>
      <c r="AH115" s="34">
        <f t="shared" si="41"/>
        <v>0</v>
      </c>
      <c r="AJ115" s="34">
        <f t="shared" si="42"/>
        <v>0</v>
      </c>
    </row>
    <row r="116" spans="1:36" x14ac:dyDescent="0.25">
      <c r="A116" s="6">
        <v>44355.510416666664</v>
      </c>
      <c r="B116" s="2">
        <v>6</v>
      </c>
      <c r="C116" s="2">
        <v>128</v>
      </c>
      <c r="D116" s="2">
        <v>0.77815125038364363</v>
      </c>
      <c r="E116" s="2">
        <v>2.1072099696478683</v>
      </c>
      <c r="F116" s="2" t="s">
        <v>11</v>
      </c>
      <c r="G116" s="2" t="s">
        <v>12</v>
      </c>
      <c r="H116" s="2">
        <v>120</v>
      </c>
      <c r="J116" s="7">
        <v>2.0433700725779369</v>
      </c>
      <c r="K116" s="14">
        <f t="shared" si="23"/>
        <v>110.50198323094649</v>
      </c>
      <c r="L116" s="9">
        <v>6.3839897069931428E-2</v>
      </c>
      <c r="M116" s="9">
        <f t="shared" si="24"/>
        <v>1.1583502508953443</v>
      </c>
      <c r="N116" s="19">
        <f t="shared" si="25"/>
        <v>134.18762670449911</v>
      </c>
      <c r="O116" s="17">
        <f t="shared" si="26"/>
        <v>206.42869762572056</v>
      </c>
      <c r="P116" s="17">
        <f t="shared" si="27"/>
        <v>59.152087080992004</v>
      </c>
      <c r="Q116" s="16">
        <f t="shared" si="28"/>
        <v>376.10930024788348</v>
      </c>
      <c r="R116" s="16">
        <f t="shared" si="29"/>
        <v>32.465797282664006</v>
      </c>
      <c r="S116" s="30">
        <f t="shared" si="43"/>
        <v>0</v>
      </c>
      <c r="T116" s="25">
        <f t="shared" si="30"/>
        <v>0</v>
      </c>
      <c r="U116" s="25">
        <f t="shared" si="31"/>
        <v>0</v>
      </c>
      <c r="V116" s="25">
        <f t="shared" si="32"/>
        <v>0</v>
      </c>
      <c r="W116" s="25">
        <f t="shared" si="33"/>
        <v>0</v>
      </c>
      <c r="X116" s="34">
        <f t="shared" si="34"/>
        <v>0</v>
      </c>
      <c r="Y116" s="27">
        <f t="shared" si="35"/>
        <v>0</v>
      </c>
      <c r="Z116" s="27">
        <f t="shared" si="36"/>
        <v>0</v>
      </c>
      <c r="AA116" s="27">
        <f t="shared" si="37"/>
        <v>1</v>
      </c>
      <c r="AB116" s="27">
        <f t="shared" si="38"/>
        <v>0</v>
      </c>
      <c r="AD116" s="30">
        <f t="shared" si="39"/>
        <v>0</v>
      </c>
      <c r="AF116" s="30">
        <f t="shared" si="40"/>
        <v>0</v>
      </c>
      <c r="AH116" s="34">
        <f t="shared" si="41"/>
        <v>0</v>
      </c>
      <c r="AJ116" s="34">
        <f t="shared" si="42"/>
        <v>0</v>
      </c>
    </row>
    <row r="117" spans="1:36" x14ac:dyDescent="0.25">
      <c r="A117" s="6">
        <v>44356.375</v>
      </c>
      <c r="B117" s="2">
        <v>9.3000000000000007</v>
      </c>
      <c r="C117" s="2">
        <v>260</v>
      </c>
      <c r="D117" s="2">
        <v>0.96848294855393513</v>
      </c>
      <c r="E117" s="2">
        <v>2.4149733479708178</v>
      </c>
      <c r="F117" s="2" t="s">
        <v>11</v>
      </c>
      <c r="G117" s="2" t="s">
        <v>14</v>
      </c>
      <c r="H117" s="2">
        <v>139</v>
      </c>
      <c r="I117" s="2" t="s">
        <v>58</v>
      </c>
      <c r="J117" s="7">
        <v>2.2845891050586276</v>
      </c>
      <c r="K117" s="14">
        <f t="shared" si="23"/>
        <v>192.5702104661857</v>
      </c>
      <c r="L117" s="9">
        <v>0.1303842429121902</v>
      </c>
      <c r="M117" s="9">
        <f t="shared" si="24"/>
        <v>1.3501569083326859</v>
      </c>
      <c r="N117" s="19">
        <f t="shared" si="25"/>
        <v>233.84683931361891</v>
      </c>
      <c r="O117" s="17">
        <f t="shared" si="26"/>
        <v>359.74031040660014</v>
      </c>
      <c r="P117" s="17">
        <f t="shared" si="27"/>
        <v>103.08348796685398</v>
      </c>
      <c r="Q117" s="16">
        <f t="shared" si="28"/>
        <v>655.4402463135259</v>
      </c>
      <c r="R117" s="16">
        <f t="shared" si="29"/>
        <v>56.577676100244361</v>
      </c>
      <c r="S117" s="30">
        <f t="shared" si="43"/>
        <v>1</v>
      </c>
      <c r="T117" s="25">
        <f t="shared" si="30"/>
        <v>0</v>
      </c>
      <c r="U117" s="25">
        <f t="shared" si="31"/>
        <v>1</v>
      </c>
      <c r="V117" s="25">
        <f t="shared" si="32"/>
        <v>0</v>
      </c>
      <c r="W117" s="25">
        <f t="shared" si="33"/>
        <v>1</v>
      </c>
      <c r="X117" s="34">
        <f t="shared" si="34"/>
        <v>0</v>
      </c>
      <c r="Y117" s="27">
        <f t="shared" si="35"/>
        <v>0</v>
      </c>
      <c r="Z117" s="27">
        <f t="shared" si="36"/>
        <v>0</v>
      </c>
      <c r="AA117" s="27">
        <f t="shared" si="37"/>
        <v>0</v>
      </c>
      <c r="AB117" s="27">
        <f t="shared" si="38"/>
        <v>0</v>
      </c>
      <c r="AD117" s="30">
        <f t="shared" si="39"/>
        <v>0</v>
      </c>
      <c r="AF117" s="30">
        <f t="shared" si="40"/>
        <v>0</v>
      </c>
      <c r="AH117" s="34">
        <f t="shared" si="41"/>
        <v>0</v>
      </c>
      <c r="AJ117" s="34">
        <f t="shared" si="42"/>
        <v>0</v>
      </c>
    </row>
    <row r="118" spans="1:36" x14ac:dyDescent="0.25">
      <c r="A118" s="6">
        <v>44356.614583333336</v>
      </c>
      <c r="B118" s="2">
        <v>15.9</v>
      </c>
      <c r="C118" s="2">
        <v>714</v>
      </c>
      <c r="D118" s="2">
        <v>1.2013971243204515</v>
      </c>
      <c r="E118" s="2">
        <v>2.8536982117761744</v>
      </c>
      <c r="F118" s="2" t="s">
        <v>11</v>
      </c>
      <c r="G118" s="2" t="s">
        <v>12</v>
      </c>
      <c r="H118" s="2">
        <v>144</v>
      </c>
      <c r="I118" s="2" t="s">
        <v>58</v>
      </c>
      <c r="J118" s="7">
        <v>2.5797755226104164</v>
      </c>
      <c r="K118" s="14">
        <f t="shared" si="23"/>
        <v>379.99293545269933</v>
      </c>
      <c r="L118" s="9">
        <v>0.27392268916575802</v>
      </c>
      <c r="M118" s="9">
        <f t="shared" si="24"/>
        <v>1.8789823004193131</v>
      </c>
      <c r="N118" s="19">
        <f t="shared" si="25"/>
        <v>461.44285090616916</v>
      </c>
      <c r="O118" s="17">
        <f t="shared" si="26"/>
        <v>709.8646058553943</v>
      </c>
      <c r="P118" s="17">
        <f t="shared" si="27"/>
        <v>203.41150946660088</v>
      </c>
      <c r="Q118" s="16">
        <f t="shared" si="28"/>
        <v>1293.3602897746787</v>
      </c>
      <c r="R118" s="16">
        <f t="shared" si="29"/>
        <v>111.6430063111918</v>
      </c>
      <c r="S118" s="30">
        <f t="shared" si="43"/>
        <v>0</v>
      </c>
      <c r="T118" s="25">
        <f t="shared" si="30"/>
        <v>0</v>
      </c>
      <c r="U118" s="25">
        <f t="shared" si="31"/>
        <v>1</v>
      </c>
      <c r="V118" s="25">
        <f t="shared" si="32"/>
        <v>0</v>
      </c>
      <c r="W118" s="25">
        <f t="shared" si="33"/>
        <v>1</v>
      </c>
      <c r="X118" s="34">
        <f t="shared" si="34"/>
        <v>0</v>
      </c>
      <c r="Y118" s="27">
        <f t="shared" si="35"/>
        <v>0</v>
      </c>
      <c r="Z118" s="27">
        <f t="shared" si="36"/>
        <v>0</v>
      </c>
      <c r="AA118" s="27">
        <f t="shared" si="37"/>
        <v>0</v>
      </c>
      <c r="AB118" s="27">
        <f t="shared" si="38"/>
        <v>0</v>
      </c>
      <c r="AD118" s="30">
        <f t="shared" si="39"/>
        <v>0</v>
      </c>
      <c r="AF118" s="30">
        <f t="shared" si="40"/>
        <v>0</v>
      </c>
      <c r="AH118" s="34">
        <f t="shared" si="41"/>
        <v>0</v>
      </c>
      <c r="AJ118" s="34">
        <f t="shared" si="42"/>
        <v>0</v>
      </c>
    </row>
    <row r="119" spans="1:36" x14ac:dyDescent="0.25">
      <c r="A119" s="6">
        <v>44361.395833333336</v>
      </c>
      <c r="B119" s="2">
        <v>32.6</v>
      </c>
      <c r="C119" s="2">
        <v>550</v>
      </c>
      <c r="D119" s="2">
        <v>1.5132176000679389</v>
      </c>
      <c r="E119" s="2">
        <v>2.7403626894942437</v>
      </c>
      <c r="F119" s="2" t="s">
        <v>11</v>
      </c>
      <c r="G119" s="2" t="s">
        <v>12</v>
      </c>
      <c r="H119" s="2">
        <v>116</v>
      </c>
      <c r="I119" s="2" t="s">
        <v>59</v>
      </c>
      <c r="J119" s="7">
        <v>2.9749647327659439</v>
      </c>
      <c r="K119" s="14">
        <f t="shared" si="23"/>
        <v>943.98421617288739</v>
      </c>
      <c r="L119" s="9">
        <v>-0.2346020432717002</v>
      </c>
      <c r="M119" s="9">
        <f t="shared" si="24"/>
        <v>0.58263686042317209</v>
      </c>
      <c r="N119" s="19">
        <f t="shared" si="25"/>
        <v>1146.3233320437992</v>
      </c>
      <c r="O119" s="17">
        <f t="shared" si="26"/>
        <v>1763.4564251805484</v>
      </c>
      <c r="P119" s="17">
        <f t="shared" si="27"/>
        <v>505.31795833418846</v>
      </c>
      <c r="Q119" s="16">
        <f t="shared" si="28"/>
        <v>3212.9852569958293</v>
      </c>
      <c r="R119" s="16">
        <f t="shared" si="29"/>
        <v>277.34525032235382</v>
      </c>
      <c r="S119" s="30">
        <f t="shared" si="43"/>
        <v>0</v>
      </c>
      <c r="T119" s="25">
        <f t="shared" si="30"/>
        <v>0</v>
      </c>
      <c r="U119" s="25">
        <f t="shared" si="31"/>
        <v>0</v>
      </c>
      <c r="V119" s="25">
        <f t="shared" si="32"/>
        <v>0</v>
      </c>
      <c r="W119" s="25">
        <f t="shared" si="33"/>
        <v>0</v>
      </c>
      <c r="X119" s="34">
        <f t="shared" si="34"/>
        <v>0</v>
      </c>
      <c r="Y119" s="27">
        <f t="shared" si="35"/>
        <v>0</v>
      </c>
      <c r="Z119" s="27">
        <f t="shared" si="36"/>
        <v>0</v>
      </c>
      <c r="AA119" s="27">
        <f t="shared" si="37"/>
        <v>0</v>
      </c>
      <c r="AB119" s="27">
        <f t="shared" si="38"/>
        <v>0</v>
      </c>
      <c r="AD119" s="30">
        <f t="shared" si="39"/>
        <v>0</v>
      </c>
      <c r="AF119" s="30">
        <f t="shared" si="40"/>
        <v>0</v>
      </c>
      <c r="AH119" s="34">
        <f t="shared" si="41"/>
        <v>0</v>
      </c>
      <c r="AJ119" s="34">
        <f t="shared" si="42"/>
        <v>0</v>
      </c>
    </row>
    <row r="120" spans="1:36" x14ac:dyDescent="0.25">
      <c r="A120" s="6">
        <v>44368.395833333336</v>
      </c>
      <c r="B120" s="2">
        <v>24.2</v>
      </c>
      <c r="C120" s="2">
        <v>330</v>
      </c>
      <c r="D120" s="2">
        <v>1.3838153659804313</v>
      </c>
      <c r="E120" s="2">
        <v>2.5185139398778875</v>
      </c>
      <c r="F120" s="2" t="s">
        <v>11</v>
      </c>
      <c r="G120" s="2" t="s">
        <v>12</v>
      </c>
      <c r="H120" s="2">
        <v>108</v>
      </c>
      <c r="I120" s="2" t="s">
        <v>60</v>
      </c>
      <c r="J120" s="7">
        <v>2.8109653463920523</v>
      </c>
      <c r="K120" s="14">
        <f t="shared" si="23"/>
        <v>647.09098043489689</v>
      </c>
      <c r="L120" s="9">
        <v>-0.29245140651416479</v>
      </c>
      <c r="M120" s="9">
        <f t="shared" si="24"/>
        <v>0.50997465577130119</v>
      </c>
      <c r="N120" s="19">
        <f t="shared" si="25"/>
        <v>785.79225808979663</v>
      </c>
      <c r="O120" s="17">
        <f t="shared" si="26"/>
        <v>1208.8303253105526</v>
      </c>
      <c r="P120" s="17">
        <f t="shared" si="27"/>
        <v>346.39000047638893</v>
      </c>
      <c r="Q120" s="16">
        <f t="shared" si="28"/>
        <v>2202.4666773575796</v>
      </c>
      <c r="R120" s="16">
        <f t="shared" si="29"/>
        <v>190.11717237990868</v>
      </c>
      <c r="S120" s="30">
        <f t="shared" si="43"/>
        <v>0</v>
      </c>
      <c r="T120" s="25">
        <f t="shared" si="30"/>
        <v>0</v>
      </c>
      <c r="U120" s="25">
        <f t="shared" si="31"/>
        <v>0</v>
      </c>
      <c r="V120" s="25">
        <f t="shared" si="32"/>
        <v>0</v>
      </c>
      <c r="W120" s="25">
        <f t="shared" si="33"/>
        <v>1</v>
      </c>
      <c r="X120" s="34">
        <f t="shared" si="34"/>
        <v>0</v>
      </c>
      <c r="Y120" s="27">
        <f t="shared" si="35"/>
        <v>0</v>
      </c>
      <c r="Z120" s="27">
        <f t="shared" si="36"/>
        <v>0</v>
      </c>
      <c r="AA120" s="27">
        <f t="shared" si="37"/>
        <v>0</v>
      </c>
      <c r="AB120" s="27">
        <f t="shared" si="38"/>
        <v>0</v>
      </c>
      <c r="AD120" s="30">
        <f t="shared" si="39"/>
        <v>0</v>
      </c>
      <c r="AF120" s="30">
        <f t="shared" si="40"/>
        <v>0</v>
      </c>
      <c r="AH120" s="34">
        <f t="shared" si="41"/>
        <v>1</v>
      </c>
      <c r="AJ120" s="34">
        <f t="shared" si="42"/>
        <v>0</v>
      </c>
    </row>
    <row r="121" spans="1:36" x14ac:dyDescent="0.25">
      <c r="A121" s="6">
        <v>44369.354166666664</v>
      </c>
      <c r="B121" s="2">
        <v>19.3</v>
      </c>
      <c r="C121" s="2">
        <v>636</v>
      </c>
      <c r="D121" s="2">
        <v>1.2855573090077739</v>
      </c>
      <c r="E121" s="2">
        <v>2.8034571156484138</v>
      </c>
      <c r="F121" s="2" t="s">
        <v>11</v>
      </c>
      <c r="G121" s="2" t="s">
        <v>12</v>
      </c>
      <c r="H121" s="2">
        <v>102</v>
      </c>
      <c r="I121" s="2" t="s">
        <v>61</v>
      </c>
      <c r="J121" s="7">
        <v>2.6864368854776179</v>
      </c>
      <c r="K121" s="14">
        <f t="shared" si="23"/>
        <v>485.77692951817494</v>
      </c>
      <c r="L121" s="9">
        <v>0.11702023017079588</v>
      </c>
      <c r="M121" s="9">
        <f t="shared" si="24"/>
        <v>1.3092429083258983</v>
      </c>
      <c r="N121" s="19">
        <f t="shared" si="25"/>
        <v>589.9012069639241</v>
      </c>
      <c r="O121" s="17">
        <f t="shared" si="26"/>
        <v>907.47963036535805</v>
      </c>
      <c r="P121" s="17">
        <f t="shared" si="27"/>
        <v>260.03804091679626</v>
      </c>
      <c r="Q121" s="16">
        <f t="shared" si="28"/>
        <v>1653.4112392878658</v>
      </c>
      <c r="R121" s="16">
        <f t="shared" si="29"/>
        <v>142.72264494448692</v>
      </c>
      <c r="S121" s="30">
        <f t="shared" si="43"/>
        <v>0</v>
      </c>
      <c r="T121" s="25">
        <f t="shared" si="30"/>
        <v>0</v>
      </c>
      <c r="U121" s="25">
        <f t="shared" si="31"/>
        <v>0</v>
      </c>
      <c r="V121" s="25">
        <f t="shared" si="32"/>
        <v>0</v>
      </c>
      <c r="W121" s="25">
        <f t="shared" si="33"/>
        <v>1</v>
      </c>
      <c r="X121" s="34">
        <f t="shared" si="34"/>
        <v>0</v>
      </c>
      <c r="Y121" s="27">
        <f t="shared" si="35"/>
        <v>0</v>
      </c>
      <c r="Z121" s="27">
        <f t="shared" si="36"/>
        <v>0</v>
      </c>
      <c r="AA121" s="27">
        <f t="shared" si="37"/>
        <v>0</v>
      </c>
      <c r="AB121" s="27">
        <f t="shared" si="38"/>
        <v>0</v>
      </c>
      <c r="AD121" s="30">
        <f t="shared" si="39"/>
        <v>0</v>
      </c>
      <c r="AF121" s="30">
        <f t="shared" si="40"/>
        <v>0</v>
      </c>
      <c r="AH121" s="34">
        <f t="shared" si="41"/>
        <v>0</v>
      </c>
      <c r="AJ121" s="34">
        <f t="shared" si="42"/>
        <v>0</v>
      </c>
    </row>
    <row r="122" spans="1:36" x14ac:dyDescent="0.25">
      <c r="A122" s="6">
        <v>44369.541666666664</v>
      </c>
      <c r="B122" s="2">
        <v>18</v>
      </c>
      <c r="C122" s="2">
        <v>1090</v>
      </c>
      <c r="D122" s="2">
        <v>1.255272505103306</v>
      </c>
      <c r="E122" s="2">
        <v>3.0374264979406238</v>
      </c>
      <c r="F122" s="2" t="s">
        <v>11</v>
      </c>
      <c r="G122" s="2" t="s">
        <v>12</v>
      </c>
      <c r="H122" s="2">
        <v>114</v>
      </c>
      <c r="I122" s="2" t="s">
        <v>61</v>
      </c>
      <c r="J122" s="7">
        <v>2.6480550963855718</v>
      </c>
      <c r="K122" s="14">
        <f t="shared" si="23"/>
        <v>444.68767880005589</v>
      </c>
      <c r="L122" s="9">
        <v>0.38937140155505201</v>
      </c>
      <c r="M122" s="9">
        <f t="shared" si="24"/>
        <v>2.4511585365739257</v>
      </c>
      <c r="N122" s="19">
        <f t="shared" si="25"/>
        <v>540.00464514921805</v>
      </c>
      <c r="O122" s="17">
        <f t="shared" si="26"/>
        <v>830.72082238604014</v>
      </c>
      <c r="P122" s="17">
        <f t="shared" si="27"/>
        <v>238.04282539662614</v>
      </c>
      <c r="Q122" s="16">
        <f t="shared" si="28"/>
        <v>1513.5580992496184</v>
      </c>
      <c r="R122" s="16">
        <f t="shared" si="29"/>
        <v>130.65050609858952</v>
      </c>
      <c r="S122" s="30">
        <f t="shared" si="43"/>
        <v>0</v>
      </c>
      <c r="T122" s="25">
        <f t="shared" si="30"/>
        <v>0</v>
      </c>
      <c r="U122" s="25">
        <f t="shared" si="31"/>
        <v>0</v>
      </c>
      <c r="V122" s="25">
        <f t="shared" si="32"/>
        <v>0</v>
      </c>
      <c r="W122" s="25">
        <f t="shared" si="33"/>
        <v>1</v>
      </c>
      <c r="X122" s="34">
        <f t="shared" si="34"/>
        <v>0</v>
      </c>
      <c r="Y122" s="27">
        <f t="shared" si="35"/>
        <v>0</v>
      </c>
      <c r="Z122" s="27">
        <f t="shared" si="36"/>
        <v>0</v>
      </c>
      <c r="AA122" s="27">
        <f t="shared" si="37"/>
        <v>0</v>
      </c>
      <c r="AB122" s="27">
        <f t="shared" si="38"/>
        <v>0</v>
      </c>
      <c r="AD122" s="30">
        <f t="shared" si="39"/>
        <v>0</v>
      </c>
      <c r="AF122" s="30">
        <f t="shared" si="40"/>
        <v>0</v>
      </c>
      <c r="AH122" s="34">
        <f t="shared" si="41"/>
        <v>0</v>
      </c>
      <c r="AJ122" s="34">
        <f t="shared" si="42"/>
        <v>0</v>
      </c>
    </row>
    <row r="123" spans="1:36" x14ac:dyDescent="0.25">
      <c r="A123" s="6">
        <v>44370.375</v>
      </c>
      <c r="B123" s="2">
        <v>17.600000000000001</v>
      </c>
      <c r="C123" s="2">
        <v>205</v>
      </c>
      <c r="D123" s="2">
        <v>1.2455126678141499</v>
      </c>
      <c r="E123" s="2">
        <v>2.3117538610557542</v>
      </c>
      <c r="F123" s="2" t="s">
        <v>11</v>
      </c>
      <c r="G123" s="2" t="s">
        <v>14</v>
      </c>
      <c r="H123" s="2">
        <v>123</v>
      </c>
      <c r="I123" s="2" t="s">
        <v>21</v>
      </c>
      <c r="J123" s="7">
        <v>2.6356858561029948</v>
      </c>
      <c r="K123" s="14">
        <f t="shared" si="23"/>
        <v>432.20108828322611</v>
      </c>
      <c r="L123" s="9">
        <v>-0.32393199504724057</v>
      </c>
      <c r="M123" s="9">
        <f t="shared" si="24"/>
        <v>0.47431625129472421</v>
      </c>
      <c r="N123" s="19">
        <f t="shared" si="25"/>
        <v>524.84160555396988</v>
      </c>
      <c r="O123" s="17">
        <f t="shared" si="26"/>
        <v>807.39462911050646</v>
      </c>
      <c r="P123" s="17">
        <f t="shared" si="27"/>
        <v>231.35871106672738</v>
      </c>
      <c r="Q123" s="16">
        <f t="shared" si="28"/>
        <v>1471.0582030083751</v>
      </c>
      <c r="R123" s="16">
        <f t="shared" si="29"/>
        <v>126.98191025426185</v>
      </c>
      <c r="S123" s="30">
        <f t="shared" si="43"/>
        <v>0</v>
      </c>
      <c r="T123" s="25">
        <f t="shared" si="30"/>
        <v>0</v>
      </c>
      <c r="U123" s="25">
        <f t="shared" si="31"/>
        <v>0</v>
      </c>
      <c r="V123" s="25">
        <f t="shared" si="32"/>
        <v>0</v>
      </c>
      <c r="W123" s="25">
        <f t="shared" si="33"/>
        <v>0</v>
      </c>
      <c r="X123" s="34">
        <f t="shared" si="34"/>
        <v>1</v>
      </c>
      <c r="Y123" s="27">
        <f t="shared" si="35"/>
        <v>1</v>
      </c>
      <c r="Z123" s="27">
        <f t="shared" si="36"/>
        <v>0</v>
      </c>
      <c r="AA123" s="27">
        <f t="shared" si="37"/>
        <v>1</v>
      </c>
      <c r="AB123" s="27">
        <f t="shared" si="38"/>
        <v>0</v>
      </c>
      <c r="AD123" s="30">
        <f t="shared" si="39"/>
        <v>0</v>
      </c>
      <c r="AF123" s="30">
        <f t="shared" si="40"/>
        <v>0</v>
      </c>
      <c r="AH123" s="34">
        <f t="shared" si="41"/>
        <v>1</v>
      </c>
      <c r="AJ123" s="34">
        <f t="shared" si="42"/>
        <v>0</v>
      </c>
    </row>
    <row r="124" spans="1:36" x14ac:dyDescent="0.25">
      <c r="A124" s="6">
        <v>44377.375</v>
      </c>
      <c r="B124" s="2">
        <v>15</v>
      </c>
      <c r="C124" s="2">
        <v>375</v>
      </c>
      <c r="D124" s="2">
        <v>1.1760912590556813</v>
      </c>
      <c r="E124" s="2">
        <v>2.5740312677277188</v>
      </c>
      <c r="F124" s="2" t="s">
        <v>11</v>
      </c>
      <c r="G124" s="2" t="s">
        <v>14</v>
      </c>
      <c r="H124" s="2">
        <v>208</v>
      </c>
      <c r="I124" s="2" t="s">
        <v>62</v>
      </c>
      <c r="J124" s="7">
        <v>2.5477038477715093</v>
      </c>
      <c r="K124" s="14">
        <f t="shared" si="23"/>
        <v>352.94241073919579</v>
      </c>
      <c r="L124" s="9">
        <v>2.6327419956209575E-2</v>
      </c>
      <c r="M124" s="9">
        <f t="shared" si="24"/>
        <v>1.0624962843502073</v>
      </c>
      <c r="N124" s="19">
        <f t="shared" si="25"/>
        <v>428.59415800234905</v>
      </c>
      <c r="O124" s="17">
        <f t="shared" si="26"/>
        <v>659.33153465222449</v>
      </c>
      <c r="P124" s="17">
        <f t="shared" si="27"/>
        <v>188.93127167670036</v>
      </c>
      <c r="Q124" s="16">
        <f t="shared" si="28"/>
        <v>1201.2899610451905</v>
      </c>
      <c r="R124" s="16">
        <f t="shared" si="29"/>
        <v>103.69548513500742</v>
      </c>
      <c r="S124" s="30">
        <f t="shared" si="43"/>
        <v>0</v>
      </c>
      <c r="T124" s="25">
        <f t="shared" si="30"/>
        <v>0</v>
      </c>
      <c r="U124" s="25">
        <f t="shared" si="31"/>
        <v>1</v>
      </c>
      <c r="V124" s="25">
        <f t="shared" si="32"/>
        <v>0</v>
      </c>
      <c r="W124" s="25">
        <f t="shared" si="33"/>
        <v>1</v>
      </c>
      <c r="X124" s="34">
        <f t="shared" si="34"/>
        <v>0</v>
      </c>
      <c r="Y124" s="27">
        <f t="shared" si="35"/>
        <v>0</v>
      </c>
      <c r="Z124" s="27">
        <f t="shared" si="36"/>
        <v>0</v>
      </c>
      <c r="AA124" s="27">
        <f t="shared" si="37"/>
        <v>0</v>
      </c>
      <c r="AB124" s="27">
        <f t="shared" si="38"/>
        <v>0</v>
      </c>
      <c r="AD124" s="30">
        <f t="shared" si="39"/>
        <v>0</v>
      </c>
      <c r="AF124" s="30">
        <f t="shared" si="40"/>
        <v>0</v>
      </c>
      <c r="AH124" s="34">
        <f t="shared" si="41"/>
        <v>1</v>
      </c>
      <c r="AJ124" s="34">
        <f t="shared" si="42"/>
        <v>0</v>
      </c>
    </row>
    <row r="125" spans="1:36" x14ac:dyDescent="0.25">
      <c r="A125" s="6">
        <v>44378.46875</v>
      </c>
      <c r="B125" s="2">
        <v>19.5</v>
      </c>
      <c r="C125" s="2">
        <v>152</v>
      </c>
      <c r="D125" s="2">
        <v>1.2900346113625181</v>
      </c>
      <c r="E125" s="2">
        <v>2.1818435879447726</v>
      </c>
      <c r="F125" s="2" t="s">
        <v>11</v>
      </c>
      <c r="H125" s="2">
        <v>106</v>
      </c>
      <c r="I125" s="2" t="s">
        <v>63</v>
      </c>
      <c r="J125" s="7">
        <v>2.6921112453058411</v>
      </c>
      <c r="K125" s="14">
        <f t="shared" si="23"/>
        <v>492.16558862942526</v>
      </c>
      <c r="L125" s="9">
        <v>-0.51026765736106849</v>
      </c>
      <c r="M125" s="9">
        <f t="shared" si="24"/>
        <v>0.30883914583156286</v>
      </c>
      <c r="N125" s="19">
        <f t="shared" si="25"/>
        <v>597.65924875554572</v>
      </c>
      <c r="O125" s="17">
        <f t="shared" si="26"/>
        <v>919.41428114129769</v>
      </c>
      <c r="P125" s="17">
        <f t="shared" si="27"/>
        <v>263.45791184607765</v>
      </c>
      <c r="Q125" s="16">
        <f t="shared" si="28"/>
        <v>1675.1559540667195</v>
      </c>
      <c r="R125" s="16">
        <f t="shared" si="29"/>
        <v>144.59965118047825</v>
      </c>
      <c r="S125" s="30">
        <f t="shared" si="43"/>
        <v>0</v>
      </c>
      <c r="T125" s="25">
        <f t="shared" si="30"/>
        <v>0</v>
      </c>
      <c r="U125" s="25">
        <f t="shared" si="31"/>
        <v>0</v>
      </c>
      <c r="V125" s="25">
        <f t="shared" si="32"/>
        <v>0</v>
      </c>
      <c r="W125" s="25">
        <f t="shared" si="33"/>
        <v>0</v>
      </c>
      <c r="X125" s="34">
        <f t="shared" si="34"/>
        <v>1</v>
      </c>
      <c r="Y125" s="27">
        <f t="shared" si="35"/>
        <v>1</v>
      </c>
      <c r="Z125" s="27">
        <f t="shared" si="36"/>
        <v>1</v>
      </c>
      <c r="AA125" s="27">
        <f t="shared" si="37"/>
        <v>1</v>
      </c>
      <c r="AB125" s="27">
        <f t="shared" si="38"/>
        <v>0</v>
      </c>
      <c r="AD125" s="30">
        <f t="shared" si="39"/>
        <v>0</v>
      </c>
      <c r="AF125" s="30">
        <f t="shared" si="40"/>
        <v>0</v>
      </c>
      <c r="AH125" s="34">
        <f t="shared" si="41"/>
        <v>1</v>
      </c>
      <c r="AJ125" s="34">
        <f t="shared" si="42"/>
        <v>0</v>
      </c>
    </row>
    <row r="126" spans="1:36" x14ac:dyDescent="0.25">
      <c r="A126" s="6">
        <v>44378.645833333336</v>
      </c>
      <c r="B126" s="2">
        <v>15.8</v>
      </c>
      <c r="C126" s="2">
        <v>179</v>
      </c>
      <c r="D126" s="2">
        <v>1.1986570869544226</v>
      </c>
      <c r="E126" s="2">
        <v>2.2528530309798933</v>
      </c>
      <c r="F126" s="2" t="s">
        <v>11</v>
      </c>
      <c r="H126" s="2">
        <v>102</v>
      </c>
      <c r="I126" s="2" t="s">
        <v>63</v>
      </c>
      <c r="J126" s="7">
        <v>2.5763029052337614</v>
      </c>
      <c r="K126" s="14">
        <f t="shared" si="23"/>
        <v>376.96662837414573</v>
      </c>
      <c r="L126" s="9">
        <v>-0.32344987425386806</v>
      </c>
      <c r="M126" s="9">
        <f t="shared" si="24"/>
        <v>0.47484309359697396</v>
      </c>
      <c r="N126" s="19">
        <f t="shared" si="25"/>
        <v>457.76786741106383</v>
      </c>
      <c r="O126" s="17">
        <f t="shared" si="26"/>
        <v>704.21116316979339</v>
      </c>
      <c r="P126" s="17">
        <f t="shared" si="27"/>
        <v>201.79151700483379</v>
      </c>
      <c r="Q126" s="16">
        <f t="shared" si="28"/>
        <v>1283.0598209109555</v>
      </c>
      <c r="R126" s="16">
        <f t="shared" si="29"/>
        <v>110.75386867533526</v>
      </c>
      <c r="S126" s="30">
        <f t="shared" si="43"/>
        <v>0</v>
      </c>
      <c r="T126" s="25">
        <f t="shared" si="30"/>
        <v>0</v>
      </c>
      <c r="U126" s="25">
        <f t="shared" si="31"/>
        <v>0</v>
      </c>
      <c r="V126" s="25">
        <f t="shared" si="32"/>
        <v>0</v>
      </c>
      <c r="W126" s="25">
        <f t="shared" si="33"/>
        <v>0</v>
      </c>
      <c r="X126" s="34">
        <f t="shared" si="34"/>
        <v>1</v>
      </c>
      <c r="Y126" s="27">
        <f t="shared" si="35"/>
        <v>1</v>
      </c>
      <c r="Z126" s="27">
        <f t="shared" si="36"/>
        <v>0</v>
      </c>
      <c r="AA126" s="27">
        <f t="shared" si="37"/>
        <v>1</v>
      </c>
      <c r="AB126" s="27">
        <f t="shared" si="38"/>
        <v>0</v>
      </c>
      <c r="AD126" s="30">
        <f t="shared" si="39"/>
        <v>0</v>
      </c>
      <c r="AF126" s="30">
        <f t="shared" si="40"/>
        <v>0</v>
      </c>
      <c r="AH126" s="34">
        <f t="shared" si="41"/>
        <v>1</v>
      </c>
      <c r="AJ126" s="34">
        <f t="shared" si="42"/>
        <v>0</v>
      </c>
    </row>
    <row r="127" spans="1:36" x14ac:dyDescent="0.25">
      <c r="A127" s="6">
        <v>44379.375</v>
      </c>
      <c r="B127" s="2">
        <v>34</v>
      </c>
      <c r="C127" s="2">
        <v>345</v>
      </c>
      <c r="D127" s="2">
        <v>1.5314789170422551</v>
      </c>
      <c r="E127" s="2">
        <v>2.537819095073274</v>
      </c>
      <c r="F127" s="2" t="s">
        <v>11</v>
      </c>
      <c r="H127" s="2">
        <v>118</v>
      </c>
      <c r="I127" s="2" t="s">
        <v>64</v>
      </c>
      <c r="J127" s="7">
        <v>2.9981084195754137</v>
      </c>
      <c r="K127" s="14">
        <f t="shared" si="23"/>
        <v>995.65394665450413</v>
      </c>
      <c r="L127" s="9">
        <v>-0.46028932450213977</v>
      </c>
      <c r="M127" s="9">
        <f t="shared" si="24"/>
        <v>0.34650593327052459</v>
      </c>
      <c r="N127" s="19">
        <f t="shared" si="25"/>
        <v>1209.0682557371465</v>
      </c>
      <c r="O127" s="17">
        <f t="shared" si="26"/>
        <v>1859.9806219246034</v>
      </c>
      <c r="P127" s="17">
        <f t="shared" si="27"/>
        <v>532.97694062152209</v>
      </c>
      <c r="Q127" s="16">
        <f t="shared" si="28"/>
        <v>3388.8505727777379</v>
      </c>
      <c r="R127" s="16">
        <f t="shared" si="29"/>
        <v>292.52596424637562</v>
      </c>
      <c r="S127" s="30">
        <f t="shared" si="43"/>
        <v>0</v>
      </c>
      <c r="T127" s="25">
        <f t="shared" si="30"/>
        <v>0</v>
      </c>
      <c r="U127" s="25">
        <f t="shared" si="31"/>
        <v>0</v>
      </c>
      <c r="V127" s="25">
        <f t="shared" si="32"/>
        <v>0</v>
      </c>
      <c r="W127" s="25">
        <f t="shared" si="33"/>
        <v>0</v>
      </c>
      <c r="X127" s="34">
        <f t="shared" si="34"/>
        <v>0</v>
      </c>
      <c r="Y127" s="27">
        <f t="shared" si="35"/>
        <v>0</v>
      </c>
      <c r="Z127" s="27">
        <f t="shared" si="36"/>
        <v>0</v>
      </c>
      <c r="AA127" s="27">
        <f t="shared" si="37"/>
        <v>0</v>
      </c>
      <c r="AB127" s="27">
        <f t="shared" si="38"/>
        <v>0</v>
      </c>
      <c r="AD127" s="30">
        <f t="shared" si="39"/>
        <v>0</v>
      </c>
      <c r="AF127" s="30">
        <f t="shared" si="40"/>
        <v>0</v>
      </c>
      <c r="AH127" s="34">
        <f t="shared" si="41"/>
        <v>1</v>
      </c>
      <c r="AJ127" s="34">
        <f t="shared" si="42"/>
        <v>0</v>
      </c>
    </row>
    <row r="128" spans="1:36" x14ac:dyDescent="0.25">
      <c r="A128" s="6">
        <v>44379.625</v>
      </c>
      <c r="B128" s="2">
        <v>33.799999999999997</v>
      </c>
      <c r="C128" s="2">
        <v>276</v>
      </c>
      <c r="D128" s="2">
        <v>1.5289167002776547</v>
      </c>
      <c r="E128" s="2">
        <v>2.4409090820652177</v>
      </c>
      <c r="F128" s="2" t="s">
        <v>11</v>
      </c>
      <c r="H128" s="2">
        <v>154</v>
      </c>
      <c r="I128" s="2" t="s">
        <v>64</v>
      </c>
      <c r="J128" s="7">
        <v>2.994861165151141</v>
      </c>
      <c r="K128" s="14">
        <f t="shared" si="23"/>
        <v>988.23712544649254</v>
      </c>
      <c r="L128" s="9">
        <v>-0.55395208308592325</v>
      </c>
      <c r="M128" s="9">
        <f t="shared" si="24"/>
        <v>0.27928519673383184</v>
      </c>
      <c r="N128" s="19">
        <f t="shared" si="25"/>
        <v>1200.0616695520403</v>
      </c>
      <c r="O128" s="17">
        <f t="shared" si="26"/>
        <v>1846.1252620683661</v>
      </c>
      <c r="P128" s="17">
        <f t="shared" si="27"/>
        <v>529.00669102841266</v>
      </c>
      <c r="Q128" s="16">
        <f t="shared" si="28"/>
        <v>3363.6063612889798</v>
      </c>
      <c r="R128" s="16">
        <f t="shared" si="29"/>
        <v>290.34688105908305</v>
      </c>
      <c r="S128" s="30">
        <f t="shared" si="43"/>
        <v>0</v>
      </c>
      <c r="T128" s="25">
        <f t="shared" si="30"/>
        <v>0</v>
      </c>
      <c r="U128" s="25">
        <f t="shared" si="31"/>
        <v>0</v>
      </c>
      <c r="V128" s="25">
        <f t="shared" si="32"/>
        <v>0</v>
      </c>
      <c r="W128" s="25">
        <f t="shared" si="33"/>
        <v>0</v>
      </c>
      <c r="X128" s="34">
        <f t="shared" si="34"/>
        <v>0</v>
      </c>
      <c r="Y128" s="27">
        <f t="shared" si="35"/>
        <v>0</v>
      </c>
      <c r="Z128" s="27">
        <f t="shared" si="36"/>
        <v>0</v>
      </c>
      <c r="AA128" s="27">
        <f t="shared" si="37"/>
        <v>0</v>
      </c>
      <c r="AB128" s="27">
        <f t="shared" si="38"/>
        <v>0</v>
      </c>
      <c r="AD128" s="30">
        <f t="shared" si="39"/>
        <v>0</v>
      </c>
      <c r="AF128" s="30">
        <f t="shared" si="40"/>
        <v>0</v>
      </c>
      <c r="AH128" s="34">
        <f t="shared" si="41"/>
        <v>1</v>
      </c>
      <c r="AJ128" s="34">
        <f t="shared" si="42"/>
        <v>0</v>
      </c>
    </row>
    <row r="129" spans="1:36" x14ac:dyDescent="0.25">
      <c r="A129" s="6">
        <v>44384.375</v>
      </c>
      <c r="B129" s="2">
        <v>8.4</v>
      </c>
      <c r="C129" s="2">
        <v>205</v>
      </c>
      <c r="D129" s="2">
        <v>0.9242792860618817</v>
      </c>
      <c r="E129" s="2">
        <v>2.3117538610557542</v>
      </c>
      <c r="F129" s="2" t="s">
        <v>11</v>
      </c>
      <c r="G129" s="2" t="s">
        <v>14</v>
      </c>
      <c r="H129" s="2">
        <v>78.7</v>
      </c>
      <c r="J129" s="7">
        <v>2.2285670929558616</v>
      </c>
      <c r="K129" s="14">
        <f t="shared" si="23"/>
        <v>169.26497170219002</v>
      </c>
      <c r="L129" s="9">
        <v>8.3186768099892561E-2</v>
      </c>
      <c r="M129" s="9">
        <f t="shared" si="24"/>
        <v>1.211118862564686</v>
      </c>
      <c r="N129" s="19">
        <f t="shared" si="25"/>
        <v>205.54621892578075</v>
      </c>
      <c r="O129" s="17">
        <f t="shared" si="26"/>
        <v>316.20380594537693</v>
      </c>
      <c r="P129" s="17">
        <f t="shared" si="27"/>
        <v>90.608114471248498</v>
      </c>
      <c r="Q129" s="16">
        <f t="shared" si="28"/>
        <v>576.11753383951577</v>
      </c>
      <c r="R129" s="16">
        <f t="shared" si="29"/>
        <v>49.730530599202588</v>
      </c>
      <c r="S129" s="30">
        <f t="shared" si="43"/>
        <v>0</v>
      </c>
      <c r="T129" s="25">
        <f t="shared" si="30"/>
        <v>0</v>
      </c>
      <c r="U129" s="25">
        <f t="shared" si="31"/>
        <v>0</v>
      </c>
      <c r="V129" s="25">
        <f t="shared" si="32"/>
        <v>0</v>
      </c>
      <c r="W129" s="25">
        <f t="shared" si="33"/>
        <v>0</v>
      </c>
      <c r="X129" s="34">
        <f t="shared" si="34"/>
        <v>0</v>
      </c>
      <c r="Y129" s="27">
        <f t="shared" si="35"/>
        <v>1</v>
      </c>
      <c r="Z129" s="27">
        <f t="shared" si="36"/>
        <v>0</v>
      </c>
      <c r="AA129" s="27">
        <f t="shared" si="37"/>
        <v>1</v>
      </c>
      <c r="AB129" s="27">
        <f t="shared" si="38"/>
        <v>0</v>
      </c>
      <c r="AD129" s="30">
        <f t="shared" si="39"/>
        <v>0</v>
      </c>
      <c r="AF129" s="30">
        <f t="shared" si="40"/>
        <v>0</v>
      </c>
      <c r="AH129" s="34">
        <f t="shared" si="41"/>
        <v>0</v>
      </c>
      <c r="AJ129" s="34">
        <f t="shared" si="42"/>
        <v>0</v>
      </c>
    </row>
    <row r="130" spans="1:36" x14ac:dyDescent="0.25">
      <c r="A130" s="6">
        <v>44385.395833333336</v>
      </c>
      <c r="B130" s="2">
        <v>7.6</v>
      </c>
      <c r="C130" s="2">
        <v>106</v>
      </c>
      <c r="D130" s="2">
        <v>0.88081359228079137</v>
      </c>
      <c r="E130" s="2">
        <v>2.0253058652647704</v>
      </c>
      <c r="F130" s="2" t="s">
        <v>11</v>
      </c>
      <c r="G130" s="2" t="s">
        <v>12</v>
      </c>
      <c r="H130" s="2">
        <v>78.7</v>
      </c>
      <c r="J130" s="7">
        <v>2.1734803538537082</v>
      </c>
      <c r="K130" s="14">
        <f t="shared" si="23"/>
        <v>149.1009305253101</v>
      </c>
      <c r="L130" s="9">
        <v>-0.14817448858893778</v>
      </c>
      <c r="M130" s="9">
        <f t="shared" si="24"/>
        <v>0.71092782336463267</v>
      </c>
      <c r="N130" s="19">
        <f t="shared" si="25"/>
        <v>181.06009884735349</v>
      </c>
      <c r="O130" s="17">
        <f t="shared" si="26"/>
        <v>278.53537106927797</v>
      </c>
      <c r="P130" s="17">
        <f t="shared" si="27"/>
        <v>79.814234717011956</v>
      </c>
      <c r="Q130" s="16">
        <f t="shared" si="28"/>
        <v>507.48633650294255</v>
      </c>
      <c r="R130" s="16">
        <f t="shared" si="29"/>
        <v>43.806277892536841</v>
      </c>
      <c r="S130" s="30">
        <f t="shared" si="43"/>
        <v>0</v>
      </c>
      <c r="T130" s="25">
        <f t="shared" si="30"/>
        <v>0</v>
      </c>
      <c r="U130" s="25">
        <f t="shared" si="31"/>
        <v>0</v>
      </c>
      <c r="V130" s="25">
        <f t="shared" si="32"/>
        <v>0</v>
      </c>
      <c r="W130" s="25">
        <f t="shared" si="33"/>
        <v>0</v>
      </c>
      <c r="X130" s="34">
        <f t="shared" si="34"/>
        <v>0</v>
      </c>
      <c r="Y130" s="27">
        <f t="shared" si="35"/>
        <v>1</v>
      </c>
      <c r="Z130" s="27">
        <f t="shared" si="36"/>
        <v>0</v>
      </c>
      <c r="AA130" s="27">
        <f t="shared" si="37"/>
        <v>1</v>
      </c>
      <c r="AB130" s="27">
        <f t="shared" si="38"/>
        <v>0</v>
      </c>
      <c r="AD130" s="30">
        <f t="shared" si="39"/>
        <v>0</v>
      </c>
      <c r="AF130" s="30">
        <f t="shared" si="40"/>
        <v>0</v>
      </c>
      <c r="AH130" s="34">
        <f t="shared" si="41"/>
        <v>0</v>
      </c>
      <c r="AJ130" s="34">
        <f t="shared" si="42"/>
        <v>0</v>
      </c>
    </row>
    <row r="131" spans="1:36" x14ac:dyDescent="0.25">
      <c r="A131" s="6">
        <v>44385.65625</v>
      </c>
      <c r="B131" s="2">
        <v>7.7</v>
      </c>
      <c r="C131" s="2">
        <v>115</v>
      </c>
      <c r="D131" s="2">
        <v>0.88649072517248184</v>
      </c>
      <c r="E131" s="2">
        <v>2.0606978403536118</v>
      </c>
      <c r="F131" s="2" t="s">
        <v>11</v>
      </c>
      <c r="G131" s="2" t="s">
        <v>12</v>
      </c>
      <c r="H131" s="2">
        <v>88.1</v>
      </c>
      <c r="J131" s="7">
        <v>2.1806753324965857</v>
      </c>
      <c r="K131" s="14">
        <f t="shared" si="23"/>
        <v>151.59166830178026</v>
      </c>
      <c r="L131" s="9">
        <v>-0.11997749214297393</v>
      </c>
      <c r="M131" s="9">
        <f t="shared" si="24"/>
        <v>0.75861689028360368</v>
      </c>
      <c r="N131" s="19">
        <f t="shared" si="25"/>
        <v>184.08471597362939</v>
      </c>
      <c r="O131" s="17">
        <f t="shared" si="26"/>
        <v>283.18831701911972</v>
      </c>
      <c r="P131" s="17">
        <f t="shared" si="27"/>
        <v>81.147535111646121</v>
      </c>
      <c r="Q131" s="16">
        <f t="shared" si="28"/>
        <v>515.96391866770182</v>
      </c>
      <c r="R131" s="16">
        <f t="shared" si="29"/>
        <v>44.538063742625589</v>
      </c>
      <c r="S131" s="30">
        <f t="shared" si="43"/>
        <v>0</v>
      </c>
      <c r="T131" s="25">
        <f t="shared" si="30"/>
        <v>0</v>
      </c>
      <c r="U131" s="25">
        <f t="shared" si="31"/>
        <v>0</v>
      </c>
      <c r="V131" s="25">
        <f t="shared" si="32"/>
        <v>0</v>
      </c>
      <c r="W131" s="25">
        <f t="shared" si="33"/>
        <v>0</v>
      </c>
      <c r="X131" s="34">
        <f t="shared" si="34"/>
        <v>0</v>
      </c>
      <c r="Y131" s="27">
        <f t="shared" si="35"/>
        <v>1</v>
      </c>
      <c r="Z131" s="27">
        <f t="shared" si="36"/>
        <v>0</v>
      </c>
      <c r="AA131" s="27">
        <f t="shared" si="37"/>
        <v>1</v>
      </c>
      <c r="AB131" s="27">
        <f t="shared" si="38"/>
        <v>0</v>
      </c>
      <c r="AD131" s="30">
        <f t="shared" si="39"/>
        <v>0</v>
      </c>
      <c r="AF131" s="30">
        <f t="shared" si="40"/>
        <v>0</v>
      </c>
      <c r="AH131" s="34">
        <f t="shared" si="41"/>
        <v>0</v>
      </c>
      <c r="AJ131" s="34">
        <f t="shared" si="42"/>
        <v>0</v>
      </c>
    </row>
    <row r="132" spans="1:36" x14ac:dyDescent="0.25">
      <c r="A132" s="6">
        <v>44386.416666666664</v>
      </c>
      <c r="B132" s="2">
        <v>8.3000000000000007</v>
      </c>
      <c r="C132" s="2">
        <v>86</v>
      </c>
      <c r="D132" s="2">
        <v>0.91907809237607396</v>
      </c>
      <c r="E132" s="2">
        <v>1.9344984512435677</v>
      </c>
      <c r="F132" s="2" t="s">
        <v>11</v>
      </c>
      <c r="G132" s="2" t="s">
        <v>12</v>
      </c>
      <c r="H132" s="2">
        <v>86.1</v>
      </c>
      <c r="J132" s="7">
        <v>2.2219753012538153</v>
      </c>
      <c r="K132" s="14">
        <f t="shared" si="23"/>
        <v>166.71523972897009</v>
      </c>
      <c r="L132" s="9">
        <v>-0.28747685001024759</v>
      </c>
      <c r="M132" s="9">
        <f t="shared" si="24"/>
        <v>0.51584966161348356</v>
      </c>
      <c r="N132" s="19">
        <f t="shared" si="25"/>
        <v>202.44996244046598</v>
      </c>
      <c r="O132" s="17">
        <f t="shared" si="26"/>
        <v>311.44065296715041</v>
      </c>
      <c r="P132" s="17">
        <f t="shared" si="27"/>
        <v>89.243234282647066</v>
      </c>
      <c r="Q132" s="16">
        <f t="shared" si="28"/>
        <v>567.43915649073006</v>
      </c>
      <c r="R132" s="16">
        <f t="shared" si="29"/>
        <v>48.981412086146818</v>
      </c>
      <c r="S132" s="30">
        <f t="shared" si="43"/>
        <v>0</v>
      </c>
      <c r="T132" s="25">
        <f t="shared" si="30"/>
        <v>0</v>
      </c>
      <c r="U132" s="25">
        <f t="shared" si="31"/>
        <v>0</v>
      </c>
      <c r="V132" s="25">
        <f t="shared" si="32"/>
        <v>0</v>
      </c>
      <c r="W132" s="25">
        <f t="shared" si="33"/>
        <v>0</v>
      </c>
      <c r="X132" s="34">
        <f t="shared" si="34"/>
        <v>0</v>
      </c>
      <c r="Y132" s="27">
        <f t="shared" si="35"/>
        <v>1</v>
      </c>
      <c r="Z132" s="27">
        <f t="shared" si="36"/>
        <v>0</v>
      </c>
      <c r="AA132" s="27">
        <f t="shared" si="37"/>
        <v>1</v>
      </c>
      <c r="AB132" s="27">
        <f t="shared" si="38"/>
        <v>0</v>
      </c>
      <c r="AD132" s="30">
        <f t="shared" si="39"/>
        <v>0</v>
      </c>
      <c r="AF132" s="30">
        <f t="shared" si="40"/>
        <v>0</v>
      </c>
      <c r="AH132" s="34">
        <f t="shared" si="41"/>
        <v>0</v>
      </c>
      <c r="AJ132" s="34">
        <f t="shared" si="42"/>
        <v>0</v>
      </c>
    </row>
    <row r="133" spans="1:36" x14ac:dyDescent="0.25">
      <c r="A133" s="6">
        <v>44389.364583333336</v>
      </c>
      <c r="B133" s="2">
        <v>45</v>
      </c>
      <c r="C133" s="2">
        <v>741</v>
      </c>
      <c r="D133" s="2">
        <v>1.6532125137753437</v>
      </c>
      <c r="E133" s="2">
        <v>2.869818207979328</v>
      </c>
      <c r="F133" s="2" t="s">
        <v>11</v>
      </c>
      <c r="G133" s="2" t="s">
        <v>12</v>
      </c>
      <c r="H133" s="2">
        <v>127</v>
      </c>
      <c r="I133" s="2" t="s">
        <v>65</v>
      </c>
      <c r="J133" s="7">
        <v>3.1523888715791442</v>
      </c>
      <c r="K133" s="14">
        <f t="shared" si="23"/>
        <v>1420.328728885245</v>
      </c>
      <c r="L133" s="9">
        <v>-0.2825706635998162</v>
      </c>
      <c r="M133" s="9">
        <f t="shared" si="24"/>
        <v>0.52171021041134569</v>
      </c>
      <c r="N133" s="19">
        <f t="shared" si="25"/>
        <v>1724.7703226375525</v>
      </c>
      <c r="O133" s="17">
        <f t="shared" si="26"/>
        <v>2653.3153625976302</v>
      </c>
      <c r="P133" s="17">
        <f t="shared" si="27"/>
        <v>760.30679448589115</v>
      </c>
      <c r="Q133" s="16">
        <f t="shared" si="28"/>
        <v>4834.2919169743091</v>
      </c>
      <c r="R133" s="16">
        <f t="shared" si="29"/>
        <v>417.29662435432454</v>
      </c>
      <c r="S133" s="30">
        <f t="shared" si="43"/>
        <v>0</v>
      </c>
      <c r="T133" s="25">
        <f t="shared" si="30"/>
        <v>0</v>
      </c>
      <c r="U133" s="25">
        <f t="shared" si="31"/>
        <v>0</v>
      </c>
      <c r="V133" s="25">
        <f t="shared" si="32"/>
        <v>0</v>
      </c>
      <c r="W133" s="25">
        <f t="shared" si="33"/>
        <v>0</v>
      </c>
      <c r="X133" s="34">
        <f t="shared" si="34"/>
        <v>0</v>
      </c>
      <c r="Y133" s="27">
        <f t="shared" si="35"/>
        <v>0</v>
      </c>
      <c r="Z133" s="27">
        <f t="shared" si="36"/>
        <v>0</v>
      </c>
      <c r="AA133" s="27">
        <f t="shared" si="37"/>
        <v>0</v>
      </c>
      <c r="AB133" s="27">
        <f t="shared" si="38"/>
        <v>0</v>
      </c>
      <c r="AD133" s="30">
        <f t="shared" si="39"/>
        <v>0</v>
      </c>
      <c r="AF133" s="30">
        <f t="shared" si="40"/>
        <v>0</v>
      </c>
      <c r="AH133" s="34">
        <f t="shared" si="41"/>
        <v>0</v>
      </c>
      <c r="AJ133" s="34">
        <f t="shared" si="42"/>
        <v>1</v>
      </c>
    </row>
    <row r="134" spans="1:36" x14ac:dyDescent="0.25">
      <c r="A134" s="6">
        <v>44391.375</v>
      </c>
      <c r="B134" s="2">
        <v>16.3</v>
      </c>
      <c r="C134" s="2">
        <v>155</v>
      </c>
      <c r="D134" s="2">
        <v>1.2121876044039579</v>
      </c>
      <c r="E134" s="2">
        <v>2.1903316981702914</v>
      </c>
      <c r="F134" s="2" t="s">
        <v>11</v>
      </c>
      <c r="G134" s="2" t="s">
        <v>14</v>
      </c>
      <c r="H134" s="2">
        <v>102</v>
      </c>
      <c r="J134" s="7">
        <v>2.593450959706642</v>
      </c>
      <c r="K134" s="14">
        <f t="shared" si="23"/>
        <v>392.14886259917807</v>
      </c>
      <c r="L134" s="9">
        <v>-0.40311926153635058</v>
      </c>
      <c r="M134" s="9">
        <f t="shared" si="24"/>
        <v>0.39525806341156766</v>
      </c>
      <c r="N134" s="19">
        <f t="shared" si="25"/>
        <v>476.20435080404576</v>
      </c>
      <c r="O134" s="17">
        <f t="shared" si="26"/>
        <v>732.57308706008212</v>
      </c>
      <c r="P134" s="17">
        <f t="shared" si="27"/>
        <v>209.91861857084103</v>
      </c>
      <c r="Q134" s="16">
        <f t="shared" si="28"/>
        <v>1334.7347259544458</v>
      </c>
      <c r="R134" s="16">
        <f t="shared" si="29"/>
        <v>115.21445231588093</v>
      </c>
      <c r="S134" s="30">
        <f t="shared" si="43"/>
        <v>0</v>
      </c>
      <c r="T134" s="25">
        <f t="shared" si="30"/>
        <v>0</v>
      </c>
      <c r="U134" s="25">
        <f t="shared" si="31"/>
        <v>0</v>
      </c>
      <c r="V134" s="25">
        <f t="shared" si="32"/>
        <v>0</v>
      </c>
      <c r="W134" s="25">
        <f t="shared" si="33"/>
        <v>0</v>
      </c>
      <c r="X134" s="34">
        <f t="shared" si="34"/>
        <v>1</v>
      </c>
      <c r="Y134" s="27">
        <f t="shared" si="35"/>
        <v>1</v>
      </c>
      <c r="Z134" s="27">
        <f t="shared" si="36"/>
        <v>0</v>
      </c>
      <c r="AA134" s="27">
        <f t="shared" si="37"/>
        <v>1</v>
      </c>
      <c r="AB134" s="27">
        <f t="shared" si="38"/>
        <v>0</v>
      </c>
      <c r="AD134" s="30">
        <f t="shared" si="39"/>
        <v>0</v>
      </c>
      <c r="AF134" s="30">
        <f t="shared" si="40"/>
        <v>0</v>
      </c>
      <c r="AH134" s="34">
        <f t="shared" si="41"/>
        <v>1</v>
      </c>
      <c r="AJ134" s="34">
        <f t="shared" si="42"/>
        <v>0</v>
      </c>
    </row>
    <row r="135" spans="1:36" x14ac:dyDescent="0.25">
      <c r="A135" s="6">
        <v>44396.395833333336</v>
      </c>
      <c r="B135" s="2">
        <v>160</v>
      </c>
      <c r="C135" s="2">
        <v>4120</v>
      </c>
      <c r="D135" s="2">
        <v>2.2041199826559246</v>
      </c>
      <c r="E135" s="2">
        <v>3.6148972160331345</v>
      </c>
      <c r="F135" s="2" t="s">
        <v>11</v>
      </c>
      <c r="G135" s="2" t="s">
        <v>12</v>
      </c>
      <c r="H135" s="2">
        <v>149</v>
      </c>
      <c r="I135" s="2" t="s">
        <v>66</v>
      </c>
      <c r="J135" s="7">
        <v>3.8505876892603839</v>
      </c>
      <c r="K135" s="14">
        <f t="shared" ref="K135:K154" si="44">10^J135</f>
        <v>7089.044283011146</v>
      </c>
      <c r="L135" s="9">
        <v>-0.23569047322724934</v>
      </c>
      <c r="M135" s="9">
        <f t="shared" ref="M135:M154" si="45">10^L135</f>
        <v>0.58117848267270122</v>
      </c>
      <c r="N135" s="19">
        <f t="shared" ref="N135:N154" si="46">N$3*K135</f>
        <v>8608.5516307182334</v>
      </c>
      <c r="O135" s="17">
        <f t="shared" ref="O135:O154" si="47">10^(J135+$O$3)</f>
        <v>13243.039952456009</v>
      </c>
      <c r="P135" s="17">
        <f t="shared" ref="P135:P154" si="48">10^(J135-$O$3)</f>
        <v>3794.7894914545573</v>
      </c>
      <c r="Q135" s="16">
        <f t="shared" ref="Q135:Q154" si="49">(10^(J135+(1.96*$O$3)))</f>
        <v>24128.575856753323</v>
      </c>
      <c r="R135" s="16">
        <f t="shared" ref="R135:R154" si="50">(10^(J135-(1.96*$O$3)))</f>
        <v>2082.7813935163199</v>
      </c>
      <c r="S135" s="30">
        <f t="shared" si="43"/>
        <v>0</v>
      </c>
      <c r="T135" s="25">
        <f t="shared" ref="T135:T154" si="51">IF(O135&lt;236,IF(C135&gt;234,1,0),0)</f>
        <v>0</v>
      </c>
      <c r="U135" s="25">
        <f t="shared" ref="U135:U154" si="52">IF(P135&lt;236,IF(C135&gt;234,1,0),0)</f>
        <v>0</v>
      </c>
      <c r="V135" s="25">
        <f t="shared" ref="V135:V154" si="53">IF(Q135&lt;236,IF(C135&gt;234,1,0),0)</f>
        <v>0</v>
      </c>
      <c r="W135" s="25">
        <f t="shared" ref="W135:W154" si="54">IF(R135&lt;236,IF(C135&gt;234,1,0),0)</f>
        <v>0</v>
      </c>
      <c r="X135" s="34">
        <f t="shared" ref="X135:X154" si="55">IF(N135&gt;235,IF(C135&lt;236,1,0),0)</f>
        <v>0</v>
      </c>
      <c r="Y135" s="27">
        <f t="shared" ref="Y135:Y154" si="56">IF(O135&gt;235,IF(C135&lt;236,1,0),0)</f>
        <v>0</v>
      </c>
      <c r="Z135" s="27">
        <f t="shared" ref="Z135:Z154" si="57">IF(P135&gt;235,IF(C135&lt;236,1,0),0)</f>
        <v>0</v>
      </c>
      <c r="AA135" s="27">
        <f t="shared" ref="AA135:AA154" si="58">IF(Q135&gt;235,IF(C135&lt;236,1,0),0)</f>
        <v>0</v>
      </c>
      <c r="AB135" s="27">
        <f t="shared" ref="AB135:AB154" si="59">IF(R135&gt;235,IF(C135&lt;236,1,0),0)</f>
        <v>0</v>
      </c>
      <c r="AD135" s="30">
        <f t="shared" ref="AD135:AD154" si="60">IF(N135&lt;411,IF(C135&gt;409,1,0),0)</f>
        <v>0</v>
      </c>
      <c r="AF135" s="30">
        <f t="shared" ref="AF135:AF154" si="61">IF(N135&lt;1266,IF(C135&gt;1264,1,0),0)</f>
        <v>0</v>
      </c>
      <c r="AH135" s="34">
        <f t="shared" ref="AH135:AH154" si="62">IF(N135&gt;410,IF(C135&lt;411,1,0),0)</f>
        <v>0</v>
      </c>
      <c r="AJ135" s="34">
        <f t="shared" ref="AJ135:AJ154" si="63">IF(N135&gt;1265,IF(C135&lt;1266,1,0),0)</f>
        <v>0</v>
      </c>
    </row>
    <row r="136" spans="1:36" x14ac:dyDescent="0.25">
      <c r="A136" s="6">
        <v>44397.385416666664</v>
      </c>
      <c r="B136" s="2">
        <v>57.2</v>
      </c>
      <c r="C136" s="2">
        <v>1640</v>
      </c>
      <c r="D136" s="2">
        <v>1.7573960287930241</v>
      </c>
      <c r="E136" s="2">
        <v>3.214843848047698</v>
      </c>
      <c r="F136" s="2" t="s">
        <v>11</v>
      </c>
      <c r="G136" s="2" t="s">
        <v>12</v>
      </c>
      <c r="H136" s="2">
        <v>118</v>
      </c>
      <c r="J136" s="7">
        <v>3.2844270288308985</v>
      </c>
      <c r="K136" s="14">
        <f t="shared" si="44"/>
        <v>1924.9835776849707</v>
      </c>
      <c r="L136" s="9">
        <v>-6.9583180783200582E-2</v>
      </c>
      <c r="M136" s="9">
        <f t="shared" si="45"/>
        <v>0.85195532004086116</v>
      </c>
      <c r="N136" s="19">
        <f t="shared" si="46"/>
        <v>2337.5958528710066</v>
      </c>
      <c r="O136" s="17">
        <f t="shared" si="47"/>
        <v>3596.0608241927293</v>
      </c>
      <c r="P136" s="17">
        <f t="shared" si="48"/>
        <v>1030.4502497364417</v>
      </c>
      <c r="Q136" s="16">
        <f t="shared" si="49"/>
        <v>6551.9568538295825</v>
      </c>
      <c r="R136" s="16">
        <f t="shared" si="50"/>
        <v>565.56565573092132</v>
      </c>
      <c r="S136" s="30">
        <f t="shared" si="43"/>
        <v>0</v>
      </c>
      <c r="T136" s="25">
        <f t="shared" si="51"/>
        <v>0</v>
      </c>
      <c r="U136" s="25">
        <f t="shared" si="52"/>
        <v>0</v>
      </c>
      <c r="V136" s="25">
        <f t="shared" si="53"/>
        <v>0</v>
      </c>
      <c r="W136" s="25">
        <f t="shared" si="54"/>
        <v>0</v>
      </c>
      <c r="X136" s="34">
        <f t="shared" si="55"/>
        <v>0</v>
      </c>
      <c r="Y136" s="27">
        <f t="shared" si="56"/>
        <v>0</v>
      </c>
      <c r="Z136" s="27">
        <f t="shared" si="57"/>
        <v>0</v>
      </c>
      <c r="AA136" s="27">
        <f t="shared" si="58"/>
        <v>0</v>
      </c>
      <c r="AB136" s="27">
        <f t="shared" si="59"/>
        <v>0</v>
      </c>
      <c r="AD136" s="30">
        <f t="shared" si="60"/>
        <v>0</v>
      </c>
      <c r="AF136" s="30">
        <f t="shared" si="61"/>
        <v>0</v>
      </c>
      <c r="AH136" s="34">
        <f t="shared" si="62"/>
        <v>0</v>
      </c>
      <c r="AJ136" s="34">
        <f t="shared" si="63"/>
        <v>0</v>
      </c>
    </row>
    <row r="137" spans="1:36" x14ac:dyDescent="0.25">
      <c r="A137" s="6">
        <v>44397.520833333336</v>
      </c>
      <c r="B137" s="2">
        <v>45.6</v>
      </c>
      <c r="C137" s="2">
        <v>1920</v>
      </c>
      <c r="D137" s="2">
        <v>1.658964842664435</v>
      </c>
      <c r="E137" s="2">
        <v>3.2833012287035497</v>
      </c>
      <c r="F137" s="2" t="s">
        <v>11</v>
      </c>
      <c r="G137" s="2" t="s">
        <v>14</v>
      </c>
      <c r="H137" s="2">
        <v>127</v>
      </c>
      <c r="I137" s="2" t="s">
        <v>67</v>
      </c>
      <c r="J137" s="7">
        <v>3.159679150720645</v>
      </c>
      <c r="K137" s="14">
        <f t="shared" si="44"/>
        <v>1444.3722991148702</v>
      </c>
      <c r="L137" s="9">
        <v>0.1236220779829047</v>
      </c>
      <c r="M137" s="9">
        <f t="shared" si="45"/>
        <v>1.3292971633259674</v>
      </c>
      <c r="N137" s="19">
        <f t="shared" si="46"/>
        <v>1753.9675327896396</v>
      </c>
      <c r="O137" s="17">
        <f t="shared" si="47"/>
        <v>2698.2311436872865</v>
      </c>
      <c r="P137" s="17">
        <f t="shared" si="48"/>
        <v>773.17739932370932</v>
      </c>
      <c r="Q137" s="16">
        <f t="shared" si="49"/>
        <v>4916.1276461632051</v>
      </c>
      <c r="R137" s="16">
        <f t="shared" si="50"/>
        <v>424.36069374206687</v>
      </c>
      <c r="S137" s="30">
        <f t="shared" si="43"/>
        <v>0</v>
      </c>
      <c r="T137" s="25">
        <f t="shared" si="51"/>
        <v>0</v>
      </c>
      <c r="U137" s="25">
        <f t="shared" si="52"/>
        <v>0</v>
      </c>
      <c r="V137" s="25">
        <f t="shared" si="53"/>
        <v>0</v>
      </c>
      <c r="W137" s="25">
        <f t="shared" si="54"/>
        <v>0</v>
      </c>
      <c r="X137" s="34">
        <f t="shared" si="55"/>
        <v>0</v>
      </c>
      <c r="Y137" s="27">
        <f t="shared" si="56"/>
        <v>0</v>
      </c>
      <c r="Z137" s="27">
        <f t="shared" si="57"/>
        <v>0</v>
      </c>
      <c r="AA137" s="27">
        <f t="shared" si="58"/>
        <v>0</v>
      </c>
      <c r="AB137" s="27">
        <f t="shared" si="59"/>
        <v>0</v>
      </c>
      <c r="AD137" s="30">
        <f t="shared" si="60"/>
        <v>0</v>
      </c>
      <c r="AF137" s="30">
        <f t="shared" si="61"/>
        <v>0</v>
      </c>
      <c r="AH137" s="34">
        <f t="shared" si="62"/>
        <v>0</v>
      </c>
      <c r="AJ137" s="34">
        <f t="shared" si="63"/>
        <v>0</v>
      </c>
    </row>
    <row r="138" spans="1:36" x14ac:dyDescent="0.25">
      <c r="A138" s="6">
        <v>44397.625</v>
      </c>
      <c r="B138" s="2">
        <v>41.4</v>
      </c>
      <c r="C138" s="2">
        <v>540</v>
      </c>
      <c r="D138" s="2">
        <v>1.6170003411208989</v>
      </c>
      <c r="E138" s="2">
        <v>2.7323937598229686</v>
      </c>
      <c r="F138" s="2" t="s">
        <v>11</v>
      </c>
      <c r="G138" s="2" t="s">
        <v>14</v>
      </c>
      <c r="H138" s="2">
        <v>123</v>
      </c>
      <c r="I138" s="2" t="s">
        <v>68</v>
      </c>
      <c r="J138" s="7">
        <v>3.1064949645962225</v>
      </c>
      <c r="K138" s="14">
        <f t="shared" si="44"/>
        <v>1277.8943930032751</v>
      </c>
      <c r="L138" s="9">
        <v>-0.37410120477325393</v>
      </c>
      <c r="M138" s="9">
        <f t="shared" si="45"/>
        <v>0.42257013017398559</v>
      </c>
      <c r="N138" s="19">
        <f t="shared" si="46"/>
        <v>1551.8057754466893</v>
      </c>
      <c r="O138" s="17">
        <f t="shared" si="47"/>
        <v>2387.2338535278009</v>
      </c>
      <c r="P138" s="17">
        <f t="shared" si="48"/>
        <v>684.06121053284278</v>
      </c>
      <c r="Q138" s="16">
        <f t="shared" si="49"/>
        <v>4349.4962885747873</v>
      </c>
      <c r="R138" s="16">
        <f t="shared" si="50"/>
        <v>375.44901094841606</v>
      </c>
      <c r="S138" s="30">
        <f t="shared" ref="S138:S154" si="64">IF(N138&lt;236,IF(C138&gt;234,1,0),0)</f>
        <v>0</v>
      </c>
      <c r="T138" s="25">
        <f t="shared" si="51"/>
        <v>0</v>
      </c>
      <c r="U138" s="25">
        <f t="shared" si="52"/>
        <v>0</v>
      </c>
      <c r="V138" s="25">
        <f t="shared" si="53"/>
        <v>0</v>
      </c>
      <c r="W138" s="25">
        <f t="shared" si="54"/>
        <v>0</v>
      </c>
      <c r="X138" s="34">
        <f t="shared" si="55"/>
        <v>0</v>
      </c>
      <c r="Y138" s="27">
        <f t="shared" si="56"/>
        <v>0</v>
      </c>
      <c r="Z138" s="27">
        <f t="shared" si="57"/>
        <v>0</v>
      </c>
      <c r="AA138" s="27">
        <f t="shared" si="58"/>
        <v>0</v>
      </c>
      <c r="AB138" s="27">
        <f t="shared" si="59"/>
        <v>0</v>
      </c>
      <c r="AD138" s="30">
        <f t="shared" si="60"/>
        <v>0</v>
      </c>
      <c r="AF138" s="30">
        <f t="shared" si="61"/>
        <v>0</v>
      </c>
      <c r="AH138" s="34">
        <f t="shared" si="62"/>
        <v>0</v>
      </c>
      <c r="AJ138" s="34">
        <f t="shared" si="63"/>
        <v>1</v>
      </c>
    </row>
    <row r="139" spans="1:36" x14ac:dyDescent="0.25">
      <c r="A139" s="6">
        <v>44398.375</v>
      </c>
      <c r="B139" s="2">
        <v>32.1</v>
      </c>
      <c r="C139" s="2">
        <v>720</v>
      </c>
      <c r="D139" s="2">
        <v>1.5065050324048721</v>
      </c>
      <c r="E139" s="2">
        <v>2.8573324964312685</v>
      </c>
      <c r="F139" s="2" t="s">
        <v>11</v>
      </c>
      <c r="G139" s="2" t="s">
        <v>14</v>
      </c>
      <c r="H139" s="2">
        <v>104</v>
      </c>
      <c r="I139" s="2" t="s">
        <v>69</v>
      </c>
      <c r="J139" s="7">
        <v>2.9664574841430817</v>
      </c>
      <c r="K139" s="14">
        <f t="shared" si="44"/>
        <v>925.67276067418277</v>
      </c>
      <c r="L139" s="9">
        <v>-0.10912498771181323</v>
      </c>
      <c r="M139" s="9">
        <f t="shared" si="45"/>
        <v>0.77781266835119189</v>
      </c>
      <c r="N139" s="19">
        <f t="shared" si="46"/>
        <v>1124.0868917281464</v>
      </c>
      <c r="O139" s="17">
        <f t="shared" si="47"/>
        <v>1729.2488046500753</v>
      </c>
      <c r="P139" s="17">
        <f t="shared" si="48"/>
        <v>495.51577398809127</v>
      </c>
      <c r="Q139" s="16">
        <f t="shared" si="49"/>
        <v>3150.6595999101573</v>
      </c>
      <c r="R139" s="16">
        <f t="shared" si="50"/>
        <v>271.96529256241996</v>
      </c>
      <c r="S139" s="30">
        <f t="shared" si="64"/>
        <v>0</v>
      </c>
      <c r="T139" s="25">
        <f t="shared" si="51"/>
        <v>0</v>
      </c>
      <c r="U139" s="25">
        <f t="shared" si="52"/>
        <v>0</v>
      </c>
      <c r="V139" s="25">
        <f t="shared" si="53"/>
        <v>0</v>
      </c>
      <c r="W139" s="25">
        <f t="shared" si="54"/>
        <v>0</v>
      </c>
      <c r="X139" s="34">
        <f t="shared" si="55"/>
        <v>0</v>
      </c>
      <c r="Y139" s="27">
        <f t="shared" si="56"/>
        <v>0</v>
      </c>
      <c r="Z139" s="27">
        <f t="shared" si="57"/>
        <v>0</v>
      </c>
      <c r="AA139" s="27">
        <f t="shared" si="58"/>
        <v>0</v>
      </c>
      <c r="AB139" s="27">
        <f t="shared" si="59"/>
        <v>0</v>
      </c>
      <c r="AD139" s="30">
        <f t="shared" si="60"/>
        <v>0</v>
      </c>
      <c r="AF139" s="30">
        <f t="shared" si="61"/>
        <v>0</v>
      </c>
      <c r="AH139" s="34">
        <f t="shared" si="62"/>
        <v>0</v>
      </c>
      <c r="AJ139" s="34">
        <f t="shared" si="63"/>
        <v>0</v>
      </c>
    </row>
    <row r="140" spans="1:36" x14ac:dyDescent="0.25">
      <c r="A140" s="6">
        <v>44403.479166666664</v>
      </c>
      <c r="B140" s="2">
        <v>20</v>
      </c>
      <c r="C140" s="2">
        <v>152</v>
      </c>
      <c r="D140" s="2">
        <v>1.3010299956639813</v>
      </c>
      <c r="E140" s="2">
        <v>2.1818435879447726</v>
      </c>
      <c r="F140" s="2" t="s">
        <v>11</v>
      </c>
      <c r="H140" s="2">
        <v>88.1</v>
      </c>
      <c r="I140" s="2" t="s">
        <v>70</v>
      </c>
      <c r="J140" s="7">
        <v>2.7060463700824782</v>
      </c>
      <c r="K140" s="14">
        <f t="shared" si="44"/>
        <v>508.21370217986231</v>
      </c>
      <c r="L140" s="9">
        <v>-0.52420278213770555</v>
      </c>
      <c r="M140" s="9">
        <f t="shared" si="45"/>
        <v>0.29908678051778642</v>
      </c>
      <c r="N140" s="19">
        <f t="shared" si="46"/>
        <v>617.14720912922326</v>
      </c>
      <c r="O140" s="17">
        <f t="shared" si="47"/>
        <v>949.39375375078612</v>
      </c>
      <c r="P140" s="17">
        <f t="shared" si="48"/>
        <v>272.04852155701019</v>
      </c>
      <c r="Q140" s="16">
        <f t="shared" si="49"/>
        <v>1729.7780032035075</v>
      </c>
      <c r="R140" s="16">
        <f t="shared" si="50"/>
        <v>149.31463263206666</v>
      </c>
      <c r="S140" s="30">
        <f t="shared" si="64"/>
        <v>0</v>
      </c>
      <c r="T140" s="25">
        <f t="shared" si="51"/>
        <v>0</v>
      </c>
      <c r="U140" s="25">
        <f t="shared" si="52"/>
        <v>0</v>
      </c>
      <c r="V140" s="25">
        <f t="shared" si="53"/>
        <v>0</v>
      </c>
      <c r="W140" s="25">
        <f t="shared" si="54"/>
        <v>0</v>
      </c>
      <c r="X140" s="34">
        <f t="shared" si="55"/>
        <v>1</v>
      </c>
      <c r="Y140" s="27">
        <f t="shared" si="56"/>
        <v>1</v>
      </c>
      <c r="Z140" s="27">
        <f t="shared" si="57"/>
        <v>1</v>
      </c>
      <c r="AA140" s="27">
        <f t="shared" si="58"/>
        <v>1</v>
      </c>
      <c r="AB140" s="27">
        <f t="shared" si="59"/>
        <v>0</v>
      </c>
      <c r="AD140" s="30">
        <f t="shared" si="60"/>
        <v>0</v>
      </c>
      <c r="AF140" s="30">
        <f t="shared" si="61"/>
        <v>0</v>
      </c>
      <c r="AH140" s="34">
        <f t="shared" si="62"/>
        <v>1</v>
      </c>
      <c r="AJ140" s="34">
        <f t="shared" si="63"/>
        <v>0</v>
      </c>
    </row>
    <row r="141" spans="1:36" x14ac:dyDescent="0.25">
      <c r="A141" s="6">
        <v>44403.6875</v>
      </c>
      <c r="B141" s="2">
        <v>17.899999999999999</v>
      </c>
      <c r="C141" s="2">
        <v>117</v>
      </c>
      <c r="D141" s="2">
        <v>1.2528530309798931</v>
      </c>
      <c r="E141" s="2">
        <v>2.0681858617461617</v>
      </c>
      <c r="F141" s="2" t="s">
        <v>11</v>
      </c>
      <c r="H141" s="2">
        <v>90</v>
      </c>
      <c r="I141" s="2" t="s">
        <v>70</v>
      </c>
      <c r="J141" s="7">
        <v>2.6449887484636423</v>
      </c>
      <c r="K141" s="14">
        <f t="shared" si="44"/>
        <v>441.55900746219874</v>
      </c>
      <c r="L141" s="9">
        <v>-0.57680288671748059</v>
      </c>
      <c r="M141" s="9">
        <f t="shared" si="45"/>
        <v>0.26497024864794838</v>
      </c>
      <c r="N141" s="19">
        <f t="shared" si="46"/>
        <v>536.20535603883161</v>
      </c>
      <c r="O141" s="17">
        <f t="shared" si="47"/>
        <v>824.8761530806662</v>
      </c>
      <c r="P141" s="17">
        <f t="shared" si="48"/>
        <v>236.3680369990463</v>
      </c>
      <c r="Q141" s="16">
        <f t="shared" si="49"/>
        <v>1502.9092189926184</v>
      </c>
      <c r="R141" s="16">
        <f t="shared" si="50"/>
        <v>129.73129355190915</v>
      </c>
      <c r="S141" s="30">
        <f t="shared" si="64"/>
        <v>0</v>
      </c>
      <c r="T141" s="25">
        <f t="shared" si="51"/>
        <v>0</v>
      </c>
      <c r="U141" s="25">
        <f t="shared" si="52"/>
        <v>0</v>
      </c>
      <c r="V141" s="25">
        <f t="shared" si="53"/>
        <v>0</v>
      </c>
      <c r="W141" s="25">
        <f t="shared" si="54"/>
        <v>0</v>
      </c>
      <c r="X141" s="34">
        <f t="shared" si="55"/>
        <v>1</v>
      </c>
      <c r="Y141" s="27">
        <f t="shared" si="56"/>
        <v>1</v>
      </c>
      <c r="Z141" s="27">
        <f t="shared" si="57"/>
        <v>1</v>
      </c>
      <c r="AA141" s="27">
        <f t="shared" si="58"/>
        <v>1</v>
      </c>
      <c r="AB141" s="27">
        <f t="shared" si="59"/>
        <v>0</v>
      </c>
      <c r="AD141" s="30">
        <f t="shared" si="60"/>
        <v>0</v>
      </c>
      <c r="AF141" s="30">
        <f t="shared" si="61"/>
        <v>0</v>
      </c>
      <c r="AH141" s="34">
        <f t="shared" si="62"/>
        <v>1</v>
      </c>
      <c r="AJ141" s="34">
        <f t="shared" si="63"/>
        <v>0</v>
      </c>
    </row>
    <row r="142" spans="1:36" x14ac:dyDescent="0.25">
      <c r="A142" s="6">
        <v>44404.364583333336</v>
      </c>
      <c r="B142" s="2">
        <v>69.8</v>
      </c>
      <c r="C142" s="2">
        <v>3030</v>
      </c>
      <c r="D142" s="2">
        <v>1.8438554226231612</v>
      </c>
      <c r="E142" s="2">
        <v>3.4814426285023048</v>
      </c>
      <c r="F142" s="2" t="s">
        <v>11</v>
      </c>
      <c r="H142" s="2">
        <v>177</v>
      </c>
      <c r="I142" s="2" t="s">
        <v>71</v>
      </c>
      <c r="J142" s="7">
        <v>3.3940023204353111</v>
      </c>
      <c r="K142" s="14">
        <f t="shared" si="44"/>
        <v>2477.4352945340997</v>
      </c>
      <c r="L142" s="9">
        <v>8.7440308066993655E-2</v>
      </c>
      <c r="M142" s="9">
        <f t="shared" si="45"/>
        <v>1.2230390059772736</v>
      </c>
      <c r="N142" s="19">
        <f t="shared" si="46"/>
        <v>3008.4633123072422</v>
      </c>
      <c r="O142" s="17">
        <f t="shared" si="47"/>
        <v>4628.095590228686</v>
      </c>
      <c r="P142" s="17">
        <f t="shared" si="48"/>
        <v>1326.179530855366</v>
      </c>
      <c r="Q142" s="16">
        <f t="shared" si="49"/>
        <v>8432.3052654106341</v>
      </c>
      <c r="R142" s="16">
        <f t="shared" si="50"/>
        <v>727.87754302255689</v>
      </c>
      <c r="S142" s="30">
        <f t="shared" si="64"/>
        <v>0</v>
      </c>
      <c r="T142" s="25">
        <f t="shared" si="51"/>
        <v>0</v>
      </c>
      <c r="U142" s="25">
        <f t="shared" si="52"/>
        <v>0</v>
      </c>
      <c r="V142" s="25">
        <f t="shared" si="53"/>
        <v>0</v>
      </c>
      <c r="W142" s="25">
        <f t="shared" si="54"/>
        <v>0</v>
      </c>
      <c r="X142" s="34">
        <f t="shared" si="55"/>
        <v>0</v>
      </c>
      <c r="Y142" s="27">
        <f t="shared" si="56"/>
        <v>0</v>
      </c>
      <c r="Z142" s="27">
        <f t="shared" si="57"/>
        <v>0</v>
      </c>
      <c r="AA142" s="27">
        <f t="shared" si="58"/>
        <v>0</v>
      </c>
      <c r="AB142" s="27">
        <f t="shared" si="59"/>
        <v>0</v>
      </c>
      <c r="AD142" s="30">
        <f t="shared" si="60"/>
        <v>0</v>
      </c>
      <c r="AF142" s="30">
        <f t="shared" si="61"/>
        <v>0</v>
      </c>
      <c r="AH142" s="34">
        <f t="shared" si="62"/>
        <v>0</v>
      </c>
      <c r="AJ142" s="34">
        <f t="shared" si="63"/>
        <v>0</v>
      </c>
    </row>
    <row r="143" spans="1:36" x14ac:dyDescent="0.25">
      <c r="A143" s="6">
        <v>44405.364583333336</v>
      </c>
      <c r="B143" s="2">
        <v>60</v>
      </c>
      <c r="C143" s="2">
        <v>3030</v>
      </c>
      <c r="D143" s="2">
        <v>1.7781512503836436</v>
      </c>
      <c r="E143" s="2">
        <v>3.4814426285023048</v>
      </c>
      <c r="F143" s="2" t="s">
        <v>11</v>
      </c>
      <c r="G143" s="2" t="s">
        <v>12</v>
      </c>
      <c r="H143" s="2">
        <v>104</v>
      </c>
      <c r="I143" s="2" t="s">
        <v>20</v>
      </c>
      <c r="J143" s="7">
        <v>3.3107313938901131</v>
      </c>
      <c r="K143" s="14">
        <f t="shared" si="44"/>
        <v>2045.1793257358891</v>
      </c>
      <c r="L143" s="9">
        <v>0.17071123461219173</v>
      </c>
      <c r="M143" s="9">
        <f t="shared" si="45"/>
        <v>1.481532676314218</v>
      </c>
      <c r="N143" s="19">
        <f t="shared" si="46"/>
        <v>2483.5550628266856</v>
      </c>
      <c r="O143" s="17">
        <f t="shared" si="47"/>
        <v>3820.5984388565657</v>
      </c>
      <c r="P143" s="17">
        <f t="shared" si="48"/>
        <v>1094.7914420624975</v>
      </c>
      <c r="Q143" s="16">
        <f t="shared" si="49"/>
        <v>6961.0602687223418</v>
      </c>
      <c r="R143" s="16">
        <f t="shared" si="50"/>
        <v>600.87950871674207</v>
      </c>
      <c r="S143" s="30">
        <f t="shared" si="64"/>
        <v>0</v>
      </c>
      <c r="T143" s="25">
        <f t="shared" si="51"/>
        <v>0</v>
      </c>
      <c r="U143" s="25">
        <f t="shared" si="52"/>
        <v>0</v>
      </c>
      <c r="V143" s="25">
        <f t="shared" si="53"/>
        <v>0</v>
      </c>
      <c r="W143" s="25">
        <f t="shared" si="54"/>
        <v>0</v>
      </c>
      <c r="X143" s="34">
        <f t="shared" si="55"/>
        <v>0</v>
      </c>
      <c r="Y143" s="27">
        <f t="shared" si="56"/>
        <v>0</v>
      </c>
      <c r="Z143" s="27">
        <f t="shared" si="57"/>
        <v>0</v>
      </c>
      <c r="AA143" s="27">
        <f t="shared" si="58"/>
        <v>0</v>
      </c>
      <c r="AB143" s="27">
        <f t="shared" si="59"/>
        <v>0</v>
      </c>
      <c r="AD143" s="30">
        <f t="shared" si="60"/>
        <v>0</v>
      </c>
      <c r="AF143" s="30">
        <f t="shared" si="61"/>
        <v>0</v>
      </c>
      <c r="AH143" s="34">
        <f t="shared" si="62"/>
        <v>0</v>
      </c>
      <c r="AJ143" s="34">
        <f t="shared" si="63"/>
        <v>0</v>
      </c>
    </row>
    <row r="144" spans="1:36" x14ac:dyDescent="0.25">
      <c r="A144" s="6">
        <v>44411.46875</v>
      </c>
      <c r="B144" s="2">
        <v>7.2</v>
      </c>
      <c r="C144" s="2">
        <v>124</v>
      </c>
      <c r="D144" s="2">
        <v>0.85733249643126852</v>
      </c>
      <c r="E144" s="2">
        <v>2.0934216851622351</v>
      </c>
      <c r="F144" s="2" t="s">
        <v>11</v>
      </c>
      <c r="G144" s="2" t="s">
        <v>12</v>
      </c>
      <c r="H144" s="2">
        <v>66.8</v>
      </c>
      <c r="J144" s="7">
        <v>2.143721321191999</v>
      </c>
      <c r="K144" s="14">
        <f t="shared" si="44"/>
        <v>139.22631265213153</v>
      </c>
      <c r="L144" s="9">
        <v>-5.0299636029763839E-2</v>
      </c>
      <c r="M144" s="9">
        <f t="shared" si="45"/>
        <v>0.89063624280436404</v>
      </c>
      <c r="N144" s="19">
        <f t="shared" si="46"/>
        <v>169.06889743835853</v>
      </c>
      <c r="O144" s="17">
        <f t="shared" si="47"/>
        <v>260.08860253615825</v>
      </c>
      <c r="P144" s="17">
        <f t="shared" si="48"/>
        <v>74.528318218074347</v>
      </c>
      <c r="Q144" s="16">
        <f t="shared" si="49"/>
        <v>473.87666263189124</v>
      </c>
      <c r="R144" s="16">
        <f t="shared" si="50"/>
        <v>40.905087047442493</v>
      </c>
      <c r="S144" s="30">
        <f t="shared" si="64"/>
        <v>0</v>
      </c>
      <c r="T144" s="25">
        <f t="shared" si="51"/>
        <v>0</v>
      </c>
      <c r="U144" s="25">
        <f t="shared" si="52"/>
        <v>0</v>
      </c>
      <c r="V144" s="25">
        <f t="shared" si="53"/>
        <v>0</v>
      </c>
      <c r="W144" s="25">
        <f t="shared" si="54"/>
        <v>0</v>
      </c>
      <c r="X144" s="34">
        <f t="shared" si="55"/>
        <v>0</v>
      </c>
      <c r="Y144" s="27">
        <f t="shared" si="56"/>
        <v>1</v>
      </c>
      <c r="Z144" s="27">
        <f t="shared" si="57"/>
        <v>0</v>
      </c>
      <c r="AA144" s="27">
        <f t="shared" si="58"/>
        <v>1</v>
      </c>
      <c r="AB144" s="27">
        <f t="shared" si="59"/>
        <v>0</v>
      </c>
      <c r="AD144" s="30">
        <f t="shared" si="60"/>
        <v>0</v>
      </c>
      <c r="AF144" s="30">
        <f t="shared" si="61"/>
        <v>0</v>
      </c>
      <c r="AH144" s="34">
        <f t="shared" si="62"/>
        <v>0</v>
      </c>
      <c r="AJ144" s="34">
        <f t="shared" si="63"/>
        <v>0</v>
      </c>
    </row>
    <row r="145" spans="1:36" x14ac:dyDescent="0.25">
      <c r="A145" s="6">
        <v>44419.375</v>
      </c>
      <c r="B145" s="2">
        <v>42.8</v>
      </c>
      <c r="C145" s="2">
        <v>1345</v>
      </c>
      <c r="D145" s="2">
        <v>1.631443769013172</v>
      </c>
      <c r="E145" s="2">
        <v>3.1287222843384268</v>
      </c>
      <c r="F145" s="2" t="s">
        <v>11</v>
      </c>
      <c r="G145" s="2" t="s">
        <v>14</v>
      </c>
      <c r="H145" s="2">
        <v>86.1</v>
      </c>
      <c r="I145" s="2" t="s">
        <v>72</v>
      </c>
      <c r="J145" s="7">
        <v>3.1248000064540506</v>
      </c>
      <c r="K145" s="14">
        <f t="shared" si="44"/>
        <v>1332.9074840396779</v>
      </c>
      <c r="L145" s="9">
        <v>3.9222778843761574E-3</v>
      </c>
      <c r="M145" s="9">
        <f t="shared" si="45"/>
        <v>1.0090722845397146</v>
      </c>
      <c r="N145" s="19">
        <f t="shared" si="46"/>
        <v>1618.6106952138311</v>
      </c>
      <c r="O145" s="17">
        <f t="shared" si="47"/>
        <v>2490.0037803921473</v>
      </c>
      <c r="P145" s="17">
        <f t="shared" si="48"/>
        <v>713.50990508503639</v>
      </c>
      <c r="Q145" s="16">
        <f t="shared" si="49"/>
        <v>4536.7412100612246</v>
      </c>
      <c r="R145" s="16">
        <f t="shared" si="50"/>
        <v>391.61201372229215</v>
      </c>
      <c r="S145" s="30">
        <f t="shared" si="64"/>
        <v>0</v>
      </c>
      <c r="T145" s="25">
        <f t="shared" si="51"/>
        <v>0</v>
      </c>
      <c r="U145" s="25">
        <f t="shared" si="52"/>
        <v>0</v>
      </c>
      <c r="V145" s="25">
        <f t="shared" si="53"/>
        <v>0</v>
      </c>
      <c r="W145" s="25">
        <f t="shared" si="54"/>
        <v>0</v>
      </c>
      <c r="X145" s="34">
        <f t="shared" si="55"/>
        <v>0</v>
      </c>
      <c r="Y145" s="27">
        <f t="shared" si="56"/>
        <v>0</v>
      </c>
      <c r="Z145" s="27">
        <f t="shared" si="57"/>
        <v>0</v>
      </c>
      <c r="AA145" s="27">
        <f t="shared" si="58"/>
        <v>0</v>
      </c>
      <c r="AB145" s="27">
        <f t="shared" si="59"/>
        <v>0</v>
      </c>
      <c r="AD145" s="30">
        <f t="shared" si="60"/>
        <v>0</v>
      </c>
      <c r="AF145" s="30">
        <f t="shared" si="61"/>
        <v>0</v>
      </c>
      <c r="AH145" s="34">
        <f t="shared" si="62"/>
        <v>0</v>
      </c>
      <c r="AJ145" s="34">
        <f t="shared" si="63"/>
        <v>0</v>
      </c>
    </row>
    <row r="146" spans="1:36" x14ac:dyDescent="0.25">
      <c r="A146" s="6">
        <v>44424.395833333336</v>
      </c>
      <c r="B146" s="2">
        <v>290</v>
      </c>
      <c r="C146" s="2">
        <v>32600</v>
      </c>
      <c r="D146" s="2">
        <v>2.4623979978989561</v>
      </c>
      <c r="E146" s="2">
        <v>4.5132176000679394</v>
      </c>
      <c r="F146" s="2" t="s">
        <v>11</v>
      </c>
      <c r="G146" s="2" t="s">
        <v>12</v>
      </c>
      <c r="I146" s="2" t="s">
        <v>73</v>
      </c>
      <c r="J146" s="7">
        <v>4.1779192559246789</v>
      </c>
      <c r="K146" s="14">
        <f t="shared" si="44"/>
        <v>15063.269836813291</v>
      </c>
      <c r="L146" s="9">
        <v>0.33529834414326043</v>
      </c>
      <c r="M146" s="9">
        <f t="shared" si="45"/>
        <v>2.1642047412792533</v>
      </c>
      <c r="N146" s="19">
        <f t="shared" si="46"/>
        <v>18292.019479749659</v>
      </c>
      <c r="O146" s="17">
        <f t="shared" si="47"/>
        <v>28139.686578288834</v>
      </c>
      <c r="P146" s="17">
        <f t="shared" si="48"/>
        <v>8063.4195247830148</v>
      </c>
      <c r="Q146" s="16">
        <f t="shared" si="49"/>
        <v>51269.992737852153</v>
      </c>
      <c r="R146" s="16">
        <f t="shared" si="50"/>
        <v>4425.631564584347</v>
      </c>
      <c r="S146" s="30">
        <f t="shared" si="64"/>
        <v>0</v>
      </c>
      <c r="T146" s="25">
        <f t="shared" si="51"/>
        <v>0</v>
      </c>
      <c r="U146" s="25">
        <f t="shared" si="52"/>
        <v>0</v>
      </c>
      <c r="V146" s="25">
        <f t="shared" si="53"/>
        <v>0</v>
      </c>
      <c r="W146" s="25">
        <f t="shared" si="54"/>
        <v>0</v>
      </c>
      <c r="X146" s="34">
        <f t="shared" si="55"/>
        <v>0</v>
      </c>
      <c r="Y146" s="27">
        <f t="shared" si="56"/>
        <v>0</v>
      </c>
      <c r="Z146" s="27">
        <f t="shared" si="57"/>
        <v>0</v>
      </c>
      <c r="AA146" s="27">
        <f t="shared" si="58"/>
        <v>0</v>
      </c>
      <c r="AB146" s="27">
        <f t="shared" si="59"/>
        <v>0</v>
      </c>
      <c r="AD146" s="30">
        <f t="shared" si="60"/>
        <v>0</v>
      </c>
      <c r="AF146" s="30">
        <f t="shared" si="61"/>
        <v>0</v>
      </c>
      <c r="AH146" s="34">
        <f t="shared" si="62"/>
        <v>0</v>
      </c>
      <c r="AJ146" s="34">
        <f t="shared" si="63"/>
        <v>0</v>
      </c>
    </row>
    <row r="147" spans="1:36" x14ac:dyDescent="0.25">
      <c r="A147" s="6">
        <v>44424.572916666664</v>
      </c>
      <c r="B147" s="2">
        <v>305</v>
      </c>
      <c r="C147" s="2">
        <v>32600</v>
      </c>
      <c r="D147" s="2">
        <v>2.4842998393467859</v>
      </c>
      <c r="E147" s="2">
        <v>4.5132176000679394</v>
      </c>
      <c r="F147" s="2" t="s">
        <v>11</v>
      </c>
      <c r="G147" s="2" t="s">
        <v>12</v>
      </c>
      <c r="H147" s="2">
        <v>673</v>
      </c>
      <c r="I147" s="2" t="s">
        <v>74</v>
      </c>
      <c r="J147" s="7">
        <v>4.2056768026411699</v>
      </c>
      <c r="K147" s="14">
        <f t="shared" si="44"/>
        <v>16057.45829199011</v>
      </c>
      <c r="L147" s="9">
        <v>0.30754079742676943</v>
      </c>
      <c r="M147" s="9">
        <f t="shared" si="45"/>
        <v>2.0302092278366266</v>
      </c>
      <c r="N147" s="19">
        <f t="shared" si="46"/>
        <v>19499.308121966787</v>
      </c>
      <c r="O147" s="17">
        <f t="shared" si="47"/>
        <v>29996.9295163432</v>
      </c>
      <c r="P147" s="17">
        <f t="shared" si="48"/>
        <v>8595.6119828371666</v>
      </c>
      <c r="Q147" s="16">
        <f t="shared" si="49"/>
        <v>54653.855300839787</v>
      </c>
      <c r="R147" s="16">
        <f t="shared" si="50"/>
        <v>4717.7269632621883</v>
      </c>
      <c r="S147" s="30">
        <f t="shared" si="64"/>
        <v>0</v>
      </c>
      <c r="T147" s="25">
        <f t="shared" si="51"/>
        <v>0</v>
      </c>
      <c r="U147" s="25">
        <f t="shared" si="52"/>
        <v>0</v>
      </c>
      <c r="V147" s="25">
        <f t="shared" si="53"/>
        <v>0</v>
      </c>
      <c r="W147" s="25">
        <f t="shared" si="54"/>
        <v>0</v>
      </c>
      <c r="X147" s="34">
        <f t="shared" si="55"/>
        <v>0</v>
      </c>
      <c r="Y147" s="27">
        <f t="shared" si="56"/>
        <v>0</v>
      </c>
      <c r="Z147" s="27">
        <f t="shared" si="57"/>
        <v>0</v>
      </c>
      <c r="AA147" s="27">
        <f t="shared" si="58"/>
        <v>0</v>
      </c>
      <c r="AB147" s="27">
        <f t="shared" si="59"/>
        <v>0</v>
      </c>
      <c r="AD147" s="30">
        <f t="shared" si="60"/>
        <v>0</v>
      </c>
      <c r="AF147" s="30">
        <f t="shared" si="61"/>
        <v>0</v>
      </c>
      <c r="AH147" s="34">
        <f t="shared" si="62"/>
        <v>0</v>
      </c>
      <c r="AJ147" s="34">
        <f t="shared" si="63"/>
        <v>0</v>
      </c>
    </row>
    <row r="148" spans="1:36" x14ac:dyDescent="0.25">
      <c r="A148" s="6">
        <v>44425.572916666664</v>
      </c>
      <c r="B148" s="2">
        <v>115</v>
      </c>
      <c r="C148" s="2">
        <v>6160</v>
      </c>
      <c r="D148" s="2">
        <v>2.0606978403536118</v>
      </c>
      <c r="E148" s="2">
        <v>3.7895807121644256</v>
      </c>
      <c r="F148" s="2" t="s">
        <v>11</v>
      </c>
      <c r="G148" s="2" t="s">
        <v>12</v>
      </c>
      <c r="H148" s="2">
        <v>467</v>
      </c>
      <c r="I148" s="2" t="s">
        <v>75</v>
      </c>
      <c r="J148" s="7">
        <v>3.6688200134867017</v>
      </c>
      <c r="K148" s="14">
        <f t="shared" si="44"/>
        <v>4664.660207483701</v>
      </c>
      <c r="L148" s="9">
        <v>0.12076069867772388</v>
      </c>
      <c r="M148" s="9">
        <f t="shared" si="45"/>
        <v>1.3205677854342468</v>
      </c>
      <c r="N148" s="19">
        <f t="shared" si="46"/>
        <v>5664.5108469859351</v>
      </c>
      <c r="O148" s="17">
        <f t="shared" si="47"/>
        <v>8714.0493169693145</v>
      </c>
      <c r="P148" s="17">
        <f t="shared" si="48"/>
        <v>2497.0084583879257</v>
      </c>
      <c r="Q148" s="16">
        <f t="shared" si="49"/>
        <v>15876.83800085417</v>
      </c>
      <c r="R148" s="16">
        <f t="shared" si="50"/>
        <v>1370.4904496796698</v>
      </c>
      <c r="S148" s="30">
        <f t="shared" si="64"/>
        <v>0</v>
      </c>
      <c r="T148" s="25">
        <f t="shared" si="51"/>
        <v>0</v>
      </c>
      <c r="U148" s="25">
        <f t="shared" si="52"/>
        <v>0</v>
      </c>
      <c r="V148" s="25">
        <f t="shared" si="53"/>
        <v>0</v>
      </c>
      <c r="W148" s="25">
        <f t="shared" si="54"/>
        <v>0</v>
      </c>
      <c r="X148" s="34">
        <f t="shared" si="55"/>
        <v>0</v>
      </c>
      <c r="Y148" s="27">
        <f t="shared" si="56"/>
        <v>0</v>
      </c>
      <c r="Z148" s="27">
        <f t="shared" si="57"/>
        <v>0</v>
      </c>
      <c r="AA148" s="27">
        <f t="shared" si="58"/>
        <v>0</v>
      </c>
      <c r="AB148" s="27">
        <f t="shared" si="59"/>
        <v>0</v>
      </c>
      <c r="AD148" s="30">
        <f t="shared" si="60"/>
        <v>0</v>
      </c>
      <c r="AF148" s="30">
        <f t="shared" si="61"/>
        <v>0</v>
      </c>
      <c r="AH148" s="34">
        <f t="shared" si="62"/>
        <v>0</v>
      </c>
      <c r="AJ148" s="34">
        <f t="shared" si="63"/>
        <v>0</v>
      </c>
    </row>
    <row r="149" spans="1:36" x14ac:dyDescent="0.25">
      <c r="A149" s="6">
        <v>44427.583333333336</v>
      </c>
      <c r="B149" s="2">
        <v>97.3</v>
      </c>
      <c r="C149" s="2">
        <v>3100</v>
      </c>
      <c r="D149" s="2">
        <v>1.9881128402683519</v>
      </c>
      <c r="E149" s="2">
        <v>3.4913616938342726</v>
      </c>
      <c r="F149" s="2" t="s">
        <v>11</v>
      </c>
      <c r="G149" s="2" t="s">
        <v>12</v>
      </c>
      <c r="H149" s="2">
        <v>619</v>
      </c>
      <c r="I149" s="2" t="s">
        <v>76</v>
      </c>
      <c r="J149" s="7">
        <v>3.5768285918712026</v>
      </c>
      <c r="K149" s="14">
        <f t="shared" si="44"/>
        <v>3774.2319945669133</v>
      </c>
      <c r="L149" s="9">
        <v>-8.5466898036929972E-2</v>
      </c>
      <c r="M149" s="9">
        <f t="shared" si="45"/>
        <v>0.82135915451475161</v>
      </c>
      <c r="N149" s="19">
        <f t="shared" si="46"/>
        <v>4583.2230261844516</v>
      </c>
      <c r="O149" s="17">
        <f t="shared" si="47"/>
        <v>7050.6408337255943</v>
      </c>
      <c r="P149" s="17">
        <f t="shared" si="48"/>
        <v>2020.3592105663217</v>
      </c>
      <c r="Q149" s="16">
        <f t="shared" si="49"/>
        <v>12846.138258740228</v>
      </c>
      <c r="R149" s="16">
        <f t="shared" si="50"/>
        <v>1108.8801055928725</v>
      </c>
      <c r="S149" s="30">
        <f t="shared" si="64"/>
        <v>0</v>
      </c>
      <c r="T149" s="25">
        <f t="shared" si="51"/>
        <v>0</v>
      </c>
      <c r="U149" s="25">
        <f t="shared" si="52"/>
        <v>0</v>
      </c>
      <c r="V149" s="25">
        <f t="shared" si="53"/>
        <v>0</v>
      </c>
      <c r="W149" s="25">
        <f t="shared" si="54"/>
        <v>0</v>
      </c>
      <c r="X149" s="34">
        <f t="shared" si="55"/>
        <v>0</v>
      </c>
      <c r="Y149" s="27">
        <f t="shared" si="56"/>
        <v>0</v>
      </c>
      <c r="Z149" s="27">
        <f t="shared" si="57"/>
        <v>0</v>
      </c>
      <c r="AA149" s="27">
        <f t="shared" si="58"/>
        <v>0</v>
      </c>
      <c r="AB149" s="27">
        <f t="shared" si="59"/>
        <v>0</v>
      </c>
      <c r="AD149" s="30">
        <f t="shared" si="60"/>
        <v>0</v>
      </c>
      <c r="AF149" s="30">
        <f t="shared" si="61"/>
        <v>0</v>
      </c>
      <c r="AH149" s="34">
        <f t="shared" si="62"/>
        <v>0</v>
      </c>
      <c r="AJ149" s="34">
        <f t="shared" si="63"/>
        <v>0</v>
      </c>
    </row>
    <row r="150" spans="1:36" x14ac:dyDescent="0.25">
      <c r="A150" s="6">
        <v>44433.375</v>
      </c>
      <c r="B150" s="2">
        <v>13.6</v>
      </c>
      <c r="C150" s="2">
        <v>205</v>
      </c>
      <c r="D150" s="2">
        <v>1.1335389083702174</v>
      </c>
      <c r="E150" s="2">
        <v>2.3117538610557542</v>
      </c>
      <c r="F150" s="2" t="s">
        <v>11</v>
      </c>
      <c r="G150" s="2" t="s">
        <v>14</v>
      </c>
      <c r="H150" s="2">
        <v>225</v>
      </c>
      <c r="J150" s="7">
        <v>2.4937746443818405</v>
      </c>
      <c r="K150" s="14">
        <f t="shared" si="44"/>
        <v>311.72716105897871</v>
      </c>
      <c r="L150" s="9">
        <v>-0.18202078332608629</v>
      </c>
      <c r="M150" s="9">
        <f t="shared" si="45"/>
        <v>0.65762636564484056</v>
      </c>
      <c r="N150" s="19">
        <f t="shared" si="46"/>
        <v>378.54458986869008</v>
      </c>
      <c r="O150" s="17">
        <f t="shared" si="47"/>
        <v>582.33734807708788</v>
      </c>
      <c r="P150" s="17">
        <f t="shared" si="48"/>
        <v>166.8686084840071</v>
      </c>
      <c r="Q150" s="16">
        <f t="shared" si="49"/>
        <v>1061.0079655232585</v>
      </c>
      <c r="R150" s="16">
        <f t="shared" si="50"/>
        <v>91.586327435314985</v>
      </c>
      <c r="S150" s="30">
        <f t="shared" si="64"/>
        <v>0</v>
      </c>
      <c r="T150" s="25">
        <f t="shared" si="51"/>
        <v>0</v>
      </c>
      <c r="U150" s="25">
        <f t="shared" si="52"/>
        <v>0</v>
      </c>
      <c r="V150" s="25">
        <f t="shared" si="53"/>
        <v>0</v>
      </c>
      <c r="W150" s="25">
        <f t="shared" si="54"/>
        <v>0</v>
      </c>
      <c r="X150" s="34">
        <f t="shared" si="55"/>
        <v>1</v>
      </c>
      <c r="Y150" s="27">
        <f t="shared" si="56"/>
        <v>1</v>
      </c>
      <c r="Z150" s="27">
        <f t="shared" si="57"/>
        <v>0</v>
      </c>
      <c r="AA150" s="27">
        <f t="shared" si="58"/>
        <v>1</v>
      </c>
      <c r="AB150" s="27">
        <f t="shared" si="59"/>
        <v>0</v>
      </c>
      <c r="AD150" s="30">
        <f t="shared" si="60"/>
        <v>0</v>
      </c>
      <c r="AF150" s="30">
        <f t="shared" si="61"/>
        <v>0</v>
      </c>
      <c r="AH150" s="34">
        <f t="shared" si="62"/>
        <v>0</v>
      </c>
      <c r="AJ150" s="34">
        <f t="shared" si="63"/>
        <v>0</v>
      </c>
    </row>
    <row r="151" spans="1:36" x14ac:dyDescent="0.25">
      <c r="A151" s="6">
        <v>44440.40625</v>
      </c>
      <c r="B151" s="2">
        <v>51.9</v>
      </c>
      <c r="C151" s="2">
        <v>7415</v>
      </c>
      <c r="D151" s="2">
        <v>1.7151673578484579</v>
      </c>
      <c r="E151" s="2">
        <v>3.870111155364401</v>
      </c>
      <c r="F151" s="2" t="s">
        <v>11</v>
      </c>
      <c r="G151" s="2" t="s">
        <v>14</v>
      </c>
      <c r="H151" s="2">
        <v>905</v>
      </c>
      <c r="I151" s="2" t="s">
        <v>77</v>
      </c>
      <c r="J151" s="7">
        <v>3.2309080446253362</v>
      </c>
      <c r="K151" s="14">
        <f t="shared" si="44"/>
        <v>1701.7981398883207</v>
      </c>
      <c r="L151" s="9">
        <v>0.63920311073906477</v>
      </c>
      <c r="M151" s="9">
        <f t="shared" si="45"/>
        <v>4.3571560141008323</v>
      </c>
      <c r="N151" s="19">
        <f t="shared" si="46"/>
        <v>2066.5715387612322</v>
      </c>
      <c r="O151" s="17">
        <f t="shared" si="47"/>
        <v>3179.1282234709856</v>
      </c>
      <c r="P151" s="17">
        <f t="shared" si="48"/>
        <v>910.97832655688092</v>
      </c>
      <c r="Q151" s="16">
        <f t="shared" si="49"/>
        <v>5792.3133037244315</v>
      </c>
      <c r="R151" s="16">
        <f t="shared" si="50"/>
        <v>499.99313867659072</v>
      </c>
      <c r="S151" s="30">
        <f t="shared" si="64"/>
        <v>0</v>
      </c>
      <c r="T151" s="25">
        <f t="shared" si="51"/>
        <v>0</v>
      </c>
      <c r="U151" s="25">
        <f t="shared" si="52"/>
        <v>0</v>
      </c>
      <c r="V151" s="25">
        <f t="shared" si="53"/>
        <v>0</v>
      </c>
      <c r="W151" s="25">
        <f t="shared" si="54"/>
        <v>0</v>
      </c>
      <c r="X151" s="34">
        <f t="shared" si="55"/>
        <v>0</v>
      </c>
      <c r="Y151" s="27">
        <f t="shared" si="56"/>
        <v>0</v>
      </c>
      <c r="Z151" s="27">
        <f t="shared" si="57"/>
        <v>0</v>
      </c>
      <c r="AA151" s="27">
        <f t="shared" si="58"/>
        <v>0</v>
      </c>
      <c r="AB151" s="27">
        <f t="shared" si="59"/>
        <v>0</v>
      </c>
      <c r="AD151" s="30">
        <f t="shared" si="60"/>
        <v>0</v>
      </c>
      <c r="AF151" s="30">
        <f t="shared" si="61"/>
        <v>0</v>
      </c>
      <c r="AH151" s="34">
        <f t="shared" si="62"/>
        <v>0</v>
      </c>
      <c r="AJ151" s="34">
        <f t="shared" si="63"/>
        <v>0</v>
      </c>
    </row>
    <row r="152" spans="1:36" x14ac:dyDescent="0.25">
      <c r="A152" s="6">
        <v>44440.5</v>
      </c>
      <c r="B152" s="2">
        <v>65.2</v>
      </c>
      <c r="C152" s="2">
        <v>7195</v>
      </c>
      <c r="D152" s="2">
        <v>1.8142475957319202</v>
      </c>
      <c r="E152" s="2">
        <v>3.857030798272624</v>
      </c>
      <c r="F152" s="2" t="s">
        <v>11</v>
      </c>
      <c r="G152" s="2" t="s">
        <v>14</v>
      </c>
      <c r="H152" s="2">
        <v>921</v>
      </c>
      <c r="I152" s="2" t="s">
        <v>77</v>
      </c>
      <c r="J152" s="7">
        <v>3.3564785058252458</v>
      </c>
      <c r="K152" s="14">
        <f t="shared" si="44"/>
        <v>2272.3671681137967</v>
      </c>
      <c r="L152" s="9">
        <v>0.5005522924473782</v>
      </c>
      <c r="M152" s="9">
        <f t="shared" si="45"/>
        <v>3.1663016879320134</v>
      </c>
      <c r="N152" s="19">
        <f t="shared" si="46"/>
        <v>2759.4396804004055</v>
      </c>
      <c r="O152" s="17">
        <f t="shared" si="47"/>
        <v>4245.0079295030228</v>
      </c>
      <c r="P152" s="17">
        <f t="shared" si="48"/>
        <v>1216.4058660135522</v>
      </c>
      <c r="Q152" s="16">
        <f t="shared" si="49"/>
        <v>7734.3265751106837</v>
      </c>
      <c r="R152" s="16">
        <f t="shared" si="50"/>
        <v>667.62794363226442</v>
      </c>
      <c r="S152" s="30">
        <f t="shared" si="64"/>
        <v>0</v>
      </c>
      <c r="T152" s="25">
        <f t="shared" si="51"/>
        <v>0</v>
      </c>
      <c r="U152" s="25">
        <f t="shared" si="52"/>
        <v>0</v>
      </c>
      <c r="V152" s="25">
        <f t="shared" si="53"/>
        <v>0</v>
      </c>
      <c r="W152" s="25">
        <f t="shared" si="54"/>
        <v>0</v>
      </c>
      <c r="X152" s="34">
        <f t="shared" si="55"/>
        <v>0</v>
      </c>
      <c r="Y152" s="27">
        <f t="shared" si="56"/>
        <v>0</v>
      </c>
      <c r="Z152" s="27">
        <f t="shared" si="57"/>
        <v>0</v>
      </c>
      <c r="AA152" s="27">
        <f t="shared" si="58"/>
        <v>0</v>
      </c>
      <c r="AB152" s="27">
        <f t="shared" si="59"/>
        <v>0</v>
      </c>
      <c r="AD152" s="30">
        <f t="shared" si="60"/>
        <v>0</v>
      </c>
      <c r="AF152" s="30">
        <f t="shared" si="61"/>
        <v>0</v>
      </c>
      <c r="AH152" s="34">
        <f t="shared" si="62"/>
        <v>0</v>
      </c>
      <c r="AJ152" s="34">
        <f t="shared" si="63"/>
        <v>0</v>
      </c>
    </row>
    <row r="153" spans="1:36" x14ac:dyDescent="0.25">
      <c r="A153" s="6">
        <v>44440.59375</v>
      </c>
      <c r="B153" s="2">
        <v>70.3</v>
      </c>
      <c r="C153" s="2">
        <v>4950</v>
      </c>
      <c r="D153" s="2">
        <v>1.8469553250198238</v>
      </c>
      <c r="E153" s="2">
        <v>3.6946051989335689</v>
      </c>
      <c r="F153" s="2" t="s">
        <v>11</v>
      </c>
      <c r="G153" s="2" t="s">
        <v>14</v>
      </c>
      <c r="H153" s="2">
        <v>791</v>
      </c>
      <c r="I153" s="2" t="s">
        <v>77</v>
      </c>
      <c r="J153" s="7">
        <v>3.3979310168326844</v>
      </c>
      <c r="K153" s="14">
        <f t="shared" si="44"/>
        <v>2499.9482393477087</v>
      </c>
      <c r="L153" s="9">
        <v>0.29667418210088448</v>
      </c>
      <c r="M153" s="9">
        <f t="shared" si="45"/>
        <v>1.9800409952853937</v>
      </c>
      <c r="N153" s="19">
        <f t="shared" si="46"/>
        <v>3035.801813810458</v>
      </c>
      <c r="O153" s="17">
        <f t="shared" si="47"/>
        <v>4670.1520107716533</v>
      </c>
      <c r="P153" s="17">
        <f t="shared" si="48"/>
        <v>1338.2307867073173</v>
      </c>
      <c r="Q153" s="16">
        <f t="shared" si="49"/>
        <v>8508.9312921369601</v>
      </c>
      <c r="R153" s="16">
        <f t="shared" si="50"/>
        <v>734.49191030523991</v>
      </c>
      <c r="S153" s="30">
        <f t="shared" si="64"/>
        <v>0</v>
      </c>
      <c r="T153" s="25">
        <f t="shared" si="51"/>
        <v>0</v>
      </c>
      <c r="U153" s="25">
        <f t="shared" si="52"/>
        <v>0</v>
      </c>
      <c r="V153" s="25">
        <f t="shared" si="53"/>
        <v>0</v>
      </c>
      <c r="W153" s="25">
        <f t="shared" si="54"/>
        <v>0</v>
      </c>
      <c r="X153" s="34">
        <f t="shared" si="55"/>
        <v>0</v>
      </c>
      <c r="Y153" s="27">
        <f t="shared" si="56"/>
        <v>0</v>
      </c>
      <c r="Z153" s="27">
        <f t="shared" si="57"/>
        <v>0</v>
      </c>
      <c r="AA153" s="27">
        <f t="shared" si="58"/>
        <v>0</v>
      </c>
      <c r="AB153" s="27">
        <f t="shared" si="59"/>
        <v>0</v>
      </c>
      <c r="AD153" s="30">
        <f t="shared" si="60"/>
        <v>0</v>
      </c>
      <c r="AF153" s="30">
        <f t="shared" si="61"/>
        <v>0</v>
      </c>
      <c r="AH153" s="34">
        <f t="shared" si="62"/>
        <v>0</v>
      </c>
      <c r="AJ153" s="34">
        <f t="shared" si="63"/>
        <v>0</v>
      </c>
    </row>
    <row r="154" spans="1:36" x14ac:dyDescent="0.25">
      <c r="A154" s="6">
        <v>44480.413194444445</v>
      </c>
      <c r="B154" s="2">
        <v>15</v>
      </c>
      <c r="C154" s="2">
        <v>345</v>
      </c>
      <c r="D154" s="2">
        <v>1.1760912590556813</v>
      </c>
      <c r="E154" s="2">
        <v>2.537819095073274</v>
      </c>
      <c r="F154" s="2" t="s">
        <v>11</v>
      </c>
      <c r="G154" s="2" t="s">
        <v>14</v>
      </c>
      <c r="J154" s="7">
        <v>2.5477038477715093</v>
      </c>
      <c r="K154" s="14">
        <f t="shared" si="44"/>
        <v>352.94241073919579</v>
      </c>
      <c r="L154" s="9">
        <v>-9.8847526982352996E-3</v>
      </c>
      <c r="M154" s="9">
        <f t="shared" si="45"/>
        <v>0.97749658160219033</v>
      </c>
      <c r="N154" s="19">
        <f t="shared" si="46"/>
        <v>428.59415800234905</v>
      </c>
      <c r="O154" s="17">
        <f t="shared" si="47"/>
        <v>659.33153465222449</v>
      </c>
      <c r="P154" s="17">
        <f t="shared" si="48"/>
        <v>188.93127167670036</v>
      </c>
      <c r="Q154" s="16">
        <f t="shared" si="49"/>
        <v>1201.2899610451905</v>
      </c>
      <c r="R154" s="16">
        <f t="shared" si="50"/>
        <v>103.69548513500742</v>
      </c>
      <c r="S154" s="30">
        <f t="shared" si="64"/>
        <v>0</v>
      </c>
      <c r="T154" s="26">
        <f t="shared" si="51"/>
        <v>0</v>
      </c>
      <c r="U154" s="26">
        <f t="shared" si="52"/>
        <v>1</v>
      </c>
      <c r="V154" s="26">
        <f t="shared" si="53"/>
        <v>0</v>
      </c>
      <c r="W154" s="26">
        <f t="shared" si="54"/>
        <v>1</v>
      </c>
      <c r="X154" s="34">
        <f t="shared" si="55"/>
        <v>0</v>
      </c>
      <c r="Y154" s="28">
        <f t="shared" si="56"/>
        <v>0</v>
      </c>
      <c r="Z154" s="28">
        <f t="shared" si="57"/>
        <v>0</v>
      </c>
      <c r="AA154" s="28">
        <f t="shared" si="58"/>
        <v>0</v>
      </c>
      <c r="AB154" s="28">
        <f t="shared" si="59"/>
        <v>0</v>
      </c>
      <c r="AD154" s="30">
        <f t="shared" si="60"/>
        <v>0</v>
      </c>
      <c r="AF154" s="30">
        <f t="shared" si="61"/>
        <v>0</v>
      </c>
      <c r="AH154" s="34">
        <f t="shared" si="62"/>
        <v>1</v>
      </c>
      <c r="AJ154" s="34">
        <f t="shared" si="63"/>
        <v>0</v>
      </c>
    </row>
    <row r="155" spans="1:36" x14ac:dyDescent="0.25">
      <c r="S155" s="31">
        <f>COUNTIF(S6:S154,1)</f>
        <v>9</v>
      </c>
      <c r="T155" s="2">
        <f t="shared" ref="T155:W155" si="65">COUNTIF(T6:T154,1)</f>
        <v>1</v>
      </c>
      <c r="U155" s="2">
        <f t="shared" si="65"/>
        <v>28</v>
      </c>
      <c r="V155" s="2">
        <f t="shared" si="65"/>
        <v>0</v>
      </c>
      <c r="W155" s="2">
        <f t="shared" si="65"/>
        <v>48</v>
      </c>
      <c r="X155" s="31">
        <f>COUNTIF(X6:X154,1)</f>
        <v>19</v>
      </c>
      <c r="Y155" s="2">
        <f t="shared" ref="Y155" si="66">COUNTIF(Y6:Y154,1)</f>
        <v>36</v>
      </c>
      <c r="Z155" s="2">
        <f t="shared" ref="Z155" si="67">COUNTIF(Z6:Z154,1)</f>
        <v>5</v>
      </c>
      <c r="AA155" s="2">
        <f t="shared" ref="AA155" si="68">COUNTIF(AA6:AA154,1)</f>
        <v>48</v>
      </c>
      <c r="AB155" s="2">
        <f t="shared" ref="AB155" si="69">COUNTIF(AB6:AB154,1)</f>
        <v>1</v>
      </c>
      <c r="AD155" s="31">
        <f>COUNTIF(AD6:AD154,1)</f>
        <v>8</v>
      </c>
      <c r="AF155" s="31">
        <f>COUNTIF(AF6:AF154,1)</f>
        <v>5</v>
      </c>
      <c r="AH155" s="31">
        <f>COUNTIF(AH6:AH154,1)</f>
        <v>25</v>
      </c>
      <c r="AJ155" s="31">
        <f>COUNTIF(AJ6:AJ154,1)</f>
        <v>6</v>
      </c>
    </row>
    <row r="156" spans="1:36" x14ac:dyDescent="0.25">
      <c r="B156" s="36" t="s">
        <v>110</v>
      </c>
      <c r="C156" s="25">
        <f>COUNTIF(C6:C154,"&gt;235")</f>
        <v>95</v>
      </c>
      <c r="S156" s="31"/>
      <c r="X156" s="35"/>
      <c r="AD156" s="31"/>
      <c r="AH156" s="31"/>
    </row>
    <row r="157" spans="1:36" x14ac:dyDescent="0.25">
      <c r="B157" s="36" t="s">
        <v>112</v>
      </c>
      <c r="C157" s="25">
        <f>COUNTIF(C6:C154,"&gt;410")</f>
        <v>72</v>
      </c>
      <c r="S157" s="32">
        <f t="shared" ref="S157:AF157" si="70">S155/COUNT(S6:S153)</f>
        <v>6.0810810810810814E-2</v>
      </c>
      <c r="T157" s="22">
        <f t="shared" si="70"/>
        <v>6.7567567567567571E-3</v>
      </c>
      <c r="U157" s="22">
        <f t="shared" si="70"/>
        <v>0.1891891891891892</v>
      </c>
      <c r="V157" s="22">
        <f t="shared" si="70"/>
        <v>0</v>
      </c>
      <c r="W157" s="22">
        <f t="shared" si="70"/>
        <v>0.32432432432432434</v>
      </c>
      <c r="X157" s="32">
        <f t="shared" si="70"/>
        <v>0.12837837837837837</v>
      </c>
      <c r="Y157" s="22">
        <f t="shared" si="70"/>
        <v>0.24324324324324326</v>
      </c>
      <c r="Z157" s="22">
        <f t="shared" si="70"/>
        <v>3.3783783783783786E-2</v>
      </c>
      <c r="AA157" s="22">
        <f t="shared" si="70"/>
        <v>0.32432432432432434</v>
      </c>
      <c r="AB157" s="22">
        <f t="shared" si="70"/>
        <v>6.7567567567567571E-3</v>
      </c>
      <c r="AD157" s="32">
        <f t="shared" si="70"/>
        <v>5.4054054054054057E-2</v>
      </c>
      <c r="AF157" s="32">
        <f t="shared" si="70"/>
        <v>3.3783783783783786E-2</v>
      </c>
      <c r="AH157" s="32">
        <f t="shared" ref="AH157:AJ157" si="71">AH155/COUNT(AH6:AH153)</f>
        <v>0.16891891891891891</v>
      </c>
      <c r="AJ157" s="32">
        <f t="shared" ref="AJ157" si="72">AJ155/COUNT(AJ6:AJ153)</f>
        <v>4.0540540540540543E-2</v>
      </c>
    </row>
    <row r="158" spans="1:36" x14ac:dyDescent="0.25">
      <c r="B158" s="36" t="s">
        <v>113</v>
      </c>
      <c r="C158" s="25">
        <f>COUNTIF(C7:C155,"&gt;1265")</f>
        <v>36</v>
      </c>
    </row>
    <row r="159" spans="1:36" x14ac:dyDescent="0.25">
      <c r="S159" s="3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4jmp</vt:lpstr>
      <vt:lpstr>n=149 with residuals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Ted R</dc:creator>
  <cp:lastModifiedBy>Campbell, Ted</cp:lastModifiedBy>
  <dcterms:created xsi:type="dcterms:W3CDTF">2022-03-27T15:47:49Z</dcterms:created>
  <dcterms:modified xsi:type="dcterms:W3CDTF">2022-03-28T12:16:41Z</dcterms:modified>
</cp:coreProperties>
</file>