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ko\Desktop\toDeploy\Scores\"/>
    </mc:Choice>
  </mc:AlternateContent>
  <xr:revisionPtr revIDLastSave="0" documentId="13_ncr:1_{D7228D0E-3414-4380-AF50-89BD088B2F1C}" xr6:coauthVersionLast="47" xr6:coauthVersionMax="47" xr10:uidLastSave="{00000000-0000-0000-0000-000000000000}"/>
  <bookViews>
    <workbookView xWindow="-120" yWindow="-120" windowWidth="20730" windowHeight="11760" xr2:uid="{8ED5DE68-328F-4D1B-9CB4-54BAFF6A7C7A}"/>
  </bookViews>
  <sheets>
    <sheet name="Instructions" sheetId="5" r:id="rId1"/>
    <sheet name="Form1" sheetId="14" r:id="rId2"/>
    <sheet name="Form2" sheetId="1" r:id="rId3"/>
    <sheet name="Form3" sheetId="3" r:id="rId4"/>
    <sheet name="Form3Analysis" sheetId="9" r:id="rId5"/>
    <sheet name="Form4" sheetId="13" r:id="rId6"/>
    <sheet name="Form4Analysi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9" l="1"/>
  <c r="E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" i="9"/>
  <c r="I3" i="11"/>
  <c r="A2" i="1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138" i="11"/>
  <c r="AG139" i="11"/>
  <c r="AG140" i="11"/>
  <c r="AG141" i="11"/>
  <c r="AG142" i="11"/>
  <c r="AG143" i="11"/>
  <c r="AG144" i="11"/>
  <c r="AG145" i="11"/>
  <c r="AG146" i="11"/>
  <c r="AG147" i="11"/>
  <c r="AG148" i="11"/>
  <c r="AG149" i="11"/>
  <c r="AG150" i="11"/>
  <c r="AG151" i="11"/>
  <c r="AG152" i="11"/>
  <c r="AG153" i="11"/>
  <c r="AG154" i="11"/>
  <c r="AG155" i="11"/>
  <c r="AG156" i="11"/>
  <c r="AG157" i="11"/>
  <c r="AG158" i="11"/>
  <c r="AG159" i="11"/>
  <c r="AG160" i="11"/>
  <c r="AG161" i="11"/>
  <c r="AG162" i="11"/>
  <c r="AG163" i="11"/>
  <c r="AG164" i="11"/>
  <c r="AG165" i="11"/>
  <c r="AG166" i="11"/>
  <c r="AG167" i="11"/>
  <c r="AG168" i="11"/>
  <c r="AG169" i="11"/>
  <c r="AG170" i="11"/>
  <c r="AG171" i="11"/>
  <c r="AG172" i="11"/>
  <c r="AG173" i="11"/>
  <c r="AG174" i="11"/>
  <c r="AG175" i="11"/>
  <c r="AG176" i="11"/>
  <c r="AG177" i="11"/>
  <c r="AG178" i="11"/>
  <c r="AG179" i="11"/>
  <c r="AG180" i="11"/>
  <c r="AG181" i="11"/>
  <c r="AG182" i="11"/>
  <c r="AG183" i="11"/>
  <c r="AG184" i="11"/>
  <c r="AG185" i="11"/>
  <c r="AG186" i="11"/>
  <c r="AG187" i="11"/>
  <c r="AG188" i="11"/>
  <c r="AG189" i="11"/>
  <c r="AG190" i="11"/>
  <c r="AG191" i="11"/>
  <c r="AG192" i="11"/>
  <c r="AG193" i="11"/>
  <c r="AG194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5" i="11"/>
  <c r="AD166" i="11"/>
  <c r="AD167" i="11"/>
  <c r="AD168" i="11"/>
  <c r="AD169" i="11"/>
  <c r="AD170" i="11"/>
  <c r="AD171" i="11"/>
  <c r="AD172" i="11"/>
  <c r="AD173" i="11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C3" i="11"/>
  <c r="C4" i="11"/>
  <c r="D4" i="11" s="1"/>
  <c r="C5" i="11"/>
  <c r="C6" i="11"/>
  <c r="D6" i="11" s="1"/>
  <c r="C7" i="11"/>
  <c r="C8" i="11"/>
  <c r="D8" i="11" s="1"/>
  <c r="C9" i="11"/>
  <c r="C10" i="11"/>
  <c r="C11" i="11"/>
  <c r="C12" i="11"/>
  <c r="C13" i="11"/>
  <c r="C14" i="11"/>
  <c r="C15" i="11"/>
  <c r="C16" i="11"/>
  <c r="C17" i="11"/>
  <c r="C18" i="11"/>
  <c r="C19" i="11"/>
  <c r="C20" i="11"/>
  <c r="D20" i="11" s="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D37" i="11" s="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D75" i="11" s="1"/>
  <c r="C76" i="11"/>
  <c r="C77" i="11"/>
  <c r="C78" i="11"/>
  <c r="C79" i="11"/>
  <c r="C80" i="11"/>
  <c r="C81" i="11"/>
  <c r="D81" i="11" s="1"/>
  <c r="C82" i="11"/>
  <c r="D82" i="11" s="1"/>
  <c r="C83" i="11"/>
  <c r="D83" i="11" s="1"/>
  <c r="C84" i="11"/>
  <c r="D84" i="11" s="1"/>
  <c r="C85" i="11"/>
  <c r="D85" i="11" s="1"/>
  <c r="C86" i="11"/>
  <c r="D86" i="11" s="1"/>
  <c r="C87" i="11"/>
  <c r="D87" i="11" s="1"/>
  <c r="C88" i="11"/>
  <c r="D88" i="11" s="1"/>
  <c r="C89" i="11"/>
  <c r="D89" i="11" s="1"/>
  <c r="C90" i="11"/>
  <c r="D90" i="11" s="1"/>
  <c r="C91" i="11"/>
  <c r="D91" i="11" s="1"/>
  <c r="C92" i="11"/>
  <c r="D92" i="11" s="1"/>
  <c r="C93" i="11"/>
  <c r="D93" i="11" s="1"/>
  <c r="C94" i="11"/>
  <c r="D94" i="11" s="1"/>
  <c r="C95" i="11"/>
  <c r="D95" i="11" s="1"/>
  <c r="C96" i="11"/>
  <c r="D96" i="11" s="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D104" i="11" s="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D112" i="11" s="1"/>
  <c r="C113" i="11"/>
  <c r="D113" i="11" s="1"/>
  <c r="C114" i="11"/>
  <c r="D114" i="11" s="1"/>
  <c r="C115" i="11"/>
  <c r="D115" i="11" s="1"/>
  <c r="C116" i="11"/>
  <c r="D116" i="11" s="1"/>
  <c r="C117" i="11"/>
  <c r="D117" i="11" s="1"/>
  <c r="C118" i="11"/>
  <c r="D118" i="11" s="1"/>
  <c r="C119" i="11"/>
  <c r="D119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 s="1"/>
  <c r="C126" i="11"/>
  <c r="D126" i="11" s="1"/>
  <c r="C127" i="11"/>
  <c r="D127" i="11" s="1"/>
  <c r="C128" i="11"/>
  <c r="D128" i="11" s="1"/>
  <c r="C129" i="11"/>
  <c r="D129" i="11" s="1"/>
  <c r="C130" i="11"/>
  <c r="D130" i="11" s="1"/>
  <c r="C131" i="11"/>
  <c r="D131" i="11" s="1"/>
  <c r="C132" i="11"/>
  <c r="D132" i="11" s="1"/>
  <c r="C133" i="11"/>
  <c r="D133" i="11" s="1"/>
  <c r="C134" i="11"/>
  <c r="D134" i="11" s="1"/>
  <c r="C135" i="11"/>
  <c r="D135" i="11" s="1"/>
  <c r="C136" i="11"/>
  <c r="D136" i="11" s="1"/>
  <c r="C137" i="11"/>
  <c r="D137" i="11" s="1"/>
  <c r="C138" i="11"/>
  <c r="D138" i="11" s="1"/>
  <c r="C139" i="11"/>
  <c r="D139" i="11" s="1"/>
  <c r="C140" i="11"/>
  <c r="D140" i="11" s="1"/>
  <c r="C141" i="11"/>
  <c r="D141" i="11" s="1"/>
  <c r="C142" i="11"/>
  <c r="D142" i="11" s="1"/>
  <c r="C143" i="11"/>
  <c r="D143" i="11" s="1"/>
  <c r="C144" i="11"/>
  <c r="D144" i="11" s="1"/>
  <c r="C145" i="11"/>
  <c r="D145" i="11" s="1"/>
  <c r="C146" i="11"/>
  <c r="D146" i="11" s="1"/>
  <c r="C147" i="11"/>
  <c r="D147" i="11" s="1"/>
  <c r="C148" i="11"/>
  <c r="D148" i="11" s="1"/>
  <c r="C149" i="11"/>
  <c r="D149" i="11" s="1"/>
  <c r="C150" i="11"/>
  <c r="D150" i="11" s="1"/>
  <c r="C151" i="11"/>
  <c r="D151" i="11" s="1"/>
  <c r="C152" i="11"/>
  <c r="D152" i="11" s="1"/>
  <c r="C153" i="11"/>
  <c r="D153" i="11" s="1"/>
  <c r="C154" i="11"/>
  <c r="D154" i="11" s="1"/>
  <c r="C155" i="11"/>
  <c r="D155" i="11" s="1"/>
  <c r="C156" i="11"/>
  <c r="D156" i="11" s="1"/>
  <c r="C157" i="11"/>
  <c r="D157" i="11" s="1"/>
  <c r="C158" i="11"/>
  <c r="D158" i="11" s="1"/>
  <c r="C159" i="11"/>
  <c r="D159" i="11" s="1"/>
  <c r="C160" i="11"/>
  <c r="D160" i="11" s="1"/>
  <c r="C161" i="11"/>
  <c r="D161" i="11" s="1"/>
  <c r="C162" i="11"/>
  <c r="D162" i="11" s="1"/>
  <c r="C163" i="11"/>
  <c r="D163" i="11" s="1"/>
  <c r="C164" i="11"/>
  <c r="D164" i="11" s="1"/>
  <c r="C165" i="11"/>
  <c r="D165" i="11" s="1"/>
  <c r="C166" i="11"/>
  <c r="D166" i="11" s="1"/>
  <c r="C167" i="11"/>
  <c r="D167" i="11" s="1"/>
  <c r="C168" i="11"/>
  <c r="D168" i="11" s="1"/>
  <c r="C169" i="11"/>
  <c r="D169" i="11" s="1"/>
  <c r="C170" i="11"/>
  <c r="D170" i="11" s="1"/>
  <c r="C171" i="11"/>
  <c r="D171" i="11" s="1"/>
  <c r="C172" i="11"/>
  <c r="D172" i="11" s="1"/>
  <c r="C173" i="11"/>
  <c r="D173" i="11" s="1"/>
  <c r="C174" i="11"/>
  <c r="D174" i="11" s="1"/>
  <c r="C175" i="11"/>
  <c r="D175" i="11" s="1"/>
  <c r="C176" i="11"/>
  <c r="D176" i="11" s="1"/>
  <c r="C177" i="11"/>
  <c r="D177" i="11" s="1"/>
  <c r="C178" i="11"/>
  <c r="D178" i="11" s="1"/>
  <c r="C179" i="11"/>
  <c r="D179" i="11" s="1"/>
  <c r="C180" i="11"/>
  <c r="D180" i="11" s="1"/>
  <c r="C181" i="11"/>
  <c r="D181" i="11" s="1"/>
  <c r="C182" i="11"/>
  <c r="D182" i="11" s="1"/>
  <c r="C183" i="11"/>
  <c r="D183" i="11" s="1"/>
  <c r="C184" i="11"/>
  <c r="D184" i="11" s="1"/>
  <c r="C185" i="11"/>
  <c r="D185" i="11" s="1"/>
  <c r="C186" i="11"/>
  <c r="D186" i="11" s="1"/>
  <c r="C187" i="11"/>
  <c r="D187" i="11" s="1"/>
  <c r="C188" i="11"/>
  <c r="D188" i="11" s="1"/>
  <c r="C189" i="11"/>
  <c r="D189" i="11" s="1"/>
  <c r="C190" i="11"/>
  <c r="D190" i="11" s="1"/>
  <c r="C191" i="11"/>
  <c r="D191" i="11" s="1"/>
  <c r="C192" i="11"/>
  <c r="D192" i="11" s="1"/>
  <c r="C193" i="11"/>
  <c r="D193" i="11" s="1"/>
  <c r="C194" i="11"/>
  <c r="D194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L3" i="14"/>
  <c r="AL2" i="14"/>
  <c r="AN7" i="14"/>
  <c r="AN2" i="14"/>
  <c r="AN4" i="14"/>
  <c r="AN5" i="14"/>
  <c r="AN6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30" i="14"/>
  <c r="S31" i="14"/>
  <c r="X31" i="14"/>
  <c r="S32" i="14"/>
  <c r="X32" i="14"/>
  <c r="S33" i="14"/>
  <c r="X33" i="14"/>
  <c r="S34" i="14"/>
  <c r="X34" i="14"/>
  <c r="S35" i="14"/>
  <c r="X35" i="14"/>
  <c r="S36" i="14"/>
  <c r="X36" i="14"/>
  <c r="S37" i="14"/>
  <c r="X37" i="14"/>
  <c r="S38" i="14"/>
  <c r="X38" i="14"/>
  <c r="S39" i="14"/>
  <c r="X39" i="14"/>
  <c r="S40" i="14"/>
  <c r="X40" i="14"/>
  <c r="S41" i="14"/>
  <c r="X41" i="14"/>
  <c r="S42" i="14"/>
  <c r="X42" i="14"/>
  <c r="S43" i="14"/>
  <c r="X43" i="14"/>
  <c r="S44" i="14"/>
  <c r="X44" i="14"/>
  <c r="S45" i="14"/>
  <c r="X45" i="14"/>
  <c r="S46" i="14"/>
  <c r="X46" i="14"/>
  <c r="S47" i="14"/>
  <c r="X47" i="14"/>
  <c r="S48" i="14"/>
  <c r="X48" i="14"/>
  <c r="S49" i="14"/>
  <c r="X49" i="14"/>
  <c r="S50" i="14"/>
  <c r="X50" i="14"/>
  <c r="S51" i="14"/>
  <c r="X51" i="14"/>
  <c r="S52" i="14"/>
  <c r="X52" i="14"/>
  <c r="S53" i="14"/>
  <c r="X53" i="14"/>
  <c r="S54" i="14"/>
  <c r="X54" i="14"/>
  <c r="S55" i="14"/>
  <c r="X55" i="14"/>
  <c r="S56" i="14"/>
  <c r="X56" i="14"/>
  <c r="S57" i="14"/>
  <c r="X57" i="14"/>
  <c r="S58" i="14"/>
  <c r="X58" i="14"/>
  <c r="S59" i="14"/>
  <c r="X59" i="14"/>
  <c r="S60" i="14"/>
  <c r="X60" i="14"/>
  <c r="R60" i="14"/>
  <c r="R61" i="14"/>
  <c r="S61" i="14"/>
  <c r="W60" i="14"/>
  <c r="W61" i="14"/>
  <c r="X61" i="14"/>
  <c r="O2" i="11"/>
  <c r="AC8" i="1"/>
  <c r="Q11" i="14"/>
  <c r="Q20" i="14"/>
  <c r="Q13" i="14"/>
  <c r="Q12" i="14"/>
  <c r="Q16" i="14"/>
  <c r="Q29" i="14"/>
  <c r="AN29" i="14" s="1"/>
  <c r="Q14" i="14"/>
  <c r="Q2" i="14"/>
  <c r="Q6" i="14"/>
  <c r="Q19" i="14"/>
  <c r="Q17" i="14"/>
  <c r="Q25" i="14"/>
  <c r="Q28" i="14"/>
  <c r="Q15" i="14"/>
  <c r="Q3" i="14"/>
  <c r="AN3" i="14" s="1"/>
  <c r="Q30" i="14"/>
  <c r="Q26" i="14"/>
  <c r="Q10" i="14"/>
  <c r="Q24" i="14"/>
  <c r="Q9" i="14"/>
  <c r="Q18" i="14"/>
  <c r="Q5" i="14"/>
  <c r="Q8" i="14"/>
  <c r="Q7" i="14"/>
  <c r="Q23" i="14"/>
  <c r="Q21" i="14"/>
  <c r="Q22" i="14"/>
  <c r="Q4" i="14"/>
  <c r="Q27" i="14"/>
  <c r="V23" i="1"/>
  <c r="V21" i="1"/>
  <c r="V10" i="1"/>
  <c r="V5" i="1"/>
  <c r="V9" i="1"/>
  <c r="V12" i="1"/>
  <c r="V19" i="1"/>
  <c r="V2" i="1"/>
  <c r="V33" i="1"/>
  <c r="V3" i="1"/>
  <c r="V8" i="1"/>
  <c r="V28" i="1"/>
  <c r="V25" i="1"/>
  <c r="V14" i="1"/>
  <c r="V29" i="1"/>
  <c r="V26" i="1"/>
  <c r="V30" i="1"/>
  <c r="V15" i="1"/>
  <c r="V24" i="1"/>
  <c r="V18" i="1"/>
  <c r="V31" i="1"/>
  <c r="V20" i="1"/>
  <c r="V4" i="1"/>
  <c r="V17" i="1"/>
  <c r="V34" i="1"/>
  <c r="V16" i="1"/>
  <c r="V11" i="1"/>
  <c r="V32" i="1"/>
  <c r="V6" i="1"/>
  <c r="V27" i="1"/>
  <c r="V7" i="1"/>
  <c r="V22" i="1"/>
  <c r="V13" i="1"/>
  <c r="V20" i="14"/>
  <c r="V13" i="14"/>
  <c r="V12" i="14"/>
  <c r="V16" i="14"/>
  <c r="V29" i="14"/>
  <c r="V14" i="14"/>
  <c r="V2" i="14"/>
  <c r="V6" i="14"/>
  <c r="V19" i="14"/>
  <c r="V17" i="14"/>
  <c r="V25" i="14"/>
  <c r="V28" i="14"/>
  <c r="V15" i="14"/>
  <c r="V3" i="14"/>
  <c r="V30" i="14"/>
  <c r="V26" i="14"/>
  <c r="V10" i="14"/>
  <c r="V24" i="14"/>
  <c r="V9" i="14"/>
  <c r="V18" i="14"/>
  <c r="V5" i="14"/>
  <c r="V8" i="14"/>
  <c r="V7" i="14"/>
  <c r="V23" i="14"/>
  <c r="V21" i="14"/>
  <c r="V22" i="14"/>
  <c r="V4" i="14"/>
  <c r="V27" i="14"/>
  <c r="V11" i="14"/>
  <c r="AG2" i="11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AD13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B2" i="9"/>
  <c r="A2" i="9"/>
  <c r="G23" i="1"/>
  <c r="H23" i="1"/>
  <c r="G21" i="1"/>
  <c r="H21" i="1"/>
  <c r="J23" i="1"/>
  <c r="K23" i="1"/>
  <c r="J21" i="1"/>
  <c r="K21" i="1"/>
  <c r="J10" i="1"/>
  <c r="K10" i="1"/>
  <c r="M23" i="1"/>
  <c r="N23" i="1"/>
  <c r="M21" i="1"/>
  <c r="N21" i="1"/>
  <c r="M10" i="1"/>
  <c r="N10" i="1"/>
  <c r="R23" i="1"/>
  <c r="S23" i="1"/>
  <c r="R21" i="1"/>
  <c r="S21" i="1"/>
  <c r="W23" i="1"/>
  <c r="X23" i="1"/>
  <c r="W21" i="1"/>
  <c r="X21" i="1"/>
  <c r="Z23" i="1"/>
  <c r="AA23" i="1"/>
  <c r="Z21" i="1"/>
  <c r="AA21" i="1"/>
  <c r="Z10" i="1"/>
  <c r="AA10" i="1"/>
  <c r="AC23" i="1"/>
  <c r="AD23" i="1"/>
  <c r="AC21" i="1"/>
  <c r="AD21" i="1"/>
  <c r="AC10" i="1"/>
  <c r="AD10" i="1"/>
  <c r="AF23" i="1"/>
  <c r="AG23" i="1"/>
  <c r="AF21" i="1"/>
  <c r="AG21" i="1"/>
  <c r="AF10" i="1"/>
  <c r="AG10" i="1"/>
  <c r="AI23" i="1"/>
  <c r="AJ23" i="1"/>
  <c r="AI21" i="1"/>
  <c r="AJ21" i="1"/>
  <c r="AL22" i="1"/>
  <c r="AM22" i="1"/>
  <c r="AL23" i="1"/>
  <c r="AM23" i="1"/>
  <c r="AL21" i="1"/>
  <c r="AM21" i="1"/>
  <c r="AL29" i="14"/>
  <c r="K30" i="14"/>
  <c r="D30" i="14"/>
  <c r="E30" i="14"/>
  <c r="G30" i="14"/>
  <c r="H30" i="14"/>
  <c r="J30" i="14"/>
  <c r="M30" i="14"/>
  <c r="N30" i="14"/>
  <c r="R30" i="14"/>
  <c r="S30" i="14"/>
  <c r="W30" i="14"/>
  <c r="X30" i="14"/>
  <c r="Z30" i="14"/>
  <c r="AA30" i="14"/>
  <c r="AC30" i="14"/>
  <c r="AD30" i="14"/>
  <c r="AF30" i="14"/>
  <c r="AG30" i="14"/>
  <c r="AI30" i="14"/>
  <c r="AJ30" i="14"/>
  <c r="AL30" i="14"/>
  <c r="AM30" i="14"/>
  <c r="AD20" i="14"/>
  <c r="D25" i="1"/>
  <c r="D28" i="14"/>
  <c r="D19" i="14"/>
  <c r="AF13" i="14"/>
  <c r="AM61" i="14"/>
  <c r="AL61" i="14"/>
  <c r="AJ61" i="14"/>
  <c r="AI61" i="14"/>
  <c r="AG61" i="14"/>
  <c r="AF61" i="14"/>
  <c r="AD61" i="14"/>
  <c r="AC61" i="14"/>
  <c r="AA61" i="14"/>
  <c r="Z61" i="14"/>
  <c r="N61" i="14"/>
  <c r="M61" i="14"/>
  <c r="K61" i="14"/>
  <c r="J61" i="14"/>
  <c r="H61" i="14"/>
  <c r="G61" i="14"/>
  <c r="E61" i="14"/>
  <c r="D61" i="14"/>
  <c r="AM60" i="14"/>
  <c r="AL60" i="14"/>
  <c r="AJ60" i="14"/>
  <c r="AI60" i="14"/>
  <c r="AG60" i="14"/>
  <c r="AF60" i="14"/>
  <c r="AD60" i="14"/>
  <c r="AC60" i="14"/>
  <c r="AA60" i="14"/>
  <c r="Z60" i="14"/>
  <c r="N60" i="14"/>
  <c r="M60" i="14"/>
  <c r="K60" i="14"/>
  <c r="J60" i="14"/>
  <c r="H60" i="14"/>
  <c r="G60" i="14"/>
  <c r="E60" i="14"/>
  <c r="D60" i="14"/>
  <c r="AM59" i="14"/>
  <c r="AL59" i="14"/>
  <c r="AJ59" i="14"/>
  <c r="AI59" i="14"/>
  <c r="AG59" i="14"/>
  <c r="AF59" i="14"/>
  <c r="AD59" i="14"/>
  <c r="AC59" i="14"/>
  <c r="AA59" i="14"/>
  <c r="Z59" i="14"/>
  <c r="N59" i="14"/>
  <c r="M59" i="14"/>
  <c r="K59" i="14"/>
  <c r="J59" i="14"/>
  <c r="H59" i="14"/>
  <c r="G59" i="14"/>
  <c r="E59" i="14"/>
  <c r="D59" i="14"/>
  <c r="AM58" i="14"/>
  <c r="AL58" i="14"/>
  <c r="AJ58" i="14"/>
  <c r="AI58" i="14"/>
  <c r="AG58" i="14"/>
  <c r="AF58" i="14"/>
  <c r="AD58" i="14"/>
  <c r="AC58" i="14"/>
  <c r="AA58" i="14"/>
  <c r="Z58" i="14"/>
  <c r="N58" i="14"/>
  <c r="M58" i="14"/>
  <c r="K58" i="14"/>
  <c r="J58" i="14"/>
  <c r="H58" i="14"/>
  <c r="G58" i="14"/>
  <c r="E58" i="14"/>
  <c r="D58" i="14"/>
  <c r="AM57" i="14"/>
  <c r="AL57" i="14"/>
  <c r="AJ57" i="14"/>
  <c r="AI57" i="14"/>
  <c r="AG57" i="14"/>
  <c r="AF57" i="14"/>
  <c r="AD57" i="14"/>
  <c r="AC57" i="14"/>
  <c r="AA57" i="14"/>
  <c r="Z57" i="14"/>
  <c r="N57" i="14"/>
  <c r="M57" i="14"/>
  <c r="K57" i="14"/>
  <c r="J57" i="14"/>
  <c r="H57" i="14"/>
  <c r="G57" i="14"/>
  <c r="E57" i="14"/>
  <c r="D57" i="14"/>
  <c r="AM56" i="14"/>
  <c r="AL56" i="14"/>
  <c r="AJ56" i="14"/>
  <c r="AI56" i="14"/>
  <c r="AG56" i="14"/>
  <c r="AF56" i="14"/>
  <c r="AD56" i="14"/>
  <c r="AC56" i="14"/>
  <c r="AA56" i="14"/>
  <c r="Z56" i="14"/>
  <c r="N56" i="14"/>
  <c r="M56" i="14"/>
  <c r="K56" i="14"/>
  <c r="J56" i="14"/>
  <c r="H56" i="14"/>
  <c r="G56" i="14"/>
  <c r="E56" i="14"/>
  <c r="D56" i="14"/>
  <c r="AM55" i="14"/>
  <c r="AL55" i="14"/>
  <c r="AJ55" i="14"/>
  <c r="AI55" i="14"/>
  <c r="AG55" i="14"/>
  <c r="AF55" i="14"/>
  <c r="AD55" i="14"/>
  <c r="AC55" i="14"/>
  <c r="AA55" i="14"/>
  <c r="Z55" i="14"/>
  <c r="N55" i="14"/>
  <c r="M55" i="14"/>
  <c r="K55" i="14"/>
  <c r="J55" i="14"/>
  <c r="H55" i="14"/>
  <c r="G55" i="14"/>
  <c r="E55" i="14"/>
  <c r="D55" i="14"/>
  <c r="AM54" i="14"/>
  <c r="AL54" i="14"/>
  <c r="AJ54" i="14"/>
  <c r="AI54" i="14"/>
  <c r="AG54" i="14"/>
  <c r="AF54" i="14"/>
  <c r="AD54" i="14"/>
  <c r="AC54" i="14"/>
  <c r="AA54" i="14"/>
  <c r="Z54" i="14"/>
  <c r="N54" i="14"/>
  <c r="M54" i="14"/>
  <c r="K54" i="14"/>
  <c r="J54" i="14"/>
  <c r="H54" i="14"/>
  <c r="G54" i="14"/>
  <c r="E54" i="14"/>
  <c r="D54" i="14"/>
  <c r="AM53" i="14"/>
  <c r="AL53" i="14"/>
  <c r="AJ53" i="14"/>
  <c r="AI53" i="14"/>
  <c r="AG53" i="14"/>
  <c r="AF53" i="14"/>
  <c r="AD53" i="14"/>
  <c r="AC53" i="14"/>
  <c r="AA53" i="14"/>
  <c r="Z53" i="14"/>
  <c r="N53" i="14"/>
  <c r="M53" i="14"/>
  <c r="K53" i="14"/>
  <c r="J53" i="14"/>
  <c r="H53" i="14"/>
  <c r="G53" i="14"/>
  <c r="E53" i="14"/>
  <c r="D53" i="14"/>
  <c r="AM52" i="14"/>
  <c r="AL52" i="14"/>
  <c r="AJ52" i="14"/>
  <c r="AI52" i="14"/>
  <c r="AG52" i="14"/>
  <c r="AF52" i="14"/>
  <c r="AD52" i="14"/>
  <c r="AC52" i="14"/>
  <c r="AA52" i="14"/>
  <c r="Z52" i="14"/>
  <c r="N52" i="14"/>
  <c r="M52" i="14"/>
  <c r="K52" i="14"/>
  <c r="J52" i="14"/>
  <c r="H52" i="14"/>
  <c r="G52" i="14"/>
  <c r="E52" i="14"/>
  <c r="D52" i="14"/>
  <c r="AM51" i="14"/>
  <c r="AL51" i="14"/>
  <c r="AJ51" i="14"/>
  <c r="AI51" i="14"/>
  <c r="AG51" i="14"/>
  <c r="AF51" i="14"/>
  <c r="AD51" i="14"/>
  <c r="AC51" i="14"/>
  <c r="AA51" i="14"/>
  <c r="Z51" i="14"/>
  <c r="N51" i="14"/>
  <c r="M51" i="14"/>
  <c r="K51" i="14"/>
  <c r="J51" i="14"/>
  <c r="H51" i="14"/>
  <c r="G51" i="14"/>
  <c r="E51" i="14"/>
  <c r="D51" i="14"/>
  <c r="AM50" i="14"/>
  <c r="AL50" i="14"/>
  <c r="AJ50" i="14"/>
  <c r="AI50" i="14"/>
  <c r="AG50" i="14"/>
  <c r="AF50" i="14"/>
  <c r="AD50" i="14"/>
  <c r="AC50" i="14"/>
  <c r="AA50" i="14"/>
  <c r="Z50" i="14"/>
  <c r="N50" i="14"/>
  <c r="M50" i="14"/>
  <c r="K50" i="14"/>
  <c r="J50" i="14"/>
  <c r="H50" i="14"/>
  <c r="G50" i="14"/>
  <c r="E50" i="14"/>
  <c r="D50" i="14"/>
  <c r="AM49" i="14"/>
  <c r="AL49" i="14"/>
  <c r="AJ49" i="14"/>
  <c r="AI49" i="14"/>
  <c r="AG49" i="14"/>
  <c r="AF49" i="14"/>
  <c r="AD49" i="14"/>
  <c r="AC49" i="14"/>
  <c r="AA49" i="14"/>
  <c r="Z49" i="14"/>
  <c r="N49" i="14"/>
  <c r="M49" i="14"/>
  <c r="K49" i="14"/>
  <c r="J49" i="14"/>
  <c r="H49" i="14"/>
  <c r="G49" i="14"/>
  <c r="E49" i="14"/>
  <c r="D49" i="14"/>
  <c r="AM48" i="14"/>
  <c r="AL48" i="14"/>
  <c r="AJ48" i="14"/>
  <c r="AI48" i="14"/>
  <c r="AG48" i="14"/>
  <c r="AF48" i="14"/>
  <c r="AD48" i="14"/>
  <c r="AC48" i="14"/>
  <c r="AA48" i="14"/>
  <c r="Z48" i="14"/>
  <c r="N48" i="14"/>
  <c r="M48" i="14"/>
  <c r="K48" i="14"/>
  <c r="J48" i="14"/>
  <c r="H48" i="14"/>
  <c r="G48" i="14"/>
  <c r="E48" i="14"/>
  <c r="D48" i="14"/>
  <c r="AM47" i="14"/>
  <c r="AL47" i="14"/>
  <c r="AJ47" i="14"/>
  <c r="AI47" i="14"/>
  <c r="AG47" i="14"/>
  <c r="AF47" i="14"/>
  <c r="AD47" i="14"/>
  <c r="AC47" i="14"/>
  <c r="AA47" i="14"/>
  <c r="Z47" i="14"/>
  <c r="N47" i="14"/>
  <c r="M47" i="14"/>
  <c r="K47" i="14"/>
  <c r="J47" i="14"/>
  <c r="H47" i="14"/>
  <c r="G47" i="14"/>
  <c r="E47" i="14"/>
  <c r="D47" i="14"/>
  <c r="AM46" i="14"/>
  <c r="AL46" i="14"/>
  <c r="AJ46" i="14"/>
  <c r="AI46" i="14"/>
  <c r="AG46" i="14"/>
  <c r="AF46" i="14"/>
  <c r="AD46" i="14"/>
  <c r="AC46" i="14"/>
  <c r="AA46" i="14"/>
  <c r="Z46" i="14"/>
  <c r="N46" i="14"/>
  <c r="M46" i="14"/>
  <c r="K46" i="14"/>
  <c r="J46" i="14"/>
  <c r="H46" i="14"/>
  <c r="G46" i="14"/>
  <c r="E46" i="14"/>
  <c r="D46" i="14"/>
  <c r="AM45" i="14"/>
  <c r="AL45" i="14"/>
  <c r="AJ45" i="14"/>
  <c r="AI45" i="14"/>
  <c r="AG45" i="14"/>
  <c r="AF45" i="14"/>
  <c r="AD45" i="14"/>
  <c r="AC45" i="14"/>
  <c r="AA45" i="14"/>
  <c r="Z45" i="14"/>
  <c r="N45" i="14"/>
  <c r="M45" i="14"/>
  <c r="K45" i="14"/>
  <c r="J45" i="14"/>
  <c r="H45" i="14"/>
  <c r="G45" i="14"/>
  <c r="E45" i="14"/>
  <c r="D45" i="14"/>
  <c r="AM44" i="14"/>
  <c r="AL44" i="14"/>
  <c r="AJ44" i="14"/>
  <c r="AI44" i="14"/>
  <c r="AG44" i="14"/>
  <c r="AF44" i="14"/>
  <c r="AD44" i="14"/>
  <c r="AC44" i="14"/>
  <c r="AA44" i="14"/>
  <c r="Z44" i="14"/>
  <c r="N44" i="14"/>
  <c r="M44" i="14"/>
  <c r="K44" i="14"/>
  <c r="J44" i="14"/>
  <c r="H44" i="14"/>
  <c r="G44" i="14"/>
  <c r="E44" i="14"/>
  <c r="D44" i="14"/>
  <c r="AM43" i="14"/>
  <c r="AL43" i="14"/>
  <c r="AJ43" i="14"/>
  <c r="AI43" i="14"/>
  <c r="AG43" i="14"/>
  <c r="AF43" i="14"/>
  <c r="AD43" i="14"/>
  <c r="AC43" i="14"/>
  <c r="AA43" i="14"/>
  <c r="Z43" i="14"/>
  <c r="N43" i="14"/>
  <c r="M43" i="14"/>
  <c r="K43" i="14"/>
  <c r="J43" i="14"/>
  <c r="H43" i="14"/>
  <c r="G43" i="14"/>
  <c r="E43" i="14"/>
  <c r="D43" i="14"/>
  <c r="AM42" i="14"/>
  <c r="AL42" i="14"/>
  <c r="AJ42" i="14"/>
  <c r="AI42" i="14"/>
  <c r="AG42" i="14"/>
  <c r="AF42" i="14"/>
  <c r="AD42" i="14"/>
  <c r="AC42" i="14"/>
  <c r="AA42" i="14"/>
  <c r="Z42" i="14"/>
  <c r="N42" i="14"/>
  <c r="M42" i="14"/>
  <c r="K42" i="14"/>
  <c r="J42" i="14"/>
  <c r="H42" i="14"/>
  <c r="G42" i="14"/>
  <c r="E42" i="14"/>
  <c r="D42" i="14"/>
  <c r="AM41" i="14"/>
  <c r="AL41" i="14"/>
  <c r="AJ41" i="14"/>
  <c r="AI41" i="14"/>
  <c r="AG41" i="14"/>
  <c r="AF41" i="14"/>
  <c r="AD41" i="14"/>
  <c r="AC41" i="14"/>
  <c r="AA41" i="14"/>
  <c r="Z41" i="14"/>
  <c r="N41" i="14"/>
  <c r="M41" i="14"/>
  <c r="K41" i="14"/>
  <c r="J41" i="14"/>
  <c r="H41" i="14"/>
  <c r="G41" i="14"/>
  <c r="E41" i="14"/>
  <c r="D41" i="14"/>
  <c r="AM40" i="14"/>
  <c r="AL40" i="14"/>
  <c r="AJ40" i="14"/>
  <c r="AI40" i="14"/>
  <c r="AG40" i="14"/>
  <c r="AF40" i="14"/>
  <c r="AD40" i="14"/>
  <c r="AC40" i="14"/>
  <c r="AA40" i="14"/>
  <c r="Z40" i="14"/>
  <c r="N40" i="14"/>
  <c r="M40" i="14"/>
  <c r="K40" i="14"/>
  <c r="J40" i="14"/>
  <c r="H40" i="14"/>
  <c r="G40" i="14"/>
  <c r="E40" i="14"/>
  <c r="D40" i="14"/>
  <c r="AM39" i="14"/>
  <c r="AL39" i="14"/>
  <c r="AJ39" i="14"/>
  <c r="AI39" i="14"/>
  <c r="AG39" i="14"/>
  <c r="AF39" i="14"/>
  <c r="AD39" i="14"/>
  <c r="AC39" i="14"/>
  <c r="AA39" i="14"/>
  <c r="Z39" i="14"/>
  <c r="N39" i="14"/>
  <c r="M39" i="14"/>
  <c r="K39" i="14"/>
  <c r="J39" i="14"/>
  <c r="H39" i="14"/>
  <c r="G39" i="14"/>
  <c r="E39" i="14"/>
  <c r="D39" i="14"/>
  <c r="AM38" i="14"/>
  <c r="AL38" i="14"/>
  <c r="AJ38" i="14"/>
  <c r="AI38" i="14"/>
  <c r="AG38" i="14"/>
  <c r="AF38" i="14"/>
  <c r="AD38" i="14"/>
  <c r="AC38" i="14"/>
  <c r="AA38" i="14"/>
  <c r="Z38" i="14"/>
  <c r="N38" i="14"/>
  <c r="M38" i="14"/>
  <c r="K38" i="14"/>
  <c r="J38" i="14"/>
  <c r="H38" i="14"/>
  <c r="G38" i="14"/>
  <c r="E38" i="14"/>
  <c r="D38" i="14"/>
  <c r="AM37" i="14"/>
  <c r="AL37" i="14"/>
  <c r="AJ37" i="14"/>
  <c r="AI37" i="14"/>
  <c r="AG37" i="14"/>
  <c r="AF37" i="14"/>
  <c r="AD37" i="14"/>
  <c r="AC37" i="14"/>
  <c r="AA37" i="14"/>
  <c r="Z37" i="14"/>
  <c r="N37" i="14"/>
  <c r="M37" i="14"/>
  <c r="K37" i="14"/>
  <c r="J37" i="14"/>
  <c r="H37" i="14"/>
  <c r="G37" i="14"/>
  <c r="E37" i="14"/>
  <c r="D37" i="14"/>
  <c r="AM36" i="14"/>
  <c r="AL36" i="14"/>
  <c r="AJ36" i="14"/>
  <c r="AI36" i="14"/>
  <c r="AG36" i="14"/>
  <c r="AF36" i="14"/>
  <c r="AD36" i="14"/>
  <c r="AC36" i="14"/>
  <c r="AA36" i="14"/>
  <c r="Z36" i="14"/>
  <c r="N36" i="14"/>
  <c r="M36" i="14"/>
  <c r="K36" i="14"/>
  <c r="J36" i="14"/>
  <c r="H36" i="14"/>
  <c r="G36" i="14"/>
  <c r="E36" i="14"/>
  <c r="D36" i="14"/>
  <c r="AM35" i="14"/>
  <c r="AL35" i="14"/>
  <c r="AJ35" i="14"/>
  <c r="AI35" i="14"/>
  <c r="AG35" i="14"/>
  <c r="AF35" i="14"/>
  <c r="AD35" i="14"/>
  <c r="AC35" i="14"/>
  <c r="AA35" i="14"/>
  <c r="Z35" i="14"/>
  <c r="N35" i="14"/>
  <c r="M35" i="14"/>
  <c r="K35" i="14"/>
  <c r="J35" i="14"/>
  <c r="H35" i="14"/>
  <c r="G35" i="14"/>
  <c r="E35" i="14"/>
  <c r="D35" i="14"/>
  <c r="AM34" i="14"/>
  <c r="AL34" i="14"/>
  <c r="AJ34" i="14"/>
  <c r="AI34" i="14"/>
  <c r="AG34" i="14"/>
  <c r="AF34" i="14"/>
  <c r="AD34" i="14"/>
  <c r="AC34" i="14"/>
  <c r="AA34" i="14"/>
  <c r="Z34" i="14"/>
  <c r="N34" i="14"/>
  <c r="M34" i="14"/>
  <c r="K34" i="14"/>
  <c r="J34" i="14"/>
  <c r="H34" i="14"/>
  <c r="G34" i="14"/>
  <c r="E34" i="14"/>
  <c r="D34" i="14"/>
  <c r="AM33" i="14"/>
  <c r="AL33" i="14"/>
  <c r="AJ33" i="14"/>
  <c r="AI33" i="14"/>
  <c r="AG33" i="14"/>
  <c r="AF33" i="14"/>
  <c r="AD33" i="14"/>
  <c r="AC33" i="14"/>
  <c r="AA33" i="14"/>
  <c r="Z33" i="14"/>
  <c r="N33" i="14"/>
  <c r="M33" i="14"/>
  <c r="K33" i="14"/>
  <c r="J33" i="14"/>
  <c r="H33" i="14"/>
  <c r="G33" i="14"/>
  <c r="E33" i="14"/>
  <c r="D33" i="14"/>
  <c r="AM32" i="14"/>
  <c r="AL32" i="14"/>
  <c r="AJ32" i="14"/>
  <c r="AI32" i="14"/>
  <c r="AG32" i="14"/>
  <c r="AF32" i="14"/>
  <c r="AD32" i="14"/>
  <c r="AC32" i="14"/>
  <c r="AA32" i="14"/>
  <c r="Z32" i="14"/>
  <c r="N32" i="14"/>
  <c r="M32" i="14"/>
  <c r="K32" i="14"/>
  <c r="J32" i="14"/>
  <c r="H32" i="14"/>
  <c r="G32" i="14"/>
  <c r="E32" i="14"/>
  <c r="D32" i="14"/>
  <c r="AM31" i="14"/>
  <c r="AL31" i="14"/>
  <c r="AJ31" i="14"/>
  <c r="AI31" i="14"/>
  <c r="AG31" i="14"/>
  <c r="AF31" i="14"/>
  <c r="AD31" i="14"/>
  <c r="AC31" i="14"/>
  <c r="AA31" i="14"/>
  <c r="Z31" i="14"/>
  <c r="N31" i="14"/>
  <c r="M31" i="14"/>
  <c r="K31" i="14"/>
  <c r="J31" i="14"/>
  <c r="H31" i="14"/>
  <c r="G31" i="14"/>
  <c r="E31" i="14"/>
  <c r="D31" i="14"/>
  <c r="AM27" i="14"/>
  <c r="AL27" i="14"/>
  <c r="AJ27" i="14"/>
  <c r="AI27" i="14"/>
  <c r="AG27" i="14"/>
  <c r="AF27" i="14"/>
  <c r="AD27" i="14"/>
  <c r="AC27" i="14"/>
  <c r="AA27" i="14"/>
  <c r="Z27" i="14"/>
  <c r="X27" i="14"/>
  <c r="W27" i="14"/>
  <c r="S27" i="14"/>
  <c r="R27" i="14"/>
  <c r="N27" i="14"/>
  <c r="M27" i="14"/>
  <c r="K27" i="14"/>
  <c r="J27" i="14"/>
  <c r="H27" i="14"/>
  <c r="G27" i="14"/>
  <c r="E27" i="14"/>
  <c r="D27" i="14"/>
  <c r="AM4" i="14"/>
  <c r="AL4" i="14"/>
  <c r="AJ4" i="14"/>
  <c r="AI4" i="14"/>
  <c r="AG4" i="14"/>
  <c r="AF4" i="14"/>
  <c r="AD4" i="14"/>
  <c r="AC4" i="14"/>
  <c r="AA4" i="14"/>
  <c r="Z4" i="14"/>
  <c r="X4" i="14"/>
  <c r="W4" i="14"/>
  <c r="S4" i="14"/>
  <c r="R4" i="14"/>
  <c r="N4" i="14"/>
  <c r="M4" i="14"/>
  <c r="K4" i="14"/>
  <c r="J4" i="14"/>
  <c r="H4" i="14"/>
  <c r="G4" i="14"/>
  <c r="E4" i="14"/>
  <c r="D4" i="14"/>
  <c r="AM22" i="14"/>
  <c r="AL22" i="14"/>
  <c r="AJ22" i="14"/>
  <c r="AI22" i="14"/>
  <c r="AG22" i="14"/>
  <c r="AF22" i="14"/>
  <c r="AD22" i="14"/>
  <c r="AC22" i="14"/>
  <c r="AA22" i="14"/>
  <c r="Z22" i="14"/>
  <c r="X22" i="14"/>
  <c r="W22" i="14"/>
  <c r="S22" i="14"/>
  <c r="R22" i="14"/>
  <c r="N22" i="14"/>
  <c r="M22" i="14"/>
  <c r="K22" i="14"/>
  <c r="J22" i="14"/>
  <c r="H22" i="14"/>
  <c r="G22" i="14"/>
  <c r="E22" i="14"/>
  <c r="D22" i="14"/>
  <c r="AM21" i="14"/>
  <c r="AL21" i="14"/>
  <c r="AJ21" i="14"/>
  <c r="AI21" i="14"/>
  <c r="AG21" i="14"/>
  <c r="AF21" i="14"/>
  <c r="AD21" i="14"/>
  <c r="AC21" i="14"/>
  <c r="AA21" i="14"/>
  <c r="Z21" i="14"/>
  <c r="X21" i="14"/>
  <c r="W21" i="14"/>
  <c r="S21" i="14"/>
  <c r="R21" i="14"/>
  <c r="N21" i="14"/>
  <c r="M21" i="14"/>
  <c r="K21" i="14"/>
  <c r="J21" i="14"/>
  <c r="H21" i="14"/>
  <c r="G21" i="14"/>
  <c r="E21" i="14"/>
  <c r="D21" i="14"/>
  <c r="AM23" i="14"/>
  <c r="AL23" i="14"/>
  <c r="AJ23" i="14"/>
  <c r="AI23" i="14"/>
  <c r="AG23" i="14"/>
  <c r="AF23" i="14"/>
  <c r="AD23" i="14"/>
  <c r="AC23" i="14"/>
  <c r="AA23" i="14"/>
  <c r="Z23" i="14"/>
  <c r="X23" i="14"/>
  <c r="W23" i="14"/>
  <c r="S23" i="14"/>
  <c r="R23" i="14"/>
  <c r="N23" i="14"/>
  <c r="M23" i="14"/>
  <c r="K23" i="14"/>
  <c r="J23" i="14"/>
  <c r="H23" i="14"/>
  <c r="G23" i="14"/>
  <c r="E23" i="14"/>
  <c r="D23" i="14"/>
  <c r="AM7" i="14"/>
  <c r="AL7" i="14"/>
  <c r="AJ7" i="14"/>
  <c r="AI7" i="14"/>
  <c r="AG7" i="14"/>
  <c r="AF7" i="14"/>
  <c r="AD7" i="14"/>
  <c r="AC7" i="14"/>
  <c r="AA7" i="14"/>
  <c r="Z7" i="14"/>
  <c r="X7" i="14"/>
  <c r="W7" i="14"/>
  <c r="S7" i="14"/>
  <c r="R7" i="14"/>
  <c r="N7" i="14"/>
  <c r="M7" i="14"/>
  <c r="K7" i="14"/>
  <c r="J7" i="14"/>
  <c r="H7" i="14"/>
  <c r="G7" i="14"/>
  <c r="E7" i="14"/>
  <c r="D7" i="14"/>
  <c r="AM8" i="14"/>
  <c r="AL8" i="14"/>
  <c r="AJ8" i="14"/>
  <c r="AI8" i="14"/>
  <c r="AG8" i="14"/>
  <c r="AF8" i="14"/>
  <c r="AD8" i="14"/>
  <c r="AC8" i="14"/>
  <c r="AA8" i="14"/>
  <c r="Z8" i="14"/>
  <c r="X8" i="14"/>
  <c r="W8" i="14"/>
  <c r="S8" i="14"/>
  <c r="R8" i="14"/>
  <c r="N8" i="14"/>
  <c r="M8" i="14"/>
  <c r="K8" i="14"/>
  <c r="J8" i="14"/>
  <c r="H8" i="14"/>
  <c r="G8" i="14"/>
  <c r="E8" i="14"/>
  <c r="D8" i="14"/>
  <c r="AM5" i="14"/>
  <c r="AL5" i="14"/>
  <c r="AJ5" i="14"/>
  <c r="AI5" i="14"/>
  <c r="AG5" i="14"/>
  <c r="AF5" i="14"/>
  <c r="AD5" i="14"/>
  <c r="AC5" i="14"/>
  <c r="AA5" i="14"/>
  <c r="Z5" i="14"/>
  <c r="X5" i="14"/>
  <c r="W5" i="14"/>
  <c r="S5" i="14"/>
  <c r="R5" i="14"/>
  <c r="N5" i="14"/>
  <c r="M5" i="14"/>
  <c r="K5" i="14"/>
  <c r="J5" i="14"/>
  <c r="H5" i="14"/>
  <c r="G5" i="14"/>
  <c r="E5" i="14"/>
  <c r="D5" i="14"/>
  <c r="AM18" i="14"/>
  <c r="AL18" i="14"/>
  <c r="AJ18" i="14"/>
  <c r="AI18" i="14"/>
  <c r="AG18" i="14"/>
  <c r="AF18" i="14"/>
  <c r="AD18" i="14"/>
  <c r="AC18" i="14"/>
  <c r="AA18" i="14"/>
  <c r="Z18" i="14"/>
  <c r="X18" i="14"/>
  <c r="W18" i="14"/>
  <c r="S18" i="14"/>
  <c r="R18" i="14"/>
  <c r="N18" i="14"/>
  <c r="M18" i="14"/>
  <c r="K18" i="14"/>
  <c r="J18" i="14"/>
  <c r="H18" i="14"/>
  <c r="G18" i="14"/>
  <c r="E18" i="14"/>
  <c r="D18" i="14"/>
  <c r="AM9" i="14"/>
  <c r="AL9" i="14"/>
  <c r="AJ9" i="14"/>
  <c r="AI9" i="14"/>
  <c r="AG9" i="14"/>
  <c r="AF9" i="14"/>
  <c r="AD9" i="14"/>
  <c r="AC9" i="14"/>
  <c r="AA9" i="14"/>
  <c r="Z9" i="14"/>
  <c r="X9" i="14"/>
  <c r="W9" i="14"/>
  <c r="S9" i="14"/>
  <c r="R9" i="14"/>
  <c r="N9" i="14"/>
  <c r="M9" i="14"/>
  <c r="K9" i="14"/>
  <c r="J9" i="14"/>
  <c r="H9" i="14"/>
  <c r="G9" i="14"/>
  <c r="E9" i="14"/>
  <c r="D9" i="14"/>
  <c r="AM24" i="14"/>
  <c r="AL24" i="14"/>
  <c r="AJ24" i="14"/>
  <c r="AI24" i="14"/>
  <c r="AG24" i="14"/>
  <c r="AF24" i="14"/>
  <c r="AD24" i="14"/>
  <c r="AC24" i="14"/>
  <c r="AA24" i="14"/>
  <c r="Z24" i="14"/>
  <c r="X24" i="14"/>
  <c r="W24" i="14"/>
  <c r="S24" i="14"/>
  <c r="R24" i="14"/>
  <c r="N24" i="14"/>
  <c r="M24" i="14"/>
  <c r="K24" i="14"/>
  <c r="J24" i="14"/>
  <c r="H24" i="14"/>
  <c r="G24" i="14"/>
  <c r="E24" i="14"/>
  <c r="D24" i="14"/>
  <c r="AM10" i="14"/>
  <c r="AL10" i="14"/>
  <c r="AJ10" i="14"/>
  <c r="AI10" i="14"/>
  <c r="AG10" i="14"/>
  <c r="AF10" i="14"/>
  <c r="AD10" i="14"/>
  <c r="AC10" i="14"/>
  <c r="AA10" i="14"/>
  <c r="Z10" i="14"/>
  <c r="X10" i="14"/>
  <c r="W10" i="14"/>
  <c r="S10" i="14"/>
  <c r="R10" i="14"/>
  <c r="N10" i="14"/>
  <c r="M10" i="14"/>
  <c r="K10" i="14"/>
  <c r="J10" i="14"/>
  <c r="H10" i="14"/>
  <c r="G10" i="14"/>
  <c r="E10" i="14"/>
  <c r="D10" i="14"/>
  <c r="AM26" i="14"/>
  <c r="AL26" i="14"/>
  <c r="AJ26" i="14"/>
  <c r="AI26" i="14"/>
  <c r="AG26" i="14"/>
  <c r="AF26" i="14"/>
  <c r="AD26" i="14"/>
  <c r="AC26" i="14"/>
  <c r="AA26" i="14"/>
  <c r="Z26" i="14"/>
  <c r="X26" i="14"/>
  <c r="W26" i="14"/>
  <c r="S26" i="14"/>
  <c r="R26" i="14"/>
  <c r="N26" i="14"/>
  <c r="M26" i="14"/>
  <c r="K26" i="14"/>
  <c r="J26" i="14"/>
  <c r="H26" i="14"/>
  <c r="G26" i="14"/>
  <c r="E26" i="14"/>
  <c r="D26" i="14"/>
  <c r="AM3" i="14"/>
  <c r="AJ3" i="14"/>
  <c r="AI3" i="14"/>
  <c r="AG3" i="14"/>
  <c r="AF3" i="14"/>
  <c r="AD3" i="14"/>
  <c r="AC3" i="14"/>
  <c r="AA3" i="14"/>
  <c r="Z3" i="14"/>
  <c r="X3" i="14"/>
  <c r="W3" i="14"/>
  <c r="S3" i="14"/>
  <c r="R3" i="14"/>
  <c r="N3" i="14"/>
  <c r="M3" i="14"/>
  <c r="K3" i="14"/>
  <c r="J3" i="14"/>
  <c r="H3" i="14"/>
  <c r="G3" i="14"/>
  <c r="E3" i="14"/>
  <c r="D3" i="14"/>
  <c r="AM15" i="14"/>
  <c r="AL15" i="14"/>
  <c r="AJ15" i="14"/>
  <c r="AI15" i="14"/>
  <c r="AG15" i="14"/>
  <c r="AF15" i="14"/>
  <c r="AD15" i="14"/>
  <c r="AC15" i="14"/>
  <c r="AA15" i="14"/>
  <c r="Z15" i="14"/>
  <c r="X15" i="14"/>
  <c r="W15" i="14"/>
  <c r="S15" i="14"/>
  <c r="R15" i="14"/>
  <c r="N15" i="14"/>
  <c r="M15" i="14"/>
  <c r="K15" i="14"/>
  <c r="J15" i="14"/>
  <c r="H15" i="14"/>
  <c r="G15" i="14"/>
  <c r="E15" i="14"/>
  <c r="D15" i="14"/>
  <c r="AM28" i="14"/>
  <c r="AL28" i="14"/>
  <c r="AJ28" i="14"/>
  <c r="AI28" i="14"/>
  <c r="AG28" i="14"/>
  <c r="AF28" i="14"/>
  <c r="AD28" i="14"/>
  <c r="AC28" i="14"/>
  <c r="AA28" i="14"/>
  <c r="Z28" i="14"/>
  <c r="X28" i="14"/>
  <c r="W28" i="14"/>
  <c r="S28" i="14"/>
  <c r="R28" i="14"/>
  <c r="N28" i="14"/>
  <c r="M28" i="14"/>
  <c r="K28" i="14"/>
  <c r="J28" i="14"/>
  <c r="H28" i="14"/>
  <c r="G28" i="14"/>
  <c r="E28" i="14"/>
  <c r="AM25" i="14"/>
  <c r="AL25" i="14"/>
  <c r="AJ25" i="14"/>
  <c r="AI25" i="14"/>
  <c r="AG25" i="14"/>
  <c r="AF25" i="14"/>
  <c r="AD25" i="14"/>
  <c r="AC25" i="14"/>
  <c r="AA25" i="14"/>
  <c r="Z25" i="14"/>
  <c r="X25" i="14"/>
  <c r="W25" i="14"/>
  <c r="S25" i="14"/>
  <c r="R25" i="14"/>
  <c r="N25" i="14"/>
  <c r="M25" i="14"/>
  <c r="K25" i="14"/>
  <c r="J25" i="14"/>
  <c r="H25" i="14"/>
  <c r="G25" i="14"/>
  <c r="E25" i="14"/>
  <c r="D25" i="14"/>
  <c r="AM17" i="14"/>
  <c r="AL17" i="14"/>
  <c r="AJ17" i="14"/>
  <c r="AI17" i="14"/>
  <c r="AG17" i="14"/>
  <c r="AF17" i="14"/>
  <c r="AD17" i="14"/>
  <c r="AC17" i="14"/>
  <c r="AA17" i="14"/>
  <c r="Z17" i="14"/>
  <c r="X17" i="14"/>
  <c r="W17" i="14"/>
  <c r="S17" i="14"/>
  <c r="R17" i="14"/>
  <c r="N17" i="14"/>
  <c r="M17" i="14"/>
  <c r="K17" i="14"/>
  <c r="J17" i="14"/>
  <c r="H17" i="14"/>
  <c r="G17" i="14"/>
  <c r="E17" i="14"/>
  <c r="D17" i="14"/>
  <c r="AM19" i="14"/>
  <c r="AL19" i="14"/>
  <c r="AJ19" i="14"/>
  <c r="AI19" i="14"/>
  <c r="AG19" i="14"/>
  <c r="AF19" i="14"/>
  <c r="AD19" i="14"/>
  <c r="AC19" i="14"/>
  <c r="AA19" i="14"/>
  <c r="Z19" i="14"/>
  <c r="X19" i="14"/>
  <c r="W19" i="14"/>
  <c r="S19" i="14"/>
  <c r="R19" i="14"/>
  <c r="N19" i="14"/>
  <c r="M19" i="14"/>
  <c r="K19" i="14"/>
  <c r="J19" i="14"/>
  <c r="H19" i="14"/>
  <c r="G19" i="14"/>
  <c r="E19" i="14"/>
  <c r="AM6" i="14"/>
  <c r="AL6" i="14"/>
  <c r="AJ6" i="14"/>
  <c r="AI6" i="14"/>
  <c r="AG6" i="14"/>
  <c r="AF6" i="14"/>
  <c r="AD6" i="14"/>
  <c r="AC6" i="14"/>
  <c r="AA6" i="14"/>
  <c r="Z6" i="14"/>
  <c r="X6" i="14"/>
  <c r="W6" i="14"/>
  <c r="S6" i="14"/>
  <c r="R6" i="14"/>
  <c r="N6" i="14"/>
  <c r="M6" i="14"/>
  <c r="K6" i="14"/>
  <c r="J6" i="14"/>
  <c r="H6" i="14"/>
  <c r="G6" i="14"/>
  <c r="E6" i="14"/>
  <c r="D6" i="14"/>
  <c r="AM2" i="14"/>
  <c r="AJ2" i="14"/>
  <c r="AI2" i="14"/>
  <c r="AG2" i="14"/>
  <c r="AF2" i="14"/>
  <c r="AD2" i="14"/>
  <c r="AC2" i="14"/>
  <c r="AA2" i="14"/>
  <c r="Z2" i="14"/>
  <c r="X2" i="14"/>
  <c r="W2" i="14"/>
  <c r="S2" i="14"/>
  <c r="R2" i="14"/>
  <c r="N2" i="14"/>
  <c r="M2" i="14"/>
  <c r="K2" i="14"/>
  <c r="J2" i="14"/>
  <c r="H2" i="14"/>
  <c r="G2" i="14"/>
  <c r="E2" i="14"/>
  <c r="D2" i="14"/>
  <c r="AM14" i="14"/>
  <c r="AL14" i="14"/>
  <c r="AJ14" i="14"/>
  <c r="AI14" i="14"/>
  <c r="AG14" i="14"/>
  <c r="AF14" i="14"/>
  <c r="AD14" i="14"/>
  <c r="AC14" i="14"/>
  <c r="AA14" i="14"/>
  <c r="Z14" i="14"/>
  <c r="X14" i="14"/>
  <c r="W14" i="14"/>
  <c r="S14" i="14"/>
  <c r="R14" i="14"/>
  <c r="N14" i="14"/>
  <c r="M14" i="14"/>
  <c r="K14" i="14"/>
  <c r="J14" i="14"/>
  <c r="H14" i="14"/>
  <c r="G14" i="14"/>
  <c r="E14" i="14"/>
  <c r="D14" i="14"/>
  <c r="AM29" i="14"/>
  <c r="AJ29" i="14"/>
  <c r="AI29" i="14"/>
  <c r="AG29" i="14"/>
  <c r="AF29" i="14"/>
  <c r="AD29" i="14"/>
  <c r="AC29" i="14"/>
  <c r="AA29" i="14"/>
  <c r="Z29" i="14"/>
  <c r="X29" i="14"/>
  <c r="W29" i="14"/>
  <c r="S29" i="14"/>
  <c r="R29" i="14"/>
  <c r="N29" i="14"/>
  <c r="M29" i="14"/>
  <c r="K29" i="14"/>
  <c r="J29" i="14"/>
  <c r="H29" i="14"/>
  <c r="G29" i="14"/>
  <c r="E29" i="14"/>
  <c r="D29" i="14"/>
  <c r="AM16" i="14"/>
  <c r="AL16" i="14"/>
  <c r="AJ16" i="14"/>
  <c r="AI16" i="14"/>
  <c r="AG16" i="14"/>
  <c r="AF16" i="14"/>
  <c r="AD16" i="14"/>
  <c r="AC16" i="14"/>
  <c r="AA16" i="14"/>
  <c r="Z16" i="14"/>
  <c r="X16" i="14"/>
  <c r="W16" i="14"/>
  <c r="S16" i="14"/>
  <c r="R16" i="14"/>
  <c r="N16" i="14"/>
  <c r="M16" i="14"/>
  <c r="K16" i="14"/>
  <c r="J16" i="14"/>
  <c r="H16" i="14"/>
  <c r="G16" i="14"/>
  <c r="E16" i="14"/>
  <c r="D16" i="14"/>
  <c r="AM12" i="14"/>
  <c r="AL12" i="14"/>
  <c r="AJ12" i="14"/>
  <c r="AI12" i="14"/>
  <c r="AG12" i="14"/>
  <c r="AF12" i="14"/>
  <c r="AD12" i="14"/>
  <c r="AC12" i="14"/>
  <c r="AA12" i="14"/>
  <c r="Z12" i="14"/>
  <c r="X12" i="14"/>
  <c r="W12" i="14"/>
  <c r="S12" i="14"/>
  <c r="R12" i="14"/>
  <c r="N12" i="14"/>
  <c r="M12" i="14"/>
  <c r="K12" i="14"/>
  <c r="J12" i="14"/>
  <c r="H12" i="14"/>
  <c r="G12" i="14"/>
  <c r="E12" i="14"/>
  <c r="D12" i="14"/>
  <c r="AM13" i="14"/>
  <c r="AL13" i="14"/>
  <c r="AJ13" i="14"/>
  <c r="AI13" i="14"/>
  <c r="AG13" i="14"/>
  <c r="AD13" i="14"/>
  <c r="AC13" i="14"/>
  <c r="AA13" i="14"/>
  <c r="Z13" i="14"/>
  <c r="X13" i="14"/>
  <c r="W13" i="14"/>
  <c r="S13" i="14"/>
  <c r="R13" i="14"/>
  <c r="N13" i="14"/>
  <c r="M13" i="14"/>
  <c r="K13" i="14"/>
  <c r="J13" i="14"/>
  <c r="H13" i="14"/>
  <c r="G13" i="14"/>
  <c r="E13" i="14"/>
  <c r="D13" i="14"/>
  <c r="AM20" i="14"/>
  <c r="AL20" i="14"/>
  <c r="AJ20" i="14"/>
  <c r="AI20" i="14"/>
  <c r="AG20" i="14"/>
  <c r="AF20" i="14"/>
  <c r="AC20" i="14"/>
  <c r="AA20" i="14"/>
  <c r="Z20" i="14"/>
  <c r="X20" i="14"/>
  <c r="W20" i="14"/>
  <c r="S20" i="14"/>
  <c r="R20" i="14"/>
  <c r="N20" i="14"/>
  <c r="M20" i="14"/>
  <c r="K20" i="14"/>
  <c r="J20" i="14"/>
  <c r="H20" i="14"/>
  <c r="G20" i="14"/>
  <c r="E20" i="14"/>
  <c r="D20" i="14"/>
  <c r="AM11" i="14"/>
  <c r="AL11" i="14"/>
  <c r="AJ11" i="14"/>
  <c r="AI11" i="14"/>
  <c r="AG11" i="14"/>
  <c r="AF11" i="14"/>
  <c r="AD11" i="14"/>
  <c r="AC11" i="14"/>
  <c r="AA11" i="14"/>
  <c r="Z11" i="14"/>
  <c r="X11" i="14"/>
  <c r="W11" i="14"/>
  <c r="S11" i="14"/>
  <c r="R11" i="14"/>
  <c r="N11" i="14"/>
  <c r="M11" i="14"/>
  <c r="K11" i="14"/>
  <c r="J11" i="14"/>
  <c r="H11" i="14"/>
  <c r="G11" i="14"/>
  <c r="E11" i="14"/>
  <c r="D11" i="14"/>
  <c r="AG3" i="9"/>
  <c r="AI3" i="9" s="1"/>
  <c r="AG4" i="9"/>
  <c r="AI4" i="9" s="1"/>
  <c r="AG5" i="9"/>
  <c r="AI5" i="9" s="1"/>
  <c r="AG6" i="9"/>
  <c r="AI6" i="9" s="1"/>
  <c r="AG7" i="9"/>
  <c r="AI7" i="9" s="1"/>
  <c r="AG8" i="9"/>
  <c r="AI8" i="9" s="1"/>
  <c r="AG9" i="9"/>
  <c r="AI9" i="9" s="1"/>
  <c r="AG10" i="9"/>
  <c r="AI10" i="9" s="1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" i="9"/>
  <c r="AI2" i="9" s="1"/>
  <c r="AI2" i="11"/>
  <c r="AI3" i="11"/>
  <c r="AI4" i="11"/>
  <c r="AI5" i="11"/>
  <c r="AI6" i="11"/>
  <c r="AI7" i="11"/>
  <c r="AI8" i="11"/>
  <c r="AI9" i="11"/>
  <c r="D23" i="1"/>
  <c r="E23" i="1"/>
  <c r="D21" i="1"/>
  <c r="E21" i="1"/>
  <c r="D10" i="1"/>
  <c r="E10" i="1"/>
  <c r="G10" i="1"/>
  <c r="H10" i="1"/>
  <c r="R10" i="1"/>
  <c r="S10" i="1"/>
  <c r="W10" i="1"/>
  <c r="X10" i="1"/>
  <c r="D5" i="1"/>
  <c r="E5" i="1"/>
  <c r="G5" i="1"/>
  <c r="H5" i="1"/>
  <c r="J5" i="1"/>
  <c r="K5" i="1"/>
  <c r="M5" i="1"/>
  <c r="N5" i="1"/>
  <c r="R5" i="1"/>
  <c r="S5" i="1"/>
  <c r="W5" i="1"/>
  <c r="X5" i="1"/>
  <c r="Z5" i="1"/>
  <c r="AA5" i="1"/>
  <c r="D9" i="1"/>
  <c r="E9" i="1"/>
  <c r="G9" i="1"/>
  <c r="H9" i="1"/>
  <c r="J9" i="1"/>
  <c r="K9" i="1"/>
  <c r="M9" i="1"/>
  <c r="N9" i="1"/>
  <c r="R9" i="1"/>
  <c r="S9" i="1"/>
  <c r="W9" i="1"/>
  <c r="X9" i="1"/>
  <c r="Z9" i="1"/>
  <c r="AA9" i="1"/>
  <c r="D12" i="1"/>
  <c r="E12" i="1"/>
  <c r="G12" i="1"/>
  <c r="H12" i="1"/>
  <c r="J12" i="1"/>
  <c r="K12" i="1"/>
  <c r="M12" i="1"/>
  <c r="N12" i="1"/>
  <c r="R12" i="1"/>
  <c r="S12" i="1"/>
  <c r="W12" i="1"/>
  <c r="X12" i="1"/>
  <c r="Z12" i="1"/>
  <c r="AA12" i="1"/>
  <c r="D19" i="1"/>
  <c r="E19" i="1"/>
  <c r="G19" i="1"/>
  <c r="H19" i="1"/>
  <c r="J19" i="1"/>
  <c r="K19" i="1"/>
  <c r="M19" i="1"/>
  <c r="N19" i="1"/>
  <c r="R19" i="1"/>
  <c r="S19" i="1"/>
  <c r="W19" i="1"/>
  <c r="X19" i="1"/>
  <c r="Z19" i="1"/>
  <c r="AA19" i="1"/>
  <c r="D2" i="1"/>
  <c r="E2" i="1"/>
  <c r="G2" i="1"/>
  <c r="H2" i="1"/>
  <c r="J2" i="1"/>
  <c r="K2" i="1"/>
  <c r="M2" i="1"/>
  <c r="N2" i="1"/>
  <c r="R2" i="1"/>
  <c r="S2" i="1"/>
  <c r="W2" i="1"/>
  <c r="X2" i="1"/>
  <c r="Z2" i="1"/>
  <c r="AA2" i="1"/>
  <c r="D33" i="1"/>
  <c r="E33" i="1"/>
  <c r="G33" i="1"/>
  <c r="H33" i="1"/>
  <c r="J33" i="1"/>
  <c r="K33" i="1"/>
  <c r="M33" i="1"/>
  <c r="N33" i="1"/>
  <c r="R33" i="1"/>
  <c r="S33" i="1"/>
  <c r="W33" i="1"/>
  <c r="X33" i="1"/>
  <c r="Z33" i="1"/>
  <c r="AA33" i="1"/>
  <c r="AD2" i="11"/>
  <c r="AF9" i="11"/>
  <c r="AF35" i="11"/>
  <c r="AF36" i="11"/>
  <c r="AF43" i="11"/>
  <c r="AF49" i="11"/>
  <c r="AF51" i="11"/>
  <c r="AE57" i="11"/>
  <c r="AF59" i="11"/>
  <c r="AE61" i="11"/>
  <c r="AE69" i="11"/>
  <c r="AE74" i="11"/>
  <c r="AF79" i="11"/>
  <c r="AF82" i="11"/>
  <c r="AF84" i="11"/>
  <c r="AF86" i="11"/>
  <c r="AE88" i="11"/>
  <c r="AF90" i="11"/>
  <c r="AE92" i="11"/>
  <c r="AF94" i="11"/>
  <c r="AE96" i="11"/>
  <c r="AE98" i="11"/>
  <c r="AE100" i="11"/>
  <c r="AE102" i="11"/>
  <c r="AF104" i="11"/>
  <c r="AE106" i="11"/>
  <c r="AF108" i="11"/>
  <c r="AE110" i="11"/>
  <c r="AF112" i="11"/>
  <c r="AF114" i="11"/>
  <c r="AF116" i="11"/>
  <c r="AF120" i="11"/>
  <c r="AF122" i="11"/>
  <c r="AF124" i="11"/>
  <c r="AF126" i="11"/>
  <c r="AF128" i="11"/>
  <c r="AF130" i="11"/>
  <c r="AE132" i="11"/>
  <c r="AE134" i="11"/>
  <c r="AE136" i="11"/>
  <c r="AE138" i="11"/>
  <c r="AF140" i="11"/>
  <c r="AE142" i="11"/>
  <c r="AE144" i="11"/>
  <c r="AE146" i="11"/>
  <c r="AF148" i="11"/>
  <c r="AE152" i="11"/>
  <c r="AE154" i="11"/>
  <c r="AE156" i="11"/>
  <c r="AE160" i="11"/>
  <c r="AF162" i="11"/>
  <c r="AE164" i="11"/>
  <c r="AF166" i="11"/>
  <c r="AE168" i="11"/>
  <c r="AE170" i="11"/>
  <c r="AF172" i="11"/>
  <c r="AE174" i="11"/>
  <c r="AF176" i="11"/>
  <c r="AF178" i="11"/>
  <c r="AF180" i="11"/>
  <c r="AF182" i="11"/>
  <c r="AE184" i="11"/>
  <c r="AF186" i="11"/>
  <c r="AE188" i="11"/>
  <c r="AF190" i="11"/>
  <c r="AA2" i="11"/>
  <c r="AC11" i="11"/>
  <c r="AC13" i="11"/>
  <c r="AC21" i="11"/>
  <c r="AC27" i="11"/>
  <c r="AC29" i="11"/>
  <c r="AC33" i="11"/>
  <c r="AC35" i="11"/>
  <c r="AC38" i="11"/>
  <c r="AC40" i="11"/>
  <c r="AC43" i="11"/>
  <c r="AC47" i="11"/>
  <c r="AC49" i="11"/>
  <c r="AC51" i="11"/>
  <c r="AC55" i="11"/>
  <c r="AC57" i="11"/>
  <c r="AC59" i="11"/>
  <c r="AB65" i="11"/>
  <c r="AB67" i="11"/>
  <c r="AB74" i="11"/>
  <c r="AB82" i="11"/>
  <c r="AB84" i="11"/>
  <c r="AB86" i="11"/>
  <c r="AB88" i="11"/>
  <c r="AB90" i="11"/>
  <c r="AB94" i="11"/>
  <c r="AB96" i="11"/>
  <c r="AB98" i="11"/>
  <c r="AB100" i="11"/>
  <c r="AB104" i="11"/>
  <c r="AB106" i="11"/>
  <c r="AB108" i="11"/>
  <c r="AB112" i="11"/>
  <c r="AB114" i="11"/>
  <c r="AB116" i="11"/>
  <c r="AB118" i="11"/>
  <c r="AB120" i="11"/>
  <c r="AB122" i="11"/>
  <c r="AB124" i="11"/>
  <c r="AB126" i="11"/>
  <c r="AB130" i="11"/>
  <c r="AB132" i="11"/>
  <c r="AB134" i="11"/>
  <c r="AB136" i="11"/>
  <c r="AB138" i="11"/>
  <c r="AB140" i="11"/>
  <c r="AB144" i="11"/>
  <c r="AB146" i="11"/>
  <c r="AB148" i="11"/>
  <c r="AC152" i="11"/>
  <c r="AC156" i="11"/>
  <c r="AB186" i="11"/>
  <c r="AB188" i="11"/>
  <c r="AB190" i="11"/>
  <c r="AB192" i="11"/>
  <c r="AB194" i="11"/>
  <c r="X2" i="11"/>
  <c r="Z5" i="11"/>
  <c r="Z36" i="11"/>
  <c r="Z38" i="11"/>
  <c r="Z40" i="11"/>
  <c r="Z43" i="11"/>
  <c r="Z45" i="11"/>
  <c r="Z47" i="11"/>
  <c r="Z51" i="11"/>
  <c r="Z53" i="11"/>
  <c r="Z55" i="11"/>
  <c r="Z59" i="11"/>
  <c r="Z82" i="11"/>
  <c r="Z84" i="11"/>
  <c r="Y86" i="11"/>
  <c r="Z90" i="11"/>
  <c r="Z92" i="11"/>
  <c r="Y94" i="11"/>
  <c r="Z98" i="11"/>
  <c r="Z100" i="11"/>
  <c r="Y102" i="11"/>
  <c r="Z106" i="11"/>
  <c r="Z108" i="11"/>
  <c r="Y110" i="11"/>
  <c r="Z114" i="11"/>
  <c r="Z116" i="11"/>
  <c r="Y126" i="11"/>
  <c r="Y130" i="11"/>
  <c r="Z132" i="11"/>
  <c r="Z134" i="11"/>
  <c r="Z138" i="11"/>
  <c r="Y140" i="11"/>
  <c r="Z142" i="11"/>
  <c r="Z146" i="11"/>
  <c r="Y148" i="11"/>
  <c r="Z160" i="11"/>
  <c r="Z164" i="11"/>
  <c r="Z166" i="11"/>
  <c r="Y168" i="11"/>
  <c r="Y172" i="11"/>
  <c r="Y174" i="11"/>
  <c r="Y176" i="11"/>
  <c r="Z180" i="11"/>
  <c r="Z182" i="11"/>
  <c r="Y184" i="11"/>
  <c r="Y188" i="11"/>
  <c r="Z190" i="11"/>
  <c r="Y192" i="11"/>
  <c r="U2" i="11"/>
  <c r="W3" i="11"/>
  <c r="V11" i="11"/>
  <c r="V13" i="11"/>
  <c r="V17" i="11"/>
  <c r="V25" i="11"/>
  <c r="V29" i="11"/>
  <c r="W36" i="11"/>
  <c r="W40" i="11"/>
  <c r="W43" i="11"/>
  <c r="W47" i="11"/>
  <c r="W51" i="11"/>
  <c r="W55" i="11"/>
  <c r="W63" i="11"/>
  <c r="W65" i="11"/>
  <c r="W69" i="11"/>
  <c r="W71" i="11"/>
  <c r="W72" i="11"/>
  <c r="W76" i="11"/>
  <c r="W79" i="11"/>
  <c r="V82" i="11"/>
  <c r="V86" i="11"/>
  <c r="V88" i="11"/>
  <c r="V90" i="11"/>
  <c r="V94" i="11"/>
  <c r="V98" i="11"/>
  <c r="V104" i="11"/>
  <c r="V106" i="11"/>
  <c r="V110" i="11"/>
  <c r="V112" i="11"/>
  <c r="V114" i="11"/>
  <c r="W118" i="11"/>
  <c r="W122" i="11"/>
  <c r="W124" i="11"/>
  <c r="V128" i="11"/>
  <c r="V130" i="11"/>
  <c r="V132" i="11"/>
  <c r="V134" i="11"/>
  <c r="V136" i="11"/>
  <c r="V138" i="11"/>
  <c r="V140" i="11"/>
  <c r="V142" i="11"/>
  <c r="V146" i="11"/>
  <c r="V148" i="11"/>
  <c r="V152" i="11"/>
  <c r="V156" i="11"/>
  <c r="V176" i="11"/>
  <c r="V180" i="11"/>
  <c r="V186" i="11"/>
  <c r="V188" i="11"/>
  <c r="V192" i="11"/>
  <c r="V194" i="11"/>
  <c r="R2" i="11"/>
  <c r="S130" i="11"/>
  <c r="T132" i="11"/>
  <c r="S134" i="11"/>
  <c r="T136" i="11"/>
  <c r="T138" i="11"/>
  <c r="T140" i="11"/>
  <c r="T142" i="11"/>
  <c r="S144" i="11"/>
  <c r="S146" i="11"/>
  <c r="S148" i="11"/>
  <c r="S152" i="11"/>
  <c r="S154" i="11"/>
  <c r="S156" i="11"/>
  <c r="S158" i="11"/>
  <c r="T160" i="11"/>
  <c r="T162" i="11"/>
  <c r="T164" i="11"/>
  <c r="S166" i="11"/>
  <c r="S168" i="11"/>
  <c r="T170" i="11"/>
  <c r="S172" i="11"/>
  <c r="T174" i="11"/>
  <c r="S176" i="11"/>
  <c r="S178" i="11"/>
  <c r="T180" i="11"/>
  <c r="T182" i="11"/>
  <c r="T188" i="11"/>
  <c r="T190" i="11"/>
  <c r="T192" i="11"/>
  <c r="S194" i="11"/>
  <c r="Q19" i="11"/>
  <c r="Q23" i="11"/>
  <c r="Q25" i="11"/>
  <c r="Q35" i="11"/>
  <c r="Q36" i="11"/>
  <c r="Q38" i="11"/>
  <c r="Q40" i="11"/>
  <c r="Q43" i="11"/>
  <c r="Q45" i="11"/>
  <c r="Q47" i="11"/>
  <c r="Q49" i="11"/>
  <c r="Q51" i="11"/>
  <c r="Q53" i="11"/>
  <c r="Q55" i="11"/>
  <c r="Q57" i="11"/>
  <c r="Q61" i="11"/>
  <c r="Q79" i="11"/>
  <c r="P82" i="11"/>
  <c r="P84" i="11"/>
  <c r="P86" i="11"/>
  <c r="P88" i="11"/>
  <c r="P92" i="11"/>
  <c r="P94" i="11"/>
  <c r="P96" i="11"/>
  <c r="P98" i="11"/>
  <c r="P100" i="11"/>
  <c r="P102" i="11"/>
  <c r="P104" i="11"/>
  <c r="P106" i="11"/>
  <c r="P108" i="11"/>
  <c r="P110" i="11"/>
  <c r="P112" i="11"/>
  <c r="P114" i="11"/>
  <c r="P116" i="11"/>
  <c r="P118" i="11"/>
  <c r="P120" i="11"/>
  <c r="P122" i="11"/>
  <c r="P124" i="11"/>
  <c r="P128" i="11"/>
  <c r="P130" i="11"/>
  <c r="P132" i="11"/>
  <c r="P134" i="11"/>
  <c r="P136" i="11"/>
  <c r="P138" i="11"/>
  <c r="P140" i="11"/>
  <c r="P142" i="11"/>
  <c r="P144" i="11"/>
  <c r="P146" i="11"/>
  <c r="P148" i="11"/>
  <c r="Q152" i="11"/>
  <c r="Q156" i="11"/>
  <c r="Q174" i="11"/>
  <c r="P188" i="11"/>
  <c r="P190" i="11"/>
  <c r="P194" i="11"/>
  <c r="L2" i="11"/>
  <c r="N4" i="11"/>
  <c r="N6" i="11"/>
  <c r="N7" i="11"/>
  <c r="N10" i="11"/>
  <c r="M15" i="11"/>
  <c r="M20" i="11"/>
  <c r="N36" i="11"/>
  <c r="N37" i="11"/>
  <c r="N38" i="11"/>
  <c r="M40" i="11"/>
  <c r="N41" i="11"/>
  <c r="N42" i="11"/>
  <c r="N43" i="11"/>
  <c r="N45" i="11"/>
  <c r="N46" i="11"/>
  <c r="M47" i="11"/>
  <c r="N50" i="11"/>
  <c r="N51" i="11"/>
  <c r="N54" i="11"/>
  <c r="N55" i="11"/>
  <c r="N57" i="11"/>
  <c r="N59" i="11"/>
  <c r="N61" i="11"/>
  <c r="N79" i="11"/>
  <c r="N80" i="11"/>
  <c r="M82" i="11"/>
  <c r="N83" i="11"/>
  <c r="M84" i="11"/>
  <c r="N86" i="11"/>
  <c r="N87" i="11"/>
  <c r="M88" i="11"/>
  <c r="N90" i="11"/>
  <c r="N91" i="11"/>
  <c r="N92" i="11"/>
  <c r="N93" i="11"/>
  <c r="N94" i="11"/>
  <c r="N96" i="11"/>
  <c r="N97" i="11"/>
  <c r="M98" i="11"/>
  <c r="M100" i="11"/>
  <c r="N101" i="11"/>
  <c r="M102" i="11"/>
  <c r="N104" i="11"/>
  <c r="N105" i="11"/>
  <c r="N106" i="11"/>
  <c r="M108" i="11"/>
  <c r="N109" i="11"/>
  <c r="N110" i="11"/>
  <c r="M112" i="11"/>
  <c r="N113" i="11"/>
  <c r="M114" i="11"/>
  <c r="M116" i="11"/>
  <c r="N117" i="11"/>
  <c r="N121" i="11"/>
  <c r="M126" i="11"/>
  <c r="N127" i="11"/>
  <c r="N128" i="11"/>
  <c r="M130" i="11"/>
  <c r="N131" i="11"/>
  <c r="N132" i="11"/>
  <c r="N134" i="11"/>
  <c r="N136" i="11"/>
  <c r="N137" i="11"/>
  <c r="N138" i="11"/>
  <c r="N140" i="11"/>
  <c r="N142" i="11"/>
  <c r="M144" i="11"/>
  <c r="M146" i="11"/>
  <c r="M148" i="11"/>
  <c r="N149" i="11"/>
  <c r="M150" i="11"/>
  <c r="M152" i="11"/>
  <c r="M153" i="11"/>
  <c r="M154" i="11"/>
  <c r="M156" i="11"/>
  <c r="M157" i="11"/>
  <c r="N160" i="11"/>
  <c r="N162" i="11"/>
  <c r="M163" i="11"/>
  <c r="N164" i="11"/>
  <c r="M166" i="11"/>
  <c r="M168" i="11"/>
  <c r="N170" i="11"/>
  <c r="N171" i="11"/>
  <c r="M172" i="11"/>
  <c r="N174" i="11"/>
  <c r="M176" i="11"/>
  <c r="M178" i="11"/>
  <c r="N180" i="11"/>
  <c r="N182" i="11"/>
  <c r="M184" i="11"/>
  <c r="M185" i="11"/>
  <c r="M186" i="11"/>
  <c r="N188" i="11"/>
  <c r="N190" i="11"/>
  <c r="N192" i="11"/>
  <c r="M194" i="11"/>
  <c r="I2" i="11"/>
  <c r="K3" i="11"/>
  <c r="K5" i="11"/>
  <c r="K9" i="11"/>
  <c r="K12" i="11"/>
  <c r="K13" i="11"/>
  <c r="K21" i="11"/>
  <c r="K25" i="11"/>
  <c r="K29" i="11"/>
  <c r="K36" i="11"/>
  <c r="K38" i="11"/>
  <c r="K40" i="11"/>
  <c r="K43" i="11"/>
  <c r="K45" i="11"/>
  <c r="K47" i="11"/>
  <c r="K49" i="11"/>
  <c r="K51" i="11"/>
  <c r="K53" i="11"/>
  <c r="K55" i="11"/>
  <c r="K57" i="11"/>
  <c r="K59" i="11"/>
  <c r="K61" i="11"/>
  <c r="K65" i="11"/>
  <c r="K69" i="11"/>
  <c r="K72" i="11"/>
  <c r="K76" i="11"/>
  <c r="K84" i="11"/>
  <c r="K88" i="11"/>
  <c r="K92" i="11"/>
  <c r="J96" i="11"/>
  <c r="J100" i="11"/>
  <c r="K104" i="11"/>
  <c r="J116" i="11"/>
  <c r="K120" i="11"/>
  <c r="K122" i="11"/>
  <c r="K124" i="11"/>
  <c r="K128" i="11"/>
  <c r="J140" i="11"/>
  <c r="K144" i="11"/>
  <c r="K150" i="11"/>
  <c r="K154" i="11"/>
  <c r="K158" i="11"/>
  <c r="K160" i="11"/>
  <c r="K162" i="11"/>
  <c r="K164" i="11"/>
  <c r="K166" i="11"/>
  <c r="K168" i="11"/>
  <c r="K170" i="11"/>
  <c r="K172" i="11"/>
  <c r="K174" i="11"/>
  <c r="K176" i="11"/>
  <c r="K178" i="11"/>
  <c r="K180" i="11"/>
  <c r="K184" i="11"/>
  <c r="K186" i="11"/>
  <c r="J188" i="11"/>
  <c r="K190" i="11"/>
  <c r="J192" i="11"/>
  <c r="K194" i="11"/>
  <c r="F2" i="11"/>
  <c r="H3" i="11"/>
  <c r="H9" i="11"/>
  <c r="H36" i="11"/>
  <c r="H40" i="11"/>
  <c r="H43" i="11"/>
  <c r="H47" i="11"/>
  <c r="H51" i="11"/>
  <c r="H55" i="11"/>
  <c r="H61" i="11"/>
  <c r="H79" i="11"/>
  <c r="H82" i="11"/>
  <c r="G84" i="11"/>
  <c r="H86" i="11"/>
  <c r="G88" i="11"/>
  <c r="G90" i="11"/>
  <c r="H92" i="11"/>
  <c r="G94" i="11"/>
  <c r="H96" i="11"/>
  <c r="H98" i="11"/>
  <c r="G100" i="11"/>
  <c r="H102" i="11"/>
  <c r="G104" i="11"/>
  <c r="G106" i="11"/>
  <c r="H108" i="11"/>
  <c r="G110" i="11"/>
  <c r="H112" i="11"/>
  <c r="H114" i="11"/>
  <c r="G116" i="11"/>
  <c r="H118" i="11"/>
  <c r="H120" i="11"/>
  <c r="H122" i="11"/>
  <c r="H124" i="11"/>
  <c r="G126" i="11"/>
  <c r="G128" i="11"/>
  <c r="G130" i="11"/>
  <c r="G132" i="11"/>
  <c r="G134" i="11"/>
  <c r="H136" i="11"/>
  <c r="G138" i="11"/>
  <c r="G140" i="11"/>
  <c r="H142" i="11"/>
  <c r="H144" i="11"/>
  <c r="G146" i="11"/>
  <c r="G150" i="11"/>
  <c r="G152" i="11"/>
  <c r="G154" i="11"/>
  <c r="G156" i="11"/>
  <c r="G158" i="11"/>
  <c r="H160" i="11"/>
  <c r="G162" i="11"/>
  <c r="G164" i="11"/>
  <c r="G166" i="11"/>
  <c r="G170" i="11"/>
  <c r="H172" i="11"/>
  <c r="G174" i="11"/>
  <c r="G180" i="11"/>
  <c r="G182" i="11"/>
  <c r="G184" i="11"/>
  <c r="G186" i="11"/>
  <c r="H188" i="11"/>
  <c r="G190" i="11"/>
  <c r="H192" i="11"/>
  <c r="G194" i="11"/>
  <c r="C2" i="11"/>
  <c r="E13" i="11"/>
  <c r="E15" i="11"/>
  <c r="E17" i="11"/>
  <c r="E21" i="11"/>
  <c r="E23" i="11"/>
  <c r="E25" i="11"/>
  <c r="E29" i="11"/>
  <c r="E31" i="11"/>
  <c r="E33" i="11"/>
  <c r="E36" i="11"/>
  <c r="E38" i="11"/>
  <c r="E40" i="11"/>
  <c r="E45" i="11"/>
  <c r="E47" i="11"/>
  <c r="E49" i="11"/>
  <c r="E51" i="11"/>
  <c r="E53" i="11"/>
  <c r="E55" i="11"/>
  <c r="E57" i="11"/>
  <c r="E59" i="11"/>
  <c r="E61" i="11"/>
  <c r="E72" i="11"/>
  <c r="E74" i="11"/>
  <c r="E79" i="11"/>
  <c r="E150" i="11"/>
  <c r="E152" i="11"/>
  <c r="E156" i="11"/>
  <c r="B2" i="11"/>
  <c r="Y79" i="11"/>
  <c r="J33" i="11"/>
  <c r="E8" i="11"/>
  <c r="AM10" i="1"/>
  <c r="AM5" i="1"/>
  <c r="AM9" i="1"/>
  <c r="AM12" i="1"/>
  <c r="AM19" i="1"/>
  <c r="AM2" i="1"/>
  <c r="AM33" i="1"/>
  <c r="AM3" i="1"/>
  <c r="AM8" i="1"/>
  <c r="AM28" i="1"/>
  <c r="AM25" i="1"/>
  <c r="AM14" i="1"/>
  <c r="AM29" i="1"/>
  <c r="AM26" i="1"/>
  <c r="AM30" i="1"/>
  <c r="AM15" i="1"/>
  <c r="AM24" i="1"/>
  <c r="AM18" i="1"/>
  <c r="AM31" i="1"/>
  <c r="AM20" i="1"/>
  <c r="AM4" i="1"/>
  <c r="AM17" i="1"/>
  <c r="AM34" i="1"/>
  <c r="AM16" i="1"/>
  <c r="AM11" i="1"/>
  <c r="AM32" i="1"/>
  <c r="AM6" i="1"/>
  <c r="AM27" i="1"/>
  <c r="AM7" i="1"/>
  <c r="AM13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L10" i="1"/>
  <c r="AL5" i="1"/>
  <c r="AL9" i="1"/>
  <c r="AL12" i="1"/>
  <c r="AL19" i="1"/>
  <c r="AL2" i="1"/>
  <c r="AL33" i="1"/>
  <c r="AL3" i="1"/>
  <c r="AL8" i="1"/>
  <c r="AL28" i="1"/>
  <c r="AL25" i="1"/>
  <c r="AL14" i="1"/>
  <c r="AL29" i="1"/>
  <c r="AL26" i="1"/>
  <c r="AL30" i="1"/>
  <c r="AL15" i="1"/>
  <c r="AL24" i="1"/>
  <c r="AL18" i="1"/>
  <c r="AL31" i="1"/>
  <c r="AL20" i="1"/>
  <c r="AL4" i="1"/>
  <c r="AL17" i="1"/>
  <c r="AL34" i="1"/>
  <c r="AL16" i="1"/>
  <c r="AL11" i="1"/>
  <c r="AL32" i="1"/>
  <c r="AL6" i="1"/>
  <c r="AL27" i="1"/>
  <c r="AL7" i="1"/>
  <c r="AL13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J10" i="1"/>
  <c r="AJ5" i="1"/>
  <c r="AJ9" i="1"/>
  <c r="AJ12" i="1"/>
  <c r="AJ19" i="1"/>
  <c r="AJ2" i="1"/>
  <c r="AJ33" i="1"/>
  <c r="AJ3" i="1"/>
  <c r="AJ8" i="1"/>
  <c r="AJ28" i="1"/>
  <c r="AJ25" i="1"/>
  <c r="AJ14" i="1"/>
  <c r="AJ29" i="1"/>
  <c r="AJ26" i="1"/>
  <c r="AJ30" i="1"/>
  <c r="AJ15" i="1"/>
  <c r="AJ24" i="1"/>
  <c r="AJ18" i="1"/>
  <c r="AJ31" i="1"/>
  <c r="AJ20" i="1"/>
  <c r="AJ4" i="1"/>
  <c r="AJ17" i="1"/>
  <c r="AJ34" i="1"/>
  <c r="AJ16" i="1"/>
  <c r="AJ11" i="1"/>
  <c r="AJ32" i="1"/>
  <c r="AJ6" i="1"/>
  <c r="AJ27" i="1"/>
  <c r="AJ7" i="1"/>
  <c r="AJ22" i="1"/>
  <c r="AJ13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0" i="1"/>
  <c r="AI5" i="1"/>
  <c r="AI9" i="1"/>
  <c r="AI12" i="1"/>
  <c r="AI19" i="1"/>
  <c r="AI2" i="1"/>
  <c r="AI33" i="1"/>
  <c r="AI3" i="1"/>
  <c r="AI8" i="1"/>
  <c r="AI28" i="1"/>
  <c r="AI25" i="1"/>
  <c r="AI14" i="1"/>
  <c r="AI29" i="1"/>
  <c r="AI26" i="1"/>
  <c r="AI30" i="1"/>
  <c r="AI15" i="1"/>
  <c r="AI24" i="1"/>
  <c r="AI18" i="1"/>
  <c r="AI31" i="1"/>
  <c r="AI20" i="1"/>
  <c r="AI4" i="1"/>
  <c r="AI17" i="1"/>
  <c r="AI34" i="1"/>
  <c r="AI16" i="1"/>
  <c r="AI11" i="1"/>
  <c r="AI32" i="1"/>
  <c r="AI6" i="1"/>
  <c r="AI27" i="1"/>
  <c r="AI7" i="1"/>
  <c r="AI22" i="1"/>
  <c r="AI13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G5" i="1"/>
  <c r="AG9" i="1"/>
  <c r="AG12" i="1"/>
  <c r="AG19" i="1"/>
  <c r="AG2" i="1"/>
  <c r="AG33" i="1"/>
  <c r="AG3" i="1"/>
  <c r="AG8" i="1"/>
  <c r="AG28" i="1"/>
  <c r="AG25" i="1"/>
  <c r="AG14" i="1"/>
  <c r="AG29" i="1"/>
  <c r="AG26" i="1"/>
  <c r="AG30" i="1"/>
  <c r="AG15" i="1"/>
  <c r="AG24" i="1"/>
  <c r="AG18" i="1"/>
  <c r="AG31" i="1"/>
  <c r="AG20" i="1"/>
  <c r="AG4" i="1"/>
  <c r="AG17" i="1"/>
  <c r="AG34" i="1"/>
  <c r="AG16" i="1"/>
  <c r="AG11" i="1"/>
  <c r="AG32" i="1"/>
  <c r="AG6" i="1"/>
  <c r="AG27" i="1"/>
  <c r="AG7" i="1"/>
  <c r="AG22" i="1"/>
  <c r="AG13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5" i="1"/>
  <c r="AF9" i="1"/>
  <c r="AF12" i="1"/>
  <c r="AF19" i="1"/>
  <c r="AF2" i="1"/>
  <c r="AF33" i="1"/>
  <c r="AF3" i="1"/>
  <c r="AF8" i="1"/>
  <c r="AF28" i="1"/>
  <c r="AF25" i="1"/>
  <c r="AF14" i="1"/>
  <c r="AF29" i="1"/>
  <c r="AF26" i="1"/>
  <c r="AF30" i="1"/>
  <c r="AF15" i="1"/>
  <c r="AF24" i="1"/>
  <c r="AF18" i="1"/>
  <c r="AF31" i="1"/>
  <c r="AF20" i="1"/>
  <c r="AF4" i="1"/>
  <c r="AF17" i="1"/>
  <c r="AF34" i="1"/>
  <c r="AF16" i="1"/>
  <c r="AF11" i="1"/>
  <c r="AF32" i="1"/>
  <c r="AF6" i="1"/>
  <c r="AF27" i="1"/>
  <c r="AF7" i="1"/>
  <c r="AF22" i="1"/>
  <c r="AF13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D5" i="1"/>
  <c r="AD9" i="1"/>
  <c r="AD12" i="1"/>
  <c r="AD19" i="1"/>
  <c r="AD2" i="1"/>
  <c r="AD33" i="1"/>
  <c r="AD3" i="1"/>
  <c r="AD8" i="1"/>
  <c r="AD28" i="1"/>
  <c r="AD25" i="1"/>
  <c r="AD14" i="1"/>
  <c r="AD29" i="1"/>
  <c r="AD26" i="1"/>
  <c r="AD30" i="1"/>
  <c r="AD15" i="1"/>
  <c r="AD24" i="1"/>
  <c r="AD18" i="1"/>
  <c r="AD31" i="1"/>
  <c r="AD20" i="1"/>
  <c r="AD4" i="1"/>
  <c r="AD17" i="1"/>
  <c r="AD34" i="1"/>
  <c r="AD16" i="1"/>
  <c r="AD11" i="1"/>
  <c r="AD32" i="1"/>
  <c r="AD6" i="1"/>
  <c r="AD27" i="1"/>
  <c r="AD7" i="1"/>
  <c r="AD22" i="1"/>
  <c r="AD13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5" i="1"/>
  <c r="AC9" i="1"/>
  <c r="AC12" i="1"/>
  <c r="AC19" i="1"/>
  <c r="AC2" i="1"/>
  <c r="AC33" i="1"/>
  <c r="AC3" i="1"/>
  <c r="AC28" i="1"/>
  <c r="AC25" i="1"/>
  <c r="AC14" i="1"/>
  <c r="AC29" i="1"/>
  <c r="AC26" i="1"/>
  <c r="AC30" i="1"/>
  <c r="AC15" i="1"/>
  <c r="AC24" i="1"/>
  <c r="AC18" i="1"/>
  <c r="AC31" i="1"/>
  <c r="AC20" i="1"/>
  <c r="AC4" i="1"/>
  <c r="AC17" i="1"/>
  <c r="AC34" i="1"/>
  <c r="AC16" i="1"/>
  <c r="AC11" i="1"/>
  <c r="AC32" i="1"/>
  <c r="AC6" i="1"/>
  <c r="AC27" i="1"/>
  <c r="AC7" i="1"/>
  <c r="AC22" i="1"/>
  <c r="AC1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A3" i="1"/>
  <c r="AA8" i="1"/>
  <c r="AA28" i="1"/>
  <c r="AA25" i="1"/>
  <c r="AA14" i="1"/>
  <c r="AA29" i="1"/>
  <c r="AA26" i="1"/>
  <c r="AA30" i="1"/>
  <c r="AA15" i="1"/>
  <c r="AA24" i="1"/>
  <c r="AA18" i="1"/>
  <c r="AA31" i="1"/>
  <c r="AA20" i="1"/>
  <c r="AA4" i="1"/>
  <c r="AA17" i="1"/>
  <c r="AA34" i="1"/>
  <c r="AA16" i="1"/>
  <c r="AA11" i="1"/>
  <c r="AA32" i="1"/>
  <c r="AA6" i="1"/>
  <c r="AA27" i="1"/>
  <c r="AA7" i="1"/>
  <c r="AA22" i="1"/>
  <c r="AA1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3" i="1"/>
  <c r="Z8" i="1"/>
  <c r="Z28" i="1"/>
  <c r="Z25" i="1"/>
  <c r="Z14" i="1"/>
  <c r="Z29" i="1"/>
  <c r="Z26" i="1"/>
  <c r="Z30" i="1"/>
  <c r="Z15" i="1"/>
  <c r="Z24" i="1"/>
  <c r="Z18" i="1"/>
  <c r="Z31" i="1"/>
  <c r="Z20" i="1"/>
  <c r="Z4" i="1"/>
  <c r="Z17" i="1"/>
  <c r="Z34" i="1"/>
  <c r="Z16" i="1"/>
  <c r="Z11" i="1"/>
  <c r="Z32" i="1"/>
  <c r="Z6" i="1"/>
  <c r="Z27" i="1"/>
  <c r="Z7" i="1"/>
  <c r="Z22" i="1"/>
  <c r="Z13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X3" i="1"/>
  <c r="X8" i="1"/>
  <c r="X28" i="1"/>
  <c r="X25" i="1"/>
  <c r="X14" i="1"/>
  <c r="X29" i="1"/>
  <c r="X26" i="1"/>
  <c r="X30" i="1"/>
  <c r="X15" i="1"/>
  <c r="X24" i="1"/>
  <c r="X18" i="1"/>
  <c r="X31" i="1"/>
  <c r="X20" i="1"/>
  <c r="X4" i="1"/>
  <c r="X17" i="1"/>
  <c r="X34" i="1"/>
  <c r="X16" i="1"/>
  <c r="X11" i="1"/>
  <c r="X32" i="1"/>
  <c r="X6" i="1"/>
  <c r="X27" i="1"/>
  <c r="X7" i="1"/>
  <c r="X22" i="1"/>
  <c r="X13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3" i="1"/>
  <c r="W8" i="1"/>
  <c r="W28" i="1"/>
  <c r="W25" i="1"/>
  <c r="W14" i="1"/>
  <c r="W29" i="1"/>
  <c r="W26" i="1"/>
  <c r="W30" i="1"/>
  <c r="W15" i="1"/>
  <c r="W24" i="1"/>
  <c r="W18" i="1"/>
  <c r="W31" i="1"/>
  <c r="W20" i="1"/>
  <c r="W4" i="1"/>
  <c r="W17" i="1"/>
  <c r="W34" i="1"/>
  <c r="W16" i="1"/>
  <c r="W11" i="1"/>
  <c r="W32" i="1"/>
  <c r="W6" i="1"/>
  <c r="W27" i="1"/>
  <c r="W7" i="1"/>
  <c r="W22" i="1"/>
  <c r="W13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S3" i="1"/>
  <c r="S8" i="1"/>
  <c r="S28" i="1"/>
  <c r="S25" i="1"/>
  <c r="S14" i="1"/>
  <c r="S29" i="1"/>
  <c r="S26" i="1"/>
  <c r="S30" i="1"/>
  <c r="S15" i="1"/>
  <c r="S24" i="1"/>
  <c r="S18" i="1"/>
  <c r="S31" i="1"/>
  <c r="S20" i="1"/>
  <c r="S4" i="1"/>
  <c r="S17" i="1"/>
  <c r="S34" i="1"/>
  <c r="S16" i="1"/>
  <c r="S11" i="1"/>
  <c r="S32" i="1"/>
  <c r="S6" i="1"/>
  <c r="S27" i="1"/>
  <c r="S7" i="1"/>
  <c r="S22" i="1"/>
  <c r="S1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N3" i="1"/>
  <c r="N8" i="1"/>
  <c r="N28" i="1"/>
  <c r="N25" i="1"/>
  <c r="N14" i="1"/>
  <c r="N29" i="1"/>
  <c r="N26" i="1"/>
  <c r="N30" i="1"/>
  <c r="N15" i="1"/>
  <c r="N24" i="1"/>
  <c r="N18" i="1"/>
  <c r="N31" i="1"/>
  <c r="N20" i="1"/>
  <c r="N4" i="1"/>
  <c r="N17" i="1"/>
  <c r="N34" i="1"/>
  <c r="N16" i="1"/>
  <c r="N11" i="1"/>
  <c r="N32" i="1"/>
  <c r="N6" i="1"/>
  <c r="N27" i="1"/>
  <c r="N7" i="1"/>
  <c r="N22" i="1"/>
  <c r="N1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R3" i="1"/>
  <c r="R8" i="1"/>
  <c r="R28" i="1"/>
  <c r="R25" i="1"/>
  <c r="R14" i="1"/>
  <c r="R29" i="1"/>
  <c r="R26" i="1"/>
  <c r="R30" i="1"/>
  <c r="R15" i="1"/>
  <c r="R24" i="1"/>
  <c r="R18" i="1"/>
  <c r="R31" i="1"/>
  <c r="R20" i="1"/>
  <c r="R4" i="1"/>
  <c r="R17" i="1"/>
  <c r="R34" i="1"/>
  <c r="R16" i="1"/>
  <c r="R11" i="1"/>
  <c r="R32" i="1"/>
  <c r="R6" i="1"/>
  <c r="R27" i="1"/>
  <c r="R7" i="1"/>
  <c r="R22" i="1"/>
  <c r="R1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M3" i="1"/>
  <c r="M8" i="1"/>
  <c r="M28" i="1"/>
  <c r="M25" i="1"/>
  <c r="M14" i="1"/>
  <c r="M29" i="1"/>
  <c r="M26" i="1"/>
  <c r="M30" i="1"/>
  <c r="M15" i="1"/>
  <c r="M24" i="1"/>
  <c r="M18" i="1"/>
  <c r="M31" i="1"/>
  <c r="M20" i="1"/>
  <c r="M4" i="1"/>
  <c r="M17" i="1"/>
  <c r="M34" i="1"/>
  <c r="M16" i="1"/>
  <c r="M11" i="1"/>
  <c r="M32" i="1"/>
  <c r="M6" i="1"/>
  <c r="M27" i="1"/>
  <c r="M7" i="1"/>
  <c r="M22" i="1"/>
  <c r="M1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K3" i="1"/>
  <c r="K8" i="1"/>
  <c r="K28" i="1"/>
  <c r="K25" i="1"/>
  <c r="K14" i="1"/>
  <c r="K29" i="1"/>
  <c r="K26" i="1"/>
  <c r="K30" i="1"/>
  <c r="K15" i="1"/>
  <c r="K24" i="1"/>
  <c r="K18" i="1"/>
  <c r="K31" i="1"/>
  <c r="K20" i="1"/>
  <c r="K4" i="1"/>
  <c r="K17" i="1"/>
  <c r="K34" i="1"/>
  <c r="K16" i="1"/>
  <c r="K11" i="1"/>
  <c r="K32" i="1"/>
  <c r="K6" i="1"/>
  <c r="K27" i="1"/>
  <c r="K7" i="1"/>
  <c r="K22" i="1"/>
  <c r="K1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3" i="1"/>
  <c r="J8" i="1"/>
  <c r="J28" i="1"/>
  <c r="J25" i="1"/>
  <c r="J14" i="1"/>
  <c r="J29" i="1"/>
  <c r="J26" i="1"/>
  <c r="J30" i="1"/>
  <c r="J15" i="1"/>
  <c r="J24" i="1"/>
  <c r="J18" i="1"/>
  <c r="J31" i="1"/>
  <c r="J20" i="1"/>
  <c r="J4" i="1"/>
  <c r="J17" i="1"/>
  <c r="J34" i="1"/>
  <c r="J16" i="1"/>
  <c r="J11" i="1"/>
  <c r="J32" i="1"/>
  <c r="J6" i="1"/>
  <c r="J27" i="1"/>
  <c r="J7" i="1"/>
  <c r="J22" i="1"/>
  <c r="J1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H3" i="1"/>
  <c r="H8" i="1"/>
  <c r="H28" i="1"/>
  <c r="H25" i="1"/>
  <c r="H14" i="1"/>
  <c r="H29" i="1"/>
  <c r="H26" i="1"/>
  <c r="H30" i="1"/>
  <c r="H15" i="1"/>
  <c r="H24" i="1"/>
  <c r="H18" i="1"/>
  <c r="H31" i="1"/>
  <c r="H20" i="1"/>
  <c r="H4" i="1"/>
  <c r="H17" i="1"/>
  <c r="H34" i="1"/>
  <c r="H16" i="1"/>
  <c r="H11" i="1"/>
  <c r="H32" i="1"/>
  <c r="H6" i="1"/>
  <c r="H27" i="1"/>
  <c r="H7" i="1"/>
  <c r="H22" i="1"/>
  <c r="H1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E3" i="1"/>
  <c r="E8" i="1"/>
  <c r="E28" i="1"/>
  <c r="E25" i="1"/>
  <c r="E14" i="1"/>
  <c r="E29" i="1"/>
  <c r="E26" i="1"/>
  <c r="E30" i="1"/>
  <c r="E15" i="1"/>
  <c r="E24" i="1"/>
  <c r="E18" i="1"/>
  <c r="E31" i="1"/>
  <c r="E20" i="1"/>
  <c r="E4" i="1"/>
  <c r="E17" i="1"/>
  <c r="E34" i="1"/>
  <c r="E16" i="1"/>
  <c r="E11" i="1"/>
  <c r="E32" i="1"/>
  <c r="E6" i="1"/>
  <c r="E27" i="1"/>
  <c r="E7" i="1"/>
  <c r="E22" i="1"/>
  <c r="E1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G3" i="1"/>
  <c r="G8" i="1"/>
  <c r="G28" i="1"/>
  <c r="G25" i="1"/>
  <c r="G14" i="1"/>
  <c r="G29" i="1"/>
  <c r="G26" i="1"/>
  <c r="G30" i="1"/>
  <c r="G15" i="1"/>
  <c r="G24" i="1"/>
  <c r="G18" i="1"/>
  <c r="G31" i="1"/>
  <c r="G20" i="1"/>
  <c r="G4" i="1"/>
  <c r="G17" i="1"/>
  <c r="G34" i="1"/>
  <c r="G16" i="1"/>
  <c r="G11" i="1"/>
  <c r="G32" i="1"/>
  <c r="G6" i="1"/>
  <c r="G27" i="1"/>
  <c r="G7" i="1"/>
  <c r="G22" i="1"/>
  <c r="G1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K6" i="11"/>
  <c r="K37" i="11"/>
  <c r="K68" i="11"/>
  <c r="K97" i="11"/>
  <c r="K129" i="11"/>
  <c r="K161" i="11"/>
  <c r="AE192" i="11"/>
  <c r="AC25" i="11"/>
  <c r="AC36" i="11"/>
  <c r="AC45" i="11"/>
  <c r="AC53" i="11"/>
  <c r="AB63" i="11"/>
  <c r="AB71" i="11"/>
  <c r="AB92" i="11"/>
  <c r="AB110" i="11"/>
  <c r="AB128" i="11"/>
  <c r="AC174" i="11"/>
  <c r="Y15" i="11"/>
  <c r="Y23" i="11"/>
  <c r="Z35" i="11"/>
  <c r="Z49" i="11"/>
  <c r="Z57" i="11"/>
  <c r="Y65" i="11"/>
  <c r="Y72" i="11"/>
  <c r="Z88" i="11"/>
  <c r="Z96" i="11"/>
  <c r="Z104" i="11"/>
  <c r="Z112" i="11"/>
  <c r="Z128" i="11"/>
  <c r="Y136" i="11"/>
  <c r="Y144" i="11"/>
  <c r="Y162" i="11"/>
  <c r="Z170" i="11"/>
  <c r="Z178" i="11"/>
  <c r="Z186" i="11"/>
  <c r="Z194" i="11"/>
  <c r="V33" i="11"/>
  <c r="V102" i="11"/>
  <c r="V126" i="11"/>
  <c r="V144" i="11"/>
  <c r="V190" i="11"/>
  <c r="Q17" i="11"/>
  <c r="P78" i="11"/>
  <c r="P80" i="11"/>
  <c r="Q81" i="11"/>
  <c r="Q83" i="11"/>
  <c r="Q85" i="11"/>
  <c r="P87" i="11"/>
  <c r="Q89" i="11"/>
  <c r="P91" i="11"/>
  <c r="P93" i="11"/>
  <c r="Q95" i="11"/>
  <c r="P97" i="11"/>
  <c r="Q99" i="11"/>
  <c r="Q101" i="11"/>
  <c r="P103" i="11"/>
  <c r="Q105" i="11"/>
  <c r="P107" i="11"/>
  <c r="P109" i="11"/>
  <c r="Q111" i="11"/>
  <c r="P113" i="11"/>
  <c r="Q115" i="11"/>
  <c r="Q117" i="11"/>
  <c r="P119" i="11"/>
  <c r="P121" i="11"/>
  <c r="P123" i="11"/>
  <c r="P125" i="11"/>
  <c r="P127" i="11"/>
  <c r="P129" i="11"/>
  <c r="P135" i="11"/>
  <c r="P137" i="11"/>
  <c r="P139" i="11"/>
  <c r="P141" i="11"/>
  <c r="P143" i="11"/>
  <c r="P145" i="11"/>
  <c r="P147" i="11"/>
  <c r="P149" i="11"/>
  <c r="P151" i="11"/>
  <c r="P153" i="11"/>
  <c r="P155" i="11"/>
  <c r="P157" i="11"/>
  <c r="P159" i="11"/>
  <c r="P175" i="11"/>
  <c r="P177" i="11"/>
  <c r="Q179" i="11"/>
  <c r="P181" i="11"/>
  <c r="Q183" i="11"/>
  <c r="Q185" i="11"/>
  <c r="P187" i="11"/>
  <c r="P189" i="11"/>
  <c r="P191" i="11"/>
  <c r="P193" i="11"/>
  <c r="N2" i="11"/>
  <c r="N8" i="11"/>
  <c r="M14" i="11"/>
  <c r="M18" i="11"/>
  <c r="M22" i="11"/>
  <c r="M26" i="11"/>
  <c r="M30" i="11"/>
  <c r="M34" i="11"/>
  <c r="M37" i="11"/>
  <c r="M41" i="11"/>
  <c r="M46" i="11"/>
  <c r="M50" i="11"/>
  <c r="M54" i="11"/>
  <c r="M58" i="11"/>
  <c r="M77" i="11"/>
  <c r="M81" i="11"/>
  <c r="N85" i="11"/>
  <c r="N89" i="11"/>
  <c r="N95" i="11"/>
  <c r="N99" i="11"/>
  <c r="N103" i="11"/>
  <c r="N107" i="11"/>
  <c r="N111" i="11"/>
  <c r="N115" i="11"/>
  <c r="N119" i="11"/>
  <c r="N125" i="11"/>
  <c r="N129" i="11"/>
  <c r="N135" i="11"/>
  <c r="N145" i="11"/>
  <c r="M151" i="11"/>
  <c r="M155" i="11"/>
  <c r="M159" i="11"/>
  <c r="N167" i="11"/>
  <c r="M175" i="11"/>
  <c r="K2" i="11"/>
  <c r="K4" i="11"/>
  <c r="K8" i="11"/>
  <c r="K10" i="11"/>
  <c r="K14" i="11"/>
  <c r="K16" i="11"/>
  <c r="K18" i="11"/>
  <c r="K20" i="11"/>
  <c r="K22" i="11"/>
  <c r="K24" i="11"/>
  <c r="K26" i="11"/>
  <c r="K28" i="11"/>
  <c r="K30" i="11"/>
  <c r="K32" i="11"/>
  <c r="K34" i="11"/>
  <c r="K39" i="11"/>
  <c r="K41" i="11"/>
  <c r="K42" i="11"/>
  <c r="K44" i="11"/>
  <c r="K46" i="11"/>
  <c r="K48" i="11"/>
  <c r="K50" i="11"/>
  <c r="K52" i="11"/>
  <c r="K54" i="11"/>
  <c r="K56" i="11"/>
  <c r="K58" i="11"/>
  <c r="K60" i="11"/>
  <c r="K62" i="11"/>
  <c r="K64" i="11"/>
  <c r="K66" i="11"/>
  <c r="K70" i="11"/>
  <c r="K73" i="11"/>
  <c r="K75" i="11"/>
  <c r="K77" i="11"/>
  <c r="K78" i="11"/>
  <c r="K80" i="11"/>
  <c r="K81" i="11"/>
  <c r="K83" i="11"/>
  <c r="K85" i="11"/>
  <c r="K87" i="11"/>
  <c r="K89" i="11"/>
  <c r="K91" i="11"/>
  <c r="K93" i="11"/>
  <c r="K95" i="11"/>
  <c r="K99" i="11"/>
  <c r="K101" i="11"/>
  <c r="K103" i="11"/>
  <c r="K105" i="11"/>
  <c r="K107" i="11"/>
  <c r="K109" i="11"/>
  <c r="K111" i="11"/>
  <c r="K113" i="11"/>
  <c r="K115" i="11"/>
  <c r="K117" i="11"/>
  <c r="K119" i="11"/>
  <c r="K121" i="11"/>
  <c r="K123" i="11"/>
  <c r="K125" i="11"/>
  <c r="K127" i="11"/>
  <c r="K131" i="11"/>
  <c r="K133" i="11"/>
  <c r="K135" i="11"/>
  <c r="K137" i="11"/>
  <c r="K139" i="11"/>
  <c r="K141" i="11"/>
  <c r="K143" i="11"/>
  <c r="K145" i="11"/>
  <c r="K147" i="11"/>
  <c r="K149" i="11"/>
  <c r="K151" i="11"/>
  <c r="K153" i="11"/>
  <c r="K155" i="11"/>
  <c r="K157" i="11"/>
  <c r="K159" i="11"/>
  <c r="K163" i="11"/>
  <c r="K165" i="11"/>
  <c r="K167" i="11"/>
  <c r="K169" i="11"/>
  <c r="K171" i="11"/>
  <c r="K173" i="11"/>
  <c r="K175" i="11"/>
  <c r="K177" i="11"/>
  <c r="K179" i="11"/>
  <c r="K181" i="11"/>
  <c r="K183" i="11"/>
  <c r="K185" i="11"/>
  <c r="K187" i="11"/>
  <c r="K189" i="11"/>
  <c r="K191" i="11"/>
  <c r="H39" i="11"/>
  <c r="H42" i="11"/>
  <c r="H46" i="11"/>
  <c r="H50" i="11"/>
  <c r="H54" i="11"/>
  <c r="H58" i="11"/>
  <c r="G62" i="11"/>
  <c r="G66" i="11"/>
  <c r="G70" i="11"/>
  <c r="G73" i="11"/>
  <c r="G77" i="11"/>
  <c r="G80" i="11"/>
  <c r="G81" i="11"/>
  <c r="H83" i="11"/>
  <c r="H87" i="11"/>
  <c r="H89" i="11"/>
  <c r="H91" i="11"/>
  <c r="H95" i="11"/>
  <c r="H97" i="11"/>
  <c r="H99" i="11"/>
  <c r="H103" i="11"/>
  <c r="H105" i="11"/>
  <c r="H107" i="11"/>
  <c r="H111" i="11"/>
  <c r="H113" i="11"/>
  <c r="H115" i="11"/>
  <c r="H119" i="11"/>
  <c r="H121" i="11"/>
  <c r="H123" i="11"/>
  <c r="G127" i="11"/>
  <c r="G129" i="11"/>
  <c r="G131" i="11"/>
  <c r="G135" i="11"/>
  <c r="G137" i="11"/>
  <c r="G141" i="11"/>
  <c r="G149" i="11"/>
  <c r="G151" i="11"/>
  <c r="G153" i="11"/>
  <c r="G157" i="11"/>
  <c r="G159" i="11"/>
  <c r="H161" i="11"/>
  <c r="H169" i="11"/>
  <c r="H173" i="11"/>
  <c r="H179" i="11"/>
  <c r="G185" i="11"/>
  <c r="E43" i="11"/>
  <c r="T39" i="11"/>
  <c r="T41" i="11"/>
  <c r="T42" i="11"/>
  <c r="T46" i="11"/>
  <c r="T48" i="11"/>
  <c r="T50" i="11"/>
  <c r="T54" i="11"/>
  <c r="T56" i="11"/>
  <c r="T58" i="11"/>
  <c r="S62" i="11"/>
  <c r="S64" i="11"/>
  <c r="S66" i="11"/>
  <c r="S70" i="11"/>
  <c r="S73" i="11"/>
  <c r="S77" i="11"/>
  <c r="S78" i="11"/>
  <c r="S80" i="11"/>
  <c r="T83" i="11"/>
  <c r="T85" i="11"/>
  <c r="T87" i="11"/>
  <c r="T91" i="11"/>
  <c r="T93" i="11"/>
  <c r="T95" i="11"/>
  <c r="T99" i="11"/>
  <c r="T101" i="11"/>
  <c r="T103" i="11"/>
  <c r="T107" i="11"/>
  <c r="T109" i="11"/>
  <c r="T111" i="11"/>
  <c r="T115" i="11"/>
  <c r="T117" i="11"/>
  <c r="T119" i="11"/>
  <c r="T123" i="11"/>
  <c r="T125" i="11"/>
  <c r="S127" i="11"/>
  <c r="S131" i="11"/>
  <c r="S133" i="11"/>
  <c r="S135" i="11"/>
  <c r="S141" i="11"/>
  <c r="S145" i="11"/>
  <c r="S149" i="11"/>
  <c r="S157" i="11"/>
  <c r="T161" i="11"/>
  <c r="T165" i="11"/>
  <c r="T173" i="11"/>
  <c r="T177" i="11"/>
  <c r="T181" i="11"/>
  <c r="Q59" i="11"/>
  <c r="AE183" i="11"/>
  <c r="AF179" i="11"/>
  <c r="AF175" i="11"/>
  <c r="AF173" i="11"/>
  <c r="AF169" i="11"/>
  <c r="AF165" i="11"/>
  <c r="AF161" i="11"/>
  <c r="AE155" i="11"/>
  <c r="AE151" i="11"/>
  <c r="AE149" i="11"/>
  <c r="AE145" i="11"/>
  <c r="AE141" i="11"/>
  <c r="AE137" i="11"/>
  <c r="AE135" i="11"/>
  <c r="AE133" i="11"/>
  <c r="AE131" i="11"/>
  <c r="AE129" i="11"/>
  <c r="AE127" i="11"/>
  <c r="AE125" i="11"/>
  <c r="AF123" i="11"/>
  <c r="AF121" i="11"/>
  <c r="AF119" i="11"/>
  <c r="AF117" i="11"/>
  <c r="AF115" i="11"/>
  <c r="AF113" i="11"/>
  <c r="AF111" i="11"/>
  <c r="AF109" i="11"/>
  <c r="AF107" i="11"/>
  <c r="AF105" i="11"/>
  <c r="AF103" i="11"/>
  <c r="AF101" i="11"/>
  <c r="AF99" i="11"/>
  <c r="AF97" i="11"/>
  <c r="AF95" i="11"/>
  <c r="AF93" i="11"/>
  <c r="AF91" i="11"/>
  <c r="AF89" i="11"/>
  <c r="AF87" i="11"/>
  <c r="AF85" i="11"/>
  <c r="AF83" i="11"/>
  <c r="AE81" i="11"/>
  <c r="AE80" i="11"/>
  <c r="AE78" i="11"/>
  <c r="AE77" i="11"/>
  <c r="AE75" i="11"/>
  <c r="AE73" i="11"/>
  <c r="AE70" i="11"/>
  <c r="AE68" i="11"/>
  <c r="AE66" i="11"/>
  <c r="AE64" i="11"/>
  <c r="AE62" i="11"/>
  <c r="AF60" i="11"/>
  <c r="AF58" i="11"/>
  <c r="AF56" i="11"/>
  <c r="AF54" i="11"/>
  <c r="AF52" i="11"/>
  <c r="AF50" i="11"/>
  <c r="AF48" i="11"/>
  <c r="AF46" i="11"/>
  <c r="AF44" i="11"/>
  <c r="AF42" i="11"/>
  <c r="AF41" i="11"/>
  <c r="AF39" i="11"/>
  <c r="AF37" i="11"/>
  <c r="AB142" i="11"/>
  <c r="AB102" i="11"/>
  <c r="AB72" i="11"/>
  <c r="Y185" i="11"/>
  <c r="Z171" i="11"/>
  <c r="Z167" i="11"/>
  <c r="Z163" i="11"/>
  <c r="Y157" i="11"/>
  <c r="Y155" i="11"/>
  <c r="Y153" i="11"/>
  <c r="Y151" i="11"/>
  <c r="Z149" i="11"/>
  <c r="Z145" i="11"/>
  <c r="Z141" i="11"/>
  <c r="Z137" i="11"/>
  <c r="Z135" i="11"/>
  <c r="Z133" i="11"/>
  <c r="Z131" i="11"/>
  <c r="Z129" i="11"/>
  <c r="Z127" i="11"/>
  <c r="Z117" i="11"/>
  <c r="Z115" i="11"/>
  <c r="Z113" i="11"/>
  <c r="Z111" i="11"/>
  <c r="Z109" i="11"/>
  <c r="Z107" i="11"/>
  <c r="Z105" i="11"/>
  <c r="Z103" i="11"/>
  <c r="Z101" i="11"/>
  <c r="Z99" i="11"/>
  <c r="Z97" i="11"/>
  <c r="Z95" i="11"/>
  <c r="Z93" i="11"/>
  <c r="Z91" i="11"/>
  <c r="Z89" i="11"/>
  <c r="Z87" i="11"/>
  <c r="Z85" i="11"/>
  <c r="Z83" i="11"/>
  <c r="Y81" i="11"/>
  <c r="Y80" i="11"/>
  <c r="Y78" i="11"/>
  <c r="Y60" i="11"/>
  <c r="Y58" i="11"/>
  <c r="Y56" i="11"/>
  <c r="Y54" i="11"/>
  <c r="Y52" i="11"/>
  <c r="Y50" i="11"/>
  <c r="Y48" i="11"/>
  <c r="Y46" i="11"/>
  <c r="Y44" i="11"/>
  <c r="Y42" i="11"/>
  <c r="Y41" i="11"/>
  <c r="Y39" i="11"/>
  <c r="Y37" i="11"/>
  <c r="Y34" i="11"/>
  <c r="Y32" i="11"/>
  <c r="Y30" i="11"/>
  <c r="Y28" i="11"/>
  <c r="Y26" i="11"/>
  <c r="Y24" i="11"/>
  <c r="Y22" i="11"/>
  <c r="Y20" i="11"/>
  <c r="Y18" i="11"/>
  <c r="Y16" i="11"/>
  <c r="Y14" i="11"/>
  <c r="Y12" i="11"/>
  <c r="Z10" i="11"/>
  <c r="Z8" i="11"/>
  <c r="Z6" i="11"/>
  <c r="Z4" i="11"/>
  <c r="Z2" i="11"/>
  <c r="W120" i="11"/>
  <c r="V31" i="11"/>
  <c r="S185" i="11"/>
  <c r="T169" i="11"/>
  <c r="S153" i="11"/>
  <c r="S137" i="11"/>
  <c r="S129" i="11"/>
  <c r="T121" i="11"/>
  <c r="T113" i="11"/>
  <c r="T105" i="11"/>
  <c r="T97" i="11"/>
  <c r="T89" i="11"/>
  <c r="S81" i="11"/>
  <c r="S75" i="11"/>
  <c r="S68" i="11"/>
  <c r="T60" i="11"/>
  <c r="T52" i="11"/>
  <c r="T44" i="11"/>
  <c r="T37" i="11"/>
  <c r="P192" i="11"/>
  <c r="P90" i="11"/>
  <c r="Q31" i="11"/>
  <c r="N123" i="11"/>
  <c r="M42" i="11"/>
  <c r="H183" i="11"/>
  <c r="H165" i="11"/>
  <c r="G155" i="11"/>
  <c r="G145" i="11"/>
  <c r="G133" i="11"/>
  <c r="H125" i="11"/>
  <c r="H117" i="11"/>
  <c r="H109" i="11"/>
  <c r="H101" i="11"/>
  <c r="H93" i="11"/>
  <c r="H85" i="11"/>
  <c r="G78" i="11"/>
  <c r="G75" i="11"/>
  <c r="G68" i="11"/>
  <c r="G64" i="11"/>
  <c r="H60" i="11"/>
  <c r="H56" i="11"/>
  <c r="H52" i="11"/>
  <c r="H48" i="11"/>
  <c r="H44" i="11"/>
  <c r="H41" i="11"/>
  <c r="H37" i="11"/>
  <c r="E27" i="11"/>
  <c r="Y194" i="11"/>
  <c r="T194" i="11"/>
  <c r="AB193" i="11"/>
  <c r="V193" i="11"/>
  <c r="AF192" i="11"/>
  <c r="Z192" i="11"/>
  <c r="S192" i="11"/>
  <c r="AB191" i="11"/>
  <c r="V191" i="11"/>
  <c r="J191" i="11"/>
  <c r="AE190" i="11"/>
  <c r="Y190" i="11"/>
  <c r="S190" i="11"/>
  <c r="AB189" i="11"/>
  <c r="V189" i="11"/>
  <c r="J189" i="11"/>
  <c r="AF188" i="11"/>
  <c r="Z188" i="11"/>
  <c r="S188" i="11"/>
  <c r="AB187" i="11"/>
  <c r="V187" i="11"/>
  <c r="J187" i="11"/>
  <c r="AE186" i="11"/>
  <c r="Y186" i="11"/>
  <c r="T186" i="11"/>
  <c r="AE185" i="11"/>
  <c r="AB185" i="11"/>
  <c r="AC185" i="11"/>
  <c r="V185" i="11"/>
  <c r="W185" i="11"/>
  <c r="J185" i="11"/>
  <c r="E185" i="11"/>
  <c r="S184" i="11"/>
  <c r="AC183" i="11"/>
  <c r="W183" i="11"/>
  <c r="V183" i="11"/>
  <c r="J183" i="11"/>
  <c r="E183" i="11"/>
  <c r="AE182" i="11"/>
  <c r="Y182" i="11"/>
  <c r="S182" i="11"/>
  <c r="M182" i="11"/>
  <c r="AC181" i="11"/>
  <c r="AB181" i="11"/>
  <c r="W181" i="11"/>
  <c r="V181" i="11"/>
  <c r="J181" i="11"/>
  <c r="E181" i="11"/>
  <c r="S180" i="11"/>
  <c r="AC179" i="11"/>
  <c r="AB179" i="11"/>
  <c r="W179" i="11"/>
  <c r="V179" i="11"/>
  <c r="J179" i="11"/>
  <c r="G179" i="11"/>
  <c r="E179" i="11"/>
  <c r="AE178" i="11"/>
  <c r="Y178" i="11"/>
  <c r="T178" i="11"/>
  <c r="AC177" i="11"/>
  <c r="AB177" i="11"/>
  <c r="W177" i="11"/>
  <c r="V177" i="11"/>
  <c r="S177" i="11"/>
  <c r="J177" i="11"/>
  <c r="E177" i="11"/>
  <c r="Z176" i="11"/>
  <c r="T176" i="11"/>
  <c r="AE175" i="11"/>
  <c r="AC175" i="11"/>
  <c r="AB175" i="11"/>
  <c r="W175" i="11"/>
  <c r="V175" i="11"/>
  <c r="Q175" i="11"/>
  <c r="J175" i="11"/>
  <c r="E175" i="11"/>
  <c r="AB174" i="11"/>
  <c r="S174" i="11"/>
  <c r="AE173" i="11"/>
  <c r="G173" i="11"/>
  <c r="Z172" i="11"/>
  <c r="T172" i="11"/>
  <c r="Y170" i="11"/>
  <c r="S170" i="11"/>
  <c r="S169" i="11"/>
  <c r="AF168" i="11"/>
  <c r="Z168" i="11"/>
  <c r="T168" i="11"/>
  <c r="N168" i="11"/>
  <c r="Y167" i="11"/>
  <c r="AE166" i="11"/>
  <c r="Y166" i="11"/>
  <c r="T166" i="11"/>
  <c r="AE165" i="11"/>
  <c r="G165" i="11"/>
  <c r="AF164" i="11"/>
  <c r="S164" i="11"/>
  <c r="AE162" i="11"/>
  <c r="S162" i="11"/>
  <c r="M162" i="11"/>
  <c r="S161" i="11"/>
  <c r="AF160" i="11"/>
  <c r="S160" i="11"/>
  <c r="M160" i="11"/>
  <c r="V159" i="11"/>
  <c r="W159" i="11"/>
  <c r="S159" i="11"/>
  <c r="Q159" i="11"/>
  <c r="J159" i="11"/>
  <c r="E159" i="11"/>
  <c r="AE158" i="11"/>
  <c r="Y158" i="11"/>
  <c r="M158" i="11"/>
  <c r="AE157" i="11"/>
  <c r="AB157" i="11"/>
  <c r="AC157" i="11"/>
  <c r="V157" i="11"/>
  <c r="W157" i="11"/>
  <c r="Q157" i="11"/>
  <c r="J157" i="11"/>
  <c r="E157" i="11"/>
  <c r="Y156" i="11"/>
  <c r="AB155" i="11"/>
  <c r="AC155" i="11"/>
  <c r="V155" i="11"/>
  <c r="W155" i="11"/>
  <c r="S155" i="11"/>
  <c r="Q155" i="11"/>
  <c r="J155" i="11"/>
  <c r="E155" i="11"/>
  <c r="Y154" i="11"/>
  <c r="AE153" i="11"/>
  <c r="AB153" i="11"/>
  <c r="AC153" i="11"/>
  <c r="V153" i="11"/>
  <c r="W153" i="11"/>
  <c r="Q153" i="11"/>
  <c r="J153" i="11"/>
  <c r="E153" i="11"/>
  <c r="Y152" i="11"/>
  <c r="AB151" i="11"/>
  <c r="AC151" i="11"/>
  <c r="V151" i="11"/>
  <c r="W151" i="11"/>
  <c r="S151" i="11"/>
  <c r="Q151" i="11"/>
  <c r="J151" i="11"/>
  <c r="E151" i="11"/>
  <c r="AE150" i="11"/>
  <c r="Y150" i="11"/>
  <c r="S150" i="11"/>
  <c r="AF149" i="11"/>
  <c r="AB149" i="11"/>
  <c r="Y149" i="11"/>
  <c r="V149" i="11"/>
  <c r="T149" i="11"/>
  <c r="J149" i="11"/>
  <c r="H149" i="11"/>
  <c r="AE148" i="11"/>
  <c r="T148" i="11"/>
  <c r="N148" i="11"/>
  <c r="AB147" i="11"/>
  <c r="V147" i="11"/>
  <c r="J147" i="11"/>
  <c r="AF146" i="11"/>
  <c r="T146" i="11"/>
  <c r="AF145" i="11"/>
  <c r="AB145" i="11"/>
  <c r="Y145" i="11"/>
  <c r="V145" i="11"/>
  <c r="T145" i="11"/>
  <c r="J145" i="11"/>
  <c r="H145" i="11"/>
  <c r="T144" i="11"/>
  <c r="AB143" i="11"/>
  <c r="V143" i="11"/>
  <c r="J143" i="11"/>
  <c r="AF142" i="11"/>
  <c r="S142" i="11"/>
  <c r="M142" i="11"/>
  <c r="AF141" i="11"/>
  <c r="AB141" i="11"/>
  <c r="Y141" i="11"/>
  <c r="V141" i="11"/>
  <c r="T141" i="11"/>
  <c r="J141" i="11"/>
  <c r="H141" i="11"/>
  <c r="AE140" i="11"/>
  <c r="S140" i="11"/>
  <c r="AB139" i="11"/>
  <c r="V139" i="11"/>
  <c r="J139" i="11"/>
  <c r="AF138" i="11"/>
  <c r="S138" i="11"/>
  <c r="M138" i="11"/>
  <c r="AF137" i="11"/>
  <c r="AB137" i="11"/>
  <c r="Y137" i="11"/>
  <c r="V137" i="11"/>
  <c r="T137" i="11"/>
  <c r="J137" i="11"/>
  <c r="H137" i="11"/>
  <c r="S136" i="11"/>
  <c r="M136" i="11"/>
  <c r="AB135" i="11"/>
  <c r="V135" i="11"/>
  <c r="J135" i="11"/>
  <c r="AF134" i="11"/>
  <c r="T134" i="11"/>
  <c r="AF133" i="11"/>
  <c r="AB133" i="11"/>
  <c r="Y133" i="11"/>
  <c r="V133" i="11"/>
  <c r="T133" i="11"/>
  <c r="P133" i="11"/>
  <c r="J133" i="11"/>
  <c r="H133" i="11"/>
  <c r="Y132" i="11"/>
  <c r="S132" i="11"/>
  <c r="AB131" i="11"/>
  <c r="V131" i="11"/>
  <c r="P131" i="11"/>
  <c r="J131" i="11"/>
  <c r="Z130" i="11"/>
  <c r="T130" i="11"/>
  <c r="AF129" i="11"/>
  <c r="AB129" i="11"/>
  <c r="Y129" i="11"/>
  <c r="V129" i="11"/>
  <c r="T129" i="11"/>
  <c r="M129" i="11"/>
  <c r="J129" i="11"/>
  <c r="H129" i="11"/>
  <c r="AE128" i="11"/>
  <c r="Y128" i="11"/>
  <c r="S128" i="11"/>
  <c r="T128" i="11"/>
  <c r="H128" i="11"/>
  <c r="AB127" i="11"/>
  <c r="V127" i="11"/>
  <c r="J127" i="11"/>
  <c r="Z126" i="11"/>
  <c r="S126" i="11"/>
  <c r="T126" i="11"/>
  <c r="P126" i="11"/>
  <c r="N126" i="11"/>
  <c r="AF125" i="11"/>
  <c r="AB125" i="11"/>
  <c r="Z125" i="11"/>
  <c r="V125" i="11"/>
  <c r="W125" i="11"/>
  <c r="Q125" i="11"/>
  <c r="J125" i="11"/>
  <c r="E125" i="11"/>
  <c r="Z124" i="11"/>
  <c r="T124" i="11"/>
  <c r="N124" i="11"/>
  <c r="AB123" i="11"/>
  <c r="AC123" i="11"/>
  <c r="Z123" i="11"/>
  <c r="V123" i="11"/>
  <c r="W123" i="11"/>
  <c r="Q123" i="11"/>
  <c r="J123" i="11"/>
  <c r="E123" i="11"/>
  <c r="Z122" i="11"/>
  <c r="T122" i="11"/>
  <c r="N122" i="11"/>
  <c r="AB121" i="11"/>
  <c r="AC121" i="11"/>
  <c r="Z121" i="11"/>
  <c r="V121" i="11"/>
  <c r="W121" i="11"/>
  <c r="Q121" i="11"/>
  <c r="J121" i="11"/>
  <c r="E121" i="11"/>
  <c r="Z120" i="11"/>
  <c r="T120" i="11"/>
  <c r="N120" i="11"/>
  <c r="AB119" i="11"/>
  <c r="AC119" i="11"/>
  <c r="Z119" i="11"/>
  <c r="V119" i="11"/>
  <c r="W119" i="11"/>
  <c r="Q119" i="11"/>
  <c r="J119" i="11"/>
  <c r="E119" i="11"/>
  <c r="AF118" i="11"/>
  <c r="Z118" i="11"/>
  <c r="T118" i="11"/>
  <c r="AE117" i="11"/>
  <c r="AB117" i="11"/>
  <c r="AC117" i="11"/>
  <c r="V117" i="11"/>
  <c r="W117" i="11"/>
  <c r="S117" i="11"/>
  <c r="P117" i="11"/>
  <c r="J117" i="11"/>
  <c r="G117" i="11"/>
  <c r="E117" i="11"/>
  <c r="T116" i="11"/>
  <c r="S116" i="11"/>
  <c r="N116" i="11"/>
  <c r="AE115" i="11"/>
  <c r="AB115" i="11"/>
  <c r="AC115" i="11"/>
  <c r="V115" i="11"/>
  <c r="W115" i="11"/>
  <c r="S115" i="11"/>
  <c r="P115" i="11"/>
  <c r="J115" i="11"/>
  <c r="G115" i="11"/>
  <c r="E115" i="11"/>
  <c r="AE114" i="11"/>
  <c r="Y114" i="11"/>
  <c r="W114" i="11"/>
  <c r="T114" i="11"/>
  <c r="S114" i="11"/>
  <c r="N114" i="11"/>
  <c r="G114" i="11"/>
  <c r="AE113" i="11"/>
  <c r="AB113" i="11"/>
  <c r="AC113" i="11"/>
  <c r="V113" i="11"/>
  <c r="W113" i="11"/>
  <c r="S113" i="11"/>
  <c r="Q113" i="11"/>
  <c r="J113" i="11"/>
  <c r="G113" i="11"/>
  <c r="E113" i="11"/>
  <c r="T112" i="11"/>
  <c r="S112" i="11"/>
  <c r="N112" i="11"/>
  <c r="AE111" i="11"/>
  <c r="AB111" i="11"/>
  <c r="AC111" i="11"/>
  <c r="V111" i="11"/>
  <c r="W111" i="11"/>
  <c r="S111" i="11"/>
  <c r="P111" i="11"/>
  <c r="J111" i="11"/>
  <c r="G111" i="11"/>
  <c r="E111" i="11"/>
  <c r="T110" i="11"/>
  <c r="S110" i="11"/>
  <c r="M110" i="11"/>
  <c r="AE109" i="11"/>
  <c r="AB109" i="11"/>
  <c r="AC109" i="11"/>
  <c r="V109" i="11"/>
  <c r="W109" i="11"/>
  <c r="S109" i="11"/>
  <c r="Q109" i="11"/>
  <c r="J109" i="11"/>
  <c r="G109" i="11"/>
  <c r="E109" i="11"/>
  <c r="T108" i="11"/>
  <c r="S108" i="11"/>
  <c r="N108" i="11"/>
  <c r="AE107" i="11"/>
  <c r="AB107" i="11"/>
  <c r="AC107" i="11"/>
  <c r="V107" i="11"/>
  <c r="W107" i="11"/>
  <c r="S107" i="11"/>
  <c r="Q107" i="11"/>
  <c r="J107" i="11"/>
  <c r="G107" i="11"/>
  <c r="E107" i="11"/>
  <c r="Y106" i="11"/>
  <c r="W106" i="11"/>
  <c r="T106" i="11"/>
  <c r="S106" i="11"/>
  <c r="M106" i="11"/>
  <c r="AE105" i="11"/>
  <c r="AB105" i="11"/>
  <c r="AC105" i="11"/>
  <c r="V105" i="11"/>
  <c r="W105" i="11"/>
  <c r="S105" i="11"/>
  <c r="P105" i="11"/>
  <c r="J105" i="11"/>
  <c r="G105" i="11"/>
  <c r="E105" i="11"/>
  <c r="W104" i="11"/>
  <c r="T104" i="11"/>
  <c r="S104" i="11"/>
  <c r="M104" i="11"/>
  <c r="AE103" i="11"/>
  <c r="AB103" i="11"/>
  <c r="AC103" i="11"/>
  <c r="V103" i="11"/>
  <c r="W103" i="11"/>
  <c r="S103" i="11"/>
  <c r="Q103" i="11"/>
  <c r="J103" i="11"/>
  <c r="G103" i="11"/>
  <c r="E103" i="11"/>
  <c r="T102" i="11"/>
  <c r="S102" i="11"/>
  <c r="N102" i="11"/>
  <c r="AE101" i="11"/>
  <c r="AB101" i="11"/>
  <c r="AC101" i="11"/>
  <c r="V101" i="11"/>
  <c r="W101" i="11"/>
  <c r="S101" i="11"/>
  <c r="P101" i="11"/>
  <c r="J101" i="11"/>
  <c r="G101" i="11"/>
  <c r="E101" i="11"/>
  <c r="AF100" i="11"/>
  <c r="T100" i="11"/>
  <c r="S100" i="11"/>
  <c r="N100" i="11"/>
  <c r="H100" i="11"/>
  <c r="AE99" i="11"/>
  <c r="AB99" i="11"/>
  <c r="AC99" i="11"/>
  <c r="V99" i="11"/>
  <c r="W99" i="11"/>
  <c r="S99" i="11"/>
  <c r="P99" i="11"/>
  <c r="J99" i="11"/>
  <c r="G99" i="11"/>
  <c r="E99" i="11"/>
  <c r="Y98" i="11"/>
  <c r="W98" i="11"/>
  <c r="T98" i="11"/>
  <c r="S98" i="11"/>
  <c r="N98" i="11"/>
  <c r="G98" i="11"/>
  <c r="AE97" i="11"/>
  <c r="AB97" i="11"/>
  <c r="AC97" i="11"/>
  <c r="V97" i="11"/>
  <c r="W97" i="11"/>
  <c r="S97" i="11"/>
  <c r="Q97" i="11"/>
  <c r="J97" i="11"/>
  <c r="G97" i="11"/>
  <c r="E97" i="11"/>
  <c r="AF96" i="11"/>
  <c r="T96" i="11"/>
  <c r="S96" i="11"/>
  <c r="M96" i="11"/>
  <c r="AE95" i="11"/>
  <c r="AB95" i="11"/>
  <c r="AC95" i="11"/>
  <c r="V95" i="11"/>
  <c r="W95" i="11"/>
  <c r="S95" i="11"/>
  <c r="P95" i="11"/>
  <c r="J95" i="11"/>
  <c r="G95" i="11"/>
  <c r="E95" i="11"/>
  <c r="AE94" i="11"/>
  <c r="T94" i="11"/>
  <c r="S94" i="11"/>
  <c r="M94" i="11"/>
  <c r="AE93" i="11"/>
  <c r="AB93" i="11"/>
  <c r="AC93" i="11"/>
  <c r="V93" i="11"/>
  <c r="W93" i="11"/>
  <c r="S93" i="11"/>
  <c r="Q93" i="11"/>
  <c r="J93" i="11"/>
  <c r="G93" i="11"/>
  <c r="E93" i="11"/>
  <c r="AF92" i="11"/>
  <c r="T92" i="11"/>
  <c r="S92" i="11"/>
  <c r="M92" i="11"/>
  <c r="AE91" i="11"/>
  <c r="AB91" i="11"/>
  <c r="AC91" i="11"/>
  <c r="V91" i="11"/>
  <c r="W91" i="11"/>
  <c r="S91" i="11"/>
  <c r="Q91" i="11"/>
  <c r="J91" i="11"/>
  <c r="G91" i="11"/>
  <c r="E91" i="11"/>
  <c r="AE90" i="11"/>
  <c r="Y90" i="11"/>
  <c r="W90" i="11"/>
  <c r="T90" i="11"/>
  <c r="S90" i="11"/>
  <c r="M90" i="11"/>
  <c r="AE89" i="11"/>
  <c r="AB89" i="11"/>
  <c r="AC89" i="11"/>
  <c r="V89" i="11"/>
  <c r="W89" i="11"/>
  <c r="S89" i="11"/>
  <c r="P89" i="11"/>
  <c r="J89" i="11"/>
  <c r="G89" i="11"/>
  <c r="E89" i="11"/>
  <c r="AF88" i="11"/>
  <c r="W88" i="11"/>
  <c r="T88" i="11"/>
  <c r="S88" i="11"/>
  <c r="N88" i="11"/>
  <c r="H88" i="11"/>
  <c r="AE87" i="11"/>
  <c r="AB87" i="11"/>
  <c r="AC87" i="11"/>
  <c r="V87" i="11"/>
  <c r="W87" i="11"/>
  <c r="S87" i="11"/>
  <c r="Q87" i="11"/>
  <c r="J87" i="11"/>
  <c r="G87" i="11"/>
  <c r="E87" i="11"/>
  <c r="AE86" i="11"/>
  <c r="T86" i="11"/>
  <c r="S86" i="11"/>
  <c r="M86" i="11"/>
  <c r="AE85" i="11"/>
  <c r="AB85" i="11"/>
  <c r="AC85" i="11"/>
  <c r="V85" i="11"/>
  <c r="W85" i="11"/>
  <c r="S85" i="11"/>
  <c r="P85" i="11"/>
  <c r="J85" i="11"/>
  <c r="G85" i="11"/>
  <c r="E85" i="11"/>
  <c r="T84" i="11"/>
  <c r="S84" i="11"/>
  <c r="N84" i="11"/>
  <c r="AE83" i="11"/>
  <c r="AB83" i="11"/>
  <c r="AC83" i="11"/>
  <c r="V83" i="11"/>
  <c r="W83" i="11"/>
  <c r="S83" i="11"/>
  <c r="P83" i="11"/>
  <c r="J83" i="11"/>
  <c r="G83" i="11"/>
  <c r="E83" i="11"/>
  <c r="AE82" i="11"/>
  <c r="Y82" i="11"/>
  <c r="W82" i="11"/>
  <c r="T82" i="11"/>
  <c r="S82" i="11"/>
  <c r="N82" i="11"/>
  <c r="G82" i="11"/>
  <c r="AF81" i="11"/>
  <c r="AB81" i="11"/>
  <c r="AC81" i="11"/>
  <c r="Z81" i="11"/>
  <c r="V81" i="11"/>
  <c r="W81" i="11"/>
  <c r="T81" i="11"/>
  <c r="P81" i="11"/>
  <c r="N81" i="11"/>
  <c r="J81" i="11"/>
  <c r="H81" i="11"/>
  <c r="E81" i="11"/>
  <c r="AF80" i="11"/>
  <c r="AB80" i="11"/>
  <c r="AC80" i="11"/>
  <c r="Z80" i="11"/>
  <c r="V80" i="11"/>
  <c r="W80" i="11"/>
  <c r="T80" i="11"/>
  <c r="Q80" i="11"/>
  <c r="J80" i="11"/>
  <c r="H80" i="11"/>
  <c r="E80" i="11"/>
  <c r="AE79" i="11"/>
  <c r="T79" i="11"/>
  <c r="S79" i="11"/>
  <c r="M79" i="11"/>
  <c r="AF78" i="11"/>
  <c r="AB78" i="11"/>
  <c r="AC78" i="11"/>
  <c r="Z78" i="11"/>
  <c r="V78" i="11"/>
  <c r="W78" i="11"/>
  <c r="T78" i="11"/>
  <c r="Q78" i="11"/>
  <c r="M78" i="11"/>
  <c r="J78" i="11"/>
  <c r="E78" i="11"/>
  <c r="AB77" i="11"/>
  <c r="AC77" i="11"/>
  <c r="Y77" i="11"/>
  <c r="V77" i="11"/>
  <c r="W77" i="11"/>
  <c r="P77" i="11"/>
  <c r="Q77" i="11"/>
  <c r="J77" i="11"/>
  <c r="E77" i="11"/>
  <c r="V76" i="11"/>
  <c r="S76" i="11"/>
  <c r="M76" i="11"/>
  <c r="AB75" i="11"/>
  <c r="AC75" i="11"/>
  <c r="Y75" i="11"/>
  <c r="V75" i="11"/>
  <c r="W75" i="11"/>
  <c r="P75" i="11"/>
  <c r="Q75" i="11"/>
  <c r="M75" i="11"/>
  <c r="J75" i="11"/>
  <c r="E75" i="11"/>
  <c r="Y74" i="11"/>
  <c r="S74" i="11"/>
  <c r="M74" i="11"/>
  <c r="G74" i="11"/>
  <c r="AB73" i="11"/>
  <c r="AC73" i="11"/>
  <c r="Y73" i="11"/>
  <c r="V73" i="11"/>
  <c r="W73" i="11"/>
  <c r="P73" i="11"/>
  <c r="Q73" i="11"/>
  <c r="M73" i="11"/>
  <c r="J73" i="11"/>
  <c r="E73" i="11"/>
  <c r="AC72" i="11"/>
  <c r="S72" i="11"/>
  <c r="M72" i="11"/>
  <c r="V71" i="11"/>
  <c r="S71" i="11"/>
  <c r="M71" i="11"/>
  <c r="AB70" i="11"/>
  <c r="AC70" i="11"/>
  <c r="Y70" i="11"/>
  <c r="V70" i="11"/>
  <c r="W70" i="11"/>
  <c r="P70" i="11"/>
  <c r="Q70" i="11"/>
  <c r="M70" i="11"/>
  <c r="J70" i="11"/>
  <c r="E70" i="11"/>
  <c r="AC69" i="11"/>
  <c r="S69" i="11"/>
  <c r="M69" i="11"/>
  <c r="AB68" i="11"/>
  <c r="AC68" i="11"/>
  <c r="Y68" i="11"/>
  <c r="V68" i="11"/>
  <c r="W68" i="11"/>
  <c r="P68" i="11"/>
  <c r="Q68" i="11"/>
  <c r="M68" i="11"/>
  <c r="J68" i="11"/>
  <c r="E68" i="11"/>
  <c r="AC67" i="11"/>
  <c r="S67" i="11"/>
  <c r="M67" i="11"/>
  <c r="G67" i="11"/>
  <c r="AB66" i="11"/>
  <c r="AC66" i="11"/>
  <c r="Y66" i="11"/>
  <c r="V66" i="11"/>
  <c r="W66" i="11"/>
  <c r="P66" i="11"/>
  <c r="Q66" i="11"/>
  <c r="J66" i="11"/>
  <c r="E66" i="11"/>
  <c r="AC65" i="11"/>
  <c r="S65" i="11"/>
  <c r="Q65" i="11"/>
  <c r="G65" i="11"/>
  <c r="AB64" i="11"/>
  <c r="AC64" i="11"/>
  <c r="Y64" i="11"/>
  <c r="V64" i="11"/>
  <c r="W64" i="11"/>
  <c r="P64" i="11"/>
  <c r="Q64" i="11"/>
  <c r="J64" i="11"/>
  <c r="E64" i="11"/>
  <c r="AE63" i="11"/>
  <c r="V63" i="11"/>
  <c r="S63" i="11"/>
  <c r="M63" i="11"/>
  <c r="AB62" i="11"/>
  <c r="AC62" i="11"/>
  <c r="Y62" i="11"/>
  <c r="V62" i="11"/>
  <c r="W62" i="11"/>
  <c r="P62" i="11"/>
  <c r="Q62" i="11"/>
  <c r="M62" i="11"/>
  <c r="J62" i="11"/>
  <c r="E62" i="11"/>
  <c r="AC61" i="11"/>
  <c r="W61" i="11"/>
  <c r="S61" i="11"/>
  <c r="T61" i="11"/>
  <c r="M61" i="11"/>
  <c r="AE60" i="11"/>
  <c r="AC60" i="11"/>
  <c r="Z60" i="11"/>
  <c r="W60" i="11"/>
  <c r="S60" i="11"/>
  <c r="Q60" i="11"/>
  <c r="G60" i="11"/>
  <c r="E60" i="11"/>
  <c r="Y59" i="11"/>
  <c r="W59" i="11"/>
  <c r="S59" i="11"/>
  <c r="T59" i="11"/>
  <c r="M59" i="11"/>
  <c r="AE58" i="11"/>
  <c r="AC58" i="11"/>
  <c r="Z58" i="11"/>
  <c r="W58" i="11"/>
  <c r="S58" i="11"/>
  <c r="Q58" i="11"/>
  <c r="N58" i="11"/>
  <c r="G58" i="11"/>
  <c r="E58" i="11"/>
  <c r="W57" i="11"/>
  <c r="S57" i="11"/>
  <c r="T57" i="11"/>
  <c r="M57" i="11"/>
  <c r="AE56" i="11"/>
  <c r="AC56" i="11"/>
  <c r="Z56" i="11"/>
  <c r="W56" i="11"/>
  <c r="S56" i="11"/>
  <c r="Q56" i="11"/>
  <c r="G56" i="11"/>
  <c r="E56" i="11"/>
  <c r="AF55" i="11"/>
  <c r="Y55" i="11"/>
  <c r="S55" i="11"/>
  <c r="T55" i="11"/>
  <c r="M55" i="11"/>
  <c r="G55" i="11"/>
  <c r="AE54" i="11"/>
  <c r="AC54" i="11"/>
  <c r="Z54" i="11"/>
  <c r="W54" i="11"/>
  <c r="S54" i="11"/>
  <c r="Q54" i="11"/>
  <c r="G54" i="11"/>
  <c r="E54" i="11"/>
  <c r="Y53" i="11"/>
  <c r="W53" i="11"/>
  <c r="S53" i="11"/>
  <c r="T53" i="11"/>
  <c r="N53" i="11"/>
  <c r="AE52" i="11"/>
  <c r="AC52" i="11"/>
  <c r="Z52" i="11"/>
  <c r="W52" i="11"/>
  <c r="S52" i="11"/>
  <c r="Q52" i="11"/>
  <c r="G52" i="11"/>
  <c r="E52" i="11"/>
  <c r="Y51" i="11"/>
  <c r="S51" i="11"/>
  <c r="T51" i="11"/>
  <c r="M51" i="11"/>
  <c r="AE50" i="11"/>
  <c r="AC50" i="11"/>
  <c r="Z50" i="11"/>
  <c r="W50" i="11"/>
  <c r="S50" i="11"/>
  <c r="Q50" i="11"/>
  <c r="G50" i="11"/>
  <c r="E50" i="11"/>
  <c r="AE49" i="11"/>
  <c r="Y49" i="11"/>
  <c r="W49" i="11"/>
  <c r="S49" i="11"/>
  <c r="T49" i="11"/>
  <c r="N49" i="11"/>
  <c r="AE48" i="11"/>
  <c r="AC48" i="11"/>
  <c r="Z48" i="11"/>
  <c r="W48" i="11"/>
  <c r="S48" i="11"/>
  <c r="Q48" i="11"/>
  <c r="G48" i="11"/>
  <c r="E48" i="11"/>
  <c r="AF47" i="11"/>
  <c r="Y47" i="11"/>
  <c r="S47" i="11"/>
  <c r="T47" i="11"/>
  <c r="N47" i="11"/>
  <c r="G47" i="11"/>
  <c r="AE46" i="11"/>
  <c r="AC46" i="11"/>
  <c r="Z46" i="11"/>
  <c r="W46" i="11"/>
  <c r="S46" i="11"/>
  <c r="Q46" i="11"/>
  <c r="G46" i="11"/>
  <c r="E46" i="11"/>
  <c r="Y45" i="11"/>
  <c r="W45" i="11"/>
  <c r="S45" i="11"/>
  <c r="T45" i="11"/>
  <c r="M45" i="11"/>
  <c r="H45" i="11"/>
  <c r="AE44" i="11"/>
  <c r="AC44" i="11"/>
  <c r="Z44" i="11"/>
  <c r="W44" i="11"/>
  <c r="S44" i="11"/>
  <c r="Q44" i="11"/>
  <c r="G44" i="11"/>
  <c r="E44" i="11"/>
  <c r="Y43" i="11"/>
  <c r="S43" i="11"/>
  <c r="T43" i="11"/>
  <c r="M43" i="11"/>
  <c r="G43" i="11"/>
  <c r="AE42" i="11"/>
  <c r="AC42" i="11"/>
  <c r="Z42" i="11"/>
  <c r="W42" i="11"/>
  <c r="S42" i="11"/>
  <c r="Q42" i="11"/>
  <c r="G42" i="11"/>
  <c r="E42" i="11"/>
  <c r="AE41" i="11"/>
  <c r="AC41" i="11"/>
  <c r="Z41" i="11"/>
  <c r="W41" i="11"/>
  <c r="S41" i="11"/>
  <c r="Q41" i="11"/>
  <c r="G41" i="11"/>
  <c r="E41" i="11"/>
  <c r="AF40" i="11"/>
  <c r="Y40" i="11"/>
  <c r="S40" i="11"/>
  <c r="T40" i="11"/>
  <c r="N40" i="11"/>
  <c r="G40" i="11"/>
  <c r="AE39" i="11"/>
  <c r="AC39" i="11"/>
  <c r="Z39" i="11"/>
  <c r="W39" i="11"/>
  <c r="S39" i="11"/>
  <c r="Q39" i="11"/>
  <c r="G39" i="11"/>
  <c r="E39" i="11"/>
  <c r="Y38" i="11"/>
  <c r="W38" i="11"/>
  <c r="S38" i="11"/>
  <c r="T38" i="11"/>
  <c r="M38" i="11"/>
  <c r="H38" i="11"/>
  <c r="AE37" i="11"/>
  <c r="AC37" i="11"/>
  <c r="Z37" i="11"/>
  <c r="W37" i="11"/>
  <c r="S37" i="11"/>
  <c r="Q37" i="11"/>
  <c r="G37" i="11"/>
  <c r="E37" i="11"/>
  <c r="Y36" i="11"/>
  <c r="S36" i="11"/>
  <c r="T36" i="11"/>
  <c r="M36" i="11"/>
  <c r="G36" i="11"/>
  <c r="AE35" i="11"/>
  <c r="Y35" i="11"/>
  <c r="W35" i="11"/>
  <c r="S35" i="11"/>
  <c r="T35" i="11"/>
  <c r="M35" i="11"/>
  <c r="AE34" i="11"/>
  <c r="AB34" i="11"/>
  <c r="AC34" i="11"/>
  <c r="V34" i="11"/>
  <c r="W34" i="11"/>
  <c r="S34" i="11"/>
  <c r="P34" i="11"/>
  <c r="Q34" i="11"/>
  <c r="J34" i="11"/>
  <c r="G34" i="11"/>
  <c r="E34" i="11"/>
  <c r="AB33" i="11"/>
  <c r="W33" i="11"/>
  <c r="S33" i="11"/>
  <c r="M33" i="11"/>
  <c r="AE32" i="11"/>
  <c r="AB32" i="11"/>
  <c r="AC32" i="11"/>
  <c r="V32" i="11"/>
  <c r="W32" i="11"/>
  <c r="S32" i="11"/>
  <c r="P32" i="11"/>
  <c r="Q32" i="11"/>
  <c r="J32" i="11"/>
  <c r="G32" i="11"/>
  <c r="E32" i="11"/>
  <c r="AE31" i="11"/>
  <c r="W31" i="11"/>
  <c r="S31" i="11"/>
  <c r="P31" i="11"/>
  <c r="AE30" i="11"/>
  <c r="AB30" i="11"/>
  <c r="AC30" i="11"/>
  <c r="V30" i="11"/>
  <c r="W30" i="11"/>
  <c r="S30" i="11"/>
  <c r="P30" i="11"/>
  <c r="Q30" i="11"/>
  <c r="J30" i="11"/>
  <c r="G30" i="11"/>
  <c r="E30" i="11"/>
  <c r="Y29" i="11"/>
  <c r="S29" i="11"/>
  <c r="M29" i="11"/>
  <c r="AE28" i="11"/>
  <c r="AB28" i="11"/>
  <c r="AC28" i="11"/>
  <c r="V28" i="11"/>
  <c r="W28" i="11"/>
  <c r="S28" i="11"/>
  <c r="P28" i="11"/>
  <c r="Q28" i="11"/>
  <c r="J28" i="11"/>
  <c r="G28" i="11"/>
  <c r="E28" i="11"/>
  <c r="AB27" i="11"/>
  <c r="S27" i="11"/>
  <c r="AE26" i="11"/>
  <c r="AB26" i="11"/>
  <c r="AC26" i="11"/>
  <c r="V26" i="11"/>
  <c r="W26" i="11"/>
  <c r="S26" i="11"/>
  <c r="P26" i="11"/>
  <c r="Q26" i="11"/>
  <c r="J26" i="11"/>
  <c r="G26" i="11"/>
  <c r="E26" i="11"/>
  <c r="AB25" i="11"/>
  <c r="Y25" i="11"/>
  <c r="S25" i="11"/>
  <c r="AE24" i="11"/>
  <c r="AB24" i="11"/>
  <c r="AC24" i="11"/>
  <c r="V24" i="11"/>
  <c r="W24" i="11"/>
  <c r="S24" i="11"/>
  <c r="P24" i="11"/>
  <c r="Q24" i="11"/>
  <c r="J24" i="11"/>
  <c r="G24" i="11"/>
  <c r="E24" i="11"/>
  <c r="S23" i="11"/>
  <c r="G23" i="11"/>
  <c r="AE22" i="11"/>
  <c r="AB22" i="11"/>
  <c r="AC22" i="11"/>
  <c r="V22" i="11"/>
  <c r="W22" i="11"/>
  <c r="S22" i="11"/>
  <c r="P22" i="11"/>
  <c r="Q22" i="11"/>
  <c r="J22" i="11"/>
  <c r="G22" i="11"/>
  <c r="E22" i="11"/>
  <c r="AB21" i="11"/>
  <c r="W21" i="11"/>
  <c r="S21" i="11"/>
  <c r="AE20" i="11"/>
  <c r="AB20" i="11"/>
  <c r="AC20" i="11"/>
  <c r="V20" i="11"/>
  <c r="W20" i="11"/>
  <c r="S20" i="11"/>
  <c r="P20" i="11"/>
  <c r="Q20" i="11"/>
  <c r="J20" i="11"/>
  <c r="G20" i="11"/>
  <c r="E20" i="11"/>
  <c r="AE19" i="11"/>
  <c r="W19" i="11"/>
  <c r="S19" i="11"/>
  <c r="AE18" i="11"/>
  <c r="AB18" i="11"/>
  <c r="AC18" i="11"/>
  <c r="V18" i="11"/>
  <c r="W18" i="11"/>
  <c r="S18" i="11"/>
  <c r="P18" i="11"/>
  <c r="Q18" i="11"/>
  <c r="J18" i="11"/>
  <c r="G18" i="11"/>
  <c r="E18" i="11"/>
  <c r="AE17" i="11"/>
  <c r="S17" i="11"/>
  <c r="M17" i="11"/>
  <c r="G17" i="11"/>
  <c r="AE16" i="11"/>
  <c r="AB16" i="11"/>
  <c r="AC16" i="11"/>
  <c r="V16" i="11"/>
  <c r="W16" i="11"/>
  <c r="S16" i="11"/>
  <c r="P16" i="11"/>
  <c r="Q16" i="11"/>
  <c r="J16" i="11"/>
  <c r="G16" i="11"/>
  <c r="E16" i="11"/>
  <c r="AE15" i="11"/>
  <c r="W15" i="11"/>
  <c r="S15" i="11"/>
  <c r="G15" i="11"/>
  <c r="AE14" i="11"/>
  <c r="AB14" i="11"/>
  <c r="AC14" i="11"/>
  <c r="V14" i="11"/>
  <c r="W14" i="11"/>
  <c r="S14" i="11"/>
  <c r="P14" i="11"/>
  <c r="Q14" i="11"/>
  <c r="J14" i="11"/>
  <c r="G14" i="11"/>
  <c r="E14" i="11"/>
  <c r="Y13" i="11"/>
  <c r="S13" i="11"/>
  <c r="AE12" i="11"/>
  <c r="AB12" i="11"/>
  <c r="AC12" i="11"/>
  <c r="V12" i="11"/>
  <c r="W12" i="11"/>
  <c r="S12" i="11"/>
  <c r="P12" i="11"/>
  <c r="Q12" i="11"/>
  <c r="J12" i="11"/>
  <c r="E12" i="11"/>
  <c r="Z11" i="11"/>
  <c r="T11" i="11"/>
  <c r="N11" i="11"/>
  <c r="AF10" i="11"/>
  <c r="AB10" i="11"/>
  <c r="V10" i="11"/>
  <c r="T10" i="11"/>
  <c r="P10" i="11"/>
  <c r="H10" i="11"/>
  <c r="Z9" i="11"/>
  <c r="T9" i="11"/>
  <c r="N9" i="11"/>
  <c r="AF8" i="11"/>
  <c r="AB8" i="11"/>
  <c r="V8" i="11"/>
  <c r="T8" i="11"/>
  <c r="H8" i="11"/>
  <c r="AF7" i="11"/>
  <c r="AB7" i="11"/>
  <c r="Z7" i="11"/>
  <c r="T7" i="11"/>
  <c r="H7" i="11"/>
  <c r="AF6" i="11"/>
  <c r="T6" i="11"/>
  <c r="J6" i="11"/>
  <c r="H6" i="11"/>
  <c r="AF5" i="11"/>
  <c r="T5" i="11"/>
  <c r="AF4" i="11"/>
  <c r="AB4" i="11"/>
  <c r="V4" i="11"/>
  <c r="T4" i="11"/>
  <c r="J4" i="11"/>
  <c r="H4" i="11"/>
  <c r="AF3" i="11"/>
  <c r="AB3" i="11"/>
  <c r="Z3" i="11"/>
  <c r="T3" i="11"/>
  <c r="N3" i="11"/>
  <c r="AF2" i="11"/>
  <c r="W2" i="11"/>
  <c r="T2" i="11"/>
  <c r="H2" i="11"/>
  <c r="T4" i="9"/>
  <c r="AD5" i="9"/>
  <c r="AF5" i="9" s="1"/>
  <c r="AD6" i="9"/>
  <c r="AF6" i="9" s="1"/>
  <c r="AD7" i="9"/>
  <c r="AF7" i="9" s="1"/>
  <c r="AD8" i="9"/>
  <c r="AF8" i="9" s="1"/>
  <c r="AD9" i="9"/>
  <c r="AD10" i="9"/>
  <c r="AF10" i="9" s="1"/>
  <c r="AD11" i="9"/>
  <c r="AD12" i="9"/>
  <c r="AF12" i="9" s="1"/>
  <c r="AD14" i="9"/>
  <c r="AF14" i="9" s="1"/>
  <c r="AD15" i="9"/>
  <c r="AD16" i="9"/>
  <c r="AF16" i="9" s="1"/>
  <c r="AD17" i="9"/>
  <c r="AD18" i="9"/>
  <c r="AF18" i="9" s="1"/>
  <c r="AD19" i="9"/>
  <c r="AD20" i="9"/>
  <c r="AF20" i="9" s="1"/>
  <c r="AD21" i="9"/>
  <c r="AD22" i="9"/>
  <c r="AF22" i="9" s="1"/>
  <c r="AD23" i="9"/>
  <c r="AD24" i="9"/>
  <c r="AF24" i="9" s="1"/>
  <c r="AD25" i="9"/>
  <c r="AD26" i="9"/>
  <c r="AF26" i="9" s="1"/>
  <c r="AD27" i="9"/>
  <c r="AF28" i="9"/>
  <c r="AF30" i="9"/>
  <c r="AF32" i="9"/>
  <c r="AF34" i="9"/>
  <c r="AF36" i="9"/>
  <c r="AF38" i="9"/>
  <c r="AF40" i="9"/>
  <c r="AF42" i="9"/>
  <c r="AF44" i="9"/>
  <c r="AF46" i="9"/>
  <c r="AF48" i="9"/>
  <c r="AF50" i="9"/>
  <c r="AF52" i="9"/>
  <c r="AF54" i="9"/>
  <c r="AF56" i="9"/>
  <c r="AF58" i="9"/>
  <c r="AF60" i="9"/>
  <c r="AF62" i="9"/>
  <c r="AF64" i="9"/>
  <c r="AF66" i="9"/>
  <c r="AF68" i="9"/>
  <c r="AF70" i="9"/>
  <c r="AF72" i="9"/>
  <c r="AF74" i="9"/>
  <c r="AF76" i="9"/>
  <c r="AF78" i="9"/>
  <c r="AF80" i="9"/>
  <c r="AF82" i="9"/>
  <c r="AF84" i="9"/>
  <c r="AF86" i="9"/>
  <c r="AF88" i="9"/>
  <c r="AF90" i="9"/>
  <c r="AF92" i="9"/>
  <c r="AF94" i="9"/>
  <c r="AF96" i="9"/>
  <c r="AF98" i="9"/>
  <c r="AF100" i="9"/>
  <c r="AF102" i="9"/>
  <c r="AF104" i="9"/>
  <c r="AF106" i="9"/>
  <c r="AF108" i="9"/>
  <c r="AF110" i="9"/>
  <c r="AF112" i="9"/>
  <c r="AF114" i="9"/>
  <c r="AF116" i="9"/>
  <c r="AF118" i="9"/>
  <c r="AF120" i="9"/>
  <c r="AF122" i="9"/>
  <c r="AF124" i="9"/>
  <c r="AF126" i="9"/>
  <c r="AF128" i="9"/>
  <c r="AF130" i="9"/>
  <c r="AF132" i="9"/>
  <c r="AF134" i="9"/>
  <c r="AF136" i="9"/>
  <c r="AF138" i="9"/>
  <c r="AF140" i="9"/>
  <c r="AF142" i="9"/>
  <c r="AF144" i="9"/>
  <c r="AF146" i="9"/>
  <c r="AF148" i="9"/>
  <c r="AF150" i="9"/>
  <c r="AF152" i="9"/>
  <c r="AF154" i="9"/>
  <c r="AF156" i="9"/>
  <c r="AF158" i="9"/>
  <c r="AF160" i="9"/>
  <c r="AF162" i="9"/>
  <c r="AF164" i="9"/>
  <c r="AF166" i="9"/>
  <c r="AF168" i="9"/>
  <c r="AF170" i="9"/>
  <c r="AF171" i="9"/>
  <c r="AF172" i="9"/>
  <c r="AF173" i="9"/>
  <c r="AF174" i="9"/>
  <c r="AF175" i="9"/>
  <c r="AF176" i="9"/>
  <c r="AF177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E28" i="9"/>
  <c r="AE30" i="9"/>
  <c r="AE38" i="9"/>
  <c r="AE40" i="9"/>
  <c r="AE42" i="9"/>
  <c r="AE44" i="9"/>
  <c r="AE46" i="9"/>
  <c r="AE48" i="9"/>
  <c r="AE50" i="9"/>
  <c r="AE52" i="9"/>
  <c r="AE54" i="9"/>
  <c r="AE56" i="9"/>
  <c r="AE58" i="9"/>
  <c r="AE60" i="9"/>
  <c r="AE62" i="9"/>
  <c r="AE64" i="9"/>
  <c r="AE66" i="9"/>
  <c r="AE68" i="9"/>
  <c r="AE70" i="9"/>
  <c r="AE72" i="9"/>
  <c r="AE74" i="9"/>
  <c r="AE76" i="9"/>
  <c r="AE78" i="9"/>
  <c r="AE80" i="9"/>
  <c r="AE82" i="9"/>
  <c r="AE84" i="9"/>
  <c r="AE86" i="9"/>
  <c r="AE88" i="9"/>
  <c r="AE90" i="9"/>
  <c r="AE92" i="9"/>
  <c r="AE94" i="9"/>
  <c r="AE96" i="9"/>
  <c r="AE98" i="9"/>
  <c r="AE100" i="9"/>
  <c r="AE102" i="9"/>
  <c r="AE104" i="9"/>
  <c r="AE106" i="9"/>
  <c r="AE108" i="9"/>
  <c r="AE110" i="9"/>
  <c r="AE112" i="9"/>
  <c r="AE114" i="9"/>
  <c r="AE116" i="9"/>
  <c r="AE118" i="9"/>
  <c r="AE120" i="9"/>
  <c r="AE122" i="9"/>
  <c r="AE124" i="9"/>
  <c r="AE126" i="9"/>
  <c r="AE128" i="9"/>
  <c r="AE130" i="9"/>
  <c r="AE132" i="9"/>
  <c r="AE134" i="9"/>
  <c r="AE136" i="9"/>
  <c r="AE138" i="9"/>
  <c r="AE140" i="9"/>
  <c r="AE142" i="9"/>
  <c r="AE144" i="9"/>
  <c r="AE146" i="9"/>
  <c r="AE148" i="9"/>
  <c r="AE150" i="9"/>
  <c r="AE152" i="9"/>
  <c r="AE154" i="9"/>
  <c r="AE156" i="9"/>
  <c r="AE158" i="9"/>
  <c r="AE160" i="9"/>
  <c r="AE162" i="9"/>
  <c r="AE164" i="9"/>
  <c r="AE166" i="9"/>
  <c r="AE168" i="9"/>
  <c r="AE170" i="9"/>
  <c r="AE171" i="9"/>
  <c r="AE172" i="9"/>
  <c r="AE173" i="9"/>
  <c r="AE175" i="9"/>
  <c r="AE177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AE191" i="9"/>
  <c r="AE192" i="9"/>
  <c r="AE193" i="9"/>
  <c r="AE194" i="9"/>
  <c r="AE195" i="9"/>
  <c r="AE196" i="9"/>
  <c r="AE197" i="9"/>
  <c r="AE198" i="9"/>
  <c r="AE199" i="9"/>
  <c r="AD3" i="9"/>
  <c r="AF3" i="9" s="1"/>
  <c r="AD4" i="9"/>
  <c r="AF4" i="9" s="1"/>
  <c r="AD2" i="9"/>
  <c r="AA5" i="9"/>
  <c r="AA6" i="9"/>
  <c r="AA7" i="9"/>
  <c r="AC7" i="9" s="1"/>
  <c r="AA8" i="9"/>
  <c r="AA9" i="9"/>
  <c r="AA10" i="9"/>
  <c r="AC10" i="9" s="1"/>
  <c r="AA11" i="9"/>
  <c r="AC11" i="9" s="1"/>
  <c r="AA12" i="9"/>
  <c r="AA13" i="9"/>
  <c r="AC13" i="9" s="1"/>
  <c r="AA14" i="9"/>
  <c r="AC14" i="9" s="1"/>
  <c r="AA15" i="9"/>
  <c r="AC15" i="9" s="1"/>
  <c r="AA16" i="9"/>
  <c r="AA17" i="9"/>
  <c r="AC17" i="9" s="1"/>
  <c r="AA18" i="9"/>
  <c r="AC18" i="9" s="1"/>
  <c r="AA19" i="9"/>
  <c r="AC19" i="9" s="1"/>
  <c r="AA20" i="9"/>
  <c r="AC20" i="9" s="1"/>
  <c r="AA21" i="9"/>
  <c r="AC21" i="9" s="1"/>
  <c r="AA22" i="9"/>
  <c r="AC22" i="9" s="1"/>
  <c r="AA23" i="9"/>
  <c r="AC23" i="9" s="1"/>
  <c r="AA24" i="9"/>
  <c r="AC24" i="9" s="1"/>
  <c r="AA25" i="9"/>
  <c r="AC25" i="9" s="1"/>
  <c r="AA26" i="9"/>
  <c r="AC26" i="9" s="1"/>
  <c r="AA27" i="9"/>
  <c r="AC27" i="9" s="1"/>
  <c r="AA28" i="9"/>
  <c r="AC28" i="9" s="1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A3" i="9"/>
  <c r="AC3" i="9" s="1"/>
  <c r="AA4" i="9"/>
  <c r="AA2" i="9"/>
  <c r="X5" i="9"/>
  <c r="Z5" i="9" s="1"/>
  <c r="X6" i="9"/>
  <c r="Z6" i="9" s="1"/>
  <c r="X7" i="9"/>
  <c r="Z7" i="9" s="1"/>
  <c r="X8" i="9"/>
  <c r="Z8" i="9" s="1"/>
  <c r="X9" i="9"/>
  <c r="Z9" i="9" s="1"/>
  <c r="X10" i="9"/>
  <c r="Z10" i="9" s="1"/>
  <c r="X11" i="9"/>
  <c r="Z11" i="9" s="1"/>
  <c r="X12" i="9"/>
  <c r="Z12" i="9" s="1"/>
  <c r="X13" i="9"/>
  <c r="Z13" i="9" s="1"/>
  <c r="X14" i="9"/>
  <c r="Z14" i="9" s="1"/>
  <c r="X15" i="9"/>
  <c r="Z15" i="9" s="1"/>
  <c r="X16" i="9"/>
  <c r="Z16" i="9" s="1"/>
  <c r="X17" i="9"/>
  <c r="Z17" i="9" s="1"/>
  <c r="X18" i="9"/>
  <c r="Z18" i="9" s="1"/>
  <c r="X19" i="9"/>
  <c r="Z19" i="9" s="1"/>
  <c r="X20" i="9"/>
  <c r="Z20" i="9" s="1"/>
  <c r="X21" i="9"/>
  <c r="Z21" i="9" s="1"/>
  <c r="X22" i="9"/>
  <c r="Z22" i="9" s="1"/>
  <c r="X23" i="9"/>
  <c r="Z23" i="9" s="1"/>
  <c r="X24" i="9"/>
  <c r="Z24" i="9" s="1"/>
  <c r="X25" i="9"/>
  <c r="Z25" i="9" s="1"/>
  <c r="X26" i="9"/>
  <c r="Z26" i="9" s="1"/>
  <c r="X27" i="9"/>
  <c r="Z27" i="9" s="1"/>
  <c r="X28" i="9"/>
  <c r="Z28" i="9" s="1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X3" i="9"/>
  <c r="Z3" i="9" s="1"/>
  <c r="X4" i="9"/>
  <c r="Z4" i="9" s="1"/>
  <c r="X2" i="9"/>
  <c r="Z2" i="9" s="1"/>
  <c r="U5" i="9"/>
  <c r="U6" i="9"/>
  <c r="W6" i="9" s="1"/>
  <c r="U7" i="9"/>
  <c r="W7" i="9" s="1"/>
  <c r="U8" i="9"/>
  <c r="W8" i="9" s="1"/>
  <c r="U9" i="9"/>
  <c r="W9" i="9" s="1"/>
  <c r="U10" i="9"/>
  <c r="W10" i="9" s="1"/>
  <c r="U11" i="9"/>
  <c r="W11" i="9" s="1"/>
  <c r="U12" i="9"/>
  <c r="U13" i="9"/>
  <c r="W13" i="9" s="1"/>
  <c r="U14" i="9"/>
  <c r="W14" i="9" s="1"/>
  <c r="U15" i="9"/>
  <c r="W15" i="9" s="1"/>
  <c r="U16" i="9"/>
  <c r="U17" i="9"/>
  <c r="W17" i="9" s="1"/>
  <c r="U18" i="9"/>
  <c r="W18" i="9" s="1"/>
  <c r="U19" i="9"/>
  <c r="W19" i="9" s="1"/>
  <c r="U20" i="9"/>
  <c r="W20" i="9" s="1"/>
  <c r="U21" i="9"/>
  <c r="W21" i="9" s="1"/>
  <c r="U22" i="9"/>
  <c r="W22" i="9" s="1"/>
  <c r="U23" i="9"/>
  <c r="W23" i="9" s="1"/>
  <c r="U24" i="9"/>
  <c r="W24" i="9" s="1"/>
  <c r="U25" i="9"/>
  <c r="W25" i="9" s="1"/>
  <c r="U26" i="9"/>
  <c r="W26" i="9" s="1"/>
  <c r="U27" i="9"/>
  <c r="W27" i="9" s="1"/>
  <c r="U28" i="9"/>
  <c r="W28" i="9" s="1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U3" i="9"/>
  <c r="W3" i="9" s="1"/>
  <c r="U4" i="9"/>
  <c r="W4" i="9" s="1"/>
  <c r="U2" i="9"/>
  <c r="W2" i="9" s="1"/>
  <c r="T3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I5" i="9"/>
  <c r="K5" i="9" s="1"/>
  <c r="I6" i="9"/>
  <c r="K6" i="9" s="1"/>
  <c r="I7" i="9"/>
  <c r="K7" i="9" s="1"/>
  <c r="I8" i="9"/>
  <c r="K8" i="9" s="1"/>
  <c r="I9" i="9"/>
  <c r="I10" i="9"/>
  <c r="K10" i="9" s="1"/>
  <c r="I11" i="9"/>
  <c r="K11" i="9" s="1"/>
  <c r="I12" i="9"/>
  <c r="K12" i="9" s="1"/>
  <c r="I13" i="9"/>
  <c r="I14" i="9"/>
  <c r="K14" i="9" s="1"/>
  <c r="I15" i="9"/>
  <c r="K15" i="9" s="1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K22" i="9" s="1"/>
  <c r="I23" i="9"/>
  <c r="K23" i="9" s="1"/>
  <c r="I24" i="9"/>
  <c r="K24" i="9" s="1"/>
  <c r="I25" i="9"/>
  <c r="K25" i="9" s="1"/>
  <c r="I26" i="9"/>
  <c r="K26" i="9" s="1"/>
  <c r="I27" i="9"/>
  <c r="K27" i="9" s="1"/>
  <c r="I28" i="9"/>
  <c r="K28" i="9" s="1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I3" i="9"/>
  <c r="K3" i="9" s="1"/>
  <c r="I4" i="9"/>
  <c r="K4" i="9" s="1"/>
  <c r="I2" i="9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H26" i="9" s="1"/>
  <c r="F27" i="9"/>
  <c r="H27" i="9" s="1"/>
  <c r="F28" i="9"/>
  <c r="H28" i="9" s="1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F3" i="9"/>
  <c r="H3" i="9" s="1"/>
  <c r="F4" i="9"/>
  <c r="H4" i="9" s="1"/>
  <c r="F2" i="9"/>
  <c r="H2" i="9" s="1"/>
  <c r="O6" i="9"/>
  <c r="Q6" i="9" s="1"/>
  <c r="Q2" i="9"/>
  <c r="O3" i="9"/>
  <c r="Q3" i="9" s="1"/>
  <c r="O4" i="9"/>
  <c r="Q4" i="9" s="1"/>
  <c r="O5" i="9"/>
  <c r="O7" i="9"/>
  <c r="Q7" i="9" s="1"/>
  <c r="O8" i="9"/>
  <c r="Q8" i="9" s="1"/>
  <c r="Q10" i="9"/>
  <c r="Q11" i="9"/>
  <c r="Q12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L2" i="9"/>
  <c r="N2" i="9" s="1"/>
  <c r="L3" i="9"/>
  <c r="N3" i="9" s="1"/>
  <c r="L4" i="9"/>
  <c r="N4" i="9" s="1"/>
  <c r="L5" i="9"/>
  <c r="N5" i="9" s="1"/>
  <c r="L6" i="9"/>
  <c r="L7" i="9"/>
  <c r="L8" i="9"/>
  <c r="N8" i="9" s="1"/>
  <c r="N9" i="9"/>
  <c r="N11" i="9"/>
  <c r="N13" i="9"/>
  <c r="N15" i="9"/>
  <c r="N154" i="9"/>
  <c r="N156" i="9"/>
  <c r="N158" i="9"/>
  <c r="N160" i="9"/>
  <c r="N162" i="9"/>
  <c r="N164" i="9"/>
  <c r="N166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C2" i="9"/>
  <c r="C3" i="9"/>
  <c r="E3" i="9" s="1"/>
  <c r="C4" i="9"/>
  <c r="E4" i="9" s="1"/>
  <c r="C5" i="9"/>
  <c r="E5" i="9" s="1"/>
  <c r="C6" i="9"/>
  <c r="E6" i="9" s="1"/>
  <c r="C7" i="9"/>
  <c r="E7" i="9" s="1"/>
  <c r="C8" i="9"/>
  <c r="E8" i="9" s="1"/>
  <c r="E9" i="9"/>
  <c r="E11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D3" i="1"/>
  <c r="D8" i="1"/>
  <c r="D28" i="1"/>
  <c r="D14" i="1"/>
  <c r="D29" i="1"/>
  <c r="D26" i="1"/>
  <c r="D30" i="1"/>
  <c r="D15" i="1"/>
  <c r="D24" i="1"/>
  <c r="D18" i="1"/>
  <c r="D31" i="1"/>
  <c r="D20" i="1"/>
  <c r="D4" i="1"/>
  <c r="D17" i="1"/>
  <c r="D34" i="1"/>
  <c r="D16" i="1"/>
  <c r="D11" i="1"/>
  <c r="D32" i="1"/>
  <c r="D6" i="1"/>
  <c r="D27" i="1"/>
  <c r="D7" i="1"/>
  <c r="D22" i="1"/>
  <c r="D1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AO3" i="14" l="1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2" i="14"/>
  <c r="D80" i="11"/>
  <c r="D79" i="11"/>
  <c r="D78" i="11"/>
  <c r="D77" i="11"/>
  <c r="D76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D10" i="11"/>
  <c r="D9" i="11"/>
  <c r="D7" i="11"/>
  <c r="D5" i="11"/>
  <c r="D3" i="1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W59" i="14"/>
  <c r="R59" i="14"/>
  <c r="W58" i="14"/>
  <c r="R58" i="14"/>
  <c r="W57" i="14"/>
  <c r="R57" i="14"/>
  <c r="W56" i="14"/>
  <c r="R56" i="14"/>
  <c r="W55" i="14"/>
  <c r="R55" i="14"/>
  <c r="W54" i="14"/>
  <c r="R54" i="14"/>
  <c r="W53" i="14"/>
  <c r="R53" i="14"/>
  <c r="W52" i="14"/>
  <c r="R52" i="14"/>
  <c r="W51" i="14"/>
  <c r="R51" i="14"/>
  <c r="W50" i="14"/>
  <c r="R50" i="14"/>
  <c r="W49" i="14"/>
  <c r="R49" i="14"/>
  <c r="W48" i="14"/>
  <c r="R48" i="14"/>
  <c r="W47" i="14"/>
  <c r="R47" i="14"/>
  <c r="W46" i="14"/>
  <c r="R46" i="14"/>
  <c r="W45" i="14"/>
  <c r="R45" i="14"/>
  <c r="W44" i="14"/>
  <c r="R44" i="14"/>
  <c r="W43" i="14"/>
  <c r="R43" i="14"/>
  <c r="W42" i="14"/>
  <c r="R42" i="14"/>
  <c r="W41" i="14"/>
  <c r="R41" i="14"/>
  <c r="W40" i="14"/>
  <c r="R40" i="14"/>
  <c r="W39" i="14"/>
  <c r="R39" i="14"/>
  <c r="W38" i="14"/>
  <c r="R38" i="14"/>
  <c r="W37" i="14"/>
  <c r="R37" i="14"/>
  <c r="W36" i="14"/>
  <c r="R36" i="14"/>
  <c r="W35" i="14"/>
  <c r="R35" i="14"/>
  <c r="W34" i="14"/>
  <c r="R34" i="14"/>
  <c r="W33" i="14"/>
  <c r="R33" i="14"/>
  <c r="W32" i="14"/>
  <c r="R32" i="14"/>
  <c r="W31" i="14"/>
  <c r="R31" i="14"/>
  <c r="AE55" i="11"/>
  <c r="AE67" i="11"/>
  <c r="J17" i="11"/>
  <c r="M11" i="11"/>
  <c r="M25" i="11"/>
  <c r="M39" i="11"/>
  <c r="M64" i="11"/>
  <c r="M53" i="11"/>
  <c r="M65" i="11"/>
  <c r="M49" i="11"/>
  <c r="G29" i="11"/>
  <c r="G49" i="11"/>
  <c r="Y27" i="11"/>
  <c r="Y33" i="11"/>
  <c r="Y67" i="11"/>
  <c r="Y71" i="11"/>
  <c r="Y76" i="11"/>
  <c r="J79" i="11"/>
  <c r="Y19" i="11"/>
  <c r="M48" i="11"/>
  <c r="M44" i="11"/>
  <c r="M19" i="11"/>
  <c r="M60" i="11"/>
  <c r="M12" i="11"/>
  <c r="M56" i="11"/>
  <c r="M32" i="11"/>
  <c r="M28" i="11"/>
  <c r="M13" i="11"/>
  <c r="M23" i="11"/>
  <c r="M66" i="11"/>
  <c r="M52" i="11"/>
  <c r="M31" i="11"/>
  <c r="M27" i="11"/>
  <c r="M21" i="11"/>
  <c r="M24" i="11"/>
  <c r="M16" i="11"/>
  <c r="Y17" i="11"/>
  <c r="Y21" i="11"/>
  <c r="AB61" i="11"/>
  <c r="AB69" i="11"/>
  <c r="Y31" i="11"/>
  <c r="Y61" i="11"/>
  <c r="Y63" i="11"/>
  <c r="Y69" i="11"/>
  <c r="AE53" i="11"/>
  <c r="AE65" i="11"/>
  <c r="AE71" i="11"/>
  <c r="AE72" i="11"/>
  <c r="AE76" i="11"/>
  <c r="G19" i="11"/>
  <c r="V21" i="11"/>
  <c r="V15" i="11"/>
  <c r="AE32" i="9"/>
  <c r="AE34" i="9"/>
  <c r="AE36" i="9"/>
  <c r="G13" i="11"/>
  <c r="G25" i="11"/>
  <c r="G27" i="11"/>
  <c r="G31" i="11"/>
  <c r="G33" i="11"/>
  <c r="G35" i="11"/>
  <c r="G38" i="11"/>
  <c r="G45" i="11"/>
  <c r="G53" i="11"/>
  <c r="G57" i="11"/>
  <c r="G59" i="11"/>
  <c r="G63" i="11"/>
  <c r="G69" i="11"/>
  <c r="G71" i="11"/>
  <c r="G72" i="11"/>
  <c r="G76" i="11"/>
  <c r="G12" i="11"/>
  <c r="G8" i="11"/>
  <c r="G21" i="11"/>
  <c r="G11" i="11"/>
  <c r="P72" i="11"/>
  <c r="P11" i="11"/>
  <c r="P17" i="11"/>
  <c r="P67" i="11"/>
  <c r="P63" i="11"/>
  <c r="P71" i="11"/>
  <c r="P69" i="11"/>
  <c r="P29" i="11"/>
  <c r="P65" i="11"/>
  <c r="V19" i="11"/>
  <c r="E10" i="9"/>
  <c r="D10" i="9"/>
  <c r="E12" i="9"/>
  <c r="D29" i="9"/>
  <c r="D2" i="9"/>
  <c r="D3" i="9"/>
  <c r="D4" i="9"/>
  <c r="D5" i="9"/>
  <c r="D6" i="9"/>
  <c r="D7" i="9"/>
  <c r="D8" i="9"/>
  <c r="D9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30" i="9"/>
  <c r="D31" i="9"/>
  <c r="D32" i="9"/>
  <c r="D33" i="9"/>
  <c r="D34" i="9"/>
  <c r="D35" i="9"/>
  <c r="D36" i="9"/>
  <c r="D37" i="9"/>
  <c r="AF2" i="9"/>
  <c r="AE12" i="9"/>
  <c r="AE14" i="9"/>
  <c r="AE16" i="9"/>
  <c r="AE18" i="9"/>
  <c r="AE20" i="9"/>
  <c r="AE22" i="9"/>
  <c r="AE24" i="9"/>
  <c r="AE26" i="9"/>
  <c r="AE47" i="11"/>
  <c r="AE45" i="11"/>
  <c r="AE40" i="11"/>
  <c r="AE38" i="11"/>
  <c r="AE33" i="11"/>
  <c r="AE29" i="11"/>
  <c r="AE27" i="11"/>
  <c r="AE25" i="11"/>
  <c r="AE23" i="11"/>
  <c r="AE21" i="11"/>
  <c r="AE13" i="11"/>
  <c r="AE11" i="11"/>
  <c r="AI194" i="11"/>
  <c r="AH194" i="11"/>
  <c r="AI193" i="11"/>
  <c r="AH193" i="11"/>
  <c r="AI192" i="11"/>
  <c r="AH192" i="11"/>
  <c r="AI191" i="11"/>
  <c r="AH191" i="11"/>
  <c r="AI190" i="11"/>
  <c r="AH190" i="11"/>
  <c r="AI189" i="11"/>
  <c r="AH189" i="11"/>
  <c r="AI188" i="11"/>
  <c r="AH188" i="11"/>
  <c r="AI187" i="11"/>
  <c r="AH187" i="11"/>
  <c r="AI186" i="11"/>
  <c r="AH186" i="11"/>
  <c r="AI185" i="11"/>
  <c r="AH185" i="11"/>
  <c r="AI184" i="11"/>
  <c r="AH184" i="11"/>
  <c r="AI183" i="11"/>
  <c r="AH183" i="11"/>
  <c r="AI182" i="11"/>
  <c r="AH182" i="11"/>
  <c r="AI181" i="11"/>
  <c r="AH181" i="11"/>
  <c r="AI180" i="11"/>
  <c r="AH180" i="11"/>
  <c r="AI179" i="11"/>
  <c r="AH179" i="11"/>
  <c r="AI178" i="11"/>
  <c r="AH178" i="11"/>
  <c r="AI177" i="11"/>
  <c r="AH177" i="11"/>
  <c r="AI176" i="11"/>
  <c r="AH176" i="11"/>
  <c r="AI175" i="11"/>
  <c r="AH175" i="11"/>
  <c r="AI174" i="11"/>
  <c r="AH174" i="11"/>
  <c r="AI173" i="11"/>
  <c r="AH173" i="11"/>
  <c r="AI172" i="11"/>
  <c r="AH172" i="11"/>
  <c r="AI171" i="11"/>
  <c r="AH171" i="11"/>
  <c r="AI170" i="11"/>
  <c r="AH170" i="11"/>
  <c r="AI169" i="11"/>
  <c r="AH169" i="11"/>
  <c r="AI168" i="11"/>
  <c r="AH168" i="11"/>
  <c r="AI167" i="11"/>
  <c r="AH167" i="11"/>
  <c r="AI166" i="11"/>
  <c r="AH166" i="11"/>
  <c r="AI165" i="11"/>
  <c r="AH165" i="11"/>
  <c r="AI164" i="11"/>
  <c r="AH164" i="11"/>
  <c r="AI163" i="11"/>
  <c r="AH163" i="11"/>
  <c r="AI162" i="11"/>
  <c r="AH162" i="11"/>
  <c r="AI161" i="11"/>
  <c r="AH161" i="11"/>
  <c r="AI160" i="11"/>
  <c r="AH160" i="11"/>
  <c r="AI159" i="11"/>
  <c r="AH159" i="11"/>
  <c r="AI158" i="11"/>
  <c r="AH158" i="11"/>
  <c r="AI157" i="11"/>
  <c r="AH157" i="11"/>
  <c r="AI156" i="11"/>
  <c r="AH156" i="11"/>
  <c r="AI155" i="11"/>
  <c r="AH155" i="11"/>
  <c r="AI154" i="11"/>
  <c r="AH154" i="11"/>
  <c r="AI153" i="11"/>
  <c r="AH153" i="11"/>
  <c r="AI152" i="11"/>
  <c r="AH152" i="11"/>
  <c r="AI151" i="11"/>
  <c r="AH151" i="11"/>
  <c r="AI150" i="11"/>
  <c r="AH150" i="11"/>
  <c r="AI149" i="11"/>
  <c r="AH149" i="11"/>
  <c r="AI148" i="11"/>
  <c r="AH148" i="11"/>
  <c r="AI147" i="11"/>
  <c r="AH147" i="11"/>
  <c r="AI146" i="11"/>
  <c r="AH146" i="11"/>
  <c r="AI145" i="11"/>
  <c r="AH145" i="11"/>
  <c r="AI144" i="11"/>
  <c r="AH144" i="11"/>
  <c r="AI143" i="11"/>
  <c r="AH143" i="11"/>
  <c r="AI142" i="11"/>
  <c r="AH142" i="11"/>
  <c r="AI141" i="11"/>
  <c r="AH141" i="11"/>
  <c r="AI140" i="11"/>
  <c r="AH140" i="11"/>
  <c r="AI139" i="11"/>
  <c r="AH139" i="11"/>
  <c r="AI138" i="11"/>
  <c r="AH138" i="11"/>
  <c r="AI137" i="11"/>
  <c r="AH137" i="11"/>
  <c r="AI136" i="11"/>
  <c r="AH136" i="11"/>
  <c r="AI135" i="11"/>
  <c r="AH135" i="11"/>
  <c r="AI134" i="11"/>
  <c r="AH134" i="11"/>
  <c r="AI133" i="11"/>
  <c r="AH133" i="11"/>
  <c r="AI132" i="11"/>
  <c r="AH132" i="11"/>
  <c r="AI131" i="11"/>
  <c r="AH131" i="11"/>
  <c r="AI130" i="11"/>
  <c r="AH130" i="11"/>
  <c r="AI129" i="11"/>
  <c r="AH129" i="11"/>
  <c r="AI128" i="11"/>
  <c r="AH128" i="11"/>
  <c r="AI127" i="11"/>
  <c r="AH127" i="11"/>
  <c r="AI126" i="11"/>
  <c r="AH126" i="11"/>
  <c r="AI125" i="11"/>
  <c r="AH125" i="11"/>
  <c r="AI124" i="11"/>
  <c r="AH124" i="11"/>
  <c r="AI123" i="11"/>
  <c r="AH123" i="11"/>
  <c r="AI122" i="11"/>
  <c r="AH122" i="11"/>
  <c r="AI121" i="11"/>
  <c r="AH121" i="11"/>
  <c r="AI120" i="11"/>
  <c r="AH120" i="11"/>
  <c r="AI119" i="11"/>
  <c r="AH119" i="11"/>
  <c r="AI118" i="11"/>
  <c r="AH118" i="11"/>
  <c r="AI117" i="11"/>
  <c r="AH117" i="11"/>
  <c r="AI116" i="11"/>
  <c r="AH116" i="11"/>
  <c r="AI115" i="11"/>
  <c r="AH115" i="11"/>
  <c r="AI114" i="11"/>
  <c r="AH114" i="11"/>
  <c r="AI113" i="11"/>
  <c r="AH113" i="11"/>
  <c r="AI112" i="11"/>
  <c r="AH112" i="11"/>
  <c r="AI111" i="11"/>
  <c r="AH111" i="11"/>
  <c r="AI110" i="11"/>
  <c r="AH110" i="11"/>
  <c r="AI109" i="11"/>
  <c r="AH109" i="11"/>
  <c r="AI108" i="11"/>
  <c r="AH108" i="11"/>
  <c r="AI107" i="11"/>
  <c r="AH107" i="11"/>
  <c r="AI106" i="11"/>
  <c r="AH106" i="11"/>
  <c r="AI105" i="11"/>
  <c r="AH105" i="11"/>
  <c r="AI104" i="11"/>
  <c r="AH104" i="11"/>
  <c r="AI103" i="11"/>
  <c r="AH103" i="11"/>
  <c r="AI102" i="11"/>
  <c r="AH102" i="11"/>
  <c r="AI101" i="11"/>
  <c r="AH101" i="11"/>
  <c r="AI100" i="11"/>
  <c r="AH100" i="11"/>
  <c r="AI99" i="11"/>
  <c r="AH99" i="11"/>
  <c r="AI98" i="11"/>
  <c r="AH98" i="11"/>
  <c r="AI97" i="11"/>
  <c r="AH97" i="11"/>
  <c r="AI96" i="11"/>
  <c r="AH96" i="11"/>
  <c r="AI95" i="11"/>
  <c r="AH95" i="11"/>
  <c r="AI94" i="11"/>
  <c r="AH94" i="11"/>
  <c r="AI93" i="11"/>
  <c r="AH93" i="11"/>
  <c r="AI92" i="11"/>
  <c r="AH92" i="11"/>
  <c r="AI91" i="11"/>
  <c r="AH91" i="11"/>
  <c r="AI90" i="11"/>
  <c r="AH90" i="11"/>
  <c r="AI89" i="11"/>
  <c r="AH89" i="11"/>
  <c r="AI88" i="11"/>
  <c r="AH88" i="11"/>
  <c r="AI87" i="11"/>
  <c r="AH87" i="11"/>
  <c r="AI86" i="11"/>
  <c r="AH86" i="11"/>
  <c r="AI85" i="11"/>
  <c r="AH85" i="11"/>
  <c r="AI84" i="11"/>
  <c r="AH84" i="11"/>
  <c r="AI83" i="11"/>
  <c r="AH83" i="11"/>
  <c r="AI82" i="11"/>
  <c r="AH82" i="11"/>
  <c r="AI81" i="11"/>
  <c r="AH81" i="11"/>
  <c r="AI80" i="11"/>
  <c r="AH80" i="11"/>
  <c r="AI79" i="11"/>
  <c r="AH79" i="11"/>
  <c r="AI78" i="11"/>
  <c r="AH78" i="11"/>
  <c r="AI77" i="11"/>
  <c r="AH77" i="11"/>
  <c r="AI76" i="11"/>
  <c r="AH76" i="11"/>
  <c r="AI75" i="11"/>
  <c r="AH75" i="11"/>
  <c r="AI74" i="11"/>
  <c r="AH74" i="11"/>
  <c r="AI73" i="11"/>
  <c r="AH73" i="11"/>
  <c r="AI72" i="11"/>
  <c r="AH72" i="11"/>
  <c r="AI71" i="11"/>
  <c r="AH71" i="11"/>
  <c r="AI70" i="11"/>
  <c r="AH70" i="11"/>
  <c r="AI69" i="11"/>
  <c r="AH69" i="11"/>
  <c r="AI68" i="11"/>
  <c r="AH68" i="11"/>
  <c r="AI67" i="11"/>
  <c r="AH67" i="11"/>
  <c r="AI66" i="11"/>
  <c r="AH66" i="11"/>
  <c r="AI65" i="11"/>
  <c r="AH65" i="11"/>
  <c r="AI64" i="11"/>
  <c r="AH64" i="11"/>
  <c r="AI63" i="11"/>
  <c r="AH63" i="11"/>
  <c r="AI62" i="11"/>
  <c r="AH62" i="11"/>
  <c r="AI61" i="11"/>
  <c r="AH61" i="11"/>
  <c r="AI60" i="11"/>
  <c r="AH60" i="11"/>
  <c r="AI59" i="11"/>
  <c r="AH59" i="11"/>
  <c r="AI58" i="11"/>
  <c r="AH58" i="11"/>
  <c r="AI57" i="11"/>
  <c r="AH57" i="11"/>
  <c r="AI56" i="11"/>
  <c r="AH56" i="11"/>
  <c r="AI55" i="11"/>
  <c r="AH55" i="11"/>
  <c r="AI54" i="11"/>
  <c r="AH54" i="11"/>
  <c r="AI53" i="11"/>
  <c r="AH53" i="11"/>
  <c r="AI52" i="11"/>
  <c r="AH52" i="11"/>
  <c r="AI51" i="11"/>
  <c r="AH51" i="11"/>
  <c r="AI50" i="11"/>
  <c r="AH50" i="11"/>
  <c r="AI49" i="11"/>
  <c r="AH49" i="11"/>
  <c r="AI48" i="11"/>
  <c r="AH48" i="11"/>
  <c r="AI47" i="11"/>
  <c r="AH47" i="11"/>
  <c r="AI46" i="11"/>
  <c r="AH46" i="11"/>
  <c r="AI45" i="11"/>
  <c r="AH45" i="11"/>
  <c r="AI44" i="11"/>
  <c r="AH44" i="11"/>
  <c r="AI43" i="11"/>
  <c r="AH43" i="11"/>
  <c r="AI42" i="11"/>
  <c r="AH42" i="11"/>
  <c r="AI41" i="11"/>
  <c r="AH41" i="11"/>
  <c r="AI40" i="11"/>
  <c r="AH40" i="11"/>
  <c r="AI39" i="11"/>
  <c r="AH39" i="11"/>
  <c r="AI38" i="11"/>
  <c r="AH38" i="11"/>
  <c r="AI37" i="11"/>
  <c r="AH37" i="11"/>
  <c r="AI36" i="11"/>
  <c r="AH36" i="11"/>
  <c r="AI35" i="11"/>
  <c r="AH35" i="11"/>
  <c r="AI34" i="11"/>
  <c r="AH34" i="11"/>
  <c r="AI33" i="11"/>
  <c r="AH33" i="11"/>
  <c r="AI32" i="11"/>
  <c r="AH32" i="11"/>
  <c r="AI31" i="11"/>
  <c r="AH31" i="11"/>
  <c r="AI30" i="11"/>
  <c r="AH30" i="11"/>
  <c r="AI29" i="11"/>
  <c r="AH29" i="11"/>
  <c r="AI28" i="11"/>
  <c r="AH28" i="11"/>
  <c r="AI27" i="11"/>
  <c r="AH27" i="11"/>
  <c r="AI26" i="11"/>
  <c r="AH26" i="11"/>
  <c r="AI25" i="11"/>
  <c r="AH25" i="11"/>
  <c r="AI24" i="11"/>
  <c r="AH24" i="11"/>
  <c r="AI23" i="11"/>
  <c r="AH23" i="11"/>
  <c r="AI22" i="11"/>
  <c r="AH22" i="11"/>
  <c r="AI21" i="11"/>
  <c r="AH21" i="11"/>
  <c r="AI20" i="11"/>
  <c r="AH20" i="11"/>
  <c r="AI19" i="11"/>
  <c r="AH19" i="11"/>
  <c r="AI18" i="11"/>
  <c r="AH18" i="11"/>
  <c r="AI17" i="11"/>
  <c r="AH17" i="11"/>
  <c r="AI16" i="11"/>
  <c r="AH16" i="11"/>
  <c r="AI15" i="11"/>
  <c r="AH15" i="11"/>
  <c r="AI14" i="11"/>
  <c r="AH14" i="11"/>
  <c r="AI13" i="11"/>
  <c r="AH13" i="11"/>
  <c r="AI12" i="11"/>
  <c r="AH12" i="11"/>
  <c r="AI11" i="11"/>
  <c r="AH11" i="11"/>
  <c r="AI199" i="9"/>
  <c r="AH199" i="9"/>
  <c r="AI198" i="9"/>
  <c r="AH198" i="9"/>
  <c r="AI197" i="9"/>
  <c r="AH197" i="9"/>
  <c r="AI196" i="9"/>
  <c r="AH196" i="9"/>
  <c r="AI195" i="9"/>
  <c r="AH195" i="9"/>
  <c r="AI194" i="9"/>
  <c r="AH194" i="9"/>
  <c r="AI193" i="9"/>
  <c r="AH193" i="9"/>
  <c r="AI192" i="9"/>
  <c r="AH192" i="9"/>
  <c r="AI191" i="9"/>
  <c r="AH191" i="9"/>
  <c r="AI190" i="9"/>
  <c r="AH190" i="9"/>
  <c r="AI189" i="9"/>
  <c r="AH189" i="9"/>
  <c r="AI188" i="9"/>
  <c r="AH188" i="9"/>
  <c r="AI187" i="9"/>
  <c r="AH187" i="9"/>
  <c r="AI186" i="9"/>
  <c r="AH186" i="9"/>
  <c r="AI185" i="9"/>
  <c r="AH185" i="9"/>
  <c r="AI184" i="9"/>
  <c r="AH184" i="9"/>
  <c r="AI183" i="9"/>
  <c r="AH183" i="9"/>
  <c r="AI182" i="9"/>
  <c r="AH182" i="9"/>
  <c r="AI181" i="9"/>
  <c r="AH181" i="9"/>
  <c r="AI180" i="9"/>
  <c r="AH180" i="9"/>
  <c r="AI179" i="9"/>
  <c r="AH179" i="9"/>
  <c r="AI178" i="9"/>
  <c r="AH178" i="9"/>
  <c r="AI177" i="9"/>
  <c r="AH177" i="9"/>
  <c r="AI176" i="9"/>
  <c r="AH176" i="9"/>
  <c r="AI175" i="9"/>
  <c r="AH175" i="9"/>
  <c r="AI174" i="9"/>
  <c r="AH174" i="9"/>
  <c r="AI173" i="9"/>
  <c r="AH173" i="9"/>
  <c r="AI172" i="9"/>
  <c r="AH172" i="9"/>
  <c r="AI171" i="9"/>
  <c r="AH171" i="9"/>
  <c r="AI170" i="9"/>
  <c r="AH170" i="9"/>
  <c r="AI169" i="9"/>
  <c r="AH169" i="9"/>
  <c r="AI168" i="9"/>
  <c r="AH168" i="9"/>
  <c r="AI167" i="9"/>
  <c r="AH167" i="9"/>
  <c r="AI166" i="9"/>
  <c r="AH166" i="9"/>
  <c r="AI165" i="9"/>
  <c r="AH165" i="9"/>
  <c r="AI164" i="9"/>
  <c r="AH164" i="9"/>
  <c r="AI163" i="9"/>
  <c r="AH163" i="9"/>
  <c r="AI162" i="9"/>
  <c r="AH162" i="9"/>
  <c r="AI161" i="9"/>
  <c r="AH161" i="9"/>
  <c r="AI160" i="9"/>
  <c r="AH160" i="9"/>
  <c r="AI159" i="9"/>
  <c r="AH159" i="9"/>
  <c r="AI158" i="9"/>
  <c r="AH158" i="9"/>
  <c r="AI157" i="9"/>
  <c r="AH157" i="9"/>
  <c r="AI156" i="9"/>
  <c r="AH156" i="9"/>
  <c r="AI155" i="9"/>
  <c r="AH155" i="9"/>
  <c r="AI154" i="9"/>
  <c r="AH154" i="9"/>
  <c r="AI153" i="9"/>
  <c r="AH153" i="9"/>
  <c r="AI152" i="9"/>
  <c r="AH152" i="9"/>
  <c r="AI151" i="9"/>
  <c r="AH151" i="9"/>
  <c r="AI150" i="9"/>
  <c r="AH150" i="9"/>
  <c r="AI149" i="9"/>
  <c r="AH149" i="9"/>
  <c r="AI148" i="9"/>
  <c r="AH148" i="9"/>
  <c r="AI147" i="9"/>
  <c r="AH147" i="9"/>
  <c r="AI146" i="9"/>
  <c r="AH146" i="9"/>
  <c r="AI145" i="9"/>
  <c r="AH145" i="9"/>
  <c r="AI144" i="9"/>
  <c r="AH144" i="9"/>
  <c r="AI143" i="9"/>
  <c r="AH143" i="9"/>
  <c r="AI142" i="9"/>
  <c r="AH142" i="9"/>
  <c r="AI141" i="9"/>
  <c r="AH141" i="9"/>
  <c r="AI140" i="9"/>
  <c r="AH140" i="9"/>
  <c r="AI139" i="9"/>
  <c r="AH139" i="9"/>
  <c r="AI138" i="9"/>
  <c r="AH138" i="9"/>
  <c r="AI137" i="9"/>
  <c r="AH137" i="9"/>
  <c r="AI136" i="9"/>
  <c r="AH136" i="9"/>
  <c r="AI135" i="9"/>
  <c r="AH135" i="9"/>
  <c r="AI134" i="9"/>
  <c r="AH134" i="9"/>
  <c r="AI133" i="9"/>
  <c r="AH133" i="9"/>
  <c r="AI132" i="9"/>
  <c r="AH132" i="9"/>
  <c r="AI131" i="9"/>
  <c r="AH131" i="9"/>
  <c r="AI130" i="9"/>
  <c r="AH130" i="9"/>
  <c r="AI129" i="9"/>
  <c r="AH129" i="9"/>
  <c r="AI128" i="9"/>
  <c r="AH128" i="9"/>
  <c r="AI127" i="9"/>
  <c r="AH127" i="9"/>
  <c r="AI126" i="9"/>
  <c r="AH126" i="9"/>
  <c r="AI125" i="9"/>
  <c r="AH125" i="9"/>
  <c r="AI124" i="9"/>
  <c r="AH124" i="9"/>
  <c r="AI123" i="9"/>
  <c r="AH123" i="9"/>
  <c r="AI122" i="9"/>
  <c r="AH122" i="9"/>
  <c r="AI121" i="9"/>
  <c r="AH121" i="9"/>
  <c r="AI120" i="9"/>
  <c r="AH120" i="9"/>
  <c r="AI119" i="9"/>
  <c r="AH119" i="9"/>
  <c r="AI118" i="9"/>
  <c r="AH118" i="9"/>
  <c r="AI117" i="9"/>
  <c r="AH117" i="9"/>
  <c r="AI116" i="9"/>
  <c r="AH116" i="9"/>
  <c r="AI115" i="9"/>
  <c r="AH115" i="9"/>
  <c r="AI114" i="9"/>
  <c r="AH114" i="9"/>
  <c r="AI113" i="9"/>
  <c r="AH113" i="9"/>
  <c r="AI112" i="9"/>
  <c r="AH112" i="9"/>
  <c r="AI111" i="9"/>
  <c r="AH111" i="9"/>
  <c r="AI110" i="9"/>
  <c r="AH110" i="9"/>
  <c r="AI109" i="9"/>
  <c r="AH109" i="9"/>
  <c r="AI108" i="9"/>
  <c r="AH108" i="9"/>
  <c r="AI107" i="9"/>
  <c r="AH107" i="9"/>
  <c r="AI106" i="9"/>
  <c r="AH106" i="9"/>
  <c r="AI105" i="9"/>
  <c r="AH105" i="9"/>
  <c r="AI104" i="9"/>
  <c r="AH104" i="9"/>
  <c r="AI103" i="9"/>
  <c r="AH103" i="9"/>
  <c r="AI102" i="9"/>
  <c r="AH102" i="9"/>
  <c r="AI101" i="9"/>
  <c r="AH101" i="9"/>
  <c r="AI100" i="9"/>
  <c r="AH100" i="9"/>
  <c r="AI99" i="9"/>
  <c r="AH99" i="9"/>
  <c r="AI98" i="9"/>
  <c r="AH98" i="9"/>
  <c r="AI97" i="9"/>
  <c r="AH97" i="9"/>
  <c r="AI96" i="9"/>
  <c r="AH96" i="9"/>
  <c r="AI95" i="9"/>
  <c r="AH95" i="9"/>
  <c r="AI94" i="9"/>
  <c r="AH94" i="9"/>
  <c r="AI93" i="9"/>
  <c r="AH93" i="9"/>
  <c r="AI92" i="9"/>
  <c r="AH92" i="9"/>
  <c r="AI91" i="9"/>
  <c r="AH91" i="9"/>
  <c r="AI90" i="9"/>
  <c r="AH90" i="9"/>
  <c r="AI89" i="9"/>
  <c r="AH89" i="9"/>
  <c r="AI88" i="9"/>
  <c r="AH88" i="9"/>
  <c r="AI87" i="9"/>
  <c r="AH87" i="9"/>
  <c r="AI86" i="9"/>
  <c r="AH86" i="9"/>
  <c r="AI85" i="9"/>
  <c r="AH85" i="9"/>
  <c r="AI84" i="9"/>
  <c r="AH84" i="9"/>
  <c r="AI83" i="9"/>
  <c r="AH83" i="9"/>
  <c r="AI82" i="9"/>
  <c r="AH82" i="9"/>
  <c r="AI81" i="9"/>
  <c r="AH81" i="9"/>
  <c r="AI80" i="9"/>
  <c r="AH80" i="9"/>
  <c r="AI79" i="9"/>
  <c r="AH79" i="9"/>
  <c r="AI78" i="9"/>
  <c r="AH78" i="9"/>
  <c r="AI77" i="9"/>
  <c r="AH77" i="9"/>
  <c r="AI76" i="9"/>
  <c r="AH76" i="9"/>
  <c r="AI75" i="9"/>
  <c r="AH75" i="9"/>
  <c r="AI74" i="9"/>
  <c r="AH74" i="9"/>
  <c r="AI73" i="9"/>
  <c r="AH73" i="9"/>
  <c r="AI72" i="9"/>
  <c r="AH72" i="9"/>
  <c r="AI71" i="9"/>
  <c r="AH71" i="9"/>
  <c r="AI70" i="9"/>
  <c r="AH70" i="9"/>
  <c r="AI69" i="9"/>
  <c r="AH69" i="9"/>
  <c r="AI68" i="9"/>
  <c r="AH68" i="9"/>
  <c r="AI67" i="9"/>
  <c r="AH67" i="9"/>
  <c r="AI66" i="9"/>
  <c r="AH66" i="9"/>
  <c r="AI65" i="9"/>
  <c r="AH65" i="9"/>
  <c r="AI64" i="9"/>
  <c r="AH64" i="9"/>
  <c r="AI63" i="9"/>
  <c r="AH63" i="9"/>
  <c r="AI62" i="9"/>
  <c r="AH62" i="9"/>
  <c r="AI61" i="9"/>
  <c r="AH61" i="9"/>
  <c r="AI60" i="9"/>
  <c r="AH60" i="9"/>
  <c r="AI59" i="9"/>
  <c r="AH59" i="9"/>
  <c r="AI58" i="9"/>
  <c r="AH58" i="9"/>
  <c r="AI57" i="9"/>
  <c r="AH57" i="9"/>
  <c r="AI56" i="9"/>
  <c r="AH56" i="9"/>
  <c r="AI55" i="9"/>
  <c r="AH55" i="9"/>
  <c r="AI54" i="9"/>
  <c r="AH54" i="9"/>
  <c r="AI53" i="9"/>
  <c r="AH53" i="9"/>
  <c r="AI52" i="9"/>
  <c r="AH52" i="9"/>
  <c r="AI51" i="9"/>
  <c r="AH51" i="9"/>
  <c r="AI50" i="9"/>
  <c r="AH50" i="9"/>
  <c r="AI49" i="9"/>
  <c r="AH49" i="9"/>
  <c r="AI48" i="9"/>
  <c r="AH48" i="9"/>
  <c r="AI47" i="9"/>
  <c r="AH47" i="9"/>
  <c r="AI46" i="9"/>
  <c r="AH46" i="9"/>
  <c r="AI45" i="9"/>
  <c r="AH45" i="9"/>
  <c r="AI44" i="9"/>
  <c r="AH44" i="9"/>
  <c r="AI43" i="9"/>
  <c r="AH43" i="9"/>
  <c r="AI42" i="9"/>
  <c r="AH42" i="9"/>
  <c r="AI41" i="9"/>
  <c r="AH41" i="9"/>
  <c r="AI40" i="9"/>
  <c r="AH40" i="9"/>
  <c r="AI39" i="9"/>
  <c r="AH39" i="9"/>
  <c r="AI38" i="9"/>
  <c r="AH38" i="9"/>
  <c r="AI37" i="9"/>
  <c r="AH37" i="9"/>
  <c r="AI36" i="9"/>
  <c r="AH36" i="9"/>
  <c r="AI35" i="9"/>
  <c r="AH35" i="9"/>
  <c r="AI34" i="9"/>
  <c r="AH34" i="9"/>
  <c r="AI33" i="9"/>
  <c r="AH33" i="9"/>
  <c r="AI32" i="9"/>
  <c r="AH32" i="9"/>
  <c r="AI31" i="9"/>
  <c r="AH31" i="9"/>
  <c r="AI30" i="9"/>
  <c r="AH30" i="9"/>
  <c r="AI29" i="9"/>
  <c r="AH29" i="9"/>
  <c r="AI28" i="9"/>
  <c r="AH28" i="9"/>
  <c r="AI27" i="9"/>
  <c r="AH27" i="9"/>
  <c r="AI26" i="9"/>
  <c r="AH26" i="9"/>
  <c r="AI25" i="9"/>
  <c r="AH25" i="9"/>
  <c r="AI24" i="9"/>
  <c r="AH24" i="9"/>
  <c r="AI23" i="9"/>
  <c r="AH23" i="9"/>
  <c r="AI22" i="9"/>
  <c r="AH22" i="9"/>
  <c r="AI21" i="9"/>
  <c r="AH21" i="9"/>
  <c r="AI20" i="9"/>
  <c r="AH20" i="9"/>
  <c r="AI19" i="9"/>
  <c r="AH19" i="9"/>
  <c r="AI18" i="9"/>
  <c r="AH18" i="9"/>
  <c r="AI17" i="9"/>
  <c r="AH17" i="9"/>
  <c r="AI16" i="9"/>
  <c r="AH16" i="9"/>
  <c r="AI15" i="9"/>
  <c r="AH15" i="9"/>
  <c r="AI14" i="9"/>
  <c r="AH14" i="9"/>
  <c r="AI13" i="9"/>
  <c r="AH13" i="9"/>
  <c r="AI12" i="9"/>
  <c r="AH12" i="9"/>
  <c r="AI11" i="9"/>
  <c r="AH11" i="9"/>
  <c r="G2" i="11"/>
  <c r="P8" i="11"/>
  <c r="P4" i="11"/>
  <c r="Q72" i="11"/>
  <c r="M128" i="11"/>
  <c r="N130" i="11"/>
  <c r="M140" i="11"/>
  <c r="M164" i="11"/>
  <c r="N172" i="11"/>
  <c r="Q29" i="11"/>
  <c r="AH10" i="9"/>
  <c r="AH9" i="9"/>
  <c r="AH8" i="9"/>
  <c r="AH7" i="9"/>
  <c r="AH6" i="9"/>
  <c r="AH5" i="9"/>
  <c r="AH4" i="9"/>
  <c r="AH3" i="9"/>
  <c r="AH2" i="9"/>
  <c r="G198" i="9"/>
  <c r="G196" i="9"/>
  <c r="G194" i="9"/>
  <c r="G192" i="9"/>
  <c r="G190" i="9"/>
  <c r="G188" i="9"/>
  <c r="G186" i="9"/>
  <c r="G184" i="9"/>
  <c r="G182" i="9"/>
  <c r="G180" i="9"/>
  <c r="G178" i="9"/>
  <c r="G176" i="9"/>
  <c r="G174" i="9"/>
  <c r="G172" i="9"/>
  <c r="G170" i="9"/>
  <c r="G168" i="9"/>
  <c r="G166" i="9"/>
  <c r="G164" i="9"/>
  <c r="G162" i="9"/>
  <c r="G160" i="9"/>
  <c r="G158" i="9"/>
  <c r="G156" i="9"/>
  <c r="G154" i="9"/>
  <c r="G152" i="9"/>
  <c r="G150" i="9"/>
  <c r="G148" i="9"/>
  <c r="G146" i="9"/>
  <c r="G144" i="9"/>
  <c r="G142" i="9"/>
  <c r="G140" i="9"/>
  <c r="G138" i="9"/>
  <c r="G136" i="9"/>
  <c r="G134" i="9"/>
  <c r="G132" i="9"/>
  <c r="G130" i="9"/>
  <c r="G128" i="9"/>
  <c r="G126" i="9"/>
  <c r="G124" i="9"/>
  <c r="G122" i="9"/>
  <c r="G120" i="9"/>
  <c r="G118" i="9"/>
  <c r="G116" i="9"/>
  <c r="G114" i="9"/>
  <c r="G112" i="9"/>
  <c r="G110" i="9"/>
  <c r="G108" i="9"/>
  <c r="G106" i="9"/>
  <c r="G104" i="9"/>
  <c r="G102" i="9"/>
  <c r="G100" i="9"/>
  <c r="G98" i="9"/>
  <c r="G96" i="9"/>
  <c r="G94" i="9"/>
  <c r="G92" i="9"/>
  <c r="G90" i="9"/>
  <c r="G88" i="9"/>
  <c r="G86" i="9"/>
  <c r="G84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G52" i="9"/>
  <c r="G50" i="9"/>
  <c r="G48" i="9"/>
  <c r="G46" i="9"/>
  <c r="G44" i="9"/>
  <c r="G42" i="9"/>
  <c r="G40" i="9"/>
  <c r="G38" i="9"/>
  <c r="G36" i="9"/>
  <c r="G34" i="9"/>
  <c r="G32" i="9"/>
  <c r="G30" i="9"/>
  <c r="G28" i="9"/>
  <c r="G26" i="9"/>
  <c r="G24" i="9"/>
  <c r="G22" i="9"/>
  <c r="G20" i="9"/>
  <c r="G18" i="9"/>
  <c r="J198" i="9"/>
  <c r="J196" i="9"/>
  <c r="J194" i="9"/>
  <c r="J192" i="9"/>
  <c r="J190" i="9"/>
  <c r="J188" i="9"/>
  <c r="J186" i="9"/>
  <c r="J184" i="9"/>
  <c r="J182" i="9"/>
  <c r="J180" i="9"/>
  <c r="J178" i="9"/>
  <c r="J176" i="9"/>
  <c r="J174" i="9"/>
  <c r="J172" i="9"/>
  <c r="J170" i="9"/>
  <c r="J168" i="9"/>
  <c r="J166" i="9"/>
  <c r="J164" i="9"/>
  <c r="J162" i="9"/>
  <c r="J160" i="9"/>
  <c r="J158" i="9"/>
  <c r="J156" i="9"/>
  <c r="J154" i="9"/>
  <c r="J152" i="9"/>
  <c r="J150" i="9"/>
  <c r="J148" i="9"/>
  <c r="J146" i="9"/>
  <c r="J144" i="9"/>
  <c r="J142" i="9"/>
  <c r="J140" i="9"/>
  <c r="J138" i="9"/>
  <c r="J136" i="9"/>
  <c r="J134" i="9"/>
  <c r="J132" i="9"/>
  <c r="J130" i="9"/>
  <c r="J128" i="9"/>
  <c r="J126" i="9"/>
  <c r="J124" i="9"/>
  <c r="J122" i="9"/>
  <c r="J120" i="9"/>
  <c r="J118" i="9"/>
  <c r="J116" i="9"/>
  <c r="J114" i="9"/>
  <c r="J112" i="9"/>
  <c r="J110" i="9"/>
  <c r="J108" i="9"/>
  <c r="J106" i="9"/>
  <c r="J104" i="9"/>
  <c r="J102" i="9"/>
  <c r="J100" i="9"/>
  <c r="J98" i="9"/>
  <c r="J96" i="9"/>
  <c r="J94" i="9"/>
  <c r="J92" i="9"/>
  <c r="J90" i="9"/>
  <c r="J88" i="9"/>
  <c r="J86" i="9"/>
  <c r="J84" i="9"/>
  <c r="J82" i="9"/>
  <c r="J80" i="9"/>
  <c r="J78" i="9"/>
  <c r="J76" i="9"/>
  <c r="J74" i="9"/>
  <c r="J72" i="9"/>
  <c r="J70" i="9"/>
  <c r="J68" i="9"/>
  <c r="J66" i="9"/>
  <c r="J64" i="9"/>
  <c r="J62" i="9"/>
  <c r="J60" i="9"/>
  <c r="J58" i="9"/>
  <c r="J56" i="9"/>
  <c r="J54" i="9"/>
  <c r="J52" i="9"/>
  <c r="J50" i="9"/>
  <c r="J48" i="9"/>
  <c r="J46" i="9"/>
  <c r="J44" i="9"/>
  <c r="J42" i="9"/>
  <c r="J40" i="9"/>
  <c r="J38" i="9"/>
  <c r="J36" i="9"/>
  <c r="J34" i="9"/>
  <c r="J32" i="9"/>
  <c r="J30" i="9"/>
  <c r="J28" i="9"/>
  <c r="J26" i="9"/>
  <c r="J24" i="9"/>
  <c r="J22" i="9"/>
  <c r="J20" i="9"/>
  <c r="J18" i="9"/>
  <c r="S199" i="9"/>
  <c r="S197" i="9"/>
  <c r="S195" i="9"/>
  <c r="S193" i="9"/>
  <c r="S191" i="9"/>
  <c r="S189" i="9"/>
  <c r="S187" i="9"/>
  <c r="S185" i="9"/>
  <c r="S183" i="9"/>
  <c r="S181" i="9"/>
  <c r="S179" i="9"/>
  <c r="S177" i="9"/>
  <c r="S175" i="9"/>
  <c r="S173" i="9"/>
  <c r="S171" i="9"/>
  <c r="S169" i="9"/>
  <c r="S167" i="9"/>
  <c r="S165" i="9"/>
  <c r="S163" i="9"/>
  <c r="S161" i="9"/>
  <c r="S159" i="9"/>
  <c r="S157" i="9"/>
  <c r="S155" i="9"/>
  <c r="S153" i="9"/>
  <c r="S151" i="9"/>
  <c r="S149" i="9"/>
  <c r="S147" i="9"/>
  <c r="S145" i="9"/>
  <c r="S143" i="9"/>
  <c r="S141" i="9"/>
  <c r="S139" i="9"/>
  <c r="S137" i="9"/>
  <c r="S135" i="9"/>
  <c r="S133" i="9"/>
  <c r="S131" i="9"/>
  <c r="S129" i="9"/>
  <c r="S127" i="9"/>
  <c r="S125" i="9"/>
  <c r="S123" i="9"/>
  <c r="S121" i="9"/>
  <c r="S119" i="9"/>
  <c r="S117" i="9"/>
  <c r="S115" i="9"/>
  <c r="S113" i="9"/>
  <c r="S111" i="9"/>
  <c r="S109" i="9"/>
  <c r="S107" i="9"/>
  <c r="S105" i="9"/>
  <c r="S103" i="9"/>
  <c r="S101" i="9"/>
  <c r="S99" i="9"/>
  <c r="S97" i="9"/>
  <c r="S95" i="9"/>
  <c r="S93" i="9"/>
  <c r="S91" i="9"/>
  <c r="S89" i="9"/>
  <c r="S87" i="9"/>
  <c r="S85" i="9"/>
  <c r="S83" i="9"/>
  <c r="S81" i="9"/>
  <c r="S79" i="9"/>
  <c r="S77" i="9"/>
  <c r="S75" i="9"/>
  <c r="S73" i="9"/>
  <c r="S71" i="9"/>
  <c r="S69" i="9"/>
  <c r="S67" i="9"/>
  <c r="S65" i="9"/>
  <c r="S63" i="9"/>
  <c r="S61" i="9"/>
  <c r="S59" i="9"/>
  <c r="S57" i="9"/>
  <c r="S55" i="9"/>
  <c r="S53" i="9"/>
  <c r="S51" i="9"/>
  <c r="S49" i="9"/>
  <c r="S47" i="9"/>
  <c r="S45" i="9"/>
  <c r="S43" i="9"/>
  <c r="S41" i="9"/>
  <c r="S39" i="9"/>
  <c r="S37" i="9"/>
  <c r="S35" i="9"/>
  <c r="S33" i="9"/>
  <c r="S31" i="9"/>
  <c r="S29" i="9"/>
  <c r="S27" i="9"/>
  <c r="S25" i="9"/>
  <c r="S23" i="9"/>
  <c r="S21" i="9"/>
  <c r="S19" i="9"/>
  <c r="S17" i="9"/>
  <c r="V199" i="9"/>
  <c r="V197" i="9"/>
  <c r="V195" i="9"/>
  <c r="V193" i="9"/>
  <c r="V191" i="9"/>
  <c r="V189" i="9"/>
  <c r="V187" i="9"/>
  <c r="V185" i="9"/>
  <c r="V183" i="9"/>
  <c r="V181" i="9"/>
  <c r="V179" i="9"/>
  <c r="V177" i="9"/>
  <c r="V175" i="9"/>
  <c r="V173" i="9"/>
  <c r="V171" i="9"/>
  <c r="V169" i="9"/>
  <c r="V167" i="9"/>
  <c r="V165" i="9"/>
  <c r="V163" i="9"/>
  <c r="V161" i="9"/>
  <c r="V159" i="9"/>
  <c r="V157" i="9"/>
  <c r="V155" i="9"/>
  <c r="V153" i="9"/>
  <c r="V151" i="9"/>
  <c r="V149" i="9"/>
  <c r="V147" i="9"/>
  <c r="V145" i="9"/>
  <c r="V143" i="9"/>
  <c r="V141" i="9"/>
  <c r="V139" i="9"/>
  <c r="V137" i="9"/>
  <c r="V135" i="9"/>
  <c r="V133" i="9"/>
  <c r="V131" i="9"/>
  <c r="V129" i="9"/>
  <c r="V127" i="9"/>
  <c r="V125" i="9"/>
  <c r="V123" i="9"/>
  <c r="V121" i="9"/>
  <c r="V119" i="9"/>
  <c r="V117" i="9"/>
  <c r="V115" i="9"/>
  <c r="V113" i="9"/>
  <c r="V111" i="9"/>
  <c r="V109" i="9"/>
  <c r="V107" i="9"/>
  <c r="V105" i="9"/>
  <c r="V103" i="9"/>
  <c r="V101" i="9"/>
  <c r="V99" i="9"/>
  <c r="V97" i="9"/>
  <c r="V95" i="9"/>
  <c r="V93" i="9"/>
  <c r="V91" i="9"/>
  <c r="V89" i="9"/>
  <c r="V87" i="9"/>
  <c r="V85" i="9"/>
  <c r="V83" i="9"/>
  <c r="V81" i="9"/>
  <c r="V79" i="9"/>
  <c r="V77" i="9"/>
  <c r="V75" i="9"/>
  <c r="V73" i="9"/>
  <c r="V71" i="9"/>
  <c r="V69" i="9"/>
  <c r="V67" i="9"/>
  <c r="V65" i="9"/>
  <c r="V63" i="9"/>
  <c r="V61" i="9"/>
  <c r="V59" i="9"/>
  <c r="V57" i="9"/>
  <c r="V55" i="9"/>
  <c r="V53" i="9"/>
  <c r="V51" i="9"/>
  <c r="V49" i="9"/>
  <c r="V47" i="9"/>
  <c r="V45" i="9"/>
  <c r="V43" i="9"/>
  <c r="V41" i="9"/>
  <c r="V39" i="9"/>
  <c r="V37" i="9"/>
  <c r="V35" i="9"/>
  <c r="V33" i="9"/>
  <c r="V31" i="9"/>
  <c r="V29" i="9"/>
  <c r="V27" i="9"/>
  <c r="V25" i="9"/>
  <c r="V23" i="9"/>
  <c r="V21" i="9"/>
  <c r="V19" i="9"/>
  <c r="V17" i="9"/>
  <c r="Y199" i="9"/>
  <c r="Y197" i="9"/>
  <c r="Y195" i="9"/>
  <c r="Y193" i="9"/>
  <c r="Y191" i="9"/>
  <c r="Y189" i="9"/>
  <c r="Y187" i="9"/>
  <c r="Y185" i="9"/>
  <c r="Y183" i="9"/>
  <c r="Y181" i="9"/>
  <c r="Y179" i="9"/>
  <c r="Y177" i="9"/>
  <c r="Y175" i="9"/>
  <c r="Y173" i="9"/>
  <c r="Y171" i="9"/>
  <c r="Y169" i="9"/>
  <c r="Y167" i="9"/>
  <c r="Y165" i="9"/>
  <c r="Y163" i="9"/>
  <c r="Y161" i="9"/>
  <c r="Y159" i="9"/>
  <c r="Y157" i="9"/>
  <c r="Y155" i="9"/>
  <c r="Y153" i="9"/>
  <c r="Y151" i="9"/>
  <c r="Y149" i="9"/>
  <c r="Y147" i="9"/>
  <c r="Y145" i="9"/>
  <c r="Y143" i="9"/>
  <c r="Y141" i="9"/>
  <c r="Y139" i="9"/>
  <c r="Y137" i="9"/>
  <c r="Y135" i="9"/>
  <c r="Y133" i="9"/>
  <c r="Y131" i="9"/>
  <c r="Y129" i="9"/>
  <c r="Y127" i="9"/>
  <c r="Y125" i="9"/>
  <c r="Y123" i="9"/>
  <c r="Y121" i="9"/>
  <c r="Y119" i="9"/>
  <c r="Y117" i="9"/>
  <c r="Y115" i="9"/>
  <c r="Y113" i="9"/>
  <c r="Y111" i="9"/>
  <c r="Y109" i="9"/>
  <c r="Y107" i="9"/>
  <c r="Y105" i="9"/>
  <c r="Y103" i="9"/>
  <c r="Y101" i="9"/>
  <c r="Y99" i="9"/>
  <c r="Y97" i="9"/>
  <c r="Y95" i="9"/>
  <c r="Y93" i="9"/>
  <c r="Y91" i="9"/>
  <c r="Y89" i="9"/>
  <c r="Y87" i="9"/>
  <c r="Y85" i="9"/>
  <c r="Y83" i="9"/>
  <c r="Y81" i="9"/>
  <c r="Y79" i="9"/>
  <c r="Y77" i="9"/>
  <c r="Y75" i="9"/>
  <c r="Y73" i="9"/>
  <c r="Y71" i="9"/>
  <c r="Y69" i="9"/>
  <c r="Y67" i="9"/>
  <c r="Y65" i="9"/>
  <c r="Y63" i="9"/>
  <c r="Y61" i="9"/>
  <c r="Y59" i="9"/>
  <c r="Y57" i="9"/>
  <c r="Y55" i="9"/>
  <c r="Y53" i="9"/>
  <c r="Y51" i="9"/>
  <c r="Y49" i="9"/>
  <c r="Y47" i="9"/>
  <c r="Y45" i="9"/>
  <c r="Y43" i="9"/>
  <c r="Y41" i="9"/>
  <c r="Y39" i="9"/>
  <c r="Y37" i="9"/>
  <c r="Y35" i="9"/>
  <c r="Y33" i="9"/>
  <c r="Y31" i="9"/>
  <c r="Y29" i="9"/>
  <c r="Y27" i="9"/>
  <c r="Y25" i="9"/>
  <c r="Y23" i="9"/>
  <c r="Y21" i="9"/>
  <c r="Y19" i="9"/>
  <c r="Y17" i="9"/>
  <c r="AB199" i="9"/>
  <c r="AB197" i="9"/>
  <c r="AB195" i="9"/>
  <c r="AB193" i="9"/>
  <c r="AB191" i="9"/>
  <c r="AB189" i="9"/>
  <c r="AB187" i="9"/>
  <c r="AB185" i="9"/>
  <c r="AB183" i="9"/>
  <c r="AB181" i="9"/>
  <c r="AB179" i="9"/>
  <c r="AB177" i="9"/>
  <c r="AB175" i="9"/>
  <c r="AB173" i="9"/>
  <c r="AB171" i="9"/>
  <c r="AB169" i="9"/>
  <c r="AB167" i="9"/>
  <c r="AB165" i="9"/>
  <c r="AB163" i="9"/>
  <c r="AB161" i="9"/>
  <c r="AB159" i="9"/>
  <c r="AB157" i="9"/>
  <c r="AB155" i="9"/>
  <c r="AB153" i="9"/>
  <c r="AB151" i="9"/>
  <c r="AB149" i="9"/>
  <c r="AB147" i="9"/>
  <c r="AB145" i="9"/>
  <c r="AB143" i="9"/>
  <c r="AB141" i="9"/>
  <c r="AB139" i="9"/>
  <c r="AB137" i="9"/>
  <c r="AB135" i="9"/>
  <c r="AB133" i="9"/>
  <c r="AB131" i="9"/>
  <c r="AB129" i="9"/>
  <c r="AB127" i="9"/>
  <c r="AB125" i="9"/>
  <c r="AB123" i="9"/>
  <c r="AB121" i="9"/>
  <c r="AB119" i="9"/>
  <c r="AB117" i="9"/>
  <c r="AB115" i="9"/>
  <c r="AB113" i="9"/>
  <c r="AB111" i="9"/>
  <c r="AB109" i="9"/>
  <c r="AB107" i="9"/>
  <c r="AB105" i="9"/>
  <c r="AB103" i="9"/>
  <c r="AB101" i="9"/>
  <c r="AB99" i="9"/>
  <c r="AB97" i="9"/>
  <c r="AB95" i="9"/>
  <c r="AB93" i="9"/>
  <c r="AB91" i="9"/>
  <c r="AB89" i="9"/>
  <c r="AB87" i="9"/>
  <c r="AB85" i="9"/>
  <c r="AB83" i="9"/>
  <c r="AB81" i="9"/>
  <c r="AB79" i="9"/>
  <c r="AB77" i="9"/>
  <c r="AB75" i="9"/>
  <c r="AB73" i="9"/>
  <c r="AB71" i="9"/>
  <c r="AB69" i="9"/>
  <c r="AB67" i="9"/>
  <c r="AB65" i="9"/>
  <c r="AB63" i="9"/>
  <c r="AB61" i="9"/>
  <c r="AB59" i="9"/>
  <c r="AB57" i="9"/>
  <c r="AB55" i="9"/>
  <c r="AB53" i="9"/>
  <c r="AB51" i="9"/>
  <c r="AB49" i="9"/>
  <c r="AB47" i="9"/>
  <c r="AB45" i="9"/>
  <c r="AB43" i="9"/>
  <c r="AB41" i="9"/>
  <c r="AB39" i="9"/>
  <c r="AB37" i="9"/>
  <c r="AB35" i="9"/>
  <c r="AB33" i="9"/>
  <c r="AB31" i="9"/>
  <c r="AB29" i="9"/>
  <c r="AB27" i="9"/>
  <c r="AB25" i="9"/>
  <c r="AB23" i="9"/>
  <c r="AB21" i="9"/>
  <c r="AB19" i="9"/>
  <c r="AB17" i="9"/>
  <c r="G199" i="9"/>
  <c r="G197" i="9"/>
  <c r="G195" i="9"/>
  <c r="G193" i="9"/>
  <c r="G191" i="9"/>
  <c r="G189" i="9"/>
  <c r="G187" i="9"/>
  <c r="G185" i="9"/>
  <c r="G183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135" i="9"/>
  <c r="G133" i="9"/>
  <c r="G131" i="9"/>
  <c r="G129" i="9"/>
  <c r="G127" i="9"/>
  <c r="G125" i="9"/>
  <c r="G123" i="9"/>
  <c r="G121" i="9"/>
  <c r="G119" i="9"/>
  <c r="G117" i="9"/>
  <c r="G115" i="9"/>
  <c r="G113" i="9"/>
  <c r="G111" i="9"/>
  <c r="G109" i="9"/>
  <c r="G107" i="9"/>
  <c r="G105" i="9"/>
  <c r="G103" i="9"/>
  <c r="G101" i="9"/>
  <c r="G99" i="9"/>
  <c r="G97" i="9"/>
  <c r="G95" i="9"/>
  <c r="G93" i="9"/>
  <c r="G91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J13" i="9"/>
  <c r="K13" i="9"/>
  <c r="J199" i="9"/>
  <c r="J197" i="9"/>
  <c r="J195" i="9"/>
  <c r="J193" i="9"/>
  <c r="J191" i="9"/>
  <c r="J189" i="9"/>
  <c r="J187" i="9"/>
  <c r="J185" i="9"/>
  <c r="J183" i="9"/>
  <c r="J181" i="9"/>
  <c r="J179" i="9"/>
  <c r="J177" i="9"/>
  <c r="J175" i="9"/>
  <c r="J173" i="9"/>
  <c r="J171" i="9"/>
  <c r="J169" i="9"/>
  <c r="J167" i="9"/>
  <c r="J165" i="9"/>
  <c r="J163" i="9"/>
  <c r="J161" i="9"/>
  <c r="J159" i="9"/>
  <c r="J157" i="9"/>
  <c r="J155" i="9"/>
  <c r="J153" i="9"/>
  <c r="J151" i="9"/>
  <c r="J149" i="9"/>
  <c r="J147" i="9"/>
  <c r="J145" i="9"/>
  <c r="J143" i="9"/>
  <c r="J141" i="9"/>
  <c r="J139" i="9"/>
  <c r="J137" i="9"/>
  <c r="J135" i="9"/>
  <c r="J133" i="9"/>
  <c r="J131" i="9"/>
  <c r="J129" i="9"/>
  <c r="J127" i="9"/>
  <c r="J125" i="9"/>
  <c r="J123" i="9"/>
  <c r="J121" i="9"/>
  <c r="J119" i="9"/>
  <c r="J117" i="9"/>
  <c r="J115" i="9"/>
  <c r="J113" i="9"/>
  <c r="J111" i="9"/>
  <c r="J109" i="9"/>
  <c r="J107" i="9"/>
  <c r="J105" i="9"/>
  <c r="J103" i="9"/>
  <c r="J101" i="9"/>
  <c r="J99" i="9"/>
  <c r="J97" i="9"/>
  <c r="J95" i="9"/>
  <c r="J93" i="9"/>
  <c r="J91" i="9"/>
  <c r="J89" i="9"/>
  <c r="J87" i="9"/>
  <c r="J85" i="9"/>
  <c r="J83" i="9"/>
  <c r="J81" i="9"/>
  <c r="J79" i="9"/>
  <c r="J77" i="9"/>
  <c r="J75" i="9"/>
  <c r="J73" i="9"/>
  <c r="J71" i="9"/>
  <c r="J69" i="9"/>
  <c r="J67" i="9"/>
  <c r="J65" i="9"/>
  <c r="J63" i="9"/>
  <c r="J61" i="9"/>
  <c r="J59" i="9"/>
  <c r="J57" i="9"/>
  <c r="J55" i="9"/>
  <c r="J53" i="9"/>
  <c r="J51" i="9"/>
  <c r="J49" i="9"/>
  <c r="J47" i="9"/>
  <c r="J45" i="9"/>
  <c r="J43" i="9"/>
  <c r="J41" i="9"/>
  <c r="J39" i="9"/>
  <c r="J37" i="9"/>
  <c r="J35" i="9"/>
  <c r="J33" i="9"/>
  <c r="J31" i="9"/>
  <c r="J29" i="9"/>
  <c r="J27" i="9"/>
  <c r="J25" i="9"/>
  <c r="J23" i="9"/>
  <c r="J21" i="9"/>
  <c r="J19" i="9"/>
  <c r="J17" i="9"/>
  <c r="S2" i="9"/>
  <c r="S198" i="9"/>
  <c r="S196" i="9"/>
  <c r="S194" i="9"/>
  <c r="S192" i="9"/>
  <c r="S190" i="9"/>
  <c r="S188" i="9"/>
  <c r="S186" i="9"/>
  <c r="S184" i="9"/>
  <c r="S182" i="9"/>
  <c r="S180" i="9"/>
  <c r="S178" i="9"/>
  <c r="S176" i="9"/>
  <c r="S174" i="9"/>
  <c r="S172" i="9"/>
  <c r="S170" i="9"/>
  <c r="S168" i="9"/>
  <c r="S166" i="9"/>
  <c r="S164" i="9"/>
  <c r="S162" i="9"/>
  <c r="S160" i="9"/>
  <c r="S158" i="9"/>
  <c r="S156" i="9"/>
  <c r="S154" i="9"/>
  <c r="S152" i="9"/>
  <c r="S150" i="9"/>
  <c r="S148" i="9"/>
  <c r="S146" i="9"/>
  <c r="S144" i="9"/>
  <c r="S142" i="9"/>
  <c r="S140" i="9"/>
  <c r="S138" i="9"/>
  <c r="S136" i="9"/>
  <c r="S134" i="9"/>
  <c r="S132" i="9"/>
  <c r="S130" i="9"/>
  <c r="S128" i="9"/>
  <c r="S126" i="9"/>
  <c r="S124" i="9"/>
  <c r="S122" i="9"/>
  <c r="S120" i="9"/>
  <c r="S118" i="9"/>
  <c r="S116" i="9"/>
  <c r="S114" i="9"/>
  <c r="S112" i="9"/>
  <c r="S110" i="9"/>
  <c r="S108" i="9"/>
  <c r="S106" i="9"/>
  <c r="S104" i="9"/>
  <c r="S102" i="9"/>
  <c r="S100" i="9"/>
  <c r="S98" i="9"/>
  <c r="S96" i="9"/>
  <c r="S94" i="9"/>
  <c r="S92" i="9"/>
  <c r="S90" i="9"/>
  <c r="S88" i="9"/>
  <c r="S86" i="9"/>
  <c r="S84" i="9"/>
  <c r="S82" i="9"/>
  <c r="S80" i="9"/>
  <c r="S78" i="9"/>
  <c r="S76" i="9"/>
  <c r="S74" i="9"/>
  <c r="S72" i="9"/>
  <c r="S70" i="9"/>
  <c r="S68" i="9"/>
  <c r="S66" i="9"/>
  <c r="S64" i="9"/>
  <c r="S62" i="9"/>
  <c r="S60" i="9"/>
  <c r="S58" i="9"/>
  <c r="S56" i="9"/>
  <c r="S54" i="9"/>
  <c r="S52" i="9"/>
  <c r="S50" i="9"/>
  <c r="S48" i="9"/>
  <c r="S46" i="9"/>
  <c r="S44" i="9"/>
  <c r="S42" i="9"/>
  <c r="S40" i="9"/>
  <c r="S38" i="9"/>
  <c r="S36" i="9"/>
  <c r="S34" i="9"/>
  <c r="S32" i="9"/>
  <c r="S30" i="9"/>
  <c r="S28" i="9"/>
  <c r="S26" i="9"/>
  <c r="S24" i="9"/>
  <c r="S22" i="9"/>
  <c r="S20" i="9"/>
  <c r="S18" i="9"/>
  <c r="V16" i="9"/>
  <c r="W16" i="9"/>
  <c r="V12" i="9"/>
  <c r="W12" i="9"/>
  <c r="V198" i="9"/>
  <c r="V196" i="9"/>
  <c r="V194" i="9"/>
  <c r="V192" i="9"/>
  <c r="V190" i="9"/>
  <c r="V188" i="9"/>
  <c r="V186" i="9"/>
  <c r="V184" i="9"/>
  <c r="V182" i="9"/>
  <c r="V180" i="9"/>
  <c r="V178" i="9"/>
  <c r="V176" i="9"/>
  <c r="V174" i="9"/>
  <c r="V172" i="9"/>
  <c r="V170" i="9"/>
  <c r="V168" i="9"/>
  <c r="V166" i="9"/>
  <c r="V164" i="9"/>
  <c r="V162" i="9"/>
  <c r="V160" i="9"/>
  <c r="V158" i="9"/>
  <c r="V156" i="9"/>
  <c r="V154" i="9"/>
  <c r="V152" i="9"/>
  <c r="V150" i="9"/>
  <c r="V148" i="9"/>
  <c r="V146" i="9"/>
  <c r="V144" i="9"/>
  <c r="V142" i="9"/>
  <c r="V140" i="9"/>
  <c r="V138" i="9"/>
  <c r="V136" i="9"/>
  <c r="V134" i="9"/>
  <c r="V132" i="9"/>
  <c r="V130" i="9"/>
  <c r="V128" i="9"/>
  <c r="V126" i="9"/>
  <c r="V124" i="9"/>
  <c r="V122" i="9"/>
  <c r="V120" i="9"/>
  <c r="V118" i="9"/>
  <c r="V116" i="9"/>
  <c r="V114" i="9"/>
  <c r="V112" i="9"/>
  <c r="V110" i="9"/>
  <c r="V108" i="9"/>
  <c r="V106" i="9"/>
  <c r="V104" i="9"/>
  <c r="V102" i="9"/>
  <c r="V100" i="9"/>
  <c r="V98" i="9"/>
  <c r="V96" i="9"/>
  <c r="V94" i="9"/>
  <c r="V92" i="9"/>
  <c r="V90" i="9"/>
  <c r="V88" i="9"/>
  <c r="V86" i="9"/>
  <c r="V84" i="9"/>
  <c r="V82" i="9"/>
  <c r="V80" i="9"/>
  <c r="V78" i="9"/>
  <c r="V76" i="9"/>
  <c r="V74" i="9"/>
  <c r="V72" i="9"/>
  <c r="V70" i="9"/>
  <c r="V68" i="9"/>
  <c r="V66" i="9"/>
  <c r="V64" i="9"/>
  <c r="V62" i="9"/>
  <c r="V60" i="9"/>
  <c r="V58" i="9"/>
  <c r="V56" i="9"/>
  <c r="V54" i="9"/>
  <c r="V52" i="9"/>
  <c r="V50" i="9"/>
  <c r="V48" i="9"/>
  <c r="V46" i="9"/>
  <c r="V44" i="9"/>
  <c r="V42" i="9"/>
  <c r="V40" i="9"/>
  <c r="V38" i="9"/>
  <c r="V36" i="9"/>
  <c r="V34" i="9"/>
  <c r="V32" i="9"/>
  <c r="V30" i="9"/>
  <c r="V28" i="9"/>
  <c r="V26" i="9"/>
  <c r="V24" i="9"/>
  <c r="V22" i="9"/>
  <c r="V20" i="9"/>
  <c r="V18" i="9"/>
  <c r="Y198" i="9"/>
  <c r="Y196" i="9"/>
  <c r="Y194" i="9"/>
  <c r="Y192" i="9"/>
  <c r="Y190" i="9"/>
  <c r="Y188" i="9"/>
  <c r="Y186" i="9"/>
  <c r="Y184" i="9"/>
  <c r="Y182" i="9"/>
  <c r="Y180" i="9"/>
  <c r="Y178" i="9"/>
  <c r="Y176" i="9"/>
  <c r="Y174" i="9"/>
  <c r="Y172" i="9"/>
  <c r="Y170" i="9"/>
  <c r="Y168" i="9"/>
  <c r="Y166" i="9"/>
  <c r="Y164" i="9"/>
  <c r="Y162" i="9"/>
  <c r="Y160" i="9"/>
  <c r="Y158" i="9"/>
  <c r="Y156" i="9"/>
  <c r="Y154" i="9"/>
  <c r="Y152" i="9"/>
  <c r="Y150" i="9"/>
  <c r="Y148" i="9"/>
  <c r="Y146" i="9"/>
  <c r="Y144" i="9"/>
  <c r="Y142" i="9"/>
  <c r="Y140" i="9"/>
  <c r="Y138" i="9"/>
  <c r="Y136" i="9"/>
  <c r="Y134" i="9"/>
  <c r="Y132" i="9"/>
  <c r="Y130" i="9"/>
  <c r="Y128" i="9"/>
  <c r="Y126" i="9"/>
  <c r="Y124" i="9"/>
  <c r="Y122" i="9"/>
  <c r="Y120" i="9"/>
  <c r="Y118" i="9"/>
  <c r="Y116" i="9"/>
  <c r="Y114" i="9"/>
  <c r="Y112" i="9"/>
  <c r="Y110" i="9"/>
  <c r="Y108" i="9"/>
  <c r="Y106" i="9"/>
  <c r="Y104" i="9"/>
  <c r="Y102" i="9"/>
  <c r="Y100" i="9"/>
  <c r="Y98" i="9"/>
  <c r="Y96" i="9"/>
  <c r="Y94" i="9"/>
  <c r="Y92" i="9"/>
  <c r="Y90" i="9"/>
  <c r="Y88" i="9"/>
  <c r="Y86" i="9"/>
  <c r="Y84" i="9"/>
  <c r="Y82" i="9"/>
  <c r="Y80" i="9"/>
  <c r="Y78" i="9"/>
  <c r="Y76" i="9"/>
  <c r="Y74" i="9"/>
  <c r="Y72" i="9"/>
  <c r="Y70" i="9"/>
  <c r="Y68" i="9"/>
  <c r="Y66" i="9"/>
  <c r="Y64" i="9"/>
  <c r="Y62" i="9"/>
  <c r="Y60" i="9"/>
  <c r="Y58" i="9"/>
  <c r="Y56" i="9"/>
  <c r="Y54" i="9"/>
  <c r="Y52" i="9"/>
  <c r="Y50" i="9"/>
  <c r="Y48" i="9"/>
  <c r="Y46" i="9"/>
  <c r="Y44" i="9"/>
  <c r="Y42" i="9"/>
  <c r="Y40" i="9"/>
  <c r="Y38" i="9"/>
  <c r="Y36" i="9"/>
  <c r="Y34" i="9"/>
  <c r="Y32" i="9"/>
  <c r="Y30" i="9"/>
  <c r="Y28" i="9"/>
  <c r="Y26" i="9"/>
  <c r="Y24" i="9"/>
  <c r="Y22" i="9"/>
  <c r="Y20" i="9"/>
  <c r="Y18" i="9"/>
  <c r="AB16" i="9"/>
  <c r="AC16" i="9"/>
  <c r="AB12" i="9"/>
  <c r="AC12" i="9"/>
  <c r="AB5" i="9"/>
  <c r="AB198" i="9"/>
  <c r="AB196" i="9"/>
  <c r="AB194" i="9"/>
  <c r="AB192" i="9"/>
  <c r="AB190" i="9"/>
  <c r="AB188" i="9"/>
  <c r="AB186" i="9"/>
  <c r="AB184" i="9"/>
  <c r="AB182" i="9"/>
  <c r="AB180" i="9"/>
  <c r="AB178" i="9"/>
  <c r="AB176" i="9"/>
  <c r="AB174" i="9"/>
  <c r="AB172" i="9"/>
  <c r="AB170" i="9"/>
  <c r="AB168" i="9"/>
  <c r="AB166" i="9"/>
  <c r="AB164" i="9"/>
  <c r="AB162" i="9"/>
  <c r="AB160" i="9"/>
  <c r="AB158" i="9"/>
  <c r="AB156" i="9"/>
  <c r="AB154" i="9"/>
  <c r="AB152" i="9"/>
  <c r="AB150" i="9"/>
  <c r="AB148" i="9"/>
  <c r="AB146" i="9"/>
  <c r="AB144" i="9"/>
  <c r="AB142" i="9"/>
  <c r="AB140" i="9"/>
  <c r="AB138" i="9"/>
  <c r="AB136" i="9"/>
  <c r="AB134" i="9"/>
  <c r="AB132" i="9"/>
  <c r="AB130" i="9"/>
  <c r="AB128" i="9"/>
  <c r="AB126" i="9"/>
  <c r="AB124" i="9"/>
  <c r="AB122" i="9"/>
  <c r="AB120" i="9"/>
  <c r="AB118" i="9"/>
  <c r="AB116" i="9"/>
  <c r="AB114" i="9"/>
  <c r="AB112" i="9"/>
  <c r="AB110" i="9"/>
  <c r="AB108" i="9"/>
  <c r="AB106" i="9"/>
  <c r="AB104" i="9"/>
  <c r="AB102" i="9"/>
  <c r="AB100" i="9"/>
  <c r="AB98" i="9"/>
  <c r="AB96" i="9"/>
  <c r="AB94" i="9"/>
  <c r="AB92" i="9"/>
  <c r="AB90" i="9"/>
  <c r="AB88" i="9"/>
  <c r="AB86" i="9"/>
  <c r="AB84" i="9"/>
  <c r="AB82" i="9"/>
  <c r="AB80" i="9"/>
  <c r="AB78" i="9"/>
  <c r="AB76" i="9"/>
  <c r="AB74" i="9"/>
  <c r="AB72" i="9"/>
  <c r="AB70" i="9"/>
  <c r="AB68" i="9"/>
  <c r="AB66" i="9"/>
  <c r="AB64" i="9"/>
  <c r="AB62" i="9"/>
  <c r="AB60" i="9"/>
  <c r="AB58" i="9"/>
  <c r="AB56" i="9"/>
  <c r="AB54" i="9"/>
  <c r="AB52" i="9"/>
  <c r="AB50" i="9"/>
  <c r="AB48" i="9"/>
  <c r="AB46" i="9"/>
  <c r="AB44" i="9"/>
  <c r="AB42" i="9"/>
  <c r="AB40" i="9"/>
  <c r="AB38" i="9"/>
  <c r="AB36" i="9"/>
  <c r="AB34" i="9"/>
  <c r="AB32" i="9"/>
  <c r="AB30" i="9"/>
  <c r="AB28" i="9"/>
  <c r="AB26" i="9"/>
  <c r="AB24" i="9"/>
  <c r="AB22" i="9"/>
  <c r="AB20" i="9"/>
  <c r="AB18" i="9"/>
  <c r="AF178" i="9"/>
  <c r="AE178" i="9"/>
  <c r="AE176" i="9"/>
  <c r="AE174" i="9"/>
  <c r="AE169" i="9"/>
  <c r="AF169" i="9"/>
  <c r="AE167" i="9"/>
  <c r="AF167" i="9"/>
  <c r="AE165" i="9"/>
  <c r="AF165" i="9"/>
  <c r="AE163" i="9"/>
  <c r="AF163" i="9"/>
  <c r="AE161" i="9"/>
  <c r="AF161" i="9"/>
  <c r="AE159" i="9"/>
  <c r="AF159" i="9"/>
  <c r="AE157" i="9"/>
  <c r="AF157" i="9"/>
  <c r="AE155" i="9"/>
  <c r="AF155" i="9"/>
  <c r="AE153" i="9"/>
  <c r="AF153" i="9"/>
  <c r="AE151" i="9"/>
  <c r="AF151" i="9"/>
  <c r="AE149" i="9"/>
  <c r="AF149" i="9"/>
  <c r="AE147" i="9"/>
  <c r="AF147" i="9"/>
  <c r="AE145" i="9"/>
  <c r="AF145" i="9"/>
  <c r="AE143" i="9"/>
  <c r="AF143" i="9"/>
  <c r="AE141" i="9"/>
  <c r="AF141" i="9"/>
  <c r="AE139" i="9"/>
  <c r="AF139" i="9"/>
  <c r="AE137" i="9"/>
  <c r="AF137" i="9"/>
  <c r="AE135" i="9"/>
  <c r="AF135" i="9"/>
  <c r="AE133" i="9"/>
  <c r="AF133" i="9"/>
  <c r="AE131" i="9"/>
  <c r="AF131" i="9"/>
  <c r="AE129" i="9"/>
  <c r="AF129" i="9"/>
  <c r="AE127" i="9"/>
  <c r="AF127" i="9"/>
  <c r="AE125" i="9"/>
  <c r="AF125" i="9"/>
  <c r="AE123" i="9"/>
  <c r="AF123" i="9"/>
  <c r="AE121" i="9"/>
  <c r="AF121" i="9"/>
  <c r="AE119" i="9"/>
  <c r="AF119" i="9"/>
  <c r="AE117" i="9"/>
  <c r="AF117" i="9"/>
  <c r="AE115" i="9"/>
  <c r="AF115" i="9"/>
  <c r="AE113" i="9"/>
  <c r="AF113" i="9"/>
  <c r="AE111" i="9"/>
  <c r="AF111" i="9"/>
  <c r="AE109" i="9"/>
  <c r="AF109" i="9"/>
  <c r="AE107" i="9"/>
  <c r="AF107" i="9"/>
  <c r="AE105" i="9"/>
  <c r="AF105" i="9"/>
  <c r="AE103" i="9"/>
  <c r="AF103" i="9"/>
  <c r="AE101" i="9"/>
  <c r="AF101" i="9"/>
  <c r="AE99" i="9"/>
  <c r="AF99" i="9"/>
  <c r="AE97" i="9"/>
  <c r="AF97" i="9"/>
  <c r="AE95" i="9"/>
  <c r="AF95" i="9"/>
  <c r="AE93" i="9"/>
  <c r="AF93" i="9"/>
  <c r="AE91" i="9"/>
  <c r="AF91" i="9"/>
  <c r="AE89" i="9"/>
  <c r="AF89" i="9"/>
  <c r="AE87" i="9"/>
  <c r="AF87" i="9"/>
  <c r="AE85" i="9"/>
  <c r="AF85" i="9"/>
  <c r="AE83" i="9"/>
  <c r="AF83" i="9"/>
  <c r="AE81" i="9"/>
  <c r="AF81" i="9"/>
  <c r="AE79" i="9"/>
  <c r="AF79" i="9"/>
  <c r="AE77" i="9"/>
  <c r="AF77" i="9"/>
  <c r="AE75" i="9"/>
  <c r="AF75" i="9"/>
  <c r="AE73" i="9"/>
  <c r="AF73" i="9"/>
  <c r="AE71" i="9"/>
  <c r="AF71" i="9"/>
  <c r="AE69" i="9"/>
  <c r="AF69" i="9"/>
  <c r="AE67" i="9"/>
  <c r="AF67" i="9"/>
  <c r="AE65" i="9"/>
  <c r="AF65" i="9"/>
  <c r="AE63" i="9"/>
  <c r="AF63" i="9"/>
  <c r="AE61" i="9"/>
  <c r="AF61" i="9"/>
  <c r="AE59" i="9"/>
  <c r="AF59" i="9"/>
  <c r="AE57" i="9"/>
  <c r="AF57" i="9"/>
  <c r="AE55" i="9"/>
  <c r="AF55" i="9"/>
  <c r="AE53" i="9"/>
  <c r="AF53" i="9"/>
  <c r="AE51" i="9"/>
  <c r="AF51" i="9"/>
  <c r="AE49" i="9"/>
  <c r="AF49" i="9"/>
  <c r="AE47" i="9"/>
  <c r="AF47" i="9"/>
  <c r="AE45" i="9"/>
  <c r="AF45" i="9"/>
  <c r="AE43" i="9"/>
  <c r="AF43" i="9"/>
  <c r="AE41" i="9"/>
  <c r="AF41" i="9"/>
  <c r="AE39" i="9"/>
  <c r="AF39" i="9"/>
  <c r="AE37" i="9"/>
  <c r="AF37" i="9"/>
  <c r="AE35" i="9"/>
  <c r="AF35" i="9"/>
  <c r="AE33" i="9"/>
  <c r="AF33" i="9"/>
  <c r="AE31" i="9"/>
  <c r="AF31" i="9"/>
  <c r="AE29" i="9"/>
  <c r="AF29" i="9"/>
  <c r="AE27" i="9"/>
  <c r="AF27" i="9"/>
  <c r="AE25" i="9"/>
  <c r="AF25" i="9"/>
  <c r="AE23" i="9"/>
  <c r="AF23" i="9"/>
  <c r="AE21" i="9"/>
  <c r="AF21" i="9"/>
  <c r="AE19" i="9"/>
  <c r="AF19" i="9"/>
  <c r="AE17" i="9"/>
  <c r="AF17" i="9"/>
  <c r="AH10" i="11"/>
  <c r="AH8" i="11"/>
  <c r="AH6" i="11"/>
  <c r="AH4" i="11"/>
  <c r="AH2" i="11"/>
  <c r="AI10" i="11"/>
  <c r="AH9" i="11"/>
  <c r="AH7" i="11"/>
  <c r="AH5" i="11"/>
  <c r="AH3" i="11"/>
  <c r="Y5" i="11"/>
  <c r="E71" i="11"/>
  <c r="N178" i="11"/>
  <c r="H180" i="11"/>
  <c r="J104" i="11"/>
  <c r="J178" i="11"/>
  <c r="K140" i="11"/>
  <c r="K116" i="11"/>
  <c r="K79" i="11"/>
  <c r="K33" i="11"/>
  <c r="M2" i="11"/>
  <c r="H132" i="11"/>
  <c r="M188" i="11"/>
  <c r="M190" i="11"/>
  <c r="M192" i="11"/>
  <c r="J25" i="11"/>
  <c r="J144" i="11"/>
  <c r="Q67" i="11"/>
  <c r="S8" i="11"/>
  <c r="AE10" i="11"/>
  <c r="AE2" i="11"/>
  <c r="E35" i="11"/>
  <c r="E19" i="11"/>
  <c r="D2" i="11"/>
  <c r="H178" i="11"/>
  <c r="G178" i="11"/>
  <c r="G176" i="11"/>
  <c r="H176" i="11"/>
  <c r="G168" i="11"/>
  <c r="H168" i="11"/>
  <c r="G148" i="11"/>
  <c r="H148" i="11"/>
  <c r="J182" i="11"/>
  <c r="K182" i="11"/>
  <c r="K156" i="11"/>
  <c r="J156" i="11"/>
  <c r="J148" i="11"/>
  <c r="K148" i="11"/>
  <c r="K136" i="11"/>
  <c r="J136" i="11"/>
  <c r="J132" i="11"/>
  <c r="K132" i="11"/>
  <c r="K112" i="11"/>
  <c r="J112" i="11"/>
  <c r="J108" i="11"/>
  <c r="K108" i="11"/>
  <c r="J10" i="11"/>
  <c r="Q76" i="11"/>
  <c r="P76" i="11"/>
  <c r="Q74" i="11"/>
  <c r="P74" i="11"/>
  <c r="P33" i="11"/>
  <c r="Q33" i="11"/>
  <c r="P27" i="11"/>
  <c r="Q27" i="11"/>
  <c r="Q21" i="11"/>
  <c r="P21" i="11"/>
  <c r="P15" i="11"/>
  <c r="Q15" i="11"/>
  <c r="P13" i="11"/>
  <c r="Q13" i="11"/>
  <c r="P3" i="11"/>
  <c r="Y2" i="11"/>
  <c r="G3" i="11"/>
  <c r="M3" i="11"/>
  <c r="S3" i="11"/>
  <c r="Y6" i="11"/>
  <c r="M7" i="11"/>
  <c r="S7" i="11"/>
  <c r="G9" i="11"/>
  <c r="M9" i="11"/>
  <c r="S9" i="11"/>
  <c r="AE9" i="11"/>
  <c r="H49" i="11"/>
  <c r="G51" i="11"/>
  <c r="H53" i="11"/>
  <c r="H57" i="11"/>
  <c r="E65" i="11"/>
  <c r="E67" i="11"/>
  <c r="E76" i="11"/>
  <c r="G79" i="11"/>
  <c r="H84" i="11"/>
  <c r="G86" i="11"/>
  <c r="G102" i="11"/>
  <c r="H104" i="11"/>
  <c r="H116" i="11"/>
  <c r="G118" i="11"/>
  <c r="M132" i="11"/>
  <c r="M134" i="11"/>
  <c r="H140" i="11"/>
  <c r="G142" i="11"/>
  <c r="N144" i="11"/>
  <c r="N146" i="11"/>
  <c r="H164" i="11"/>
  <c r="N166" i="11"/>
  <c r="M170" i="11"/>
  <c r="M174" i="11"/>
  <c r="N176" i="11"/>
  <c r="M180" i="11"/>
  <c r="N194" i="11"/>
  <c r="G10" i="11"/>
  <c r="J88" i="11"/>
  <c r="J128" i="11"/>
  <c r="J190" i="11"/>
  <c r="AE6" i="11"/>
  <c r="K100" i="11"/>
  <c r="K96" i="11"/>
  <c r="K17" i="11"/>
  <c r="S2" i="11"/>
  <c r="W96" i="11"/>
  <c r="V96" i="11"/>
  <c r="W74" i="11"/>
  <c r="V74" i="11"/>
  <c r="Y7" i="11"/>
  <c r="AB17" i="11"/>
  <c r="AC17" i="11"/>
  <c r="W180" i="11"/>
  <c r="Y3" i="11"/>
  <c r="S4" i="9"/>
  <c r="V2" i="9"/>
  <c r="AE10" i="9"/>
  <c r="AE7" i="9"/>
  <c r="T2" i="9"/>
  <c r="AC5" i="9"/>
  <c r="J9" i="9"/>
  <c r="J6" i="9"/>
  <c r="V5" i="9"/>
  <c r="J2" i="9"/>
  <c r="Y2" i="9"/>
  <c r="AE5" i="9"/>
  <c r="K9" i="9"/>
  <c r="W5" i="9"/>
  <c r="J9" i="11"/>
  <c r="M5" i="11"/>
  <c r="S4" i="11"/>
  <c r="V9" i="11"/>
  <c r="Y9" i="11"/>
  <c r="AB9" i="11"/>
  <c r="J2" i="11"/>
  <c r="P2" i="11"/>
  <c r="AB2" i="11"/>
  <c r="M4" i="11"/>
  <c r="Y4" i="11"/>
  <c r="S5" i="11"/>
  <c r="AB5" i="11"/>
  <c r="P6" i="11"/>
  <c r="V6" i="11"/>
  <c r="AB6" i="11"/>
  <c r="J8" i="11"/>
  <c r="Y8" i="11"/>
  <c r="Y10" i="11"/>
  <c r="H11" i="11"/>
  <c r="S11" i="11"/>
  <c r="S6" i="11"/>
  <c r="AE4" i="11"/>
  <c r="AE8" i="11"/>
  <c r="V5" i="11"/>
  <c r="Y11" i="11"/>
  <c r="G7" i="11"/>
  <c r="G5" i="11"/>
  <c r="J5" i="11"/>
  <c r="P9" i="11"/>
  <c r="P7" i="11"/>
  <c r="P5" i="11"/>
  <c r="V7" i="11"/>
  <c r="AE7" i="11"/>
  <c r="AE5" i="11"/>
  <c r="AE3" i="11"/>
  <c r="G6" i="11"/>
  <c r="S10" i="11"/>
  <c r="G4" i="11"/>
  <c r="AF194" i="11"/>
  <c r="AE194" i="11"/>
  <c r="AE36" i="11"/>
  <c r="AF38" i="11"/>
  <c r="AE43" i="11"/>
  <c r="AF45" i="11"/>
  <c r="AE51" i="11"/>
  <c r="AF53" i="11"/>
  <c r="AF57" i="11"/>
  <c r="AE59" i="11"/>
  <c r="AE84" i="11"/>
  <c r="AF98" i="11"/>
  <c r="AF102" i="11"/>
  <c r="AE104" i="11"/>
  <c r="AF106" i="11"/>
  <c r="AE108" i="11"/>
  <c r="AF110" i="11"/>
  <c r="AE112" i="11"/>
  <c r="AE116" i="11"/>
  <c r="AE126" i="11"/>
  <c r="AE130" i="11"/>
  <c r="AF132" i="11"/>
  <c r="AF136" i="11"/>
  <c r="AF144" i="11"/>
  <c r="AF170" i="11"/>
  <c r="AE172" i="11"/>
  <c r="AF174" i="11"/>
  <c r="AE176" i="11"/>
  <c r="AE180" i="11"/>
  <c r="W17" i="11"/>
  <c r="V69" i="11"/>
  <c r="V79" i="11"/>
  <c r="W112" i="11"/>
  <c r="P19" i="11"/>
  <c r="P23" i="11"/>
  <c r="P25" i="11"/>
  <c r="Q69" i="11"/>
  <c r="M6" i="11"/>
  <c r="M10" i="11"/>
  <c r="N39" i="11"/>
  <c r="N44" i="11"/>
  <c r="N48" i="11"/>
  <c r="N52" i="11"/>
  <c r="N56" i="11"/>
  <c r="N60" i="11"/>
  <c r="N163" i="11"/>
  <c r="J13" i="11"/>
  <c r="J21" i="11"/>
  <c r="J29" i="11"/>
  <c r="J84" i="11"/>
  <c r="J92" i="11"/>
  <c r="J194" i="11"/>
  <c r="H5" i="11"/>
  <c r="H59" i="11"/>
  <c r="G61" i="11"/>
  <c r="H90" i="11"/>
  <c r="G92" i="11"/>
  <c r="H94" i="11"/>
  <c r="G96" i="11"/>
  <c r="H106" i="11"/>
  <c r="G108" i="11"/>
  <c r="H110" i="11"/>
  <c r="G112" i="11"/>
  <c r="H126" i="11"/>
  <c r="H130" i="11"/>
  <c r="H134" i="11"/>
  <c r="G136" i="11"/>
  <c r="H138" i="11"/>
  <c r="G144" i="11"/>
  <c r="H146" i="11"/>
  <c r="G160" i="11"/>
  <c r="H162" i="11"/>
  <c r="H166" i="11"/>
  <c r="H170" i="11"/>
  <c r="G172" i="11"/>
  <c r="H174" i="11"/>
  <c r="H182" i="11"/>
  <c r="G188" i="11"/>
  <c r="H190" i="11"/>
  <c r="G192" i="11"/>
  <c r="H194" i="11"/>
  <c r="E63" i="11"/>
  <c r="E69" i="11"/>
  <c r="K193" i="11"/>
  <c r="J193" i="11"/>
  <c r="M141" i="11"/>
  <c r="N141" i="11"/>
  <c r="V67" i="11"/>
  <c r="W67" i="11"/>
  <c r="W23" i="11"/>
  <c r="V23" i="11"/>
  <c r="AB79" i="11"/>
  <c r="AC79" i="11"/>
  <c r="AB19" i="11"/>
  <c r="AC19" i="11"/>
  <c r="K192" i="11"/>
  <c r="K188" i="11"/>
  <c r="W116" i="11"/>
  <c r="V116" i="11"/>
  <c r="W108" i="11"/>
  <c r="V108" i="11"/>
  <c r="W100" i="11"/>
  <c r="V100" i="11"/>
  <c r="W92" i="11"/>
  <c r="V92" i="11"/>
  <c r="W84" i="11"/>
  <c r="V84" i="11"/>
  <c r="W27" i="11"/>
  <c r="V27" i="11"/>
  <c r="AC76" i="11"/>
  <c r="AB76" i="11"/>
  <c r="AB31" i="11"/>
  <c r="AC31" i="11"/>
  <c r="AB23" i="11"/>
  <c r="AC23" i="11"/>
  <c r="AB15" i="11"/>
  <c r="AC15" i="11"/>
  <c r="J152" i="11"/>
  <c r="K152" i="11"/>
  <c r="J146" i="11"/>
  <c r="K146" i="11"/>
  <c r="J142" i="11"/>
  <c r="K142" i="11"/>
  <c r="J138" i="11"/>
  <c r="K138" i="11"/>
  <c r="J134" i="11"/>
  <c r="K134" i="11"/>
  <c r="J130" i="11"/>
  <c r="K130" i="11"/>
  <c r="J126" i="11"/>
  <c r="K126" i="11"/>
  <c r="J118" i="11"/>
  <c r="K118" i="11"/>
  <c r="J114" i="11"/>
  <c r="K114" i="11"/>
  <c r="J110" i="11"/>
  <c r="K110" i="11"/>
  <c r="J106" i="11"/>
  <c r="K106" i="11"/>
  <c r="J102" i="11"/>
  <c r="K102" i="11"/>
  <c r="J98" i="11"/>
  <c r="K98" i="11"/>
  <c r="J94" i="11"/>
  <c r="K94" i="11"/>
  <c r="J90" i="11"/>
  <c r="K90" i="11"/>
  <c r="J86" i="11"/>
  <c r="K86" i="11"/>
  <c r="J82" i="11"/>
  <c r="K82" i="11"/>
  <c r="J74" i="11"/>
  <c r="K74" i="11"/>
  <c r="J71" i="11"/>
  <c r="K71" i="11"/>
  <c r="J67" i="11"/>
  <c r="K67" i="11"/>
  <c r="J63" i="11"/>
  <c r="K63" i="11"/>
  <c r="J35" i="11"/>
  <c r="K35" i="11"/>
  <c r="J31" i="11"/>
  <c r="K31" i="11"/>
  <c r="J27" i="11"/>
  <c r="K27" i="11"/>
  <c r="J23" i="11"/>
  <c r="K23" i="11"/>
  <c r="J19" i="11"/>
  <c r="K19" i="11"/>
  <c r="J15" i="11"/>
  <c r="K15" i="11"/>
  <c r="J11" i="11"/>
  <c r="K11" i="11"/>
  <c r="J7" i="11"/>
  <c r="K7" i="11"/>
  <c r="N5" i="11"/>
  <c r="M8" i="11"/>
  <c r="N152" i="9"/>
  <c r="M152" i="9"/>
  <c r="N150" i="9"/>
  <c r="M150" i="9"/>
  <c r="N148" i="9"/>
  <c r="M148" i="9"/>
  <c r="N146" i="9"/>
  <c r="M146" i="9"/>
  <c r="N144" i="9"/>
  <c r="M144" i="9"/>
  <c r="N142" i="9"/>
  <c r="M142" i="9"/>
  <c r="N140" i="9"/>
  <c r="M140" i="9"/>
  <c r="N138" i="9"/>
  <c r="M138" i="9"/>
  <c r="N136" i="9"/>
  <c r="M136" i="9"/>
  <c r="N134" i="9"/>
  <c r="M134" i="9"/>
  <c r="N132" i="9"/>
  <c r="M132" i="9"/>
  <c r="N130" i="9"/>
  <c r="M130" i="9"/>
  <c r="N128" i="9"/>
  <c r="M128" i="9"/>
  <c r="N126" i="9"/>
  <c r="M126" i="9"/>
  <c r="N124" i="9"/>
  <c r="M124" i="9"/>
  <c r="N122" i="9"/>
  <c r="M122" i="9"/>
  <c r="N120" i="9"/>
  <c r="M120" i="9"/>
  <c r="N118" i="9"/>
  <c r="M118" i="9"/>
  <c r="N116" i="9"/>
  <c r="M116" i="9"/>
  <c r="N114" i="9"/>
  <c r="M114" i="9"/>
  <c r="N112" i="9"/>
  <c r="M112" i="9"/>
  <c r="N110" i="9"/>
  <c r="M110" i="9"/>
  <c r="N108" i="9"/>
  <c r="M108" i="9"/>
  <c r="N106" i="9"/>
  <c r="M106" i="9"/>
  <c r="N104" i="9"/>
  <c r="M104" i="9"/>
  <c r="N102" i="9"/>
  <c r="M102" i="9"/>
  <c r="N100" i="9"/>
  <c r="M100" i="9"/>
  <c r="N98" i="9"/>
  <c r="M98" i="9"/>
  <c r="N96" i="9"/>
  <c r="M96" i="9"/>
  <c r="N94" i="9"/>
  <c r="M94" i="9"/>
  <c r="N92" i="9"/>
  <c r="M92" i="9"/>
  <c r="N90" i="9"/>
  <c r="M90" i="9"/>
  <c r="N88" i="9"/>
  <c r="M88" i="9"/>
  <c r="N86" i="9"/>
  <c r="M86" i="9"/>
  <c r="N84" i="9"/>
  <c r="M84" i="9"/>
  <c r="N82" i="9"/>
  <c r="M82" i="9"/>
  <c r="N80" i="9"/>
  <c r="M80" i="9"/>
  <c r="N78" i="9"/>
  <c r="M78" i="9"/>
  <c r="N76" i="9"/>
  <c r="M76" i="9"/>
  <c r="N74" i="9"/>
  <c r="M74" i="9"/>
  <c r="N72" i="9"/>
  <c r="M72" i="9"/>
  <c r="N70" i="9"/>
  <c r="M70" i="9"/>
  <c r="N68" i="9"/>
  <c r="M68" i="9"/>
  <c r="N66" i="9"/>
  <c r="M66" i="9"/>
  <c r="N64" i="9"/>
  <c r="M64" i="9"/>
  <c r="N62" i="9"/>
  <c r="M62" i="9"/>
  <c r="N60" i="9"/>
  <c r="M60" i="9"/>
  <c r="N58" i="9"/>
  <c r="M58" i="9"/>
  <c r="N56" i="9"/>
  <c r="M56" i="9"/>
  <c r="N54" i="9"/>
  <c r="M54" i="9"/>
  <c r="N52" i="9"/>
  <c r="M52" i="9"/>
  <c r="N50" i="9"/>
  <c r="M50" i="9"/>
  <c r="N48" i="9"/>
  <c r="M48" i="9"/>
  <c r="N46" i="9"/>
  <c r="M46" i="9"/>
  <c r="N44" i="9"/>
  <c r="M44" i="9"/>
  <c r="N42" i="9"/>
  <c r="M42" i="9"/>
  <c r="N40" i="9"/>
  <c r="M40" i="9"/>
  <c r="N38" i="9"/>
  <c r="M38" i="9"/>
  <c r="N36" i="9"/>
  <c r="M36" i="9"/>
  <c r="N34" i="9"/>
  <c r="M34" i="9"/>
  <c r="N32" i="9"/>
  <c r="M32" i="9"/>
  <c r="N30" i="9"/>
  <c r="M30" i="9"/>
  <c r="N28" i="9"/>
  <c r="M28" i="9"/>
  <c r="N26" i="9"/>
  <c r="M26" i="9"/>
  <c r="N24" i="9"/>
  <c r="M24" i="9"/>
  <c r="N22" i="9"/>
  <c r="M22" i="9"/>
  <c r="N20" i="9"/>
  <c r="M20" i="9"/>
  <c r="N18" i="9"/>
  <c r="M18" i="9"/>
  <c r="N16" i="9"/>
  <c r="M16" i="9"/>
  <c r="N14" i="9"/>
  <c r="M14" i="9"/>
  <c r="N12" i="9"/>
  <c r="M12" i="9"/>
  <c r="N10" i="9"/>
  <c r="M10" i="9"/>
  <c r="N7" i="9"/>
  <c r="M7" i="9"/>
  <c r="M199" i="9"/>
  <c r="M197" i="9"/>
  <c r="M195" i="9"/>
  <c r="M193" i="9"/>
  <c r="M191" i="9"/>
  <c r="M189" i="9"/>
  <c r="M187" i="9"/>
  <c r="M185" i="9"/>
  <c r="M183" i="9"/>
  <c r="M181" i="9"/>
  <c r="M179" i="9"/>
  <c r="M177" i="9"/>
  <c r="M175" i="9"/>
  <c r="M173" i="9"/>
  <c r="M171" i="9"/>
  <c r="M169" i="9"/>
  <c r="M166" i="9"/>
  <c r="M162" i="9"/>
  <c r="M158" i="9"/>
  <c r="M154" i="9"/>
  <c r="N167" i="9"/>
  <c r="M167" i="9"/>
  <c r="N165" i="9"/>
  <c r="M165" i="9"/>
  <c r="N163" i="9"/>
  <c r="M163" i="9"/>
  <c r="N161" i="9"/>
  <c r="M161" i="9"/>
  <c r="N159" i="9"/>
  <c r="M159" i="9"/>
  <c r="N157" i="9"/>
  <c r="M157" i="9"/>
  <c r="N155" i="9"/>
  <c r="M155" i="9"/>
  <c r="N153" i="9"/>
  <c r="M153" i="9"/>
  <c r="N151" i="9"/>
  <c r="M151" i="9"/>
  <c r="N149" i="9"/>
  <c r="M149" i="9"/>
  <c r="N147" i="9"/>
  <c r="M147" i="9"/>
  <c r="N145" i="9"/>
  <c r="M145" i="9"/>
  <c r="N143" i="9"/>
  <c r="M143" i="9"/>
  <c r="N141" i="9"/>
  <c r="M141" i="9"/>
  <c r="N139" i="9"/>
  <c r="M139" i="9"/>
  <c r="N137" i="9"/>
  <c r="M137" i="9"/>
  <c r="N135" i="9"/>
  <c r="M135" i="9"/>
  <c r="N133" i="9"/>
  <c r="M133" i="9"/>
  <c r="N131" i="9"/>
  <c r="M131" i="9"/>
  <c r="N129" i="9"/>
  <c r="M129" i="9"/>
  <c r="N127" i="9"/>
  <c r="M127" i="9"/>
  <c r="N125" i="9"/>
  <c r="M125" i="9"/>
  <c r="N123" i="9"/>
  <c r="M123" i="9"/>
  <c r="N121" i="9"/>
  <c r="M121" i="9"/>
  <c r="N119" i="9"/>
  <c r="M119" i="9"/>
  <c r="N117" i="9"/>
  <c r="M117" i="9"/>
  <c r="N115" i="9"/>
  <c r="M115" i="9"/>
  <c r="N113" i="9"/>
  <c r="M113" i="9"/>
  <c r="N111" i="9"/>
  <c r="M111" i="9"/>
  <c r="N109" i="9"/>
  <c r="M109" i="9"/>
  <c r="N107" i="9"/>
  <c r="M107" i="9"/>
  <c r="N105" i="9"/>
  <c r="M105" i="9"/>
  <c r="N103" i="9"/>
  <c r="M103" i="9"/>
  <c r="N101" i="9"/>
  <c r="M101" i="9"/>
  <c r="N99" i="9"/>
  <c r="M99" i="9"/>
  <c r="N97" i="9"/>
  <c r="M97" i="9"/>
  <c r="N95" i="9"/>
  <c r="M95" i="9"/>
  <c r="N93" i="9"/>
  <c r="M93" i="9"/>
  <c r="N91" i="9"/>
  <c r="M91" i="9"/>
  <c r="N89" i="9"/>
  <c r="M89" i="9"/>
  <c r="N87" i="9"/>
  <c r="M87" i="9"/>
  <c r="N85" i="9"/>
  <c r="M85" i="9"/>
  <c r="N83" i="9"/>
  <c r="M83" i="9"/>
  <c r="N81" i="9"/>
  <c r="M81" i="9"/>
  <c r="N79" i="9"/>
  <c r="M79" i="9"/>
  <c r="N77" i="9"/>
  <c r="M77" i="9"/>
  <c r="N75" i="9"/>
  <c r="M75" i="9"/>
  <c r="N73" i="9"/>
  <c r="M73" i="9"/>
  <c r="N71" i="9"/>
  <c r="M71" i="9"/>
  <c r="N69" i="9"/>
  <c r="M69" i="9"/>
  <c r="N67" i="9"/>
  <c r="M67" i="9"/>
  <c r="N65" i="9"/>
  <c r="M65" i="9"/>
  <c r="N63" i="9"/>
  <c r="M63" i="9"/>
  <c r="N61" i="9"/>
  <c r="M61" i="9"/>
  <c r="N59" i="9"/>
  <c r="M59" i="9"/>
  <c r="N57" i="9"/>
  <c r="M57" i="9"/>
  <c r="N55" i="9"/>
  <c r="M55" i="9"/>
  <c r="N53" i="9"/>
  <c r="M53" i="9"/>
  <c r="N51" i="9"/>
  <c r="M51" i="9"/>
  <c r="N49" i="9"/>
  <c r="M49" i="9"/>
  <c r="N47" i="9"/>
  <c r="M47" i="9"/>
  <c r="N45" i="9"/>
  <c r="M45" i="9"/>
  <c r="N43" i="9"/>
  <c r="M43" i="9"/>
  <c r="N41" i="9"/>
  <c r="M41" i="9"/>
  <c r="N39" i="9"/>
  <c r="M39" i="9"/>
  <c r="N37" i="9"/>
  <c r="M37" i="9"/>
  <c r="N35" i="9"/>
  <c r="M35" i="9"/>
  <c r="N33" i="9"/>
  <c r="M33" i="9"/>
  <c r="N31" i="9"/>
  <c r="M31" i="9"/>
  <c r="N29" i="9"/>
  <c r="M29" i="9"/>
  <c r="N27" i="9"/>
  <c r="M27" i="9"/>
  <c r="N25" i="9"/>
  <c r="M25" i="9"/>
  <c r="N23" i="9"/>
  <c r="M23" i="9"/>
  <c r="N21" i="9"/>
  <c r="M21" i="9"/>
  <c r="N19" i="9"/>
  <c r="M19" i="9"/>
  <c r="N17" i="9"/>
  <c r="M17" i="9"/>
  <c r="M198" i="9"/>
  <c r="M196" i="9"/>
  <c r="M194" i="9"/>
  <c r="M192" i="9"/>
  <c r="M190" i="9"/>
  <c r="M188" i="9"/>
  <c r="M186" i="9"/>
  <c r="M184" i="9"/>
  <c r="M182" i="9"/>
  <c r="M180" i="9"/>
  <c r="M178" i="9"/>
  <c r="M176" i="9"/>
  <c r="M174" i="9"/>
  <c r="M172" i="9"/>
  <c r="M170" i="9"/>
  <c r="M168" i="9"/>
  <c r="M164" i="9"/>
  <c r="M160" i="9"/>
  <c r="M156" i="9"/>
  <c r="P13" i="9"/>
  <c r="Q13" i="9"/>
  <c r="P9" i="9"/>
  <c r="Q9" i="9"/>
  <c r="P199" i="9"/>
  <c r="P197" i="9"/>
  <c r="P195" i="9"/>
  <c r="P193" i="9"/>
  <c r="P191" i="9"/>
  <c r="P189" i="9"/>
  <c r="P187" i="9"/>
  <c r="P185" i="9"/>
  <c r="P183" i="9"/>
  <c r="P181" i="9"/>
  <c r="P179" i="9"/>
  <c r="P177" i="9"/>
  <c r="P175" i="9"/>
  <c r="P173" i="9"/>
  <c r="P171" i="9"/>
  <c r="P169" i="9"/>
  <c r="P167" i="9"/>
  <c r="P165" i="9"/>
  <c r="P163" i="9"/>
  <c r="P161" i="9"/>
  <c r="P159" i="9"/>
  <c r="P157" i="9"/>
  <c r="P155" i="9"/>
  <c r="P153" i="9"/>
  <c r="P151" i="9"/>
  <c r="P149" i="9"/>
  <c r="P147" i="9"/>
  <c r="P145" i="9"/>
  <c r="P143" i="9"/>
  <c r="P141" i="9"/>
  <c r="P139" i="9"/>
  <c r="P137" i="9"/>
  <c r="P135" i="9"/>
  <c r="P133" i="9"/>
  <c r="P131" i="9"/>
  <c r="P129" i="9"/>
  <c r="P127" i="9"/>
  <c r="P125" i="9"/>
  <c r="P123" i="9"/>
  <c r="P121" i="9"/>
  <c r="P119" i="9"/>
  <c r="P117" i="9"/>
  <c r="P115" i="9"/>
  <c r="P113" i="9"/>
  <c r="P111" i="9"/>
  <c r="P109" i="9"/>
  <c r="P107" i="9"/>
  <c r="P105" i="9"/>
  <c r="P103" i="9"/>
  <c r="P101" i="9"/>
  <c r="P99" i="9"/>
  <c r="P97" i="9"/>
  <c r="P95" i="9"/>
  <c r="P93" i="9"/>
  <c r="P91" i="9"/>
  <c r="P89" i="9"/>
  <c r="P87" i="9"/>
  <c r="P85" i="9"/>
  <c r="P83" i="9"/>
  <c r="P81" i="9"/>
  <c r="P79" i="9"/>
  <c r="P77" i="9"/>
  <c r="P75" i="9"/>
  <c r="P73" i="9"/>
  <c r="P71" i="9"/>
  <c r="P69" i="9"/>
  <c r="P67" i="9"/>
  <c r="P65" i="9"/>
  <c r="P63" i="9"/>
  <c r="P61" i="9"/>
  <c r="P59" i="9"/>
  <c r="P57" i="9"/>
  <c r="P55" i="9"/>
  <c r="P53" i="9"/>
  <c r="P51" i="9"/>
  <c r="P49" i="9"/>
  <c r="P47" i="9"/>
  <c r="P45" i="9"/>
  <c r="P43" i="9"/>
  <c r="P41" i="9"/>
  <c r="P39" i="9"/>
  <c r="P37" i="9"/>
  <c r="P35" i="9"/>
  <c r="P33" i="9"/>
  <c r="P31" i="9"/>
  <c r="P29" i="9"/>
  <c r="P27" i="9"/>
  <c r="P25" i="9"/>
  <c r="P23" i="9"/>
  <c r="P21" i="9"/>
  <c r="P19" i="9"/>
  <c r="P17" i="9"/>
  <c r="P198" i="9"/>
  <c r="P196" i="9"/>
  <c r="P194" i="9"/>
  <c r="P192" i="9"/>
  <c r="P190" i="9"/>
  <c r="P188" i="9"/>
  <c r="P186" i="9"/>
  <c r="P184" i="9"/>
  <c r="P182" i="9"/>
  <c r="P180" i="9"/>
  <c r="P178" i="9"/>
  <c r="P176" i="9"/>
  <c r="P174" i="9"/>
  <c r="P172" i="9"/>
  <c r="P170" i="9"/>
  <c r="P168" i="9"/>
  <c r="P166" i="9"/>
  <c r="P164" i="9"/>
  <c r="P162" i="9"/>
  <c r="P160" i="9"/>
  <c r="P158" i="9"/>
  <c r="P156" i="9"/>
  <c r="P154" i="9"/>
  <c r="P152" i="9"/>
  <c r="P150" i="9"/>
  <c r="P148" i="9"/>
  <c r="P146" i="9"/>
  <c r="P144" i="9"/>
  <c r="P142" i="9"/>
  <c r="P140" i="9"/>
  <c r="P138" i="9"/>
  <c r="P136" i="9"/>
  <c r="P134" i="9"/>
  <c r="P132" i="9"/>
  <c r="P130" i="9"/>
  <c r="P128" i="9"/>
  <c r="P126" i="9"/>
  <c r="P124" i="9"/>
  <c r="P122" i="9"/>
  <c r="P120" i="9"/>
  <c r="P118" i="9"/>
  <c r="P116" i="9"/>
  <c r="P114" i="9"/>
  <c r="P112" i="9"/>
  <c r="P110" i="9"/>
  <c r="P108" i="9"/>
  <c r="P106" i="9"/>
  <c r="P104" i="9"/>
  <c r="P102" i="9"/>
  <c r="P100" i="9"/>
  <c r="P98" i="9"/>
  <c r="P96" i="9"/>
  <c r="P94" i="9"/>
  <c r="P92" i="9"/>
  <c r="P90" i="9"/>
  <c r="P88" i="9"/>
  <c r="P86" i="9"/>
  <c r="P84" i="9"/>
  <c r="P82" i="9"/>
  <c r="P80" i="9"/>
  <c r="P78" i="9"/>
  <c r="P76" i="9"/>
  <c r="P74" i="9"/>
  <c r="P72" i="9"/>
  <c r="P70" i="9"/>
  <c r="P68" i="9"/>
  <c r="P66" i="9"/>
  <c r="P64" i="9"/>
  <c r="P62" i="9"/>
  <c r="P60" i="9"/>
  <c r="P58" i="9"/>
  <c r="P56" i="9"/>
  <c r="P54" i="9"/>
  <c r="P52" i="9"/>
  <c r="P50" i="9"/>
  <c r="P48" i="9"/>
  <c r="P46" i="9"/>
  <c r="P44" i="9"/>
  <c r="P42" i="9"/>
  <c r="P40" i="9"/>
  <c r="P38" i="9"/>
  <c r="P36" i="9"/>
  <c r="P34" i="9"/>
  <c r="P32" i="9"/>
  <c r="P30" i="9"/>
  <c r="P28" i="9"/>
  <c r="P26" i="9"/>
  <c r="P24" i="9"/>
  <c r="P22" i="9"/>
  <c r="P20" i="9"/>
  <c r="P18" i="9"/>
  <c r="N133" i="11"/>
  <c r="M133" i="11"/>
  <c r="M137" i="11"/>
  <c r="M145" i="11"/>
  <c r="M149" i="11"/>
  <c r="M171" i="11"/>
  <c r="Q177" i="11"/>
  <c r="P179" i="11"/>
  <c r="Q181" i="11"/>
  <c r="P183" i="11"/>
  <c r="P185" i="11"/>
  <c r="M80" i="11"/>
  <c r="AB13" i="11"/>
  <c r="AB29" i="11"/>
  <c r="AC63" i="11"/>
  <c r="AC71" i="11"/>
  <c r="AC74" i="11"/>
  <c r="Y57" i="11"/>
  <c r="Z79" i="11"/>
  <c r="Y84" i="11"/>
  <c r="Z86" i="11"/>
  <c r="Y88" i="11"/>
  <c r="Y92" i="11"/>
  <c r="Z94" i="11"/>
  <c r="Y96" i="11"/>
  <c r="Y100" i="11"/>
  <c r="Z102" i="11"/>
  <c r="Y104" i="11"/>
  <c r="Y108" i="11"/>
  <c r="Z110" i="11"/>
  <c r="Y112" i="11"/>
  <c r="Y116" i="11"/>
  <c r="Y134" i="11"/>
  <c r="Z136" i="11"/>
  <c r="Y138" i="11"/>
  <c r="Z140" i="11"/>
  <c r="Y142" i="11"/>
  <c r="Z144" i="11"/>
  <c r="Y146" i="11"/>
  <c r="Z148" i="11"/>
  <c r="Y160" i="11"/>
  <c r="Z162" i="11"/>
  <c r="Y164" i="11"/>
  <c r="Z174" i="11"/>
  <c r="Y180" i="11"/>
  <c r="W13" i="11"/>
  <c r="W25" i="11"/>
  <c r="W29" i="11"/>
  <c r="V65" i="11"/>
  <c r="V72" i="11"/>
  <c r="W86" i="11"/>
  <c r="W94" i="11"/>
  <c r="W102" i="11"/>
  <c r="W110" i="11"/>
  <c r="Q63" i="11"/>
  <c r="Q71" i="11"/>
  <c r="P79" i="11"/>
  <c r="J65" i="11"/>
  <c r="J69" i="11"/>
  <c r="J72" i="11"/>
  <c r="J76" i="11"/>
  <c r="E154" i="11"/>
  <c r="E158" i="11"/>
  <c r="E176" i="11"/>
  <c r="E178" i="11"/>
  <c r="E180" i="11"/>
  <c r="E182" i="11"/>
  <c r="E184" i="11"/>
  <c r="E186" i="11"/>
  <c r="G139" i="11"/>
  <c r="H139" i="11"/>
  <c r="G143" i="11"/>
  <c r="H143" i="11"/>
  <c r="G147" i="11"/>
  <c r="H147" i="11"/>
  <c r="H163" i="11"/>
  <c r="G163" i="11"/>
  <c r="H167" i="11"/>
  <c r="G167" i="11"/>
  <c r="H171" i="11"/>
  <c r="G171" i="11"/>
  <c r="G175" i="11"/>
  <c r="H175" i="11"/>
  <c r="H177" i="11"/>
  <c r="G177" i="11"/>
  <c r="H181" i="11"/>
  <c r="G181" i="11"/>
  <c r="H187" i="11"/>
  <c r="G187" i="11"/>
  <c r="H189" i="11"/>
  <c r="G189" i="11"/>
  <c r="H191" i="11"/>
  <c r="G191" i="11"/>
  <c r="H193" i="11"/>
  <c r="G193" i="11"/>
  <c r="J150" i="11"/>
  <c r="J154" i="11"/>
  <c r="J158" i="11"/>
  <c r="J174" i="11"/>
  <c r="J176" i="11"/>
  <c r="J180" i="11"/>
  <c r="J184" i="11"/>
  <c r="J186" i="11"/>
  <c r="N139" i="11"/>
  <c r="M139" i="11"/>
  <c r="N143" i="11"/>
  <c r="M143" i="11"/>
  <c r="N147" i="11"/>
  <c r="M147" i="11"/>
  <c r="N161" i="11"/>
  <c r="M161" i="11"/>
  <c r="N165" i="11"/>
  <c r="M165" i="11"/>
  <c r="N169" i="11"/>
  <c r="M169" i="11"/>
  <c r="N173" i="11"/>
  <c r="M173" i="11"/>
  <c r="N177" i="11"/>
  <c r="M177" i="11"/>
  <c r="N179" i="11"/>
  <c r="M179" i="11"/>
  <c r="N181" i="11"/>
  <c r="M181" i="11"/>
  <c r="N183" i="11"/>
  <c r="M183" i="11"/>
  <c r="M187" i="11"/>
  <c r="N187" i="11"/>
  <c r="M189" i="11"/>
  <c r="N189" i="11"/>
  <c r="M191" i="11"/>
  <c r="N191" i="11"/>
  <c r="M193" i="11"/>
  <c r="N193" i="11"/>
  <c r="Q150" i="11"/>
  <c r="P150" i="11"/>
  <c r="Q154" i="11"/>
  <c r="P154" i="11"/>
  <c r="Q158" i="11"/>
  <c r="P158" i="11"/>
  <c r="P176" i="11"/>
  <c r="Q176" i="11"/>
  <c r="P178" i="11"/>
  <c r="Q178" i="11"/>
  <c r="P180" i="11"/>
  <c r="Q180" i="11"/>
  <c r="P182" i="11"/>
  <c r="Q182" i="11"/>
  <c r="Q184" i="11"/>
  <c r="P184" i="11"/>
  <c r="Q186" i="11"/>
  <c r="P186" i="11"/>
  <c r="S139" i="11"/>
  <c r="T139" i="11"/>
  <c r="S143" i="11"/>
  <c r="T143" i="11"/>
  <c r="S147" i="11"/>
  <c r="T147" i="11"/>
  <c r="T163" i="11"/>
  <c r="S163" i="11"/>
  <c r="T167" i="11"/>
  <c r="S167" i="11"/>
  <c r="T171" i="11"/>
  <c r="S171" i="11"/>
  <c r="T175" i="11"/>
  <c r="S175" i="11"/>
  <c r="T179" i="11"/>
  <c r="S179" i="11"/>
  <c r="T183" i="11"/>
  <c r="S183" i="11"/>
  <c r="T187" i="11"/>
  <c r="S187" i="11"/>
  <c r="T189" i="11"/>
  <c r="S189" i="11"/>
  <c r="T191" i="11"/>
  <c r="S191" i="11"/>
  <c r="T193" i="11"/>
  <c r="S193" i="11"/>
  <c r="V150" i="11"/>
  <c r="W150" i="11"/>
  <c r="V154" i="11"/>
  <c r="W154" i="11"/>
  <c r="V158" i="11"/>
  <c r="W158" i="11"/>
  <c r="W174" i="11"/>
  <c r="V174" i="11"/>
  <c r="V178" i="11"/>
  <c r="W178" i="11"/>
  <c r="V182" i="11"/>
  <c r="W182" i="11"/>
  <c r="V184" i="11"/>
  <c r="W184" i="11"/>
  <c r="Z139" i="11"/>
  <c r="Y139" i="11"/>
  <c r="Z143" i="11"/>
  <c r="Y143" i="11"/>
  <c r="Z147" i="11"/>
  <c r="Y147" i="11"/>
  <c r="Z161" i="11"/>
  <c r="Y161" i="11"/>
  <c r="Z165" i="11"/>
  <c r="Y165" i="11"/>
  <c r="Z169" i="11"/>
  <c r="Y169" i="11"/>
  <c r="Z173" i="11"/>
  <c r="Y173" i="11"/>
  <c r="Z175" i="11"/>
  <c r="Y175" i="11"/>
  <c r="Z177" i="11"/>
  <c r="Y177" i="11"/>
  <c r="Z179" i="11"/>
  <c r="Y179" i="11"/>
  <c r="Z181" i="11"/>
  <c r="Y181" i="11"/>
  <c r="Z183" i="11"/>
  <c r="Y183" i="11"/>
  <c r="Y187" i="11"/>
  <c r="Z187" i="11"/>
  <c r="Y189" i="11"/>
  <c r="Z189" i="11"/>
  <c r="Y191" i="11"/>
  <c r="Z191" i="11"/>
  <c r="Y193" i="11"/>
  <c r="Z193" i="11"/>
  <c r="AC150" i="11"/>
  <c r="AB150" i="11"/>
  <c r="AC154" i="11"/>
  <c r="AB154" i="11"/>
  <c r="AC158" i="11"/>
  <c r="AB158" i="11"/>
  <c r="AB176" i="11"/>
  <c r="AC176" i="11"/>
  <c r="AB178" i="11"/>
  <c r="AC178" i="11"/>
  <c r="AB180" i="11"/>
  <c r="AC180" i="11"/>
  <c r="AB182" i="11"/>
  <c r="AC182" i="11"/>
  <c r="AC184" i="11"/>
  <c r="AB184" i="11"/>
  <c r="AE139" i="11"/>
  <c r="AF139" i="11"/>
  <c r="AE143" i="11"/>
  <c r="AF143" i="11"/>
  <c r="AE147" i="11"/>
  <c r="AF147" i="11"/>
  <c r="AF159" i="11"/>
  <c r="AE159" i="11"/>
  <c r="AF163" i="11"/>
  <c r="AE163" i="11"/>
  <c r="AF167" i="11"/>
  <c r="AE167" i="11"/>
  <c r="AF171" i="11"/>
  <c r="AE171" i="11"/>
  <c r="AF177" i="11"/>
  <c r="AE177" i="11"/>
  <c r="AF181" i="11"/>
  <c r="AE181" i="11"/>
  <c r="AF187" i="11"/>
  <c r="AE187" i="11"/>
  <c r="AF189" i="11"/>
  <c r="AE189" i="11"/>
  <c r="AF191" i="11"/>
  <c r="AE191" i="11"/>
  <c r="AF193" i="11"/>
  <c r="AE193" i="11"/>
  <c r="E82" i="11"/>
  <c r="Q82" i="11"/>
  <c r="AC82" i="11"/>
  <c r="M83" i="11"/>
  <c r="Y83" i="11"/>
  <c r="E84" i="11"/>
  <c r="Q84" i="11"/>
  <c r="AC84" i="11"/>
  <c r="M85" i="11"/>
  <c r="Y85" i="11"/>
  <c r="E86" i="11"/>
  <c r="Q86" i="11"/>
  <c r="AC86" i="11"/>
  <c r="M87" i="11"/>
  <c r="Y87" i="11"/>
  <c r="E88" i="11"/>
  <c r="Q88" i="11"/>
  <c r="AC88" i="11"/>
  <c r="M89" i="11"/>
  <c r="Y89" i="11"/>
  <c r="E90" i="11"/>
  <c r="Q90" i="11"/>
  <c r="AC90" i="11"/>
  <c r="M91" i="11"/>
  <c r="Y91" i="11"/>
  <c r="E92" i="11"/>
  <c r="Q92" i="11"/>
  <c r="AC92" i="11"/>
  <c r="M93" i="11"/>
  <c r="Y93" i="11"/>
  <c r="E94" i="11"/>
  <c r="Q94" i="11"/>
  <c r="AC94" i="11"/>
  <c r="M95" i="11"/>
  <c r="Y95" i="11"/>
  <c r="E96" i="11"/>
  <c r="Q96" i="11"/>
  <c r="AC96" i="11"/>
  <c r="M97" i="11"/>
  <c r="Y97" i="11"/>
  <c r="E98" i="11"/>
  <c r="Q98" i="11"/>
  <c r="AC98" i="11"/>
  <c r="M99" i="11"/>
  <c r="Y99" i="11"/>
  <c r="E100" i="11"/>
  <c r="Q100" i="11"/>
  <c r="AC100" i="11"/>
  <c r="M101" i="11"/>
  <c r="Y101" i="11"/>
  <c r="E102" i="11"/>
  <c r="Q102" i="11"/>
  <c r="AC102" i="11"/>
  <c r="M103" i="11"/>
  <c r="Y103" i="11"/>
  <c r="E104" i="11"/>
  <c r="Q104" i="11"/>
  <c r="AC104" i="11"/>
  <c r="M105" i="11"/>
  <c r="Y105" i="11"/>
  <c r="E106" i="11"/>
  <c r="Q106" i="11"/>
  <c r="AC106" i="11"/>
  <c r="M107" i="11"/>
  <c r="Y107" i="11"/>
  <c r="E108" i="11"/>
  <c r="Q108" i="11"/>
  <c r="AC108" i="11"/>
  <c r="M109" i="11"/>
  <c r="Y109" i="11"/>
  <c r="E110" i="11"/>
  <c r="Q110" i="11"/>
  <c r="AC110" i="11"/>
  <c r="M111" i="11"/>
  <c r="Y111" i="11"/>
  <c r="E112" i="11"/>
  <c r="Q112" i="11"/>
  <c r="AC112" i="11"/>
  <c r="M113" i="11"/>
  <c r="Y113" i="11"/>
  <c r="E114" i="11"/>
  <c r="Q114" i="11"/>
  <c r="AC114" i="11"/>
  <c r="M115" i="11"/>
  <c r="Y115" i="11"/>
  <c r="E116" i="11"/>
  <c r="Q116" i="11"/>
  <c r="AC116" i="11"/>
  <c r="M117" i="11"/>
  <c r="Y117" i="11"/>
  <c r="E118" i="11"/>
  <c r="Q118" i="11"/>
  <c r="V118" i="11"/>
  <c r="AC118" i="11"/>
  <c r="E120" i="11"/>
  <c r="J120" i="11"/>
  <c r="Q120" i="11"/>
  <c r="V120" i="11"/>
  <c r="AC120" i="11"/>
  <c r="E122" i="11"/>
  <c r="J122" i="11"/>
  <c r="Q122" i="11"/>
  <c r="V122" i="11"/>
  <c r="AC122" i="11"/>
  <c r="E124" i="11"/>
  <c r="J124" i="11"/>
  <c r="Q124" i="11"/>
  <c r="V124" i="11"/>
  <c r="AC124" i="11"/>
  <c r="H127" i="11"/>
  <c r="M127" i="11"/>
  <c r="T127" i="11"/>
  <c r="Y127" i="11"/>
  <c r="AF127" i="11"/>
  <c r="H131" i="11"/>
  <c r="M131" i="11"/>
  <c r="T131" i="11"/>
  <c r="Y131" i="11"/>
  <c r="AF131" i="11"/>
  <c r="H135" i="11"/>
  <c r="M135" i="11"/>
  <c r="T135" i="11"/>
  <c r="Y135" i="11"/>
  <c r="AF135" i="11"/>
  <c r="P152" i="11"/>
  <c r="W152" i="11"/>
  <c r="AB152" i="11"/>
  <c r="P156" i="11"/>
  <c r="W156" i="11"/>
  <c r="AB156" i="11"/>
  <c r="G161" i="11"/>
  <c r="AE161" i="11"/>
  <c r="Y163" i="11"/>
  <c r="S165" i="11"/>
  <c r="M167" i="11"/>
  <c r="G169" i="11"/>
  <c r="AE169" i="11"/>
  <c r="Y171" i="11"/>
  <c r="S173" i="11"/>
  <c r="P174" i="11"/>
  <c r="N175" i="11"/>
  <c r="W176" i="11"/>
  <c r="AE179" i="11"/>
  <c r="S181" i="11"/>
  <c r="G183" i="11"/>
  <c r="E2" i="11"/>
  <c r="Q2" i="11"/>
  <c r="AC2" i="11"/>
  <c r="E3" i="11"/>
  <c r="Q3" i="11"/>
  <c r="AC3" i="11"/>
  <c r="E4" i="11"/>
  <c r="Q4" i="11"/>
  <c r="W4" i="11"/>
  <c r="AC4" i="11"/>
  <c r="E5" i="11"/>
  <c r="Q5" i="11"/>
  <c r="W5" i="11"/>
  <c r="AC5" i="11"/>
  <c r="E6" i="11"/>
  <c r="Q6" i="11"/>
  <c r="W6" i="11"/>
  <c r="AC6" i="11"/>
  <c r="E7" i="11"/>
  <c r="Q7" i="11"/>
  <c r="W7" i="11"/>
  <c r="AC7" i="11"/>
  <c r="Q8" i="11"/>
  <c r="W8" i="11"/>
  <c r="AC8" i="11"/>
  <c r="E9" i="11"/>
  <c r="Q9" i="11"/>
  <c r="W9" i="11"/>
  <c r="AC9" i="11"/>
  <c r="E10" i="11"/>
  <c r="Q10" i="11"/>
  <c r="W10" i="11"/>
  <c r="AC10" i="11"/>
  <c r="E11" i="11"/>
  <c r="Q11" i="11"/>
  <c r="W11" i="11"/>
  <c r="V2" i="11"/>
  <c r="J3" i="11"/>
  <c r="V3" i="11"/>
  <c r="AB11" i="11"/>
  <c r="AF11" i="11"/>
  <c r="H12" i="11"/>
  <c r="N12" i="11"/>
  <c r="T12" i="11"/>
  <c r="Z12" i="11"/>
  <c r="AF12" i="11"/>
  <c r="H13" i="11"/>
  <c r="N13" i="11"/>
  <c r="T13" i="11"/>
  <c r="Z13" i="11"/>
  <c r="AF13" i="11"/>
  <c r="H14" i="11"/>
  <c r="N14" i="11"/>
  <c r="T14" i="11"/>
  <c r="Z14" i="11"/>
  <c r="AF14" i="11"/>
  <c r="H15" i="11"/>
  <c r="N15" i="11"/>
  <c r="T15" i="11"/>
  <c r="Z15" i="11"/>
  <c r="AF15" i="11"/>
  <c r="H16" i="11"/>
  <c r="N16" i="11"/>
  <c r="T16" i="11"/>
  <c r="Z16" i="11"/>
  <c r="AF16" i="11"/>
  <c r="H17" i="11"/>
  <c r="N17" i="11"/>
  <c r="T17" i="11"/>
  <c r="Z17" i="11"/>
  <c r="AF17" i="11"/>
  <c r="H18" i="11"/>
  <c r="N18" i="11"/>
  <c r="T18" i="11"/>
  <c r="Z18" i="11"/>
  <c r="AF18" i="11"/>
  <c r="H19" i="11"/>
  <c r="N19" i="11"/>
  <c r="T19" i="11"/>
  <c r="Z19" i="11"/>
  <c r="AF19" i="11"/>
  <c r="H20" i="11"/>
  <c r="N20" i="11"/>
  <c r="T20" i="11"/>
  <c r="Z20" i="11"/>
  <c r="AF20" i="11"/>
  <c r="H21" i="11"/>
  <c r="N21" i="11"/>
  <c r="T21" i="11"/>
  <c r="Z21" i="11"/>
  <c r="AF21" i="11"/>
  <c r="H22" i="11"/>
  <c r="N22" i="11"/>
  <c r="T22" i="11"/>
  <c r="Z22" i="11"/>
  <c r="AF22" i="11"/>
  <c r="H23" i="11"/>
  <c r="N23" i="11"/>
  <c r="T23" i="11"/>
  <c r="Z23" i="11"/>
  <c r="AF23" i="11"/>
  <c r="H24" i="11"/>
  <c r="N24" i="11"/>
  <c r="T24" i="11"/>
  <c r="Z24" i="11"/>
  <c r="AF24" i="11"/>
  <c r="H25" i="11"/>
  <c r="N25" i="11"/>
  <c r="T25" i="11"/>
  <c r="Z25" i="11"/>
  <c r="AF25" i="11"/>
  <c r="H26" i="11"/>
  <c r="N26" i="11"/>
  <c r="T26" i="11"/>
  <c r="Z26" i="11"/>
  <c r="AF26" i="11"/>
  <c r="H27" i="11"/>
  <c r="N27" i="11"/>
  <c r="T27" i="11"/>
  <c r="Z27" i="11"/>
  <c r="AF27" i="11"/>
  <c r="H28" i="11"/>
  <c r="N28" i="11"/>
  <c r="T28" i="11"/>
  <c r="Z28" i="11"/>
  <c r="AF28" i="11"/>
  <c r="H29" i="11"/>
  <c r="N29" i="11"/>
  <c r="T29" i="11"/>
  <c r="Z29" i="11"/>
  <c r="AF29" i="11"/>
  <c r="H30" i="11"/>
  <c r="N30" i="11"/>
  <c r="T30" i="11"/>
  <c r="Z30" i="11"/>
  <c r="AF30" i="11"/>
  <c r="H31" i="11"/>
  <c r="N31" i="11"/>
  <c r="T31" i="11"/>
  <c r="Z31" i="11"/>
  <c r="AF31" i="11"/>
  <c r="H32" i="11"/>
  <c r="N32" i="11"/>
  <c r="T32" i="11"/>
  <c r="Z32" i="11"/>
  <c r="AF32" i="11"/>
  <c r="H33" i="11"/>
  <c r="N33" i="11"/>
  <c r="T33" i="11"/>
  <c r="Z33" i="11"/>
  <c r="AF33" i="11"/>
  <c r="H34" i="11"/>
  <c r="N34" i="11"/>
  <c r="T34" i="11"/>
  <c r="Z34" i="11"/>
  <c r="AF34" i="11"/>
  <c r="H35" i="11"/>
  <c r="N35" i="11"/>
  <c r="P35" i="11"/>
  <c r="V35" i="11"/>
  <c r="AB35" i="11"/>
  <c r="J36" i="11"/>
  <c r="P36" i="11"/>
  <c r="V36" i="11"/>
  <c r="AB36" i="11"/>
  <c r="J37" i="11"/>
  <c r="P37" i="11"/>
  <c r="V37" i="11"/>
  <c r="AB37" i="11"/>
  <c r="J38" i="11"/>
  <c r="P38" i="11"/>
  <c r="V38" i="11"/>
  <c r="AB38" i="11"/>
  <c r="J39" i="11"/>
  <c r="P39" i="11"/>
  <c r="V39" i="11"/>
  <c r="AB39" i="11"/>
  <c r="J40" i="11"/>
  <c r="P40" i="11"/>
  <c r="V40" i="11"/>
  <c r="AB40" i="11"/>
  <c r="J41" i="11"/>
  <c r="P41" i="11"/>
  <c r="V41" i="11"/>
  <c r="AB41" i="11"/>
  <c r="J42" i="11"/>
  <c r="P42" i="11"/>
  <c r="V42" i="11"/>
  <c r="AB42" i="11"/>
  <c r="J43" i="11"/>
  <c r="P43" i="11"/>
  <c r="V43" i="11"/>
  <c r="AB43" i="11"/>
  <c r="J44" i="11"/>
  <c r="P44" i="11"/>
  <c r="V44" i="11"/>
  <c r="AB44" i="11"/>
  <c r="J45" i="11"/>
  <c r="P45" i="11"/>
  <c r="V45" i="11"/>
  <c r="AB45" i="11"/>
  <c r="J46" i="11"/>
  <c r="P46" i="11"/>
  <c r="V46" i="11"/>
  <c r="AB46" i="11"/>
  <c r="J47" i="11"/>
  <c r="P47" i="11"/>
  <c r="V47" i="11"/>
  <c r="AB47" i="11"/>
  <c r="J48" i="11"/>
  <c r="P48" i="11"/>
  <c r="V48" i="11"/>
  <c r="AB48" i="11"/>
  <c r="J49" i="11"/>
  <c r="P49" i="11"/>
  <c r="V49" i="11"/>
  <c r="AB49" i="11"/>
  <c r="J50" i="11"/>
  <c r="P50" i="11"/>
  <c r="V50" i="11"/>
  <c r="AB50" i="11"/>
  <c r="J51" i="11"/>
  <c r="P51" i="11"/>
  <c r="V51" i="11"/>
  <c r="AB51" i="11"/>
  <c r="J52" i="11"/>
  <c r="P52" i="11"/>
  <c r="V52" i="11"/>
  <c r="AB52" i="11"/>
  <c r="J53" i="11"/>
  <c r="P53" i="11"/>
  <c r="V53" i="11"/>
  <c r="AB53" i="11"/>
  <c r="J54" i="11"/>
  <c r="P54" i="11"/>
  <c r="V54" i="11"/>
  <c r="AB54" i="11"/>
  <c r="J55" i="11"/>
  <c r="P55" i="11"/>
  <c r="V55" i="11"/>
  <c r="AB55" i="11"/>
  <c r="J56" i="11"/>
  <c r="P56" i="11"/>
  <c r="V56" i="11"/>
  <c r="AB56" i="11"/>
  <c r="J57" i="11"/>
  <c r="P57" i="11"/>
  <c r="V57" i="11"/>
  <c r="AB57" i="11"/>
  <c r="J58" i="11"/>
  <c r="P58" i="11"/>
  <c r="V58" i="11"/>
  <c r="AB58" i="11"/>
  <c r="J59" i="11"/>
  <c r="P59" i="11"/>
  <c r="V59" i="11"/>
  <c r="AB59" i="11"/>
  <c r="J60" i="11"/>
  <c r="P60" i="11"/>
  <c r="V60" i="11"/>
  <c r="AB60" i="11"/>
  <c r="J61" i="11"/>
  <c r="P61" i="11"/>
  <c r="V61" i="11"/>
  <c r="Z61" i="11"/>
  <c r="AF61" i="11"/>
  <c r="H62" i="11"/>
  <c r="N62" i="11"/>
  <c r="T62" i="11"/>
  <c r="Z62" i="11"/>
  <c r="AF62" i="11"/>
  <c r="H63" i="11"/>
  <c r="N63" i="11"/>
  <c r="T63" i="11"/>
  <c r="Z63" i="11"/>
  <c r="AF63" i="11"/>
  <c r="H64" i="11"/>
  <c r="N64" i="11"/>
  <c r="T64" i="11"/>
  <c r="Z64" i="11"/>
  <c r="AF64" i="11"/>
  <c r="H65" i="11"/>
  <c r="N65" i="11"/>
  <c r="T65" i="11"/>
  <c r="Z65" i="11"/>
  <c r="AF65" i="11"/>
  <c r="H66" i="11"/>
  <c r="N66" i="11"/>
  <c r="T66" i="11"/>
  <c r="Z66" i="11"/>
  <c r="AF66" i="11"/>
  <c r="H67" i="11"/>
  <c r="N67" i="11"/>
  <c r="T67" i="11"/>
  <c r="Z67" i="11"/>
  <c r="AF67" i="11"/>
  <c r="H68" i="11"/>
  <c r="N68" i="11"/>
  <c r="T68" i="11"/>
  <c r="Z68" i="11"/>
  <c r="AF68" i="11"/>
  <c r="H69" i="11"/>
  <c r="N69" i="11"/>
  <c r="T69" i="11"/>
  <c r="Z69" i="11"/>
  <c r="AF69" i="11"/>
  <c r="H70" i="11"/>
  <c r="N70" i="11"/>
  <c r="T70" i="11"/>
  <c r="Z70" i="11"/>
  <c r="AF70" i="11"/>
  <c r="H71" i="11"/>
  <c r="N71" i="11"/>
  <c r="T71" i="11"/>
  <c r="Z71" i="11"/>
  <c r="AF71" i="11"/>
  <c r="H72" i="11"/>
  <c r="N72" i="11"/>
  <c r="T72" i="11"/>
  <c r="Z72" i="11"/>
  <c r="AF72" i="11"/>
  <c r="H73" i="11"/>
  <c r="N73" i="11"/>
  <c r="T73" i="11"/>
  <c r="Z73" i="11"/>
  <c r="AF73" i="11"/>
  <c r="H74" i="11"/>
  <c r="N74" i="11"/>
  <c r="T74" i="11"/>
  <c r="Z74" i="11"/>
  <c r="AF74" i="11"/>
  <c r="H75" i="11"/>
  <c r="N75" i="11"/>
  <c r="T75" i="11"/>
  <c r="Z75" i="11"/>
  <c r="AF75" i="11"/>
  <c r="H76" i="11"/>
  <c r="N76" i="11"/>
  <c r="T76" i="11"/>
  <c r="Z76" i="11"/>
  <c r="AF76" i="11"/>
  <c r="H77" i="11"/>
  <c r="N77" i="11"/>
  <c r="T77" i="11"/>
  <c r="Z77" i="11"/>
  <c r="AF77" i="11"/>
  <c r="H78" i="11"/>
  <c r="N78" i="11"/>
  <c r="N118" i="11"/>
  <c r="M118" i="11"/>
  <c r="S118" i="11"/>
  <c r="Y118" i="11"/>
  <c r="AE118" i="11"/>
  <c r="G119" i="11"/>
  <c r="M119" i="11"/>
  <c r="S119" i="11"/>
  <c r="Y119" i="11"/>
  <c r="AE119" i="11"/>
  <c r="G120" i="11"/>
  <c r="M120" i="11"/>
  <c r="S120" i="11"/>
  <c r="Y120" i="11"/>
  <c r="AE120" i="11"/>
  <c r="G121" i="11"/>
  <c r="M121" i="11"/>
  <c r="S121" i="11"/>
  <c r="Y121" i="11"/>
  <c r="AE121" i="11"/>
  <c r="G122" i="11"/>
  <c r="M122" i="11"/>
  <c r="S122" i="11"/>
  <c r="Y122" i="11"/>
  <c r="AE122" i="11"/>
  <c r="G123" i="11"/>
  <c r="M123" i="11"/>
  <c r="S123" i="11"/>
  <c r="Y123" i="11"/>
  <c r="AE123" i="11"/>
  <c r="G124" i="11"/>
  <c r="M124" i="11"/>
  <c r="S124" i="11"/>
  <c r="Y124" i="11"/>
  <c r="AE124" i="11"/>
  <c r="G125" i="11"/>
  <c r="M125" i="11"/>
  <c r="S125" i="11"/>
  <c r="Y125" i="11"/>
  <c r="AC125" i="11"/>
  <c r="E126" i="11"/>
  <c r="Q126" i="11"/>
  <c r="W126" i="11"/>
  <c r="AC126" i="11"/>
  <c r="E127" i="11"/>
  <c r="Q127" i="11"/>
  <c r="W127" i="11"/>
  <c r="AC127" i="11"/>
  <c r="E128" i="11"/>
  <c r="Q128" i="11"/>
  <c r="W128" i="11"/>
  <c r="AC128" i="11"/>
  <c r="E129" i="11"/>
  <c r="Q129" i="11"/>
  <c r="W129" i="11"/>
  <c r="AC129" i="11"/>
  <c r="E130" i="11"/>
  <c r="Q130" i="11"/>
  <c r="W130" i="11"/>
  <c r="AC130" i="11"/>
  <c r="E131" i="11"/>
  <c r="Q131" i="11"/>
  <c r="W131" i="11"/>
  <c r="AC131" i="11"/>
  <c r="E132" i="11"/>
  <c r="Q132" i="11"/>
  <c r="W132" i="11"/>
  <c r="AC132" i="11"/>
  <c r="E133" i="11"/>
  <c r="Q133" i="11"/>
  <c r="W133" i="11"/>
  <c r="AC133" i="11"/>
  <c r="E134" i="11"/>
  <c r="Q134" i="11"/>
  <c r="W134" i="11"/>
  <c r="AC134" i="11"/>
  <c r="E135" i="11"/>
  <c r="Q135" i="11"/>
  <c r="W135" i="11"/>
  <c r="AC135" i="11"/>
  <c r="E136" i="11"/>
  <c r="Q136" i="11"/>
  <c r="W136" i="11"/>
  <c r="AC136" i="11"/>
  <c r="E137" i="11"/>
  <c r="Q137" i="11"/>
  <c r="W137" i="11"/>
  <c r="AC137" i="11"/>
  <c r="E138" i="11"/>
  <c r="Q138" i="11"/>
  <c r="W138" i="11"/>
  <c r="AC138" i="11"/>
  <c r="E139" i="11"/>
  <c r="Q139" i="11"/>
  <c r="W139" i="11"/>
  <c r="AC139" i="11"/>
  <c r="E140" i="11"/>
  <c r="Q140" i="11"/>
  <c r="W140" i="11"/>
  <c r="AC140" i="11"/>
  <c r="E141" i="11"/>
  <c r="Q141" i="11"/>
  <c r="W141" i="11"/>
  <c r="AC141" i="11"/>
  <c r="E142" i="11"/>
  <c r="Q142" i="11"/>
  <c r="W142" i="11"/>
  <c r="AC142" i="11"/>
  <c r="E143" i="11"/>
  <c r="Q143" i="11"/>
  <c r="W143" i="11"/>
  <c r="AC143" i="11"/>
  <c r="E144" i="11"/>
  <c r="Q144" i="11"/>
  <c r="W144" i="11"/>
  <c r="AC144" i="11"/>
  <c r="E145" i="11"/>
  <c r="Q145" i="11"/>
  <c r="W145" i="11"/>
  <c r="AC145" i="11"/>
  <c r="E146" i="11"/>
  <c r="Q146" i="11"/>
  <c r="W146" i="11"/>
  <c r="AC146" i="11"/>
  <c r="E147" i="11"/>
  <c r="Q147" i="11"/>
  <c r="W147" i="11"/>
  <c r="AC147" i="11"/>
  <c r="E148" i="11"/>
  <c r="Q148" i="11"/>
  <c r="W148" i="11"/>
  <c r="AC148" i="11"/>
  <c r="E149" i="11"/>
  <c r="Q149" i="11"/>
  <c r="W149" i="11"/>
  <c r="AC149" i="11"/>
  <c r="Z159" i="11"/>
  <c r="Y159" i="11"/>
  <c r="E160" i="11"/>
  <c r="P160" i="11"/>
  <c r="Q160" i="11"/>
  <c r="AB160" i="11"/>
  <c r="AC160" i="11"/>
  <c r="J161" i="11"/>
  <c r="V161" i="11"/>
  <c r="W161" i="11"/>
  <c r="E162" i="11"/>
  <c r="P162" i="11"/>
  <c r="Q162" i="11"/>
  <c r="AB162" i="11"/>
  <c r="AC162" i="11"/>
  <c r="J163" i="11"/>
  <c r="V163" i="11"/>
  <c r="W163" i="11"/>
  <c r="E164" i="11"/>
  <c r="P164" i="11"/>
  <c r="Q164" i="11"/>
  <c r="AB164" i="11"/>
  <c r="AC164" i="11"/>
  <c r="J165" i="11"/>
  <c r="V165" i="11"/>
  <c r="W165" i="11"/>
  <c r="E166" i="11"/>
  <c r="P166" i="11"/>
  <c r="Q166" i="11"/>
  <c r="AB166" i="11"/>
  <c r="AC166" i="11"/>
  <c r="J167" i="11"/>
  <c r="V167" i="11"/>
  <c r="W167" i="11"/>
  <c r="E168" i="11"/>
  <c r="P168" i="11"/>
  <c r="Q168" i="11"/>
  <c r="AB168" i="11"/>
  <c r="AC168" i="11"/>
  <c r="J169" i="11"/>
  <c r="V169" i="11"/>
  <c r="W169" i="11"/>
  <c r="E170" i="11"/>
  <c r="P170" i="11"/>
  <c r="Q170" i="11"/>
  <c r="AB170" i="11"/>
  <c r="AC170" i="11"/>
  <c r="J171" i="11"/>
  <c r="V171" i="11"/>
  <c r="W171" i="11"/>
  <c r="E172" i="11"/>
  <c r="P172" i="11"/>
  <c r="Q172" i="11"/>
  <c r="AB172" i="11"/>
  <c r="AC172" i="11"/>
  <c r="J173" i="11"/>
  <c r="V173" i="11"/>
  <c r="W173" i="11"/>
  <c r="H150" i="11"/>
  <c r="N150" i="11"/>
  <c r="T150" i="11"/>
  <c r="Z150" i="11"/>
  <c r="AF150" i="11"/>
  <c r="H151" i="11"/>
  <c r="N151" i="11"/>
  <c r="T151" i="11"/>
  <c r="Z151" i="11"/>
  <c r="AF151" i="11"/>
  <c r="H152" i="11"/>
  <c r="N152" i="11"/>
  <c r="T152" i="11"/>
  <c r="Z152" i="11"/>
  <c r="AF152" i="11"/>
  <c r="H153" i="11"/>
  <c r="N153" i="11"/>
  <c r="T153" i="11"/>
  <c r="Z153" i="11"/>
  <c r="AF153" i="11"/>
  <c r="H154" i="11"/>
  <c r="N154" i="11"/>
  <c r="T154" i="11"/>
  <c r="Z154" i="11"/>
  <c r="AF154" i="11"/>
  <c r="H155" i="11"/>
  <c r="N155" i="11"/>
  <c r="T155" i="11"/>
  <c r="Z155" i="11"/>
  <c r="AF155" i="11"/>
  <c r="H156" i="11"/>
  <c r="N156" i="11"/>
  <c r="T156" i="11"/>
  <c r="Z156" i="11"/>
  <c r="AF156" i="11"/>
  <c r="H157" i="11"/>
  <c r="N157" i="11"/>
  <c r="T157" i="11"/>
  <c r="Z157" i="11"/>
  <c r="AF157" i="11"/>
  <c r="H158" i="11"/>
  <c r="N158" i="11"/>
  <c r="T158" i="11"/>
  <c r="Z158" i="11"/>
  <c r="AF158" i="11"/>
  <c r="H159" i="11"/>
  <c r="N159" i="11"/>
  <c r="T159" i="11"/>
  <c r="AB159" i="11"/>
  <c r="AC159" i="11"/>
  <c r="J160" i="11"/>
  <c r="V160" i="11"/>
  <c r="W160" i="11"/>
  <c r="E161" i="11"/>
  <c r="P161" i="11"/>
  <c r="Q161" i="11"/>
  <c r="AB161" i="11"/>
  <c r="AC161" i="11"/>
  <c r="J162" i="11"/>
  <c r="V162" i="11"/>
  <c r="W162" i="11"/>
  <c r="E163" i="11"/>
  <c r="P163" i="11"/>
  <c r="Q163" i="11"/>
  <c r="AB163" i="11"/>
  <c r="AC163" i="11"/>
  <c r="J164" i="11"/>
  <c r="V164" i="11"/>
  <c r="W164" i="11"/>
  <c r="E165" i="11"/>
  <c r="P165" i="11"/>
  <c r="Q165" i="11"/>
  <c r="AB165" i="11"/>
  <c r="AC165" i="11"/>
  <c r="J166" i="11"/>
  <c r="V166" i="11"/>
  <c r="W166" i="11"/>
  <c r="E167" i="11"/>
  <c r="P167" i="11"/>
  <c r="Q167" i="11"/>
  <c r="AB167" i="11"/>
  <c r="AC167" i="11"/>
  <c r="J168" i="11"/>
  <c r="V168" i="11"/>
  <c r="W168" i="11"/>
  <c r="E169" i="11"/>
  <c r="P169" i="11"/>
  <c r="Q169" i="11"/>
  <c r="AB169" i="11"/>
  <c r="AC169" i="11"/>
  <c r="J170" i="11"/>
  <c r="V170" i="11"/>
  <c r="W170" i="11"/>
  <c r="E171" i="11"/>
  <c r="P171" i="11"/>
  <c r="Q171" i="11"/>
  <c r="AB171" i="11"/>
  <c r="AC171" i="11"/>
  <c r="J172" i="11"/>
  <c r="V172" i="11"/>
  <c r="W172" i="11"/>
  <c r="E173" i="11"/>
  <c r="P173" i="11"/>
  <c r="Q173" i="11"/>
  <c r="AB173" i="11"/>
  <c r="AC173" i="11"/>
  <c r="E174" i="11"/>
  <c r="AB183" i="11"/>
  <c r="AF183" i="11"/>
  <c r="H184" i="11"/>
  <c r="N184" i="11"/>
  <c r="T184" i="11"/>
  <c r="Z184" i="11"/>
  <c r="AF184" i="11"/>
  <c r="H185" i="11"/>
  <c r="N185" i="11"/>
  <c r="T185" i="11"/>
  <c r="Z185" i="11"/>
  <c r="AF185" i="11"/>
  <c r="H186" i="11"/>
  <c r="N186" i="11"/>
  <c r="S186" i="11"/>
  <c r="W186" i="11"/>
  <c r="AC186" i="11"/>
  <c r="E187" i="11"/>
  <c r="Q187" i="11"/>
  <c r="W187" i="11"/>
  <c r="AC187" i="11"/>
  <c r="E188" i="11"/>
  <c r="Q188" i="11"/>
  <c r="W188" i="11"/>
  <c r="AC188" i="11"/>
  <c r="E189" i="11"/>
  <c r="Q189" i="11"/>
  <c r="W189" i="11"/>
  <c r="AC189" i="11"/>
  <c r="E190" i="11"/>
  <c r="Q190" i="11"/>
  <c r="W190" i="11"/>
  <c r="AC190" i="11"/>
  <c r="E191" i="11"/>
  <c r="Q191" i="11"/>
  <c r="W191" i="11"/>
  <c r="AC191" i="11"/>
  <c r="E192" i="11"/>
  <c r="Q192" i="11"/>
  <c r="W192" i="11"/>
  <c r="AC192" i="11"/>
  <c r="E193" i="11"/>
  <c r="Q193" i="11"/>
  <c r="W193" i="11"/>
  <c r="AC193" i="11"/>
  <c r="E194" i="11"/>
  <c r="Q194" i="11"/>
  <c r="W194" i="11"/>
  <c r="AC194" i="11"/>
  <c r="M2" i="9"/>
  <c r="N6" i="9"/>
  <c r="P16" i="9"/>
  <c r="P14" i="9"/>
  <c r="P12" i="9"/>
  <c r="P10" i="9"/>
  <c r="P7" i="9"/>
  <c r="G16" i="9"/>
  <c r="G14" i="9"/>
  <c r="G12" i="9"/>
  <c r="G10" i="9"/>
  <c r="G7" i="9"/>
  <c r="G5" i="9"/>
  <c r="G3" i="9"/>
  <c r="J16" i="9"/>
  <c r="J14" i="9"/>
  <c r="J12" i="9"/>
  <c r="J10" i="9"/>
  <c r="J7" i="9"/>
  <c r="J5" i="9"/>
  <c r="J3" i="9"/>
  <c r="S15" i="9"/>
  <c r="S13" i="9"/>
  <c r="S11" i="9"/>
  <c r="S9" i="9"/>
  <c r="S8" i="9"/>
  <c r="S6" i="9"/>
  <c r="V15" i="9"/>
  <c r="V13" i="9"/>
  <c r="V11" i="9"/>
  <c r="V9" i="9"/>
  <c r="V8" i="9"/>
  <c r="V6" i="9"/>
  <c r="V4" i="9"/>
  <c r="Y15" i="9"/>
  <c r="Y13" i="9"/>
  <c r="Y11" i="9"/>
  <c r="Y9" i="9"/>
  <c r="Y8" i="9"/>
  <c r="Y6" i="9"/>
  <c r="Y4" i="9"/>
  <c r="AC4" i="9"/>
  <c r="AB4" i="9"/>
  <c r="AC9" i="9"/>
  <c r="AB9" i="9"/>
  <c r="AC8" i="9"/>
  <c r="AB8" i="9"/>
  <c r="AC6" i="9"/>
  <c r="AB6" i="9"/>
  <c r="AB15" i="9"/>
  <c r="AB13" i="9"/>
  <c r="AB11" i="9"/>
  <c r="AE15" i="9"/>
  <c r="AF15" i="9"/>
  <c r="AE13" i="9"/>
  <c r="AF13" i="9"/>
  <c r="AE11" i="9"/>
  <c r="AF11" i="9"/>
  <c r="AE9" i="9"/>
  <c r="AF9" i="9"/>
  <c r="K2" i="9"/>
  <c r="AE8" i="9"/>
  <c r="M15" i="9"/>
  <c r="M13" i="9"/>
  <c r="M11" i="9"/>
  <c r="M9" i="9"/>
  <c r="M8" i="9"/>
  <c r="P3" i="9"/>
  <c r="Q5" i="9"/>
  <c r="P15" i="9"/>
  <c r="P11" i="9"/>
  <c r="P8" i="9"/>
  <c r="G15" i="9"/>
  <c r="G13" i="9"/>
  <c r="G11" i="9"/>
  <c r="G9" i="9"/>
  <c r="G8" i="9"/>
  <c r="G6" i="9"/>
  <c r="G4" i="9"/>
  <c r="G2" i="9"/>
  <c r="J15" i="9"/>
  <c r="J11" i="9"/>
  <c r="J8" i="9"/>
  <c r="J4" i="9"/>
  <c r="S16" i="9"/>
  <c r="S14" i="9"/>
  <c r="S12" i="9"/>
  <c r="S10" i="9"/>
  <c r="S7" i="9"/>
  <c r="S5" i="9"/>
  <c r="S3" i="9"/>
  <c r="V14" i="9"/>
  <c r="V10" i="9"/>
  <c r="V7" i="9"/>
  <c r="V3" i="9"/>
  <c r="Y16" i="9"/>
  <c r="Y14" i="9"/>
  <c r="Y12" i="9"/>
  <c r="Y10" i="9"/>
  <c r="Y7" i="9"/>
  <c r="Y5" i="9"/>
  <c r="Y3" i="9"/>
  <c r="AC2" i="9"/>
  <c r="AB2" i="9"/>
  <c r="AB14" i="9"/>
  <c r="AB10" i="9"/>
  <c r="AB7" i="9"/>
  <c r="AB3" i="9"/>
  <c r="AE2" i="9"/>
  <c r="AE4" i="9"/>
  <c r="AE6" i="9"/>
  <c r="AE3" i="9"/>
  <c r="P6" i="9"/>
  <c r="P4" i="9"/>
  <c r="P2" i="9"/>
  <c r="P5" i="9"/>
  <c r="M5" i="9"/>
  <c r="M3" i="9"/>
  <c r="M6" i="9"/>
  <c r="M4" i="9"/>
</calcChain>
</file>

<file path=xl/sharedStrings.xml><?xml version="1.0" encoding="utf-8"?>
<sst xmlns="http://schemas.openxmlformats.org/spreadsheetml/2006/main" count="586" uniqueCount="359">
  <si>
    <t>surname</t>
  </si>
  <si>
    <t>firstname</t>
  </si>
  <si>
    <t>Agr_I</t>
  </si>
  <si>
    <t>Agri_II</t>
  </si>
  <si>
    <t>Bio_I</t>
  </si>
  <si>
    <t>Bio_II</t>
  </si>
  <si>
    <t>Chem_I</t>
  </si>
  <si>
    <t>Chem_II</t>
  </si>
  <si>
    <t>Chi_I</t>
  </si>
  <si>
    <t>Chi_II</t>
  </si>
  <si>
    <t>Chi_III</t>
  </si>
  <si>
    <t>Eng_I</t>
  </si>
  <si>
    <t>Eng_II</t>
  </si>
  <si>
    <t>Eng_III</t>
  </si>
  <si>
    <t>Geo_I</t>
  </si>
  <si>
    <t>Geo_II</t>
  </si>
  <si>
    <t>His_I</t>
  </si>
  <si>
    <t>His_II</t>
  </si>
  <si>
    <t>Maths_I</t>
  </si>
  <si>
    <t>Maths_II</t>
  </si>
  <si>
    <t>Phy_I</t>
  </si>
  <si>
    <t>Phy_II</t>
  </si>
  <si>
    <t>Sod_I</t>
  </si>
  <si>
    <t>Sod_II</t>
  </si>
  <si>
    <t>Bio</t>
  </si>
  <si>
    <t>Chem</t>
  </si>
  <si>
    <t>Chi</t>
  </si>
  <si>
    <t>Eng</t>
  </si>
  <si>
    <t>Geo</t>
  </si>
  <si>
    <t>His</t>
  </si>
  <si>
    <t>Maths</t>
  </si>
  <si>
    <t>Phy</t>
  </si>
  <si>
    <t>Sod</t>
  </si>
  <si>
    <t>Agr</t>
  </si>
  <si>
    <t>Agr_Pos</t>
  </si>
  <si>
    <t>Agr_Grade</t>
  </si>
  <si>
    <t>Bio_Pos</t>
  </si>
  <si>
    <t>Bio_Grade</t>
  </si>
  <si>
    <t>Chem_Pos</t>
  </si>
  <si>
    <t>Chem_Grade</t>
  </si>
  <si>
    <t>Chi_Pos</t>
  </si>
  <si>
    <t>Chi_Grade</t>
  </si>
  <si>
    <t>Eng_Pos</t>
  </si>
  <si>
    <t>Eng_Grade</t>
  </si>
  <si>
    <t>Geo_Pos</t>
  </si>
  <si>
    <t>Geo_Grade</t>
  </si>
  <si>
    <t>His_Pos</t>
  </si>
  <si>
    <t>His_Grade</t>
  </si>
  <si>
    <t>Maths_Pos</t>
  </si>
  <si>
    <t>Maths_Grade</t>
  </si>
  <si>
    <t>Phy_Pos</t>
  </si>
  <si>
    <t>Phy_Grade</t>
  </si>
  <si>
    <t>Sod_Pos</t>
  </si>
  <si>
    <t>Sod_Grade</t>
  </si>
  <si>
    <t>Bk</t>
  </si>
  <si>
    <t>Bk_Pos</t>
  </si>
  <si>
    <t>Bk_I</t>
  </si>
  <si>
    <t>Bk_II</t>
  </si>
  <si>
    <t>Bk_Grade</t>
  </si>
  <si>
    <t>Simbeye</t>
  </si>
  <si>
    <t>Munthali</t>
  </si>
  <si>
    <t>Kalagho</t>
  </si>
  <si>
    <t>Florence</t>
  </si>
  <si>
    <t>Mathews</t>
  </si>
  <si>
    <t>Mughogho</t>
  </si>
  <si>
    <t>Msukwa</t>
  </si>
  <si>
    <t>Mwambene</t>
  </si>
  <si>
    <t>Mary</t>
  </si>
  <si>
    <t>John</t>
  </si>
  <si>
    <t>Munkhondya</t>
  </si>
  <si>
    <t>Jestinah</t>
  </si>
  <si>
    <t>User Guide</t>
  </si>
  <si>
    <t>General Information:</t>
  </si>
  <si>
    <r>
      <t xml:space="preserve">2. The template is </t>
    </r>
    <r>
      <rPr>
        <b/>
        <i/>
        <sz val="13"/>
        <color theme="1"/>
        <rFont val="Century Gothic"/>
        <family val="2"/>
      </rPr>
      <t>fully automated</t>
    </r>
    <r>
      <rPr>
        <sz val="13"/>
        <color theme="1"/>
        <rFont val="Century Gothic"/>
        <family val="2"/>
      </rPr>
      <t xml:space="preserve">, such that, teachers are only required to enter scores of their respective subjects </t>
    </r>
  </si>
  <si>
    <t>4. Should there be needs for changes, Contact the developer for guidance.</t>
  </si>
  <si>
    <t>Tabs</t>
  </si>
  <si>
    <t xml:space="preserve">Junior Section </t>
  </si>
  <si>
    <t>Entering Scores</t>
  </si>
  <si>
    <t>2. In the Form1 and Form2 Sheets, correct scores must be entered in the green columns only, bearing each subject against each student.</t>
  </si>
  <si>
    <t>Senior Section</t>
  </si>
  <si>
    <t xml:space="preserve">2. Correct scores must be entered in the columns bearing each subject against each student. </t>
  </si>
  <si>
    <r>
      <t xml:space="preserve">1. The template has seven tabs, that is, </t>
    </r>
    <r>
      <rPr>
        <b/>
        <sz val="13"/>
        <color theme="1"/>
        <rFont val="Century Gothic"/>
        <family val="2"/>
      </rPr>
      <t>Instructions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Form1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Form2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Form3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Form3Analysis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Form4</t>
    </r>
    <r>
      <rPr>
        <sz val="13"/>
        <color theme="1"/>
        <rFont val="Century Gothic"/>
        <family val="2"/>
      </rPr>
      <t xml:space="preserve">, </t>
    </r>
    <r>
      <rPr>
        <b/>
        <sz val="13"/>
        <color theme="1"/>
        <rFont val="Century Gothic"/>
        <family val="2"/>
      </rPr>
      <t>Form4Analysis</t>
    </r>
    <r>
      <rPr>
        <sz val="13"/>
        <color theme="1"/>
        <rFont val="Century Gothic"/>
        <family val="2"/>
      </rPr>
      <t>.</t>
    </r>
  </si>
  <si>
    <r>
      <t xml:space="preserve">3. It was developed as a data source for the </t>
    </r>
    <r>
      <rPr>
        <b/>
        <i/>
        <sz val="13"/>
        <color theme="1"/>
        <rFont val="Century Gothic"/>
        <family val="2"/>
      </rPr>
      <t>"Reports Generator"</t>
    </r>
    <r>
      <rPr>
        <sz val="13"/>
        <color theme="1"/>
        <rFont val="Century Gothic"/>
        <family val="2"/>
      </rPr>
      <t xml:space="preserve"> software, as such </t>
    </r>
    <r>
      <rPr>
        <b/>
        <i/>
        <sz val="13"/>
        <color rgb="FFFF0000"/>
        <rFont val="Century Gothic"/>
        <family val="2"/>
      </rPr>
      <t>Users do not have rights of changing its functionalities</t>
    </r>
    <r>
      <rPr>
        <sz val="13"/>
        <color theme="1"/>
        <rFont val="Century Gothic"/>
        <family val="2"/>
      </rPr>
      <t>.</t>
    </r>
  </si>
  <si>
    <r>
      <t xml:space="preserve">1. </t>
    </r>
    <r>
      <rPr>
        <b/>
        <sz val="13"/>
        <color theme="1"/>
        <rFont val="Century Gothic"/>
        <family val="2"/>
      </rPr>
      <t>Form 1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 xml:space="preserve">Form </t>
    </r>
    <r>
      <rPr>
        <sz val="13"/>
        <color theme="1"/>
        <rFont val="Century Gothic"/>
        <family val="2"/>
      </rPr>
      <t xml:space="preserve">2 scores must be entered in the </t>
    </r>
    <r>
      <rPr>
        <b/>
        <sz val="13"/>
        <color theme="1"/>
        <rFont val="Century Gothic"/>
        <family val="2"/>
      </rPr>
      <t>Form1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Form2</t>
    </r>
    <r>
      <rPr>
        <sz val="13"/>
        <color theme="1"/>
        <rFont val="Century Gothic"/>
        <family val="2"/>
      </rPr>
      <t xml:space="preserve"> sheets Respectively.</t>
    </r>
  </si>
  <si>
    <r>
      <t xml:space="preserve">3. All </t>
    </r>
    <r>
      <rPr>
        <b/>
        <sz val="13"/>
        <color theme="1"/>
        <rFont val="Century Gothic"/>
        <family val="2"/>
      </rPr>
      <t>grades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positions</t>
    </r>
    <r>
      <rPr>
        <sz val="13"/>
        <color theme="1"/>
        <rFont val="Century Gothic"/>
        <family val="2"/>
      </rPr>
      <t xml:space="preserve"> must </t>
    </r>
    <r>
      <rPr>
        <b/>
        <sz val="13"/>
        <color theme="1"/>
        <rFont val="Century Gothic"/>
        <family val="2"/>
      </rPr>
      <t>remain untouched</t>
    </r>
    <r>
      <rPr>
        <sz val="13"/>
        <color theme="1"/>
        <rFont val="Century Gothic"/>
        <family val="2"/>
      </rPr>
      <t xml:space="preserve"> as excel automatically fills these columns based on the entered scores.</t>
    </r>
  </si>
  <si>
    <r>
      <t xml:space="preserve">1. </t>
    </r>
    <r>
      <rPr>
        <b/>
        <sz val="13"/>
        <color theme="1"/>
        <rFont val="Century Gothic"/>
        <family val="2"/>
      </rPr>
      <t xml:space="preserve">Form 3 </t>
    </r>
    <r>
      <rPr>
        <sz val="13"/>
        <color theme="1"/>
        <rFont val="Century Gothic"/>
        <family val="2"/>
      </rPr>
      <t xml:space="preserve">and </t>
    </r>
    <r>
      <rPr>
        <b/>
        <sz val="13"/>
        <color theme="1"/>
        <rFont val="Century Gothic"/>
        <family val="2"/>
      </rPr>
      <t>Form 4</t>
    </r>
    <r>
      <rPr>
        <sz val="13"/>
        <color theme="1"/>
        <rFont val="Century Gothic"/>
        <family val="2"/>
      </rPr>
      <t xml:space="preserve"> scores will be entered in the </t>
    </r>
    <r>
      <rPr>
        <b/>
        <sz val="13"/>
        <color theme="1"/>
        <rFont val="Century Gothic"/>
        <family val="2"/>
      </rPr>
      <t>Form3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Form4</t>
    </r>
    <r>
      <rPr>
        <sz val="13"/>
        <color theme="1"/>
        <rFont val="Century Gothic"/>
        <family val="2"/>
      </rPr>
      <t xml:space="preserve"> sheets Respectively.</t>
    </r>
  </si>
  <si>
    <t>DISCLAIMER!!!</t>
  </si>
  <si>
    <r>
      <rPr>
        <b/>
        <sz val="14"/>
        <color rgb="FF7030A0"/>
        <rFont val="Century Gothic"/>
        <family val="2"/>
      </rPr>
      <t>Note:</t>
    </r>
    <r>
      <rPr>
        <sz val="11"/>
        <color theme="1"/>
        <rFont val="Century Gothic"/>
        <family val="2"/>
      </rPr>
      <t xml:space="preserve"> </t>
    </r>
  </si>
  <si>
    <r>
      <t xml:space="preserve">1. This template was developed to </t>
    </r>
    <r>
      <rPr>
        <b/>
        <i/>
        <sz val="13"/>
        <color theme="1"/>
        <rFont val="Century Gothic"/>
        <family val="2"/>
      </rPr>
      <t>hundle</t>
    </r>
    <r>
      <rPr>
        <sz val="13"/>
        <color theme="1"/>
        <rFont val="Century Gothic"/>
        <family val="2"/>
      </rPr>
      <t xml:space="preserve"> and </t>
    </r>
    <r>
      <rPr>
        <b/>
        <i/>
        <sz val="13"/>
        <color theme="1"/>
        <rFont val="Century Gothic"/>
        <family val="2"/>
      </rPr>
      <t xml:space="preserve">manage </t>
    </r>
    <r>
      <rPr>
        <sz val="13"/>
        <color theme="1"/>
        <rFont val="Century Gothic"/>
        <family val="2"/>
      </rPr>
      <t xml:space="preserve">test scores </t>
    </r>
    <r>
      <rPr>
        <b/>
        <i/>
        <sz val="13"/>
        <color theme="1"/>
        <rFont val="Century Gothic"/>
        <family val="2"/>
      </rPr>
      <t xml:space="preserve">on behalf of teachers. </t>
    </r>
  </si>
  <si>
    <t>NEW PALM EDUCATION CENTER</t>
  </si>
  <si>
    <r>
      <t xml:space="preserve">After entering the scores, click </t>
    </r>
    <r>
      <rPr>
        <b/>
        <sz val="13"/>
        <color theme="1"/>
        <rFont val="Century Gothic"/>
        <family val="2"/>
      </rPr>
      <t>'Ctrl + S'</t>
    </r>
    <r>
      <rPr>
        <sz val="13"/>
        <color theme="1"/>
        <rFont val="Century Gothic"/>
        <family val="2"/>
      </rPr>
      <t xml:space="preserve"> to </t>
    </r>
    <r>
      <rPr>
        <b/>
        <sz val="13"/>
        <color theme="1"/>
        <rFont val="Century Gothic"/>
        <family val="2"/>
      </rPr>
      <t>save</t>
    </r>
    <r>
      <rPr>
        <sz val="13"/>
        <color theme="1"/>
        <rFont val="Century Gothic"/>
        <family val="2"/>
      </rPr>
      <t xml:space="preserve"> the changes made.</t>
    </r>
  </si>
  <si>
    <r>
      <t xml:space="preserve"> </t>
    </r>
    <r>
      <rPr>
        <b/>
        <sz val="11"/>
        <color theme="1"/>
        <rFont val="Century Gothic"/>
        <family val="2"/>
      </rPr>
      <t>@New Palm Education Center, Examination Department</t>
    </r>
  </si>
  <si>
    <t>Column1</t>
  </si>
  <si>
    <t>Eliza</t>
  </si>
  <si>
    <t>Chiona</t>
  </si>
  <si>
    <t>Mercy</t>
  </si>
  <si>
    <t>Enettle</t>
  </si>
  <si>
    <t>Mswero</t>
  </si>
  <si>
    <t>Chanya</t>
  </si>
  <si>
    <t>Chisunkha</t>
  </si>
  <si>
    <t>Wongani</t>
  </si>
  <si>
    <t>Banda</t>
  </si>
  <si>
    <t>Mwiba</t>
  </si>
  <si>
    <t>Adijah</t>
  </si>
  <si>
    <t>Bly</t>
  </si>
  <si>
    <t>Mayamiko</t>
  </si>
  <si>
    <t>Chizi</t>
  </si>
  <si>
    <t>Juliet</t>
  </si>
  <si>
    <t>Nyirongo</t>
  </si>
  <si>
    <t>Rhodah</t>
  </si>
  <si>
    <t>Mtindia</t>
  </si>
  <si>
    <t>Wachisa</t>
  </si>
  <si>
    <t>Mtafya</t>
  </si>
  <si>
    <t>Happy</t>
  </si>
  <si>
    <t>Nkhambule</t>
  </si>
  <si>
    <t>Alfred</t>
  </si>
  <si>
    <t>Tembo</t>
  </si>
  <si>
    <t xml:space="preserve">Shadreck </t>
  </si>
  <si>
    <t>Chizumira</t>
  </si>
  <si>
    <t>Ekson</t>
  </si>
  <si>
    <t>Pwele</t>
  </si>
  <si>
    <t>Rabecca</t>
  </si>
  <si>
    <t>Mulaga</t>
  </si>
  <si>
    <t>Chrissy</t>
  </si>
  <si>
    <t>Muyira</t>
  </si>
  <si>
    <t>Kettie</t>
  </si>
  <si>
    <t>Asimenye</t>
  </si>
  <si>
    <t>Chimango</t>
  </si>
  <si>
    <t>Kumwenda</t>
  </si>
  <si>
    <t>Bright</t>
  </si>
  <si>
    <t>Precious</t>
  </si>
  <si>
    <t>Mwalwanda</t>
  </si>
  <si>
    <t>Praise</t>
  </si>
  <si>
    <t>Kileka</t>
  </si>
  <si>
    <t>Ashindikwe</t>
  </si>
  <si>
    <t>Mwamulima</t>
  </si>
  <si>
    <t>Mkandawire</t>
  </si>
  <si>
    <t>Vinjeru</t>
  </si>
  <si>
    <t>Nyondo</t>
  </si>
  <si>
    <t>Hope</t>
  </si>
  <si>
    <t>Dexter</t>
  </si>
  <si>
    <t>Festus</t>
  </si>
  <si>
    <t>Nthara</t>
  </si>
  <si>
    <t>Mudolo</t>
  </si>
  <si>
    <t>Solomon</t>
  </si>
  <si>
    <t>Makhumbo</t>
  </si>
  <si>
    <t>Mnyenyembe</t>
  </si>
  <si>
    <t>Emily</t>
  </si>
  <si>
    <t>Milanzie</t>
  </si>
  <si>
    <t>Reveletion</t>
  </si>
  <si>
    <t>Simwinga</t>
  </si>
  <si>
    <t>Daniel</t>
  </si>
  <si>
    <t>Kitha</t>
  </si>
  <si>
    <t>Patrick</t>
  </si>
  <si>
    <t>Chibaba</t>
  </si>
  <si>
    <t>Moreen</t>
  </si>
  <si>
    <t>Gondwe</t>
  </si>
  <si>
    <t>Grace</t>
  </si>
  <si>
    <t>Lukali</t>
  </si>
  <si>
    <t>Rachael</t>
  </si>
  <si>
    <t>Philles</t>
  </si>
  <si>
    <t>Siame</t>
  </si>
  <si>
    <t>Brown</t>
  </si>
  <si>
    <t>Simwaba</t>
  </si>
  <si>
    <t>Brighton</t>
  </si>
  <si>
    <t>Ngonya</t>
  </si>
  <si>
    <t>Rumbani</t>
  </si>
  <si>
    <t>Mshani</t>
  </si>
  <si>
    <t>Peter</t>
  </si>
  <si>
    <t>Happiness</t>
  </si>
  <si>
    <t>Katyetye</t>
  </si>
  <si>
    <t>Isaac</t>
  </si>
  <si>
    <t>Kaonga</t>
  </si>
  <si>
    <t>Beauty</t>
  </si>
  <si>
    <t>Simfukwe</t>
  </si>
  <si>
    <t>Sibale</t>
  </si>
  <si>
    <t>Emmelia</t>
  </si>
  <si>
    <t>Venster</t>
  </si>
  <si>
    <t>Benadetah</t>
  </si>
  <si>
    <t>Mkwala</t>
  </si>
  <si>
    <t>Kamisah</t>
  </si>
  <si>
    <t>Mbotwa</t>
  </si>
  <si>
    <t>Lwitiko</t>
  </si>
  <si>
    <t>Mchire</t>
  </si>
  <si>
    <t>Emmanuel</t>
  </si>
  <si>
    <t>Masebo</t>
  </si>
  <si>
    <t>Agness</t>
  </si>
  <si>
    <t>Kabaghe</t>
  </si>
  <si>
    <t>Jordan</t>
  </si>
  <si>
    <t>Chimba</t>
  </si>
  <si>
    <t>Twambilire</t>
  </si>
  <si>
    <t>Atupele</t>
  </si>
  <si>
    <t>Kaminyoghe</t>
  </si>
  <si>
    <t>Temwachi</t>
  </si>
  <si>
    <t>Kayira</t>
  </si>
  <si>
    <t>Chisomo</t>
  </si>
  <si>
    <t>Martha</t>
  </si>
  <si>
    <t>Sichula</t>
  </si>
  <si>
    <t>Gift</t>
  </si>
  <si>
    <t>Lonnex</t>
  </si>
  <si>
    <t>Chiumia</t>
  </si>
  <si>
    <t>Mwakapenda</t>
  </si>
  <si>
    <t>Moses</t>
  </si>
  <si>
    <t>Moyo</t>
  </si>
  <si>
    <t>Myness</t>
  </si>
  <si>
    <t>Mwenechanya</t>
  </si>
  <si>
    <t>Esther</t>
  </si>
  <si>
    <t>Msowoya</t>
  </si>
  <si>
    <t>Njolowe</t>
  </si>
  <si>
    <t>Watipaso</t>
  </si>
  <si>
    <t>Anna</t>
  </si>
  <si>
    <t>Kayange</t>
  </si>
  <si>
    <t>Christopher</t>
  </si>
  <si>
    <t>Lusungu</t>
  </si>
  <si>
    <t>Aaron</t>
  </si>
  <si>
    <t>Kapenda</t>
  </si>
  <si>
    <t>Blessings</t>
  </si>
  <si>
    <t>Wakisa</t>
  </si>
  <si>
    <t>Kayola</t>
  </si>
  <si>
    <t>Ezelinah</t>
  </si>
  <si>
    <t>Kamwagha</t>
  </si>
  <si>
    <t>Japhali</t>
  </si>
  <si>
    <t>Nkhoma</t>
  </si>
  <si>
    <t>Trinity</t>
  </si>
  <si>
    <t>Manda</t>
  </si>
  <si>
    <t>Chirwa</t>
  </si>
  <si>
    <t>Godfrey</t>
  </si>
  <si>
    <t>Mtawa</t>
  </si>
  <si>
    <t>Fraha</t>
  </si>
  <si>
    <t>Alice</t>
  </si>
  <si>
    <t>Mtambo</t>
  </si>
  <si>
    <t>Rose</t>
  </si>
  <si>
    <t>Ikwanga</t>
  </si>
  <si>
    <t>Wisdom</t>
  </si>
  <si>
    <t>Mphatso</t>
  </si>
  <si>
    <t>Maria</t>
  </si>
  <si>
    <t>Muyila</t>
  </si>
  <si>
    <t>Joseph</t>
  </si>
  <si>
    <t>Mbukwa</t>
  </si>
  <si>
    <t>Laston</t>
  </si>
  <si>
    <t>Muyaba</t>
  </si>
  <si>
    <t>Davie</t>
  </si>
  <si>
    <t>Chairmer</t>
  </si>
  <si>
    <t>Elizabeth</t>
  </si>
  <si>
    <t>Mukumbwa</t>
  </si>
  <si>
    <t>Idah</t>
  </si>
  <si>
    <t>Phiri</t>
  </si>
  <si>
    <t>Stanley</t>
  </si>
  <si>
    <t>Mwaupighu</t>
  </si>
  <si>
    <t>Ireen</t>
  </si>
  <si>
    <t>Singini</t>
  </si>
  <si>
    <t>Hilda</t>
  </si>
  <si>
    <t>Mtegha</t>
  </si>
  <si>
    <t>Merryness</t>
  </si>
  <si>
    <t>Nkhonya</t>
  </si>
  <si>
    <t>Iddah</t>
  </si>
  <si>
    <t>Donald</t>
  </si>
  <si>
    <t>Silwimba</t>
  </si>
  <si>
    <t>Dyson</t>
  </si>
  <si>
    <t>Geshom</t>
  </si>
  <si>
    <t>Mlenga</t>
  </si>
  <si>
    <t>Dickson</t>
  </si>
  <si>
    <t>Ulemu</t>
  </si>
  <si>
    <t>Lusekelo</t>
  </si>
  <si>
    <t>Elisa</t>
  </si>
  <si>
    <t>Vincent</t>
  </si>
  <si>
    <t>Mubisa</t>
  </si>
  <si>
    <t>Lusako</t>
  </si>
  <si>
    <t>Silungwe</t>
  </si>
  <si>
    <t>Angellah</t>
  </si>
  <si>
    <t>Sinzumwah</t>
  </si>
  <si>
    <t>Noah</t>
  </si>
  <si>
    <t>Faith</t>
  </si>
  <si>
    <t>Johanah</t>
  </si>
  <si>
    <t>Mkumbwa</t>
  </si>
  <si>
    <t>Ellen</t>
  </si>
  <si>
    <t>Joyce</t>
  </si>
  <si>
    <t>Sangulukani</t>
  </si>
  <si>
    <t>Alinuswe</t>
  </si>
  <si>
    <t>Kapito</t>
  </si>
  <si>
    <t>Lucy</t>
  </si>
  <si>
    <t>Benjamin</t>
  </si>
  <si>
    <t>Sichera</t>
  </si>
  <si>
    <t>Aisha</t>
  </si>
  <si>
    <t>Spider</t>
  </si>
  <si>
    <t>Mwandira</t>
  </si>
  <si>
    <t>Rehema</t>
  </si>
  <si>
    <t>Maggie</t>
  </si>
  <si>
    <t>Frankie</t>
  </si>
  <si>
    <t>Malinga</t>
  </si>
  <si>
    <t>Leftings</t>
  </si>
  <si>
    <t>Msokwa</t>
  </si>
  <si>
    <t>Annah</t>
  </si>
  <si>
    <t>Ephat</t>
  </si>
  <si>
    <t>Bernadette</t>
  </si>
  <si>
    <t>Kanyika</t>
  </si>
  <si>
    <t>Mkisi</t>
  </si>
  <si>
    <t>Pilirani</t>
  </si>
  <si>
    <t>Rombani</t>
  </si>
  <si>
    <t>Kalua</t>
  </si>
  <si>
    <t>Pearson</t>
  </si>
  <si>
    <t>Benard</t>
  </si>
  <si>
    <t>Catherine</t>
  </si>
  <si>
    <t>Simchimba</t>
  </si>
  <si>
    <t>Chihana</t>
  </si>
  <si>
    <t>Mlungu</t>
  </si>
  <si>
    <t>Mwalwimba</t>
  </si>
  <si>
    <t>Fidess</t>
  </si>
  <si>
    <t>Wasambo</t>
  </si>
  <si>
    <t>Rodwell</t>
  </si>
  <si>
    <t>Nyirenda</t>
  </si>
  <si>
    <t>Haonga</t>
  </si>
  <si>
    <t>Timothy</t>
  </si>
  <si>
    <t>Getrude</t>
  </si>
  <si>
    <t>Mbughi</t>
  </si>
  <si>
    <t>Desire</t>
  </si>
  <si>
    <t>Kelafe</t>
  </si>
  <si>
    <t>Msango</t>
  </si>
  <si>
    <t>Titus</t>
  </si>
  <si>
    <t>Silumbu</t>
  </si>
  <si>
    <t>Jailos</t>
  </si>
  <si>
    <t>Kaira</t>
  </si>
  <si>
    <t>Jim</t>
  </si>
  <si>
    <t>Kapange</t>
  </si>
  <si>
    <t>Mines</t>
  </si>
  <si>
    <t>Lweya</t>
  </si>
  <si>
    <t>Kayuni</t>
  </si>
  <si>
    <t>Mogha</t>
  </si>
  <si>
    <t>Queen</t>
  </si>
  <si>
    <t>Fumbani</t>
  </si>
  <si>
    <t>Ngambi</t>
  </si>
  <si>
    <t>Mwakapange</t>
  </si>
  <si>
    <t>Stanely</t>
  </si>
  <si>
    <t>Chihaule</t>
  </si>
  <si>
    <t>Lister</t>
  </si>
  <si>
    <t>Kawonga</t>
  </si>
  <si>
    <t>Ednah</t>
  </si>
  <si>
    <t>Swila</t>
  </si>
  <si>
    <t>Lyness</t>
  </si>
  <si>
    <t>Kalinga</t>
  </si>
  <si>
    <t>Gabriel</t>
  </si>
  <si>
    <t>Cosmas</t>
  </si>
  <si>
    <t>Loveness</t>
  </si>
  <si>
    <t>Joel</t>
  </si>
  <si>
    <t>Osward</t>
  </si>
  <si>
    <t>Kanjere</t>
  </si>
  <si>
    <r>
      <t xml:space="preserve">3. The </t>
    </r>
    <r>
      <rPr>
        <b/>
        <sz val="13"/>
        <color theme="1"/>
        <rFont val="Century Gothic"/>
        <family val="2"/>
      </rPr>
      <t>Form3Analysis</t>
    </r>
    <r>
      <rPr>
        <sz val="13"/>
        <color theme="1"/>
        <rFont val="Century Gothic"/>
        <family val="2"/>
      </rPr>
      <t xml:space="preserve"> and </t>
    </r>
    <r>
      <rPr>
        <b/>
        <sz val="13"/>
        <color theme="1"/>
        <rFont val="Century Gothic"/>
        <family val="2"/>
      </rPr>
      <t>Form4Analysis</t>
    </r>
    <r>
      <rPr>
        <sz val="13"/>
        <color theme="1"/>
        <rFont val="Century Gothic"/>
        <family val="2"/>
      </rPr>
      <t xml:space="preserve"> sheets are for summerising Form 3 and Form 4 Scores as such they should </t>
    </r>
    <r>
      <rPr>
        <b/>
        <sz val="13"/>
        <color rgb="FFFF0000"/>
        <rFont val="Century Gothic"/>
        <family val="2"/>
      </rPr>
      <t>not be altered</t>
    </r>
  </si>
  <si>
    <t>Kapanda</t>
  </si>
  <si>
    <t>Eng_I2</t>
  </si>
  <si>
    <t>Chi_I2</t>
  </si>
  <si>
    <t>Mlabwa</t>
  </si>
  <si>
    <t>Flonicah</t>
  </si>
  <si>
    <t>Orecious</t>
  </si>
  <si>
    <t>Mwamphachi</t>
  </si>
  <si>
    <t>Joyce Gid</t>
  </si>
  <si>
    <t>Gladys</t>
  </si>
  <si>
    <t>Total</t>
  </si>
  <si>
    <t>CPos</t>
  </si>
  <si>
    <t>1. The Developer will not be held liable for any Data loss attributing to careless usage of the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</si>
</sst>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20"/>
      <color rgb="FF7030A0"/>
      <name val="Times New Roman"/>
      <family val="1"/>
    </font>
    <font>
      <sz val="11"/>
      <color theme="1"/>
      <name val="Century Gothic"/>
      <family val="2"/>
    </font>
    <font>
      <sz val="13"/>
      <color theme="1"/>
      <name val="Century Gothic"/>
      <family val="2"/>
    </font>
    <font>
      <b/>
      <sz val="13"/>
      <color theme="1"/>
      <name val="Century Gothic"/>
      <family val="2"/>
    </font>
    <font>
      <b/>
      <i/>
      <sz val="13"/>
      <color rgb="FFFF0000"/>
      <name val="Century Gothic"/>
      <family val="2"/>
    </font>
    <font>
      <b/>
      <i/>
      <sz val="13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aur"/>
      <family val="1"/>
    </font>
    <font>
      <b/>
      <sz val="14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4"/>
      <color rgb="FF7030A0"/>
      <name val="Century Gothic"/>
      <family val="2"/>
    </font>
    <font>
      <b/>
      <sz val="20"/>
      <color theme="1"/>
      <name val="Times New Roman"/>
      <family val="1"/>
    </font>
    <font>
      <b/>
      <sz val="13"/>
      <color rgb="FFFF0000"/>
      <name val="Century Gothic"/>
      <family val="2"/>
    </font>
    <font>
      <sz val="20"/>
      <color theme="0"/>
      <name val="Times New Roman"/>
      <family val="1"/>
    </font>
    <font>
      <sz val="20"/>
      <color theme="1"/>
      <name val="Times New Roman"/>
      <family val="1"/>
    </font>
    <font>
      <sz val="20"/>
      <color rgb="FFFF0000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5" borderId="0" xfId="0" applyFont="1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0" fillId="0" borderId="0" xfId="0" applyFont="1"/>
    <xf numFmtId="0" fontId="1" fillId="0" borderId="0" xfId="0" applyFont="1" applyAlignment="1">
      <alignment vertical="center"/>
    </xf>
    <xf numFmtId="0" fontId="11" fillId="6" borderId="0" xfId="0" applyFont="1" applyFill="1" applyAlignment="1">
      <alignment vertical="center"/>
    </xf>
    <xf numFmtId="0" fontId="5" fillId="0" borderId="0" xfId="0" applyFont="1" applyAlignment="1">
      <alignment horizontal="left" indent="2"/>
    </xf>
    <xf numFmtId="0" fontId="11" fillId="0" borderId="0" xfId="0" applyFont="1"/>
    <xf numFmtId="0" fontId="6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6" borderId="0" xfId="0" applyFont="1" applyFill="1"/>
    <xf numFmtId="0" fontId="4" fillId="6" borderId="0" xfId="0" applyFont="1" applyFill="1"/>
    <xf numFmtId="0" fontId="14" fillId="2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1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6" fillId="4" borderId="0" xfId="0" applyFont="1" applyFill="1" applyAlignment="1" applyProtection="1">
      <alignment horizontal="center"/>
      <protection locked="0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9" borderId="0" xfId="0" applyFont="1" applyFill="1" applyAlignment="1" applyProtection="1">
      <alignment horizontal="center"/>
      <protection locked="0"/>
    </xf>
    <xf numFmtId="0" fontId="20" fillId="4" borderId="0" xfId="0" applyFont="1" applyFill="1"/>
    <xf numFmtId="0" fontId="20" fillId="4" borderId="0" xfId="0" applyFont="1" applyFill="1" applyAlignment="1">
      <alignment horizontal="center"/>
    </xf>
    <xf numFmtId="0" fontId="20" fillId="0" borderId="0" xfId="0" applyFont="1"/>
    <xf numFmtId="0" fontId="20" fillId="8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19"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none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none">
          <fgColor indexed="64"/>
          <bgColor rgb="FFFFC000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AB2454-CF3D-48C2-A4CD-B7D4E03B0490}" name="Table7" displayName="Table7" ref="C1:C36" totalsRowShown="0" headerRowDxfId="218">
  <autoFilter ref="C1:C36" xr:uid="{EAAB2454-CF3D-48C2-A4CD-B7D4E03B0490}"/>
  <tableColumns count="1">
    <tableColumn id="1" xr3:uid="{EBC19578-C129-4848-ABE9-E24C492E19F3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710ABA-7FD9-4563-B8C1-E21964ED160C}" name="Table25" displayName="Table25" ref="A1:AO61" totalsRowShown="0" headerRowDxfId="217" dataDxfId="216">
  <autoFilter ref="A1:AO61" xr:uid="{CADFDE5C-D8B0-4040-B77B-89311DF6B4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</autoFilter>
  <sortState xmlns:xlrd2="http://schemas.microsoft.com/office/spreadsheetml/2017/richdata2" ref="A2:AM61">
    <sortCondition ref="A1:A61"/>
  </sortState>
  <tableColumns count="41">
    <tableColumn id="1" xr3:uid="{D7290011-91D9-4641-961F-A0CC21621DC6}" name="firstname" dataDxfId="215"/>
    <tableColumn id="2" xr3:uid="{5B1D7A6F-F36B-452B-9BED-B157A857005E}" name="surname" dataDxfId="214"/>
    <tableColumn id="3" xr3:uid="{9912790C-14EF-4DA0-8AC4-27174E16F883}" name="Agr" dataDxfId="213"/>
    <tableColumn id="16" xr3:uid="{9C25B7B1-216D-4D4D-9218-820EEF8FF84F}" name="Agr_Pos" dataDxfId="212">
      <calculatedColumnFormula>IF(Table25[Agr]="","",RANK(Table25[[#This Row],[Agr]], Table25[Agr],0))</calculatedColumnFormula>
    </tableColumn>
    <tableColumn id="15" xr3:uid="{06C6115F-95EC-4697-B360-143F85CDC7B9}" name="Agr_Grade" dataDxfId="211">
      <calculatedColumnFormula>IF(Table25[[#This Row],[Agr]]="","",IF(Table25[[#This Row],[Agr]]&gt;=80,"A", IF(Table25[[#This Row],[Agr]]&gt;=70,"B", IF(Table25[[#This Row],[Agr]]&gt;=51,"C",IF(Table25[[#This Row],[Agr]]&gt;=40,"D","F")))))</calculatedColumnFormula>
    </tableColumn>
    <tableColumn id="4" xr3:uid="{305EFB18-A46A-4925-8476-E57AAA714EB6}" name="Bk" dataDxfId="210"/>
    <tableColumn id="18" xr3:uid="{6DC9AC30-974B-4613-98C5-6A8C8B345BA3}" name="Bk_Pos" dataDxfId="209">
      <calculatedColumnFormula>IF(Table25[Bk]="","",RANK(Table25[[#This Row],[Bk]], Table25[Bk],0))</calculatedColumnFormula>
    </tableColumn>
    <tableColumn id="17" xr3:uid="{DD286BE2-7C96-41DC-A60E-9591D7FF0C53}" name="Bk_Grade" dataDxfId="208">
      <calculatedColumnFormula>IF(Table25[[#This Row],[Bk]]="","",IF(Table25[[#This Row],[Bk]]&gt;=80,"A", IF(Table25[[#This Row],[Bk]]&gt;=70,"B", IF(Table25[[#This Row],[Bk]]&gt;=51,"C",IF(Table25[[#This Row],[Bk]]&gt;=40,"D","F")))))</calculatedColumnFormula>
    </tableColumn>
    <tableColumn id="5" xr3:uid="{5E78EDDB-2FCD-4DC3-9D42-948208F4C95E}" name="Bio" dataDxfId="207"/>
    <tableColumn id="20" xr3:uid="{0B126079-E19C-4E9B-81BD-ABEC2346A3C7}" name="Bio_Pos" dataDxfId="206">
      <calculatedColumnFormula>IF(Table25[Bio]="","",RANK(Table25[[#This Row],[Bio]], Table25[Bio],0))</calculatedColumnFormula>
    </tableColumn>
    <tableColumn id="19" xr3:uid="{E4D07E86-769F-473E-840F-C7EAB5998EFB}" name="Bio_Grade" dataDxfId="205">
      <calculatedColumnFormula>IF(Table25[[#This Row],[Bio]]="","",IF(Table25[[#This Row],[Bio]]&gt;=80,"A", IF(Table25[[#This Row],[Bio]]&gt;=70,"B", IF(Table25[[#This Row],[Bio]]&gt;=51,"C",IF(Table25[[#This Row],[Bio]]&gt;=40,"D","F")))))</calculatedColumnFormula>
    </tableColumn>
    <tableColumn id="6" xr3:uid="{B8E6E2DD-C0B4-4623-9FD9-E72A90A9EA5C}" name="Chem" dataDxfId="204"/>
    <tableColumn id="22" xr3:uid="{BDF598EF-D8CE-459E-90E6-6967EC01C07C}" name="Chem_Pos" dataDxfId="203">
      <calculatedColumnFormula>IF(Table25[Chem]="","",RANK(Table25[[#This Row],[Chem]], Table25[Chem],0))</calculatedColumnFormula>
    </tableColumn>
    <tableColumn id="21" xr3:uid="{83219DB6-0D5B-4C62-A52F-56ACE2E2B058}" name="Chem_Grade" dataDxfId="202">
      <calculatedColumnFormula>IF(Table25[[#This Row],[Chem]]="","",IF(Table25[[#This Row],[Chem]]&gt;=80,"A", IF(Table25[[#This Row],[Chem]]&gt;=70,"B", IF(Table25[[#This Row],[Chem]]&gt;=51,"C",IF(Table25[[#This Row],[Chem]]&gt;=40,"D","F")))))</calculatedColumnFormula>
    </tableColumn>
    <tableColumn id="40" xr3:uid="{4E20E79B-43B6-4C37-8F67-6259C61B07A5}" name="Chi_I" dataDxfId="201"/>
    <tableColumn id="39" xr3:uid="{57F5C1C1-CB3D-4856-8EEB-A26693F0CF90}" name="Chi_II" dataDxfId="200"/>
    <tableColumn id="7" xr3:uid="{2C068A33-269D-4485-A253-21B38C63ED15}" name="Chi" dataDxfId="199">
      <calculatedColumnFormula>Table25[[#This Row],[Chi_I]]+Table25[[#This Row],[Chi_II]]</calculatedColumnFormula>
    </tableColumn>
    <tableColumn id="24" xr3:uid="{32743960-2BA0-4F94-9D75-1405F059BAC3}" name="Chi_Pos" dataDxfId="198">
      <calculatedColumnFormula>IF(Table25[Chi]="","",RANK(Table25[[#This Row],[Chi]], Table25[Chi],0))</calculatedColumnFormula>
    </tableColumn>
    <tableColumn id="23" xr3:uid="{0D93C301-69B1-4DF5-86D2-73F15939A441}" name="Chi_Grade" dataDxfId="197">
      <calculatedColumnFormula>IF(Table25[[#This Row],[Chi]]="","",IF(Table25[[#This Row],[Chi]]&gt;=80,"A", IF(Table25[[#This Row],[Chi]]&gt;=70,"B", IF(Table25[[#This Row],[Chi]]&gt;=51,"C",IF(Table25[[#This Row],[Chi]]&gt;=40,"D","F")))))</calculatedColumnFormula>
    </tableColumn>
    <tableColumn id="38" xr3:uid="{5D870DF0-BF08-4FD9-84EA-0EE622C8D9AB}" name="Eng_I" dataDxfId="196"/>
    <tableColumn id="37" xr3:uid="{5CE31C42-8D20-48D8-A17E-947A8C5B98F2}" name="Eng_I2" dataDxfId="195"/>
    <tableColumn id="8" xr3:uid="{10B5CB5F-EBE8-479A-8DF6-711AC0F23832}" name="Eng" dataDxfId="194">
      <calculatedColumnFormula>Table25[[#This Row],[Eng_I]]+Table25[[#This Row],[Eng_I2]]</calculatedColumnFormula>
    </tableColumn>
    <tableColumn id="26" xr3:uid="{357419EA-D0DE-43DA-A36B-F52A0711F0D2}" name="Eng_Pos" dataDxfId="193">
      <calculatedColumnFormula>IF(Table25[Eng]="","",RANK(Table25[[#This Row],[Eng]], Table25[Eng],0))</calculatedColumnFormula>
    </tableColumn>
    <tableColumn id="25" xr3:uid="{0D378D82-C43E-4021-B5F1-68F8590A71E8}" name="Eng_Grade" dataDxfId="192">
      <calculatedColumnFormula>IF(Table25[[#This Row],[Eng]]="","",IF(Table25[[#This Row],[Eng]]&gt;=80,"A", IF(Table25[[#This Row],[Eng]]&gt;=70,"B", IF(Table25[[#This Row],[Eng]]&gt;=51,"C",IF(Table25[[#This Row],[Eng]]&gt;=40,"D","F")))))</calculatedColumnFormula>
    </tableColumn>
    <tableColumn id="9" xr3:uid="{B019056A-CAB6-47F8-84BF-BF932562DE89}" name="Geo" dataDxfId="191"/>
    <tableColumn id="28" xr3:uid="{47278D36-539D-4FC6-85B0-DAF20B5307B9}" name="Geo_Pos" dataDxfId="190">
      <calculatedColumnFormula>IF(Table25[Geo]="","",RANK(Table25[[#This Row],[Geo]], Table25[Geo],0))</calculatedColumnFormula>
    </tableColumn>
    <tableColumn id="27" xr3:uid="{56B0EA82-D2AB-40D2-872D-94FD96B5EBE5}" name="Geo_Grade" dataDxfId="189">
      <calculatedColumnFormula>IF(Table25[[#This Row],[Geo]]="","",IF(Table25[[#This Row],[Geo]]&gt;=80,"A", IF(Table25[[#This Row],[Geo]]&gt;=70,"B", IF(Table25[[#This Row],[Geo]]&gt;=51,"C",IF(Table25[[#This Row],[Geo]]&gt;=40,"D","F")))))</calculatedColumnFormula>
    </tableColumn>
    <tableColumn id="10" xr3:uid="{893308FA-70D2-49D2-9858-B77EAE506230}" name="His" dataDxfId="188"/>
    <tableColumn id="30" xr3:uid="{B5D92ABD-E99F-4A29-9193-FA5947B6F66D}" name="His_Pos" dataDxfId="187">
      <calculatedColumnFormula>IF(Table25[His]="","",RANK(Table25[[#This Row],[His]], Table25[His],0))</calculatedColumnFormula>
    </tableColumn>
    <tableColumn id="29" xr3:uid="{571EFAB1-F7A8-4773-A888-CFC6B18BFB27}" name="His_Grade" dataDxfId="186">
      <calculatedColumnFormula>IF(Table25[[#This Row],[His]]="","",IF(Table25[[#This Row],[His]]&gt;=80,"A", IF(Table25[[#This Row],[His]]&gt;=70,"B", IF(Table25[[#This Row],[His]]&gt;=51,"C",IF(Table25[[#This Row],[His]]&gt;=40,"D","F")))))</calculatedColumnFormula>
    </tableColumn>
    <tableColumn id="11" xr3:uid="{95CA900A-F6F1-4BDF-AD03-6DA75B70E05E}" name="Maths" dataDxfId="185"/>
    <tableColumn id="32" xr3:uid="{090C5199-0D42-4E7B-88B1-F181F0FCEB77}" name="Maths_Pos" dataDxfId="184">
      <calculatedColumnFormula>IF(Table25[Maths]="","",RANK(Table25[[#This Row],[Maths]], Table25[Maths],0))</calculatedColumnFormula>
    </tableColumn>
    <tableColumn id="31" xr3:uid="{A1C752F5-C0CE-4471-9C6E-ACC22DB0EEA3}" name="Maths_Grade" dataDxfId="183">
      <calculatedColumnFormula>IF(Table25[[#This Row],[Maths]]="","",IF(Table25[[#This Row],[Maths]]&gt;=80,"A", IF(Table25[[#This Row],[Maths]]&gt;=70,"B", IF(Table25[[#This Row],[Maths]]&gt;=51,"C",IF(Table25[[#This Row],[Maths]]&gt;=40,"D","F")))))</calculatedColumnFormula>
    </tableColumn>
    <tableColumn id="12" xr3:uid="{82C77871-2DE9-405B-878B-3A2D8E426B10}" name="Phy" dataDxfId="182"/>
    <tableColumn id="34" xr3:uid="{C28D9C88-6A10-45FE-BCF1-2D99920E624B}" name="Phy_Pos" dataDxfId="181">
      <calculatedColumnFormula>IF(Table25[Phy]="","",RANK(Table25[[#This Row],[Phy]], Table25[Phy],0))</calculatedColumnFormula>
    </tableColumn>
    <tableColumn id="33" xr3:uid="{04AB34F1-F840-49B8-85A3-43E74ACD303A}" name="Phy_Grade" dataDxfId="180">
      <calculatedColumnFormula>IF(Table25[[#This Row],[Phy]]="","",IF(Table25[[#This Row],[Phy]]&gt;=80,"A", IF(Table25[[#This Row],[Phy]]&gt;=70,"B", IF(Table25[[#This Row],[Phy]]&gt;=51,"C",IF(Table25[[#This Row],[Phy]]&gt;=40,"D","F")))))</calculatedColumnFormula>
    </tableColumn>
    <tableColumn id="13" xr3:uid="{DA73F8CC-BA0F-41B9-B7BC-CF52622F5ECC}" name="Sod" dataDxfId="179"/>
    <tableColumn id="35" xr3:uid="{B1520D9F-BC5C-403E-AA2E-85335EA14C0C}" name="Sod_Pos" dataDxfId="178">
      <calculatedColumnFormula>IF(Table25[Sod]="","",RANK(Table25[[#This Row],[Sod]], Table25[Sod],0))</calculatedColumnFormula>
    </tableColumn>
    <tableColumn id="36" xr3:uid="{E4B78883-56ED-44B7-AE67-FCBF4DE2F328}" name="Sod_Grade" dataDxfId="177">
      <calculatedColumnFormula>IF(Table25[[#This Row],[Sod]]="","",IF(Table25[[#This Row],[Sod]]&gt;=80,"A", IF(Table25[[#This Row],[Sod]]&gt;=70,"B", IF(Table25[[#This Row],[Sod]]&gt;=51,"C",IF(Table25[[#This Row],[Sod]]&gt;=40,"D","F")))))</calculatedColumnFormula>
    </tableColumn>
    <tableColumn id="14" xr3:uid="{D0FD5DB4-A3CF-4BCD-9C05-28E40C0D1A4D}" name="Total" dataDxfId="176">
      <calculatedColumnFormula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calculatedColumnFormula>
    </tableColumn>
    <tableColumn id="41" xr3:uid="{08C1EEC3-D4D8-41D6-94C5-1E462117A2F7}" name="CPos" dataDxfId="175">
      <calculatedColumnFormula>RANK(Table25[[#This Row],[Total]], Table25[Total],0)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DFDE5C-D8B0-4040-B77B-89311DF6B495}" name="Table2" displayName="Table2" ref="A1:AO59" totalsRowShown="0" headerRowDxfId="174" dataDxfId="173">
  <autoFilter ref="A1:AO59" xr:uid="{CADFDE5C-D8B0-4040-B77B-89311DF6B4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</autoFilter>
  <sortState xmlns:xlrd2="http://schemas.microsoft.com/office/spreadsheetml/2017/richdata2" ref="A2:AM59">
    <sortCondition ref="B1:B59"/>
  </sortState>
  <tableColumns count="41">
    <tableColumn id="1" xr3:uid="{F67CC200-5769-48D2-8533-FC8A6E673C62}" name="firstname" dataDxfId="172"/>
    <tableColumn id="2" xr3:uid="{AE9E3267-6A60-40C3-B745-D26E0415D6C4}" name="surname" dataDxfId="171"/>
    <tableColumn id="3" xr3:uid="{6D53ECDD-208C-491F-B802-DC3DC808AB61}" name="Agr" dataDxfId="170"/>
    <tableColumn id="16" xr3:uid="{F83C93F8-A3E8-46C0-8F80-CCEC60F5F066}" name="Agr_Pos" dataDxfId="169">
      <calculatedColumnFormula>IF(Table2[Agr]="","",RANK(Table2[[#This Row],[Agr]], Table2[Agr],0))</calculatedColumnFormula>
    </tableColumn>
    <tableColumn id="15" xr3:uid="{23CD8F93-6637-4299-AFD6-254A3DC55FF8}" name="Agr_Grade" dataDxfId="168">
      <calculatedColumnFormula>IF(Table2[[#This Row],[Agr]]="","",IF(Table2[[#This Row],[Agr]]&gt;=80,"A", IF(Table2[[#This Row],[Agr]]&gt;=70,"B", IF(Table2[[#This Row],[Agr]]&gt;=51,"C",IF(Table2[[#This Row],[Agr]]&gt;=40,"D","F")))))</calculatedColumnFormula>
    </tableColumn>
    <tableColumn id="4" xr3:uid="{17F49D73-BD46-4801-AC3E-879690152D74}" name="Bk" dataDxfId="167"/>
    <tableColumn id="18" xr3:uid="{65BEE1D7-1DFC-42B9-B78E-14987C8C0EAD}" name="Bk_Pos" dataDxfId="166">
      <calculatedColumnFormula>IF(Table2[Bk]="","",RANK(Table2[[#This Row],[Bk]], Table2[Bk],0))</calculatedColumnFormula>
    </tableColumn>
    <tableColumn id="17" xr3:uid="{F1E6897D-BDCB-43F1-87E1-0BD0C7667830}" name="Bk_Grade" dataDxfId="165">
      <calculatedColumnFormula>IF(Table2[[#This Row],[Bk]]="","",IF(Table2[[#This Row],[Bk]]&gt;=80,"A", IF(Table2[[#This Row],[Bk]]&gt;=70,"B", IF(Table2[[#This Row],[Bk]]&gt;=51,"C",IF(Table2[[#This Row],[Bk]]&gt;=40,"D","F")))))</calculatedColumnFormula>
    </tableColumn>
    <tableColumn id="5" xr3:uid="{E0CCC08D-A015-4BC0-9CBD-6453F311476F}" name="Bio" dataDxfId="164"/>
    <tableColumn id="20" xr3:uid="{970E3626-786A-4C39-AA9C-80B466CC3AB2}" name="Bio_Pos" dataDxfId="163">
      <calculatedColumnFormula>IF(Table2[Bio]="","",RANK(Table2[[#This Row],[Bio]], Table2[Bio],0))</calculatedColumnFormula>
    </tableColumn>
    <tableColumn id="19" xr3:uid="{959B3D97-E9FB-45ED-AC67-CDB2BE45C76A}" name="Bio_Grade" dataDxfId="162">
      <calculatedColumnFormula>IF(Table2[[#This Row],[Bio]]="","",IF(Table2[[#This Row],[Bio]]&gt;=80,"A", IF(Table2[[#This Row],[Bio]]&gt;=70,"B", IF(Table2[[#This Row],[Bio]]&gt;=51,"C",IF(Table2[[#This Row],[Bio]]&gt;=40,"D","F")))))</calculatedColumnFormula>
    </tableColumn>
    <tableColumn id="6" xr3:uid="{F0B9E9B6-5897-45AD-BD3C-2DDF1C43585F}" name="Chem" dataDxfId="161"/>
    <tableColumn id="22" xr3:uid="{7C14EA29-8BF7-4C6C-8419-A21636AD03AA}" name="Chem_Pos" dataDxfId="160">
      <calculatedColumnFormula>IF(Table2[Chem]="","",RANK(Table2[[#This Row],[Chem]], Table2[Chem],0))</calculatedColumnFormula>
    </tableColumn>
    <tableColumn id="21" xr3:uid="{349B4853-4FE5-4A66-9503-4C819CA521F9}" name="Chem_Grade" dataDxfId="159">
      <calculatedColumnFormula>IF(Table2[[#This Row],[Chem]]="","",IF(Table2[[#This Row],[Chem]]&gt;=80,"A", IF(Table2[[#This Row],[Chem]]&gt;=70,"B", IF(Table2[[#This Row],[Chem]]&gt;=51,"C",IF(Table2[[#This Row],[Chem]]&gt;=40,"D","F")))))</calculatedColumnFormula>
    </tableColumn>
    <tableColumn id="39" xr3:uid="{D1AD3782-460D-40FC-8327-2F0DCBDB42F7}" name="Chi_I" dataDxfId="158"/>
    <tableColumn id="38" xr3:uid="{23CAC6A2-2476-4460-9EF2-C8195C8078EF}" name="Chi_I2" dataDxfId="157"/>
    <tableColumn id="7" xr3:uid="{39267590-3913-47DB-AB7C-1B34FC7B4408}" name="Chi" dataDxfId="156">
      <calculatedColumnFormula>Table2[[#This Row],[Chi_I]]+Table2[[#This Row],[Chi_I2]]</calculatedColumnFormula>
    </tableColumn>
    <tableColumn id="24" xr3:uid="{EDC29C7B-C2EA-4B57-9C2C-FB3B70600040}" name="Chi_Pos" dataDxfId="155">
      <calculatedColumnFormula>IF(Table2[Chi]="","",RANK(Table2[[#This Row],[Chi]], Table2[Chi],0))</calculatedColumnFormula>
    </tableColumn>
    <tableColumn id="23" xr3:uid="{235A7EE6-3900-475E-98F4-C77C4B56FA4C}" name="Chi_Grade" dataDxfId="154">
      <calculatedColumnFormula>IF(Table2[[#This Row],[Chi]]="","",IF(Table2[[#This Row],[Chi]]&gt;=80,"A", IF(Table2[[#This Row],[Chi]]&gt;=70,"B", IF(Table2[[#This Row],[Chi]]&gt;=51,"C",IF(Table2[[#This Row],[Chi]]&gt;=40,"D","F")))))</calculatedColumnFormula>
    </tableColumn>
    <tableColumn id="37" xr3:uid="{3ABD3CD7-D064-4B08-915D-8CC958F7257E}" name="Eng_I" dataDxfId="153"/>
    <tableColumn id="14" xr3:uid="{11380E47-103C-4899-A198-072147223C28}" name="Eng_II" dataDxfId="152"/>
    <tableColumn id="8" xr3:uid="{0F91331C-047F-4491-849D-B472149223AA}" name="Eng" dataDxfId="151">
      <calculatedColumnFormula>Table2[[#This Row],[Eng_I]]+Table2[[#This Row],[Eng_II]]</calculatedColumnFormula>
    </tableColumn>
    <tableColumn id="26" xr3:uid="{18AB4969-B189-498F-A397-46F8CD139CA8}" name="Eng_Pos" dataDxfId="150">
      <calculatedColumnFormula>IF(Table2[Eng]="","",RANK(Table2[[#This Row],[Eng]], Table2[Eng],0))</calculatedColumnFormula>
    </tableColumn>
    <tableColumn id="25" xr3:uid="{7CAE920D-02E2-4C60-A96D-2B5049016A9E}" name="Eng_Grade" dataDxfId="149">
      <calculatedColumnFormula>IF(Table2[[#This Row],[Eng]]="","",IF(Table2[[#This Row],[Eng]]&gt;=80,"A", IF(Table2[[#This Row],[Eng]]&gt;=70,"B", IF(Table2[[#This Row],[Eng]]&gt;=51,"C",IF(Table2[[#This Row],[Eng]]&gt;=40,"D","F")))))</calculatedColumnFormula>
    </tableColumn>
    <tableColumn id="9" xr3:uid="{FB858691-DE77-4A9A-BBAD-43AF1EB4C8B5}" name="Geo" dataDxfId="148"/>
    <tableColumn id="28" xr3:uid="{A539971E-DF71-42C2-9843-EC857E87C51C}" name="Geo_Pos" dataDxfId="147">
      <calculatedColumnFormula>IF(Table2[Geo]="","",RANK(Table2[[#This Row],[Geo]], Table2[Geo],0))</calculatedColumnFormula>
    </tableColumn>
    <tableColumn id="27" xr3:uid="{89AA3698-50AD-4CA1-ABD8-FE005BA5EECD}" name="Geo_Grade" dataDxfId="146">
      <calculatedColumnFormula>IF(Table2[[#This Row],[Geo]]="","",IF(Table2[[#This Row],[Geo]]&gt;=80,"A", IF(Table2[[#This Row],[Geo]]&gt;=70,"B", IF(Table2[[#This Row],[Geo]]&gt;=51,"C",IF(Table2[[#This Row],[Geo]]&gt;=40,"D","F")))))</calculatedColumnFormula>
    </tableColumn>
    <tableColumn id="10" xr3:uid="{0DA1CC26-C366-43AD-8BB1-A674DA78BE7F}" name="His" dataDxfId="145"/>
    <tableColumn id="30" xr3:uid="{F8A559C0-46EC-4956-A41C-447CB56D6F94}" name="His_Pos" dataDxfId="144">
      <calculatedColumnFormula>IF(Table2[His]="","",RANK(Table2[[#This Row],[His]], Table2[His],0))</calculatedColumnFormula>
    </tableColumn>
    <tableColumn id="29" xr3:uid="{95A80425-E793-414D-B726-194006F5BC1D}" name="His_Grade" dataDxfId="143">
      <calculatedColumnFormula>IF(Table2[[#This Row],[His]]="","",IF(Table2[[#This Row],[His]]&gt;=80,"A", IF(Table2[[#This Row],[His]]&gt;=70,"B", IF(Table2[[#This Row],[His]]&gt;=51,"C",IF(Table2[[#This Row],[His]]&gt;=40,"D","F")))))</calculatedColumnFormula>
    </tableColumn>
    <tableColumn id="11" xr3:uid="{EFD222B1-CA88-4079-96D8-938723D6739F}" name="Maths" dataDxfId="142"/>
    <tableColumn id="32" xr3:uid="{FA7071BB-BA4B-44B5-93A8-1989DE26CD47}" name="Maths_Pos" dataDxfId="141">
      <calculatedColumnFormula>IF(Table2[Maths]="","",RANK(Table2[[#This Row],[Maths]], Table2[Maths],0))</calculatedColumnFormula>
    </tableColumn>
    <tableColumn id="31" xr3:uid="{743A2C1C-E552-455E-B5D6-FDC4D36FBC24}" name="Maths_Grade" dataDxfId="140">
      <calculatedColumnFormula>IF(Table2[[#This Row],[Maths]]="","",IF(Table2[[#This Row],[Maths]]&gt;=80,"A", IF(Table2[[#This Row],[Maths]]&gt;=70,"B", IF(Table2[[#This Row],[Maths]]&gt;=51,"C",IF(Table2[[#This Row],[Maths]]&gt;=40,"D","F")))))</calculatedColumnFormula>
    </tableColumn>
    <tableColumn id="12" xr3:uid="{8736DD5F-F805-4985-B253-D2971A1AB51C}" name="Phy" dataDxfId="139"/>
    <tableColumn id="34" xr3:uid="{F6972551-DD46-48D3-A16B-E0D5CF460DBA}" name="Phy_Pos" dataDxfId="138">
      <calculatedColumnFormula>IF(Table2[Phy]="","",RANK(Table2[[#This Row],[Phy]], Table2[Phy],0))</calculatedColumnFormula>
    </tableColumn>
    <tableColumn id="33" xr3:uid="{DF301E0E-A547-426C-B075-D4996C49D8AE}" name="Phy_Grade" dataDxfId="137">
      <calculatedColumnFormula>IF(Table2[[#This Row],[Phy]]="","",IF(Table2[[#This Row],[Phy]]&gt;=80,"A", IF(Table2[[#This Row],[Phy]]&gt;=70,"B", IF(Table2[[#This Row],[Phy]]&gt;=51,"C",IF(Table2[[#This Row],[Phy]]&gt;=40,"D","F")))))</calculatedColumnFormula>
    </tableColumn>
    <tableColumn id="13" xr3:uid="{1BE0EA39-F7E4-4687-BECA-8159CD56655C}" name="Sod" dataDxfId="136"/>
    <tableColumn id="35" xr3:uid="{F4A1D23A-010F-4F16-8F32-5BF1415A4492}" name="Sod_Pos" dataDxfId="135">
      <calculatedColumnFormula>IF(Table2[Sod]="","",RANK(Table2[[#This Row],[Sod]], Table2[Sod],0))</calculatedColumnFormula>
    </tableColumn>
    <tableColumn id="36" xr3:uid="{8FD41BFD-0FE9-45BD-ACA1-D1950C01368E}" name="Sod_Grade" dataDxfId="134">
      <calculatedColumnFormula>IF(Table2[[#This Row],[Sod]]="","",IF(Table2[[#This Row],[Sod]]&gt;=80,"A", IF(Table2[[#This Row],[Sod]]&gt;=70,"B", IF(Table2[[#This Row],[Sod]]&gt;=51,"C",IF(Table2[[#This Row],[Sod]]&gt;=40,"D","F")))))</calculatedColumnFormula>
    </tableColumn>
    <tableColumn id="40" xr3:uid="{1D922EFC-EF12-4DE3-802D-E870BCA1F26A}" name="Total" dataDxfId="133">
      <calculatedColumnFormula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calculatedColumnFormula>
    </tableColumn>
    <tableColumn id="41" xr3:uid="{D981F9CC-0389-40F1-BE4E-21984FDF2C04}" name="CPos" dataDxfId="132">
      <calculatedColumnFormula>RANK(Table2[[#This Row],[Total]],Table2[Total],0)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8493F2-543C-4B14-A2A1-0B0FB77E102B}" name="Table5" displayName="Table5" ref="A1:Z198" totalsRowShown="0" headerRowDxfId="131" dataDxfId="130">
  <autoFilter ref="A1:Z198" xr:uid="{FA8493F2-543C-4B14-A2A1-0B0FB77E10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sortState xmlns:xlrd2="http://schemas.microsoft.com/office/spreadsheetml/2017/richdata2" ref="A2:Z37">
    <sortCondition ref="A1:A198"/>
  </sortState>
  <tableColumns count="26">
    <tableColumn id="1" xr3:uid="{80B672AD-2A28-4102-9517-F98269BE253E}" name="firstname" dataDxfId="129"/>
    <tableColumn id="2" xr3:uid="{524A5666-74E9-4AC4-9B7B-0C45AA769B9B}" name="surname" dataDxfId="128"/>
    <tableColumn id="3" xr3:uid="{41B53541-6E61-452C-9907-2307E7B6A6C7}" name="Agr_I" dataDxfId="127"/>
    <tableColumn id="4" xr3:uid="{ACC6ADED-19F1-44BD-B190-1CE452E8F1EE}" name="Agri_II" dataDxfId="126"/>
    <tableColumn id="5" xr3:uid="{B9647B29-2A84-4364-98BF-3DFC066671CA}" name="Bio_I" dataDxfId="125"/>
    <tableColumn id="6" xr3:uid="{8C816C88-7E75-4AD4-AC3A-EE4CB76A86A4}" name="Bio_II" dataDxfId="124"/>
    <tableColumn id="7" xr3:uid="{FDCBC8D3-2775-42CE-8C11-1CAE9731330B}" name="Chem_I" dataDxfId="123"/>
    <tableColumn id="8" xr3:uid="{C2C29C52-B248-4F57-BA93-F27A3DFE09B9}" name="Chem_II" dataDxfId="122"/>
    <tableColumn id="9" xr3:uid="{2C98706E-B83C-4BA4-AAD6-4C735900EB70}" name="Chi_I" dataDxfId="121"/>
    <tableColumn id="10" xr3:uid="{06F40532-4A1D-48F9-9AAF-AD9F3025B535}" name="Chi_II" dataDxfId="120"/>
    <tableColumn id="11" xr3:uid="{AA0340D4-EC5B-4561-A42C-AEB18BD06C2B}" name="Chi_III" dataDxfId="119"/>
    <tableColumn id="12" xr3:uid="{2581D0FD-9E66-4490-B712-05997BFC38A8}" name="Eng_I" dataDxfId="118"/>
    <tableColumn id="13" xr3:uid="{325AF7EF-5E98-475D-BFED-9B775A96F24E}" name="Eng_II" dataDxfId="117"/>
    <tableColumn id="14" xr3:uid="{DDC3D6F3-C27D-4EA7-A35E-1638A6B05431}" name="Eng_III" dataDxfId="116"/>
    <tableColumn id="15" xr3:uid="{D1089DB3-5E18-4B98-9C7D-4B9FBF7A9AAA}" name="Geo_I" dataDxfId="115"/>
    <tableColumn id="16" xr3:uid="{E1382813-C846-4D21-B854-F7BA829FFB78}" name="Geo_II" dataDxfId="114"/>
    <tableColumn id="17" xr3:uid="{0AD31B1F-E710-4E7C-BF2D-8DF0BC9BBE6F}" name="His_I" dataDxfId="113"/>
    <tableColumn id="18" xr3:uid="{2BA264D2-7B1F-49D8-9111-05DA76B59A25}" name="His_II" dataDxfId="112"/>
    <tableColumn id="19" xr3:uid="{02538934-90DA-4D45-8F43-70A958223F35}" name="Maths_I" dataDxfId="111"/>
    <tableColumn id="20" xr3:uid="{9FAD7952-764D-47EC-82A4-E9CA255904AF}" name="Maths_II" dataDxfId="110"/>
    <tableColumn id="21" xr3:uid="{CF388835-B997-4227-A4A6-66E7DCEAFB10}" name="Phy_I" dataDxfId="109"/>
    <tableColumn id="22" xr3:uid="{43077A2C-0C9C-4DAE-A87A-C99D3BF5A912}" name="Phy_II" dataDxfId="108"/>
    <tableColumn id="23" xr3:uid="{28327645-38D3-4B6C-8560-6AA96B180677}" name="Sod_I" dataDxfId="107"/>
    <tableColumn id="24" xr3:uid="{94918E37-A38F-471D-B8B4-F92221CCDF9E}" name="Sod_II" dataDxfId="106"/>
    <tableColumn id="25" xr3:uid="{28682654-6749-4B5B-87BC-552629BA9235}" name="Bk_I" dataDxfId="105"/>
    <tableColumn id="26" xr3:uid="{82C17D93-5BCB-4B9B-A240-A96A979ABC6F}" name="Bk_II" dataDxfId="10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E9664-FAD2-4D58-A571-3F4F5F990AC8}" name="Analysis" displayName="Analysis" ref="A1:AK199" totalsRowShown="0" dataDxfId="103">
  <tableColumns count="37">
    <tableColumn id="1" xr3:uid="{6665C669-D679-4229-8C98-A96228F85B14}" name="firstname" dataDxfId="102">
      <calculatedColumnFormula>IF(Form3!A2="","",Form3!A2)</calculatedColumnFormula>
    </tableColumn>
    <tableColumn id="2" xr3:uid="{50A234F1-F187-41B4-9EE6-0FB0BC0D61BE}" name="surname" dataDxfId="101">
      <calculatedColumnFormula>IF(Form3!B2="","",Form3!B2)</calculatedColumnFormula>
    </tableColumn>
    <tableColumn id="3" xr3:uid="{4F00A7BF-C44A-4A9A-906A-42B250690211}" name="Agr" dataDxfId="100">
      <calculatedColumnFormula>IF(OR(Form3!C2&lt;&gt;"",Form3!D2&lt;&gt;"" ),ROUND(((Form3!C2+Form3!D2)/140)*100,0),"")</calculatedColumnFormula>
    </tableColumn>
    <tableColumn id="4" xr3:uid="{2BB03699-C32D-4B09-B676-F269F8D29B23}" name="Agr_Pos" dataDxfId="99">
      <calculatedColumnFormula>IF(Analysis[[#This Row],[Agr]]="","", RANK(Analysis[[#This Row],[Agr]],Analysis[Agr],0))</calculatedColumnFormula>
    </tableColumn>
    <tableColumn id="5" xr3:uid="{12E15FE9-D2FD-4091-AE0C-F62242DA8EA4}" name="Agr_Grade" dataDxfId="98">
      <calculatedColumnFormula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calculatedColumnFormula>
    </tableColumn>
    <tableColumn id="6" xr3:uid="{3FC2213B-E1A0-4079-B31A-1F7D791B6C09}" name="Bio" dataDxfId="97"/>
    <tableColumn id="7" xr3:uid="{FFE185BC-DD4F-42ED-A1B6-A17B59A8E2F4}" name="Bio_Pos" dataDxfId="96">
      <calculatedColumnFormula>IF(Analysis[Bio]="","",RANK(Analysis[[#This Row],[Bio]],Analysis[Bio],0))</calculatedColumnFormula>
    </tableColumn>
    <tableColumn id="8" xr3:uid="{A0C7FFAE-0244-4C72-BA74-2483111EFE6A}" name="Bio_Grade" dataDxfId="95">
      <calculatedColumnFormula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calculatedColumnFormula>
    </tableColumn>
    <tableColumn id="9" xr3:uid="{B1A0A8E1-F7E6-4B92-9EDE-EE1F4FC5D974}" name="Chem" dataDxfId="94">
      <calculatedColumnFormula>IF(OR(Form3!G2&lt;&gt;"",Form3!H2&lt;&gt;""),ROUND((SUM(Form3!G2,Form3!H2)/140)*100,0),"")</calculatedColumnFormula>
    </tableColumn>
    <tableColumn id="10" xr3:uid="{03E6F2A0-EA6E-438B-8F5A-1BA1FC074D8C}" name="Chem_Pos" dataDxfId="93">
      <calculatedColumnFormula>IF(Analysis[[#This Row],[Chem]]="","",RANK(Analysis[[#This Row],[Chem]],Analysis[Chem],0))</calculatedColumnFormula>
    </tableColumn>
    <tableColumn id="11" xr3:uid="{4C8E6378-5C4A-49F6-9D28-80E6DB948BED}" name="Chem_Grade" dataDxfId="92">
      <calculatedColumnFormula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calculatedColumnFormula>
    </tableColumn>
    <tableColumn id="12" xr3:uid="{11C42707-6EC7-41AB-9F0F-C3E3B2B6B3BB}" name="Chi" dataDxfId="91">
      <calculatedColumnFormula>IF(OR(Form3!I2&lt;&gt;"",Form3!J2&lt;&gt;"",Form3!K2&lt;&gt;""),ROUND((SUM(Form3!I2:'Form3'!K2)/220)*100,0),"")</calculatedColumnFormula>
    </tableColumn>
    <tableColumn id="13" xr3:uid="{B620A4B7-51E9-479A-9554-A12133AF3568}" name="Chi_Pos" dataDxfId="90">
      <calculatedColumnFormula>IF(Analysis[Chi]="","",RANK(Analysis[[#This Row],[Chi]],Analysis[Chi],0))</calculatedColumnFormula>
    </tableColumn>
    <tableColumn id="14" xr3:uid="{302DCACA-CD21-4EC5-B884-21F4E173FD15}" name="Chi_Grade" dataDxfId="89">
      <calculatedColumnFormula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calculatedColumnFormula>
    </tableColumn>
    <tableColumn id="15" xr3:uid="{18324037-0F77-4299-9EC9-1E1C29A8AB0E}" name="Eng" dataDxfId="88">
      <calculatedColumnFormula>IF(OR(Form3!L2&lt;&gt;"",Form3!M2&lt;&gt;"",Form3!N2&lt;&gt;""),ROUND((SUM(Form3!L2:'Form3'!N2)/200)*100,0),"")</calculatedColumnFormula>
    </tableColumn>
    <tableColumn id="16" xr3:uid="{DF02C308-4A1E-4D84-B453-2F5F58C30852}" name="Eng_Pos" dataDxfId="87">
      <calculatedColumnFormula>IF(Analysis[Eng]="","",RANK(Analysis[[#This Row],[Eng]],Analysis[Eng],))</calculatedColumnFormula>
    </tableColumn>
    <tableColumn id="17" xr3:uid="{F8BE0444-A5FB-404D-9E7B-1861A2E0EC53}" name="Eng_Grade" dataDxfId="86">
      <calculatedColumnFormula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calculatedColumnFormula>
    </tableColumn>
    <tableColumn id="18" xr3:uid="{3E694380-FB10-47D1-8B97-1C4B8688105B}" name="Geo" dataDxfId="85">
      <calculatedColumnFormula>IF(OR(Form3!O2&lt;&gt;"",Form3!P2&lt;&gt;""),ROUND((SUM(Form3!O2,Form3!P2)/100)*100,0),"")</calculatedColumnFormula>
    </tableColumn>
    <tableColumn id="19" xr3:uid="{79F6759F-E602-4004-9D00-3BC51B8ADDB5}" name="Geo_Pos" dataDxfId="84">
      <calculatedColumnFormula>IF(Analysis[[#This Row],[Geo]]="","",RANK(Analysis[Geo],Analysis[Geo],0))</calculatedColumnFormula>
    </tableColumn>
    <tableColumn id="20" xr3:uid="{05A51C42-0670-4030-B5BF-A82A218B3783}" name="Geo_Grade" dataDxfId="83">
      <calculatedColumnFormula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calculatedColumnFormula>
    </tableColumn>
    <tableColumn id="21" xr3:uid="{8E8FD587-B669-4540-9923-B4CEFD4E353E}" name="His" dataDxfId="82"/>
    <tableColumn id="22" xr3:uid="{0024206D-4B66-45A8-9974-4CFB2921A0F4}" name="His_Pos" dataDxfId="81">
      <calculatedColumnFormula>IF(Analysis[His]="","",RANK(Analysis[[#This Row],[His]], Analysis[His],0))</calculatedColumnFormula>
    </tableColumn>
    <tableColumn id="23" xr3:uid="{DA441507-59CA-48CF-B2BE-9F26309EF8E6}" name="His_Grade" dataDxfId="80">
      <calculatedColumnFormula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calculatedColumnFormula>
    </tableColumn>
    <tableColumn id="24" xr3:uid="{2B1453D0-5065-4285-A9A3-A14D4B81F6F3}" name="Maths" dataDxfId="79">
      <calculatedColumnFormula>IF(OR(Form3!S2&lt;&gt;"",Form3!T2&lt;&gt;""),ROUND((SUM(Form3!S2,Form3!T2)/200)*100,0),"")</calculatedColumnFormula>
    </tableColumn>
    <tableColumn id="25" xr3:uid="{310A7994-48F9-4D97-B3D2-4C896E3D3FF6}" name="Maths_Pos" dataDxfId="78">
      <calculatedColumnFormula>IF(Analysis[Maths]="","",RANK(Analysis[[#This Row],[Maths]],Analysis[Maths],0))</calculatedColumnFormula>
    </tableColumn>
    <tableColumn id="26" xr3:uid="{287A5CB4-8FF8-416C-B385-902C5D331DCF}" name="Maths_Grade" dataDxfId="77">
      <calculatedColumnFormula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calculatedColumnFormula>
    </tableColumn>
    <tableColumn id="27" xr3:uid="{FB10A26B-D223-44EC-921D-C1D5E06A7CE6}" name="Phy" dataDxfId="76">
      <calculatedColumnFormula>IF(OR(Form3!U2&lt;&gt;"",Form3!V2&lt;&gt;""),ROUND((SUM(Form3!U2,Form3!V2)/140)*100,0), "")</calculatedColumnFormula>
    </tableColumn>
    <tableColumn id="28" xr3:uid="{F925BD41-E458-4702-937E-E933BF4870C3}" name="Phy_Pos" dataDxfId="75">
      <calculatedColumnFormula>IF(Analysis[[#This Row],[Phy]]="","",RANK(Analysis[[#This Row],[Phy]],Analysis[Phy],0))</calculatedColumnFormula>
    </tableColumn>
    <tableColumn id="29" xr3:uid="{7A8E4741-3047-4E13-AC4B-DAB04265432C}" name="Phy_Grade" dataDxfId="74">
      <calculatedColumnFormula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calculatedColumnFormula>
    </tableColumn>
    <tableColumn id="30" xr3:uid="{988CCA59-ACFA-4A14-9D4E-879817F2F808}" name="Sod" dataDxfId="73"/>
    <tableColumn id="31" xr3:uid="{E6060DD9-0BC9-4B3B-B844-C7D9B0752D60}" name="Sod_Pos" dataDxfId="72">
      <calculatedColumnFormula>IF(Analysis[Sod]="","",RANK(Analysis[[#This Row],[Sod]],Analysis[Sod], 0))</calculatedColumnFormula>
    </tableColumn>
    <tableColumn id="32" xr3:uid="{6B0C745D-30E8-4D6E-947D-4F538228FC28}" name="Sod_Grade" dataDxfId="71">
      <calculatedColumnFormula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calculatedColumnFormula>
    </tableColumn>
    <tableColumn id="33" xr3:uid="{DE5321FA-53C1-4473-8280-2AF9FDD11392}" name="Bk" dataDxfId="70">
      <calculatedColumnFormula>IF(OR(Form3!Y2&lt;&gt;"",Form3!Z2&lt;&gt;""),ROUND((SUM(Form3!Y2,Form3!Z2)/150)*100,0), "")</calculatedColumnFormula>
    </tableColumn>
    <tableColumn id="34" xr3:uid="{36BF2785-382F-452A-B5AC-670A271AA0E5}" name="Bk_Pos" dataDxfId="69">
      <calculatedColumnFormula>IF(Analysis[Bk]="","",RANK(Analysis[[#This Row],[Bk]],Analysis[Bk], 0))</calculatedColumnFormula>
    </tableColumn>
    <tableColumn id="35" xr3:uid="{130C9DE5-BA94-43F9-8C7D-5476486EEB5C}" name="Bk_Grade" dataDxfId="68">
      <calculatedColumnFormula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calculatedColumnFormula>
    </tableColumn>
    <tableColumn id="36" xr3:uid="{93A95C42-66FD-40AA-AFCD-9EADD54627F3}" name="Total" dataDxfId="67"/>
    <tableColumn id="37" xr3:uid="{E7676015-4E33-416C-AF14-DD9CCFDFEA8A}" name="CPos" dataDxfId="66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D92267-85BE-472F-8C45-840283484B9D}" name="Table57" displayName="Table57" ref="A1:Z195" totalsRowShown="0" headerRowDxfId="65" dataDxfId="64">
  <autoFilter ref="A1:Z195" xr:uid="{FA8493F2-543C-4B14-A2A1-0B0FB77E10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sortState xmlns:xlrd2="http://schemas.microsoft.com/office/spreadsheetml/2017/richdata2" ref="A2:Z195">
    <sortCondition ref="B1:B195"/>
  </sortState>
  <tableColumns count="26">
    <tableColumn id="1" xr3:uid="{07087091-1FB2-403E-807F-3FF05CFE10EF}" name="firstname" dataDxfId="63"/>
    <tableColumn id="2" xr3:uid="{FDF33CF2-E41F-4F55-9420-19A7DDFD60A9}" name="surname" dataDxfId="62"/>
    <tableColumn id="3" xr3:uid="{5270FA32-046F-40D9-A6CD-9544EB15A097}" name="Agr_I" dataDxfId="61"/>
    <tableColumn id="4" xr3:uid="{22BF4A47-FAD7-44B6-BFAC-A8FD60FB1923}" name="Agri_II" dataDxfId="60"/>
    <tableColumn id="5" xr3:uid="{3704BC31-5BDC-4DEB-85FC-2072682477D6}" name="Bio_I" dataDxfId="59"/>
    <tableColumn id="6" xr3:uid="{ED4789B6-F90B-4DDB-8A27-7215CA724DED}" name="Bio_II" dataDxfId="58"/>
    <tableColumn id="7" xr3:uid="{4D9B62A9-6DCE-4B81-9705-E7842B0566BF}" name="Chem_I" dataDxfId="57"/>
    <tableColumn id="8" xr3:uid="{BF3502EE-2481-4A6A-9F19-39243A075634}" name="Chem_II" dataDxfId="56"/>
    <tableColumn id="9" xr3:uid="{E646DFB9-0287-453B-A95C-3628D8D07757}" name="Chi_I" dataDxfId="55"/>
    <tableColumn id="10" xr3:uid="{8F9CC6B3-A8AA-450F-B2B1-5661350868DC}" name="Chi_II" dataDxfId="54"/>
    <tableColumn id="11" xr3:uid="{B7159B21-2CE2-4260-AC99-5917DE8D1856}" name="Chi_III" dataDxfId="53"/>
    <tableColumn id="12" xr3:uid="{84ACED9A-EC54-4DA6-9C88-0FE976F764DB}" name="Eng_I" dataDxfId="52"/>
    <tableColumn id="13" xr3:uid="{74C57FF7-0F44-4EAF-ABB7-7FCC0504C133}" name="Eng_II" dataDxfId="51"/>
    <tableColumn id="14" xr3:uid="{5A1BC607-8DA5-4EC5-9A3F-E98911889A67}" name="Eng_III" dataDxfId="50"/>
    <tableColumn id="15" xr3:uid="{02CDACB8-00AA-4E0A-9E36-12485A51060A}" name="Geo_I" dataDxfId="49"/>
    <tableColumn id="16" xr3:uid="{661769F1-9154-439C-B310-B80E3A245358}" name="Geo_II" dataDxfId="48"/>
    <tableColumn id="17" xr3:uid="{165D30F8-33C8-482B-AC4B-C1CC438FE82F}" name="His_I" dataDxfId="47"/>
    <tableColumn id="18" xr3:uid="{3C0B4020-38E7-43DC-AE2E-A70C5B0BE2CD}" name="His_II" dataDxfId="46"/>
    <tableColumn id="19" xr3:uid="{9B467D7B-E822-48A0-A976-935BC0AA7621}" name="Maths_I" dataDxfId="45"/>
    <tableColumn id="20" xr3:uid="{FEE266DE-ED13-4178-BF89-C1356730F4DE}" name="Maths_II" dataDxfId="44"/>
    <tableColumn id="21" xr3:uid="{1836D929-6EE7-473C-B03A-EB46C12892CD}" name="Phy_I" dataDxfId="43"/>
    <tableColumn id="22" xr3:uid="{640ED7CE-BB21-4DE9-94C1-A0DF64C1761A}" name="Phy_II" dataDxfId="42"/>
    <tableColumn id="23" xr3:uid="{7E063689-C59F-4364-BA10-84937B3E753E}" name="Sod_I" dataDxfId="41"/>
    <tableColumn id="24" xr3:uid="{B514F829-4E87-4321-B77A-B539A83936EF}" name="Sod_II" dataDxfId="40"/>
    <tableColumn id="25" xr3:uid="{60D3CB58-3400-49B5-91B8-9F4FD415D48C}" name="Bk_I" dataDxfId="39"/>
    <tableColumn id="28" xr3:uid="{09EE7031-9B11-4BB9-82EB-18B9F2C77168}" name="Bk_II" dataDxfId="38"/>
  </tableColumns>
  <tableStyleInfo name="TableStyleLight14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CEBAD-9683-4CCB-A8C4-F55E9E08C1BB}" name="Analysis4" displayName="Analysis4" ref="A1:AK194" totalsRowShown="0" dataDxfId="37">
  <tableColumns count="37">
    <tableColumn id="1" xr3:uid="{DAF50024-5F0F-4943-900F-0A1E2CD40518}" name="firstname" dataDxfId="36">
      <calculatedColumnFormula>IF(Form4!A2="","",Form4!A2)</calculatedColumnFormula>
    </tableColumn>
    <tableColumn id="2" xr3:uid="{A05E4D5A-D627-45BD-9946-5AA17B5FFE3C}" name="surname" dataDxfId="35">
      <calculatedColumnFormula>IF(Form4!B2="","",Form4!B2)</calculatedColumnFormula>
    </tableColumn>
    <tableColumn id="3" xr3:uid="{37789A27-D970-4D81-9723-16A699AA1F2C}" name="Agr" dataDxfId="34">
      <calculatedColumnFormula>IF(OR(Form4!C2&lt;&gt;"",Form4!D2&lt;&gt;"" ),ROUND(((Form4!C2+Form4!D2)/140)*100,0),"")</calculatedColumnFormula>
    </tableColumn>
    <tableColumn id="4" xr3:uid="{D661991A-E126-4257-AA12-703608F09016}" name="Agr_Pos" dataDxfId="33">
      <calculatedColumnFormula>IF(Analysis4[[#This Row],[Agr]]="","",RANK(Analysis4[[#This Row],[Agr]],Analysis4[Agr],0))</calculatedColumnFormula>
    </tableColumn>
    <tableColumn id="5" xr3:uid="{82FF837E-072D-4AC1-9A08-AD34343A8958}" name="Agr_Grade" dataDxfId="32">
      <calculatedColumnFormula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calculatedColumnFormula>
    </tableColumn>
    <tableColumn id="6" xr3:uid="{653E8CFE-EB1A-40B0-B668-7E421824C5F8}" name="Bio" dataDxfId="31">
      <calculatedColumnFormula>IF(OR(Form4!E2&lt;&gt;"",Form4!F2&lt;&gt;""),ROUND((SUM(Form4!E2,Form4!F2)/140)*100,0),"")</calculatedColumnFormula>
    </tableColumn>
    <tableColumn id="7" xr3:uid="{36B969F3-194C-4E07-A240-339B664A3AA6}" name="Bio_Pos" dataDxfId="30">
      <calculatedColumnFormula>IF(Analysis4[Bio]="","",RANK(Analysis4[[#This Row],[Bio]],Analysis4[Bio],0))</calculatedColumnFormula>
    </tableColumn>
    <tableColumn id="8" xr3:uid="{D901EB38-090F-47E7-B517-48EFC5D9ECA4}" name="Bio_Grade" dataDxfId="29">
      <calculatedColumnFormula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calculatedColumnFormula>
    </tableColumn>
    <tableColumn id="9" xr3:uid="{BA63F79A-74DE-4973-8E2A-E0D6303B74A8}" name="Chem" dataDxfId="28">
      <calculatedColumnFormula>IF(OR(Form4!G2&lt;&gt;"",Form4!H2&lt;&gt;""),ROUND((SUM(Form4!G2,Form4!H2)/140)*100,0),"")</calculatedColumnFormula>
    </tableColumn>
    <tableColumn id="10" xr3:uid="{489A3C48-EAAB-4002-9CF9-6DEA197CE0B0}" name="Chem_Pos" dataDxfId="27">
      <calculatedColumnFormula>IF(Analysis4[[#This Row],[Chem]]="","",RANK(Analysis4[[#This Row],[Chem]],Analysis4[Chem],0))</calculatedColumnFormula>
    </tableColumn>
    <tableColumn id="11" xr3:uid="{0DC304CA-849E-47D8-895B-F7CD597D5B90}" name="Chem_Grade" dataDxfId="26">
      <calculatedColumnFormula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calculatedColumnFormula>
    </tableColumn>
    <tableColumn id="12" xr3:uid="{8BFE3BA5-9D12-4F2B-A303-4A1D791568CA}" name="Chi" dataDxfId="25">
      <calculatedColumnFormula>IF(OR(Form4!I2&lt;&gt;"",Form4!J2&lt;&gt;"",Form4!K2&lt;&gt;""),ROUND((SUM(Form4!I2:'Form4'!K2)/220)*100,0),"")</calculatedColumnFormula>
    </tableColumn>
    <tableColumn id="13" xr3:uid="{9CBA0115-406E-4B6E-A156-CB760495B0F1}" name="Chi_Pos" dataDxfId="24">
      <calculatedColumnFormula>IF(Analysis4[Chi]="","",RANK(Analysis4[[#This Row],[Chi]],Analysis4[Chi],0))</calculatedColumnFormula>
    </tableColumn>
    <tableColumn id="14" xr3:uid="{8B4F14A1-9337-43E7-AD25-618864581AA3}" name="Chi_Grade" dataDxfId="23">
      <calculatedColumnFormula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calculatedColumnFormula>
    </tableColumn>
    <tableColumn id="15" xr3:uid="{6DAE6ACE-0533-4629-8025-D5582FB95D4E}" name="Eng" dataDxfId="22">
      <calculatedColumnFormula>IF(OR(Form4!L2&lt;&gt;"",Form4!M2&lt;&gt;"",Form4!N2&lt;&gt;""),ROUND((SUM(Form4!L2:'Form4'!N2)/200)*100,0),"")</calculatedColumnFormula>
    </tableColumn>
    <tableColumn id="16" xr3:uid="{146742C8-6FAA-490D-B22F-F350A7C6DDA9}" name="Eng_Pos" dataDxfId="21">
      <calculatedColumnFormula>IF(Analysis4[Eng]="","",RANK(Analysis4[[#This Row],[Eng]],Analysis4[Eng],))</calculatedColumnFormula>
    </tableColumn>
    <tableColumn id="17" xr3:uid="{200CBF59-96C3-4EE4-968D-B1E31F015CEB}" name="Eng_Grade" dataDxfId="20">
      <calculatedColumnFormula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calculatedColumnFormula>
    </tableColumn>
    <tableColumn id="18" xr3:uid="{0A0DDCD8-A2D8-4EA0-9060-3D1DB0EDA292}" name="Geo" dataDxfId="19">
      <calculatedColumnFormula>IF(OR(Form4!O2&lt;&gt;"",Form4!P2&lt;&gt;""),ROUND((SUM(Form4!O2,Form4!P2)/210)*100,0),"")</calculatedColumnFormula>
    </tableColumn>
    <tableColumn id="19" xr3:uid="{B29CBA9D-B68C-4B3C-B941-10DC4ADC2387}" name="Geo_Pos" dataDxfId="18">
      <calculatedColumnFormula>IF(Analysis4[[#This Row],[Geo]]="","",RANK(Analysis4[Geo],Analysis4[Geo],0))</calculatedColumnFormula>
    </tableColumn>
    <tableColumn id="20" xr3:uid="{551102BA-9AEC-4896-AFA2-59A3108EF6F8}" name="Geo_Grade" dataDxfId="17">
      <calculatedColumnFormula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calculatedColumnFormula>
    </tableColumn>
    <tableColumn id="21" xr3:uid="{D4FB381E-ACB9-4889-BA4A-52B5B17FFF33}" name="His" dataDxfId="16">
      <calculatedColumnFormula>IF(OR(Form4!Q2&lt;&gt;"",Form4!R2&lt;&gt;""),ROUND((SUM(Form4!Q2,Form4!R2)/150)*100,0),"")</calculatedColumnFormula>
    </tableColumn>
    <tableColumn id="22" xr3:uid="{83C6C5C0-9082-4432-BB0E-5CDCBDC47F26}" name="His_Pos" dataDxfId="15">
      <calculatedColumnFormula>IF(Analysis4[His]="","",RANK(Analysis4[[#This Row],[His]], Analysis4[His],0))</calculatedColumnFormula>
    </tableColumn>
    <tableColumn id="23" xr3:uid="{B8D96A49-C188-421C-B0B2-36A0388EF5B1}" name="His_Grade" dataDxfId="14">
      <calculatedColumnFormula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calculatedColumnFormula>
    </tableColumn>
    <tableColumn id="24" xr3:uid="{3B600AF4-F9F2-4B62-8341-F95EAD4FA7AA}" name="Maths" dataDxfId="13">
      <calculatedColumnFormula>IF(OR(Form4!S2&lt;&gt;"",Form4!T2&lt;&gt;""),ROUND((SUM(Form4!S2,Form4!T2)/200)*100,0),"")</calculatedColumnFormula>
    </tableColumn>
    <tableColumn id="25" xr3:uid="{06F06F27-E98D-41E0-B706-C0A53B7BA771}" name="Maths_Pos" dataDxfId="12">
      <calculatedColumnFormula>IF(Analysis4[Maths]="","",RANK(Analysis4[[#This Row],[Maths]],Analysis4[Maths],0))</calculatedColumnFormula>
    </tableColumn>
    <tableColumn id="26" xr3:uid="{764DF24C-CAFD-4FC5-87C9-278521073921}" name="Maths_Grade" dataDxfId="11">
      <calculatedColumnFormula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calculatedColumnFormula>
    </tableColumn>
    <tableColumn id="27" xr3:uid="{B41B46FA-1435-4448-8357-85C626269C52}" name="Phy" dataDxfId="10">
      <calculatedColumnFormula>IF(OR(Form4!U2&lt;&gt;"",Form4!V2&lt;&gt;""),ROUND((SUM(Form4!U2,Form4!V2)/140)*100,0), "")</calculatedColumnFormula>
    </tableColumn>
    <tableColumn id="28" xr3:uid="{32D05156-9A5C-440C-8366-D6921FB30261}" name="Phy_Pos" dataDxfId="9">
      <calculatedColumnFormula>IF(Analysis4[[#This Row],[Phy]]="","",RANK(Analysis4[[#This Row],[Phy]],Analysis4[Phy],0))</calculatedColumnFormula>
    </tableColumn>
    <tableColumn id="29" xr3:uid="{B2CA65C5-5444-4D1B-A5E1-80ED59ABDFB7}" name="Phy_Grade" dataDxfId="8">
      <calculatedColumnFormula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calculatedColumnFormula>
    </tableColumn>
    <tableColumn id="30" xr3:uid="{88B45E55-80DC-4373-90CF-EC04B865C10E}" name="Sod" dataDxfId="7">
      <calculatedColumnFormula>IF(OR(Form4!W2&lt;&gt;"",Form4!X2&lt;&gt;""),ROUND((SUM(Form4!W2,Form4!X2)/150)*100,0), "")</calculatedColumnFormula>
    </tableColumn>
    <tableColumn id="31" xr3:uid="{E01A3DB2-5B01-44A3-AA6F-D561C743B53D}" name="Sod_Pos" dataDxfId="6">
      <calculatedColumnFormula>IF(Analysis4[Sod]="","",RANK(Analysis4[[#This Row],[Sod]],Analysis4[Sod], 0))</calculatedColumnFormula>
    </tableColumn>
    <tableColumn id="32" xr3:uid="{834F9E19-4C51-45F0-90FA-44C7AAC50AAE}" name="Sod_Grade" dataDxfId="5">
      <calculatedColumnFormula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calculatedColumnFormula>
    </tableColumn>
    <tableColumn id="33" xr3:uid="{AE397666-71EE-43DC-BA1F-AF8534046719}" name="Bk" dataDxfId="4">
      <calculatedColumnFormula>IF(OR(Form4!Y2&lt;&gt;"",Form4!Z2&lt;&gt;""),ROUND((SUM(Form4!Y2,Form4!Z2)/170)*100,0), "")</calculatedColumnFormula>
    </tableColumn>
    <tableColumn id="34" xr3:uid="{2AD5983C-F41F-47DC-A142-499FDB7A1E99}" name="Bk_Pos" dataDxfId="3">
      <calculatedColumnFormula>IF(Analysis4[Bk]="","",RANK(Analysis4[[#This Row],[Bk]],Analysis4[Bk], 0))</calculatedColumnFormula>
    </tableColumn>
    <tableColumn id="35" xr3:uid="{9F81EA3F-2539-44A5-AEBA-AAA96E22DBC4}" name="Bk_Grade" dataDxfId="2">
      <calculatedColumnFormula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calculatedColumnFormula>
    </tableColumn>
    <tableColumn id="36" xr3:uid="{68C2244F-3C35-4B05-8E76-A62918FCF9A6}" name="Total" dataDxfId="1"/>
    <tableColumn id="37" xr3:uid="{72B854AF-AFE9-449A-BFE7-EF63EBEEB1B5}" name="CPo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FD75-4B31-4B6A-84B3-EB3374923234}">
  <sheetPr>
    <tabColor theme="7"/>
  </sheetPr>
  <dimension ref="C1:C38"/>
  <sheetViews>
    <sheetView tabSelected="1" topLeftCell="A19" zoomScaleNormal="100" workbookViewId="0">
      <selection activeCell="C32" sqref="C32"/>
    </sheetView>
  </sheetViews>
  <sheetFormatPr defaultRowHeight="15" x14ac:dyDescent="0.25"/>
  <cols>
    <col min="1" max="1" width="3.7109375" style="4" customWidth="1"/>
    <col min="2" max="2" width="4" style="4" customWidth="1"/>
    <col min="3" max="3" width="170" style="4" customWidth="1"/>
    <col min="4" max="16384" width="9.140625" style="4"/>
  </cols>
  <sheetData>
    <row r="1" spans="3:3" ht="27" customHeight="1" x14ac:dyDescent="0.25">
      <c r="C1" s="19" t="s">
        <v>92</v>
      </c>
    </row>
    <row r="2" spans="3:3" ht="25.5" x14ac:dyDescent="0.25">
      <c r="C2" s="15" t="s">
        <v>89</v>
      </c>
    </row>
    <row r="4" spans="3:3" ht="25.5" x14ac:dyDescent="0.35">
      <c r="C4" s="3" t="s">
        <v>71</v>
      </c>
    </row>
    <row r="5" spans="3:3" s="8" customFormat="1" ht="34.5" customHeight="1" x14ac:dyDescent="0.25">
      <c r="C5" s="4"/>
    </row>
    <row r="6" spans="3:3" ht="18" x14ac:dyDescent="0.25">
      <c r="C6" s="9" t="s">
        <v>72</v>
      </c>
    </row>
    <row r="7" spans="3:3" ht="16.5" x14ac:dyDescent="0.25">
      <c r="C7" s="10" t="s">
        <v>88</v>
      </c>
    </row>
    <row r="8" spans="3:3" ht="16.5" x14ac:dyDescent="0.25">
      <c r="C8" s="10" t="s">
        <v>73</v>
      </c>
    </row>
    <row r="9" spans="3:3" ht="16.5" x14ac:dyDescent="0.25">
      <c r="C9" s="10" t="s">
        <v>82</v>
      </c>
    </row>
    <row r="10" spans="3:3" ht="16.5" x14ac:dyDescent="0.25">
      <c r="C10" s="10" t="s">
        <v>74</v>
      </c>
    </row>
    <row r="11" spans="3:3" x14ac:dyDescent="0.25">
      <c r="C11" s="17"/>
    </row>
    <row r="12" spans="3:3" s="6" customFormat="1" ht="18" x14ac:dyDescent="0.25">
      <c r="C12" s="11" t="s">
        <v>75</v>
      </c>
    </row>
    <row r="13" spans="3:3" ht="16.5" x14ac:dyDescent="0.25">
      <c r="C13" s="10" t="s">
        <v>81</v>
      </c>
    </row>
    <row r="14" spans="3:3" s="8" customFormat="1" ht="16.5" customHeight="1" x14ac:dyDescent="0.3">
      <c r="C14" s="5"/>
    </row>
    <row r="15" spans="3:3" ht="27" customHeight="1" x14ac:dyDescent="0.25">
      <c r="C15" s="14" t="s">
        <v>77</v>
      </c>
    </row>
    <row r="16" spans="3:3" ht="16.5" x14ac:dyDescent="0.3">
      <c r="C16" s="18"/>
    </row>
    <row r="17" spans="3:3" ht="16.5" x14ac:dyDescent="0.25">
      <c r="C17" s="12" t="s">
        <v>76</v>
      </c>
    </row>
    <row r="18" spans="3:3" ht="16.5" x14ac:dyDescent="0.25">
      <c r="C18" s="10" t="s">
        <v>83</v>
      </c>
    </row>
    <row r="19" spans="3:3" ht="16.5" x14ac:dyDescent="0.25">
      <c r="C19" s="10" t="s">
        <v>78</v>
      </c>
    </row>
    <row r="20" spans="3:3" ht="16.5" x14ac:dyDescent="0.25">
      <c r="C20" s="10" t="s">
        <v>84</v>
      </c>
    </row>
    <row r="21" spans="3:3" ht="16.5" x14ac:dyDescent="0.25">
      <c r="C21" s="6"/>
    </row>
    <row r="22" spans="3:3" ht="16.5" x14ac:dyDescent="0.25">
      <c r="C22" s="12" t="s">
        <v>79</v>
      </c>
    </row>
    <row r="23" spans="3:3" ht="16.5" x14ac:dyDescent="0.25">
      <c r="C23" s="10" t="s">
        <v>85</v>
      </c>
    </row>
    <row r="24" spans="3:3" ht="16.5" x14ac:dyDescent="0.25">
      <c r="C24" s="10" t="s">
        <v>80</v>
      </c>
    </row>
    <row r="25" spans="3:3" ht="16.5" x14ac:dyDescent="0.25">
      <c r="C25" s="10" t="s">
        <v>346</v>
      </c>
    </row>
    <row r="26" spans="3:3" ht="16.5" x14ac:dyDescent="0.25">
      <c r="C26" s="10"/>
    </row>
    <row r="27" spans="3:3" ht="16.5" x14ac:dyDescent="0.25">
      <c r="C27" s="10"/>
    </row>
    <row r="28" spans="3:3" ht="18.75" x14ac:dyDescent="0.3">
      <c r="C28" s="5" t="s">
        <v>87</v>
      </c>
    </row>
    <row r="29" spans="3:3" ht="16.5" x14ac:dyDescent="0.25">
      <c r="C29" s="6" t="s">
        <v>90</v>
      </c>
    </row>
    <row r="30" spans="3:3" ht="21" customHeight="1" x14ac:dyDescent="0.3">
      <c r="C30" s="5"/>
    </row>
    <row r="31" spans="3:3" x14ac:dyDescent="0.25">
      <c r="C31" s="13" t="s">
        <v>86</v>
      </c>
    </row>
    <row r="32" spans="3:3" x14ac:dyDescent="0.25">
      <c r="C32" s="13" t="s">
        <v>358</v>
      </c>
    </row>
    <row r="33" spans="3:3" ht="16.5" x14ac:dyDescent="0.3">
      <c r="C33" s="5"/>
    </row>
    <row r="34" spans="3:3" ht="16.5" x14ac:dyDescent="0.3">
      <c r="C34" s="18"/>
    </row>
    <row r="35" spans="3:3" ht="16.5" x14ac:dyDescent="0.3">
      <c r="C35" s="16" t="s">
        <v>91</v>
      </c>
    </row>
    <row r="36" spans="3:3" ht="16.5" x14ac:dyDescent="0.3">
      <c r="C36" s="16">
        <v>2024</v>
      </c>
    </row>
    <row r="37" spans="3:3" x14ac:dyDescent="0.25">
      <c r="C37" s="7"/>
    </row>
    <row r="38" spans="3:3" x14ac:dyDescent="0.25">
      <c r="C38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0071-F423-4606-8582-F19E4B15021D}">
  <sheetPr>
    <tabColor theme="4" tint="-0.249977111117893"/>
  </sheetPr>
  <dimension ref="A1:AO6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19.7109375" bestFit="1" customWidth="1"/>
    <col min="2" max="2" width="21.5703125" bestFit="1" customWidth="1"/>
    <col min="3" max="3" width="12.28515625" style="1" customWidth="1"/>
    <col min="4" max="4" width="14.85546875" style="1" bestFit="1" customWidth="1"/>
    <col min="5" max="5" width="19" style="1" bestFit="1" customWidth="1"/>
    <col min="6" max="6" width="12.42578125" style="1" customWidth="1"/>
    <col min="7" max="7" width="13.140625" style="1" bestFit="1" customWidth="1"/>
    <col min="8" max="8" width="17.28515625" style="1" bestFit="1" customWidth="1"/>
    <col min="9" max="9" width="12.140625" style="1" customWidth="1"/>
    <col min="10" max="10" width="14.5703125" style="1" bestFit="1" customWidth="1"/>
    <col min="11" max="11" width="18.7109375" style="1" bestFit="1" customWidth="1"/>
    <col min="12" max="12" width="12" style="1" customWidth="1"/>
    <col min="13" max="13" width="18.5703125" style="1" bestFit="1" customWidth="1"/>
    <col min="14" max="14" width="22.7109375" style="1" bestFit="1" customWidth="1"/>
    <col min="15" max="15" width="12.28515625" style="1" customWidth="1"/>
    <col min="16" max="16" width="14.7109375" style="1" customWidth="1"/>
    <col min="17" max="17" width="10.42578125" style="1" customWidth="1"/>
    <col min="18" max="18" width="14.28515625" style="1" bestFit="1" customWidth="1"/>
    <col min="19" max="19" width="18.42578125" style="1" bestFit="1" customWidth="1"/>
    <col min="20" max="20" width="11.140625" style="1" customWidth="1"/>
    <col min="21" max="21" width="12.140625" style="1" bestFit="1" customWidth="1"/>
    <col min="22" max="22" width="11.85546875" style="1" customWidth="1"/>
    <col min="23" max="23" width="15" style="1" bestFit="1" customWidth="1"/>
    <col min="24" max="24" width="19.140625" style="1" bestFit="1" customWidth="1"/>
    <col min="25" max="25" width="11.5703125" style="1" customWidth="1"/>
    <col min="26" max="26" width="15.85546875" style="1" bestFit="1" customWidth="1"/>
    <col min="27" max="27" width="20" style="1" bestFit="1" customWidth="1"/>
    <col min="28" max="28" width="12.7109375" style="1" customWidth="1"/>
    <col min="29" max="29" width="0.140625" style="1" customWidth="1"/>
    <col min="30" max="30" width="18.42578125" style="1" bestFit="1" customWidth="1"/>
    <col min="31" max="31" width="14" style="1" customWidth="1"/>
    <col min="32" max="32" width="19.5703125" style="1" bestFit="1" customWidth="1"/>
    <col min="33" max="33" width="23.7109375" style="1" bestFit="1" customWidth="1"/>
    <col min="34" max="34" width="11.7109375" customWidth="1"/>
    <col min="35" max="35" width="15.140625" bestFit="1" customWidth="1"/>
    <col min="36" max="36" width="19.28515625" bestFit="1" customWidth="1"/>
    <col min="37" max="37" width="11" customWidth="1"/>
    <col min="38" max="38" width="15.28515625" bestFit="1" customWidth="1"/>
    <col min="39" max="39" width="19.42578125" bestFit="1" customWidth="1"/>
    <col min="40" max="41" width="9.28515625" bestFit="1" customWidth="1"/>
  </cols>
  <sheetData>
    <row r="1" spans="1:41" ht="26.25" x14ac:dyDescent="0.4">
      <c r="A1" s="36" t="s">
        <v>1</v>
      </c>
      <c r="B1" s="36" t="s">
        <v>0</v>
      </c>
      <c r="C1" s="37" t="s">
        <v>33</v>
      </c>
      <c r="D1" s="37" t="s">
        <v>34</v>
      </c>
      <c r="E1" s="37" t="s">
        <v>35</v>
      </c>
      <c r="F1" s="37" t="s">
        <v>54</v>
      </c>
      <c r="G1" s="37" t="s">
        <v>55</v>
      </c>
      <c r="H1" s="37" t="s">
        <v>58</v>
      </c>
      <c r="I1" s="37" t="s">
        <v>24</v>
      </c>
      <c r="J1" s="37" t="s">
        <v>36</v>
      </c>
      <c r="K1" s="37" t="s">
        <v>37</v>
      </c>
      <c r="L1" s="37" t="s">
        <v>25</v>
      </c>
      <c r="M1" s="37" t="s">
        <v>38</v>
      </c>
      <c r="N1" s="37" t="s">
        <v>39</v>
      </c>
      <c r="O1" s="37" t="s">
        <v>8</v>
      </c>
      <c r="P1" s="37" t="s">
        <v>9</v>
      </c>
      <c r="Q1" s="37" t="s">
        <v>26</v>
      </c>
      <c r="R1" s="37" t="s">
        <v>40</v>
      </c>
      <c r="S1" s="37" t="s">
        <v>41</v>
      </c>
      <c r="T1" s="37" t="s">
        <v>11</v>
      </c>
      <c r="U1" s="37" t="s">
        <v>348</v>
      </c>
      <c r="V1" s="37" t="s">
        <v>27</v>
      </c>
      <c r="W1" s="37" t="s">
        <v>42</v>
      </c>
      <c r="X1" s="37" t="s">
        <v>43</v>
      </c>
      <c r="Y1" s="37" t="s">
        <v>28</v>
      </c>
      <c r="Z1" s="37" t="s">
        <v>44</v>
      </c>
      <c r="AA1" s="37" t="s">
        <v>45</v>
      </c>
      <c r="AB1" s="37" t="s">
        <v>29</v>
      </c>
      <c r="AC1" s="37" t="s">
        <v>46</v>
      </c>
      <c r="AD1" s="37" t="s">
        <v>47</v>
      </c>
      <c r="AE1" s="37" t="s">
        <v>30</v>
      </c>
      <c r="AF1" s="37" t="s">
        <v>48</v>
      </c>
      <c r="AG1" s="37" t="s">
        <v>49</v>
      </c>
      <c r="AH1" s="37" t="s">
        <v>31</v>
      </c>
      <c r="AI1" s="37" t="s">
        <v>50</v>
      </c>
      <c r="AJ1" s="37" t="s">
        <v>51</v>
      </c>
      <c r="AK1" s="37" t="s">
        <v>32</v>
      </c>
      <c r="AL1" s="37" t="s">
        <v>52</v>
      </c>
      <c r="AM1" s="37" t="s">
        <v>53</v>
      </c>
      <c r="AN1" s="37" t="s">
        <v>356</v>
      </c>
      <c r="AO1" s="37" t="s">
        <v>357</v>
      </c>
    </row>
    <row r="2" spans="1:41" ht="26.25" x14ac:dyDescent="0.4">
      <c r="A2" s="30" t="s">
        <v>103</v>
      </c>
      <c r="B2" s="30" t="s">
        <v>101</v>
      </c>
      <c r="C2" s="31">
        <v>27</v>
      </c>
      <c r="D2" s="32">
        <f>IF(Table25[Agr]="","",RANK(Table25[[#This Row],[Agr]], Table25[Agr],0))</f>
        <v>16</v>
      </c>
      <c r="E2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" s="31">
        <v>40</v>
      </c>
      <c r="G2" s="32">
        <f>IF(Table25[Bk]="","",RANK(Table25[[#This Row],[Bk]], Table25[Bk],0))</f>
        <v>8</v>
      </c>
      <c r="H2" s="32" t="str">
        <f>IF(Table25[[#This Row],[Bk]]="","",IF(Table25[[#This Row],[Bk]]&gt;=80,"A", IF(Table25[[#This Row],[Bk]]&gt;=70,"B", IF(Table25[[#This Row],[Bk]]&gt;=51,"C",IF(Table25[[#This Row],[Bk]]&gt;=40,"D","F")))))</f>
        <v>D</v>
      </c>
      <c r="I2" s="31">
        <v>41</v>
      </c>
      <c r="J2" s="32">
        <f>IF(Table25[Bio]="","",RANK(Table25[[#This Row],[Bio]], Table25[Bio],0))</f>
        <v>10</v>
      </c>
      <c r="K2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2" s="31">
        <v>26</v>
      </c>
      <c r="M2" s="32">
        <f>IF(Table25[Chem]="","",RANK(Table25[[#This Row],[Chem]], Table25[Chem],0))</f>
        <v>5</v>
      </c>
      <c r="N2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" s="32">
        <v>27</v>
      </c>
      <c r="P2" s="32">
        <v>32</v>
      </c>
      <c r="Q2" s="31">
        <f>Table25[[#This Row],[Chi_I]]+Table25[[#This Row],[Chi_II]]</f>
        <v>59</v>
      </c>
      <c r="R2" s="32">
        <f>IF(Table25[Chi]="","",RANK(Table25[[#This Row],[Chi]], Table25[Chi],0))</f>
        <v>2</v>
      </c>
      <c r="S2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2" s="32">
        <v>17</v>
      </c>
      <c r="U2" s="32">
        <v>15</v>
      </c>
      <c r="V2" s="31">
        <f>Table25[[#This Row],[Eng_I]]+Table25[[#This Row],[Eng_I2]]</f>
        <v>32</v>
      </c>
      <c r="W2" s="32">
        <f>IF(Table25[Eng]="","",RANK(Table25[[#This Row],[Eng]], Table25[Eng],0))</f>
        <v>8</v>
      </c>
      <c r="X2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" s="31">
        <v>16</v>
      </c>
      <c r="Z2" s="32">
        <f>IF(Table25[Geo]="","",RANK(Table25[[#This Row],[Geo]], Table25[Geo],0))</f>
        <v>8</v>
      </c>
      <c r="AA2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" s="31">
        <v>27</v>
      </c>
      <c r="AC2" s="32">
        <f>IF(Table25[His]="","",RANK(Table25[[#This Row],[His]], Table25[His],0))</f>
        <v>9</v>
      </c>
      <c r="AD2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" s="31">
        <v>19</v>
      </c>
      <c r="AF2" s="32">
        <f>IF(Table25[Maths]="","",RANK(Table25[[#This Row],[Maths]], Table25[Maths],0))</f>
        <v>15</v>
      </c>
      <c r="AG2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" s="31">
        <v>29</v>
      </c>
      <c r="AI2" s="32">
        <f>IF(Table25[Phy]="","",RANK(Table25[[#This Row],[Phy]], Table25[Phy],0))</f>
        <v>3</v>
      </c>
      <c r="AJ2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" s="31">
        <v>34</v>
      </c>
      <c r="AL2" s="32">
        <f>IF(Table25[Sod]="","",RANK(Table25[[#This Row],[Sod]], Table25[Sod],0))</f>
        <v>7</v>
      </c>
      <c r="AM2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350</v>
      </c>
      <c r="AO2" s="34">
        <f>RANK(Table25[[#This Row],[Total]], Table25[Total],0)</f>
        <v>6</v>
      </c>
    </row>
    <row r="3" spans="1:41" ht="26.25" x14ac:dyDescent="0.4">
      <c r="A3" s="30" t="s">
        <v>115</v>
      </c>
      <c r="B3" s="30" t="s">
        <v>116</v>
      </c>
      <c r="C3" s="31">
        <v>16</v>
      </c>
      <c r="D3" s="32">
        <f>IF(Table25[Agr]="","",RANK(Table25[[#This Row],[Agr]], Table25[Agr],0))</f>
        <v>24</v>
      </c>
      <c r="E3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3" s="31">
        <v>25</v>
      </c>
      <c r="G3" s="32">
        <f>IF(Table25[Bk]="","",RANK(Table25[[#This Row],[Bk]], Table25[Bk],0))</f>
        <v>15</v>
      </c>
      <c r="H3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3" s="31">
        <v>23</v>
      </c>
      <c r="J3" s="32">
        <f>IF(Table25[Bio]="","",RANK(Table25[[#This Row],[Bio]], Table25[Bio],0))</f>
        <v>18</v>
      </c>
      <c r="K3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3" s="31">
        <v>17</v>
      </c>
      <c r="M3" s="32">
        <f>IF(Table25[Chem]="","",RANK(Table25[[#This Row],[Chem]], Table25[Chem],0))</f>
        <v>12</v>
      </c>
      <c r="N3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3" s="32">
        <v>24</v>
      </c>
      <c r="P3" s="32">
        <v>15</v>
      </c>
      <c r="Q3" s="31">
        <f>Table25[[#This Row],[Chi_I]]+Table25[[#This Row],[Chi_II]]</f>
        <v>39</v>
      </c>
      <c r="R3" s="32">
        <f>IF(Table25[Chi]="","",RANK(Table25[[#This Row],[Chi]], Table25[Chi],0))</f>
        <v>23</v>
      </c>
      <c r="S3" s="32" t="str">
        <f>IF(Table25[[#This Row],[Chi]]="","",IF(Table25[[#This Row],[Chi]]&gt;=80,"A", IF(Table25[[#This Row],[Chi]]&gt;=70,"B", IF(Table25[[#This Row],[Chi]]&gt;=51,"C",IF(Table25[[#This Row],[Chi]]&gt;=40,"D","F")))))</f>
        <v>F</v>
      </c>
      <c r="T3" s="32">
        <v>7</v>
      </c>
      <c r="U3" s="32">
        <v>11</v>
      </c>
      <c r="V3" s="31">
        <f>Table25[[#This Row],[Eng_I]]+Table25[[#This Row],[Eng_I2]]</f>
        <v>18</v>
      </c>
      <c r="W3" s="32">
        <f>IF(Table25[Eng]="","",RANK(Table25[[#This Row],[Eng]], Table25[Eng],0))</f>
        <v>27</v>
      </c>
      <c r="X3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3" s="31">
        <v>7</v>
      </c>
      <c r="Z3" s="32">
        <f>IF(Table25[Geo]="","",RANK(Table25[[#This Row],[Geo]], Table25[Geo],0))</f>
        <v>25</v>
      </c>
      <c r="AA3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3" s="31">
        <v>30</v>
      </c>
      <c r="AC3" s="32">
        <f>IF(Table25[His]="","",RANK(Table25[[#This Row],[His]], Table25[His],0))</f>
        <v>7</v>
      </c>
      <c r="AD3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3" s="31">
        <v>20</v>
      </c>
      <c r="AF3" s="32">
        <f>IF(Table25[Maths]="","",RANK(Table25[[#This Row],[Maths]], Table25[Maths],0))</f>
        <v>11</v>
      </c>
      <c r="AG3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3" s="31">
        <v>12</v>
      </c>
      <c r="AI3" s="32">
        <f>IF(Table25[Phy]="","",RANK(Table25[[#This Row],[Phy]], Table25[Phy],0))</f>
        <v>17</v>
      </c>
      <c r="AJ3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3" s="31">
        <v>24</v>
      </c>
      <c r="AL3" s="32">
        <f>IF(Table25[Sod]="","",RANK(Table25[[#This Row],[Sod]], Table25[Sod],0))</f>
        <v>24</v>
      </c>
      <c r="AM3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3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231</v>
      </c>
      <c r="AO3" s="34">
        <f>RANK(Table25[[#This Row],[Total]], Table25[Total],0)</f>
        <v>19</v>
      </c>
    </row>
    <row r="4" spans="1:41" ht="26.25" x14ac:dyDescent="0.4">
      <c r="A4" s="30" t="s">
        <v>134</v>
      </c>
      <c r="B4" s="30" t="s">
        <v>135</v>
      </c>
      <c r="C4" s="31">
        <v>27</v>
      </c>
      <c r="D4" s="32">
        <f>IF(Table25[Agr]="","",RANK(Table25[[#This Row],[Agr]], Table25[Agr],0))</f>
        <v>16</v>
      </c>
      <c r="E4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4" s="39"/>
      <c r="G4" s="32" t="str">
        <f>IF(Table25[Bk]="","",RANK(Table25[[#This Row],[Bk]], Table25[Bk],0))</f>
        <v/>
      </c>
      <c r="H4" s="32" t="str">
        <f>IF(Table25[[#This Row],[Bk]]="","",IF(Table25[[#This Row],[Bk]]&gt;=80,"A", IF(Table25[[#This Row],[Bk]]&gt;=70,"B", IF(Table25[[#This Row],[Bk]]&gt;=51,"C",IF(Table25[[#This Row],[Bk]]&gt;=40,"D","F")))))</f>
        <v/>
      </c>
      <c r="I4" s="31">
        <v>42</v>
      </c>
      <c r="J4" s="32">
        <f>IF(Table25[Bio]="","",RANK(Table25[[#This Row],[Bio]], Table25[Bio],0))</f>
        <v>9</v>
      </c>
      <c r="K4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4" s="31">
        <v>23</v>
      </c>
      <c r="M4" s="32">
        <f>IF(Table25[Chem]="","",RANK(Table25[[#This Row],[Chem]], Table25[Chem],0))</f>
        <v>7</v>
      </c>
      <c r="N4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4" s="32">
        <v>22</v>
      </c>
      <c r="P4" s="32">
        <v>28</v>
      </c>
      <c r="Q4" s="31">
        <f>Table25[[#This Row],[Chi_I]]+Table25[[#This Row],[Chi_II]]</f>
        <v>50</v>
      </c>
      <c r="R4" s="32">
        <f>IF(Table25[Chi]="","",RANK(Table25[[#This Row],[Chi]], Table25[Chi],0))</f>
        <v>13</v>
      </c>
      <c r="S4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4" s="32">
        <v>11</v>
      </c>
      <c r="U4" s="32">
        <v>14</v>
      </c>
      <c r="V4" s="31">
        <f>Table25[[#This Row],[Eng_I]]+Table25[[#This Row],[Eng_I2]]</f>
        <v>25</v>
      </c>
      <c r="W4" s="32">
        <f>IF(Table25[Eng]="","",RANK(Table25[[#This Row],[Eng]], Table25[Eng],0))</f>
        <v>22</v>
      </c>
      <c r="X4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4" s="31">
        <v>15</v>
      </c>
      <c r="Z4" s="32">
        <f>IF(Table25[Geo]="","",RANK(Table25[[#This Row],[Geo]], Table25[Geo],0))</f>
        <v>9</v>
      </c>
      <c r="AA4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4" s="31">
        <v>16</v>
      </c>
      <c r="AC4" s="32">
        <f>IF(Table25[His]="","",RANK(Table25[[#This Row],[His]], Table25[His],0))</f>
        <v>20</v>
      </c>
      <c r="AD4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4" s="31">
        <v>28</v>
      </c>
      <c r="AF4" s="32">
        <f>IF(Table25[Maths]="","",RANK(Table25[[#This Row],[Maths]], Table25[Maths],0))</f>
        <v>4</v>
      </c>
      <c r="AG4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4" s="31">
        <v>10</v>
      </c>
      <c r="AI4" s="32">
        <f>IF(Table25[Phy]="","",RANK(Table25[[#This Row],[Phy]], Table25[Phy],0))</f>
        <v>19</v>
      </c>
      <c r="AJ4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4" s="31">
        <v>25</v>
      </c>
      <c r="AL4" s="32">
        <f>IF(Table25[Sod]="","",RANK(Table25[[#This Row],[Sod]], Table25[Sod],0))</f>
        <v>20</v>
      </c>
      <c r="AM4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4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261</v>
      </c>
      <c r="AO4" s="34">
        <f>RANK(Table25[[#This Row],[Total]], Table25[Total],0)</f>
        <v>15</v>
      </c>
    </row>
    <row r="5" spans="1:41" ht="26.25" x14ac:dyDescent="0.4">
      <c r="A5" s="30" t="s">
        <v>126</v>
      </c>
      <c r="B5" s="30" t="s">
        <v>61</v>
      </c>
      <c r="C5" s="31">
        <v>22</v>
      </c>
      <c r="D5" s="32">
        <f>IF(Table25[Agr]="","",RANK(Table25[[#This Row],[Agr]], Table25[Agr],0))</f>
        <v>19</v>
      </c>
      <c r="E5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5" s="31">
        <v>13</v>
      </c>
      <c r="G5" s="32">
        <f>IF(Table25[Bk]="","",RANK(Table25[[#This Row],[Bk]], Table25[Bk],0))</f>
        <v>22</v>
      </c>
      <c r="H5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5" s="31">
        <v>43</v>
      </c>
      <c r="J5" s="32">
        <f>IF(Table25[Bio]="","",RANK(Table25[[#This Row],[Bio]], Table25[Bio],0))</f>
        <v>4</v>
      </c>
      <c r="K5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5" s="31">
        <v>16</v>
      </c>
      <c r="M5" s="32">
        <f>IF(Table25[Chem]="","",RANK(Table25[[#This Row],[Chem]], Table25[Chem],0))</f>
        <v>13</v>
      </c>
      <c r="N5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5" s="32">
        <v>19</v>
      </c>
      <c r="P5" s="32">
        <v>20</v>
      </c>
      <c r="Q5" s="31">
        <f>Table25[[#This Row],[Chi_I]]+Table25[[#This Row],[Chi_II]]</f>
        <v>39</v>
      </c>
      <c r="R5" s="32">
        <f>IF(Table25[Chi]="","",RANK(Table25[[#This Row],[Chi]], Table25[Chi],0))</f>
        <v>23</v>
      </c>
      <c r="S5" s="32" t="str">
        <f>IF(Table25[[#This Row],[Chi]]="","",IF(Table25[[#This Row],[Chi]]&gt;=80,"A", IF(Table25[[#This Row],[Chi]]&gt;=70,"B", IF(Table25[[#This Row],[Chi]]&gt;=51,"C",IF(Table25[[#This Row],[Chi]]&gt;=40,"D","F")))))</f>
        <v>F</v>
      </c>
      <c r="T5" s="32">
        <v>18</v>
      </c>
      <c r="U5" s="32">
        <v>12</v>
      </c>
      <c r="V5" s="31">
        <f>Table25[[#This Row],[Eng_I]]+Table25[[#This Row],[Eng_I2]]</f>
        <v>30</v>
      </c>
      <c r="W5" s="32">
        <f>IF(Table25[Eng]="","",RANK(Table25[[#This Row],[Eng]], Table25[Eng],0))</f>
        <v>11</v>
      </c>
      <c r="X5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5" s="31">
        <v>12</v>
      </c>
      <c r="Z5" s="32">
        <f>IF(Table25[Geo]="","",RANK(Table25[[#This Row],[Geo]], Table25[Geo],0))</f>
        <v>15</v>
      </c>
      <c r="AA5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5" s="31">
        <v>20</v>
      </c>
      <c r="AC5" s="32">
        <f>IF(Table25[His]="","",RANK(Table25[[#This Row],[His]], Table25[His],0))</f>
        <v>15</v>
      </c>
      <c r="AD5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5" s="31">
        <v>28</v>
      </c>
      <c r="AF5" s="32">
        <f>IF(Table25[Maths]="","",RANK(Table25[[#This Row],[Maths]], Table25[Maths],0))</f>
        <v>4</v>
      </c>
      <c r="AG5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5" s="31">
        <v>7</v>
      </c>
      <c r="AI5" s="32">
        <f>IF(Table25[Phy]="","",RANK(Table25[[#This Row],[Phy]], Table25[Phy],0))</f>
        <v>22</v>
      </c>
      <c r="AJ5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5" s="31">
        <v>27</v>
      </c>
      <c r="AL5" s="32">
        <f>IF(Table25[Sod]="","",RANK(Table25[[#This Row],[Sod]], Table25[Sod],0))</f>
        <v>15</v>
      </c>
      <c r="AM5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5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257</v>
      </c>
      <c r="AO5" s="34">
        <f>RANK(Table25[[#This Row],[Total]], Table25[Total],0)</f>
        <v>17</v>
      </c>
    </row>
    <row r="6" spans="1:41" ht="26.25" x14ac:dyDescent="0.4">
      <c r="A6" s="30" t="s">
        <v>104</v>
      </c>
      <c r="B6" s="30" t="s">
        <v>65</v>
      </c>
      <c r="C6" s="31">
        <v>40</v>
      </c>
      <c r="D6" s="32">
        <f>IF(Table25[Agr]="","",RANK(Table25[[#This Row],[Agr]], Table25[Agr],0))</f>
        <v>3</v>
      </c>
      <c r="E6" s="32" t="str">
        <f>IF(Table25[[#This Row],[Agr]]="","",IF(Table25[[#This Row],[Agr]]&gt;=80,"A", IF(Table25[[#This Row],[Agr]]&gt;=70,"B", IF(Table25[[#This Row],[Agr]]&gt;=51,"C",IF(Table25[[#This Row],[Agr]]&gt;=40,"D","F")))))</f>
        <v>D</v>
      </c>
      <c r="F6" s="31">
        <v>33</v>
      </c>
      <c r="G6" s="32">
        <f>IF(Table25[Bk]="","",RANK(Table25[[#This Row],[Bk]], Table25[Bk],0))</f>
        <v>9</v>
      </c>
      <c r="H6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6" s="31">
        <v>16</v>
      </c>
      <c r="J6" s="32">
        <f>IF(Table25[Bio]="","",RANK(Table25[[#This Row],[Bio]], Table25[Bio],0))</f>
        <v>28</v>
      </c>
      <c r="K6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6" s="31">
        <v>23</v>
      </c>
      <c r="M6" s="32">
        <f>IF(Table25[Chem]="","",RANK(Table25[[#This Row],[Chem]], Table25[Chem],0))</f>
        <v>7</v>
      </c>
      <c r="N6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6" s="32">
        <v>23</v>
      </c>
      <c r="P6" s="32">
        <v>29</v>
      </c>
      <c r="Q6" s="31">
        <f>Table25[[#This Row],[Chi_I]]+Table25[[#This Row],[Chi_II]]</f>
        <v>52</v>
      </c>
      <c r="R6" s="32">
        <f>IF(Table25[Chi]="","",RANK(Table25[[#This Row],[Chi]], Table25[Chi],0))</f>
        <v>9</v>
      </c>
      <c r="S6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6" s="32">
        <v>29</v>
      </c>
      <c r="U6" s="32">
        <v>21</v>
      </c>
      <c r="V6" s="31">
        <f>Table25[[#This Row],[Eng_I]]+Table25[[#This Row],[Eng_I2]]</f>
        <v>50</v>
      </c>
      <c r="W6" s="32">
        <f>IF(Table25[Eng]="","",RANK(Table25[[#This Row],[Eng]], Table25[Eng],0))</f>
        <v>2</v>
      </c>
      <c r="X6" s="32" t="str">
        <f>IF(Table25[[#This Row],[Eng]]="","",IF(Table25[[#This Row],[Eng]]&gt;=80,"A", IF(Table25[[#This Row],[Eng]]&gt;=70,"B", IF(Table25[[#This Row],[Eng]]&gt;=51,"C",IF(Table25[[#This Row],[Eng]]&gt;=40,"D","F")))))</f>
        <v>D</v>
      </c>
      <c r="Y6" s="31">
        <v>33</v>
      </c>
      <c r="Z6" s="32">
        <f>IF(Table25[Geo]="","",RANK(Table25[[#This Row],[Geo]], Table25[Geo],0))</f>
        <v>1</v>
      </c>
      <c r="AA6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6" s="31">
        <v>47</v>
      </c>
      <c r="AC6" s="32">
        <f>IF(Table25[His]="","",RANK(Table25[[#This Row],[His]], Table25[His],0))</f>
        <v>1</v>
      </c>
      <c r="AD6" s="32" t="str">
        <f>IF(Table25[[#This Row],[His]]="","",IF(Table25[[#This Row],[His]]&gt;=80,"A", IF(Table25[[#This Row],[His]]&gt;=70,"B", IF(Table25[[#This Row],[His]]&gt;=51,"C",IF(Table25[[#This Row],[His]]&gt;=40,"D","F")))))</f>
        <v>D</v>
      </c>
      <c r="AE6" s="31">
        <v>29</v>
      </c>
      <c r="AF6" s="32">
        <f>IF(Table25[Maths]="","",RANK(Table25[[#This Row],[Maths]], Table25[Maths],0))</f>
        <v>3</v>
      </c>
      <c r="AG6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6" s="31">
        <v>18</v>
      </c>
      <c r="AI6" s="32">
        <f>IF(Table25[Phy]="","",RANK(Table25[[#This Row],[Phy]], Table25[Phy],0))</f>
        <v>7</v>
      </c>
      <c r="AJ6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6" s="31">
        <v>44</v>
      </c>
      <c r="AL6" s="32">
        <f>IF(Table25[Sod]="","",RANK(Table25[[#This Row],[Sod]], Table25[Sod],0))</f>
        <v>3</v>
      </c>
      <c r="AM6" s="32" t="str">
        <f>IF(Table25[[#This Row],[Sod]]="","",IF(Table25[[#This Row],[Sod]]&gt;=80,"A", IF(Table25[[#This Row],[Sod]]&gt;=70,"B", IF(Table25[[#This Row],[Sod]]&gt;=51,"C",IF(Table25[[#This Row],[Sod]]&gt;=40,"D","F")))))</f>
        <v>D</v>
      </c>
      <c r="AN6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385</v>
      </c>
      <c r="AO6" s="34">
        <f>RANK(Table25[[#This Row],[Total]], Table25[Total],0)</f>
        <v>3</v>
      </c>
    </row>
    <row r="7" spans="1:41" ht="26.25" x14ac:dyDescent="0.4">
      <c r="A7" s="30" t="s">
        <v>129</v>
      </c>
      <c r="B7" s="30" t="s">
        <v>60</v>
      </c>
      <c r="C7" s="31">
        <v>22</v>
      </c>
      <c r="D7" s="32">
        <f>IF(Table25[Agr]="","",RANK(Table25[[#This Row],[Agr]], Table25[Agr],0))</f>
        <v>19</v>
      </c>
      <c r="E7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7" s="31">
        <v>12</v>
      </c>
      <c r="G7" s="32">
        <f>IF(Table25[Bk]="","",RANK(Table25[[#This Row],[Bk]], Table25[Bk],0))</f>
        <v>23</v>
      </c>
      <c r="H7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7" s="31">
        <v>17</v>
      </c>
      <c r="J7" s="32">
        <f>IF(Table25[Bio]="","",RANK(Table25[[#This Row],[Bio]], Table25[Bio],0))</f>
        <v>27</v>
      </c>
      <c r="K7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7" s="31"/>
      <c r="M7" s="32" t="str">
        <f>IF(Table25[Chem]="","",RANK(Table25[[#This Row],[Chem]], Table25[Chem],0))</f>
        <v/>
      </c>
      <c r="N7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7" s="32">
        <v>25</v>
      </c>
      <c r="P7" s="32">
        <v>18</v>
      </c>
      <c r="Q7" s="31">
        <f>Table25[[#This Row],[Chi_I]]+Table25[[#This Row],[Chi_II]]</f>
        <v>43</v>
      </c>
      <c r="R7" s="32">
        <f>IF(Table25[Chi]="","",RANK(Table25[[#This Row],[Chi]], Table25[Chi],0))</f>
        <v>18</v>
      </c>
      <c r="S7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7" s="32">
        <v>15</v>
      </c>
      <c r="U7" s="32">
        <v>12</v>
      </c>
      <c r="V7" s="31">
        <f>Table25[[#This Row],[Eng_I]]+Table25[[#This Row],[Eng_I2]]</f>
        <v>27</v>
      </c>
      <c r="W7" s="32">
        <f>IF(Table25[Eng]="","",RANK(Table25[[#This Row],[Eng]], Table25[Eng],0))</f>
        <v>15</v>
      </c>
      <c r="X7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7" s="31">
        <v>17</v>
      </c>
      <c r="Z7" s="32">
        <f>IF(Table25[Geo]="","",RANK(Table25[[#This Row],[Geo]], Table25[Geo],0))</f>
        <v>7</v>
      </c>
      <c r="AA7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7" s="31">
        <v>9</v>
      </c>
      <c r="AC7" s="32">
        <f>IF(Table25[His]="","",RANK(Table25[[#This Row],[His]], Table25[His],0))</f>
        <v>23</v>
      </c>
      <c r="AD7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7" s="31">
        <v>7</v>
      </c>
      <c r="AF7" s="32">
        <f>IF(Table25[Maths]="","",RANK(Table25[[#This Row],[Maths]], Table25[Maths],0))</f>
        <v>26</v>
      </c>
      <c r="AG7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7" s="31"/>
      <c r="AI7" s="32" t="str">
        <f>IF(Table25[Phy]="","",RANK(Table25[[#This Row],[Phy]], Table25[Phy],0))</f>
        <v/>
      </c>
      <c r="AJ7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7" s="31">
        <v>25</v>
      </c>
      <c r="AL7" s="32">
        <f>IF(Table25[Sod]="","",RANK(Table25[[#This Row],[Sod]], Table25[Sod],0))</f>
        <v>20</v>
      </c>
      <c r="AM7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7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179</v>
      </c>
      <c r="AO7" s="34">
        <f>RANK(Table25[[#This Row],[Total]], Table25[Total],0)</f>
        <v>24</v>
      </c>
    </row>
    <row r="8" spans="1:41" ht="26.25" x14ac:dyDescent="0.4">
      <c r="A8" s="30" t="s">
        <v>127</v>
      </c>
      <c r="B8" s="30" t="s">
        <v>128</v>
      </c>
      <c r="C8" s="31">
        <v>13</v>
      </c>
      <c r="D8" s="32">
        <f>IF(Table25[Agr]="","",RANK(Table25[[#This Row],[Agr]], Table25[Agr],0))</f>
        <v>25</v>
      </c>
      <c r="E8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8" s="31">
        <v>12</v>
      </c>
      <c r="G8" s="32">
        <f>IF(Table25[Bk]="","",RANK(Table25[[#This Row],[Bk]], Table25[Bk],0))</f>
        <v>23</v>
      </c>
      <c r="H8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8" s="31">
        <v>26</v>
      </c>
      <c r="J8" s="32">
        <f>IF(Table25[Bio]="","",RANK(Table25[[#This Row],[Bio]], Table25[Bio],0))</f>
        <v>15</v>
      </c>
      <c r="K8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8" s="31">
        <v>12</v>
      </c>
      <c r="M8" s="32">
        <f>IF(Table25[Chem]="","",RANK(Table25[[#This Row],[Chem]], Table25[Chem],0))</f>
        <v>20</v>
      </c>
      <c r="N8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8" s="32">
        <v>20</v>
      </c>
      <c r="P8" s="32">
        <v>25</v>
      </c>
      <c r="Q8" s="31">
        <f>Table25[[#This Row],[Chi_I]]+Table25[[#This Row],[Chi_II]]</f>
        <v>45</v>
      </c>
      <c r="R8" s="32">
        <f>IF(Table25[Chi]="","",RANK(Table25[[#This Row],[Chi]], Table25[Chi],0))</f>
        <v>16</v>
      </c>
      <c r="S8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8" s="32">
        <v>12</v>
      </c>
      <c r="U8" s="32">
        <v>11</v>
      </c>
      <c r="V8" s="31">
        <f>Table25[[#This Row],[Eng_I]]+Table25[[#This Row],[Eng_I2]]</f>
        <v>23</v>
      </c>
      <c r="W8" s="32">
        <f>IF(Table25[Eng]="","",RANK(Table25[[#This Row],[Eng]], Table25[Eng],0))</f>
        <v>24</v>
      </c>
      <c r="X8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8" s="31">
        <v>5</v>
      </c>
      <c r="Z8" s="32">
        <f>IF(Table25[Geo]="","",RANK(Table25[[#This Row],[Geo]], Table25[Geo],0))</f>
        <v>28</v>
      </c>
      <c r="AA8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8" s="31"/>
      <c r="AC8" s="32" t="str">
        <f>IF(Table25[His]="","",RANK(Table25[[#This Row],[His]], Table25[His],0))</f>
        <v/>
      </c>
      <c r="AD8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8" s="31">
        <v>2</v>
      </c>
      <c r="AF8" s="32">
        <f>IF(Table25[Maths]="","",RANK(Table25[[#This Row],[Maths]], Table25[Maths],0))</f>
        <v>28</v>
      </c>
      <c r="AG8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8" s="31">
        <v>9</v>
      </c>
      <c r="AI8" s="32">
        <f>IF(Table25[Phy]="","",RANK(Table25[[#This Row],[Phy]], Table25[Phy],0))</f>
        <v>20</v>
      </c>
      <c r="AJ8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8" s="31">
        <v>13</v>
      </c>
      <c r="AL8" s="32">
        <f>IF(Table25[Sod]="","",RANK(Table25[[#This Row],[Sod]], Table25[Sod],0))</f>
        <v>27</v>
      </c>
      <c r="AM8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8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160</v>
      </c>
      <c r="AO8" s="34">
        <f>RANK(Table25[[#This Row],[Total]], Table25[Total],0)</f>
        <v>26</v>
      </c>
    </row>
    <row r="9" spans="1:41" ht="26.25" x14ac:dyDescent="0.4">
      <c r="A9" s="30" t="s">
        <v>123</v>
      </c>
      <c r="B9" s="30" t="s">
        <v>124</v>
      </c>
      <c r="C9" s="31">
        <v>29</v>
      </c>
      <c r="D9" s="32">
        <f>IF(Table25[Agr]="","",RANK(Table25[[#This Row],[Agr]], Table25[Agr],0))</f>
        <v>12</v>
      </c>
      <c r="E9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9" s="31">
        <v>20</v>
      </c>
      <c r="G9" s="32">
        <f>IF(Table25[Bk]="","",RANK(Table25[[#This Row],[Bk]], Table25[Bk],0))</f>
        <v>20</v>
      </c>
      <c r="H9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9" s="31">
        <v>13</v>
      </c>
      <c r="J9" s="32">
        <f>IF(Table25[Bio]="","",RANK(Table25[[#This Row],[Bio]], Table25[Bio],0))</f>
        <v>29</v>
      </c>
      <c r="K9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9" s="31">
        <v>14</v>
      </c>
      <c r="M9" s="32">
        <f>IF(Table25[Chem]="","",RANK(Table25[[#This Row],[Chem]], Table25[Chem],0))</f>
        <v>16</v>
      </c>
      <c r="N9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9" s="32">
        <v>17</v>
      </c>
      <c r="P9" s="32">
        <v>10</v>
      </c>
      <c r="Q9" s="31">
        <f>Table25[[#This Row],[Chi_I]]+Table25[[#This Row],[Chi_II]]</f>
        <v>27</v>
      </c>
      <c r="R9" s="32">
        <f>IF(Table25[Chi]="","",RANK(Table25[[#This Row],[Chi]], Table25[Chi],0))</f>
        <v>26</v>
      </c>
      <c r="S9" s="32" t="str">
        <f>IF(Table25[[#This Row],[Chi]]="","",IF(Table25[[#This Row],[Chi]]&gt;=80,"A", IF(Table25[[#This Row],[Chi]]&gt;=70,"B", IF(Table25[[#This Row],[Chi]]&gt;=51,"C",IF(Table25[[#This Row],[Chi]]&gt;=40,"D","F")))))</f>
        <v>F</v>
      </c>
      <c r="T9" s="32">
        <v>9</v>
      </c>
      <c r="U9" s="32">
        <v>7</v>
      </c>
      <c r="V9" s="31">
        <f>Table25[[#This Row],[Eng_I]]+Table25[[#This Row],[Eng_I2]]</f>
        <v>16</v>
      </c>
      <c r="W9" s="32">
        <f>IF(Table25[Eng]="","",RANK(Table25[[#This Row],[Eng]], Table25[Eng],0))</f>
        <v>28</v>
      </c>
      <c r="X9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9" s="31">
        <v>9</v>
      </c>
      <c r="Z9" s="32">
        <f>IF(Table25[Geo]="","",RANK(Table25[[#This Row],[Geo]], Table25[Geo],0))</f>
        <v>22</v>
      </c>
      <c r="AA9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9" s="31">
        <v>21</v>
      </c>
      <c r="AC9" s="32">
        <f>IF(Table25[His]="","",RANK(Table25[[#This Row],[His]], Table25[His],0))</f>
        <v>14</v>
      </c>
      <c r="AD9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9" s="31">
        <v>23</v>
      </c>
      <c r="AF9" s="32">
        <f>IF(Table25[Maths]="","",RANK(Table25[[#This Row],[Maths]], Table25[Maths],0))</f>
        <v>7</v>
      </c>
      <c r="AG9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9" s="31">
        <v>13</v>
      </c>
      <c r="AI9" s="32">
        <f>IF(Table25[Phy]="","",RANK(Table25[[#This Row],[Phy]], Table25[Phy],0))</f>
        <v>13</v>
      </c>
      <c r="AJ9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9" s="31">
        <v>30</v>
      </c>
      <c r="AL9" s="32">
        <f>IF(Table25[Sod]="","",RANK(Table25[[#This Row],[Sod]], Table25[Sod],0))</f>
        <v>11</v>
      </c>
      <c r="AM9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9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215</v>
      </c>
      <c r="AO9" s="34">
        <f>RANK(Table25[[#This Row],[Total]], Table25[Total],0)</f>
        <v>22</v>
      </c>
    </row>
    <row r="10" spans="1:41" ht="26.25" x14ac:dyDescent="0.4">
      <c r="A10" s="30" t="s">
        <v>119</v>
      </c>
      <c r="B10" s="30" t="s">
        <v>120</v>
      </c>
      <c r="C10" s="31">
        <v>30</v>
      </c>
      <c r="D10" s="32">
        <f>IF(Table25[Agr]="","",RANK(Table25[[#This Row],[Agr]], Table25[Agr],0))</f>
        <v>9</v>
      </c>
      <c r="E10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0" s="31">
        <v>22</v>
      </c>
      <c r="G10" s="32">
        <f>IF(Table25[Bk]="","",RANK(Table25[[#This Row],[Bk]], Table25[Bk],0))</f>
        <v>18</v>
      </c>
      <c r="H10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10" s="31">
        <v>45</v>
      </c>
      <c r="J10" s="32">
        <f>IF(Table25[Bio]="","",RANK(Table25[[#This Row],[Bio]], Table25[Bio],0))</f>
        <v>2</v>
      </c>
      <c r="K10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10" s="31">
        <v>18</v>
      </c>
      <c r="M10" s="32">
        <f>IF(Table25[Chem]="","",RANK(Table25[[#This Row],[Chem]], Table25[Chem],0))</f>
        <v>11</v>
      </c>
      <c r="N10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0" s="32">
        <v>27</v>
      </c>
      <c r="P10" s="32">
        <v>25</v>
      </c>
      <c r="Q10" s="31">
        <f>Table25[[#This Row],[Chi_I]]+Table25[[#This Row],[Chi_II]]</f>
        <v>52</v>
      </c>
      <c r="R10" s="32">
        <f>IF(Table25[Chi]="","",RANK(Table25[[#This Row],[Chi]], Table25[Chi],0))</f>
        <v>9</v>
      </c>
      <c r="S10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10" s="32">
        <v>22</v>
      </c>
      <c r="U10" s="32">
        <v>9</v>
      </c>
      <c r="V10" s="31">
        <f>Table25[[#This Row],[Eng_I]]+Table25[[#This Row],[Eng_I2]]</f>
        <v>31</v>
      </c>
      <c r="W10" s="32">
        <f>IF(Table25[Eng]="","",RANK(Table25[[#This Row],[Eng]], Table25[Eng],0))</f>
        <v>10</v>
      </c>
      <c r="X10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10" s="31">
        <v>24</v>
      </c>
      <c r="Z10" s="32">
        <f>IF(Table25[Geo]="","",RANK(Table25[[#This Row],[Geo]], Table25[Geo],0))</f>
        <v>4</v>
      </c>
      <c r="AA10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0" s="31"/>
      <c r="AC10" s="32" t="str">
        <f>IF(Table25[His]="","",RANK(Table25[[#This Row],[His]], Table25[His],0))</f>
        <v/>
      </c>
      <c r="AD10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10" s="31">
        <v>17</v>
      </c>
      <c r="AF10" s="32">
        <f>IF(Table25[Maths]="","",RANK(Table25[[#This Row],[Maths]], Table25[Maths],0))</f>
        <v>19</v>
      </c>
      <c r="AG10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0" s="31">
        <v>13</v>
      </c>
      <c r="AI10" s="32">
        <f>IF(Table25[Phy]="","",RANK(Table25[[#This Row],[Phy]], Table25[Phy],0))</f>
        <v>13</v>
      </c>
      <c r="AJ10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0" s="31">
        <v>26</v>
      </c>
      <c r="AL10" s="32">
        <f>IF(Table25[Sod]="","",RANK(Table25[[#This Row],[Sod]], Table25[Sod],0))</f>
        <v>17</v>
      </c>
      <c r="AM10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10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278</v>
      </c>
      <c r="AO10" s="34">
        <f>RANK(Table25[[#This Row],[Total]], Table25[Total],0)</f>
        <v>13</v>
      </c>
    </row>
    <row r="11" spans="1:41" ht="26.25" x14ac:dyDescent="0.4">
      <c r="A11" s="30" t="s">
        <v>93</v>
      </c>
      <c r="B11" s="30" t="s">
        <v>94</v>
      </c>
      <c r="C11" s="31">
        <v>40</v>
      </c>
      <c r="D11" s="32">
        <f>IF(Table25[Agr]="","",RANK(Table25[[#This Row],[Agr]], Table25[Agr],0))</f>
        <v>3</v>
      </c>
      <c r="E11" s="32" t="str">
        <f>IF(Table25[[#This Row],[Agr]]="","",IF(Table25[[#This Row],[Agr]]&gt;=80,"A", IF(Table25[[#This Row],[Agr]]&gt;=70,"B", IF(Table25[[#This Row],[Agr]]&gt;=51,"C",IF(Table25[[#This Row],[Agr]]&gt;=40,"D","F")))))</f>
        <v>D</v>
      </c>
      <c r="F11" s="31">
        <v>57</v>
      </c>
      <c r="G11" s="32">
        <f>IF(Table25[Bk]="","",RANK(Table25[[#This Row],[Bk]], Table25[Bk],0))</f>
        <v>1</v>
      </c>
      <c r="H11" s="32" t="str">
        <f>IF(Table25[[#This Row],[Bk]]="","",IF(Table25[[#This Row],[Bk]]&gt;=80,"A", IF(Table25[[#This Row],[Bk]]&gt;=70,"B", IF(Table25[[#This Row],[Bk]]&gt;=51,"C",IF(Table25[[#This Row],[Bk]]&gt;=40,"D","F")))))</f>
        <v>C</v>
      </c>
      <c r="I11" s="31">
        <v>35</v>
      </c>
      <c r="J11" s="32">
        <f>IF(Table25[Bio]="","",RANK(Table25[[#This Row],[Bio]], Table25[Bio],0))</f>
        <v>11</v>
      </c>
      <c r="K11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11" s="31">
        <v>29</v>
      </c>
      <c r="M11" s="32">
        <f>IF(Table25[Chem]="","",RANK(Table25[[#This Row],[Chem]], Table25[Chem],0))</f>
        <v>2</v>
      </c>
      <c r="N11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1" s="32">
        <v>23</v>
      </c>
      <c r="P11" s="32">
        <v>30</v>
      </c>
      <c r="Q11" s="31">
        <f>Table25[[#This Row],[Chi_I]]+Table25[[#This Row],[Chi_II]]</f>
        <v>53</v>
      </c>
      <c r="R11" s="32">
        <f>IF(Table25[Chi]="","",RANK(Table25[[#This Row],[Chi]], Table25[Chi],0))</f>
        <v>6</v>
      </c>
      <c r="S11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11" s="32">
        <v>28</v>
      </c>
      <c r="U11" s="32"/>
      <c r="V11" s="31">
        <f>Table25[[#This Row],[Eng_I]]+Table25[[#This Row],[Eng_I2]]</f>
        <v>28</v>
      </c>
      <c r="W11" s="32">
        <f>IF(Table25[Eng]="","",RANK(Table25[[#This Row],[Eng]], Table25[Eng],0))</f>
        <v>14</v>
      </c>
      <c r="X11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11" s="31">
        <v>12</v>
      </c>
      <c r="Z11" s="32">
        <f>IF(Table25[Geo]="","",RANK(Table25[[#This Row],[Geo]], Table25[Geo],0))</f>
        <v>15</v>
      </c>
      <c r="AA11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1" s="31">
        <v>38</v>
      </c>
      <c r="AC11" s="32">
        <f>IF(Table25[His]="","",RANK(Table25[[#This Row],[His]], Table25[His],0))</f>
        <v>3</v>
      </c>
      <c r="AD11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1" s="31">
        <v>19</v>
      </c>
      <c r="AF11" s="32">
        <f>IF(Table25[Maths]="","",RANK(Table25[[#This Row],[Maths]], Table25[Maths],0))</f>
        <v>15</v>
      </c>
      <c r="AG11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1" s="31">
        <v>36</v>
      </c>
      <c r="AI11" s="32">
        <f>IF(Table25[Phy]="","",RANK(Table25[[#This Row],[Phy]], Table25[Phy],0))</f>
        <v>1</v>
      </c>
      <c r="AJ11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1" s="31">
        <v>34</v>
      </c>
      <c r="AL11" s="32">
        <f>IF(Table25[Sod]="","",RANK(Table25[[#This Row],[Sod]], Table25[Sod],0))</f>
        <v>7</v>
      </c>
      <c r="AM11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11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381</v>
      </c>
      <c r="AO11" s="34">
        <f>RANK(Table25[[#This Row],[Total]], Table25[Total],0)</f>
        <v>4</v>
      </c>
    </row>
    <row r="12" spans="1:41" ht="26.25" x14ac:dyDescent="0.4">
      <c r="A12" s="30" t="s">
        <v>93</v>
      </c>
      <c r="B12" s="30" t="s">
        <v>98</v>
      </c>
      <c r="C12" s="31">
        <v>30</v>
      </c>
      <c r="D12" s="32">
        <f>IF(Table25[Agr]="","",RANK(Table25[[#This Row],[Agr]], Table25[Agr],0))</f>
        <v>9</v>
      </c>
      <c r="E12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2" s="31">
        <v>48</v>
      </c>
      <c r="G12" s="32">
        <f>IF(Table25[Bk]="","",RANK(Table25[[#This Row],[Bk]], Table25[Bk],0))</f>
        <v>4</v>
      </c>
      <c r="H12" s="32" t="str">
        <f>IF(Table25[[#This Row],[Bk]]="","",IF(Table25[[#This Row],[Bk]]&gt;=80,"A", IF(Table25[[#This Row],[Bk]]&gt;=70,"B", IF(Table25[[#This Row],[Bk]]&gt;=51,"C",IF(Table25[[#This Row],[Bk]]&gt;=40,"D","F")))))</f>
        <v>D</v>
      </c>
      <c r="I12" s="31">
        <v>23</v>
      </c>
      <c r="J12" s="32">
        <f>IF(Table25[Bio]="","",RANK(Table25[[#This Row],[Bio]], Table25[Bio],0))</f>
        <v>18</v>
      </c>
      <c r="K12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12" s="31">
        <v>13</v>
      </c>
      <c r="M12" s="32">
        <f>IF(Table25[Chem]="","",RANK(Table25[[#This Row],[Chem]], Table25[Chem],0))</f>
        <v>17</v>
      </c>
      <c r="N12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2" s="32">
        <v>24</v>
      </c>
      <c r="P12" s="32">
        <v>28</v>
      </c>
      <c r="Q12" s="31">
        <f>Table25[[#This Row],[Chi_I]]+Table25[[#This Row],[Chi_II]]</f>
        <v>52</v>
      </c>
      <c r="R12" s="32">
        <f>IF(Table25[Chi]="","",RANK(Table25[[#This Row],[Chi]], Table25[Chi],0))</f>
        <v>9</v>
      </c>
      <c r="S12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12" s="32">
        <v>20</v>
      </c>
      <c r="U12" s="32">
        <v>21</v>
      </c>
      <c r="V12" s="31">
        <f>Table25[[#This Row],[Eng_I]]+Table25[[#This Row],[Eng_I2]]</f>
        <v>41</v>
      </c>
      <c r="W12" s="32">
        <f>IF(Table25[Eng]="","",RANK(Table25[[#This Row],[Eng]], Table25[Eng],0))</f>
        <v>4</v>
      </c>
      <c r="X12" s="32" t="str">
        <f>IF(Table25[[#This Row],[Eng]]="","",IF(Table25[[#This Row],[Eng]]&gt;=80,"A", IF(Table25[[#This Row],[Eng]]&gt;=70,"B", IF(Table25[[#This Row],[Eng]]&gt;=51,"C",IF(Table25[[#This Row],[Eng]]&gt;=40,"D","F")))))</f>
        <v>D</v>
      </c>
      <c r="Y12" s="31">
        <v>12</v>
      </c>
      <c r="Z12" s="32">
        <f>IF(Table25[Geo]="","",RANK(Table25[[#This Row],[Geo]], Table25[Geo],0))</f>
        <v>15</v>
      </c>
      <c r="AA12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2" s="31">
        <v>28</v>
      </c>
      <c r="AC12" s="32">
        <f>IF(Table25[His]="","",RANK(Table25[[#This Row],[His]], Table25[His],0))</f>
        <v>8</v>
      </c>
      <c r="AD12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2" s="31">
        <v>13</v>
      </c>
      <c r="AF12" s="32">
        <f>IF(Table25[Maths]="","",RANK(Table25[[#This Row],[Maths]], Table25[Maths],0))</f>
        <v>21</v>
      </c>
      <c r="AG12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2" s="31">
        <v>9</v>
      </c>
      <c r="AI12" s="32">
        <f>IF(Table25[Phy]="","",RANK(Table25[[#This Row],[Phy]], Table25[Phy],0))</f>
        <v>20</v>
      </c>
      <c r="AJ12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2" s="31">
        <v>43</v>
      </c>
      <c r="AL12" s="32">
        <f>IF(Table25[Sod]="","",RANK(Table25[[#This Row],[Sod]], Table25[Sod],0))</f>
        <v>4</v>
      </c>
      <c r="AM12" s="32" t="str">
        <f>IF(Table25[[#This Row],[Sod]]="","",IF(Table25[[#This Row],[Sod]]&gt;=80,"A", IF(Table25[[#This Row],[Sod]]&gt;=70,"B", IF(Table25[[#This Row],[Sod]]&gt;=51,"C",IF(Table25[[#This Row],[Sod]]&gt;=40,"D","F")))))</f>
        <v>D</v>
      </c>
      <c r="AN12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312</v>
      </c>
      <c r="AO12" s="34">
        <f>RANK(Table25[[#This Row],[Total]], Table25[Total],0)</f>
        <v>10</v>
      </c>
    </row>
    <row r="13" spans="1:41" ht="26.25" x14ac:dyDescent="0.4">
      <c r="A13" s="30" t="s">
        <v>96</v>
      </c>
      <c r="B13" s="30" t="s">
        <v>97</v>
      </c>
      <c r="C13" s="31">
        <v>51</v>
      </c>
      <c r="D13" s="32">
        <f>IF(Table25[Agr]="","",RANK(Table25[[#This Row],[Agr]], Table25[Agr],0))</f>
        <v>2</v>
      </c>
      <c r="E13" s="32" t="str">
        <f>IF(Table25[[#This Row],[Agr]]="","",IF(Table25[[#This Row],[Agr]]&gt;=80,"A", IF(Table25[[#This Row],[Agr]]&gt;=70,"B", IF(Table25[[#This Row],[Agr]]&gt;=51,"C",IF(Table25[[#This Row],[Agr]]&gt;=40,"D","F")))))</f>
        <v>C</v>
      </c>
      <c r="F13" s="31">
        <v>53</v>
      </c>
      <c r="G13" s="32">
        <f>IF(Table25[Bk]="","",RANK(Table25[[#This Row],[Bk]], Table25[Bk],0))</f>
        <v>2</v>
      </c>
      <c r="H13" s="32" t="str">
        <f>IF(Table25[[#This Row],[Bk]]="","",IF(Table25[[#This Row],[Bk]]&gt;=80,"A", IF(Table25[[#This Row],[Bk]]&gt;=70,"B", IF(Table25[[#This Row],[Bk]]&gt;=51,"C",IF(Table25[[#This Row],[Bk]]&gt;=40,"D","F")))))</f>
        <v>C</v>
      </c>
      <c r="I13" s="31">
        <v>45</v>
      </c>
      <c r="J13" s="32">
        <f>IF(Table25[Bio]="","",RANK(Table25[[#This Row],[Bio]], Table25[Bio],0))</f>
        <v>2</v>
      </c>
      <c r="K13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13" s="31">
        <v>34</v>
      </c>
      <c r="M13" s="32">
        <f>IF(Table25[Chem]="","",RANK(Table25[[#This Row],[Chem]], Table25[Chem],0))</f>
        <v>1</v>
      </c>
      <c r="N13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3" s="32">
        <v>32</v>
      </c>
      <c r="P13" s="32">
        <v>28</v>
      </c>
      <c r="Q13" s="31">
        <f>Table25[[#This Row],[Chi_I]]+Table25[[#This Row],[Chi_II]]</f>
        <v>60</v>
      </c>
      <c r="R13" s="32">
        <f>IF(Table25[Chi]="","",RANK(Table25[[#This Row],[Chi]], Table25[Chi],0))</f>
        <v>1</v>
      </c>
      <c r="S13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13" s="32">
        <v>25</v>
      </c>
      <c r="U13" s="32">
        <v>17</v>
      </c>
      <c r="V13" s="31">
        <f>Table25[[#This Row],[Eng_I]]+Table25[[#This Row],[Eng_I2]]</f>
        <v>42</v>
      </c>
      <c r="W13" s="32">
        <f>IF(Table25[Eng]="","",RANK(Table25[[#This Row],[Eng]], Table25[Eng],0))</f>
        <v>3</v>
      </c>
      <c r="X13" s="32" t="str">
        <f>IF(Table25[[#This Row],[Eng]]="","",IF(Table25[[#This Row],[Eng]]&gt;=80,"A", IF(Table25[[#This Row],[Eng]]&gt;=70,"B", IF(Table25[[#This Row],[Eng]]&gt;=51,"C",IF(Table25[[#This Row],[Eng]]&gt;=40,"D","F")))))</f>
        <v>D</v>
      </c>
      <c r="Y13" s="31">
        <v>10</v>
      </c>
      <c r="Z13" s="32">
        <f>IF(Table25[Geo]="","",RANK(Table25[[#This Row],[Geo]], Table25[Geo],0))</f>
        <v>21</v>
      </c>
      <c r="AA13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3" s="31">
        <v>35</v>
      </c>
      <c r="AC13" s="32">
        <f>IF(Table25[His]="","",RANK(Table25[[#This Row],[His]], Table25[His],0))</f>
        <v>4</v>
      </c>
      <c r="AD13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3" s="31">
        <v>14</v>
      </c>
      <c r="AF13" s="32">
        <f>IF(Table25[Maths]="","",RANK(Table25[[#This Row],[Maths]], Table25[Maths],0))</f>
        <v>20</v>
      </c>
      <c r="AG13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3" s="31">
        <v>35</v>
      </c>
      <c r="AI13" s="32">
        <f>IF(Table25[Phy]="","",RANK(Table25[[#This Row],[Phy]], Table25[Phy],0))</f>
        <v>2</v>
      </c>
      <c r="AJ13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3" s="31">
        <v>29</v>
      </c>
      <c r="AL13" s="32">
        <f>IF(Table25[Sod]="","",RANK(Table25[[#This Row],[Sod]], Table25[Sod],0))</f>
        <v>12</v>
      </c>
      <c r="AM13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13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408</v>
      </c>
      <c r="AO13" s="34">
        <f>RANK(Table25[[#This Row],[Total]], Table25[Total],0)</f>
        <v>1</v>
      </c>
    </row>
    <row r="14" spans="1:41" ht="26.25" x14ac:dyDescent="0.4">
      <c r="A14" s="30" t="s">
        <v>62</v>
      </c>
      <c r="B14" s="30" t="s">
        <v>102</v>
      </c>
      <c r="C14" s="31">
        <v>33</v>
      </c>
      <c r="D14" s="32">
        <f>IF(Table25[Agr]="","",RANK(Table25[[#This Row],[Agr]], Table25[Agr],0))</f>
        <v>6</v>
      </c>
      <c r="E14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4" s="31">
        <v>43</v>
      </c>
      <c r="G14" s="32">
        <f>IF(Table25[Bk]="","",RANK(Table25[[#This Row],[Bk]], Table25[Bk],0))</f>
        <v>6</v>
      </c>
      <c r="H14" s="32" t="str">
        <f>IF(Table25[[#This Row],[Bk]]="","",IF(Table25[[#This Row],[Bk]]&gt;=80,"A", IF(Table25[[#This Row],[Bk]]&gt;=70,"B", IF(Table25[[#This Row],[Bk]]&gt;=51,"C",IF(Table25[[#This Row],[Bk]]&gt;=40,"D","F")))))</f>
        <v>D</v>
      </c>
      <c r="I14" s="31">
        <v>43</v>
      </c>
      <c r="J14" s="32">
        <f>IF(Table25[Bio]="","",RANK(Table25[[#This Row],[Bio]], Table25[Bio],0))</f>
        <v>4</v>
      </c>
      <c r="K14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14" s="31">
        <v>19</v>
      </c>
      <c r="M14" s="32">
        <f>IF(Table25[Chem]="","",RANK(Table25[[#This Row],[Chem]], Table25[Chem],0))</f>
        <v>10</v>
      </c>
      <c r="N14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4" s="32">
        <v>24</v>
      </c>
      <c r="P14" s="32">
        <v>25</v>
      </c>
      <c r="Q14" s="31">
        <f>Table25[[#This Row],[Chi_I]]+Table25[[#This Row],[Chi_II]]</f>
        <v>49</v>
      </c>
      <c r="R14" s="32">
        <f>IF(Table25[Chi]="","",RANK(Table25[[#This Row],[Chi]], Table25[Chi],0))</f>
        <v>14</v>
      </c>
      <c r="S14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14" s="32">
        <v>11</v>
      </c>
      <c r="U14" s="32">
        <v>15</v>
      </c>
      <c r="V14" s="31">
        <f>Table25[[#This Row],[Eng_I]]+Table25[[#This Row],[Eng_I2]]</f>
        <v>26</v>
      </c>
      <c r="W14" s="32">
        <f>IF(Table25[Eng]="","",RANK(Table25[[#This Row],[Eng]], Table25[Eng],0))</f>
        <v>18</v>
      </c>
      <c r="X14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14" s="31">
        <v>12</v>
      </c>
      <c r="Z14" s="32">
        <f>IF(Table25[Geo]="","",RANK(Table25[[#This Row],[Geo]], Table25[Geo],0))</f>
        <v>15</v>
      </c>
      <c r="AA14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4" s="31">
        <v>20</v>
      </c>
      <c r="AC14" s="32">
        <f>IF(Table25[His]="","",RANK(Table25[[#This Row],[His]], Table25[His],0))</f>
        <v>15</v>
      </c>
      <c r="AD14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4" s="31">
        <v>18</v>
      </c>
      <c r="AF14" s="32">
        <f>IF(Table25[Maths]="","",RANK(Table25[[#This Row],[Maths]], Table25[Maths],0))</f>
        <v>18</v>
      </c>
      <c r="AG14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4" s="31">
        <v>24</v>
      </c>
      <c r="AI14" s="32">
        <f>IF(Table25[Phy]="","",RANK(Table25[[#This Row],[Phy]], Table25[Phy],0))</f>
        <v>4</v>
      </c>
      <c r="AJ14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4" s="31">
        <v>34</v>
      </c>
      <c r="AL14" s="32">
        <f>IF(Table25[Sod]="","",RANK(Table25[[#This Row],[Sod]], Table25[Sod],0))</f>
        <v>7</v>
      </c>
      <c r="AM14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14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321</v>
      </c>
      <c r="AO14" s="34">
        <f>RANK(Table25[[#This Row],[Total]], Table25[Total],0)</f>
        <v>8</v>
      </c>
    </row>
    <row r="15" spans="1:41" ht="26.25" x14ac:dyDescent="0.4">
      <c r="A15" s="30" t="s">
        <v>113</v>
      </c>
      <c r="B15" s="30" t="s">
        <v>114</v>
      </c>
      <c r="C15" s="31">
        <v>23</v>
      </c>
      <c r="D15" s="32">
        <f>IF(Table25[Agr]="","",RANK(Table25[[#This Row],[Agr]], Table25[Agr],0))</f>
        <v>18</v>
      </c>
      <c r="E15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5" s="31">
        <v>26</v>
      </c>
      <c r="G15" s="32">
        <f>IF(Table25[Bk]="","",RANK(Table25[[#This Row],[Bk]], Table25[Bk],0))</f>
        <v>13</v>
      </c>
      <c r="H15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15" s="31">
        <v>23</v>
      </c>
      <c r="J15" s="32">
        <f>IF(Table25[Bio]="","",RANK(Table25[[#This Row],[Bio]], Table25[Bio],0))</f>
        <v>18</v>
      </c>
      <c r="K15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15" s="31">
        <v>10</v>
      </c>
      <c r="M15" s="32">
        <f>IF(Table25[Chem]="","",RANK(Table25[[#This Row],[Chem]], Table25[Chem],0))</f>
        <v>22</v>
      </c>
      <c r="N15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5" s="32">
        <v>21</v>
      </c>
      <c r="P15" s="32">
        <v>15</v>
      </c>
      <c r="Q15" s="31">
        <f>Table25[[#This Row],[Chi_I]]+Table25[[#This Row],[Chi_II]]</f>
        <v>36</v>
      </c>
      <c r="R15" s="32">
        <f>IF(Table25[Chi]="","",RANK(Table25[[#This Row],[Chi]], Table25[Chi],0))</f>
        <v>25</v>
      </c>
      <c r="S15" s="32" t="str">
        <f>IF(Table25[[#This Row],[Chi]]="","",IF(Table25[[#This Row],[Chi]]&gt;=80,"A", IF(Table25[[#This Row],[Chi]]&gt;=70,"B", IF(Table25[[#This Row],[Chi]]&gt;=51,"C",IF(Table25[[#This Row],[Chi]]&gt;=40,"D","F")))))</f>
        <v>F</v>
      </c>
      <c r="T15" s="32">
        <v>19</v>
      </c>
      <c r="U15" s="32">
        <v>15</v>
      </c>
      <c r="V15" s="31">
        <f>Table25[[#This Row],[Eng_I]]+Table25[[#This Row],[Eng_I2]]</f>
        <v>34</v>
      </c>
      <c r="W15" s="32">
        <f>IF(Table25[Eng]="","",RANK(Table25[[#This Row],[Eng]], Table25[Eng],0))</f>
        <v>6</v>
      </c>
      <c r="X15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15" s="31">
        <v>14</v>
      </c>
      <c r="Z15" s="32">
        <f>IF(Table25[Geo]="","",RANK(Table25[[#This Row],[Geo]], Table25[Geo],0))</f>
        <v>10</v>
      </c>
      <c r="AA15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5" s="31">
        <v>16</v>
      </c>
      <c r="AC15" s="32">
        <f>IF(Table25[His]="","",RANK(Table25[[#This Row],[His]], Table25[His],0))</f>
        <v>20</v>
      </c>
      <c r="AD15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5" s="31">
        <v>9</v>
      </c>
      <c r="AF15" s="32">
        <f>IF(Table25[Maths]="","",RANK(Table25[[#This Row],[Maths]], Table25[Maths],0))</f>
        <v>24</v>
      </c>
      <c r="AG15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5" s="31">
        <v>13</v>
      </c>
      <c r="AI15" s="32">
        <f>IF(Table25[Phy]="","",RANK(Table25[[#This Row],[Phy]], Table25[Phy],0))</f>
        <v>13</v>
      </c>
      <c r="AJ15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5" s="31">
        <v>19</v>
      </c>
      <c r="AL15" s="32">
        <f>IF(Table25[Sod]="","",RANK(Table25[[#This Row],[Sod]], Table25[Sod],0))</f>
        <v>25</v>
      </c>
      <c r="AM15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15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223</v>
      </c>
      <c r="AO15" s="34">
        <f>RANK(Table25[[#This Row],[Total]], Table25[Total],0)</f>
        <v>20</v>
      </c>
    </row>
    <row r="16" spans="1:41" ht="26.25" x14ac:dyDescent="0.4">
      <c r="A16" s="30" t="s">
        <v>68</v>
      </c>
      <c r="B16" s="30" t="s">
        <v>99</v>
      </c>
      <c r="C16" s="31">
        <v>30</v>
      </c>
      <c r="D16" s="32">
        <f>IF(Table25[Agr]="","",RANK(Table25[[#This Row],[Agr]], Table25[Agr],0))</f>
        <v>9</v>
      </c>
      <c r="E16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6" s="31">
        <v>47</v>
      </c>
      <c r="G16" s="32">
        <f>IF(Table25[Bk]="","",RANK(Table25[[#This Row],[Bk]], Table25[Bk],0))</f>
        <v>5</v>
      </c>
      <c r="H16" s="32" t="str">
        <f>IF(Table25[[#This Row],[Bk]]="","",IF(Table25[[#This Row],[Bk]]&gt;=80,"A", IF(Table25[[#This Row],[Bk]]&gt;=70,"B", IF(Table25[[#This Row],[Bk]]&gt;=51,"C",IF(Table25[[#This Row],[Bk]]&gt;=40,"D","F")))))</f>
        <v>D</v>
      </c>
      <c r="I16" s="31">
        <v>43</v>
      </c>
      <c r="J16" s="32">
        <f>IF(Table25[Bio]="","",RANK(Table25[[#This Row],[Bio]], Table25[Bio],0))</f>
        <v>4</v>
      </c>
      <c r="K16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16" s="31">
        <v>28</v>
      </c>
      <c r="M16" s="32">
        <f>IF(Table25[Chem]="","",RANK(Table25[[#This Row],[Chem]], Table25[Chem],0))</f>
        <v>4</v>
      </c>
      <c r="N16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6" s="32">
        <v>19</v>
      </c>
      <c r="P16" s="32">
        <v>22</v>
      </c>
      <c r="Q16" s="31">
        <f>Table25[[#This Row],[Chi_I]]+Table25[[#This Row],[Chi_II]]</f>
        <v>41</v>
      </c>
      <c r="R16" s="32">
        <f>IF(Table25[Chi]="","",RANK(Table25[[#This Row],[Chi]], Table25[Chi],0))</f>
        <v>22</v>
      </c>
      <c r="S16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16" s="32">
        <v>18</v>
      </c>
      <c r="U16" s="32">
        <v>8</v>
      </c>
      <c r="V16" s="31">
        <f>Table25[[#This Row],[Eng_I]]+Table25[[#This Row],[Eng_I2]]</f>
        <v>26</v>
      </c>
      <c r="W16" s="32">
        <f>IF(Table25[Eng]="","",RANK(Table25[[#This Row],[Eng]], Table25[Eng],0))</f>
        <v>18</v>
      </c>
      <c r="X16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16" s="31">
        <v>13</v>
      </c>
      <c r="Z16" s="32">
        <f>IF(Table25[Geo]="","",RANK(Table25[[#This Row],[Geo]], Table25[Geo],0))</f>
        <v>14</v>
      </c>
      <c r="AA16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6" s="31">
        <v>22</v>
      </c>
      <c r="AC16" s="32">
        <f>IF(Table25[His]="","",RANK(Table25[[#This Row],[His]], Table25[His],0))</f>
        <v>13</v>
      </c>
      <c r="AD16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6" s="31">
        <v>40</v>
      </c>
      <c r="AF16" s="32">
        <f>IF(Table25[Maths]="","",RANK(Table25[[#This Row],[Maths]], Table25[Maths],0))</f>
        <v>1</v>
      </c>
      <c r="AG16" s="32" t="str">
        <f>IF(Table25[[#This Row],[Maths]]="","",IF(Table25[[#This Row],[Maths]]&gt;=80,"A", IF(Table25[[#This Row],[Maths]]&gt;=70,"B", IF(Table25[[#This Row],[Maths]]&gt;=51,"C",IF(Table25[[#This Row],[Maths]]&gt;=40,"D","F")))))</f>
        <v>D</v>
      </c>
      <c r="AH16" s="31">
        <v>3</v>
      </c>
      <c r="AI16" s="32">
        <f>IF(Table25[Phy]="","",RANK(Table25[[#This Row],[Phy]], Table25[Phy],0))</f>
        <v>25</v>
      </c>
      <c r="AJ16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6" s="31">
        <v>32</v>
      </c>
      <c r="AL16" s="32">
        <f>IF(Table25[Sod]="","",RANK(Table25[[#This Row],[Sod]], Table25[Sod],0))</f>
        <v>10</v>
      </c>
      <c r="AM16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16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325</v>
      </c>
      <c r="AO16" s="34">
        <f>RANK(Table25[[#This Row],[Total]], Table25[Total],0)</f>
        <v>7</v>
      </c>
    </row>
    <row r="17" spans="1:41" ht="26.25" x14ac:dyDescent="0.4">
      <c r="A17" s="30" t="s">
        <v>107</v>
      </c>
      <c r="B17" s="30" t="s">
        <v>108</v>
      </c>
      <c r="C17" s="31">
        <v>29</v>
      </c>
      <c r="D17" s="32">
        <f>IF(Table25[Agr]="","",RANK(Table25[[#This Row],[Agr]], Table25[Agr],0))</f>
        <v>12</v>
      </c>
      <c r="E17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7" s="31">
        <v>30</v>
      </c>
      <c r="G17" s="32">
        <f>IF(Table25[Bk]="","",RANK(Table25[[#This Row],[Bk]], Table25[Bk],0))</f>
        <v>11</v>
      </c>
      <c r="H17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17" s="31">
        <v>23</v>
      </c>
      <c r="J17" s="32">
        <f>IF(Table25[Bio]="","",RANK(Table25[[#This Row],[Bio]], Table25[Bio],0))</f>
        <v>18</v>
      </c>
      <c r="K17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17" s="31"/>
      <c r="M17" s="32" t="str">
        <f>IF(Table25[Chem]="","",RANK(Table25[[#This Row],[Chem]], Table25[Chem],0))</f>
        <v/>
      </c>
      <c r="N17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17" s="32"/>
      <c r="P17" s="32"/>
      <c r="Q17" s="31">
        <f>Table25[[#This Row],[Chi_I]]+Table25[[#This Row],[Chi_II]]</f>
        <v>0</v>
      </c>
      <c r="R17" s="32">
        <f>IF(Table25[Chi]="","",RANK(Table25[[#This Row],[Chi]], Table25[Chi],0))</f>
        <v>29</v>
      </c>
      <c r="S17" s="32" t="str">
        <f>IF(Table25[[#This Row],[Chi]]="","",IF(Table25[[#This Row],[Chi]]&gt;=80,"A", IF(Table25[[#This Row],[Chi]]&gt;=70,"B", IF(Table25[[#This Row],[Chi]]&gt;=51,"C",IF(Table25[[#This Row],[Chi]]&gt;=40,"D","F")))))</f>
        <v>F</v>
      </c>
      <c r="T17" s="32">
        <v>20</v>
      </c>
      <c r="U17" s="32">
        <v>21</v>
      </c>
      <c r="V17" s="31">
        <f>Table25[[#This Row],[Eng_I]]+Table25[[#This Row],[Eng_I2]]</f>
        <v>41</v>
      </c>
      <c r="W17" s="32">
        <f>IF(Table25[Eng]="","",RANK(Table25[[#This Row],[Eng]], Table25[Eng],0))</f>
        <v>4</v>
      </c>
      <c r="X17" s="32" t="str">
        <f>IF(Table25[[#This Row],[Eng]]="","",IF(Table25[[#This Row],[Eng]]&gt;=80,"A", IF(Table25[[#This Row],[Eng]]&gt;=70,"B", IF(Table25[[#This Row],[Eng]]&gt;=51,"C",IF(Table25[[#This Row],[Eng]]&gt;=40,"D","F")))))</f>
        <v>D</v>
      </c>
      <c r="Y17" s="35"/>
      <c r="Z17" s="32" t="str">
        <f>IF(Table25[Geo]="","",RANK(Table25[[#This Row],[Geo]], Table25[Geo],0))</f>
        <v/>
      </c>
      <c r="AA17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17" s="31"/>
      <c r="AC17" s="32" t="str">
        <f>IF(Table25[His]="","",RANK(Table25[[#This Row],[His]], Table25[His],0))</f>
        <v/>
      </c>
      <c r="AD17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17" s="31">
        <v>7</v>
      </c>
      <c r="AF17" s="32">
        <f>IF(Table25[Maths]="","",RANK(Table25[[#This Row],[Maths]], Table25[Maths],0))</f>
        <v>26</v>
      </c>
      <c r="AG17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7" s="31">
        <v>15</v>
      </c>
      <c r="AI17" s="32">
        <f>IF(Table25[Phy]="","",RANK(Table25[[#This Row],[Phy]], Table25[Phy],0))</f>
        <v>9</v>
      </c>
      <c r="AJ17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7" s="39"/>
      <c r="AL17" s="32" t="str">
        <f>IF(Table25[Sod]="","",RANK(Table25[[#This Row],[Sod]], Table25[Sod],0))</f>
        <v/>
      </c>
      <c r="AM17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17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145</v>
      </c>
      <c r="AO17" s="34">
        <f>RANK(Table25[[#This Row],[Total]], Table25[Total],0)</f>
        <v>27</v>
      </c>
    </row>
    <row r="18" spans="1:41" ht="26.25" x14ac:dyDescent="0.4">
      <c r="A18" s="30" t="s">
        <v>125</v>
      </c>
      <c r="B18" s="30" t="s">
        <v>60</v>
      </c>
      <c r="C18" s="31">
        <v>19</v>
      </c>
      <c r="D18" s="32">
        <f>IF(Table25[Agr]="","",RANK(Table25[[#This Row],[Agr]], Table25[Agr],0))</f>
        <v>22</v>
      </c>
      <c r="E18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8" s="31">
        <v>14</v>
      </c>
      <c r="G18" s="32">
        <f>IF(Table25[Bk]="","",RANK(Table25[[#This Row],[Bk]], Table25[Bk],0))</f>
        <v>21</v>
      </c>
      <c r="H18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18" s="31">
        <v>43</v>
      </c>
      <c r="J18" s="32">
        <f>IF(Table25[Bio]="","",RANK(Table25[[#This Row],[Bio]], Table25[Bio],0))</f>
        <v>4</v>
      </c>
      <c r="K18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18" s="31">
        <v>13</v>
      </c>
      <c r="M18" s="32">
        <f>IF(Table25[Chem]="","",RANK(Table25[[#This Row],[Chem]], Table25[Chem],0))</f>
        <v>17</v>
      </c>
      <c r="N18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8" s="32">
        <v>27</v>
      </c>
      <c r="P18" s="32">
        <v>21</v>
      </c>
      <c r="Q18" s="31">
        <f>Table25[[#This Row],[Chi_I]]+Table25[[#This Row],[Chi_II]]</f>
        <v>48</v>
      </c>
      <c r="R18" s="32">
        <f>IF(Table25[Chi]="","",RANK(Table25[[#This Row],[Chi]], Table25[Chi],0))</f>
        <v>15</v>
      </c>
      <c r="S18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18" s="32">
        <v>15</v>
      </c>
      <c r="U18" s="32">
        <v>14</v>
      </c>
      <c r="V18" s="31">
        <f>Table25[[#This Row],[Eng_I]]+Table25[[#This Row],[Eng_I2]]</f>
        <v>29</v>
      </c>
      <c r="W18" s="32">
        <f>IF(Table25[Eng]="","",RANK(Table25[[#This Row],[Eng]], Table25[Eng],0))</f>
        <v>13</v>
      </c>
      <c r="X18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18" s="31">
        <v>22</v>
      </c>
      <c r="Z18" s="32">
        <f>IF(Table25[Geo]="","",RANK(Table25[[#This Row],[Geo]], Table25[Geo],0))</f>
        <v>5</v>
      </c>
      <c r="AA18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8" s="31">
        <v>18</v>
      </c>
      <c r="AC18" s="32">
        <f>IF(Table25[His]="","",RANK(Table25[[#This Row],[His]], Table25[His],0))</f>
        <v>18</v>
      </c>
      <c r="AD18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8" s="31">
        <v>20</v>
      </c>
      <c r="AF18" s="32">
        <f>IF(Table25[Maths]="","",RANK(Table25[[#This Row],[Maths]], Table25[Maths],0))</f>
        <v>11</v>
      </c>
      <c r="AG18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8" s="31">
        <v>14</v>
      </c>
      <c r="AI18" s="32">
        <f>IF(Table25[Phy]="","",RANK(Table25[[#This Row],[Phy]], Table25[Phy],0))</f>
        <v>11</v>
      </c>
      <c r="AJ18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8" s="31">
        <v>26</v>
      </c>
      <c r="AL18" s="32">
        <f>IF(Table25[Sod]="","",RANK(Table25[[#This Row],[Sod]], Table25[Sod],0))</f>
        <v>17</v>
      </c>
      <c r="AM18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18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266</v>
      </c>
      <c r="AO18" s="34">
        <f>RANK(Table25[[#This Row],[Total]], Table25[Total],0)</f>
        <v>14</v>
      </c>
    </row>
    <row r="19" spans="1:41" ht="26.25" x14ac:dyDescent="0.4">
      <c r="A19" s="30" t="s">
        <v>105</v>
      </c>
      <c r="B19" s="30" t="s">
        <v>106</v>
      </c>
      <c r="C19" s="31">
        <v>28</v>
      </c>
      <c r="D19" s="32">
        <f>IF(Table25[Agr]="","",RANK(Table25[[#This Row],[Agr]], Table25[Agr],0))</f>
        <v>14</v>
      </c>
      <c r="E19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19" s="31">
        <v>32</v>
      </c>
      <c r="G19" s="32">
        <f>IF(Table25[Bk]="","",RANK(Table25[[#This Row],[Bk]], Table25[Bk],0))</f>
        <v>10</v>
      </c>
      <c r="H19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19" s="31">
        <v>23</v>
      </c>
      <c r="J19" s="32">
        <f>IF(Table25[Bio]="","",RANK(Table25[[#This Row],[Bio]], Table25[Bio],0))</f>
        <v>18</v>
      </c>
      <c r="K19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19" s="31">
        <v>16</v>
      </c>
      <c r="M19" s="32">
        <f>IF(Table25[Chem]="","",RANK(Table25[[#This Row],[Chem]], Table25[Chem],0))</f>
        <v>13</v>
      </c>
      <c r="N19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19" s="32">
        <v>20</v>
      </c>
      <c r="P19" s="32">
        <v>23</v>
      </c>
      <c r="Q19" s="31">
        <f>Table25[[#This Row],[Chi_I]]+Table25[[#This Row],[Chi_II]]</f>
        <v>43</v>
      </c>
      <c r="R19" s="32">
        <f>IF(Table25[Chi]="","",RANK(Table25[[#This Row],[Chi]], Table25[Chi],0))</f>
        <v>18</v>
      </c>
      <c r="S19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19" s="32">
        <v>14</v>
      </c>
      <c r="U19" s="32">
        <v>11</v>
      </c>
      <c r="V19" s="31">
        <f>Table25[[#This Row],[Eng_I]]+Table25[[#This Row],[Eng_I2]]</f>
        <v>25</v>
      </c>
      <c r="W19" s="32">
        <f>IF(Table25[Eng]="","",RANK(Table25[[#This Row],[Eng]], Table25[Eng],0))</f>
        <v>22</v>
      </c>
      <c r="X19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19" s="31">
        <v>25</v>
      </c>
      <c r="Z19" s="32">
        <f>IF(Table25[Geo]="","",RANK(Table25[[#This Row],[Geo]], Table25[Geo],0))</f>
        <v>3</v>
      </c>
      <c r="AA19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19" s="31">
        <v>32</v>
      </c>
      <c r="AC19" s="32">
        <f>IF(Table25[His]="","",RANK(Table25[[#This Row],[His]], Table25[His],0))</f>
        <v>6</v>
      </c>
      <c r="AD19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19" s="31">
        <v>20</v>
      </c>
      <c r="AF19" s="32">
        <f>IF(Table25[Maths]="","",RANK(Table25[[#This Row],[Maths]], Table25[Maths],0))</f>
        <v>11</v>
      </c>
      <c r="AG19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19" s="31">
        <v>16</v>
      </c>
      <c r="AI19" s="32">
        <f>IF(Table25[Phy]="","",RANK(Table25[[#This Row],[Phy]], Table25[Phy],0))</f>
        <v>8</v>
      </c>
      <c r="AJ19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19" s="31">
        <v>48</v>
      </c>
      <c r="AL19" s="32">
        <f>IF(Table25[Sod]="","",RANK(Table25[[#This Row],[Sod]], Table25[Sod],0))</f>
        <v>2</v>
      </c>
      <c r="AM19" s="32" t="str">
        <f>IF(Table25[[#This Row],[Sod]]="","",IF(Table25[[#This Row],[Sod]]&gt;=80,"A", IF(Table25[[#This Row],[Sod]]&gt;=70,"B", IF(Table25[[#This Row],[Sod]]&gt;=51,"C",IF(Table25[[#This Row],[Sod]]&gt;=40,"D","F")))))</f>
        <v>D</v>
      </c>
      <c r="AN19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308</v>
      </c>
      <c r="AO19" s="34">
        <f>RANK(Table25[[#This Row],[Total]], Table25[Total],0)</f>
        <v>11</v>
      </c>
    </row>
    <row r="20" spans="1:41" ht="26.25" x14ac:dyDescent="0.4">
      <c r="A20" s="30" t="s">
        <v>95</v>
      </c>
      <c r="B20" s="30" t="s">
        <v>65</v>
      </c>
      <c r="C20" s="31">
        <v>31</v>
      </c>
      <c r="D20" s="32">
        <f>IF(Table25[Agr]="","",RANK(Table25[[#This Row],[Agr]], Table25[Agr],0))</f>
        <v>8</v>
      </c>
      <c r="E20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0" s="31">
        <v>53</v>
      </c>
      <c r="G20" s="32">
        <f>IF(Table25[Bk]="","",RANK(Table25[[#This Row],[Bk]], Table25[Bk],0))</f>
        <v>2</v>
      </c>
      <c r="H20" s="32" t="str">
        <f>IF(Table25[[#This Row],[Bk]]="","",IF(Table25[[#This Row],[Bk]]&gt;=80,"A", IF(Table25[[#This Row],[Bk]]&gt;=70,"B", IF(Table25[[#This Row],[Bk]]&gt;=51,"C",IF(Table25[[#This Row],[Bk]]&gt;=40,"D","F")))))</f>
        <v>C</v>
      </c>
      <c r="I20" s="31">
        <v>34</v>
      </c>
      <c r="J20" s="32">
        <f>IF(Table25[Bio]="","",RANK(Table25[[#This Row],[Bio]], Table25[Bio],0))</f>
        <v>13</v>
      </c>
      <c r="K20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0" s="31">
        <v>22</v>
      </c>
      <c r="M20" s="32">
        <f>IF(Table25[Chem]="","",RANK(Table25[[#This Row],[Chem]], Table25[Chem],0))</f>
        <v>9</v>
      </c>
      <c r="N20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0" s="32">
        <v>24</v>
      </c>
      <c r="P20" s="32">
        <v>29</v>
      </c>
      <c r="Q20" s="31">
        <f>Table25[[#This Row],[Chi_I]]+Table25[[#This Row],[Chi_II]]</f>
        <v>53</v>
      </c>
      <c r="R20" s="32">
        <f>IF(Table25[Chi]="","",RANK(Table25[[#This Row],[Chi]], Table25[Chi],0))</f>
        <v>6</v>
      </c>
      <c r="S20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20" s="32">
        <v>24</v>
      </c>
      <c r="U20" s="32">
        <v>27</v>
      </c>
      <c r="V20" s="31">
        <f>Table25[[#This Row],[Eng_I]]+Table25[[#This Row],[Eng_I2]]</f>
        <v>51</v>
      </c>
      <c r="W20" s="32">
        <f>IF(Table25[Eng]="","",RANK(Table25[[#This Row],[Eng]], Table25[Eng],0))</f>
        <v>1</v>
      </c>
      <c r="X20" s="32" t="str">
        <f>IF(Table25[[#This Row],[Eng]]="","",IF(Table25[[#This Row],[Eng]]&gt;=80,"A", IF(Table25[[#This Row],[Eng]]&gt;=70,"B", IF(Table25[[#This Row],[Eng]]&gt;=51,"C",IF(Table25[[#This Row],[Eng]]&gt;=40,"D","F")))))</f>
        <v>C</v>
      </c>
      <c r="Y20" s="31">
        <v>22</v>
      </c>
      <c r="Z20" s="32">
        <f>IF(Table25[Geo]="","",RANK(Table25[[#This Row],[Geo]], Table25[Geo],0))</f>
        <v>5</v>
      </c>
      <c r="AA20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0" s="31">
        <v>24</v>
      </c>
      <c r="AC20" s="32">
        <f>IF(Table25[His]="","",RANK(Table25[[#This Row],[His]], Table25[His],0))</f>
        <v>11</v>
      </c>
      <c r="AD20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0" s="31">
        <v>23</v>
      </c>
      <c r="AF20" s="32">
        <f>IF(Table25[Maths]="","",RANK(Table25[[#This Row],[Maths]], Table25[Maths],0))</f>
        <v>7</v>
      </c>
      <c r="AG20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0" s="31">
        <v>20</v>
      </c>
      <c r="AI20" s="32">
        <f>IF(Table25[Phy]="","",RANK(Table25[[#This Row],[Phy]], Table25[Phy],0))</f>
        <v>6</v>
      </c>
      <c r="AJ20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0" s="31">
        <v>37</v>
      </c>
      <c r="AL20" s="32">
        <f>IF(Table25[Sod]="","",RANK(Table25[[#This Row],[Sod]], Table25[Sod],0))</f>
        <v>5</v>
      </c>
      <c r="AM20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0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370</v>
      </c>
      <c r="AO20" s="34">
        <f>RANK(Table25[[#This Row],[Total]], Table25[Total],0)</f>
        <v>5</v>
      </c>
    </row>
    <row r="21" spans="1:41" ht="26.25" x14ac:dyDescent="0.4">
      <c r="A21" s="30" t="s">
        <v>95</v>
      </c>
      <c r="B21" s="30" t="s">
        <v>116</v>
      </c>
      <c r="C21" s="31">
        <v>6</v>
      </c>
      <c r="D21" s="32">
        <f>IF(Table25[Agr]="","",RANK(Table25[[#This Row],[Agr]], Table25[Agr],0))</f>
        <v>27</v>
      </c>
      <c r="E21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1" s="31">
        <v>8</v>
      </c>
      <c r="G21" s="32">
        <f>IF(Table25[Bk]="","",RANK(Table25[[#This Row],[Bk]], Table25[Bk],0))</f>
        <v>26</v>
      </c>
      <c r="H21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21" s="31">
        <v>25</v>
      </c>
      <c r="J21" s="32">
        <f>IF(Table25[Bio]="","",RANK(Table25[[#This Row],[Bio]], Table25[Bio],0))</f>
        <v>17</v>
      </c>
      <c r="K21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1" s="31">
        <v>8</v>
      </c>
      <c r="M21" s="32">
        <f>IF(Table25[Chem]="","",RANK(Table25[[#This Row],[Chem]], Table25[Chem],0))</f>
        <v>25</v>
      </c>
      <c r="N21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1" s="32">
        <v>2</v>
      </c>
      <c r="P21" s="32">
        <v>5</v>
      </c>
      <c r="Q21" s="31">
        <f>Table25[[#This Row],[Chi_I]]+Table25[[#This Row],[Chi_II]]</f>
        <v>7</v>
      </c>
      <c r="R21" s="32">
        <f>IF(Table25[Chi]="","",RANK(Table25[[#This Row],[Chi]], Table25[Chi],0))</f>
        <v>28</v>
      </c>
      <c r="S21" s="32" t="str">
        <f>IF(Table25[[#This Row],[Chi]]="","",IF(Table25[[#This Row],[Chi]]&gt;=80,"A", IF(Table25[[#This Row],[Chi]]&gt;=70,"B", IF(Table25[[#This Row],[Chi]]&gt;=51,"C",IF(Table25[[#This Row],[Chi]]&gt;=40,"D","F")))))</f>
        <v>F</v>
      </c>
      <c r="T21" s="32">
        <v>9</v>
      </c>
      <c r="U21" s="32">
        <v>5</v>
      </c>
      <c r="V21" s="31">
        <f>Table25[[#This Row],[Eng_I]]+Table25[[#This Row],[Eng_I2]]</f>
        <v>14</v>
      </c>
      <c r="W21" s="32">
        <f>IF(Table25[Eng]="","",RANK(Table25[[#This Row],[Eng]], Table25[Eng],0))</f>
        <v>29</v>
      </c>
      <c r="X21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1" s="31">
        <v>6</v>
      </c>
      <c r="Z21" s="32">
        <f>IF(Table25[Geo]="","",RANK(Table25[[#This Row],[Geo]], Table25[Geo],0))</f>
        <v>27</v>
      </c>
      <c r="AA21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1" s="31">
        <v>11</v>
      </c>
      <c r="AC21" s="32">
        <f>IF(Table25[His]="","",RANK(Table25[[#This Row],[His]], Table25[His],0))</f>
        <v>22</v>
      </c>
      <c r="AD21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1" s="31">
        <v>20</v>
      </c>
      <c r="AF21" s="32">
        <f>IF(Table25[Maths]="","",RANK(Table25[[#This Row],[Maths]], Table25[Maths],0))</f>
        <v>11</v>
      </c>
      <c r="AG21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1" s="31">
        <v>3</v>
      </c>
      <c r="AI21" s="32">
        <f>IF(Table25[Phy]="","",RANK(Table25[[#This Row],[Phy]], Table25[Phy],0))</f>
        <v>25</v>
      </c>
      <c r="AJ21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1" s="31">
        <v>13</v>
      </c>
      <c r="AL21" s="32">
        <f>IF(Table25[Sod]="","",RANK(Table25[[#This Row],[Sod]], Table25[Sod],0))</f>
        <v>27</v>
      </c>
      <c r="AM21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1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121</v>
      </c>
      <c r="AO21" s="34">
        <f>RANK(Table25[[#This Row],[Total]], Table25[Total],0)</f>
        <v>29</v>
      </c>
    </row>
    <row r="22" spans="1:41" ht="26.25" x14ac:dyDescent="0.4">
      <c r="A22" s="30" t="s">
        <v>132</v>
      </c>
      <c r="B22" s="30" t="s">
        <v>133</v>
      </c>
      <c r="C22" s="31"/>
      <c r="D22" s="32" t="str">
        <f>IF(Table25[Agr]="","",RANK(Table25[[#This Row],[Agr]], Table25[Agr],0))</f>
        <v/>
      </c>
      <c r="E22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22" s="39"/>
      <c r="G22" s="32" t="str">
        <f>IF(Table25[Bk]="","",RANK(Table25[[#This Row],[Bk]], Table25[Bk],0))</f>
        <v/>
      </c>
      <c r="H22" s="32" t="str">
        <f>IF(Table25[[#This Row],[Bk]]="","",IF(Table25[[#This Row],[Bk]]&gt;=80,"A", IF(Table25[[#This Row],[Bk]]&gt;=70,"B", IF(Table25[[#This Row],[Bk]]&gt;=51,"C",IF(Table25[[#This Row],[Bk]]&gt;=40,"D","F")))))</f>
        <v/>
      </c>
      <c r="I22" s="31">
        <v>32</v>
      </c>
      <c r="J22" s="32">
        <f>IF(Table25[Bio]="","",RANK(Table25[[#This Row],[Bio]], Table25[Bio],0))</f>
        <v>14</v>
      </c>
      <c r="K22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2" s="31">
        <v>29</v>
      </c>
      <c r="M22" s="32">
        <f>IF(Table25[Chem]="","",RANK(Table25[[#This Row],[Chem]], Table25[Chem],0))</f>
        <v>2</v>
      </c>
      <c r="N22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2" s="32">
        <v>21</v>
      </c>
      <c r="P22" s="32">
        <v>24</v>
      </c>
      <c r="Q22" s="31">
        <f>Table25[[#This Row],[Chi_I]]+Table25[[#This Row],[Chi_II]]</f>
        <v>45</v>
      </c>
      <c r="R22" s="32">
        <f>IF(Table25[Chi]="","",RANK(Table25[[#This Row],[Chi]], Table25[Chi],0))</f>
        <v>16</v>
      </c>
      <c r="S22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22" s="32">
        <v>17</v>
      </c>
      <c r="U22" s="32">
        <v>10</v>
      </c>
      <c r="V22" s="31">
        <f>Table25[[#This Row],[Eng_I]]+Table25[[#This Row],[Eng_I2]]</f>
        <v>27</v>
      </c>
      <c r="W22" s="32">
        <f>IF(Table25[Eng]="","",RANK(Table25[[#This Row],[Eng]], Table25[Eng],0))</f>
        <v>15</v>
      </c>
      <c r="X22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2" s="31">
        <v>11</v>
      </c>
      <c r="Z22" s="32">
        <f>IF(Table25[Geo]="","",RANK(Table25[[#This Row],[Geo]], Table25[Geo],0))</f>
        <v>20</v>
      </c>
      <c r="AA22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2" s="31"/>
      <c r="AC22" s="32" t="str">
        <f>IF(Table25[His]="","",RANK(Table25[[#This Row],[His]], Table25[His],0))</f>
        <v/>
      </c>
      <c r="AD22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22" s="31">
        <v>23</v>
      </c>
      <c r="AF22" s="32">
        <f>IF(Table25[Maths]="","",RANK(Table25[[#This Row],[Maths]], Table25[Maths],0))</f>
        <v>7</v>
      </c>
      <c r="AG22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2" s="31">
        <v>11</v>
      </c>
      <c r="AI22" s="32">
        <f>IF(Table25[Phy]="","",RANK(Table25[[#This Row],[Phy]], Table25[Phy],0))</f>
        <v>18</v>
      </c>
      <c r="AJ22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2" s="31">
        <v>37</v>
      </c>
      <c r="AL22" s="32">
        <f>IF(Table25[Sod]="","",RANK(Table25[[#This Row],[Sod]], Table25[Sod],0))</f>
        <v>5</v>
      </c>
      <c r="AM22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2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215</v>
      </c>
      <c r="AO22" s="34">
        <f>RANK(Table25[[#This Row],[Total]], Table25[Total],0)</f>
        <v>22</v>
      </c>
    </row>
    <row r="23" spans="1:41" ht="26.25" x14ac:dyDescent="0.4">
      <c r="A23" s="30" t="s">
        <v>130</v>
      </c>
      <c r="B23" s="30" t="s">
        <v>131</v>
      </c>
      <c r="C23" s="31">
        <v>28</v>
      </c>
      <c r="D23" s="32">
        <f>IF(Table25[Agr]="","",RANK(Table25[[#This Row],[Agr]], Table25[Agr],0))</f>
        <v>14</v>
      </c>
      <c r="E23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3" s="31">
        <v>11</v>
      </c>
      <c r="G23" s="32">
        <f>IF(Table25[Bk]="","",RANK(Table25[[#This Row],[Bk]], Table25[Bk],0))</f>
        <v>25</v>
      </c>
      <c r="H23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23" s="31">
        <v>23</v>
      </c>
      <c r="J23" s="32">
        <f>IF(Table25[Bio]="","",RANK(Table25[[#This Row],[Bio]], Table25[Bio],0))</f>
        <v>18</v>
      </c>
      <c r="K23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3" s="31">
        <v>25</v>
      </c>
      <c r="M23" s="32">
        <f>IF(Table25[Chem]="","",RANK(Table25[[#This Row],[Chem]], Table25[Chem],0))</f>
        <v>6</v>
      </c>
      <c r="N23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3" s="32">
        <v>24</v>
      </c>
      <c r="P23" s="32">
        <v>29</v>
      </c>
      <c r="Q23" s="31">
        <f>Table25[[#This Row],[Chi_I]]+Table25[[#This Row],[Chi_II]]</f>
        <v>53</v>
      </c>
      <c r="R23" s="32">
        <f>IF(Table25[Chi]="","",RANK(Table25[[#This Row],[Chi]], Table25[Chi],0))</f>
        <v>6</v>
      </c>
      <c r="S23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23" s="32">
        <v>13</v>
      </c>
      <c r="U23" s="32">
        <v>10</v>
      </c>
      <c r="V23" s="31">
        <f>Table25[[#This Row],[Eng_I]]+Table25[[#This Row],[Eng_I2]]</f>
        <v>23</v>
      </c>
      <c r="W23" s="32">
        <f>IF(Table25[Eng]="","",RANK(Table25[[#This Row],[Eng]], Table25[Eng],0))</f>
        <v>24</v>
      </c>
      <c r="X23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3" s="31">
        <v>14</v>
      </c>
      <c r="Z23" s="32">
        <f>IF(Table25[Geo]="","",RANK(Table25[[#This Row],[Geo]], Table25[Geo],0))</f>
        <v>10</v>
      </c>
      <c r="AA23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3" s="31">
        <v>27</v>
      </c>
      <c r="AC23" s="32">
        <f>IF(Table25[His]="","",RANK(Table25[[#This Row],[His]], Table25[His],0))</f>
        <v>9</v>
      </c>
      <c r="AD23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3" s="31">
        <v>23</v>
      </c>
      <c r="AF23" s="32">
        <f>IF(Table25[Maths]="","",RANK(Table25[[#This Row],[Maths]], Table25[Maths],0))</f>
        <v>7</v>
      </c>
      <c r="AG23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3" s="31">
        <v>7</v>
      </c>
      <c r="AI23" s="32">
        <f>IF(Table25[Phy]="","",RANK(Table25[[#This Row],[Phy]], Table25[Phy],0))</f>
        <v>22</v>
      </c>
      <c r="AJ23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3" s="31">
        <v>26</v>
      </c>
      <c r="AL23" s="32">
        <f>IF(Table25[Sod]="","",RANK(Table25[[#This Row],[Sod]], Table25[Sod],0))</f>
        <v>17</v>
      </c>
      <c r="AM23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3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260</v>
      </c>
      <c r="AO23" s="34">
        <f>RANK(Table25[[#This Row],[Total]], Table25[Total],0)</f>
        <v>16</v>
      </c>
    </row>
    <row r="24" spans="1:41" ht="26.25" x14ac:dyDescent="0.4">
      <c r="A24" s="30" t="s">
        <v>121</v>
      </c>
      <c r="B24" s="30" t="s">
        <v>122</v>
      </c>
      <c r="C24" s="31">
        <v>20</v>
      </c>
      <c r="D24" s="32">
        <f>IF(Table25[Agr]="","",RANK(Table25[[#This Row],[Agr]], Table25[Agr],0))</f>
        <v>21</v>
      </c>
      <c r="E24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4" s="31">
        <v>22</v>
      </c>
      <c r="G24" s="32">
        <f>IF(Table25[Bk]="","",RANK(Table25[[#This Row],[Bk]], Table25[Bk],0))</f>
        <v>18</v>
      </c>
      <c r="H24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24" s="31">
        <v>26</v>
      </c>
      <c r="J24" s="32">
        <f>IF(Table25[Bio]="","",RANK(Table25[[#This Row],[Bio]], Table25[Bio],0))</f>
        <v>15</v>
      </c>
      <c r="K24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4" s="31">
        <v>10</v>
      </c>
      <c r="M24" s="32">
        <f>IF(Table25[Chem]="","",RANK(Table25[[#This Row],[Chem]], Table25[Chem],0))</f>
        <v>22</v>
      </c>
      <c r="N24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4" s="32">
        <v>24</v>
      </c>
      <c r="P24" s="32">
        <v>19</v>
      </c>
      <c r="Q24" s="31">
        <f>Table25[[#This Row],[Chi_I]]+Table25[[#This Row],[Chi_II]]</f>
        <v>43</v>
      </c>
      <c r="R24" s="32">
        <f>IF(Table25[Chi]="","",RANK(Table25[[#This Row],[Chi]], Table25[Chi],0))</f>
        <v>18</v>
      </c>
      <c r="S24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24" s="32">
        <v>19</v>
      </c>
      <c r="U24" s="32">
        <v>14</v>
      </c>
      <c r="V24" s="31">
        <f>Table25[[#This Row],[Eng_I]]+Table25[[#This Row],[Eng_I2]]</f>
        <v>33</v>
      </c>
      <c r="W24" s="32">
        <f>IF(Table25[Eng]="","",RANK(Table25[[#This Row],[Eng]], Table25[Eng],0))</f>
        <v>7</v>
      </c>
      <c r="X24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4" s="31">
        <v>14</v>
      </c>
      <c r="Z24" s="32">
        <f>IF(Table25[Geo]="","",RANK(Table25[[#This Row],[Geo]], Table25[Geo],0))</f>
        <v>10</v>
      </c>
      <c r="AA24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4" s="31">
        <v>8</v>
      </c>
      <c r="AC24" s="32">
        <f>IF(Table25[His]="","",RANK(Table25[[#This Row],[His]], Table25[His],0))</f>
        <v>24</v>
      </c>
      <c r="AD24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4" s="31">
        <v>11</v>
      </c>
      <c r="AF24" s="32">
        <f>IF(Table25[Maths]="","",RANK(Table25[[#This Row],[Maths]], Table25[Maths],0))</f>
        <v>23</v>
      </c>
      <c r="AG24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4" s="31">
        <v>5</v>
      </c>
      <c r="AI24" s="32">
        <f>IF(Table25[Phy]="","",RANK(Table25[[#This Row],[Phy]], Table25[Phy],0))</f>
        <v>24</v>
      </c>
      <c r="AJ24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4" s="31">
        <v>29</v>
      </c>
      <c r="AL24" s="32">
        <f>IF(Table25[Sod]="","",RANK(Table25[[#This Row],[Sod]], Table25[Sod],0))</f>
        <v>12</v>
      </c>
      <c r="AM24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4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221</v>
      </c>
      <c r="AO24" s="34">
        <f>RANK(Table25[[#This Row],[Total]], Table25[Total],0)</f>
        <v>21</v>
      </c>
    </row>
    <row r="25" spans="1:41" ht="26.25" x14ac:dyDescent="0.4">
      <c r="A25" s="30" t="s">
        <v>109</v>
      </c>
      <c r="B25" s="30" t="s">
        <v>110</v>
      </c>
      <c r="C25" s="31">
        <v>13</v>
      </c>
      <c r="D25" s="32">
        <f>IF(Table25[Agr]="","",RANK(Table25[[#This Row],[Agr]], Table25[Agr],0))</f>
        <v>25</v>
      </c>
      <c r="E25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5" s="31">
        <v>27</v>
      </c>
      <c r="G25" s="32">
        <f>IF(Table25[Bk]="","",RANK(Table25[[#This Row],[Bk]], Table25[Bk],0))</f>
        <v>12</v>
      </c>
      <c r="H25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25" s="31">
        <v>23</v>
      </c>
      <c r="J25" s="32">
        <f>IF(Table25[Bio]="","",RANK(Table25[[#This Row],[Bio]], Table25[Bio],0))</f>
        <v>18</v>
      </c>
      <c r="K25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5" s="31">
        <v>6</v>
      </c>
      <c r="M25" s="32">
        <f>IF(Table25[Chem]="","",RANK(Table25[[#This Row],[Chem]], Table25[Chem],0))</f>
        <v>26</v>
      </c>
      <c r="N25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5" s="32">
        <v>7</v>
      </c>
      <c r="P25" s="32">
        <v>10</v>
      </c>
      <c r="Q25" s="31">
        <f>Table25[[#This Row],[Chi_I]]+Table25[[#This Row],[Chi_II]]</f>
        <v>17</v>
      </c>
      <c r="R25" s="32">
        <f>IF(Table25[Chi]="","",RANK(Table25[[#This Row],[Chi]], Table25[Chi],0))</f>
        <v>27</v>
      </c>
      <c r="S25" s="32" t="str">
        <f>IF(Table25[[#This Row],[Chi]]="","",IF(Table25[[#This Row],[Chi]]&gt;=80,"A", IF(Table25[[#This Row],[Chi]]&gt;=70,"B", IF(Table25[[#This Row],[Chi]]&gt;=51,"C",IF(Table25[[#This Row],[Chi]]&gt;=40,"D","F")))))</f>
        <v>F</v>
      </c>
      <c r="T25" s="32">
        <v>15</v>
      </c>
      <c r="U25" s="32">
        <v>12</v>
      </c>
      <c r="V25" s="31">
        <f>Table25[[#This Row],[Eng_I]]+Table25[[#This Row],[Eng_I2]]</f>
        <v>27</v>
      </c>
      <c r="W25" s="32">
        <f>IF(Table25[Eng]="","",RANK(Table25[[#This Row],[Eng]], Table25[Eng],0))</f>
        <v>15</v>
      </c>
      <c r="X25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5" s="31">
        <v>14</v>
      </c>
      <c r="Z25" s="32">
        <f>IF(Table25[Geo]="","",RANK(Table25[[#This Row],[Geo]], Table25[Geo],0))</f>
        <v>10</v>
      </c>
      <c r="AA25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5" s="31">
        <v>19</v>
      </c>
      <c r="AC25" s="32">
        <f>IF(Table25[His]="","",RANK(Table25[[#This Row],[His]], Table25[His],0))</f>
        <v>17</v>
      </c>
      <c r="AD25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5" s="31">
        <v>9</v>
      </c>
      <c r="AF25" s="32">
        <f>IF(Table25[Maths]="","",RANK(Table25[[#This Row],[Maths]], Table25[Maths],0))</f>
        <v>24</v>
      </c>
      <c r="AG25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5" s="31"/>
      <c r="AI25" s="32" t="str">
        <f>IF(Table25[Phy]="","",RANK(Table25[[#This Row],[Phy]], Table25[Phy],0))</f>
        <v/>
      </c>
      <c r="AJ25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25" s="31">
        <v>15</v>
      </c>
      <c r="AL25" s="32">
        <f>IF(Table25[Sod]="","",RANK(Table25[[#This Row],[Sod]], Table25[Sod],0))</f>
        <v>26</v>
      </c>
      <c r="AM25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5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170</v>
      </c>
      <c r="AO25" s="34">
        <f>RANK(Table25[[#This Row],[Total]], Table25[Total],0)</f>
        <v>25</v>
      </c>
    </row>
    <row r="26" spans="1:41" ht="26.25" x14ac:dyDescent="0.4">
      <c r="A26" s="30" t="s">
        <v>117</v>
      </c>
      <c r="B26" s="30" t="s">
        <v>118</v>
      </c>
      <c r="C26" s="31">
        <v>36</v>
      </c>
      <c r="D26" s="32">
        <f>IF(Table25[Agr]="","",RANK(Table25[[#This Row],[Agr]], Table25[Agr],0))</f>
        <v>5</v>
      </c>
      <c r="E26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6" s="31">
        <v>23</v>
      </c>
      <c r="G26" s="32">
        <f>IF(Table25[Bk]="","",RANK(Table25[[#This Row],[Bk]], Table25[Bk],0))</f>
        <v>16</v>
      </c>
      <c r="H26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26" s="31">
        <v>35</v>
      </c>
      <c r="J26" s="32">
        <f>IF(Table25[Bio]="","",RANK(Table25[[#This Row],[Bio]], Table25[Bio],0))</f>
        <v>11</v>
      </c>
      <c r="K26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6" s="31">
        <v>10</v>
      </c>
      <c r="M26" s="32">
        <f>IF(Table25[Chem]="","",RANK(Table25[[#This Row],[Chem]], Table25[Chem],0))</f>
        <v>22</v>
      </c>
      <c r="N26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6" s="32">
        <v>23</v>
      </c>
      <c r="P26" s="32">
        <v>28</v>
      </c>
      <c r="Q26" s="31">
        <f>Table25[[#This Row],[Chi_I]]+Table25[[#This Row],[Chi_II]]</f>
        <v>51</v>
      </c>
      <c r="R26" s="32">
        <f>IF(Table25[Chi]="","",RANK(Table25[[#This Row],[Chi]], Table25[Chi],0))</f>
        <v>12</v>
      </c>
      <c r="S26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26" s="32">
        <v>12</v>
      </c>
      <c r="U26" s="32">
        <v>10</v>
      </c>
      <c r="V26" s="31">
        <f>Table25[[#This Row],[Eng_I]]+Table25[[#This Row],[Eng_I2]]</f>
        <v>22</v>
      </c>
      <c r="W26" s="32">
        <f>IF(Table25[Eng]="","",RANK(Table25[[#This Row],[Eng]], Table25[Eng],0))</f>
        <v>26</v>
      </c>
      <c r="X26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6" s="31">
        <v>12</v>
      </c>
      <c r="Z26" s="32">
        <f>IF(Table25[Geo]="","",RANK(Table25[[#This Row],[Geo]], Table25[Geo],0))</f>
        <v>15</v>
      </c>
      <c r="AA26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6" s="31">
        <v>24</v>
      </c>
      <c r="AC26" s="32">
        <f>IF(Table25[His]="","",RANK(Table25[[#This Row],[His]], Table25[His],0))</f>
        <v>11</v>
      </c>
      <c r="AD26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6" s="31">
        <v>19</v>
      </c>
      <c r="AF26" s="32">
        <f>IF(Table25[Maths]="","",RANK(Table25[[#This Row],[Maths]], Table25[Maths],0))</f>
        <v>15</v>
      </c>
      <c r="AG26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6" s="31">
        <v>23</v>
      </c>
      <c r="AI26" s="32">
        <f>IF(Table25[Phy]="","",RANK(Table25[[#This Row],[Phy]], Table25[Phy],0))</f>
        <v>5</v>
      </c>
      <c r="AJ26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6" s="31">
        <v>27</v>
      </c>
      <c r="AL26" s="32">
        <f>IF(Table25[Sod]="","",RANK(Table25[[#This Row],[Sod]], Table25[Sod],0))</f>
        <v>15</v>
      </c>
      <c r="AM26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6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282</v>
      </c>
      <c r="AO26" s="34">
        <f>RANK(Table25[[#This Row],[Total]], Table25[Total],0)</f>
        <v>12</v>
      </c>
    </row>
    <row r="27" spans="1:41" ht="26.25" x14ac:dyDescent="0.4">
      <c r="A27" s="30" t="s">
        <v>332</v>
      </c>
      <c r="B27" s="30" t="s">
        <v>136</v>
      </c>
      <c r="C27" s="31">
        <v>18</v>
      </c>
      <c r="D27" s="32">
        <f>IF(Table25[Agr]="","",RANK(Table25[[#This Row],[Agr]], Table25[Agr],0))</f>
        <v>23</v>
      </c>
      <c r="E27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7" s="39"/>
      <c r="G27" s="32" t="str">
        <f>IF(Table25[Bk]="","",RANK(Table25[[#This Row],[Bk]], Table25[Bk],0))</f>
        <v/>
      </c>
      <c r="H27" s="32" t="str">
        <f>IF(Table25[[#This Row],[Bk]]="","",IF(Table25[[#This Row],[Bk]]&gt;=80,"A", IF(Table25[[#This Row],[Bk]]&gt;=70,"B", IF(Table25[[#This Row],[Bk]]&gt;=51,"C",IF(Table25[[#This Row],[Bk]]&gt;=40,"D","F")))))</f>
        <v/>
      </c>
      <c r="I27" s="31">
        <v>23</v>
      </c>
      <c r="J27" s="32">
        <f>IF(Table25[Bio]="","",RANK(Table25[[#This Row],[Bio]], Table25[Bio],0))</f>
        <v>18</v>
      </c>
      <c r="K27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7" s="31"/>
      <c r="M27" s="32" t="str">
        <f>IF(Table25[Chem]="","",RANK(Table25[[#This Row],[Chem]], Table25[Chem],0))</f>
        <v/>
      </c>
      <c r="N27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27" s="32">
        <v>19</v>
      </c>
      <c r="P27" s="32">
        <v>23</v>
      </c>
      <c r="Q27" s="31">
        <f>Table25[[#This Row],[Chi_I]]+Table25[[#This Row],[Chi_II]]</f>
        <v>42</v>
      </c>
      <c r="R27" s="32">
        <f>IF(Table25[Chi]="","",RANK(Table25[[#This Row],[Chi]], Table25[Chi],0))</f>
        <v>21</v>
      </c>
      <c r="S27" s="32" t="str">
        <f>IF(Table25[[#This Row],[Chi]]="","",IF(Table25[[#This Row],[Chi]]&gt;=80,"A", IF(Table25[[#This Row],[Chi]]&gt;=70,"B", IF(Table25[[#This Row],[Chi]]&gt;=51,"C",IF(Table25[[#This Row],[Chi]]&gt;=40,"D","F")))))</f>
        <v>D</v>
      </c>
      <c r="T27" s="32">
        <v>12</v>
      </c>
      <c r="U27" s="32">
        <v>14</v>
      </c>
      <c r="V27" s="31">
        <f>Table25[[#This Row],[Eng_I]]+Table25[[#This Row],[Eng_I2]]</f>
        <v>26</v>
      </c>
      <c r="W27" s="32">
        <f>IF(Table25[Eng]="","",RANK(Table25[[#This Row],[Eng]], Table25[Eng],0))</f>
        <v>18</v>
      </c>
      <c r="X27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7" s="31">
        <v>7</v>
      </c>
      <c r="Z27" s="32">
        <f>IF(Table25[Geo]="","",RANK(Table25[[#This Row],[Geo]], Table25[Geo],0))</f>
        <v>25</v>
      </c>
      <c r="AA27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7" s="31"/>
      <c r="AC27" s="32" t="str">
        <f>IF(Table25[His]="","",RANK(Table25[[#This Row],[His]], Table25[His],0))</f>
        <v/>
      </c>
      <c r="AD27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27" s="31">
        <v>2</v>
      </c>
      <c r="AF27" s="32">
        <f>IF(Table25[Maths]="","",RANK(Table25[[#This Row],[Maths]], Table25[Maths],0))</f>
        <v>28</v>
      </c>
      <c r="AG27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7" s="31"/>
      <c r="AI27" s="32" t="str">
        <f>IF(Table25[Phy]="","",RANK(Table25[[#This Row],[Phy]], Table25[Phy],0))</f>
        <v/>
      </c>
      <c r="AJ27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27" s="31">
        <v>25</v>
      </c>
      <c r="AL27" s="32">
        <f>IF(Table25[Sod]="","",RANK(Table25[[#This Row],[Sod]], Table25[Sod],0))</f>
        <v>20</v>
      </c>
      <c r="AM27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7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143</v>
      </c>
      <c r="AO27" s="34">
        <f>RANK(Table25[[#This Row],[Total]], Table25[Total],0)</f>
        <v>28</v>
      </c>
    </row>
    <row r="28" spans="1:41" ht="26.25" x14ac:dyDescent="0.4">
      <c r="A28" s="30" t="s">
        <v>111</v>
      </c>
      <c r="B28" s="30" t="s">
        <v>112</v>
      </c>
      <c r="C28" s="31">
        <v>33</v>
      </c>
      <c r="D28" s="32">
        <f>IF(Table25[Agr]="","",RANK(Table25[[#This Row],[Agr]], Table25[Agr],0))</f>
        <v>6</v>
      </c>
      <c r="E28" s="32" t="str">
        <f>IF(Table25[[#This Row],[Agr]]="","",IF(Table25[[#This Row],[Agr]]&gt;=80,"A", IF(Table25[[#This Row],[Agr]]&gt;=70,"B", IF(Table25[[#This Row],[Agr]]&gt;=51,"C",IF(Table25[[#This Row],[Agr]]&gt;=40,"D","F")))))</f>
        <v>F</v>
      </c>
      <c r="F28" s="31">
        <v>26</v>
      </c>
      <c r="G28" s="32">
        <f>IF(Table25[Bk]="","",RANK(Table25[[#This Row],[Bk]], Table25[Bk],0))</f>
        <v>13</v>
      </c>
      <c r="H28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28" s="31">
        <v>43</v>
      </c>
      <c r="J28" s="32">
        <f>IF(Table25[Bio]="","",RANK(Table25[[#This Row],[Bio]], Table25[Bio],0))</f>
        <v>4</v>
      </c>
      <c r="K28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28" s="31">
        <v>15</v>
      </c>
      <c r="M28" s="32">
        <f>IF(Table25[Chem]="","",RANK(Table25[[#This Row],[Chem]], Table25[Chem],0))</f>
        <v>15</v>
      </c>
      <c r="N28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8" s="32">
        <v>32</v>
      </c>
      <c r="P28" s="32">
        <v>27</v>
      </c>
      <c r="Q28" s="31">
        <f>Table25[[#This Row],[Chi_I]]+Table25[[#This Row],[Chi_II]]</f>
        <v>59</v>
      </c>
      <c r="R28" s="32">
        <f>IF(Table25[Chi]="","",RANK(Table25[[#This Row],[Chi]], Table25[Chi],0))</f>
        <v>2</v>
      </c>
      <c r="S28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28" s="32">
        <v>17</v>
      </c>
      <c r="U28" s="32">
        <v>15</v>
      </c>
      <c r="V28" s="31">
        <f>Table25[[#This Row],[Eng_I]]+Table25[[#This Row],[Eng_I2]]</f>
        <v>32</v>
      </c>
      <c r="W28" s="32">
        <f>IF(Table25[Eng]="","",RANK(Table25[[#This Row],[Eng]], Table25[Eng],0))</f>
        <v>8</v>
      </c>
      <c r="X28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8" s="31">
        <v>9</v>
      </c>
      <c r="Z28" s="32">
        <f>IF(Table25[Geo]="","",RANK(Table25[[#This Row],[Geo]], Table25[Geo],0))</f>
        <v>22</v>
      </c>
      <c r="AA28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8" s="31">
        <v>33</v>
      </c>
      <c r="AC28" s="32">
        <f>IF(Table25[His]="","",RANK(Table25[[#This Row],[His]], Table25[His],0))</f>
        <v>5</v>
      </c>
      <c r="AD28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28" s="31">
        <v>25</v>
      </c>
      <c r="AF28" s="32">
        <f>IF(Table25[Maths]="","",RANK(Table25[[#This Row],[Maths]], Table25[Maths],0))</f>
        <v>6</v>
      </c>
      <c r="AG28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8" s="31">
        <v>13</v>
      </c>
      <c r="AI28" s="32">
        <f>IF(Table25[Phy]="","",RANK(Table25[[#This Row],[Phy]], Table25[Phy],0))</f>
        <v>13</v>
      </c>
      <c r="AJ28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8" s="31">
        <v>28</v>
      </c>
      <c r="AL28" s="32">
        <f>IF(Table25[Sod]="","",RANK(Table25[[#This Row],[Sod]], Table25[Sod],0))</f>
        <v>14</v>
      </c>
      <c r="AM28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28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316</v>
      </c>
      <c r="AO28" s="34">
        <f>RANK(Table25[[#This Row],[Total]], Table25[Total],0)</f>
        <v>9</v>
      </c>
    </row>
    <row r="29" spans="1:41" ht="26.25" x14ac:dyDescent="0.4">
      <c r="A29" s="30" t="s">
        <v>100</v>
      </c>
      <c r="B29" s="30" t="s">
        <v>101</v>
      </c>
      <c r="C29" s="31">
        <v>60</v>
      </c>
      <c r="D29" s="32">
        <f>IF(Table25[Agr]="","",RANK(Table25[[#This Row],[Agr]], Table25[Agr],0))</f>
        <v>1</v>
      </c>
      <c r="E29" s="32" t="str">
        <f>IF(Table25[[#This Row],[Agr]]="","",IF(Table25[[#This Row],[Agr]]&gt;=80,"A", IF(Table25[[#This Row],[Agr]]&gt;=70,"B", IF(Table25[[#This Row],[Agr]]&gt;=51,"C",IF(Table25[[#This Row],[Agr]]&gt;=40,"D","F")))))</f>
        <v>C</v>
      </c>
      <c r="F29" s="31">
        <v>43</v>
      </c>
      <c r="G29" s="32">
        <f>IF(Table25[Bk]="","",RANK(Table25[[#This Row],[Bk]], Table25[Bk],0))</f>
        <v>6</v>
      </c>
      <c r="H29" s="32" t="str">
        <f>IF(Table25[[#This Row],[Bk]]="","",IF(Table25[[#This Row],[Bk]]&gt;=80,"A", IF(Table25[[#This Row],[Bk]]&gt;=70,"B", IF(Table25[[#This Row],[Bk]]&gt;=51,"C",IF(Table25[[#This Row],[Bk]]&gt;=40,"D","F")))))</f>
        <v>D</v>
      </c>
      <c r="I29" s="31">
        <v>23</v>
      </c>
      <c r="J29" s="32">
        <f>IF(Table25[Bio]="","",RANK(Table25[[#This Row],[Bio]], Table25[Bio],0))</f>
        <v>18</v>
      </c>
      <c r="K29" s="32" t="str">
        <f>IF(Table25[[#This Row],[Bio]]="","",IF(Table25[[#This Row],[Bio]]&gt;=80,"A", IF(Table25[[#This Row],[Bio]]&gt;=70,"B", IF(Table25[[#This Row],[Bio]]&gt;=51,"C",IF(Table25[[#This Row],[Bio]]&gt;=40,"D","F")))))</f>
        <v>F</v>
      </c>
      <c r="L29" s="31">
        <v>13</v>
      </c>
      <c r="M29" s="32">
        <f>IF(Table25[Chem]="","",RANK(Table25[[#This Row],[Chem]], Table25[Chem],0))</f>
        <v>17</v>
      </c>
      <c r="N29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29" s="32">
        <v>26</v>
      </c>
      <c r="P29" s="32">
        <v>28</v>
      </c>
      <c r="Q29" s="31">
        <f>Table25[[#This Row],[Chi_I]]+Table25[[#This Row],[Chi_II]]</f>
        <v>54</v>
      </c>
      <c r="R29" s="32">
        <f>IF(Table25[Chi]="","",RANK(Table25[[#This Row],[Chi]], Table25[Chi],0))</f>
        <v>5</v>
      </c>
      <c r="S29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29" s="32">
        <v>17</v>
      </c>
      <c r="U29" s="32">
        <v>13</v>
      </c>
      <c r="V29" s="31">
        <f>Table25[[#This Row],[Eng_I]]+Table25[[#This Row],[Eng_I2]]</f>
        <v>30</v>
      </c>
      <c r="W29" s="32">
        <f>IF(Table25[Eng]="","",RANK(Table25[[#This Row],[Eng]], Table25[Eng],0))</f>
        <v>11</v>
      </c>
      <c r="X29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29" s="31">
        <v>32</v>
      </c>
      <c r="Z29" s="32">
        <f>IF(Table25[Geo]="","",RANK(Table25[[#This Row],[Geo]], Table25[Geo],0))</f>
        <v>2</v>
      </c>
      <c r="AA29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29" s="31">
        <v>41</v>
      </c>
      <c r="AC29" s="32">
        <f>IF(Table25[His]="","",RANK(Table25[[#This Row],[His]], Table25[His],0))</f>
        <v>2</v>
      </c>
      <c r="AD29" s="32" t="str">
        <f>IF(Table25[[#This Row],[His]]="","",IF(Table25[[#This Row],[His]]&gt;=80,"A", IF(Table25[[#This Row],[His]]&gt;=70,"B", IF(Table25[[#This Row],[His]]&gt;=51,"C",IF(Table25[[#This Row],[His]]&gt;=40,"D","F")))))</f>
        <v>D</v>
      </c>
      <c r="AE29" s="31">
        <v>37</v>
      </c>
      <c r="AF29" s="32">
        <f>IF(Table25[Maths]="","",RANK(Table25[[#This Row],[Maths]], Table25[Maths],0))</f>
        <v>2</v>
      </c>
      <c r="AG29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29" s="31">
        <v>15</v>
      </c>
      <c r="AI29" s="32">
        <f>IF(Table25[Phy]="","",RANK(Table25[[#This Row],[Phy]], Table25[Phy],0))</f>
        <v>9</v>
      </c>
      <c r="AJ29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29" s="31">
        <v>53</v>
      </c>
      <c r="AL29" s="32">
        <f>IF(Table25[Sod]="","",RANK(Table25[[#This Row],[Sod]], Table25[Sod],0))</f>
        <v>1</v>
      </c>
      <c r="AM29" s="32" t="str">
        <f>IF(Table25[[#This Row],[Sod]]="","",IF(Table25[[#This Row],[Sod]]&gt;=80,"A", IF(Table25[[#This Row],[Sod]]&gt;=70,"B", IF(Table25[[#This Row],[Sod]]&gt;=51,"C",IF(Table25[[#This Row],[Sod]]&gt;=40,"D","F")))))</f>
        <v>C</v>
      </c>
      <c r="AN29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401</v>
      </c>
      <c r="AO29" s="34">
        <f>RANK(Table25[[#This Row],[Total]], Table25[Total],0)</f>
        <v>2</v>
      </c>
    </row>
    <row r="30" spans="1:41" ht="26.25" x14ac:dyDescent="0.4">
      <c r="A30" s="30" t="s">
        <v>100</v>
      </c>
      <c r="B30" s="30" t="s">
        <v>64</v>
      </c>
      <c r="C30" s="31"/>
      <c r="D30" s="32" t="str">
        <f>IF(Table25[Agr]="","",RANK(Table25[[#This Row],[Agr]], Table25[Agr],0))</f>
        <v/>
      </c>
      <c r="E30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0" s="31">
        <v>23</v>
      </c>
      <c r="G30" s="32">
        <f>IF(Table25[Bk]="","",RANK(Table25[[#This Row],[Bk]], Table25[Bk],0))</f>
        <v>16</v>
      </c>
      <c r="H30" s="32" t="str">
        <f>IF(Table25[[#This Row],[Bk]]="","",IF(Table25[[#This Row],[Bk]]&gt;=80,"A", IF(Table25[[#This Row],[Bk]]&gt;=70,"B", IF(Table25[[#This Row],[Bk]]&gt;=51,"C",IF(Table25[[#This Row],[Bk]]&gt;=40,"D","F")))))</f>
        <v>F</v>
      </c>
      <c r="I30" s="31">
        <v>48</v>
      </c>
      <c r="J30" s="32">
        <f>IF(Table25[Bio]="","",RANK(Table25[[#This Row],[Bio]], Table25[Bio],0))</f>
        <v>1</v>
      </c>
      <c r="K30" s="32" t="str">
        <f>IF(Table25[[#This Row],[Bio]]="","",IF(Table25[[#This Row],[Bio]]&gt;=80,"A", IF(Table25[[#This Row],[Bio]]&gt;=70,"B", IF(Table25[[#This Row],[Bio]]&gt;=51,"C",IF(Table25[[#This Row],[Bio]]&gt;=40,"D","F")))))</f>
        <v>D</v>
      </c>
      <c r="L30" s="31">
        <v>12</v>
      </c>
      <c r="M30" s="32">
        <f>IF(Table25[Chem]="","",RANK(Table25[[#This Row],[Chem]], Table25[Chem],0))</f>
        <v>20</v>
      </c>
      <c r="N30" s="32" t="str">
        <f>IF(Table25[[#This Row],[Chem]]="","",IF(Table25[[#This Row],[Chem]]&gt;=80,"A", IF(Table25[[#This Row],[Chem]]&gt;=70,"B", IF(Table25[[#This Row],[Chem]]&gt;=51,"C",IF(Table25[[#This Row],[Chem]]&gt;=40,"D","F")))))</f>
        <v>F</v>
      </c>
      <c r="O30" s="32">
        <v>29</v>
      </c>
      <c r="P30" s="32">
        <v>28</v>
      </c>
      <c r="Q30" s="31">
        <f>Table25[[#This Row],[Chi_I]]+Table25[[#This Row],[Chi_II]]</f>
        <v>57</v>
      </c>
      <c r="R30" s="32">
        <f>IF(Table25[Chi]="","",RANK(Table25[[#This Row],[Chi]], Table25[Chi],0))</f>
        <v>4</v>
      </c>
      <c r="S30" s="32" t="str">
        <f>IF(Table25[[#This Row],[Chi]]="","",IF(Table25[[#This Row],[Chi]]&gt;=80,"A", IF(Table25[[#This Row],[Chi]]&gt;=70,"B", IF(Table25[[#This Row],[Chi]]&gt;=51,"C",IF(Table25[[#This Row],[Chi]]&gt;=40,"D","F")))))</f>
        <v>C</v>
      </c>
      <c r="T30" s="32">
        <v>13</v>
      </c>
      <c r="U30" s="32">
        <v>13</v>
      </c>
      <c r="V30" s="31">
        <f>Table25[[#This Row],[Eng_I]]+Table25[[#This Row],[Eng_I2]]</f>
        <v>26</v>
      </c>
      <c r="W30" s="32">
        <f>IF(Table25[Eng]="","",RANK(Table25[[#This Row],[Eng]], Table25[Eng],0))</f>
        <v>18</v>
      </c>
      <c r="X30" s="32" t="str">
        <f>IF(Table25[[#This Row],[Eng]]="","",IF(Table25[[#This Row],[Eng]]&gt;=80,"A", IF(Table25[[#This Row],[Eng]]&gt;=70,"B", IF(Table25[[#This Row],[Eng]]&gt;=51,"C",IF(Table25[[#This Row],[Eng]]&gt;=40,"D","F")))))</f>
        <v>F</v>
      </c>
      <c r="Y30" s="31">
        <v>9</v>
      </c>
      <c r="Z30" s="32">
        <f>IF(Table25[Geo]="","",RANK(Table25[[#This Row],[Geo]], Table25[Geo],0))</f>
        <v>22</v>
      </c>
      <c r="AA30" s="32" t="str">
        <f>IF(Table25[[#This Row],[Geo]]="","",IF(Table25[[#This Row],[Geo]]&gt;=80,"A", IF(Table25[[#This Row],[Geo]]&gt;=70,"B", IF(Table25[[#This Row],[Geo]]&gt;=51,"C",IF(Table25[[#This Row],[Geo]]&gt;=40,"D","F")))))</f>
        <v>F</v>
      </c>
      <c r="AB30" s="31">
        <v>18</v>
      </c>
      <c r="AC30" s="32">
        <f>IF(Table25[His]="","",RANK(Table25[[#This Row],[His]], Table25[His],0))</f>
        <v>18</v>
      </c>
      <c r="AD30" s="32" t="str">
        <f>IF(Table25[[#This Row],[His]]="","",IF(Table25[[#This Row],[His]]&gt;=80,"A", IF(Table25[[#This Row],[His]]&gt;=70,"B", IF(Table25[[#This Row],[His]]&gt;=51,"C",IF(Table25[[#This Row],[His]]&gt;=40,"D","F")))))</f>
        <v>F</v>
      </c>
      <c r="AE30" s="31">
        <v>13</v>
      </c>
      <c r="AF30" s="32">
        <f>IF(Table25[Maths]="","",RANK(Table25[[#This Row],[Maths]], Table25[Maths],0))</f>
        <v>21</v>
      </c>
      <c r="AG30" s="32" t="str">
        <f>IF(Table25[[#This Row],[Maths]]="","",IF(Table25[[#This Row],[Maths]]&gt;=80,"A", IF(Table25[[#This Row],[Maths]]&gt;=70,"B", IF(Table25[[#This Row],[Maths]]&gt;=51,"C",IF(Table25[[#This Row],[Maths]]&gt;=40,"D","F")))))</f>
        <v>F</v>
      </c>
      <c r="AH30" s="31">
        <v>14</v>
      </c>
      <c r="AI30" s="32">
        <f>IF(Table25[Phy]="","",RANK(Table25[[#This Row],[Phy]], Table25[Phy],0))</f>
        <v>11</v>
      </c>
      <c r="AJ30" s="32" t="str">
        <f>IF(Table25[[#This Row],[Phy]]="","",IF(Table25[[#This Row],[Phy]]&gt;=80,"A", IF(Table25[[#This Row],[Phy]]&gt;=70,"B", IF(Table25[[#This Row],[Phy]]&gt;=51,"C",IF(Table25[[#This Row],[Phy]]&gt;=40,"D","F")))))</f>
        <v>F</v>
      </c>
      <c r="AK30" s="31">
        <v>25</v>
      </c>
      <c r="AL30" s="32">
        <f>IF(Table25[Sod]="","",RANK(Table25[[#This Row],[Sod]], Table25[Sod],0))</f>
        <v>20</v>
      </c>
      <c r="AM30" s="32" t="str">
        <f>IF(Table25[[#This Row],[Sod]]="","",IF(Table25[[#This Row],[Sod]]&gt;=80,"A", IF(Table25[[#This Row],[Sod]]&gt;=70,"B", IF(Table25[[#This Row],[Sod]]&gt;=51,"C",IF(Table25[[#This Row],[Sod]]&gt;=40,"D","F")))))</f>
        <v>F</v>
      </c>
      <c r="AN30" s="34">
        <f>SUM(Table25[[#This Row],[Agr]],Table25[[#This Row],[Bk]],Table25[[#This Row],[Bio]],Table25[[#This Row],[Chem]],Table25[[#This Row],[Chi]],Table25[[#This Row],[Eng]],Table25[[#This Row],[Geo]],Table25[[#This Row],[His]],Table25[[#This Row],[Maths]],Table25[[#This Row],[Phy]],Table25[[#This Row],[Sod]],)</f>
        <v>245</v>
      </c>
      <c r="AO30" s="34">
        <f>RANK(Table25[[#This Row],[Total]], Table25[Total],0)</f>
        <v>18</v>
      </c>
    </row>
    <row r="31" spans="1:41" ht="26.25" x14ac:dyDescent="0.4">
      <c r="A31" s="30"/>
      <c r="B31" s="30"/>
      <c r="C31" s="31"/>
      <c r="D31" s="32" t="str">
        <f>IF(Table25[Agr]="","",RANK(Table25[[#This Row],[Agr]], Table25[Agr],0))</f>
        <v/>
      </c>
      <c r="E31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1" s="31"/>
      <c r="G31" s="32" t="str">
        <f>IF(Table25[Bk]="","",RANK(Table25[[#This Row],[Bk]], Table25[Bk],0))</f>
        <v/>
      </c>
      <c r="H31" s="32" t="str">
        <f>IF(Table25[[#This Row],[Bk]]="","",IF(Table25[[#This Row],[Bk]]&gt;=80,"A", IF(Table25[[#This Row],[Bk]]&gt;=70,"B", IF(Table25[[#This Row],[Bk]]&gt;=51,"C",IF(Table25[[#This Row],[Bk]]&gt;=40,"D","F")))))</f>
        <v/>
      </c>
      <c r="I31" s="31"/>
      <c r="J31" s="32" t="str">
        <f>IF(Table25[Bio]="","",RANK(Table25[[#This Row],[Bio]], Table25[Bio],0))</f>
        <v/>
      </c>
      <c r="K31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1" s="31"/>
      <c r="M31" s="32" t="str">
        <f>IF(Table25[Chem]="","",RANK(Table25[[#This Row],[Chem]], Table25[Chem],0))</f>
        <v/>
      </c>
      <c r="N31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1" s="32"/>
      <c r="P31" s="32"/>
      <c r="Q31" s="31"/>
      <c r="R31" s="32" t="str">
        <f>IF(Table25[Chi]="","",RANK(Table25[[#This Row],[Chi]], Table25[Chi],0))</f>
        <v/>
      </c>
      <c r="S31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1" s="32"/>
      <c r="U31" s="32"/>
      <c r="V31" s="31"/>
      <c r="W31" s="32" t="str">
        <f>IF(Table25[Eng]="","",RANK(Table25[[#This Row],[Eng]], Table25[Eng],0))</f>
        <v/>
      </c>
      <c r="X31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1" s="31"/>
      <c r="Z31" s="32" t="str">
        <f>IF(Table25[Geo]="","",RANK(Table25[[#This Row],[Geo]], Table25[Geo],0))</f>
        <v/>
      </c>
      <c r="AA31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1" s="31"/>
      <c r="AC31" s="32" t="str">
        <f>IF(Table25[His]="","",RANK(Table25[[#This Row],[His]], Table25[His],0))</f>
        <v/>
      </c>
      <c r="AD31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1" s="31"/>
      <c r="AF31" s="32" t="str">
        <f>IF(Table25[Maths]="","",RANK(Table25[[#This Row],[Maths]], Table25[Maths],0))</f>
        <v/>
      </c>
      <c r="AG31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1" s="31"/>
      <c r="AI31" s="32" t="str">
        <f>IF(Table25[Phy]="","",RANK(Table25[[#This Row],[Phy]], Table25[Phy],0))</f>
        <v/>
      </c>
      <c r="AJ31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1" s="31"/>
      <c r="AL31" s="32" t="str">
        <f>IF(Table25[Sod]="","",RANK(Table25[[#This Row],[Sod]], Table25[Sod],0))</f>
        <v/>
      </c>
      <c r="AM31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1" s="34"/>
      <c r="AO31" s="34"/>
    </row>
    <row r="32" spans="1:41" ht="26.25" x14ac:dyDescent="0.4">
      <c r="A32" s="30"/>
      <c r="B32" s="30"/>
      <c r="C32" s="31"/>
      <c r="D32" s="32" t="str">
        <f>IF(Table25[Agr]="","",RANK(Table25[[#This Row],[Agr]], Table25[Agr],0))</f>
        <v/>
      </c>
      <c r="E32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2" s="31"/>
      <c r="G32" s="32" t="str">
        <f>IF(Table25[Bk]="","",RANK(Table25[[#This Row],[Bk]], Table25[Bk],0))</f>
        <v/>
      </c>
      <c r="H32" s="32" t="str">
        <f>IF(Table25[[#This Row],[Bk]]="","",IF(Table25[[#This Row],[Bk]]&gt;=80,"A", IF(Table25[[#This Row],[Bk]]&gt;=70,"B", IF(Table25[[#This Row],[Bk]]&gt;=51,"C",IF(Table25[[#This Row],[Bk]]&gt;=40,"D","F")))))</f>
        <v/>
      </c>
      <c r="I32" s="31"/>
      <c r="J32" s="32" t="str">
        <f>IF(Table25[Bio]="","",RANK(Table25[[#This Row],[Bio]], Table25[Bio],0))</f>
        <v/>
      </c>
      <c r="K32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2" s="31"/>
      <c r="M32" s="32" t="str">
        <f>IF(Table25[Chem]="","",RANK(Table25[[#This Row],[Chem]], Table25[Chem],0))</f>
        <v/>
      </c>
      <c r="N32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2" s="32"/>
      <c r="P32" s="32"/>
      <c r="Q32" s="31"/>
      <c r="R32" s="32" t="str">
        <f>IF(Table25[Chi]="","",RANK(Table25[[#This Row],[Chi]], Table25[Chi],0))</f>
        <v/>
      </c>
      <c r="S32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2" s="32"/>
      <c r="U32" s="32"/>
      <c r="V32" s="31"/>
      <c r="W32" s="32" t="str">
        <f>IF(Table25[Eng]="","",RANK(Table25[[#This Row],[Eng]], Table25[Eng],0))</f>
        <v/>
      </c>
      <c r="X32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2" s="31"/>
      <c r="Z32" s="32" t="str">
        <f>IF(Table25[Geo]="","",RANK(Table25[[#This Row],[Geo]], Table25[Geo],0))</f>
        <v/>
      </c>
      <c r="AA32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2" s="31"/>
      <c r="AC32" s="32" t="str">
        <f>IF(Table25[His]="","",RANK(Table25[[#This Row],[His]], Table25[His],0))</f>
        <v/>
      </c>
      <c r="AD32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2" s="31"/>
      <c r="AF32" s="32" t="str">
        <f>IF(Table25[Maths]="","",RANK(Table25[[#This Row],[Maths]], Table25[Maths],0))</f>
        <v/>
      </c>
      <c r="AG32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2" s="31"/>
      <c r="AI32" s="32" t="str">
        <f>IF(Table25[Phy]="","",RANK(Table25[[#This Row],[Phy]], Table25[Phy],0))</f>
        <v/>
      </c>
      <c r="AJ32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2" s="31"/>
      <c r="AL32" s="32" t="str">
        <f>IF(Table25[Sod]="","",RANK(Table25[[#This Row],[Sod]], Table25[Sod],0))</f>
        <v/>
      </c>
      <c r="AM32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2" s="34"/>
      <c r="AO32" s="34"/>
    </row>
    <row r="33" spans="1:41" ht="26.25" x14ac:dyDescent="0.4">
      <c r="A33" s="30"/>
      <c r="B33" s="30"/>
      <c r="C33" s="31"/>
      <c r="D33" s="32" t="str">
        <f>IF(Table25[Agr]="","",RANK(Table25[[#This Row],[Agr]], Table25[Agr],0))</f>
        <v/>
      </c>
      <c r="E33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3" s="31"/>
      <c r="G33" s="32" t="str">
        <f>IF(Table25[Bk]="","",RANK(Table25[[#This Row],[Bk]], Table25[Bk],0))</f>
        <v/>
      </c>
      <c r="H33" s="32" t="str">
        <f>IF(Table25[[#This Row],[Bk]]="","",IF(Table25[[#This Row],[Bk]]&gt;=80,"A", IF(Table25[[#This Row],[Bk]]&gt;=70,"B", IF(Table25[[#This Row],[Bk]]&gt;=51,"C",IF(Table25[[#This Row],[Bk]]&gt;=40,"D","F")))))</f>
        <v/>
      </c>
      <c r="I33" s="31"/>
      <c r="J33" s="32" t="str">
        <f>IF(Table25[Bio]="","",RANK(Table25[[#This Row],[Bio]], Table25[Bio],0))</f>
        <v/>
      </c>
      <c r="K33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3" s="31"/>
      <c r="M33" s="32" t="str">
        <f>IF(Table25[Chem]="","",RANK(Table25[[#This Row],[Chem]], Table25[Chem],0))</f>
        <v/>
      </c>
      <c r="N33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3" s="32"/>
      <c r="P33" s="32"/>
      <c r="Q33" s="31"/>
      <c r="R33" s="32" t="str">
        <f>IF(Table25[Chi]="","",RANK(Table25[[#This Row],[Chi]], Table25[Chi],0))</f>
        <v/>
      </c>
      <c r="S33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3" s="32"/>
      <c r="U33" s="32"/>
      <c r="V33" s="31"/>
      <c r="W33" s="32" t="str">
        <f>IF(Table25[Eng]="","",RANK(Table25[[#This Row],[Eng]], Table25[Eng],0))</f>
        <v/>
      </c>
      <c r="X33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3" s="31"/>
      <c r="Z33" s="32" t="str">
        <f>IF(Table25[Geo]="","",RANK(Table25[[#This Row],[Geo]], Table25[Geo],0))</f>
        <v/>
      </c>
      <c r="AA33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3" s="31"/>
      <c r="AC33" s="32" t="str">
        <f>IF(Table25[His]="","",RANK(Table25[[#This Row],[His]], Table25[His],0))</f>
        <v/>
      </c>
      <c r="AD33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3" s="31"/>
      <c r="AF33" s="32" t="str">
        <f>IF(Table25[Maths]="","",RANK(Table25[[#This Row],[Maths]], Table25[Maths],0))</f>
        <v/>
      </c>
      <c r="AG33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3" s="31"/>
      <c r="AI33" s="32" t="str">
        <f>IF(Table25[Phy]="","",RANK(Table25[[#This Row],[Phy]], Table25[Phy],0))</f>
        <v/>
      </c>
      <c r="AJ33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3" s="31"/>
      <c r="AL33" s="32" t="str">
        <f>IF(Table25[Sod]="","",RANK(Table25[[#This Row],[Sod]], Table25[Sod],0))</f>
        <v/>
      </c>
      <c r="AM33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3" s="34"/>
      <c r="AO33" s="34"/>
    </row>
    <row r="34" spans="1:41" ht="26.25" x14ac:dyDescent="0.4">
      <c r="A34" s="30"/>
      <c r="B34" s="30"/>
      <c r="C34" s="31"/>
      <c r="D34" s="32" t="str">
        <f>IF(Table25[Agr]="","",RANK(Table25[[#This Row],[Agr]], Table25[Agr],0))</f>
        <v/>
      </c>
      <c r="E34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4" s="31"/>
      <c r="G34" s="32" t="str">
        <f>IF(Table25[Bk]="","",RANK(Table25[[#This Row],[Bk]], Table25[Bk],0))</f>
        <v/>
      </c>
      <c r="H34" s="32" t="str">
        <f>IF(Table25[[#This Row],[Bk]]="","",IF(Table25[[#This Row],[Bk]]&gt;=80,"A", IF(Table25[[#This Row],[Bk]]&gt;=70,"B", IF(Table25[[#This Row],[Bk]]&gt;=51,"C",IF(Table25[[#This Row],[Bk]]&gt;=40,"D","F")))))</f>
        <v/>
      </c>
      <c r="I34" s="31"/>
      <c r="J34" s="32" t="str">
        <f>IF(Table25[Bio]="","",RANK(Table25[[#This Row],[Bio]], Table25[Bio],0))</f>
        <v/>
      </c>
      <c r="K34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4" s="31"/>
      <c r="M34" s="32" t="str">
        <f>IF(Table25[Chem]="","",RANK(Table25[[#This Row],[Chem]], Table25[Chem],0))</f>
        <v/>
      </c>
      <c r="N34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4" s="32"/>
      <c r="P34" s="32"/>
      <c r="Q34" s="31"/>
      <c r="R34" s="32" t="str">
        <f>IF(Table25[Chi]="","",RANK(Table25[[#This Row],[Chi]], Table25[Chi],0))</f>
        <v/>
      </c>
      <c r="S34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4" s="32"/>
      <c r="U34" s="32"/>
      <c r="V34" s="31"/>
      <c r="W34" s="32" t="str">
        <f>IF(Table25[Eng]="","",RANK(Table25[[#This Row],[Eng]], Table25[Eng],0))</f>
        <v/>
      </c>
      <c r="X34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4" s="31"/>
      <c r="Z34" s="32" t="str">
        <f>IF(Table25[Geo]="","",RANK(Table25[[#This Row],[Geo]], Table25[Geo],0))</f>
        <v/>
      </c>
      <c r="AA34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4" s="31"/>
      <c r="AC34" s="32" t="str">
        <f>IF(Table25[His]="","",RANK(Table25[[#This Row],[His]], Table25[His],0))</f>
        <v/>
      </c>
      <c r="AD34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4" s="31"/>
      <c r="AF34" s="32" t="str">
        <f>IF(Table25[Maths]="","",RANK(Table25[[#This Row],[Maths]], Table25[Maths],0))</f>
        <v/>
      </c>
      <c r="AG34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4" s="31"/>
      <c r="AI34" s="32" t="str">
        <f>IF(Table25[Phy]="","",RANK(Table25[[#This Row],[Phy]], Table25[Phy],0))</f>
        <v/>
      </c>
      <c r="AJ34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4" s="31"/>
      <c r="AL34" s="32" t="str">
        <f>IF(Table25[Sod]="","",RANK(Table25[[#This Row],[Sod]], Table25[Sod],0))</f>
        <v/>
      </c>
      <c r="AM34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4" s="34"/>
      <c r="AO34" s="34"/>
    </row>
    <row r="35" spans="1:41" ht="26.25" x14ac:dyDescent="0.4">
      <c r="A35" s="30"/>
      <c r="B35" s="30"/>
      <c r="C35" s="31"/>
      <c r="D35" s="32" t="str">
        <f>IF(Table25[Agr]="","",RANK(Table25[[#This Row],[Agr]], Table25[Agr],0))</f>
        <v/>
      </c>
      <c r="E35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5" s="31"/>
      <c r="G35" s="32" t="str">
        <f>IF(Table25[Bk]="","",RANK(Table25[[#This Row],[Bk]], Table25[Bk],0))</f>
        <v/>
      </c>
      <c r="H35" s="32" t="str">
        <f>IF(Table25[[#This Row],[Bk]]="","",IF(Table25[[#This Row],[Bk]]&gt;=80,"A", IF(Table25[[#This Row],[Bk]]&gt;=70,"B", IF(Table25[[#This Row],[Bk]]&gt;=51,"C",IF(Table25[[#This Row],[Bk]]&gt;=40,"D","F")))))</f>
        <v/>
      </c>
      <c r="I35" s="31"/>
      <c r="J35" s="32" t="str">
        <f>IF(Table25[Bio]="","",RANK(Table25[[#This Row],[Bio]], Table25[Bio],0))</f>
        <v/>
      </c>
      <c r="K35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5" s="31"/>
      <c r="M35" s="32" t="str">
        <f>IF(Table25[Chem]="","",RANK(Table25[[#This Row],[Chem]], Table25[Chem],0))</f>
        <v/>
      </c>
      <c r="N35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5" s="32"/>
      <c r="P35" s="32"/>
      <c r="Q35" s="31"/>
      <c r="R35" s="32" t="str">
        <f>IF(Table25[Chi]="","",RANK(Table25[[#This Row],[Chi]], Table25[Chi],0))</f>
        <v/>
      </c>
      <c r="S35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5" s="32"/>
      <c r="U35" s="32"/>
      <c r="V35" s="31"/>
      <c r="W35" s="32" t="str">
        <f>IF(Table25[Eng]="","",RANK(Table25[[#This Row],[Eng]], Table25[Eng],0))</f>
        <v/>
      </c>
      <c r="X35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5" s="31"/>
      <c r="Z35" s="32" t="str">
        <f>IF(Table25[Geo]="","",RANK(Table25[[#This Row],[Geo]], Table25[Geo],0))</f>
        <v/>
      </c>
      <c r="AA35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5" s="31"/>
      <c r="AC35" s="32" t="str">
        <f>IF(Table25[His]="","",RANK(Table25[[#This Row],[His]], Table25[His],0))</f>
        <v/>
      </c>
      <c r="AD35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5" s="31"/>
      <c r="AF35" s="32" t="str">
        <f>IF(Table25[Maths]="","",RANK(Table25[[#This Row],[Maths]], Table25[Maths],0))</f>
        <v/>
      </c>
      <c r="AG35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5" s="31"/>
      <c r="AI35" s="32" t="str">
        <f>IF(Table25[Phy]="","",RANK(Table25[[#This Row],[Phy]], Table25[Phy],0))</f>
        <v/>
      </c>
      <c r="AJ35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5" s="31"/>
      <c r="AL35" s="32" t="str">
        <f>IF(Table25[Sod]="","",RANK(Table25[[#This Row],[Sod]], Table25[Sod],0))</f>
        <v/>
      </c>
      <c r="AM35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5" s="34"/>
      <c r="AO35" s="34"/>
    </row>
    <row r="36" spans="1:41" ht="26.25" x14ac:dyDescent="0.4">
      <c r="A36" s="30"/>
      <c r="B36" s="30"/>
      <c r="C36" s="31"/>
      <c r="D36" s="32" t="str">
        <f>IF(Table25[Agr]="","",RANK(Table25[[#This Row],[Agr]], Table25[Agr],0))</f>
        <v/>
      </c>
      <c r="E36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6" s="31"/>
      <c r="G36" s="32" t="str">
        <f>IF(Table25[Bk]="","",RANK(Table25[[#This Row],[Bk]], Table25[Bk],0))</f>
        <v/>
      </c>
      <c r="H36" s="32" t="str">
        <f>IF(Table25[[#This Row],[Bk]]="","",IF(Table25[[#This Row],[Bk]]&gt;=80,"A", IF(Table25[[#This Row],[Bk]]&gt;=70,"B", IF(Table25[[#This Row],[Bk]]&gt;=51,"C",IF(Table25[[#This Row],[Bk]]&gt;=40,"D","F")))))</f>
        <v/>
      </c>
      <c r="I36" s="31"/>
      <c r="J36" s="32" t="str">
        <f>IF(Table25[Bio]="","",RANK(Table25[[#This Row],[Bio]], Table25[Bio],0))</f>
        <v/>
      </c>
      <c r="K36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6" s="31"/>
      <c r="M36" s="32" t="str">
        <f>IF(Table25[Chem]="","",RANK(Table25[[#This Row],[Chem]], Table25[Chem],0))</f>
        <v/>
      </c>
      <c r="N36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6" s="32"/>
      <c r="P36" s="32"/>
      <c r="Q36" s="31"/>
      <c r="R36" s="32" t="str">
        <f>IF(Table25[Chi]="","",RANK(Table25[[#This Row],[Chi]], Table25[Chi],0))</f>
        <v/>
      </c>
      <c r="S36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6" s="32"/>
      <c r="U36" s="32"/>
      <c r="V36" s="31"/>
      <c r="W36" s="32" t="str">
        <f>IF(Table25[Eng]="","",RANK(Table25[[#This Row],[Eng]], Table25[Eng],0))</f>
        <v/>
      </c>
      <c r="X36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6" s="31"/>
      <c r="Z36" s="32" t="str">
        <f>IF(Table25[Geo]="","",RANK(Table25[[#This Row],[Geo]], Table25[Geo],0))</f>
        <v/>
      </c>
      <c r="AA36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6" s="31"/>
      <c r="AC36" s="32" t="str">
        <f>IF(Table25[His]="","",RANK(Table25[[#This Row],[His]], Table25[His],0))</f>
        <v/>
      </c>
      <c r="AD36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6" s="31"/>
      <c r="AF36" s="32" t="str">
        <f>IF(Table25[Maths]="","",RANK(Table25[[#This Row],[Maths]], Table25[Maths],0))</f>
        <v/>
      </c>
      <c r="AG36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6" s="31"/>
      <c r="AI36" s="32" t="str">
        <f>IF(Table25[Phy]="","",RANK(Table25[[#This Row],[Phy]], Table25[Phy],0))</f>
        <v/>
      </c>
      <c r="AJ36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6" s="31"/>
      <c r="AL36" s="32" t="str">
        <f>IF(Table25[Sod]="","",RANK(Table25[[#This Row],[Sod]], Table25[Sod],0))</f>
        <v/>
      </c>
      <c r="AM36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6" s="34"/>
      <c r="AO36" s="34"/>
    </row>
    <row r="37" spans="1:41" ht="26.25" x14ac:dyDescent="0.4">
      <c r="A37" s="30"/>
      <c r="B37" s="30"/>
      <c r="C37" s="31"/>
      <c r="D37" s="32" t="str">
        <f>IF(Table25[Agr]="","",RANK(Table25[[#This Row],[Agr]], Table25[Agr],0))</f>
        <v/>
      </c>
      <c r="E37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7" s="31"/>
      <c r="G37" s="32" t="str">
        <f>IF(Table25[Bk]="","",RANK(Table25[[#This Row],[Bk]], Table25[Bk],0))</f>
        <v/>
      </c>
      <c r="H37" s="32" t="str">
        <f>IF(Table25[[#This Row],[Bk]]="","",IF(Table25[[#This Row],[Bk]]&gt;=80,"A", IF(Table25[[#This Row],[Bk]]&gt;=70,"B", IF(Table25[[#This Row],[Bk]]&gt;=51,"C",IF(Table25[[#This Row],[Bk]]&gt;=40,"D","F")))))</f>
        <v/>
      </c>
      <c r="I37" s="31"/>
      <c r="J37" s="32" t="str">
        <f>IF(Table25[Bio]="","",RANK(Table25[[#This Row],[Bio]], Table25[Bio],0))</f>
        <v/>
      </c>
      <c r="K37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7" s="31"/>
      <c r="M37" s="32" t="str">
        <f>IF(Table25[Chem]="","",RANK(Table25[[#This Row],[Chem]], Table25[Chem],0))</f>
        <v/>
      </c>
      <c r="N37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7" s="32"/>
      <c r="P37" s="32"/>
      <c r="Q37" s="31"/>
      <c r="R37" s="32" t="str">
        <f>IF(Table25[Chi]="","",RANK(Table25[[#This Row],[Chi]], Table25[Chi],0))</f>
        <v/>
      </c>
      <c r="S37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7" s="32"/>
      <c r="U37" s="32"/>
      <c r="V37" s="31"/>
      <c r="W37" s="32" t="str">
        <f>IF(Table25[Eng]="","",RANK(Table25[[#This Row],[Eng]], Table25[Eng],0))</f>
        <v/>
      </c>
      <c r="X37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7" s="31"/>
      <c r="Z37" s="32" t="str">
        <f>IF(Table25[Geo]="","",RANK(Table25[[#This Row],[Geo]], Table25[Geo],0))</f>
        <v/>
      </c>
      <c r="AA37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7" s="31"/>
      <c r="AC37" s="32" t="str">
        <f>IF(Table25[His]="","",RANK(Table25[[#This Row],[His]], Table25[His],0))</f>
        <v/>
      </c>
      <c r="AD37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7" s="31"/>
      <c r="AF37" s="32" t="str">
        <f>IF(Table25[Maths]="","",RANK(Table25[[#This Row],[Maths]], Table25[Maths],0))</f>
        <v/>
      </c>
      <c r="AG37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7" s="31"/>
      <c r="AI37" s="32" t="str">
        <f>IF(Table25[Phy]="","",RANK(Table25[[#This Row],[Phy]], Table25[Phy],0))</f>
        <v/>
      </c>
      <c r="AJ37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7" s="31"/>
      <c r="AL37" s="32" t="str">
        <f>IF(Table25[Sod]="","",RANK(Table25[[#This Row],[Sod]], Table25[Sod],0))</f>
        <v/>
      </c>
      <c r="AM37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7" s="34"/>
      <c r="AO37" s="34"/>
    </row>
    <row r="38" spans="1:41" ht="26.25" x14ac:dyDescent="0.4">
      <c r="A38" s="30"/>
      <c r="B38" s="30"/>
      <c r="C38" s="31"/>
      <c r="D38" s="32" t="str">
        <f>IF(Table25[Agr]="","",RANK(Table25[[#This Row],[Agr]], Table25[Agr],0))</f>
        <v/>
      </c>
      <c r="E38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8" s="31"/>
      <c r="G38" s="32" t="str">
        <f>IF(Table25[Bk]="","",RANK(Table25[[#This Row],[Bk]], Table25[Bk],0))</f>
        <v/>
      </c>
      <c r="H38" s="32" t="str">
        <f>IF(Table25[[#This Row],[Bk]]="","",IF(Table25[[#This Row],[Bk]]&gt;=80,"A", IF(Table25[[#This Row],[Bk]]&gt;=70,"B", IF(Table25[[#This Row],[Bk]]&gt;=51,"C",IF(Table25[[#This Row],[Bk]]&gt;=40,"D","F")))))</f>
        <v/>
      </c>
      <c r="I38" s="31"/>
      <c r="J38" s="32" t="str">
        <f>IF(Table25[Bio]="","",RANK(Table25[[#This Row],[Bio]], Table25[Bio],0))</f>
        <v/>
      </c>
      <c r="K38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8" s="31"/>
      <c r="M38" s="32" t="str">
        <f>IF(Table25[Chem]="","",RANK(Table25[[#This Row],[Chem]], Table25[Chem],0))</f>
        <v/>
      </c>
      <c r="N38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8" s="32"/>
      <c r="P38" s="32"/>
      <c r="Q38" s="31"/>
      <c r="R38" s="32" t="str">
        <f>IF(Table25[Chi]="","",RANK(Table25[[#This Row],[Chi]], Table25[Chi],0))</f>
        <v/>
      </c>
      <c r="S38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8" s="32"/>
      <c r="U38" s="32"/>
      <c r="V38" s="31"/>
      <c r="W38" s="32" t="str">
        <f>IF(Table25[Eng]="","",RANK(Table25[[#This Row],[Eng]], Table25[Eng],0))</f>
        <v/>
      </c>
      <c r="X38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8" s="31"/>
      <c r="Z38" s="32" t="str">
        <f>IF(Table25[Geo]="","",RANK(Table25[[#This Row],[Geo]], Table25[Geo],0))</f>
        <v/>
      </c>
      <c r="AA38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8" s="31"/>
      <c r="AC38" s="32" t="str">
        <f>IF(Table25[His]="","",RANK(Table25[[#This Row],[His]], Table25[His],0))</f>
        <v/>
      </c>
      <c r="AD38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8" s="31"/>
      <c r="AF38" s="32" t="str">
        <f>IF(Table25[Maths]="","",RANK(Table25[[#This Row],[Maths]], Table25[Maths],0))</f>
        <v/>
      </c>
      <c r="AG38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8" s="31"/>
      <c r="AI38" s="32" t="str">
        <f>IF(Table25[Phy]="","",RANK(Table25[[#This Row],[Phy]], Table25[Phy],0))</f>
        <v/>
      </c>
      <c r="AJ38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8" s="31"/>
      <c r="AL38" s="32" t="str">
        <f>IF(Table25[Sod]="","",RANK(Table25[[#This Row],[Sod]], Table25[Sod],0))</f>
        <v/>
      </c>
      <c r="AM38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8" s="34"/>
      <c r="AO38" s="34"/>
    </row>
    <row r="39" spans="1:41" ht="26.25" x14ac:dyDescent="0.4">
      <c r="A39" s="30"/>
      <c r="B39" s="30"/>
      <c r="C39" s="31"/>
      <c r="D39" s="32" t="str">
        <f>IF(Table25[Agr]="","",RANK(Table25[[#This Row],[Agr]], Table25[Agr],0))</f>
        <v/>
      </c>
      <c r="E39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39" s="31"/>
      <c r="G39" s="32" t="str">
        <f>IF(Table25[Bk]="","",RANK(Table25[[#This Row],[Bk]], Table25[Bk],0))</f>
        <v/>
      </c>
      <c r="H39" s="32" t="str">
        <f>IF(Table25[[#This Row],[Bk]]="","",IF(Table25[[#This Row],[Bk]]&gt;=80,"A", IF(Table25[[#This Row],[Bk]]&gt;=70,"B", IF(Table25[[#This Row],[Bk]]&gt;=51,"C",IF(Table25[[#This Row],[Bk]]&gt;=40,"D","F")))))</f>
        <v/>
      </c>
      <c r="I39" s="31"/>
      <c r="J39" s="32" t="str">
        <f>IF(Table25[Bio]="","",RANK(Table25[[#This Row],[Bio]], Table25[Bio],0))</f>
        <v/>
      </c>
      <c r="K39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39" s="31"/>
      <c r="M39" s="32" t="str">
        <f>IF(Table25[Chem]="","",RANK(Table25[[#This Row],[Chem]], Table25[Chem],0))</f>
        <v/>
      </c>
      <c r="N39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39" s="32"/>
      <c r="P39" s="32"/>
      <c r="Q39" s="31"/>
      <c r="R39" s="32" t="str">
        <f>IF(Table25[Chi]="","",RANK(Table25[[#This Row],[Chi]], Table25[Chi],0))</f>
        <v/>
      </c>
      <c r="S39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39" s="32"/>
      <c r="U39" s="32"/>
      <c r="V39" s="31"/>
      <c r="W39" s="32" t="str">
        <f>IF(Table25[Eng]="","",RANK(Table25[[#This Row],[Eng]], Table25[Eng],0))</f>
        <v/>
      </c>
      <c r="X39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39" s="31"/>
      <c r="Z39" s="32" t="str">
        <f>IF(Table25[Geo]="","",RANK(Table25[[#This Row],[Geo]], Table25[Geo],0))</f>
        <v/>
      </c>
      <c r="AA39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39" s="31"/>
      <c r="AC39" s="32" t="str">
        <f>IF(Table25[His]="","",RANK(Table25[[#This Row],[His]], Table25[His],0))</f>
        <v/>
      </c>
      <c r="AD39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39" s="31"/>
      <c r="AF39" s="32" t="str">
        <f>IF(Table25[Maths]="","",RANK(Table25[[#This Row],[Maths]], Table25[Maths],0))</f>
        <v/>
      </c>
      <c r="AG39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39" s="31"/>
      <c r="AI39" s="32" t="str">
        <f>IF(Table25[Phy]="","",RANK(Table25[[#This Row],[Phy]], Table25[Phy],0))</f>
        <v/>
      </c>
      <c r="AJ39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39" s="31"/>
      <c r="AL39" s="32" t="str">
        <f>IF(Table25[Sod]="","",RANK(Table25[[#This Row],[Sod]], Table25[Sod],0))</f>
        <v/>
      </c>
      <c r="AM39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39" s="34"/>
      <c r="AO39" s="34"/>
    </row>
    <row r="40" spans="1:41" ht="26.25" x14ac:dyDescent="0.4">
      <c r="A40" s="30"/>
      <c r="B40" s="30"/>
      <c r="C40" s="31"/>
      <c r="D40" s="32" t="str">
        <f>IF(Table25[Agr]="","",RANK(Table25[[#This Row],[Agr]], Table25[Agr],0))</f>
        <v/>
      </c>
      <c r="E40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0" s="31"/>
      <c r="G40" s="32" t="str">
        <f>IF(Table25[Bk]="","",RANK(Table25[[#This Row],[Bk]], Table25[Bk],0))</f>
        <v/>
      </c>
      <c r="H40" s="32" t="str">
        <f>IF(Table25[[#This Row],[Bk]]="","",IF(Table25[[#This Row],[Bk]]&gt;=80,"A", IF(Table25[[#This Row],[Bk]]&gt;=70,"B", IF(Table25[[#This Row],[Bk]]&gt;=51,"C",IF(Table25[[#This Row],[Bk]]&gt;=40,"D","F")))))</f>
        <v/>
      </c>
      <c r="I40" s="31"/>
      <c r="J40" s="32" t="str">
        <f>IF(Table25[Bio]="","",RANK(Table25[[#This Row],[Bio]], Table25[Bio],0))</f>
        <v/>
      </c>
      <c r="K40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0" s="31"/>
      <c r="M40" s="32" t="str">
        <f>IF(Table25[Chem]="","",RANK(Table25[[#This Row],[Chem]], Table25[Chem],0))</f>
        <v/>
      </c>
      <c r="N40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0" s="32"/>
      <c r="P40" s="32"/>
      <c r="Q40" s="31"/>
      <c r="R40" s="32" t="str">
        <f>IF(Table25[Chi]="","",RANK(Table25[[#This Row],[Chi]], Table25[Chi],0))</f>
        <v/>
      </c>
      <c r="S40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0" s="32"/>
      <c r="U40" s="32"/>
      <c r="V40" s="31"/>
      <c r="W40" s="32" t="str">
        <f>IF(Table25[Eng]="","",RANK(Table25[[#This Row],[Eng]], Table25[Eng],0))</f>
        <v/>
      </c>
      <c r="X40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0" s="31"/>
      <c r="Z40" s="32" t="str">
        <f>IF(Table25[Geo]="","",RANK(Table25[[#This Row],[Geo]], Table25[Geo],0))</f>
        <v/>
      </c>
      <c r="AA40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0" s="31"/>
      <c r="AC40" s="32" t="str">
        <f>IF(Table25[His]="","",RANK(Table25[[#This Row],[His]], Table25[His],0))</f>
        <v/>
      </c>
      <c r="AD40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0" s="31"/>
      <c r="AF40" s="32" t="str">
        <f>IF(Table25[Maths]="","",RANK(Table25[[#This Row],[Maths]], Table25[Maths],0))</f>
        <v/>
      </c>
      <c r="AG40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0" s="31"/>
      <c r="AI40" s="32" t="str">
        <f>IF(Table25[Phy]="","",RANK(Table25[[#This Row],[Phy]], Table25[Phy],0))</f>
        <v/>
      </c>
      <c r="AJ40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0" s="31"/>
      <c r="AL40" s="32" t="str">
        <f>IF(Table25[Sod]="","",RANK(Table25[[#This Row],[Sod]], Table25[Sod],0))</f>
        <v/>
      </c>
      <c r="AM40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0" s="34"/>
      <c r="AO40" s="34"/>
    </row>
    <row r="41" spans="1:41" ht="26.25" x14ac:dyDescent="0.4">
      <c r="A41" s="30"/>
      <c r="B41" s="30"/>
      <c r="C41" s="31"/>
      <c r="D41" s="32" t="str">
        <f>IF(Table25[Agr]="","",RANK(Table25[[#This Row],[Agr]], Table25[Agr],0))</f>
        <v/>
      </c>
      <c r="E41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1" s="31"/>
      <c r="G41" s="32" t="str">
        <f>IF(Table25[Bk]="","",RANK(Table25[[#This Row],[Bk]], Table25[Bk],0))</f>
        <v/>
      </c>
      <c r="H41" s="32" t="str">
        <f>IF(Table25[[#This Row],[Bk]]="","",IF(Table25[[#This Row],[Bk]]&gt;=80,"A", IF(Table25[[#This Row],[Bk]]&gt;=70,"B", IF(Table25[[#This Row],[Bk]]&gt;=51,"C",IF(Table25[[#This Row],[Bk]]&gt;=40,"D","F")))))</f>
        <v/>
      </c>
      <c r="I41" s="31"/>
      <c r="J41" s="32" t="str">
        <f>IF(Table25[Bio]="","",RANK(Table25[[#This Row],[Bio]], Table25[Bio],0))</f>
        <v/>
      </c>
      <c r="K41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1" s="31"/>
      <c r="M41" s="32" t="str">
        <f>IF(Table25[Chem]="","",RANK(Table25[[#This Row],[Chem]], Table25[Chem],0))</f>
        <v/>
      </c>
      <c r="N41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1" s="32"/>
      <c r="P41" s="32"/>
      <c r="Q41" s="31"/>
      <c r="R41" s="32" t="str">
        <f>IF(Table25[Chi]="","",RANK(Table25[[#This Row],[Chi]], Table25[Chi],0))</f>
        <v/>
      </c>
      <c r="S41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1" s="32"/>
      <c r="U41" s="32"/>
      <c r="V41" s="31"/>
      <c r="W41" s="32" t="str">
        <f>IF(Table25[Eng]="","",RANK(Table25[[#This Row],[Eng]], Table25[Eng],0))</f>
        <v/>
      </c>
      <c r="X41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1" s="31"/>
      <c r="Z41" s="32" t="str">
        <f>IF(Table25[Geo]="","",RANK(Table25[[#This Row],[Geo]], Table25[Geo],0))</f>
        <v/>
      </c>
      <c r="AA41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1" s="31"/>
      <c r="AC41" s="32" t="str">
        <f>IF(Table25[His]="","",RANK(Table25[[#This Row],[His]], Table25[His],0))</f>
        <v/>
      </c>
      <c r="AD41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1" s="31"/>
      <c r="AF41" s="32" t="str">
        <f>IF(Table25[Maths]="","",RANK(Table25[[#This Row],[Maths]], Table25[Maths],0))</f>
        <v/>
      </c>
      <c r="AG41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1" s="31"/>
      <c r="AI41" s="32" t="str">
        <f>IF(Table25[Phy]="","",RANK(Table25[[#This Row],[Phy]], Table25[Phy],0))</f>
        <v/>
      </c>
      <c r="AJ41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1" s="31"/>
      <c r="AL41" s="32" t="str">
        <f>IF(Table25[Sod]="","",RANK(Table25[[#This Row],[Sod]], Table25[Sod],0))</f>
        <v/>
      </c>
      <c r="AM41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1" s="34"/>
      <c r="AO41" s="34"/>
    </row>
    <row r="42" spans="1:41" ht="26.25" x14ac:dyDescent="0.4">
      <c r="A42" s="30"/>
      <c r="B42" s="30"/>
      <c r="C42" s="31"/>
      <c r="D42" s="32" t="str">
        <f>IF(Table25[Agr]="","",RANK(Table25[[#This Row],[Agr]], Table25[Agr],0))</f>
        <v/>
      </c>
      <c r="E42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2" s="31"/>
      <c r="G42" s="32" t="str">
        <f>IF(Table25[Bk]="","",RANK(Table25[[#This Row],[Bk]], Table25[Bk],0))</f>
        <v/>
      </c>
      <c r="H42" s="32" t="str">
        <f>IF(Table25[[#This Row],[Bk]]="","",IF(Table25[[#This Row],[Bk]]&gt;=80,"A", IF(Table25[[#This Row],[Bk]]&gt;=70,"B", IF(Table25[[#This Row],[Bk]]&gt;=51,"C",IF(Table25[[#This Row],[Bk]]&gt;=40,"D","F")))))</f>
        <v/>
      </c>
      <c r="I42" s="31"/>
      <c r="J42" s="32" t="str">
        <f>IF(Table25[Bio]="","",RANK(Table25[[#This Row],[Bio]], Table25[Bio],0))</f>
        <v/>
      </c>
      <c r="K42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2" s="31"/>
      <c r="M42" s="32" t="str">
        <f>IF(Table25[Chem]="","",RANK(Table25[[#This Row],[Chem]], Table25[Chem],0))</f>
        <v/>
      </c>
      <c r="N42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2" s="32"/>
      <c r="P42" s="32"/>
      <c r="Q42" s="31"/>
      <c r="R42" s="32" t="str">
        <f>IF(Table25[Chi]="","",RANK(Table25[[#This Row],[Chi]], Table25[Chi],0))</f>
        <v/>
      </c>
      <c r="S42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2" s="32"/>
      <c r="U42" s="32"/>
      <c r="V42" s="31"/>
      <c r="W42" s="32" t="str">
        <f>IF(Table25[Eng]="","",RANK(Table25[[#This Row],[Eng]], Table25[Eng],0))</f>
        <v/>
      </c>
      <c r="X42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2" s="31"/>
      <c r="Z42" s="32" t="str">
        <f>IF(Table25[Geo]="","",RANK(Table25[[#This Row],[Geo]], Table25[Geo],0))</f>
        <v/>
      </c>
      <c r="AA42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2" s="31"/>
      <c r="AC42" s="32" t="str">
        <f>IF(Table25[His]="","",RANK(Table25[[#This Row],[His]], Table25[His],0))</f>
        <v/>
      </c>
      <c r="AD42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2" s="31"/>
      <c r="AF42" s="32" t="str">
        <f>IF(Table25[Maths]="","",RANK(Table25[[#This Row],[Maths]], Table25[Maths],0))</f>
        <v/>
      </c>
      <c r="AG42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2" s="31"/>
      <c r="AI42" s="32" t="str">
        <f>IF(Table25[Phy]="","",RANK(Table25[[#This Row],[Phy]], Table25[Phy],0))</f>
        <v/>
      </c>
      <c r="AJ42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2" s="31"/>
      <c r="AL42" s="32" t="str">
        <f>IF(Table25[Sod]="","",RANK(Table25[[#This Row],[Sod]], Table25[Sod],0))</f>
        <v/>
      </c>
      <c r="AM42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2" s="34"/>
      <c r="AO42" s="34"/>
    </row>
    <row r="43" spans="1:41" ht="26.25" x14ac:dyDescent="0.4">
      <c r="A43" s="30"/>
      <c r="B43" s="30"/>
      <c r="C43" s="31"/>
      <c r="D43" s="32" t="str">
        <f>IF(Table25[Agr]="","",RANK(Table25[[#This Row],[Agr]], Table25[Agr],0))</f>
        <v/>
      </c>
      <c r="E43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3" s="31"/>
      <c r="G43" s="32" t="str">
        <f>IF(Table25[Bk]="","",RANK(Table25[[#This Row],[Bk]], Table25[Bk],0))</f>
        <v/>
      </c>
      <c r="H43" s="32" t="str">
        <f>IF(Table25[[#This Row],[Bk]]="","",IF(Table25[[#This Row],[Bk]]&gt;=80,"A", IF(Table25[[#This Row],[Bk]]&gt;=70,"B", IF(Table25[[#This Row],[Bk]]&gt;=51,"C",IF(Table25[[#This Row],[Bk]]&gt;=40,"D","F")))))</f>
        <v/>
      </c>
      <c r="I43" s="31"/>
      <c r="J43" s="32" t="str">
        <f>IF(Table25[Bio]="","",RANK(Table25[[#This Row],[Bio]], Table25[Bio],0))</f>
        <v/>
      </c>
      <c r="K43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3" s="31"/>
      <c r="M43" s="32" t="str">
        <f>IF(Table25[Chem]="","",RANK(Table25[[#This Row],[Chem]], Table25[Chem],0))</f>
        <v/>
      </c>
      <c r="N43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3" s="32"/>
      <c r="P43" s="32"/>
      <c r="Q43" s="31"/>
      <c r="R43" s="32" t="str">
        <f>IF(Table25[Chi]="","",RANK(Table25[[#This Row],[Chi]], Table25[Chi],0))</f>
        <v/>
      </c>
      <c r="S43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3" s="32"/>
      <c r="U43" s="32"/>
      <c r="V43" s="31"/>
      <c r="W43" s="32" t="str">
        <f>IF(Table25[Eng]="","",RANK(Table25[[#This Row],[Eng]], Table25[Eng],0))</f>
        <v/>
      </c>
      <c r="X43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3" s="31"/>
      <c r="Z43" s="32" t="str">
        <f>IF(Table25[Geo]="","",RANK(Table25[[#This Row],[Geo]], Table25[Geo],0))</f>
        <v/>
      </c>
      <c r="AA43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3" s="31"/>
      <c r="AC43" s="32" t="str">
        <f>IF(Table25[His]="","",RANK(Table25[[#This Row],[His]], Table25[His],0))</f>
        <v/>
      </c>
      <c r="AD43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3" s="31"/>
      <c r="AF43" s="32" t="str">
        <f>IF(Table25[Maths]="","",RANK(Table25[[#This Row],[Maths]], Table25[Maths],0))</f>
        <v/>
      </c>
      <c r="AG43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3" s="31"/>
      <c r="AI43" s="32" t="str">
        <f>IF(Table25[Phy]="","",RANK(Table25[[#This Row],[Phy]], Table25[Phy],0))</f>
        <v/>
      </c>
      <c r="AJ43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3" s="31"/>
      <c r="AL43" s="32" t="str">
        <f>IF(Table25[Sod]="","",RANK(Table25[[#This Row],[Sod]], Table25[Sod],0))</f>
        <v/>
      </c>
      <c r="AM43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3" s="34"/>
      <c r="AO43" s="34"/>
    </row>
    <row r="44" spans="1:41" ht="26.25" x14ac:dyDescent="0.4">
      <c r="A44" s="30"/>
      <c r="B44" s="30"/>
      <c r="C44" s="31"/>
      <c r="D44" s="32" t="str">
        <f>IF(Table25[Agr]="","",RANK(Table25[[#This Row],[Agr]], Table25[Agr],0))</f>
        <v/>
      </c>
      <c r="E44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4" s="31"/>
      <c r="G44" s="32" t="str">
        <f>IF(Table25[Bk]="","",RANK(Table25[[#This Row],[Bk]], Table25[Bk],0))</f>
        <v/>
      </c>
      <c r="H44" s="32" t="str">
        <f>IF(Table25[[#This Row],[Bk]]="","",IF(Table25[[#This Row],[Bk]]&gt;=80,"A", IF(Table25[[#This Row],[Bk]]&gt;=70,"B", IF(Table25[[#This Row],[Bk]]&gt;=51,"C",IF(Table25[[#This Row],[Bk]]&gt;=40,"D","F")))))</f>
        <v/>
      </c>
      <c r="I44" s="31"/>
      <c r="J44" s="32" t="str">
        <f>IF(Table25[Bio]="","",RANK(Table25[[#This Row],[Bio]], Table25[Bio],0))</f>
        <v/>
      </c>
      <c r="K44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4" s="31"/>
      <c r="M44" s="32" t="str">
        <f>IF(Table25[Chem]="","",RANK(Table25[[#This Row],[Chem]], Table25[Chem],0))</f>
        <v/>
      </c>
      <c r="N44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4" s="32"/>
      <c r="P44" s="32"/>
      <c r="Q44" s="31"/>
      <c r="R44" s="32" t="str">
        <f>IF(Table25[Chi]="","",RANK(Table25[[#This Row],[Chi]], Table25[Chi],0))</f>
        <v/>
      </c>
      <c r="S44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4" s="32"/>
      <c r="U44" s="32"/>
      <c r="V44" s="31"/>
      <c r="W44" s="32" t="str">
        <f>IF(Table25[Eng]="","",RANK(Table25[[#This Row],[Eng]], Table25[Eng],0))</f>
        <v/>
      </c>
      <c r="X44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4" s="31"/>
      <c r="Z44" s="32" t="str">
        <f>IF(Table25[Geo]="","",RANK(Table25[[#This Row],[Geo]], Table25[Geo],0))</f>
        <v/>
      </c>
      <c r="AA44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4" s="31"/>
      <c r="AC44" s="32" t="str">
        <f>IF(Table25[His]="","",RANK(Table25[[#This Row],[His]], Table25[His],0))</f>
        <v/>
      </c>
      <c r="AD44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4" s="31"/>
      <c r="AF44" s="32" t="str">
        <f>IF(Table25[Maths]="","",RANK(Table25[[#This Row],[Maths]], Table25[Maths],0))</f>
        <v/>
      </c>
      <c r="AG44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4" s="31"/>
      <c r="AI44" s="32" t="str">
        <f>IF(Table25[Phy]="","",RANK(Table25[[#This Row],[Phy]], Table25[Phy],0))</f>
        <v/>
      </c>
      <c r="AJ44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4" s="31"/>
      <c r="AL44" s="32" t="str">
        <f>IF(Table25[Sod]="","",RANK(Table25[[#This Row],[Sod]], Table25[Sod],0))</f>
        <v/>
      </c>
      <c r="AM44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4" s="34"/>
      <c r="AO44" s="34"/>
    </row>
    <row r="45" spans="1:41" ht="26.25" x14ac:dyDescent="0.4">
      <c r="A45" s="30"/>
      <c r="B45" s="30"/>
      <c r="C45" s="31"/>
      <c r="D45" s="32" t="str">
        <f>IF(Table25[Agr]="","",RANK(Table25[[#This Row],[Agr]], Table25[Agr],0))</f>
        <v/>
      </c>
      <c r="E45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5" s="31"/>
      <c r="G45" s="32" t="str">
        <f>IF(Table25[Bk]="","",RANK(Table25[[#This Row],[Bk]], Table25[Bk],0))</f>
        <v/>
      </c>
      <c r="H45" s="32" t="str">
        <f>IF(Table25[[#This Row],[Bk]]="","",IF(Table25[[#This Row],[Bk]]&gt;=80,"A", IF(Table25[[#This Row],[Bk]]&gt;=70,"B", IF(Table25[[#This Row],[Bk]]&gt;=51,"C",IF(Table25[[#This Row],[Bk]]&gt;=40,"D","F")))))</f>
        <v/>
      </c>
      <c r="I45" s="31"/>
      <c r="J45" s="32" t="str">
        <f>IF(Table25[Bio]="","",RANK(Table25[[#This Row],[Bio]], Table25[Bio],0))</f>
        <v/>
      </c>
      <c r="K45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5" s="31"/>
      <c r="M45" s="32" t="str">
        <f>IF(Table25[Chem]="","",RANK(Table25[[#This Row],[Chem]], Table25[Chem],0))</f>
        <v/>
      </c>
      <c r="N45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5" s="32"/>
      <c r="P45" s="32"/>
      <c r="Q45" s="31"/>
      <c r="R45" s="32" t="str">
        <f>IF(Table25[Chi]="","",RANK(Table25[[#This Row],[Chi]], Table25[Chi],0))</f>
        <v/>
      </c>
      <c r="S45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5" s="32"/>
      <c r="U45" s="32"/>
      <c r="V45" s="31"/>
      <c r="W45" s="32" t="str">
        <f>IF(Table25[Eng]="","",RANK(Table25[[#This Row],[Eng]], Table25[Eng],0))</f>
        <v/>
      </c>
      <c r="X45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5" s="31"/>
      <c r="Z45" s="32" t="str">
        <f>IF(Table25[Geo]="","",RANK(Table25[[#This Row],[Geo]], Table25[Geo],0))</f>
        <v/>
      </c>
      <c r="AA45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5" s="31"/>
      <c r="AC45" s="32" t="str">
        <f>IF(Table25[His]="","",RANK(Table25[[#This Row],[His]], Table25[His],0))</f>
        <v/>
      </c>
      <c r="AD45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5" s="31"/>
      <c r="AF45" s="32" t="str">
        <f>IF(Table25[Maths]="","",RANK(Table25[[#This Row],[Maths]], Table25[Maths],0))</f>
        <v/>
      </c>
      <c r="AG45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5" s="31"/>
      <c r="AI45" s="32" t="str">
        <f>IF(Table25[Phy]="","",RANK(Table25[[#This Row],[Phy]], Table25[Phy],0))</f>
        <v/>
      </c>
      <c r="AJ45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5" s="31"/>
      <c r="AL45" s="32" t="str">
        <f>IF(Table25[Sod]="","",RANK(Table25[[#This Row],[Sod]], Table25[Sod],0))</f>
        <v/>
      </c>
      <c r="AM45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5" s="34"/>
      <c r="AO45" s="34"/>
    </row>
    <row r="46" spans="1:41" ht="26.25" x14ac:dyDescent="0.4">
      <c r="A46" s="30"/>
      <c r="B46" s="30"/>
      <c r="C46" s="31"/>
      <c r="D46" s="32" t="str">
        <f>IF(Table25[Agr]="","",RANK(Table25[[#This Row],[Agr]], Table25[Agr],0))</f>
        <v/>
      </c>
      <c r="E46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6" s="31"/>
      <c r="G46" s="32" t="str">
        <f>IF(Table25[Bk]="","",RANK(Table25[[#This Row],[Bk]], Table25[Bk],0))</f>
        <v/>
      </c>
      <c r="H46" s="32" t="str">
        <f>IF(Table25[[#This Row],[Bk]]="","",IF(Table25[[#This Row],[Bk]]&gt;=80,"A", IF(Table25[[#This Row],[Bk]]&gt;=70,"B", IF(Table25[[#This Row],[Bk]]&gt;=51,"C",IF(Table25[[#This Row],[Bk]]&gt;=40,"D","F")))))</f>
        <v/>
      </c>
      <c r="I46" s="31"/>
      <c r="J46" s="32" t="str">
        <f>IF(Table25[Bio]="","",RANK(Table25[[#This Row],[Bio]], Table25[Bio],0))</f>
        <v/>
      </c>
      <c r="K46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6" s="31"/>
      <c r="M46" s="32" t="str">
        <f>IF(Table25[Chem]="","",RANK(Table25[[#This Row],[Chem]], Table25[Chem],0))</f>
        <v/>
      </c>
      <c r="N46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6" s="32"/>
      <c r="P46" s="32"/>
      <c r="Q46" s="31"/>
      <c r="R46" s="32" t="str">
        <f>IF(Table25[Chi]="","",RANK(Table25[[#This Row],[Chi]], Table25[Chi],0))</f>
        <v/>
      </c>
      <c r="S46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6" s="32"/>
      <c r="U46" s="32"/>
      <c r="V46" s="31"/>
      <c r="W46" s="32" t="str">
        <f>IF(Table25[Eng]="","",RANK(Table25[[#This Row],[Eng]], Table25[Eng],0))</f>
        <v/>
      </c>
      <c r="X46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6" s="31"/>
      <c r="Z46" s="32" t="str">
        <f>IF(Table25[Geo]="","",RANK(Table25[[#This Row],[Geo]], Table25[Geo],0))</f>
        <v/>
      </c>
      <c r="AA46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6" s="31"/>
      <c r="AC46" s="32" t="str">
        <f>IF(Table25[His]="","",RANK(Table25[[#This Row],[His]], Table25[His],0))</f>
        <v/>
      </c>
      <c r="AD46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6" s="31"/>
      <c r="AF46" s="32" t="str">
        <f>IF(Table25[Maths]="","",RANK(Table25[[#This Row],[Maths]], Table25[Maths],0))</f>
        <v/>
      </c>
      <c r="AG46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6" s="31"/>
      <c r="AI46" s="32" t="str">
        <f>IF(Table25[Phy]="","",RANK(Table25[[#This Row],[Phy]], Table25[Phy],0))</f>
        <v/>
      </c>
      <c r="AJ46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6" s="31"/>
      <c r="AL46" s="32" t="str">
        <f>IF(Table25[Sod]="","",RANK(Table25[[#This Row],[Sod]], Table25[Sod],0))</f>
        <v/>
      </c>
      <c r="AM46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6" s="34"/>
      <c r="AO46" s="34"/>
    </row>
    <row r="47" spans="1:41" ht="26.25" x14ac:dyDescent="0.4">
      <c r="A47" s="30"/>
      <c r="B47" s="30"/>
      <c r="C47" s="31"/>
      <c r="D47" s="32" t="str">
        <f>IF(Table25[Agr]="","",RANK(Table25[[#This Row],[Agr]], Table25[Agr],0))</f>
        <v/>
      </c>
      <c r="E47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7" s="31"/>
      <c r="G47" s="32" t="str">
        <f>IF(Table25[Bk]="","",RANK(Table25[[#This Row],[Bk]], Table25[Bk],0))</f>
        <v/>
      </c>
      <c r="H47" s="32" t="str">
        <f>IF(Table25[[#This Row],[Bk]]="","",IF(Table25[[#This Row],[Bk]]&gt;=80,"A", IF(Table25[[#This Row],[Bk]]&gt;=70,"B", IF(Table25[[#This Row],[Bk]]&gt;=51,"C",IF(Table25[[#This Row],[Bk]]&gt;=40,"D","F")))))</f>
        <v/>
      </c>
      <c r="I47" s="31"/>
      <c r="J47" s="32" t="str">
        <f>IF(Table25[Bio]="","",RANK(Table25[[#This Row],[Bio]], Table25[Bio],0))</f>
        <v/>
      </c>
      <c r="K47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7" s="31"/>
      <c r="M47" s="32" t="str">
        <f>IF(Table25[Chem]="","",RANK(Table25[[#This Row],[Chem]], Table25[Chem],0))</f>
        <v/>
      </c>
      <c r="N47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7" s="32"/>
      <c r="P47" s="32"/>
      <c r="Q47" s="31"/>
      <c r="R47" s="32" t="str">
        <f>IF(Table25[Chi]="","",RANK(Table25[[#This Row],[Chi]], Table25[Chi],0))</f>
        <v/>
      </c>
      <c r="S47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7" s="32"/>
      <c r="U47" s="32"/>
      <c r="V47" s="31"/>
      <c r="W47" s="32" t="str">
        <f>IF(Table25[Eng]="","",RANK(Table25[[#This Row],[Eng]], Table25[Eng],0))</f>
        <v/>
      </c>
      <c r="X47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7" s="31"/>
      <c r="Z47" s="32" t="str">
        <f>IF(Table25[Geo]="","",RANK(Table25[[#This Row],[Geo]], Table25[Geo],0))</f>
        <v/>
      </c>
      <c r="AA47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7" s="31"/>
      <c r="AC47" s="32" t="str">
        <f>IF(Table25[His]="","",RANK(Table25[[#This Row],[His]], Table25[His],0))</f>
        <v/>
      </c>
      <c r="AD47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7" s="31"/>
      <c r="AF47" s="32" t="str">
        <f>IF(Table25[Maths]="","",RANK(Table25[[#This Row],[Maths]], Table25[Maths],0))</f>
        <v/>
      </c>
      <c r="AG47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7" s="31"/>
      <c r="AI47" s="32" t="str">
        <f>IF(Table25[Phy]="","",RANK(Table25[[#This Row],[Phy]], Table25[Phy],0))</f>
        <v/>
      </c>
      <c r="AJ47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7" s="31"/>
      <c r="AL47" s="32" t="str">
        <f>IF(Table25[Sod]="","",RANK(Table25[[#This Row],[Sod]], Table25[Sod],0))</f>
        <v/>
      </c>
      <c r="AM47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7" s="34"/>
      <c r="AO47" s="34"/>
    </row>
    <row r="48" spans="1:41" ht="26.25" x14ac:dyDescent="0.4">
      <c r="A48" s="30"/>
      <c r="B48" s="30"/>
      <c r="C48" s="31"/>
      <c r="D48" s="32" t="str">
        <f>IF(Table25[Agr]="","",RANK(Table25[[#This Row],[Agr]], Table25[Agr],0))</f>
        <v/>
      </c>
      <c r="E48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8" s="31"/>
      <c r="G48" s="32" t="str">
        <f>IF(Table25[Bk]="","",RANK(Table25[[#This Row],[Bk]], Table25[Bk],0))</f>
        <v/>
      </c>
      <c r="H48" s="32" t="str">
        <f>IF(Table25[[#This Row],[Bk]]="","",IF(Table25[[#This Row],[Bk]]&gt;=80,"A", IF(Table25[[#This Row],[Bk]]&gt;=70,"B", IF(Table25[[#This Row],[Bk]]&gt;=51,"C",IF(Table25[[#This Row],[Bk]]&gt;=40,"D","F")))))</f>
        <v/>
      </c>
      <c r="I48" s="31"/>
      <c r="J48" s="32" t="str">
        <f>IF(Table25[Bio]="","",RANK(Table25[[#This Row],[Bio]], Table25[Bio],0))</f>
        <v/>
      </c>
      <c r="K48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8" s="31"/>
      <c r="M48" s="32" t="str">
        <f>IF(Table25[Chem]="","",RANK(Table25[[#This Row],[Chem]], Table25[Chem],0))</f>
        <v/>
      </c>
      <c r="N48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8" s="32"/>
      <c r="P48" s="32"/>
      <c r="Q48" s="31"/>
      <c r="R48" s="32" t="str">
        <f>IF(Table25[Chi]="","",RANK(Table25[[#This Row],[Chi]], Table25[Chi],0))</f>
        <v/>
      </c>
      <c r="S48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8" s="32"/>
      <c r="U48" s="32"/>
      <c r="V48" s="31"/>
      <c r="W48" s="32" t="str">
        <f>IF(Table25[Eng]="","",RANK(Table25[[#This Row],[Eng]], Table25[Eng],0))</f>
        <v/>
      </c>
      <c r="X48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8" s="31"/>
      <c r="Z48" s="32" t="str">
        <f>IF(Table25[Geo]="","",RANK(Table25[[#This Row],[Geo]], Table25[Geo],0))</f>
        <v/>
      </c>
      <c r="AA48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8" s="31"/>
      <c r="AC48" s="32" t="str">
        <f>IF(Table25[His]="","",RANK(Table25[[#This Row],[His]], Table25[His],0))</f>
        <v/>
      </c>
      <c r="AD48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8" s="31"/>
      <c r="AF48" s="32" t="str">
        <f>IF(Table25[Maths]="","",RANK(Table25[[#This Row],[Maths]], Table25[Maths],0))</f>
        <v/>
      </c>
      <c r="AG48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8" s="31"/>
      <c r="AI48" s="32" t="str">
        <f>IF(Table25[Phy]="","",RANK(Table25[[#This Row],[Phy]], Table25[Phy],0))</f>
        <v/>
      </c>
      <c r="AJ48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8" s="31"/>
      <c r="AL48" s="32" t="str">
        <f>IF(Table25[Sod]="","",RANK(Table25[[#This Row],[Sod]], Table25[Sod],0))</f>
        <v/>
      </c>
      <c r="AM48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8" s="34"/>
      <c r="AO48" s="34"/>
    </row>
    <row r="49" spans="1:41" ht="26.25" x14ac:dyDescent="0.4">
      <c r="A49" s="30"/>
      <c r="B49" s="30"/>
      <c r="C49" s="31"/>
      <c r="D49" s="32" t="str">
        <f>IF(Table25[Agr]="","",RANK(Table25[[#This Row],[Agr]], Table25[Agr],0))</f>
        <v/>
      </c>
      <c r="E49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49" s="31"/>
      <c r="G49" s="32" t="str">
        <f>IF(Table25[Bk]="","",RANK(Table25[[#This Row],[Bk]], Table25[Bk],0))</f>
        <v/>
      </c>
      <c r="H49" s="32" t="str">
        <f>IF(Table25[[#This Row],[Bk]]="","",IF(Table25[[#This Row],[Bk]]&gt;=80,"A", IF(Table25[[#This Row],[Bk]]&gt;=70,"B", IF(Table25[[#This Row],[Bk]]&gt;=51,"C",IF(Table25[[#This Row],[Bk]]&gt;=40,"D","F")))))</f>
        <v/>
      </c>
      <c r="I49" s="31"/>
      <c r="J49" s="32" t="str">
        <f>IF(Table25[Bio]="","",RANK(Table25[[#This Row],[Bio]], Table25[Bio],0))</f>
        <v/>
      </c>
      <c r="K49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49" s="31"/>
      <c r="M49" s="32" t="str">
        <f>IF(Table25[Chem]="","",RANK(Table25[[#This Row],[Chem]], Table25[Chem],0))</f>
        <v/>
      </c>
      <c r="N49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49" s="32"/>
      <c r="P49" s="32"/>
      <c r="Q49" s="31"/>
      <c r="R49" s="32" t="str">
        <f>IF(Table25[Chi]="","",RANK(Table25[[#This Row],[Chi]], Table25[Chi],0))</f>
        <v/>
      </c>
      <c r="S49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49" s="32"/>
      <c r="U49" s="32"/>
      <c r="V49" s="31"/>
      <c r="W49" s="32" t="str">
        <f>IF(Table25[Eng]="","",RANK(Table25[[#This Row],[Eng]], Table25[Eng],0))</f>
        <v/>
      </c>
      <c r="X49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49" s="31"/>
      <c r="Z49" s="32" t="str">
        <f>IF(Table25[Geo]="","",RANK(Table25[[#This Row],[Geo]], Table25[Geo],0))</f>
        <v/>
      </c>
      <c r="AA49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49" s="31"/>
      <c r="AC49" s="32" t="str">
        <f>IF(Table25[His]="","",RANK(Table25[[#This Row],[His]], Table25[His],0))</f>
        <v/>
      </c>
      <c r="AD49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49" s="31"/>
      <c r="AF49" s="32" t="str">
        <f>IF(Table25[Maths]="","",RANK(Table25[[#This Row],[Maths]], Table25[Maths],0))</f>
        <v/>
      </c>
      <c r="AG49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49" s="31"/>
      <c r="AI49" s="32" t="str">
        <f>IF(Table25[Phy]="","",RANK(Table25[[#This Row],[Phy]], Table25[Phy],0))</f>
        <v/>
      </c>
      <c r="AJ49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49" s="31"/>
      <c r="AL49" s="32" t="str">
        <f>IF(Table25[Sod]="","",RANK(Table25[[#This Row],[Sod]], Table25[Sod],0))</f>
        <v/>
      </c>
      <c r="AM49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49" s="34"/>
      <c r="AO49" s="34"/>
    </row>
    <row r="50" spans="1:41" ht="26.25" x14ac:dyDescent="0.4">
      <c r="A50" s="30"/>
      <c r="B50" s="30"/>
      <c r="C50" s="31"/>
      <c r="D50" s="32" t="str">
        <f>IF(Table25[Agr]="","",RANK(Table25[[#This Row],[Agr]], Table25[Agr],0))</f>
        <v/>
      </c>
      <c r="E50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0" s="31"/>
      <c r="G50" s="32" t="str">
        <f>IF(Table25[Bk]="","",RANK(Table25[[#This Row],[Bk]], Table25[Bk],0))</f>
        <v/>
      </c>
      <c r="H50" s="32" t="str">
        <f>IF(Table25[[#This Row],[Bk]]="","",IF(Table25[[#This Row],[Bk]]&gt;=80,"A", IF(Table25[[#This Row],[Bk]]&gt;=70,"B", IF(Table25[[#This Row],[Bk]]&gt;=51,"C",IF(Table25[[#This Row],[Bk]]&gt;=40,"D","F")))))</f>
        <v/>
      </c>
      <c r="I50" s="31"/>
      <c r="J50" s="32" t="str">
        <f>IF(Table25[Bio]="","",RANK(Table25[[#This Row],[Bio]], Table25[Bio],0))</f>
        <v/>
      </c>
      <c r="K50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0" s="31"/>
      <c r="M50" s="32" t="str">
        <f>IF(Table25[Chem]="","",RANK(Table25[[#This Row],[Chem]], Table25[Chem],0))</f>
        <v/>
      </c>
      <c r="N50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0" s="32"/>
      <c r="P50" s="32"/>
      <c r="Q50" s="31"/>
      <c r="R50" s="32" t="str">
        <f>IF(Table25[Chi]="","",RANK(Table25[[#This Row],[Chi]], Table25[Chi],0))</f>
        <v/>
      </c>
      <c r="S50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0" s="32"/>
      <c r="U50" s="32"/>
      <c r="V50" s="31"/>
      <c r="W50" s="32" t="str">
        <f>IF(Table25[Eng]="","",RANK(Table25[[#This Row],[Eng]], Table25[Eng],0))</f>
        <v/>
      </c>
      <c r="X50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0" s="31"/>
      <c r="Z50" s="32" t="str">
        <f>IF(Table25[Geo]="","",RANK(Table25[[#This Row],[Geo]], Table25[Geo],0))</f>
        <v/>
      </c>
      <c r="AA50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0" s="31"/>
      <c r="AC50" s="32" t="str">
        <f>IF(Table25[His]="","",RANK(Table25[[#This Row],[His]], Table25[His],0))</f>
        <v/>
      </c>
      <c r="AD50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0" s="31"/>
      <c r="AF50" s="32" t="str">
        <f>IF(Table25[Maths]="","",RANK(Table25[[#This Row],[Maths]], Table25[Maths],0))</f>
        <v/>
      </c>
      <c r="AG50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0" s="31"/>
      <c r="AI50" s="32" t="str">
        <f>IF(Table25[Phy]="","",RANK(Table25[[#This Row],[Phy]], Table25[Phy],0))</f>
        <v/>
      </c>
      <c r="AJ50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0" s="31"/>
      <c r="AL50" s="32" t="str">
        <f>IF(Table25[Sod]="","",RANK(Table25[[#This Row],[Sod]], Table25[Sod],0))</f>
        <v/>
      </c>
      <c r="AM50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0" s="34"/>
      <c r="AO50" s="34"/>
    </row>
    <row r="51" spans="1:41" ht="26.25" x14ac:dyDescent="0.4">
      <c r="A51" s="30"/>
      <c r="B51" s="30"/>
      <c r="C51" s="31"/>
      <c r="D51" s="32" t="str">
        <f>IF(Table25[Agr]="","",RANK(Table25[[#This Row],[Agr]], Table25[Agr],0))</f>
        <v/>
      </c>
      <c r="E51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1" s="31"/>
      <c r="G51" s="32" t="str">
        <f>IF(Table25[Bk]="","",RANK(Table25[[#This Row],[Bk]], Table25[Bk],0))</f>
        <v/>
      </c>
      <c r="H51" s="32" t="str">
        <f>IF(Table25[[#This Row],[Bk]]="","",IF(Table25[[#This Row],[Bk]]&gt;=80,"A", IF(Table25[[#This Row],[Bk]]&gt;=70,"B", IF(Table25[[#This Row],[Bk]]&gt;=51,"C",IF(Table25[[#This Row],[Bk]]&gt;=40,"D","F")))))</f>
        <v/>
      </c>
      <c r="I51" s="31"/>
      <c r="J51" s="32" t="str">
        <f>IF(Table25[Bio]="","",RANK(Table25[[#This Row],[Bio]], Table25[Bio],0))</f>
        <v/>
      </c>
      <c r="K51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1" s="31"/>
      <c r="M51" s="32" t="str">
        <f>IF(Table25[Chem]="","",RANK(Table25[[#This Row],[Chem]], Table25[Chem],0))</f>
        <v/>
      </c>
      <c r="N51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1" s="32"/>
      <c r="P51" s="32"/>
      <c r="Q51" s="31"/>
      <c r="R51" s="32" t="str">
        <f>IF(Table25[Chi]="","",RANK(Table25[[#This Row],[Chi]], Table25[Chi],0))</f>
        <v/>
      </c>
      <c r="S51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1" s="32"/>
      <c r="U51" s="32"/>
      <c r="V51" s="31"/>
      <c r="W51" s="32" t="str">
        <f>IF(Table25[Eng]="","",RANK(Table25[[#This Row],[Eng]], Table25[Eng],0))</f>
        <v/>
      </c>
      <c r="X51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1" s="31"/>
      <c r="Z51" s="32" t="str">
        <f>IF(Table25[Geo]="","",RANK(Table25[[#This Row],[Geo]], Table25[Geo],0))</f>
        <v/>
      </c>
      <c r="AA51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1" s="31"/>
      <c r="AC51" s="32" t="str">
        <f>IF(Table25[His]="","",RANK(Table25[[#This Row],[His]], Table25[His],0))</f>
        <v/>
      </c>
      <c r="AD51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1" s="31"/>
      <c r="AF51" s="32" t="str">
        <f>IF(Table25[Maths]="","",RANK(Table25[[#This Row],[Maths]], Table25[Maths],0))</f>
        <v/>
      </c>
      <c r="AG51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1" s="31"/>
      <c r="AI51" s="32" t="str">
        <f>IF(Table25[Phy]="","",RANK(Table25[[#This Row],[Phy]], Table25[Phy],0))</f>
        <v/>
      </c>
      <c r="AJ51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1" s="31"/>
      <c r="AL51" s="32" t="str">
        <f>IF(Table25[Sod]="","",RANK(Table25[[#This Row],[Sod]], Table25[Sod],0))</f>
        <v/>
      </c>
      <c r="AM51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1" s="34"/>
      <c r="AO51" s="34"/>
    </row>
    <row r="52" spans="1:41" ht="26.25" x14ac:dyDescent="0.4">
      <c r="A52" s="30"/>
      <c r="B52" s="30"/>
      <c r="C52" s="31"/>
      <c r="D52" s="32" t="str">
        <f>IF(Table25[Agr]="","",RANK(Table25[[#This Row],[Agr]], Table25[Agr],0))</f>
        <v/>
      </c>
      <c r="E52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2" s="31"/>
      <c r="G52" s="32" t="str">
        <f>IF(Table25[Bk]="","",RANK(Table25[[#This Row],[Bk]], Table25[Bk],0))</f>
        <v/>
      </c>
      <c r="H52" s="32" t="str">
        <f>IF(Table25[[#This Row],[Bk]]="","",IF(Table25[[#This Row],[Bk]]&gt;=80,"A", IF(Table25[[#This Row],[Bk]]&gt;=70,"B", IF(Table25[[#This Row],[Bk]]&gt;=51,"C",IF(Table25[[#This Row],[Bk]]&gt;=40,"D","F")))))</f>
        <v/>
      </c>
      <c r="I52" s="31"/>
      <c r="J52" s="32" t="str">
        <f>IF(Table25[Bio]="","",RANK(Table25[[#This Row],[Bio]], Table25[Bio],0))</f>
        <v/>
      </c>
      <c r="K52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2" s="31"/>
      <c r="M52" s="32" t="str">
        <f>IF(Table25[Chem]="","",RANK(Table25[[#This Row],[Chem]], Table25[Chem],0))</f>
        <v/>
      </c>
      <c r="N52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2" s="32"/>
      <c r="P52" s="32"/>
      <c r="Q52" s="31"/>
      <c r="R52" s="32" t="str">
        <f>IF(Table25[Chi]="","",RANK(Table25[[#This Row],[Chi]], Table25[Chi],0))</f>
        <v/>
      </c>
      <c r="S52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2" s="32"/>
      <c r="U52" s="32"/>
      <c r="V52" s="31"/>
      <c r="W52" s="32" t="str">
        <f>IF(Table25[Eng]="","",RANK(Table25[[#This Row],[Eng]], Table25[Eng],0))</f>
        <v/>
      </c>
      <c r="X52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2" s="31"/>
      <c r="Z52" s="32" t="str">
        <f>IF(Table25[Geo]="","",RANK(Table25[[#This Row],[Geo]], Table25[Geo],0))</f>
        <v/>
      </c>
      <c r="AA52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2" s="31"/>
      <c r="AC52" s="32" t="str">
        <f>IF(Table25[His]="","",RANK(Table25[[#This Row],[His]], Table25[His],0))</f>
        <v/>
      </c>
      <c r="AD52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2" s="31"/>
      <c r="AF52" s="32" t="str">
        <f>IF(Table25[Maths]="","",RANK(Table25[[#This Row],[Maths]], Table25[Maths],0))</f>
        <v/>
      </c>
      <c r="AG52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2" s="31"/>
      <c r="AI52" s="32" t="str">
        <f>IF(Table25[Phy]="","",RANK(Table25[[#This Row],[Phy]], Table25[Phy],0))</f>
        <v/>
      </c>
      <c r="AJ52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2" s="31"/>
      <c r="AL52" s="32" t="str">
        <f>IF(Table25[Sod]="","",RANK(Table25[[#This Row],[Sod]], Table25[Sod],0))</f>
        <v/>
      </c>
      <c r="AM52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2" s="34"/>
      <c r="AO52" s="34"/>
    </row>
    <row r="53" spans="1:41" ht="26.25" x14ac:dyDescent="0.4">
      <c r="A53" s="30"/>
      <c r="B53" s="30"/>
      <c r="C53" s="31"/>
      <c r="D53" s="32" t="str">
        <f>IF(Table25[Agr]="","",RANK(Table25[[#This Row],[Agr]], Table25[Agr],0))</f>
        <v/>
      </c>
      <c r="E53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3" s="31"/>
      <c r="G53" s="32" t="str">
        <f>IF(Table25[Bk]="","",RANK(Table25[[#This Row],[Bk]], Table25[Bk],0))</f>
        <v/>
      </c>
      <c r="H53" s="32" t="str">
        <f>IF(Table25[[#This Row],[Bk]]="","",IF(Table25[[#This Row],[Bk]]&gt;=80,"A", IF(Table25[[#This Row],[Bk]]&gt;=70,"B", IF(Table25[[#This Row],[Bk]]&gt;=51,"C",IF(Table25[[#This Row],[Bk]]&gt;=40,"D","F")))))</f>
        <v/>
      </c>
      <c r="I53" s="31"/>
      <c r="J53" s="32" t="str">
        <f>IF(Table25[Bio]="","",RANK(Table25[[#This Row],[Bio]], Table25[Bio],0))</f>
        <v/>
      </c>
      <c r="K53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3" s="31"/>
      <c r="M53" s="32" t="str">
        <f>IF(Table25[Chem]="","",RANK(Table25[[#This Row],[Chem]], Table25[Chem],0))</f>
        <v/>
      </c>
      <c r="N53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3" s="32"/>
      <c r="P53" s="32"/>
      <c r="Q53" s="31"/>
      <c r="R53" s="32" t="str">
        <f>IF(Table25[Chi]="","",RANK(Table25[[#This Row],[Chi]], Table25[Chi],0))</f>
        <v/>
      </c>
      <c r="S53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3" s="32"/>
      <c r="U53" s="32"/>
      <c r="V53" s="31"/>
      <c r="W53" s="32" t="str">
        <f>IF(Table25[Eng]="","",RANK(Table25[[#This Row],[Eng]], Table25[Eng],0))</f>
        <v/>
      </c>
      <c r="X53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3" s="31"/>
      <c r="Z53" s="32" t="str">
        <f>IF(Table25[Geo]="","",RANK(Table25[[#This Row],[Geo]], Table25[Geo],0))</f>
        <v/>
      </c>
      <c r="AA53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3" s="31"/>
      <c r="AC53" s="32" t="str">
        <f>IF(Table25[His]="","",RANK(Table25[[#This Row],[His]], Table25[His],0))</f>
        <v/>
      </c>
      <c r="AD53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3" s="31"/>
      <c r="AF53" s="32" t="str">
        <f>IF(Table25[Maths]="","",RANK(Table25[[#This Row],[Maths]], Table25[Maths],0))</f>
        <v/>
      </c>
      <c r="AG53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3" s="31"/>
      <c r="AI53" s="32" t="str">
        <f>IF(Table25[Phy]="","",RANK(Table25[[#This Row],[Phy]], Table25[Phy],0))</f>
        <v/>
      </c>
      <c r="AJ53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3" s="31"/>
      <c r="AL53" s="32" t="str">
        <f>IF(Table25[Sod]="","",RANK(Table25[[#This Row],[Sod]], Table25[Sod],0))</f>
        <v/>
      </c>
      <c r="AM53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3" s="34"/>
      <c r="AO53" s="34"/>
    </row>
    <row r="54" spans="1:41" ht="26.25" x14ac:dyDescent="0.4">
      <c r="A54" s="30"/>
      <c r="B54" s="30"/>
      <c r="C54" s="31"/>
      <c r="D54" s="32" t="str">
        <f>IF(Table25[Agr]="","",RANK(Table25[[#This Row],[Agr]], Table25[Agr],0))</f>
        <v/>
      </c>
      <c r="E54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4" s="31"/>
      <c r="G54" s="32" t="str">
        <f>IF(Table25[Bk]="","",RANK(Table25[[#This Row],[Bk]], Table25[Bk],0))</f>
        <v/>
      </c>
      <c r="H54" s="32" t="str">
        <f>IF(Table25[[#This Row],[Bk]]="","",IF(Table25[[#This Row],[Bk]]&gt;=80,"A", IF(Table25[[#This Row],[Bk]]&gt;=70,"B", IF(Table25[[#This Row],[Bk]]&gt;=51,"C",IF(Table25[[#This Row],[Bk]]&gt;=40,"D","F")))))</f>
        <v/>
      </c>
      <c r="I54" s="31"/>
      <c r="J54" s="32" t="str">
        <f>IF(Table25[Bio]="","",RANK(Table25[[#This Row],[Bio]], Table25[Bio],0))</f>
        <v/>
      </c>
      <c r="K54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4" s="31"/>
      <c r="M54" s="32" t="str">
        <f>IF(Table25[Chem]="","",RANK(Table25[[#This Row],[Chem]], Table25[Chem],0))</f>
        <v/>
      </c>
      <c r="N54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4" s="32"/>
      <c r="P54" s="32"/>
      <c r="Q54" s="31"/>
      <c r="R54" s="32" t="str">
        <f>IF(Table25[Chi]="","",RANK(Table25[[#This Row],[Chi]], Table25[Chi],0))</f>
        <v/>
      </c>
      <c r="S54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4" s="32"/>
      <c r="U54" s="32"/>
      <c r="V54" s="31"/>
      <c r="W54" s="32" t="str">
        <f>IF(Table25[Eng]="","",RANK(Table25[[#This Row],[Eng]], Table25[Eng],0))</f>
        <v/>
      </c>
      <c r="X54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4" s="31"/>
      <c r="Z54" s="32" t="str">
        <f>IF(Table25[Geo]="","",RANK(Table25[[#This Row],[Geo]], Table25[Geo],0))</f>
        <v/>
      </c>
      <c r="AA54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4" s="31"/>
      <c r="AC54" s="32" t="str">
        <f>IF(Table25[His]="","",RANK(Table25[[#This Row],[His]], Table25[His],0))</f>
        <v/>
      </c>
      <c r="AD54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4" s="31"/>
      <c r="AF54" s="32" t="str">
        <f>IF(Table25[Maths]="","",RANK(Table25[[#This Row],[Maths]], Table25[Maths],0))</f>
        <v/>
      </c>
      <c r="AG54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4" s="31"/>
      <c r="AI54" s="32" t="str">
        <f>IF(Table25[Phy]="","",RANK(Table25[[#This Row],[Phy]], Table25[Phy],0))</f>
        <v/>
      </c>
      <c r="AJ54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4" s="31"/>
      <c r="AL54" s="32" t="str">
        <f>IF(Table25[Sod]="","",RANK(Table25[[#This Row],[Sod]], Table25[Sod],0))</f>
        <v/>
      </c>
      <c r="AM54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4" s="34"/>
      <c r="AO54" s="34"/>
    </row>
    <row r="55" spans="1:41" ht="26.25" x14ac:dyDescent="0.4">
      <c r="A55" s="30"/>
      <c r="B55" s="30"/>
      <c r="C55" s="31"/>
      <c r="D55" s="32" t="str">
        <f>IF(Table25[Agr]="","",RANK(Table25[[#This Row],[Agr]], Table25[Agr],0))</f>
        <v/>
      </c>
      <c r="E55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5" s="31"/>
      <c r="G55" s="32" t="str">
        <f>IF(Table25[Bk]="","",RANK(Table25[[#This Row],[Bk]], Table25[Bk],0))</f>
        <v/>
      </c>
      <c r="H55" s="32" t="str">
        <f>IF(Table25[[#This Row],[Bk]]="","",IF(Table25[[#This Row],[Bk]]&gt;=80,"A", IF(Table25[[#This Row],[Bk]]&gt;=70,"B", IF(Table25[[#This Row],[Bk]]&gt;=51,"C",IF(Table25[[#This Row],[Bk]]&gt;=40,"D","F")))))</f>
        <v/>
      </c>
      <c r="I55" s="31"/>
      <c r="J55" s="32" t="str">
        <f>IF(Table25[Bio]="","",RANK(Table25[[#This Row],[Bio]], Table25[Bio],0))</f>
        <v/>
      </c>
      <c r="K55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5" s="31"/>
      <c r="M55" s="32" t="str">
        <f>IF(Table25[Chem]="","",RANK(Table25[[#This Row],[Chem]], Table25[Chem],0))</f>
        <v/>
      </c>
      <c r="N55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5" s="32"/>
      <c r="P55" s="32"/>
      <c r="Q55" s="31"/>
      <c r="R55" s="32" t="str">
        <f>IF(Table25[Chi]="","",RANK(Table25[[#This Row],[Chi]], Table25[Chi],0))</f>
        <v/>
      </c>
      <c r="S55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5" s="32"/>
      <c r="U55" s="32"/>
      <c r="V55" s="31"/>
      <c r="W55" s="32" t="str">
        <f>IF(Table25[Eng]="","",RANK(Table25[[#This Row],[Eng]], Table25[Eng],0))</f>
        <v/>
      </c>
      <c r="X55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5" s="31"/>
      <c r="Z55" s="32" t="str">
        <f>IF(Table25[Geo]="","",RANK(Table25[[#This Row],[Geo]], Table25[Geo],0))</f>
        <v/>
      </c>
      <c r="AA55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5" s="31"/>
      <c r="AC55" s="32" t="str">
        <f>IF(Table25[His]="","",RANK(Table25[[#This Row],[His]], Table25[His],0))</f>
        <v/>
      </c>
      <c r="AD55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5" s="31"/>
      <c r="AF55" s="32" t="str">
        <f>IF(Table25[Maths]="","",RANK(Table25[[#This Row],[Maths]], Table25[Maths],0))</f>
        <v/>
      </c>
      <c r="AG55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5" s="31"/>
      <c r="AI55" s="32" t="str">
        <f>IF(Table25[Phy]="","",RANK(Table25[[#This Row],[Phy]], Table25[Phy],0))</f>
        <v/>
      </c>
      <c r="AJ55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5" s="31"/>
      <c r="AL55" s="32" t="str">
        <f>IF(Table25[Sod]="","",RANK(Table25[[#This Row],[Sod]], Table25[Sod],0))</f>
        <v/>
      </c>
      <c r="AM55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5" s="34"/>
      <c r="AO55" s="34"/>
    </row>
    <row r="56" spans="1:41" ht="26.25" x14ac:dyDescent="0.4">
      <c r="A56" s="30"/>
      <c r="B56" s="30"/>
      <c r="C56" s="31"/>
      <c r="D56" s="32" t="str">
        <f>IF(Table25[Agr]="","",RANK(Table25[[#This Row],[Agr]], Table25[Agr],0))</f>
        <v/>
      </c>
      <c r="E56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6" s="31"/>
      <c r="G56" s="32" t="str">
        <f>IF(Table25[Bk]="","",RANK(Table25[[#This Row],[Bk]], Table25[Bk],0))</f>
        <v/>
      </c>
      <c r="H56" s="32" t="str">
        <f>IF(Table25[[#This Row],[Bk]]="","",IF(Table25[[#This Row],[Bk]]&gt;=80,"A", IF(Table25[[#This Row],[Bk]]&gt;=70,"B", IF(Table25[[#This Row],[Bk]]&gt;=51,"C",IF(Table25[[#This Row],[Bk]]&gt;=40,"D","F")))))</f>
        <v/>
      </c>
      <c r="I56" s="31"/>
      <c r="J56" s="32" t="str">
        <f>IF(Table25[Bio]="","",RANK(Table25[[#This Row],[Bio]], Table25[Bio],0))</f>
        <v/>
      </c>
      <c r="K56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6" s="31"/>
      <c r="M56" s="32" t="str">
        <f>IF(Table25[Chem]="","",RANK(Table25[[#This Row],[Chem]], Table25[Chem],0))</f>
        <v/>
      </c>
      <c r="N56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6" s="32"/>
      <c r="P56" s="32"/>
      <c r="Q56" s="31"/>
      <c r="R56" s="32" t="str">
        <f>IF(Table25[Chi]="","",RANK(Table25[[#This Row],[Chi]], Table25[Chi],0))</f>
        <v/>
      </c>
      <c r="S56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6" s="32"/>
      <c r="U56" s="32"/>
      <c r="V56" s="31"/>
      <c r="W56" s="32" t="str">
        <f>IF(Table25[Eng]="","",RANK(Table25[[#This Row],[Eng]], Table25[Eng],0))</f>
        <v/>
      </c>
      <c r="X56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6" s="31"/>
      <c r="Z56" s="32" t="str">
        <f>IF(Table25[Geo]="","",RANK(Table25[[#This Row],[Geo]], Table25[Geo],0))</f>
        <v/>
      </c>
      <c r="AA56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6" s="31"/>
      <c r="AC56" s="32" t="str">
        <f>IF(Table25[His]="","",RANK(Table25[[#This Row],[His]], Table25[His],0))</f>
        <v/>
      </c>
      <c r="AD56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6" s="31"/>
      <c r="AF56" s="32" t="str">
        <f>IF(Table25[Maths]="","",RANK(Table25[[#This Row],[Maths]], Table25[Maths],0))</f>
        <v/>
      </c>
      <c r="AG56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6" s="31"/>
      <c r="AI56" s="32" t="str">
        <f>IF(Table25[Phy]="","",RANK(Table25[[#This Row],[Phy]], Table25[Phy],0))</f>
        <v/>
      </c>
      <c r="AJ56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6" s="31"/>
      <c r="AL56" s="32" t="str">
        <f>IF(Table25[Sod]="","",RANK(Table25[[#This Row],[Sod]], Table25[Sod],0))</f>
        <v/>
      </c>
      <c r="AM56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6" s="34"/>
      <c r="AO56" s="34"/>
    </row>
    <row r="57" spans="1:41" ht="26.25" x14ac:dyDescent="0.4">
      <c r="A57" s="30"/>
      <c r="B57" s="30"/>
      <c r="C57" s="31"/>
      <c r="D57" s="32" t="str">
        <f>IF(Table25[Agr]="","",RANK(Table25[[#This Row],[Agr]], Table25[Agr],0))</f>
        <v/>
      </c>
      <c r="E57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7" s="31"/>
      <c r="G57" s="32" t="str">
        <f>IF(Table25[Bk]="","",RANK(Table25[[#This Row],[Bk]], Table25[Bk],0))</f>
        <v/>
      </c>
      <c r="H57" s="32" t="str">
        <f>IF(Table25[[#This Row],[Bk]]="","",IF(Table25[[#This Row],[Bk]]&gt;=80,"A", IF(Table25[[#This Row],[Bk]]&gt;=70,"B", IF(Table25[[#This Row],[Bk]]&gt;=51,"C",IF(Table25[[#This Row],[Bk]]&gt;=40,"D","F")))))</f>
        <v/>
      </c>
      <c r="I57" s="31"/>
      <c r="J57" s="32" t="str">
        <f>IF(Table25[Bio]="","",RANK(Table25[[#This Row],[Bio]], Table25[Bio],0))</f>
        <v/>
      </c>
      <c r="K57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7" s="31"/>
      <c r="M57" s="32" t="str">
        <f>IF(Table25[Chem]="","",RANK(Table25[[#This Row],[Chem]], Table25[Chem],0))</f>
        <v/>
      </c>
      <c r="N57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7" s="32"/>
      <c r="P57" s="32"/>
      <c r="Q57" s="31"/>
      <c r="R57" s="32" t="str">
        <f>IF(Table25[Chi]="","",RANK(Table25[[#This Row],[Chi]], Table25[Chi],0))</f>
        <v/>
      </c>
      <c r="S57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7" s="32"/>
      <c r="U57" s="32"/>
      <c r="V57" s="31"/>
      <c r="W57" s="32" t="str">
        <f>IF(Table25[Eng]="","",RANK(Table25[[#This Row],[Eng]], Table25[Eng],0))</f>
        <v/>
      </c>
      <c r="X57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7" s="31"/>
      <c r="Z57" s="32" t="str">
        <f>IF(Table25[Geo]="","",RANK(Table25[[#This Row],[Geo]], Table25[Geo],0))</f>
        <v/>
      </c>
      <c r="AA57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7" s="31"/>
      <c r="AC57" s="32" t="str">
        <f>IF(Table25[His]="","",RANK(Table25[[#This Row],[His]], Table25[His],0))</f>
        <v/>
      </c>
      <c r="AD57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7" s="31"/>
      <c r="AF57" s="32" t="str">
        <f>IF(Table25[Maths]="","",RANK(Table25[[#This Row],[Maths]], Table25[Maths],0))</f>
        <v/>
      </c>
      <c r="AG57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7" s="31"/>
      <c r="AI57" s="32" t="str">
        <f>IF(Table25[Phy]="","",RANK(Table25[[#This Row],[Phy]], Table25[Phy],0))</f>
        <v/>
      </c>
      <c r="AJ57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7" s="31"/>
      <c r="AL57" s="32" t="str">
        <f>IF(Table25[Sod]="","",RANK(Table25[[#This Row],[Sod]], Table25[Sod],0))</f>
        <v/>
      </c>
      <c r="AM57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7" s="34"/>
      <c r="AO57" s="34"/>
    </row>
    <row r="58" spans="1:41" ht="26.25" x14ac:dyDescent="0.4">
      <c r="A58" s="30"/>
      <c r="B58" s="30"/>
      <c r="C58" s="31"/>
      <c r="D58" s="32" t="str">
        <f>IF(Table25[Agr]="","",RANK(Table25[[#This Row],[Agr]], Table25[Agr],0))</f>
        <v/>
      </c>
      <c r="E58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8" s="31"/>
      <c r="G58" s="32" t="str">
        <f>IF(Table25[Bk]="","",RANK(Table25[[#This Row],[Bk]], Table25[Bk],0))</f>
        <v/>
      </c>
      <c r="H58" s="32" t="str">
        <f>IF(Table25[[#This Row],[Bk]]="","",IF(Table25[[#This Row],[Bk]]&gt;=80,"A", IF(Table25[[#This Row],[Bk]]&gt;=70,"B", IF(Table25[[#This Row],[Bk]]&gt;=51,"C",IF(Table25[[#This Row],[Bk]]&gt;=40,"D","F")))))</f>
        <v/>
      </c>
      <c r="I58" s="31"/>
      <c r="J58" s="32" t="str">
        <f>IF(Table25[Bio]="","",RANK(Table25[[#This Row],[Bio]], Table25[Bio],0))</f>
        <v/>
      </c>
      <c r="K58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8" s="31"/>
      <c r="M58" s="32" t="str">
        <f>IF(Table25[Chem]="","",RANK(Table25[[#This Row],[Chem]], Table25[Chem],0))</f>
        <v/>
      </c>
      <c r="N58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8" s="32"/>
      <c r="P58" s="32"/>
      <c r="Q58" s="31"/>
      <c r="R58" s="32" t="str">
        <f>IF(Table25[Chi]="","",RANK(Table25[[#This Row],[Chi]], Table25[Chi],0))</f>
        <v/>
      </c>
      <c r="S58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8" s="32"/>
      <c r="U58" s="32"/>
      <c r="V58" s="31"/>
      <c r="W58" s="32" t="str">
        <f>IF(Table25[Eng]="","",RANK(Table25[[#This Row],[Eng]], Table25[Eng],0))</f>
        <v/>
      </c>
      <c r="X58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8" s="31"/>
      <c r="Z58" s="32" t="str">
        <f>IF(Table25[Geo]="","",RANK(Table25[[#This Row],[Geo]], Table25[Geo],0))</f>
        <v/>
      </c>
      <c r="AA58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8" s="31"/>
      <c r="AC58" s="32" t="str">
        <f>IF(Table25[His]="","",RANK(Table25[[#This Row],[His]], Table25[His],0))</f>
        <v/>
      </c>
      <c r="AD58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8" s="31"/>
      <c r="AF58" s="32" t="str">
        <f>IF(Table25[Maths]="","",RANK(Table25[[#This Row],[Maths]], Table25[Maths],0))</f>
        <v/>
      </c>
      <c r="AG58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8" s="31"/>
      <c r="AI58" s="32" t="str">
        <f>IF(Table25[Phy]="","",RANK(Table25[[#This Row],[Phy]], Table25[Phy],0))</f>
        <v/>
      </c>
      <c r="AJ58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8" s="31"/>
      <c r="AL58" s="32" t="str">
        <f>IF(Table25[Sod]="","",RANK(Table25[[#This Row],[Sod]], Table25[Sod],0))</f>
        <v/>
      </c>
      <c r="AM58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8" s="34"/>
      <c r="AO58" s="34"/>
    </row>
    <row r="59" spans="1:41" ht="26.25" x14ac:dyDescent="0.4">
      <c r="A59" s="30"/>
      <c r="B59" s="30"/>
      <c r="C59" s="31"/>
      <c r="D59" s="32" t="str">
        <f>IF(Table25[Agr]="","",RANK(Table25[[#This Row],[Agr]], Table25[Agr],0))</f>
        <v/>
      </c>
      <c r="E59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59" s="31"/>
      <c r="G59" s="32" t="str">
        <f>IF(Table25[Bk]="","",RANK(Table25[[#This Row],[Bk]], Table25[Bk],0))</f>
        <v/>
      </c>
      <c r="H59" s="32" t="str">
        <f>IF(Table25[[#This Row],[Bk]]="","",IF(Table25[[#This Row],[Bk]]&gt;=80,"A", IF(Table25[[#This Row],[Bk]]&gt;=70,"B", IF(Table25[[#This Row],[Bk]]&gt;=51,"C",IF(Table25[[#This Row],[Bk]]&gt;=40,"D","F")))))</f>
        <v/>
      </c>
      <c r="I59" s="31"/>
      <c r="J59" s="32" t="str">
        <f>IF(Table25[Bio]="","",RANK(Table25[[#This Row],[Bio]], Table25[Bio],0))</f>
        <v/>
      </c>
      <c r="K59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59" s="31"/>
      <c r="M59" s="32" t="str">
        <f>IF(Table25[Chem]="","",RANK(Table25[[#This Row],[Chem]], Table25[Chem],0))</f>
        <v/>
      </c>
      <c r="N59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59" s="32"/>
      <c r="P59" s="32"/>
      <c r="Q59" s="31"/>
      <c r="R59" s="32" t="str">
        <f>IF(Table25[Chi]="","",RANK(Table25[[#This Row],[Chi]], Table25[Chi],0))</f>
        <v/>
      </c>
      <c r="S59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59" s="32"/>
      <c r="U59" s="32"/>
      <c r="V59" s="31"/>
      <c r="W59" s="32" t="str">
        <f>IF(Table25[Eng]="","",RANK(Table25[[#This Row],[Eng]], Table25[Eng],0))</f>
        <v/>
      </c>
      <c r="X59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59" s="31"/>
      <c r="Z59" s="32" t="str">
        <f>IF(Table25[Geo]="","",RANK(Table25[[#This Row],[Geo]], Table25[Geo],0))</f>
        <v/>
      </c>
      <c r="AA59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59" s="31"/>
      <c r="AC59" s="32" t="str">
        <f>IF(Table25[His]="","",RANK(Table25[[#This Row],[His]], Table25[His],0))</f>
        <v/>
      </c>
      <c r="AD59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59" s="31"/>
      <c r="AF59" s="32" t="str">
        <f>IF(Table25[Maths]="","",RANK(Table25[[#This Row],[Maths]], Table25[Maths],0))</f>
        <v/>
      </c>
      <c r="AG59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59" s="31"/>
      <c r="AI59" s="32" t="str">
        <f>IF(Table25[Phy]="","",RANK(Table25[[#This Row],[Phy]], Table25[Phy],0))</f>
        <v/>
      </c>
      <c r="AJ59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59" s="31"/>
      <c r="AL59" s="32" t="str">
        <f>IF(Table25[Sod]="","",RANK(Table25[[#This Row],[Sod]], Table25[Sod],0))</f>
        <v/>
      </c>
      <c r="AM59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59" s="34"/>
      <c r="AO59" s="34"/>
    </row>
    <row r="60" spans="1:41" ht="26.25" x14ac:dyDescent="0.4">
      <c r="A60" s="30"/>
      <c r="B60" s="30"/>
      <c r="C60" s="31"/>
      <c r="D60" s="32" t="str">
        <f>IF(Table25[Agr]="","",RANK(Table25[[#This Row],[Agr]], Table25[Agr],0))</f>
        <v/>
      </c>
      <c r="E60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60" s="31"/>
      <c r="G60" s="32" t="str">
        <f>IF(Table25[Bk]="","",RANK(Table25[[#This Row],[Bk]], Table25[Bk],0))</f>
        <v/>
      </c>
      <c r="H60" s="32" t="str">
        <f>IF(Table25[[#This Row],[Bk]]="","",IF(Table25[[#This Row],[Bk]]&gt;=80,"A", IF(Table25[[#This Row],[Bk]]&gt;=70,"B", IF(Table25[[#This Row],[Bk]]&gt;=51,"C",IF(Table25[[#This Row],[Bk]]&gt;=40,"D","F")))))</f>
        <v/>
      </c>
      <c r="I60" s="31"/>
      <c r="J60" s="32" t="str">
        <f>IF(Table25[Bio]="","",RANK(Table25[[#This Row],[Bio]], Table25[Bio],0))</f>
        <v/>
      </c>
      <c r="K60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60" s="31"/>
      <c r="M60" s="32" t="str">
        <f>IF(Table25[Chem]="","",RANK(Table25[[#This Row],[Chem]], Table25[Chem],0))</f>
        <v/>
      </c>
      <c r="N60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60" s="32"/>
      <c r="P60" s="32"/>
      <c r="Q60" s="31"/>
      <c r="R60" s="32" t="str">
        <f>IF(Table25[Chi]="","",RANK(Table25[[#This Row],[Chi]], Table25[Chi],0))</f>
        <v/>
      </c>
      <c r="S60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60" s="32"/>
      <c r="U60" s="32"/>
      <c r="V60" s="31"/>
      <c r="W60" s="32" t="str">
        <f>IF(Table25[Eng]="","",RANK(Table25[[#This Row],[Eng]], Table25[Eng],0))</f>
        <v/>
      </c>
      <c r="X60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60" s="31"/>
      <c r="Z60" s="32" t="str">
        <f>IF(Table25[Geo]="","",RANK(Table25[[#This Row],[Geo]], Table25[Geo],0))</f>
        <v/>
      </c>
      <c r="AA60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60" s="31"/>
      <c r="AC60" s="32" t="str">
        <f>IF(Table25[His]="","",RANK(Table25[[#This Row],[His]], Table25[His],0))</f>
        <v/>
      </c>
      <c r="AD60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60" s="31"/>
      <c r="AF60" s="32" t="str">
        <f>IF(Table25[Maths]="","",RANK(Table25[[#This Row],[Maths]], Table25[Maths],0))</f>
        <v/>
      </c>
      <c r="AG60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60" s="31"/>
      <c r="AI60" s="32" t="str">
        <f>IF(Table25[Phy]="","",RANK(Table25[[#This Row],[Phy]], Table25[Phy],0))</f>
        <v/>
      </c>
      <c r="AJ60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60" s="31"/>
      <c r="AL60" s="32" t="str">
        <f>IF(Table25[Sod]="","",RANK(Table25[[#This Row],[Sod]], Table25[Sod],0))</f>
        <v/>
      </c>
      <c r="AM60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60" s="34"/>
      <c r="AO60" s="34"/>
    </row>
    <row r="61" spans="1:41" ht="26.25" x14ac:dyDescent="0.4">
      <c r="A61" s="30"/>
      <c r="B61" s="30"/>
      <c r="C61" s="31"/>
      <c r="D61" s="32" t="str">
        <f>IF(Table25[Agr]="","",RANK(Table25[[#This Row],[Agr]], Table25[Agr],0))</f>
        <v/>
      </c>
      <c r="E61" s="32" t="str">
        <f>IF(Table25[[#This Row],[Agr]]="","",IF(Table25[[#This Row],[Agr]]&gt;=80,"A", IF(Table25[[#This Row],[Agr]]&gt;=70,"B", IF(Table25[[#This Row],[Agr]]&gt;=51,"C",IF(Table25[[#This Row],[Agr]]&gt;=40,"D","F")))))</f>
        <v/>
      </c>
      <c r="F61" s="31"/>
      <c r="G61" s="32" t="str">
        <f>IF(Table25[Bk]="","",RANK(Table25[[#This Row],[Bk]], Table25[Bk],0))</f>
        <v/>
      </c>
      <c r="H61" s="32" t="str">
        <f>IF(Table25[[#This Row],[Bk]]="","",IF(Table25[[#This Row],[Bk]]&gt;=80,"A", IF(Table25[[#This Row],[Bk]]&gt;=70,"B", IF(Table25[[#This Row],[Bk]]&gt;=51,"C",IF(Table25[[#This Row],[Bk]]&gt;=40,"D","F")))))</f>
        <v/>
      </c>
      <c r="I61" s="31"/>
      <c r="J61" s="32" t="str">
        <f>IF(Table25[Bio]="","",RANK(Table25[[#This Row],[Bio]], Table25[Bio],0))</f>
        <v/>
      </c>
      <c r="K61" s="32" t="str">
        <f>IF(Table25[[#This Row],[Bio]]="","",IF(Table25[[#This Row],[Bio]]&gt;=80,"A", IF(Table25[[#This Row],[Bio]]&gt;=70,"B", IF(Table25[[#This Row],[Bio]]&gt;=51,"C",IF(Table25[[#This Row],[Bio]]&gt;=40,"D","F")))))</f>
        <v/>
      </c>
      <c r="L61" s="31"/>
      <c r="M61" s="32" t="str">
        <f>IF(Table25[Chem]="","",RANK(Table25[[#This Row],[Chem]], Table25[Chem],0))</f>
        <v/>
      </c>
      <c r="N61" s="32" t="str">
        <f>IF(Table25[[#This Row],[Chem]]="","",IF(Table25[[#This Row],[Chem]]&gt;=80,"A", IF(Table25[[#This Row],[Chem]]&gt;=70,"B", IF(Table25[[#This Row],[Chem]]&gt;=51,"C",IF(Table25[[#This Row],[Chem]]&gt;=40,"D","F")))))</f>
        <v/>
      </c>
      <c r="O61" s="32"/>
      <c r="P61" s="32"/>
      <c r="Q61" s="31"/>
      <c r="R61" s="32" t="str">
        <f>IF(Table25[Chi]="","",RANK(Table25[[#This Row],[Chi]], Table25[Chi],0))</f>
        <v/>
      </c>
      <c r="S61" s="32" t="str">
        <f>IF(Table25[[#This Row],[Chi]]="","",IF(Table25[[#This Row],[Chi]]&gt;=80,"A", IF(Table25[[#This Row],[Chi]]&gt;=70,"B", IF(Table25[[#This Row],[Chi]]&gt;=51,"C",IF(Table25[[#This Row],[Chi]]&gt;=40,"D","F")))))</f>
        <v/>
      </c>
      <c r="T61" s="32"/>
      <c r="U61" s="32"/>
      <c r="V61" s="31"/>
      <c r="W61" s="32" t="str">
        <f>IF(Table25[Eng]="","",RANK(Table25[[#This Row],[Eng]], Table25[Eng],0))</f>
        <v/>
      </c>
      <c r="X61" s="32" t="str">
        <f>IF(Table25[[#This Row],[Eng]]="","",IF(Table25[[#This Row],[Eng]]&gt;=80,"A", IF(Table25[[#This Row],[Eng]]&gt;=70,"B", IF(Table25[[#This Row],[Eng]]&gt;=51,"C",IF(Table25[[#This Row],[Eng]]&gt;=40,"D","F")))))</f>
        <v/>
      </c>
      <c r="Y61" s="31"/>
      <c r="Z61" s="32" t="str">
        <f>IF(Table25[Geo]="","",RANK(Table25[[#This Row],[Geo]], Table25[Geo],0))</f>
        <v/>
      </c>
      <c r="AA61" s="32" t="str">
        <f>IF(Table25[[#This Row],[Geo]]="","",IF(Table25[[#This Row],[Geo]]&gt;=80,"A", IF(Table25[[#This Row],[Geo]]&gt;=70,"B", IF(Table25[[#This Row],[Geo]]&gt;=51,"C",IF(Table25[[#This Row],[Geo]]&gt;=40,"D","F")))))</f>
        <v/>
      </c>
      <c r="AB61" s="31"/>
      <c r="AC61" s="32" t="str">
        <f>IF(Table25[His]="","",RANK(Table25[[#This Row],[His]], Table25[His],0))</f>
        <v/>
      </c>
      <c r="AD61" s="32" t="str">
        <f>IF(Table25[[#This Row],[His]]="","",IF(Table25[[#This Row],[His]]&gt;=80,"A", IF(Table25[[#This Row],[His]]&gt;=70,"B", IF(Table25[[#This Row],[His]]&gt;=51,"C",IF(Table25[[#This Row],[His]]&gt;=40,"D","F")))))</f>
        <v/>
      </c>
      <c r="AE61" s="31"/>
      <c r="AF61" s="32" t="str">
        <f>IF(Table25[Maths]="","",RANK(Table25[[#This Row],[Maths]], Table25[Maths],0))</f>
        <v/>
      </c>
      <c r="AG61" s="32" t="str">
        <f>IF(Table25[[#This Row],[Maths]]="","",IF(Table25[[#This Row],[Maths]]&gt;=80,"A", IF(Table25[[#This Row],[Maths]]&gt;=70,"B", IF(Table25[[#This Row],[Maths]]&gt;=51,"C",IF(Table25[[#This Row],[Maths]]&gt;=40,"D","F")))))</f>
        <v/>
      </c>
      <c r="AH61" s="31"/>
      <c r="AI61" s="32" t="str">
        <f>IF(Table25[Phy]="","",RANK(Table25[[#This Row],[Phy]], Table25[Phy],0))</f>
        <v/>
      </c>
      <c r="AJ61" s="32" t="str">
        <f>IF(Table25[[#This Row],[Phy]]="","",IF(Table25[[#This Row],[Phy]]&gt;=80,"A", IF(Table25[[#This Row],[Phy]]&gt;=70,"B", IF(Table25[[#This Row],[Phy]]&gt;=51,"C",IF(Table25[[#This Row],[Phy]]&gt;=40,"D","F")))))</f>
        <v/>
      </c>
      <c r="AK61" s="31"/>
      <c r="AL61" s="32" t="str">
        <f>IF(Table25[Sod]="","",RANK(Table25[[#This Row],[Sod]], Table25[Sod],0))</f>
        <v/>
      </c>
      <c r="AM61" s="32" t="str">
        <f>IF(Table25[[#This Row],[Sod]]="","",IF(Table25[[#This Row],[Sod]]&gt;=80,"A", IF(Table25[[#This Row],[Sod]]&gt;=70,"B", IF(Table25[[#This Row],[Sod]]&gt;=51,"C",IF(Table25[[#This Row],[Sod]]&gt;=40,"D","F")))))</f>
        <v/>
      </c>
      <c r="AN61" s="34"/>
      <c r="AO61" s="34"/>
    </row>
  </sheetData>
  <phoneticPr fontId="2" type="noConversion"/>
  <dataValidations xWindow="400" yWindow="348" count="3">
    <dataValidation allowBlank="1" showInputMessage="1" showErrorMessage="1" prompt="Surname " sqref="B2:B50" xr:uid="{DB5A177D-90E4-4C19-BC20-F2E29452A4CC}"/>
    <dataValidation allowBlank="1" showInputMessage="1" showErrorMessage="1" prompt="First Name" sqref="A2:A50" xr:uid="{F635BF7C-48F1-40FB-93B0-144FA386E98E}"/>
    <dataValidation type="whole" operator="lessThanOrEqual" allowBlank="1" showInputMessage="1" showErrorMessage="1" prompt="Enter scores_x000a_" sqref="C2:C61 AH2:AH61 AE2:AE61 AB2:AB61 Y2:Y61 AK2:AK61 Q2:Q61 L2:L61 I2:I61 F2:F61 V2:V61" xr:uid="{B368DCA5-2A60-4CC9-A145-B3EA27112770}">
      <formula1>100</formula1>
    </dataValidation>
  </dataValidations>
  <pageMargins left="0.7" right="0.7" top="0.75" bottom="0.75" header="0.3" footer="0.3"/>
  <pageSetup orientation="portrait" r:id="rId1"/>
  <ignoredErrors>
    <ignoredError sqref="Q2:Q30 V6:V30" unlockedFormula="1"/>
    <ignoredError sqref="Q31:Q61 V31:V61" unlockedFormula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E47C-D578-4111-9FE5-3C5366CD4762}">
  <sheetPr>
    <tabColor theme="4" tint="-0.249977111117893"/>
  </sheetPr>
  <dimension ref="A1:AO5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17.140625" customWidth="1"/>
    <col min="2" max="2" width="24.7109375" bestFit="1" customWidth="1"/>
    <col min="3" max="3" width="10.5703125" style="1" customWidth="1"/>
    <col min="4" max="4" width="17.5703125" style="1" customWidth="1"/>
    <col min="5" max="5" width="21.140625" style="1" customWidth="1"/>
    <col min="6" max="6" width="16" style="1" customWidth="1"/>
    <col min="7" max="8" width="16.28515625" style="1" customWidth="1"/>
    <col min="9" max="9" width="10.5703125" style="1" customWidth="1"/>
    <col min="10" max="10" width="17" style="1" customWidth="1"/>
    <col min="11" max="11" width="18" style="1" customWidth="1"/>
    <col min="12" max="12" width="11.7109375" style="1" customWidth="1"/>
    <col min="13" max="13" width="18.5703125" style="1" bestFit="1" customWidth="1"/>
    <col min="14" max="14" width="22.7109375" style="1" bestFit="1" customWidth="1"/>
    <col min="15" max="15" width="11.28515625" style="1" customWidth="1"/>
    <col min="16" max="16" width="12.5703125" style="1" customWidth="1"/>
    <col min="17" max="17" width="13" style="1" customWidth="1"/>
    <col min="18" max="18" width="14.28515625" style="1" bestFit="1" customWidth="1"/>
    <col min="19" max="19" width="18.42578125" style="1" bestFit="1" customWidth="1"/>
    <col min="20" max="20" width="12.28515625" style="1" customWidth="1"/>
    <col min="21" max="21" width="11.140625" style="1" bestFit="1" customWidth="1"/>
    <col min="22" max="22" width="12.7109375" style="1" customWidth="1"/>
    <col min="23" max="23" width="15" style="1" bestFit="1" customWidth="1"/>
    <col min="24" max="24" width="19.140625" style="1" bestFit="1" customWidth="1"/>
    <col min="25" max="25" width="13" style="1" customWidth="1"/>
    <col min="26" max="26" width="15.85546875" style="1" bestFit="1" customWidth="1"/>
    <col min="27" max="27" width="20" style="1" bestFit="1" customWidth="1"/>
    <col min="28" max="28" width="11.5703125" style="1" customWidth="1"/>
    <col min="29" max="29" width="14.28515625" style="1" bestFit="1" customWidth="1"/>
    <col min="30" max="30" width="18.42578125" style="1" bestFit="1" customWidth="1"/>
    <col min="31" max="31" width="14.7109375" style="1" customWidth="1"/>
    <col min="32" max="32" width="19.5703125" style="1" bestFit="1" customWidth="1"/>
    <col min="33" max="33" width="23.7109375" style="1" bestFit="1" customWidth="1"/>
    <col min="34" max="34" width="11.5703125" customWidth="1"/>
    <col min="35" max="35" width="15.140625" bestFit="1" customWidth="1"/>
    <col min="36" max="36" width="19.28515625" bestFit="1" customWidth="1"/>
    <col min="37" max="37" width="13.140625" customWidth="1"/>
    <col min="38" max="38" width="15.28515625" bestFit="1" customWidth="1"/>
    <col min="39" max="39" width="19.42578125" bestFit="1" customWidth="1"/>
    <col min="40" max="40" width="13.28515625" customWidth="1"/>
    <col min="41" max="41" width="11.7109375" customWidth="1"/>
  </cols>
  <sheetData>
    <row r="1" spans="1:41" ht="26.25" x14ac:dyDescent="0.4">
      <c r="A1" s="36" t="s">
        <v>1</v>
      </c>
      <c r="B1" s="36" t="s">
        <v>0</v>
      </c>
      <c r="C1" s="37" t="s">
        <v>33</v>
      </c>
      <c r="D1" s="37" t="s">
        <v>34</v>
      </c>
      <c r="E1" s="37" t="s">
        <v>35</v>
      </c>
      <c r="F1" s="37" t="s">
        <v>54</v>
      </c>
      <c r="G1" s="37" t="s">
        <v>55</v>
      </c>
      <c r="H1" s="37" t="s">
        <v>58</v>
      </c>
      <c r="I1" s="37" t="s">
        <v>24</v>
      </c>
      <c r="J1" s="37" t="s">
        <v>36</v>
      </c>
      <c r="K1" s="37" t="s">
        <v>37</v>
      </c>
      <c r="L1" s="37" t="s">
        <v>25</v>
      </c>
      <c r="M1" s="37" t="s">
        <v>38</v>
      </c>
      <c r="N1" s="37" t="s">
        <v>39</v>
      </c>
      <c r="O1" s="37" t="s">
        <v>8</v>
      </c>
      <c r="P1" s="37" t="s">
        <v>349</v>
      </c>
      <c r="Q1" s="37" t="s">
        <v>26</v>
      </c>
      <c r="R1" s="37" t="s">
        <v>40</v>
      </c>
      <c r="S1" s="37" t="s">
        <v>41</v>
      </c>
      <c r="T1" s="37" t="s">
        <v>11</v>
      </c>
      <c r="U1" s="37" t="s">
        <v>12</v>
      </c>
      <c r="V1" s="37" t="s">
        <v>27</v>
      </c>
      <c r="W1" s="37" t="s">
        <v>42</v>
      </c>
      <c r="X1" s="37" t="s">
        <v>43</v>
      </c>
      <c r="Y1" s="37" t="s">
        <v>28</v>
      </c>
      <c r="Z1" s="37" t="s">
        <v>44</v>
      </c>
      <c r="AA1" s="37" t="s">
        <v>45</v>
      </c>
      <c r="AB1" s="37" t="s">
        <v>29</v>
      </c>
      <c r="AC1" s="37" t="s">
        <v>46</v>
      </c>
      <c r="AD1" s="37" t="s">
        <v>47</v>
      </c>
      <c r="AE1" s="37" t="s">
        <v>30</v>
      </c>
      <c r="AF1" s="37" t="s">
        <v>48</v>
      </c>
      <c r="AG1" s="37" t="s">
        <v>49</v>
      </c>
      <c r="AH1" s="37" t="s">
        <v>31</v>
      </c>
      <c r="AI1" s="37" t="s">
        <v>50</v>
      </c>
      <c r="AJ1" s="37" t="s">
        <v>51</v>
      </c>
      <c r="AK1" s="37" t="s">
        <v>32</v>
      </c>
      <c r="AL1" s="37" t="s">
        <v>52</v>
      </c>
      <c r="AM1" s="37" t="s">
        <v>53</v>
      </c>
      <c r="AN1" s="37" t="s">
        <v>356</v>
      </c>
      <c r="AO1" s="37" t="s">
        <v>357</v>
      </c>
    </row>
    <row r="2" spans="1:41" ht="26.25" x14ac:dyDescent="0.4">
      <c r="A2" s="30" t="s">
        <v>195</v>
      </c>
      <c r="B2" s="30" t="s">
        <v>101</v>
      </c>
      <c r="C2" s="31">
        <v>24</v>
      </c>
      <c r="D2" s="32">
        <f>IF(Table2[Agr]="","",RANK(Table2[[#This Row],[Agr]], Table2[Agr],0))</f>
        <v>14</v>
      </c>
      <c r="E2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2" s="31">
        <v>42</v>
      </c>
      <c r="G2" s="32">
        <f>IF(Table2[Bk]="","",RANK(Table2[[#This Row],[Bk]], Table2[Bk],0))</f>
        <v>9</v>
      </c>
      <c r="H2" s="32" t="str">
        <f>IF(Table2[[#This Row],[Bk]]="","",IF(Table2[[#This Row],[Bk]]&gt;=80,"A", IF(Table2[[#This Row],[Bk]]&gt;=70,"B", IF(Table2[[#This Row],[Bk]]&gt;=51,"C",IF(Table2[[#This Row],[Bk]]&gt;=40,"D","F")))))</f>
        <v>D</v>
      </c>
      <c r="I2" s="33">
        <v>34</v>
      </c>
      <c r="J2" s="32">
        <f>IF(Table2[Bio]="","",RANK(Table2[[#This Row],[Bio]], Table2[Bio],0))</f>
        <v>7</v>
      </c>
      <c r="K2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" s="31">
        <v>28</v>
      </c>
      <c r="M2" s="32">
        <f>IF(Table2[Chem]="","",RANK(Table2[[#This Row],[Chem]], Table2[Chem],0))</f>
        <v>3</v>
      </c>
      <c r="N2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" s="32">
        <v>37</v>
      </c>
      <c r="P2" s="32">
        <v>34</v>
      </c>
      <c r="Q2" s="31">
        <f>Table2[[#This Row],[Chi_I]]+Table2[[#This Row],[Chi_I2]]</f>
        <v>71</v>
      </c>
      <c r="R2" s="32">
        <f>IF(Table2[Chi]="","",RANK(Table2[[#This Row],[Chi]], Table2[Chi],0))</f>
        <v>3</v>
      </c>
      <c r="S2" s="32" t="str">
        <f>IF(Table2[[#This Row],[Chi]]="","",IF(Table2[[#This Row],[Chi]]&gt;=80,"A", IF(Table2[[#This Row],[Chi]]&gt;=70,"B", IF(Table2[[#This Row],[Chi]]&gt;=51,"C",IF(Table2[[#This Row],[Chi]]&gt;=40,"D","F")))))</f>
        <v>B</v>
      </c>
      <c r="T2" s="32">
        <v>14</v>
      </c>
      <c r="U2" s="32">
        <v>16</v>
      </c>
      <c r="V2" s="31">
        <f>Table2[[#This Row],[Eng_I]]+Table2[[#This Row],[Eng_II]]</f>
        <v>30</v>
      </c>
      <c r="W2" s="32">
        <f>IF(Table2[Eng]="","",RANK(Table2[[#This Row],[Eng]], Table2[Eng],0))</f>
        <v>18</v>
      </c>
      <c r="X2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2" s="31">
        <v>30</v>
      </c>
      <c r="Z2" s="32">
        <f>IF(Table2[Geo]="","",RANK(Table2[[#This Row],[Geo]], Table2[Geo],0))</f>
        <v>11</v>
      </c>
      <c r="AA2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2" s="31">
        <v>37</v>
      </c>
      <c r="AC2" s="32">
        <f>IF(Table2[His]="","",RANK(Table2[[#This Row],[His]], Table2[His],0))</f>
        <v>9</v>
      </c>
      <c r="AD2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2" s="31">
        <v>26</v>
      </c>
      <c r="AF2" s="32">
        <f>IF(Table2[Maths]="","",RANK(Table2[[#This Row],[Maths]], Table2[Maths],0))</f>
        <v>5</v>
      </c>
      <c r="AG2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" s="31">
        <v>20</v>
      </c>
      <c r="AI2" s="32">
        <f>IF(Table2[Phy]="","",RANK(Table2[[#This Row],[Phy]], Table2[Phy],0))</f>
        <v>6</v>
      </c>
      <c r="AJ2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" s="31">
        <v>61</v>
      </c>
      <c r="AL2" s="32">
        <f>IF(Table2[Sod]="","",RANK(Table2[[#This Row],[Sod]], Table2[Sod],0))</f>
        <v>8</v>
      </c>
      <c r="AM2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403</v>
      </c>
      <c r="AO2" s="34">
        <f>RANK(Table2[[#This Row],[Total]],Table2[Total],0)</f>
        <v>8</v>
      </c>
    </row>
    <row r="3" spans="1:41" ht="26.25" x14ac:dyDescent="0.4">
      <c r="A3" s="30" t="s">
        <v>198</v>
      </c>
      <c r="B3" s="30" t="s">
        <v>101</v>
      </c>
      <c r="C3" s="31">
        <v>43</v>
      </c>
      <c r="D3" s="32">
        <f>IF(Table2[Agr]="","",RANK(Table2[[#This Row],[Agr]], Table2[Agr],0))</f>
        <v>2</v>
      </c>
      <c r="E3" s="32" t="str">
        <f>IF(Table2[[#This Row],[Agr]]="","",IF(Table2[[#This Row],[Agr]]&gt;=80,"A", IF(Table2[[#This Row],[Agr]]&gt;=70,"B", IF(Table2[[#This Row],[Agr]]&gt;=51,"C",IF(Table2[[#This Row],[Agr]]&gt;=40,"D","F")))))</f>
        <v>D</v>
      </c>
      <c r="F3" s="31">
        <v>40</v>
      </c>
      <c r="G3" s="32">
        <f>IF(Table2[Bk]="","",RANK(Table2[[#This Row],[Bk]], Table2[Bk],0))</f>
        <v>11</v>
      </c>
      <c r="H3" s="32" t="str">
        <f>IF(Table2[[#This Row],[Bk]]="","",IF(Table2[[#This Row],[Bk]]&gt;=80,"A", IF(Table2[[#This Row],[Bk]]&gt;=70,"B", IF(Table2[[#This Row],[Bk]]&gt;=51,"C",IF(Table2[[#This Row],[Bk]]&gt;=40,"D","F")))))</f>
        <v>D</v>
      </c>
      <c r="I3" s="33">
        <v>47</v>
      </c>
      <c r="J3" s="32">
        <f>IF(Table2[Bio]="","",RANK(Table2[[#This Row],[Bio]], Table2[Bio],0))</f>
        <v>3</v>
      </c>
      <c r="K3" s="32" t="str">
        <f>IF(Table2[[#This Row],[Bio]]="","",IF(Table2[[#This Row],[Bio]]&gt;=80,"A", IF(Table2[[#This Row],[Bio]]&gt;=70,"B", IF(Table2[[#This Row],[Bio]]&gt;=51,"C",IF(Table2[[#This Row],[Bio]]&gt;=40,"D","F")))))</f>
        <v>D</v>
      </c>
      <c r="L3" s="31">
        <v>15</v>
      </c>
      <c r="M3" s="32">
        <f>IF(Table2[Chem]="","",RANK(Table2[[#This Row],[Chem]], Table2[Chem],0))</f>
        <v>16</v>
      </c>
      <c r="N3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3" s="32">
        <v>27</v>
      </c>
      <c r="P3" s="32">
        <v>42</v>
      </c>
      <c r="Q3" s="31">
        <f>Table2[[#This Row],[Chi_I]]+Table2[[#This Row],[Chi_I2]]</f>
        <v>69</v>
      </c>
      <c r="R3" s="32">
        <f>IF(Table2[Chi]="","",RANK(Table2[[#This Row],[Chi]], Table2[Chi],0))</f>
        <v>7</v>
      </c>
      <c r="S3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3" s="32">
        <v>22</v>
      </c>
      <c r="U3" s="32">
        <v>22</v>
      </c>
      <c r="V3" s="31">
        <f>Table2[[#This Row],[Eng_I]]+Table2[[#This Row],[Eng_II]]</f>
        <v>44</v>
      </c>
      <c r="W3" s="32">
        <f>IF(Table2[Eng]="","",RANK(Table2[[#This Row],[Eng]], Table2[Eng],0))</f>
        <v>5</v>
      </c>
      <c r="X3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3" s="31">
        <v>49</v>
      </c>
      <c r="Z3" s="32">
        <f>IF(Table2[Geo]="","",RANK(Table2[[#This Row],[Geo]], Table2[Geo],0))</f>
        <v>2</v>
      </c>
      <c r="AA3" s="32" t="str">
        <f>IF(Table2[[#This Row],[Geo]]="","",IF(Table2[[#This Row],[Geo]]&gt;=80,"A", IF(Table2[[#This Row],[Geo]]&gt;=70,"B", IF(Table2[[#This Row],[Geo]]&gt;=51,"C",IF(Table2[[#This Row],[Geo]]&gt;=40,"D","F")))))</f>
        <v>D</v>
      </c>
      <c r="AB3" s="31">
        <v>52</v>
      </c>
      <c r="AC3" s="32">
        <f>IF(Table2[His]="","",RANK(Table2[[#This Row],[His]], Table2[His],0))</f>
        <v>4</v>
      </c>
      <c r="AD3" s="32" t="str">
        <f>IF(Table2[[#This Row],[His]]="","",IF(Table2[[#This Row],[His]]&gt;=80,"A", IF(Table2[[#This Row],[His]]&gt;=70,"B", IF(Table2[[#This Row],[His]]&gt;=51,"C",IF(Table2[[#This Row],[His]]&gt;=40,"D","F")))))</f>
        <v>C</v>
      </c>
      <c r="AE3" s="31">
        <v>45</v>
      </c>
      <c r="AF3" s="32">
        <f>IF(Table2[Maths]="","",RANK(Table2[[#This Row],[Maths]], Table2[Maths],0))</f>
        <v>2</v>
      </c>
      <c r="AG3" s="32" t="str">
        <f>IF(Table2[[#This Row],[Maths]]="","",IF(Table2[[#This Row],[Maths]]&gt;=80,"A", IF(Table2[[#This Row],[Maths]]&gt;=70,"B", IF(Table2[[#This Row],[Maths]]&gt;=51,"C",IF(Table2[[#This Row],[Maths]]&gt;=40,"D","F")))))</f>
        <v>D</v>
      </c>
      <c r="AH3" s="31">
        <v>21</v>
      </c>
      <c r="AI3" s="32">
        <f>IF(Table2[Phy]="","",RANK(Table2[[#This Row],[Phy]], Table2[Phy],0))</f>
        <v>5</v>
      </c>
      <c r="AJ3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3" s="31">
        <v>67</v>
      </c>
      <c r="AL3" s="32">
        <f>IF(Table2[Sod]="","",RANK(Table2[[#This Row],[Sod]], Table2[Sod],0))</f>
        <v>5</v>
      </c>
      <c r="AM3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3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492</v>
      </c>
      <c r="AO3" s="34">
        <f>RANK(Table2[[#This Row],[Total]],Table2[Total],0)</f>
        <v>3</v>
      </c>
    </row>
    <row r="4" spans="1:41" ht="26.25" x14ac:dyDescent="0.4">
      <c r="A4" s="30" t="s">
        <v>235</v>
      </c>
      <c r="B4" s="30" t="s">
        <v>333</v>
      </c>
      <c r="C4" s="31">
        <v>17</v>
      </c>
      <c r="D4" s="32">
        <f>IF(Table2[Agr]="","",RANK(Table2[[#This Row],[Agr]], Table2[Agr],0))</f>
        <v>20</v>
      </c>
      <c r="E4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4" s="31"/>
      <c r="G4" s="32" t="str">
        <f>IF(Table2[Bk]="","",RANK(Table2[[#This Row],[Bk]], Table2[Bk],0))</f>
        <v/>
      </c>
      <c r="H4" s="32" t="str">
        <f>IF(Table2[[#This Row],[Bk]]="","",IF(Table2[[#This Row],[Bk]]&gt;=80,"A", IF(Table2[[#This Row],[Bk]]&gt;=70,"B", IF(Table2[[#This Row],[Bk]]&gt;=51,"C",IF(Table2[[#This Row],[Bk]]&gt;=40,"D","F")))))</f>
        <v/>
      </c>
      <c r="I4" s="33">
        <v>15</v>
      </c>
      <c r="J4" s="32">
        <f>IF(Table2[Bio]="","",RANK(Table2[[#This Row],[Bio]], Table2[Bio],0))</f>
        <v>26</v>
      </c>
      <c r="K4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4" s="31">
        <v>7</v>
      </c>
      <c r="M4" s="32">
        <f>IF(Table2[Chem]="","",RANK(Table2[[#This Row],[Chem]], Table2[Chem],0))</f>
        <v>25</v>
      </c>
      <c r="N4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4" s="32">
        <v>29</v>
      </c>
      <c r="P4" s="32">
        <v>33</v>
      </c>
      <c r="Q4" s="31">
        <f>Table2[[#This Row],[Chi_I]]+Table2[[#This Row],[Chi_I2]]</f>
        <v>62</v>
      </c>
      <c r="R4" s="32">
        <f>IF(Table2[Chi]="","",RANK(Table2[[#This Row],[Chi]], Table2[Chi],0))</f>
        <v>12</v>
      </c>
      <c r="S4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4" s="32">
        <v>20</v>
      </c>
      <c r="U4" s="32">
        <v>10</v>
      </c>
      <c r="V4" s="31">
        <f>Table2[[#This Row],[Eng_I]]+Table2[[#This Row],[Eng_II]]</f>
        <v>30</v>
      </c>
      <c r="W4" s="32">
        <f>IF(Table2[Eng]="","",RANK(Table2[[#This Row],[Eng]], Table2[Eng],0))</f>
        <v>18</v>
      </c>
      <c r="X4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4" s="31">
        <v>10</v>
      </c>
      <c r="Z4" s="32">
        <f>IF(Table2[Geo]="","",RANK(Table2[[#This Row],[Geo]], Table2[Geo],0))</f>
        <v>28</v>
      </c>
      <c r="AA4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4" s="31">
        <v>26</v>
      </c>
      <c r="AC4" s="32">
        <f>IF(Table2[His]="","",RANK(Table2[[#This Row],[His]], Table2[His],0))</f>
        <v>16</v>
      </c>
      <c r="AD4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4" s="31">
        <v>6</v>
      </c>
      <c r="AF4" s="32">
        <f>IF(Table2[Maths]="","",RANK(Table2[[#This Row],[Maths]], Table2[Maths],0))</f>
        <v>27</v>
      </c>
      <c r="AG4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4" s="31">
        <v>12</v>
      </c>
      <c r="AI4" s="32">
        <f>IF(Table2[Phy]="","",RANK(Table2[[#This Row],[Phy]], Table2[Phy],0))</f>
        <v>21</v>
      </c>
      <c r="AJ4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4" s="31">
        <v>40</v>
      </c>
      <c r="AL4" s="32">
        <f>IF(Table2[Sod]="","",RANK(Table2[[#This Row],[Sod]], Table2[Sod],0))</f>
        <v>23</v>
      </c>
      <c r="AM4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4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225</v>
      </c>
      <c r="AO4" s="34">
        <f>RANK(Table2[[#This Row],[Total]],Table2[Total],0)</f>
        <v>22</v>
      </c>
    </row>
    <row r="5" spans="1:41" ht="26.25" x14ac:dyDescent="0.4">
      <c r="A5" s="38" t="s">
        <v>188</v>
      </c>
      <c r="B5" s="38" t="s">
        <v>189</v>
      </c>
      <c r="C5" s="31">
        <v>40</v>
      </c>
      <c r="D5" s="32">
        <f>IF(Table2[Agr]="","",RANK(Table2[[#This Row],[Agr]], Table2[Agr],0))</f>
        <v>4</v>
      </c>
      <c r="E5" s="32" t="str">
        <f>IF(Table2[[#This Row],[Agr]]="","",IF(Table2[[#This Row],[Agr]]&gt;=80,"A", IF(Table2[[#This Row],[Agr]]&gt;=70,"B", IF(Table2[[#This Row],[Agr]]&gt;=51,"C",IF(Table2[[#This Row],[Agr]]&gt;=40,"D","F")))))</f>
        <v>D</v>
      </c>
      <c r="F5" s="31">
        <v>51</v>
      </c>
      <c r="G5" s="32">
        <f>IF(Table2[Bk]="","",RANK(Table2[[#This Row],[Bk]], Table2[Bk],0))</f>
        <v>4</v>
      </c>
      <c r="H5" s="32" t="str">
        <f>IF(Table2[[#This Row],[Bk]]="","",IF(Table2[[#This Row],[Bk]]&gt;=80,"A", IF(Table2[[#This Row],[Bk]]&gt;=70,"B", IF(Table2[[#This Row],[Bk]]&gt;=51,"C",IF(Table2[[#This Row],[Bk]]&gt;=40,"D","F")))))</f>
        <v>C</v>
      </c>
      <c r="I5" s="33">
        <v>28</v>
      </c>
      <c r="J5" s="32">
        <f>IF(Table2[Bio]="","",RANK(Table2[[#This Row],[Bio]], Table2[Bio],0))</f>
        <v>15</v>
      </c>
      <c r="K5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5" s="31">
        <v>23</v>
      </c>
      <c r="M5" s="32">
        <f>IF(Table2[Chem]="","",RANK(Table2[[#This Row],[Chem]], Table2[Chem],0))</f>
        <v>6</v>
      </c>
      <c r="N5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5" s="32">
        <v>31</v>
      </c>
      <c r="P5" s="32">
        <v>40</v>
      </c>
      <c r="Q5" s="31">
        <f>Table2[[#This Row],[Chi_I]]+Table2[[#This Row],[Chi_I2]]</f>
        <v>71</v>
      </c>
      <c r="R5" s="32">
        <f>IF(Table2[Chi]="","",RANK(Table2[[#This Row],[Chi]], Table2[Chi],0))</f>
        <v>3</v>
      </c>
      <c r="S5" s="32" t="str">
        <f>IF(Table2[[#This Row],[Chi]]="","",IF(Table2[[#This Row],[Chi]]&gt;=80,"A", IF(Table2[[#This Row],[Chi]]&gt;=70,"B", IF(Table2[[#This Row],[Chi]]&gt;=51,"C",IF(Table2[[#This Row],[Chi]]&gt;=40,"D","F")))))</f>
        <v>B</v>
      </c>
      <c r="T5" s="32">
        <v>16</v>
      </c>
      <c r="U5" s="32">
        <v>19</v>
      </c>
      <c r="V5" s="31">
        <f>Table2[[#This Row],[Eng_I]]+Table2[[#This Row],[Eng_II]]</f>
        <v>35</v>
      </c>
      <c r="W5" s="32">
        <f>IF(Table2[Eng]="","",RANK(Table2[[#This Row],[Eng]], Table2[Eng],0))</f>
        <v>14</v>
      </c>
      <c r="X5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5" s="31">
        <v>34</v>
      </c>
      <c r="Z5" s="32">
        <f>IF(Table2[Geo]="","",RANK(Table2[[#This Row],[Geo]], Table2[Geo],0))</f>
        <v>8</v>
      </c>
      <c r="AA5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5" s="31">
        <v>52</v>
      </c>
      <c r="AC5" s="32">
        <f>IF(Table2[His]="","",RANK(Table2[[#This Row],[His]], Table2[His],0))</f>
        <v>4</v>
      </c>
      <c r="AD5" s="32" t="str">
        <f>IF(Table2[[#This Row],[His]]="","",IF(Table2[[#This Row],[His]]&gt;=80,"A", IF(Table2[[#This Row],[His]]&gt;=70,"B", IF(Table2[[#This Row],[His]]&gt;=51,"C",IF(Table2[[#This Row],[His]]&gt;=40,"D","F")))))</f>
        <v>C</v>
      </c>
      <c r="AE5" s="31">
        <v>15</v>
      </c>
      <c r="AF5" s="32">
        <f>IF(Table2[Maths]="","",RANK(Table2[[#This Row],[Maths]], Table2[Maths],0))</f>
        <v>15</v>
      </c>
      <c r="AG5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5" s="31">
        <v>19</v>
      </c>
      <c r="AI5" s="32">
        <f>IF(Table2[Phy]="","",RANK(Table2[[#This Row],[Phy]], Table2[Phy],0))</f>
        <v>8</v>
      </c>
      <c r="AJ5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5" s="31">
        <v>51</v>
      </c>
      <c r="AL5" s="32">
        <f>IF(Table2[Sod]="","",RANK(Table2[[#This Row],[Sod]], Table2[Sod],0))</f>
        <v>16</v>
      </c>
      <c r="AM5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5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419</v>
      </c>
      <c r="AO5" s="34">
        <f>RANK(Table2[[#This Row],[Total]],Table2[Total],0)</f>
        <v>7</v>
      </c>
    </row>
    <row r="6" spans="1:41" ht="26.25" x14ac:dyDescent="0.4">
      <c r="A6" s="30" t="s">
        <v>340</v>
      </c>
      <c r="B6" s="30" t="s">
        <v>94</v>
      </c>
      <c r="C6" s="31">
        <v>17</v>
      </c>
      <c r="D6" s="32">
        <f>IF(Table2[Agr]="","",RANK(Table2[[#This Row],[Agr]], Table2[Agr],0))</f>
        <v>20</v>
      </c>
      <c r="E6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6" s="31"/>
      <c r="G6" s="32" t="str">
        <f>IF(Table2[Bk]="","",RANK(Table2[[#This Row],[Bk]], Table2[Bk],0))</f>
        <v/>
      </c>
      <c r="H6" s="32" t="str">
        <f>IF(Table2[[#This Row],[Bk]]="","",IF(Table2[[#This Row],[Bk]]&gt;=80,"A", IF(Table2[[#This Row],[Bk]]&gt;=70,"B", IF(Table2[[#This Row],[Bk]]&gt;=51,"C",IF(Table2[[#This Row],[Bk]]&gt;=40,"D","F")))))</f>
        <v/>
      </c>
      <c r="I6" s="33">
        <v>14</v>
      </c>
      <c r="J6" s="32">
        <f>IF(Table2[Bio]="","",RANK(Table2[[#This Row],[Bio]], Table2[Bio],0))</f>
        <v>29</v>
      </c>
      <c r="K6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6" s="31">
        <v>12</v>
      </c>
      <c r="M6" s="32">
        <f>IF(Table2[Chem]="","",RANK(Table2[[#This Row],[Chem]], Table2[Chem],0))</f>
        <v>22</v>
      </c>
      <c r="N6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6" s="32">
        <v>24</v>
      </c>
      <c r="P6" s="32">
        <v>22</v>
      </c>
      <c r="Q6" s="31">
        <f>Table2[[#This Row],[Chi_I]]+Table2[[#This Row],[Chi_I2]]</f>
        <v>46</v>
      </c>
      <c r="R6" s="32">
        <f>IF(Table2[Chi]="","",RANK(Table2[[#This Row],[Chi]], Table2[Chi],0))</f>
        <v>30</v>
      </c>
      <c r="S6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6" s="32">
        <v>11</v>
      </c>
      <c r="U6" s="32">
        <v>14</v>
      </c>
      <c r="V6" s="31">
        <f>Table2[[#This Row],[Eng_I]]+Table2[[#This Row],[Eng_II]]</f>
        <v>25</v>
      </c>
      <c r="W6" s="32">
        <f>IF(Table2[Eng]="","",RANK(Table2[[#This Row],[Eng]], Table2[Eng],0))</f>
        <v>23</v>
      </c>
      <c r="X6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6" s="31">
        <v>9</v>
      </c>
      <c r="Z6" s="32">
        <f>IF(Table2[Geo]="","",RANK(Table2[[#This Row],[Geo]], Table2[Geo],0))</f>
        <v>29</v>
      </c>
      <c r="AA6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6" s="31"/>
      <c r="AC6" s="32" t="str">
        <f>IF(Table2[His]="","",RANK(Table2[[#This Row],[His]], Table2[His],0))</f>
        <v/>
      </c>
      <c r="AD6" s="32" t="str">
        <f>IF(Table2[[#This Row],[His]]="","",IF(Table2[[#This Row],[His]]&gt;=80,"A", IF(Table2[[#This Row],[His]]&gt;=70,"B", IF(Table2[[#This Row],[His]]&gt;=51,"C",IF(Table2[[#This Row],[His]]&gt;=40,"D","F")))))</f>
        <v/>
      </c>
      <c r="AE6" s="31">
        <v>2</v>
      </c>
      <c r="AF6" s="32">
        <f>IF(Table2[Maths]="","",RANK(Table2[[#This Row],[Maths]], Table2[Maths],0))</f>
        <v>31</v>
      </c>
      <c r="AG6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6" s="31">
        <v>5</v>
      </c>
      <c r="AI6" s="32">
        <f>IF(Table2[Phy]="","",RANK(Table2[[#This Row],[Phy]], Table2[Phy],0))</f>
        <v>29</v>
      </c>
      <c r="AJ6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6" s="31">
        <v>33</v>
      </c>
      <c r="AL6" s="32">
        <f>IF(Table2[Sod]="","",RANK(Table2[[#This Row],[Sod]], Table2[Sod],0))</f>
        <v>28</v>
      </c>
      <c r="AM6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6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163</v>
      </c>
      <c r="AO6" s="34">
        <f>RANK(Table2[[#This Row],[Total]],Table2[Total],0)</f>
        <v>31</v>
      </c>
    </row>
    <row r="7" spans="1:41" ht="26.25" x14ac:dyDescent="0.4">
      <c r="A7" s="30" t="s">
        <v>342</v>
      </c>
      <c r="B7" s="30" t="s">
        <v>94</v>
      </c>
      <c r="C7" s="31">
        <v>19</v>
      </c>
      <c r="D7" s="32">
        <f>IF(Table2[Agr]="","",RANK(Table2[[#This Row],[Agr]], Table2[Agr],0))</f>
        <v>16</v>
      </c>
      <c r="E7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7" s="31"/>
      <c r="G7" s="32" t="str">
        <f>IF(Table2[Bk]="","",RANK(Table2[[#This Row],[Bk]], Table2[Bk],0))</f>
        <v/>
      </c>
      <c r="H7" s="32" t="str">
        <f>IF(Table2[[#This Row],[Bk]]="","",IF(Table2[[#This Row],[Bk]]&gt;=80,"A", IF(Table2[[#This Row],[Bk]]&gt;=70,"B", IF(Table2[[#This Row],[Bk]]&gt;=51,"C",IF(Table2[[#This Row],[Bk]]&gt;=40,"D","F")))))</f>
        <v/>
      </c>
      <c r="I7" s="33">
        <v>20</v>
      </c>
      <c r="J7" s="32">
        <f>IF(Table2[Bio]="","",RANK(Table2[[#This Row],[Bio]], Table2[Bio],0))</f>
        <v>19</v>
      </c>
      <c r="K7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7" s="31">
        <v>6</v>
      </c>
      <c r="M7" s="32">
        <f>IF(Table2[Chem]="","",RANK(Table2[[#This Row],[Chem]], Table2[Chem],0))</f>
        <v>26</v>
      </c>
      <c r="N7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7" s="32">
        <v>24</v>
      </c>
      <c r="P7" s="32">
        <v>24</v>
      </c>
      <c r="Q7" s="31">
        <f>Table2[[#This Row],[Chi_I]]+Table2[[#This Row],[Chi_I2]]</f>
        <v>48</v>
      </c>
      <c r="R7" s="32">
        <f>IF(Table2[Chi]="","",RANK(Table2[[#This Row],[Chi]], Table2[Chi],0))</f>
        <v>29</v>
      </c>
      <c r="S7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7" s="32">
        <v>6</v>
      </c>
      <c r="U7" s="32">
        <v>6</v>
      </c>
      <c r="V7" s="31">
        <f>Table2[[#This Row],[Eng_I]]+Table2[[#This Row],[Eng_II]]</f>
        <v>12</v>
      </c>
      <c r="W7" s="32">
        <f>IF(Table2[Eng]="","",RANK(Table2[[#This Row],[Eng]], Table2[Eng],0))</f>
        <v>33</v>
      </c>
      <c r="X7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7" s="31">
        <v>15</v>
      </c>
      <c r="Z7" s="32">
        <f>IF(Table2[Geo]="","",RANK(Table2[[#This Row],[Geo]], Table2[Geo],0))</f>
        <v>21</v>
      </c>
      <c r="AA7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7" s="31">
        <v>20</v>
      </c>
      <c r="AC7" s="32">
        <f>IF(Table2[His]="","",RANK(Table2[[#This Row],[His]], Table2[His],0))</f>
        <v>21</v>
      </c>
      <c r="AD7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7" s="31">
        <v>17</v>
      </c>
      <c r="AF7" s="32">
        <f>IF(Table2[Maths]="","",RANK(Table2[[#This Row],[Maths]], Table2[Maths],0))</f>
        <v>12</v>
      </c>
      <c r="AG7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7" s="31">
        <v>6</v>
      </c>
      <c r="AI7" s="32">
        <f>IF(Table2[Phy]="","",RANK(Table2[[#This Row],[Phy]], Table2[Phy],0))</f>
        <v>28</v>
      </c>
      <c r="AJ7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7" s="31">
        <v>45</v>
      </c>
      <c r="AL7" s="32">
        <f>IF(Table2[Sod]="","",RANK(Table2[[#This Row],[Sod]], Table2[Sod],0))</f>
        <v>19</v>
      </c>
      <c r="AM7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7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208</v>
      </c>
      <c r="AO7" s="34">
        <f>RANK(Table2[[#This Row],[Total]],Table2[Total],0)</f>
        <v>25</v>
      </c>
    </row>
    <row r="8" spans="1:41" ht="26.25" x14ac:dyDescent="0.4">
      <c r="A8" s="30" t="s">
        <v>199</v>
      </c>
      <c r="B8" s="30" t="s">
        <v>200</v>
      </c>
      <c r="C8" s="31">
        <v>40</v>
      </c>
      <c r="D8" s="32">
        <f>IF(Table2[Agr]="","",RANK(Table2[[#This Row],[Agr]], Table2[Agr],0))</f>
        <v>4</v>
      </c>
      <c r="E8" s="32" t="str">
        <f>IF(Table2[[#This Row],[Agr]]="","",IF(Table2[[#This Row],[Agr]]&gt;=80,"A", IF(Table2[[#This Row],[Agr]]&gt;=70,"B", IF(Table2[[#This Row],[Agr]]&gt;=51,"C",IF(Table2[[#This Row],[Agr]]&gt;=40,"D","F")))))</f>
        <v>D</v>
      </c>
      <c r="F8" s="31">
        <v>34</v>
      </c>
      <c r="G8" s="32">
        <f>IF(Table2[Bk]="","",RANK(Table2[[#This Row],[Bk]], Table2[Bk],0))</f>
        <v>12</v>
      </c>
      <c r="H8" s="32" t="str">
        <f>IF(Table2[[#This Row],[Bk]]="","",IF(Table2[[#This Row],[Bk]]&gt;=80,"A", IF(Table2[[#This Row],[Bk]]&gt;=70,"B", IF(Table2[[#This Row],[Bk]]&gt;=51,"C",IF(Table2[[#This Row],[Bk]]&gt;=40,"D","F")))))</f>
        <v>F</v>
      </c>
      <c r="I8" s="33">
        <v>32</v>
      </c>
      <c r="J8" s="32">
        <f>IF(Table2[Bio]="","",RANK(Table2[[#This Row],[Bio]], Table2[Bio],0))</f>
        <v>10</v>
      </c>
      <c r="K8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8" s="31">
        <v>23</v>
      </c>
      <c r="M8" s="32">
        <f>IF(Table2[Chem]="","",RANK(Table2[[#This Row],[Chem]], Table2[Chem],0))</f>
        <v>6</v>
      </c>
      <c r="N8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8" s="32">
        <v>36</v>
      </c>
      <c r="P8" s="32">
        <v>33</v>
      </c>
      <c r="Q8" s="31">
        <f>Table2[[#This Row],[Chi_I]]+Table2[[#This Row],[Chi_I2]]</f>
        <v>69</v>
      </c>
      <c r="R8" s="32">
        <f>IF(Table2[Chi]="","",RANK(Table2[[#This Row],[Chi]], Table2[Chi],0))</f>
        <v>7</v>
      </c>
      <c r="S8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8" s="32">
        <v>17</v>
      </c>
      <c r="U8" s="32">
        <v>21</v>
      </c>
      <c r="V8" s="31">
        <f>Table2[[#This Row],[Eng_I]]+Table2[[#This Row],[Eng_II]]</f>
        <v>38</v>
      </c>
      <c r="W8" s="32">
        <f>IF(Table2[Eng]="","",RANK(Table2[[#This Row],[Eng]], Table2[Eng],0))</f>
        <v>11</v>
      </c>
      <c r="X8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8" s="31">
        <v>35</v>
      </c>
      <c r="Z8" s="32">
        <f>IF(Table2[Geo]="","",RANK(Table2[[#This Row],[Geo]], Table2[Geo],0))</f>
        <v>6</v>
      </c>
      <c r="AA8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8" s="31">
        <v>65</v>
      </c>
      <c r="AC8" s="32">
        <f>IF(Table2[His]="","",RANK(Table2[[#This Row],[His]], Table2[His],0))</f>
        <v>1</v>
      </c>
      <c r="AD8" s="32" t="str">
        <f>IF(Table2[[#This Row],[His]]="","",IF(Table2[[#This Row],[His]]&gt;=80,"A", IF(Table2[[#This Row],[His]]&gt;=70,"B", IF(Table2[[#This Row],[His]]&gt;=51,"C",IF(Table2[[#This Row],[His]]&gt;=40,"D","F")))))</f>
        <v>C</v>
      </c>
      <c r="AE8" s="35"/>
      <c r="AF8" s="32" t="str">
        <f>IF(Table2[Maths]="","",RANK(Table2[[#This Row],[Maths]], Table2[Maths],0))</f>
        <v/>
      </c>
      <c r="AG8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8" s="31">
        <v>19</v>
      </c>
      <c r="AI8" s="32">
        <f>IF(Table2[Phy]="","",RANK(Table2[[#This Row],[Phy]], Table2[Phy],0))</f>
        <v>8</v>
      </c>
      <c r="AJ8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8" s="31">
        <v>67</v>
      </c>
      <c r="AL8" s="32">
        <f>IF(Table2[Sod]="","",RANK(Table2[[#This Row],[Sod]], Table2[Sod],0))</f>
        <v>5</v>
      </c>
      <c r="AM8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8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422</v>
      </c>
      <c r="AO8" s="34">
        <f>RANK(Table2[[#This Row],[Total]],Table2[Total],0)</f>
        <v>6</v>
      </c>
    </row>
    <row r="9" spans="1:41" ht="26.25" x14ac:dyDescent="0.4">
      <c r="A9" s="30" t="s">
        <v>190</v>
      </c>
      <c r="B9" s="30" t="s">
        <v>156</v>
      </c>
      <c r="C9" s="31">
        <v>12</v>
      </c>
      <c r="D9" s="32">
        <f>IF(Table2[Agr]="","",RANK(Table2[[#This Row],[Agr]], Table2[Agr],0))</f>
        <v>26</v>
      </c>
      <c r="E9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9" s="31">
        <v>48</v>
      </c>
      <c r="G9" s="32">
        <f>IF(Table2[Bk]="","",RANK(Table2[[#This Row],[Bk]], Table2[Bk],0))</f>
        <v>6</v>
      </c>
      <c r="H9" s="32" t="str">
        <f>IF(Table2[[#This Row],[Bk]]="","",IF(Table2[[#This Row],[Bk]]&gt;=80,"A", IF(Table2[[#This Row],[Bk]]&gt;=70,"B", IF(Table2[[#This Row],[Bk]]&gt;=51,"C",IF(Table2[[#This Row],[Bk]]&gt;=40,"D","F")))))</f>
        <v>D</v>
      </c>
      <c r="I9" s="33">
        <v>26</v>
      </c>
      <c r="J9" s="32">
        <f>IF(Table2[Bio]="","",RANK(Table2[[#This Row],[Bio]], Table2[Bio],0))</f>
        <v>16</v>
      </c>
      <c r="K9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9" s="31">
        <v>21</v>
      </c>
      <c r="M9" s="32">
        <f>IF(Table2[Chem]="","",RANK(Table2[[#This Row],[Chem]], Table2[Chem],0))</f>
        <v>8</v>
      </c>
      <c r="N9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9" s="32">
        <v>37</v>
      </c>
      <c r="P9" s="32">
        <v>33</v>
      </c>
      <c r="Q9" s="31">
        <f>Table2[[#This Row],[Chi_I]]+Table2[[#This Row],[Chi_I2]]</f>
        <v>70</v>
      </c>
      <c r="R9" s="32">
        <f>IF(Table2[Chi]="","",RANK(Table2[[#This Row],[Chi]], Table2[Chi],0))</f>
        <v>6</v>
      </c>
      <c r="S9" s="32" t="str">
        <f>IF(Table2[[#This Row],[Chi]]="","",IF(Table2[[#This Row],[Chi]]&gt;=80,"A", IF(Table2[[#This Row],[Chi]]&gt;=70,"B", IF(Table2[[#This Row],[Chi]]&gt;=51,"C",IF(Table2[[#This Row],[Chi]]&gt;=40,"D","F")))))</f>
        <v>B</v>
      </c>
      <c r="T9" s="32">
        <v>20</v>
      </c>
      <c r="U9" s="32">
        <v>17</v>
      </c>
      <c r="V9" s="31">
        <f>Table2[[#This Row],[Eng_I]]+Table2[[#This Row],[Eng_II]]</f>
        <v>37</v>
      </c>
      <c r="W9" s="32">
        <f>IF(Table2[Eng]="","",RANK(Table2[[#This Row],[Eng]], Table2[Eng],0))</f>
        <v>13</v>
      </c>
      <c r="X9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9" s="31">
        <v>27</v>
      </c>
      <c r="Z9" s="32">
        <f>IF(Table2[Geo]="","",RANK(Table2[[#This Row],[Geo]], Table2[Geo],0))</f>
        <v>14</v>
      </c>
      <c r="AA9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9" s="31"/>
      <c r="AC9" s="32" t="str">
        <f>IF(Table2[His]="","",RANK(Table2[[#This Row],[His]], Table2[His],0))</f>
        <v/>
      </c>
      <c r="AD9" s="32" t="str">
        <f>IF(Table2[[#This Row],[His]]="","",IF(Table2[[#This Row],[His]]&gt;=80,"A", IF(Table2[[#This Row],[His]]&gt;=70,"B", IF(Table2[[#This Row],[His]]&gt;=51,"C",IF(Table2[[#This Row],[His]]&gt;=40,"D","F")))))</f>
        <v/>
      </c>
      <c r="AE9" s="31">
        <v>24</v>
      </c>
      <c r="AF9" s="32">
        <f>IF(Table2[Maths]="","",RANK(Table2[[#This Row],[Maths]], Table2[Maths],0))</f>
        <v>6</v>
      </c>
      <c r="AG9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9" s="31">
        <v>18</v>
      </c>
      <c r="AI9" s="32">
        <f>IF(Table2[Phy]="","",RANK(Table2[[#This Row],[Phy]], Table2[Phy],0))</f>
        <v>12</v>
      </c>
      <c r="AJ9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9" s="31">
        <v>73</v>
      </c>
      <c r="AL9" s="32">
        <f>IF(Table2[Sod]="","",RANK(Table2[[#This Row],[Sod]], Table2[Sod],0))</f>
        <v>1</v>
      </c>
      <c r="AM9" s="32" t="str">
        <f>IF(Table2[[#This Row],[Sod]]="","",IF(Table2[[#This Row],[Sod]]&gt;=80,"A", IF(Table2[[#This Row],[Sod]]&gt;=70,"B", IF(Table2[[#This Row],[Sod]]&gt;=51,"C",IF(Table2[[#This Row],[Sod]]&gt;=40,"D","F")))))</f>
        <v>B</v>
      </c>
      <c r="AN9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356</v>
      </c>
      <c r="AO9" s="34">
        <f>RANK(Table2[[#This Row],[Total]],Table2[Total],0)</f>
        <v>10</v>
      </c>
    </row>
    <row r="10" spans="1:41" ht="26.25" x14ac:dyDescent="0.4">
      <c r="A10" s="38" t="s">
        <v>186</v>
      </c>
      <c r="B10" s="38" t="s">
        <v>187</v>
      </c>
      <c r="C10" s="31">
        <v>29</v>
      </c>
      <c r="D10" s="32">
        <f>IF(Table2[Agr]="","",RANK(Table2[[#This Row],[Agr]], Table2[Agr],0))</f>
        <v>13</v>
      </c>
      <c r="E10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10" s="31">
        <v>51</v>
      </c>
      <c r="G10" s="32">
        <f>IF(Table2[Bk]="","",RANK(Table2[[#This Row],[Bk]], Table2[Bk],0))</f>
        <v>4</v>
      </c>
      <c r="H10" s="32" t="str">
        <f>IF(Table2[[#This Row],[Bk]]="","",IF(Table2[[#This Row],[Bk]]&gt;=80,"A", IF(Table2[[#This Row],[Bk]]&gt;=70,"B", IF(Table2[[#This Row],[Bk]]&gt;=51,"C",IF(Table2[[#This Row],[Bk]]&gt;=40,"D","F")))))</f>
        <v>C</v>
      </c>
      <c r="I10" s="33">
        <v>30</v>
      </c>
      <c r="J10" s="32">
        <f>IF(Table2[Bio]="","",RANK(Table2[[#This Row],[Bio]], Table2[Bio],0))</f>
        <v>12</v>
      </c>
      <c r="K10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0" s="31"/>
      <c r="M10" s="32" t="str">
        <f>IF(Table2[Chem]="","",RANK(Table2[[#This Row],[Chem]], Table2[Chem],0))</f>
        <v/>
      </c>
      <c r="N10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10" s="32">
        <v>25</v>
      </c>
      <c r="P10" s="32">
        <v>29</v>
      </c>
      <c r="Q10" s="31">
        <f>Table2[[#This Row],[Chi_I]]+Table2[[#This Row],[Chi_I2]]</f>
        <v>54</v>
      </c>
      <c r="R10" s="32">
        <f>IF(Table2[Chi]="","",RANK(Table2[[#This Row],[Chi]], Table2[Chi],0))</f>
        <v>21</v>
      </c>
      <c r="S10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10" s="32">
        <v>16</v>
      </c>
      <c r="U10" s="32">
        <v>27</v>
      </c>
      <c r="V10" s="31">
        <f>Table2[[#This Row],[Eng_I]]+Table2[[#This Row],[Eng_II]]</f>
        <v>43</v>
      </c>
      <c r="W10" s="32">
        <f>IF(Table2[Eng]="","",RANK(Table2[[#This Row],[Eng]], Table2[Eng],0))</f>
        <v>6</v>
      </c>
      <c r="X10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10" s="31">
        <v>18</v>
      </c>
      <c r="Z10" s="32">
        <f>IF(Table2[Geo]="","",RANK(Table2[[#This Row],[Geo]], Table2[Geo],0))</f>
        <v>18</v>
      </c>
      <c r="AA10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0" s="31">
        <v>37</v>
      </c>
      <c r="AC10" s="32">
        <f>IF(Table2[His]="","",RANK(Table2[[#This Row],[His]], Table2[His],0))</f>
        <v>9</v>
      </c>
      <c r="AD10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10" s="31">
        <v>11</v>
      </c>
      <c r="AF10" s="32">
        <f>IF(Table2[Maths]="","",RANK(Table2[[#This Row],[Maths]], Table2[Maths],0))</f>
        <v>17</v>
      </c>
      <c r="AG10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0" s="31">
        <v>15</v>
      </c>
      <c r="AI10" s="32">
        <f>IF(Table2[Phy]="","",RANK(Table2[[#This Row],[Phy]], Table2[Phy],0))</f>
        <v>14</v>
      </c>
      <c r="AJ10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0" s="31">
        <v>41</v>
      </c>
      <c r="AL10" s="32">
        <f>IF(Table2[Sod]="","",RANK(Table2[[#This Row],[Sod]], Table2[Sod],0))</f>
        <v>22</v>
      </c>
      <c r="AM10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10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329</v>
      </c>
      <c r="AO10" s="34">
        <f>RANK(Table2[[#This Row],[Total]],Table2[Total],0)</f>
        <v>15</v>
      </c>
    </row>
    <row r="11" spans="1:41" ht="26.25" x14ac:dyDescent="0.4">
      <c r="A11" s="30" t="s">
        <v>334</v>
      </c>
      <c r="B11" s="30" t="s">
        <v>339</v>
      </c>
      <c r="C11" s="31">
        <v>10</v>
      </c>
      <c r="D11" s="32">
        <f>IF(Table2[Agr]="","",RANK(Table2[[#This Row],[Agr]], Table2[Agr],0))</f>
        <v>28</v>
      </c>
      <c r="E11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11" s="31"/>
      <c r="G11" s="32" t="str">
        <f>IF(Table2[Bk]="","",RANK(Table2[[#This Row],[Bk]], Table2[Bk],0))</f>
        <v/>
      </c>
      <c r="H11" s="32" t="str">
        <f>IF(Table2[[#This Row],[Bk]]="","",IF(Table2[[#This Row],[Bk]]&gt;=80,"A", IF(Table2[[#This Row],[Bk]]&gt;=70,"B", IF(Table2[[#This Row],[Bk]]&gt;=51,"C",IF(Table2[[#This Row],[Bk]]&gt;=40,"D","F")))))</f>
        <v/>
      </c>
      <c r="I11" s="33">
        <v>11</v>
      </c>
      <c r="J11" s="32">
        <f>IF(Table2[Bio]="","",RANK(Table2[[#This Row],[Bio]], Table2[Bio],0))</f>
        <v>32</v>
      </c>
      <c r="K11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1" s="31"/>
      <c r="M11" s="32" t="str">
        <f>IF(Table2[Chem]="","",RANK(Table2[[#This Row],[Chem]], Table2[Chem],0))</f>
        <v/>
      </c>
      <c r="N11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11" s="32">
        <v>21</v>
      </c>
      <c r="P11" s="32">
        <v>30</v>
      </c>
      <c r="Q11" s="31">
        <f>Table2[[#This Row],[Chi_I]]+Table2[[#This Row],[Chi_I2]]</f>
        <v>51</v>
      </c>
      <c r="R11" s="32">
        <f>IF(Table2[Chi]="","",RANK(Table2[[#This Row],[Chi]], Table2[Chi],0))</f>
        <v>22</v>
      </c>
      <c r="S11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11" s="32">
        <v>11</v>
      </c>
      <c r="U11" s="32">
        <v>11</v>
      </c>
      <c r="V11" s="31">
        <f>Table2[[#This Row],[Eng_I]]+Table2[[#This Row],[Eng_II]]</f>
        <v>22</v>
      </c>
      <c r="W11" s="32">
        <f>IF(Table2[Eng]="","",RANK(Table2[[#This Row],[Eng]], Table2[Eng],0))</f>
        <v>26</v>
      </c>
      <c r="X11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11" s="31">
        <v>8</v>
      </c>
      <c r="Z11" s="32">
        <f>IF(Table2[Geo]="","",RANK(Table2[[#This Row],[Geo]], Table2[Geo],0))</f>
        <v>30</v>
      </c>
      <c r="AA11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1" s="31">
        <v>13</v>
      </c>
      <c r="AC11" s="32">
        <f>IF(Table2[His]="","",RANK(Table2[[#This Row],[His]], Table2[His],0))</f>
        <v>23</v>
      </c>
      <c r="AD11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11" s="31">
        <v>2</v>
      </c>
      <c r="AF11" s="32">
        <f>IF(Table2[Maths]="","",RANK(Table2[[#This Row],[Maths]], Table2[Maths],0))</f>
        <v>31</v>
      </c>
      <c r="AG11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1" s="31">
        <v>11</v>
      </c>
      <c r="AI11" s="32">
        <f>IF(Table2[Phy]="","",RANK(Table2[[#This Row],[Phy]], Table2[Phy],0))</f>
        <v>25</v>
      </c>
      <c r="AJ11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1" s="31">
        <v>44</v>
      </c>
      <c r="AL11" s="32">
        <f>IF(Table2[Sod]="","",RANK(Table2[[#This Row],[Sod]], Table2[Sod],0))</f>
        <v>20</v>
      </c>
      <c r="AM11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11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172</v>
      </c>
      <c r="AO11" s="34">
        <f>RANK(Table2[[#This Row],[Total]],Table2[Total],0)</f>
        <v>30</v>
      </c>
    </row>
    <row r="12" spans="1:41" ht="26.25" x14ac:dyDescent="0.4">
      <c r="A12" s="30" t="s">
        <v>191</v>
      </c>
      <c r="B12" s="30" t="s">
        <v>192</v>
      </c>
      <c r="C12" s="31"/>
      <c r="D12" s="32" t="str">
        <f>IF(Table2[Agr]="","",RANK(Table2[[#This Row],[Agr]], Table2[Agr],0))</f>
        <v/>
      </c>
      <c r="E12" s="32" t="str">
        <f>IF(Table2[[#This Row],[Agr]]="","",IF(Table2[[#This Row],[Agr]]&gt;=80,"A", IF(Table2[[#This Row],[Agr]]&gt;=70,"B", IF(Table2[[#This Row],[Agr]]&gt;=51,"C",IF(Table2[[#This Row],[Agr]]&gt;=40,"D","F")))))</f>
        <v/>
      </c>
      <c r="F12" s="31">
        <v>47</v>
      </c>
      <c r="G12" s="32">
        <f>IF(Table2[Bk]="","",RANK(Table2[[#This Row],[Bk]], Table2[Bk],0))</f>
        <v>7</v>
      </c>
      <c r="H12" s="32" t="str">
        <f>IF(Table2[[#This Row],[Bk]]="","",IF(Table2[[#This Row],[Bk]]&gt;=80,"A", IF(Table2[[#This Row],[Bk]]&gt;=70,"B", IF(Table2[[#This Row],[Bk]]&gt;=51,"C",IF(Table2[[#This Row],[Bk]]&gt;=40,"D","F")))))</f>
        <v>D</v>
      </c>
      <c r="I12" s="33">
        <v>13</v>
      </c>
      <c r="J12" s="32">
        <f>IF(Table2[Bio]="","",RANK(Table2[[#This Row],[Bio]], Table2[Bio],0))</f>
        <v>31</v>
      </c>
      <c r="K12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2" s="31">
        <v>19</v>
      </c>
      <c r="M12" s="32">
        <f>IF(Table2[Chem]="","",RANK(Table2[[#This Row],[Chem]], Table2[Chem],0))</f>
        <v>11</v>
      </c>
      <c r="N12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12" s="32">
        <v>34</v>
      </c>
      <c r="P12" s="32">
        <v>37</v>
      </c>
      <c r="Q12" s="31">
        <f>Table2[[#This Row],[Chi_I]]+Table2[[#This Row],[Chi_I2]]</f>
        <v>71</v>
      </c>
      <c r="R12" s="32">
        <f>IF(Table2[Chi]="","",RANK(Table2[[#This Row],[Chi]], Table2[Chi],0))</f>
        <v>3</v>
      </c>
      <c r="S12" s="32" t="str">
        <f>IF(Table2[[#This Row],[Chi]]="","",IF(Table2[[#This Row],[Chi]]&gt;=80,"A", IF(Table2[[#This Row],[Chi]]&gt;=70,"B", IF(Table2[[#This Row],[Chi]]&gt;=51,"C",IF(Table2[[#This Row],[Chi]]&gt;=40,"D","F")))))</f>
        <v>B</v>
      </c>
      <c r="T12" s="32">
        <v>18</v>
      </c>
      <c r="U12" s="32">
        <v>23</v>
      </c>
      <c r="V12" s="31">
        <f>Table2[[#This Row],[Eng_I]]+Table2[[#This Row],[Eng_II]]</f>
        <v>41</v>
      </c>
      <c r="W12" s="32">
        <f>IF(Table2[Eng]="","",RANK(Table2[[#This Row],[Eng]], Table2[Eng],0))</f>
        <v>9</v>
      </c>
      <c r="X12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12" s="31">
        <v>32</v>
      </c>
      <c r="Z12" s="32">
        <f>IF(Table2[Geo]="","",RANK(Table2[[#This Row],[Geo]], Table2[Geo],0))</f>
        <v>9</v>
      </c>
      <c r="AA12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2" s="31">
        <v>23</v>
      </c>
      <c r="AC12" s="32">
        <f>IF(Table2[His]="","",RANK(Table2[[#This Row],[His]], Table2[His],0))</f>
        <v>19</v>
      </c>
      <c r="AD12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12" s="31">
        <v>15</v>
      </c>
      <c r="AF12" s="32">
        <f>IF(Table2[Maths]="","",RANK(Table2[[#This Row],[Maths]], Table2[Maths],0))</f>
        <v>15</v>
      </c>
      <c r="AG12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2" s="31">
        <v>20</v>
      </c>
      <c r="AI12" s="32">
        <f>IF(Table2[Phy]="","",RANK(Table2[[#This Row],[Phy]], Table2[Phy],0))</f>
        <v>6</v>
      </c>
      <c r="AJ12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2" s="31">
        <v>57</v>
      </c>
      <c r="AL12" s="32">
        <f>IF(Table2[Sod]="","",RANK(Table2[[#This Row],[Sod]], Table2[Sod],0))</f>
        <v>10</v>
      </c>
      <c r="AM12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12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338</v>
      </c>
      <c r="AO12" s="34">
        <f>RANK(Table2[[#This Row],[Total]],Table2[Total],0)</f>
        <v>13</v>
      </c>
    </row>
    <row r="13" spans="1:41" ht="26.25" x14ac:dyDescent="0.4">
      <c r="A13" s="30" t="s">
        <v>344</v>
      </c>
      <c r="B13" s="30" t="s">
        <v>345</v>
      </c>
      <c r="C13" s="31">
        <v>14</v>
      </c>
      <c r="D13" s="32">
        <f>IF(Table2[Agr]="","",RANK(Table2[[#This Row],[Agr]], Table2[Agr],0))</f>
        <v>25</v>
      </c>
      <c r="E13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13" s="31"/>
      <c r="G13" s="32" t="str">
        <f>IF(Table2[Bk]="","",RANK(Table2[[#This Row],[Bk]], Table2[Bk],0))</f>
        <v/>
      </c>
      <c r="H13" s="32" t="str">
        <f>IF(Table2[[#This Row],[Bk]]="","",IF(Table2[[#This Row],[Bk]]&gt;=80,"A", IF(Table2[[#This Row],[Bk]]&gt;=70,"B", IF(Table2[[#This Row],[Bk]]&gt;=51,"C",IF(Table2[[#This Row],[Bk]]&gt;=40,"D","F")))))</f>
        <v/>
      </c>
      <c r="I13" s="33">
        <v>18</v>
      </c>
      <c r="J13" s="32">
        <f>IF(Table2[Bio]="","",RANK(Table2[[#This Row],[Bio]], Table2[Bio],0))</f>
        <v>22</v>
      </c>
      <c r="K13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3" s="31"/>
      <c r="M13" s="32" t="str">
        <f>IF(Table2[Chem]="","",RANK(Table2[[#This Row],[Chem]], Table2[Chem],0))</f>
        <v/>
      </c>
      <c r="N13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13" s="32">
        <v>21</v>
      </c>
      <c r="P13" s="32">
        <v>29</v>
      </c>
      <c r="Q13" s="31">
        <f>Table2[[#This Row],[Chi_I]]+Table2[[#This Row],[Chi_I2]]</f>
        <v>50</v>
      </c>
      <c r="R13" s="32">
        <f>IF(Table2[Chi]="","",RANK(Table2[[#This Row],[Chi]], Table2[Chi],0))</f>
        <v>25</v>
      </c>
      <c r="S13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13" s="32">
        <v>10</v>
      </c>
      <c r="U13" s="32">
        <v>9</v>
      </c>
      <c r="V13" s="31">
        <f>Table2[[#This Row],[Eng_I]]+Table2[[#This Row],[Eng_II]]</f>
        <v>19</v>
      </c>
      <c r="W13" s="32">
        <f>IF(Table2[Eng]="","",RANK(Table2[[#This Row],[Eng]], Table2[Eng],0))</f>
        <v>29</v>
      </c>
      <c r="X13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13" s="31">
        <v>12</v>
      </c>
      <c r="Z13" s="32">
        <f>IF(Table2[Geo]="","",RANK(Table2[[#This Row],[Geo]], Table2[Geo],0))</f>
        <v>25</v>
      </c>
      <c r="AA13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3" s="31">
        <v>26</v>
      </c>
      <c r="AC13" s="32">
        <f>IF(Table2[His]="","",RANK(Table2[[#This Row],[His]], Table2[His],0))</f>
        <v>16</v>
      </c>
      <c r="AD13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13" s="31">
        <v>20</v>
      </c>
      <c r="AF13" s="32">
        <f>IF(Table2[Maths]="","",RANK(Table2[[#This Row],[Maths]], Table2[Maths],0))</f>
        <v>10</v>
      </c>
      <c r="AG13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3" s="31"/>
      <c r="AI13" s="32" t="str">
        <f>IF(Table2[Phy]="","",RANK(Table2[[#This Row],[Phy]], Table2[Phy],0))</f>
        <v/>
      </c>
      <c r="AJ13" s="32" t="str">
        <f>IF(Table2[[#This Row],[Phy]]="","",IF(Table2[[#This Row],[Phy]]&gt;=80,"A", IF(Table2[[#This Row],[Phy]]&gt;=70,"B", IF(Table2[[#This Row],[Phy]]&gt;=51,"C",IF(Table2[[#This Row],[Phy]]&gt;=40,"D","F")))))</f>
        <v/>
      </c>
      <c r="AK13" s="31">
        <v>21</v>
      </c>
      <c r="AL13" s="32">
        <f>IF(Table2[Sod]="","",RANK(Table2[[#This Row],[Sod]], Table2[Sod],0))</f>
        <v>31</v>
      </c>
      <c r="AM13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13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180</v>
      </c>
      <c r="AO13" s="34">
        <f>RANK(Table2[[#This Row],[Total]],Table2[Total],0)</f>
        <v>28</v>
      </c>
    </row>
    <row r="14" spans="1:41" ht="26.25" x14ac:dyDescent="0.4">
      <c r="A14" s="30" t="s">
        <v>204</v>
      </c>
      <c r="B14" s="30" t="s">
        <v>172</v>
      </c>
      <c r="C14" s="31">
        <v>10</v>
      </c>
      <c r="D14" s="32">
        <f>IF(Table2[Agr]="","",RANK(Table2[[#This Row],[Agr]], Table2[Agr],0))</f>
        <v>28</v>
      </c>
      <c r="E14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14" s="31">
        <v>31</v>
      </c>
      <c r="G14" s="32">
        <f>IF(Table2[Bk]="","",RANK(Table2[[#This Row],[Bk]], Table2[Bk],0))</f>
        <v>15</v>
      </c>
      <c r="H14" s="32" t="str">
        <f>IF(Table2[[#This Row],[Bk]]="","",IF(Table2[[#This Row],[Bk]]&gt;=80,"A", IF(Table2[[#This Row],[Bk]]&gt;=70,"B", IF(Table2[[#This Row],[Bk]]&gt;=51,"C",IF(Table2[[#This Row],[Bk]]&gt;=40,"D","F")))))</f>
        <v>F</v>
      </c>
      <c r="I14" s="33">
        <v>15</v>
      </c>
      <c r="J14" s="32">
        <f>IF(Table2[Bio]="","",RANK(Table2[[#This Row],[Bio]], Table2[Bio],0))</f>
        <v>26</v>
      </c>
      <c r="K14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4" s="31">
        <v>14</v>
      </c>
      <c r="M14" s="32">
        <f>IF(Table2[Chem]="","",RANK(Table2[[#This Row],[Chem]], Table2[Chem],0))</f>
        <v>19</v>
      </c>
      <c r="N14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14" s="32">
        <v>19</v>
      </c>
      <c r="P14" s="32">
        <v>30</v>
      </c>
      <c r="Q14" s="31">
        <f>Table2[[#This Row],[Chi_I]]+Table2[[#This Row],[Chi_I2]]</f>
        <v>49</v>
      </c>
      <c r="R14" s="32">
        <f>IF(Table2[Chi]="","",RANK(Table2[[#This Row],[Chi]], Table2[Chi],0))</f>
        <v>27</v>
      </c>
      <c r="S14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14" s="32">
        <v>9</v>
      </c>
      <c r="U14" s="32">
        <v>9</v>
      </c>
      <c r="V14" s="31">
        <f>Table2[[#This Row],[Eng_I]]+Table2[[#This Row],[Eng_II]]</f>
        <v>18</v>
      </c>
      <c r="W14" s="32">
        <f>IF(Table2[Eng]="","",RANK(Table2[[#This Row],[Eng]], Table2[Eng],0))</f>
        <v>31</v>
      </c>
      <c r="X14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14" s="31">
        <v>11</v>
      </c>
      <c r="Z14" s="32">
        <f>IF(Table2[Geo]="","",RANK(Table2[[#This Row],[Geo]], Table2[Geo],0))</f>
        <v>26</v>
      </c>
      <c r="AA14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4" s="31"/>
      <c r="AC14" s="32" t="str">
        <f>IF(Table2[His]="","",RANK(Table2[[#This Row],[His]], Table2[His],0))</f>
        <v/>
      </c>
      <c r="AD14" s="32" t="str">
        <f>IF(Table2[[#This Row],[His]]="","",IF(Table2[[#This Row],[His]]&gt;=80,"A", IF(Table2[[#This Row],[His]]&gt;=70,"B", IF(Table2[[#This Row],[His]]&gt;=51,"C",IF(Table2[[#This Row],[His]]&gt;=40,"D","F")))))</f>
        <v/>
      </c>
      <c r="AE14" s="31">
        <v>21</v>
      </c>
      <c r="AF14" s="32">
        <f>IF(Table2[Maths]="","",RANK(Table2[[#This Row],[Maths]], Table2[Maths],0))</f>
        <v>9</v>
      </c>
      <c r="AG14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4" s="31">
        <v>12</v>
      </c>
      <c r="AI14" s="32">
        <f>IF(Table2[Phy]="","",RANK(Table2[[#This Row],[Phy]], Table2[Phy],0))</f>
        <v>21</v>
      </c>
      <c r="AJ14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4" s="31">
        <v>37</v>
      </c>
      <c r="AL14" s="32">
        <f>IF(Table2[Sod]="","",RANK(Table2[[#This Row],[Sod]], Table2[Sod],0))</f>
        <v>25</v>
      </c>
      <c r="AM14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14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218</v>
      </c>
      <c r="AO14" s="34">
        <f>RANK(Table2[[#This Row],[Total]],Table2[Total],0)</f>
        <v>23</v>
      </c>
    </row>
    <row r="15" spans="1:41" ht="26.25" x14ac:dyDescent="0.4">
      <c r="A15" s="30" t="s">
        <v>209</v>
      </c>
      <c r="B15" s="30" t="s">
        <v>172</v>
      </c>
      <c r="C15" s="31">
        <v>19</v>
      </c>
      <c r="D15" s="32">
        <f>IF(Table2[Agr]="","",RANK(Table2[[#This Row],[Agr]], Table2[Agr],0))</f>
        <v>16</v>
      </c>
      <c r="E15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15" s="31">
        <v>19</v>
      </c>
      <c r="G15" s="32">
        <f>IF(Table2[Bk]="","",RANK(Table2[[#This Row],[Bk]], Table2[Bk],0))</f>
        <v>19</v>
      </c>
      <c r="H15" s="32" t="str">
        <f>IF(Table2[[#This Row],[Bk]]="","",IF(Table2[[#This Row],[Bk]]&gt;=80,"A", IF(Table2[[#This Row],[Bk]]&gt;=70,"B", IF(Table2[[#This Row],[Bk]]&gt;=51,"C",IF(Table2[[#This Row],[Bk]]&gt;=40,"D","F")))))</f>
        <v>F</v>
      </c>
      <c r="I15" s="33">
        <v>33</v>
      </c>
      <c r="J15" s="32">
        <f>IF(Table2[Bio]="","",RANK(Table2[[#This Row],[Bio]], Table2[Bio],0))</f>
        <v>9</v>
      </c>
      <c r="K15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5" s="31"/>
      <c r="M15" s="32" t="str">
        <f>IF(Table2[Chem]="","",RANK(Table2[[#This Row],[Chem]], Table2[Chem],0))</f>
        <v/>
      </c>
      <c r="N15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15" s="32">
        <v>24</v>
      </c>
      <c r="P15" s="32">
        <v>25</v>
      </c>
      <c r="Q15" s="31">
        <f>Table2[[#This Row],[Chi_I]]+Table2[[#This Row],[Chi_I2]]</f>
        <v>49</v>
      </c>
      <c r="R15" s="32">
        <f>IF(Table2[Chi]="","",RANK(Table2[[#This Row],[Chi]], Table2[Chi],0))</f>
        <v>27</v>
      </c>
      <c r="S15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15" s="32">
        <v>19</v>
      </c>
      <c r="U15" s="32">
        <v>19</v>
      </c>
      <c r="V15" s="31">
        <f>Table2[[#This Row],[Eng_I]]+Table2[[#This Row],[Eng_II]]</f>
        <v>38</v>
      </c>
      <c r="W15" s="32">
        <f>IF(Table2[Eng]="","",RANK(Table2[[#This Row],[Eng]], Table2[Eng],0))</f>
        <v>11</v>
      </c>
      <c r="X15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15" s="31">
        <v>35</v>
      </c>
      <c r="Z15" s="32">
        <f>IF(Table2[Geo]="","",RANK(Table2[[#This Row],[Geo]], Table2[Geo],0))</f>
        <v>6</v>
      </c>
      <c r="AA15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5" s="31">
        <v>34</v>
      </c>
      <c r="AC15" s="32">
        <f>IF(Table2[His]="","",RANK(Table2[[#This Row],[His]], Table2[His],0))</f>
        <v>12</v>
      </c>
      <c r="AD15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15" s="31">
        <v>16</v>
      </c>
      <c r="AF15" s="32">
        <f>IF(Table2[Maths]="","",RANK(Table2[[#This Row],[Maths]], Table2[Maths],0))</f>
        <v>14</v>
      </c>
      <c r="AG15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5" s="31">
        <v>13</v>
      </c>
      <c r="AI15" s="32">
        <f>IF(Table2[Phy]="","",RANK(Table2[[#This Row],[Phy]], Table2[Phy],0))</f>
        <v>20</v>
      </c>
      <c r="AJ15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5" s="31">
        <v>44</v>
      </c>
      <c r="AL15" s="32">
        <f>IF(Table2[Sod]="","",RANK(Table2[[#This Row],[Sod]], Table2[Sod],0))</f>
        <v>20</v>
      </c>
      <c r="AM15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15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300</v>
      </c>
      <c r="AO15" s="34">
        <f>RANK(Table2[[#This Row],[Total]],Table2[Total],0)</f>
        <v>19</v>
      </c>
    </row>
    <row r="16" spans="1:41" ht="26.25" x14ac:dyDescent="0.4">
      <c r="A16" s="30" t="s">
        <v>338</v>
      </c>
      <c r="B16" s="30" t="s">
        <v>170</v>
      </c>
      <c r="C16" s="31"/>
      <c r="D16" s="32" t="str">
        <f>IF(Table2[Agr]="","",RANK(Table2[[#This Row],[Agr]], Table2[Agr],0))</f>
        <v/>
      </c>
      <c r="E16" s="32" t="str">
        <f>IF(Table2[[#This Row],[Agr]]="","",IF(Table2[[#This Row],[Agr]]&gt;=80,"A", IF(Table2[[#This Row],[Agr]]&gt;=70,"B", IF(Table2[[#This Row],[Agr]]&gt;=51,"C",IF(Table2[[#This Row],[Agr]]&gt;=40,"D","F")))))</f>
        <v/>
      </c>
      <c r="F16" s="31"/>
      <c r="G16" s="32" t="str">
        <f>IF(Table2[Bk]="","",RANK(Table2[[#This Row],[Bk]], Table2[Bk],0))</f>
        <v/>
      </c>
      <c r="H16" s="32" t="str">
        <f>IF(Table2[[#This Row],[Bk]]="","",IF(Table2[[#This Row],[Bk]]&gt;=80,"A", IF(Table2[[#This Row],[Bk]]&gt;=70,"B", IF(Table2[[#This Row],[Bk]]&gt;=51,"C",IF(Table2[[#This Row],[Bk]]&gt;=40,"D","F")))))</f>
        <v/>
      </c>
      <c r="I16" s="33">
        <v>4</v>
      </c>
      <c r="J16" s="32">
        <f>IF(Table2[Bio]="","",RANK(Table2[[#This Row],[Bio]], Table2[Bio],0))</f>
        <v>33</v>
      </c>
      <c r="K16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6" s="31"/>
      <c r="M16" s="32" t="str">
        <f>IF(Table2[Chem]="","",RANK(Table2[[#This Row],[Chem]], Table2[Chem],0))</f>
        <v/>
      </c>
      <c r="N16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16" s="32">
        <v>21</v>
      </c>
      <c r="P16" s="32">
        <v>23</v>
      </c>
      <c r="Q16" s="31">
        <f>Table2[[#This Row],[Chi_I]]+Table2[[#This Row],[Chi_I2]]</f>
        <v>44</v>
      </c>
      <c r="R16" s="32">
        <f>IF(Table2[Chi]="","",RANK(Table2[[#This Row],[Chi]], Table2[Chi],0))</f>
        <v>31</v>
      </c>
      <c r="S16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16" s="32">
        <v>8</v>
      </c>
      <c r="U16" s="32">
        <v>11</v>
      </c>
      <c r="V16" s="31">
        <f>Table2[[#This Row],[Eng_I]]+Table2[[#This Row],[Eng_II]]</f>
        <v>19</v>
      </c>
      <c r="W16" s="32">
        <f>IF(Table2[Eng]="","",RANK(Table2[[#This Row],[Eng]], Table2[Eng],0))</f>
        <v>29</v>
      </c>
      <c r="X16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16" s="31">
        <v>11</v>
      </c>
      <c r="Z16" s="32">
        <f>IF(Table2[Geo]="","",RANK(Table2[[#This Row],[Geo]], Table2[Geo],0))</f>
        <v>26</v>
      </c>
      <c r="AA16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6" s="31"/>
      <c r="AC16" s="32" t="str">
        <f>IF(Table2[His]="","",RANK(Table2[[#This Row],[His]], Table2[His],0))</f>
        <v/>
      </c>
      <c r="AD16" s="32" t="str">
        <f>IF(Table2[[#This Row],[His]]="","",IF(Table2[[#This Row],[His]]&gt;=80,"A", IF(Table2[[#This Row],[His]]&gt;=70,"B", IF(Table2[[#This Row],[His]]&gt;=51,"C",IF(Table2[[#This Row],[His]]&gt;=40,"D","F")))))</f>
        <v/>
      </c>
      <c r="AE16" s="31">
        <v>4</v>
      </c>
      <c r="AF16" s="32">
        <f>IF(Table2[Maths]="","",RANK(Table2[[#This Row],[Maths]], Table2[Maths],0))</f>
        <v>30</v>
      </c>
      <c r="AG16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6" s="31"/>
      <c r="AI16" s="32" t="str">
        <f>IF(Table2[Phy]="","",RANK(Table2[[#This Row],[Phy]], Table2[Phy],0))</f>
        <v/>
      </c>
      <c r="AJ16" s="32" t="str">
        <f>IF(Table2[[#This Row],[Phy]]="","",IF(Table2[[#This Row],[Phy]]&gt;=80,"A", IF(Table2[[#This Row],[Phy]]&gt;=70,"B", IF(Table2[[#This Row],[Phy]]&gt;=51,"C",IF(Table2[[#This Row],[Phy]]&gt;=40,"D","F")))))</f>
        <v/>
      </c>
      <c r="AK16" s="31">
        <v>20</v>
      </c>
      <c r="AL16" s="32">
        <f>IF(Table2[Sod]="","",RANK(Table2[[#This Row],[Sod]], Table2[Sod],0))</f>
        <v>32</v>
      </c>
      <c r="AM16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16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102</v>
      </c>
      <c r="AO16" s="34">
        <f>RANK(Table2[[#This Row],[Total]],Table2[Total],0)</f>
        <v>33</v>
      </c>
    </row>
    <row r="17" spans="1:41" ht="26.25" x14ac:dyDescent="0.4">
      <c r="A17" s="30" t="s">
        <v>334</v>
      </c>
      <c r="B17" s="30" t="s">
        <v>335</v>
      </c>
      <c r="C17" s="31">
        <v>15</v>
      </c>
      <c r="D17" s="32">
        <f>IF(Table2[Agr]="","",RANK(Table2[[#This Row],[Agr]], Table2[Agr],0))</f>
        <v>23</v>
      </c>
      <c r="E17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17" s="31"/>
      <c r="G17" s="32" t="str">
        <f>IF(Table2[Bk]="","",RANK(Table2[[#This Row],[Bk]], Table2[Bk],0))</f>
        <v/>
      </c>
      <c r="H17" s="32" t="str">
        <f>IF(Table2[[#This Row],[Bk]]="","",IF(Table2[[#This Row],[Bk]]&gt;=80,"A", IF(Table2[[#This Row],[Bk]]&gt;=70,"B", IF(Table2[[#This Row],[Bk]]&gt;=51,"C",IF(Table2[[#This Row],[Bk]]&gt;=40,"D","F")))))</f>
        <v/>
      </c>
      <c r="I17" s="33">
        <v>16</v>
      </c>
      <c r="J17" s="32">
        <f>IF(Table2[Bio]="","",RANK(Table2[[#This Row],[Bio]], Table2[Bio],0))</f>
        <v>24</v>
      </c>
      <c r="K17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7" s="31"/>
      <c r="M17" s="32" t="str">
        <f>IF(Table2[Chem]="","",RANK(Table2[[#This Row],[Chem]], Table2[Chem],0))</f>
        <v/>
      </c>
      <c r="N17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17" s="32">
        <v>28</v>
      </c>
      <c r="P17" s="32">
        <v>23</v>
      </c>
      <c r="Q17" s="31">
        <f>Table2[[#This Row],[Chi_I]]+Table2[[#This Row],[Chi_I2]]</f>
        <v>51</v>
      </c>
      <c r="R17" s="32">
        <f>IF(Table2[Chi]="","",RANK(Table2[[#This Row],[Chi]], Table2[Chi],0))</f>
        <v>22</v>
      </c>
      <c r="S17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17" s="32">
        <v>11</v>
      </c>
      <c r="U17" s="32">
        <v>9</v>
      </c>
      <c r="V17" s="31">
        <f>Table2[[#This Row],[Eng_I]]+Table2[[#This Row],[Eng_II]]</f>
        <v>20</v>
      </c>
      <c r="W17" s="32">
        <f>IF(Table2[Eng]="","",RANK(Table2[[#This Row],[Eng]], Table2[Eng],0))</f>
        <v>28</v>
      </c>
      <c r="X17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17" s="31">
        <v>14</v>
      </c>
      <c r="Z17" s="32">
        <f>IF(Table2[Geo]="","",RANK(Table2[[#This Row],[Geo]], Table2[Geo],0))</f>
        <v>23</v>
      </c>
      <c r="AA17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7" s="31">
        <v>31</v>
      </c>
      <c r="AC17" s="32">
        <f>IF(Table2[His]="","",RANK(Table2[[#This Row],[His]], Table2[His],0))</f>
        <v>15</v>
      </c>
      <c r="AD17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17" s="31">
        <v>7</v>
      </c>
      <c r="AF17" s="32">
        <f>IF(Table2[Maths]="","",RANK(Table2[[#This Row],[Maths]], Table2[Maths],0))</f>
        <v>23</v>
      </c>
      <c r="AG17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7" s="31">
        <v>15</v>
      </c>
      <c r="AI17" s="32">
        <f>IF(Table2[Phy]="","",RANK(Table2[[#This Row],[Phy]], Table2[Phy],0))</f>
        <v>14</v>
      </c>
      <c r="AJ17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7" s="31">
        <v>37</v>
      </c>
      <c r="AL17" s="32">
        <f>IF(Table2[Sod]="","",RANK(Table2[[#This Row],[Sod]], Table2[Sod],0))</f>
        <v>25</v>
      </c>
      <c r="AM17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17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206</v>
      </c>
      <c r="AO17" s="34">
        <f>RANK(Table2[[#This Row],[Total]],Table2[Total],0)</f>
        <v>26</v>
      </c>
    </row>
    <row r="18" spans="1:41" ht="26.25" x14ac:dyDescent="0.4">
      <c r="A18" s="30" t="s">
        <v>210</v>
      </c>
      <c r="B18" s="30" t="s">
        <v>211</v>
      </c>
      <c r="C18" s="31">
        <v>18</v>
      </c>
      <c r="D18" s="32">
        <f>IF(Table2[Agr]="","",RANK(Table2[[#This Row],[Agr]], Table2[Agr],0))</f>
        <v>18</v>
      </c>
      <c r="E18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18" s="31">
        <v>16</v>
      </c>
      <c r="G18" s="32">
        <f>IF(Table2[Bk]="","",RANK(Table2[[#This Row],[Bk]], Table2[Bk],0))</f>
        <v>21</v>
      </c>
      <c r="H18" s="32" t="str">
        <f>IF(Table2[[#This Row],[Bk]]="","",IF(Table2[[#This Row],[Bk]]&gt;=80,"A", IF(Table2[[#This Row],[Bk]]&gt;=70,"B", IF(Table2[[#This Row],[Bk]]&gt;=51,"C",IF(Table2[[#This Row],[Bk]]&gt;=40,"D","F")))))</f>
        <v>F</v>
      </c>
      <c r="I18" s="33">
        <v>14</v>
      </c>
      <c r="J18" s="32">
        <f>IF(Table2[Bio]="","",RANK(Table2[[#This Row],[Bio]], Table2[Bio],0))</f>
        <v>29</v>
      </c>
      <c r="K18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18" s="31">
        <v>15</v>
      </c>
      <c r="M18" s="32">
        <f>IF(Table2[Chem]="","",RANK(Table2[[#This Row],[Chem]], Table2[Chem],0))</f>
        <v>16</v>
      </c>
      <c r="N18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18" s="32">
        <v>20</v>
      </c>
      <c r="P18" s="32">
        <v>19</v>
      </c>
      <c r="Q18" s="31">
        <f>Table2[[#This Row],[Chi_I]]+Table2[[#This Row],[Chi_I2]]</f>
        <v>39</v>
      </c>
      <c r="R18" s="32">
        <f>IF(Table2[Chi]="","",RANK(Table2[[#This Row],[Chi]], Table2[Chi],0))</f>
        <v>33</v>
      </c>
      <c r="S18" s="32" t="str">
        <f>IF(Table2[[#This Row],[Chi]]="","",IF(Table2[[#This Row],[Chi]]&gt;=80,"A", IF(Table2[[#This Row],[Chi]]&gt;=70,"B", IF(Table2[[#This Row],[Chi]]&gt;=51,"C",IF(Table2[[#This Row],[Chi]]&gt;=40,"D","F")))))</f>
        <v>F</v>
      </c>
      <c r="T18" s="32">
        <v>9</v>
      </c>
      <c r="U18" s="32">
        <v>12</v>
      </c>
      <c r="V18" s="31">
        <f>Table2[[#This Row],[Eng_I]]+Table2[[#This Row],[Eng_II]]</f>
        <v>21</v>
      </c>
      <c r="W18" s="32">
        <f>IF(Table2[Eng]="","",RANK(Table2[[#This Row],[Eng]], Table2[Eng],0))</f>
        <v>27</v>
      </c>
      <c r="X18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18" s="31">
        <v>26</v>
      </c>
      <c r="Z18" s="32">
        <f>IF(Table2[Geo]="","",RANK(Table2[[#This Row],[Geo]], Table2[Geo],0))</f>
        <v>15</v>
      </c>
      <c r="AA18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8" s="31"/>
      <c r="AC18" s="32" t="str">
        <f>IF(Table2[His]="","",RANK(Table2[[#This Row],[His]], Table2[His],0))</f>
        <v/>
      </c>
      <c r="AD18" s="32" t="str">
        <f>IF(Table2[[#This Row],[His]]="","",IF(Table2[[#This Row],[His]]&gt;=80,"A", IF(Table2[[#This Row],[His]]&gt;=70,"B", IF(Table2[[#This Row],[His]]&gt;=51,"C",IF(Table2[[#This Row],[His]]&gt;=40,"D","F")))))</f>
        <v/>
      </c>
      <c r="AE18" s="31">
        <v>11</v>
      </c>
      <c r="AF18" s="32">
        <f>IF(Table2[Maths]="","",RANK(Table2[[#This Row],[Maths]], Table2[Maths],0))</f>
        <v>17</v>
      </c>
      <c r="AG18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8" s="31">
        <v>12</v>
      </c>
      <c r="AI18" s="32">
        <f>IF(Table2[Phy]="","",RANK(Table2[[#This Row],[Phy]], Table2[Phy],0))</f>
        <v>21</v>
      </c>
      <c r="AJ18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8" s="31">
        <v>46</v>
      </c>
      <c r="AL18" s="32">
        <f>IF(Table2[Sod]="","",RANK(Table2[[#This Row],[Sod]], Table2[Sod],0))</f>
        <v>18</v>
      </c>
      <c r="AM18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18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218</v>
      </c>
      <c r="AO18" s="34">
        <f>RANK(Table2[[#This Row],[Total]],Table2[Total],0)</f>
        <v>23</v>
      </c>
    </row>
    <row r="19" spans="1:41" ht="26.25" x14ac:dyDescent="0.4">
      <c r="A19" s="30" t="s">
        <v>193</v>
      </c>
      <c r="B19" s="30" t="s">
        <v>194</v>
      </c>
      <c r="C19" s="31">
        <v>40</v>
      </c>
      <c r="D19" s="32">
        <f>IF(Table2[Agr]="","",RANK(Table2[[#This Row],[Agr]], Table2[Agr],0))</f>
        <v>4</v>
      </c>
      <c r="E19" s="32" t="str">
        <f>IF(Table2[[#This Row],[Agr]]="","",IF(Table2[[#This Row],[Agr]]&gt;=80,"A", IF(Table2[[#This Row],[Agr]]&gt;=70,"B", IF(Table2[[#This Row],[Agr]]&gt;=51,"C",IF(Table2[[#This Row],[Agr]]&gt;=40,"D","F")))))</f>
        <v>D</v>
      </c>
      <c r="F19" s="31">
        <v>44</v>
      </c>
      <c r="G19" s="32">
        <f>IF(Table2[Bk]="","",RANK(Table2[[#This Row],[Bk]], Table2[Bk],0))</f>
        <v>8</v>
      </c>
      <c r="H19" s="32" t="str">
        <f>IF(Table2[[#This Row],[Bk]]="","",IF(Table2[[#This Row],[Bk]]&gt;=80,"A", IF(Table2[[#This Row],[Bk]]&gt;=70,"B", IF(Table2[[#This Row],[Bk]]&gt;=51,"C",IF(Table2[[#This Row],[Bk]]&gt;=40,"D","F")))))</f>
        <v>D</v>
      </c>
      <c r="I19" s="33">
        <v>57</v>
      </c>
      <c r="J19" s="32">
        <f>IF(Table2[Bio]="","",RANK(Table2[[#This Row],[Bio]], Table2[Bio],0))</f>
        <v>2</v>
      </c>
      <c r="K19" s="32" t="str">
        <f>IF(Table2[[#This Row],[Bio]]="","",IF(Table2[[#This Row],[Bio]]&gt;=80,"A", IF(Table2[[#This Row],[Bio]]&gt;=70,"B", IF(Table2[[#This Row],[Bio]]&gt;=51,"C",IF(Table2[[#This Row],[Bio]]&gt;=40,"D","F")))))</f>
        <v>C</v>
      </c>
      <c r="L19" s="31">
        <v>24</v>
      </c>
      <c r="M19" s="32">
        <f>IF(Table2[Chem]="","",RANK(Table2[[#This Row],[Chem]], Table2[Chem],0))</f>
        <v>5</v>
      </c>
      <c r="N19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19" s="32">
        <v>27</v>
      </c>
      <c r="P19" s="32">
        <v>37</v>
      </c>
      <c r="Q19" s="31">
        <f>Table2[[#This Row],[Chi_I]]+Table2[[#This Row],[Chi_I2]]</f>
        <v>64</v>
      </c>
      <c r="R19" s="32">
        <f>IF(Table2[Chi]="","",RANK(Table2[[#This Row],[Chi]], Table2[Chi],0))</f>
        <v>10</v>
      </c>
      <c r="S19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19" s="32">
        <v>20</v>
      </c>
      <c r="U19" s="32">
        <v>23</v>
      </c>
      <c r="V19" s="31">
        <f>Table2[[#This Row],[Eng_I]]+Table2[[#This Row],[Eng_II]]</f>
        <v>43</v>
      </c>
      <c r="W19" s="32">
        <f>IF(Table2[Eng]="","",RANK(Table2[[#This Row],[Eng]], Table2[Eng],0))</f>
        <v>6</v>
      </c>
      <c r="X19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19" s="31">
        <v>37</v>
      </c>
      <c r="Z19" s="32">
        <f>IF(Table2[Geo]="","",RANK(Table2[[#This Row],[Geo]], Table2[Geo],0))</f>
        <v>5</v>
      </c>
      <c r="AA19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19" s="31">
        <v>52</v>
      </c>
      <c r="AC19" s="32">
        <f>IF(Table2[His]="","",RANK(Table2[[#This Row],[His]], Table2[His],0))</f>
        <v>4</v>
      </c>
      <c r="AD19" s="32" t="str">
        <f>IF(Table2[[#This Row],[His]]="","",IF(Table2[[#This Row],[His]]&gt;=80,"A", IF(Table2[[#This Row],[His]]&gt;=70,"B", IF(Table2[[#This Row],[His]]&gt;=51,"C",IF(Table2[[#This Row],[His]]&gt;=40,"D","F")))))</f>
        <v>C</v>
      </c>
      <c r="AE19" s="31">
        <v>17</v>
      </c>
      <c r="AF19" s="32">
        <f>IF(Table2[Maths]="","",RANK(Table2[[#This Row],[Maths]], Table2[Maths],0))</f>
        <v>12</v>
      </c>
      <c r="AG19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19" s="31">
        <v>19</v>
      </c>
      <c r="AI19" s="32">
        <f>IF(Table2[Phy]="","",RANK(Table2[[#This Row],[Phy]], Table2[Phy],0))</f>
        <v>8</v>
      </c>
      <c r="AJ19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19" s="31">
        <v>72</v>
      </c>
      <c r="AL19" s="32">
        <f>IF(Table2[Sod]="","",RANK(Table2[[#This Row],[Sod]], Table2[Sod],0))</f>
        <v>2</v>
      </c>
      <c r="AM19" s="32" t="str">
        <f>IF(Table2[[#This Row],[Sod]]="","",IF(Table2[[#This Row],[Sod]]&gt;=80,"A", IF(Table2[[#This Row],[Sod]]&gt;=70,"B", IF(Table2[[#This Row],[Sod]]&gt;=51,"C",IF(Table2[[#This Row],[Sod]]&gt;=40,"D","F")))))</f>
        <v>B</v>
      </c>
      <c r="AN19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469</v>
      </c>
      <c r="AO19" s="34">
        <f>RANK(Table2[[#This Row],[Total]],Table2[Total],0)</f>
        <v>4</v>
      </c>
    </row>
    <row r="20" spans="1:41" ht="26.25" x14ac:dyDescent="0.4">
      <c r="A20" s="30" t="s">
        <v>213</v>
      </c>
      <c r="B20" s="30" t="s">
        <v>158</v>
      </c>
      <c r="C20" s="31"/>
      <c r="D20" s="32" t="str">
        <f>IF(Table2[Agr]="","",RANK(Table2[[#This Row],[Agr]], Table2[Agr],0))</f>
        <v/>
      </c>
      <c r="E20" s="32" t="str">
        <f>IF(Table2[[#This Row],[Agr]]="","",IF(Table2[[#This Row],[Agr]]&gt;=80,"A", IF(Table2[[#This Row],[Agr]]&gt;=70,"B", IF(Table2[[#This Row],[Agr]]&gt;=51,"C",IF(Table2[[#This Row],[Agr]]&gt;=40,"D","F")))))</f>
        <v/>
      </c>
      <c r="F20" s="31">
        <v>6</v>
      </c>
      <c r="G20" s="32">
        <f>IF(Table2[Bk]="","",RANK(Table2[[#This Row],[Bk]], Table2[Bk],0))</f>
        <v>23</v>
      </c>
      <c r="H20" s="32" t="str">
        <f>IF(Table2[[#This Row],[Bk]]="","",IF(Table2[[#This Row],[Bk]]&gt;=80,"A", IF(Table2[[#This Row],[Bk]]&gt;=70,"B", IF(Table2[[#This Row],[Bk]]&gt;=51,"C",IF(Table2[[#This Row],[Bk]]&gt;=40,"D","F")))))</f>
        <v>F</v>
      </c>
      <c r="I20" s="33">
        <v>19</v>
      </c>
      <c r="J20" s="32">
        <f>IF(Table2[Bio]="","",RANK(Table2[[#This Row],[Bio]], Table2[Bio],0))</f>
        <v>20</v>
      </c>
      <c r="K20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0" s="31">
        <v>11</v>
      </c>
      <c r="M20" s="32">
        <f>IF(Table2[Chem]="","",RANK(Table2[[#This Row],[Chem]], Table2[Chem],0))</f>
        <v>23</v>
      </c>
      <c r="N20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0" s="32">
        <v>17</v>
      </c>
      <c r="P20" s="32">
        <v>26</v>
      </c>
      <c r="Q20" s="31">
        <f>Table2[[#This Row],[Chi_I]]+Table2[[#This Row],[Chi_I2]]</f>
        <v>43</v>
      </c>
      <c r="R20" s="32">
        <f>IF(Table2[Chi]="","",RANK(Table2[[#This Row],[Chi]], Table2[Chi],0))</f>
        <v>32</v>
      </c>
      <c r="S20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20" s="32">
        <v>12</v>
      </c>
      <c r="U20" s="32">
        <v>12</v>
      </c>
      <c r="V20" s="31">
        <f>Table2[[#This Row],[Eng_I]]+Table2[[#This Row],[Eng_II]]</f>
        <v>24</v>
      </c>
      <c r="W20" s="32">
        <f>IF(Table2[Eng]="","",RANK(Table2[[#This Row],[Eng]], Table2[Eng],0))</f>
        <v>25</v>
      </c>
      <c r="X20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20" s="31">
        <v>14</v>
      </c>
      <c r="Z20" s="32">
        <f>IF(Table2[Geo]="","",RANK(Table2[[#This Row],[Geo]], Table2[Geo],0))</f>
        <v>23</v>
      </c>
      <c r="AA20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20" s="31"/>
      <c r="AC20" s="32" t="str">
        <f>IF(Table2[His]="","",RANK(Table2[[#This Row],[His]], Table2[His],0))</f>
        <v/>
      </c>
      <c r="AD20" s="32" t="str">
        <f>IF(Table2[[#This Row],[His]]="","",IF(Table2[[#This Row],[His]]&gt;=80,"A", IF(Table2[[#This Row],[His]]&gt;=70,"B", IF(Table2[[#This Row],[His]]&gt;=51,"C",IF(Table2[[#This Row],[His]]&gt;=40,"D","F")))))</f>
        <v/>
      </c>
      <c r="AE20" s="31">
        <v>7</v>
      </c>
      <c r="AF20" s="32">
        <f>IF(Table2[Maths]="","",RANK(Table2[[#This Row],[Maths]], Table2[Maths],0))</f>
        <v>23</v>
      </c>
      <c r="AG20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0" s="31">
        <v>5</v>
      </c>
      <c r="AI20" s="32">
        <f>IF(Table2[Phy]="","",RANK(Table2[[#This Row],[Phy]], Table2[Phy],0))</f>
        <v>29</v>
      </c>
      <c r="AJ20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0" s="31">
        <v>19</v>
      </c>
      <c r="AL20" s="32">
        <f>IF(Table2[Sod]="","",RANK(Table2[[#This Row],[Sod]], Table2[Sod],0))</f>
        <v>33</v>
      </c>
      <c r="AM20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20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148</v>
      </c>
      <c r="AO20" s="34">
        <f>RANK(Table2[[#This Row],[Total]],Table2[Total],0)</f>
        <v>32</v>
      </c>
    </row>
    <row r="21" spans="1:41" ht="26.25" x14ac:dyDescent="0.4">
      <c r="A21" s="38" t="s">
        <v>184</v>
      </c>
      <c r="B21" s="38" t="s">
        <v>185</v>
      </c>
      <c r="C21" s="31">
        <v>32</v>
      </c>
      <c r="D21" s="32">
        <f>IF(Table2[Agr]="","",RANK(Table2[[#This Row],[Agr]], Table2[Agr],0))</f>
        <v>10</v>
      </c>
      <c r="E21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21" s="31">
        <v>55</v>
      </c>
      <c r="G21" s="32">
        <f>IF(Table2[Bk]="","",RANK(Table2[[#This Row],[Bk]], Table2[Bk],0))</f>
        <v>3</v>
      </c>
      <c r="H21" s="32" t="str">
        <f>IF(Table2[[#This Row],[Bk]]="","",IF(Table2[[#This Row],[Bk]]&gt;=80,"A", IF(Table2[[#This Row],[Bk]]&gt;=70,"B", IF(Table2[[#This Row],[Bk]]&gt;=51,"C",IF(Table2[[#This Row],[Bk]]&gt;=40,"D","F")))))</f>
        <v>C</v>
      </c>
      <c r="I21" s="33">
        <v>29</v>
      </c>
      <c r="J21" s="32">
        <f>IF(Table2[Bio]="","",RANK(Table2[[#This Row],[Bio]], Table2[Bio],0))</f>
        <v>14</v>
      </c>
      <c r="K21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1" s="31"/>
      <c r="M21" s="32" t="str">
        <f>IF(Table2[Chem]="","",RANK(Table2[[#This Row],[Chem]], Table2[Chem],0))</f>
        <v/>
      </c>
      <c r="N21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21" s="32">
        <v>26</v>
      </c>
      <c r="P21" s="32">
        <v>35</v>
      </c>
      <c r="Q21" s="31">
        <f>Table2[[#This Row],[Chi_I]]+Table2[[#This Row],[Chi_I2]]</f>
        <v>61</v>
      </c>
      <c r="R21" s="32">
        <f>IF(Table2[Chi]="","",RANK(Table2[[#This Row],[Chi]], Table2[Chi],0))</f>
        <v>13</v>
      </c>
      <c r="S21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21" s="32">
        <v>18</v>
      </c>
      <c r="U21" s="32">
        <v>25</v>
      </c>
      <c r="V21" s="31">
        <f>Table2[[#This Row],[Eng_I]]+Table2[[#This Row],[Eng_II]]</f>
        <v>43</v>
      </c>
      <c r="W21" s="32">
        <f>IF(Table2[Eng]="","",RANK(Table2[[#This Row],[Eng]], Table2[Eng],0))</f>
        <v>6</v>
      </c>
      <c r="X21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21" s="31"/>
      <c r="Z21" s="32" t="str">
        <f>IF(Table2[Geo]="","",RANK(Table2[[#This Row],[Geo]], Table2[Geo],0))</f>
        <v/>
      </c>
      <c r="AA21" s="32" t="str">
        <f>IF(Table2[[#This Row],[Geo]]="","",IF(Table2[[#This Row],[Geo]]&gt;=80,"A", IF(Table2[[#This Row],[Geo]]&gt;=70,"B", IF(Table2[[#This Row],[Geo]]&gt;=51,"C",IF(Table2[[#This Row],[Geo]]&gt;=40,"D","F")))))</f>
        <v/>
      </c>
      <c r="AB21" s="31">
        <v>48</v>
      </c>
      <c r="AC21" s="32">
        <f>IF(Table2[His]="","",RANK(Table2[[#This Row],[His]], Table2[His],0))</f>
        <v>7</v>
      </c>
      <c r="AD21" s="32" t="str">
        <f>IF(Table2[[#This Row],[His]]="","",IF(Table2[[#This Row],[His]]&gt;=80,"A", IF(Table2[[#This Row],[His]]&gt;=70,"B", IF(Table2[[#This Row],[His]]&gt;=51,"C",IF(Table2[[#This Row],[His]]&gt;=40,"D","F")))))</f>
        <v>D</v>
      </c>
      <c r="AE21" s="31">
        <v>6</v>
      </c>
      <c r="AF21" s="32">
        <f>IF(Table2[Maths]="","",RANK(Table2[[#This Row],[Maths]], Table2[Maths],0))</f>
        <v>27</v>
      </c>
      <c r="AG21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1" s="31">
        <v>23</v>
      </c>
      <c r="AI21" s="32">
        <f>IF(Table2[Phy]="","",RANK(Table2[[#This Row],[Phy]], Table2[Phy],0))</f>
        <v>4</v>
      </c>
      <c r="AJ21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1" s="31">
        <v>56</v>
      </c>
      <c r="AL21" s="32">
        <f>IF(Table2[Sod]="","",RANK(Table2[[#This Row],[Sod]], Table2[Sod],0))</f>
        <v>13</v>
      </c>
      <c r="AM21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1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353</v>
      </c>
      <c r="AO21" s="34">
        <f>RANK(Table2[[#This Row],[Total]],Table2[Total],0)</f>
        <v>11</v>
      </c>
    </row>
    <row r="22" spans="1:41" ht="26.25" x14ac:dyDescent="0.4">
      <c r="A22" s="30" t="s">
        <v>343</v>
      </c>
      <c r="B22" s="30" t="s">
        <v>181</v>
      </c>
      <c r="C22" s="31">
        <v>69</v>
      </c>
      <c r="D22" s="32">
        <f>IF(Table2[Agr]="","",RANK(Table2[[#This Row],[Agr]], Table2[Agr],0))</f>
        <v>1</v>
      </c>
      <c r="E22" s="32" t="str">
        <f>IF(Table2[[#This Row],[Agr]]="","",IF(Table2[[#This Row],[Agr]]&gt;=80,"A", IF(Table2[[#This Row],[Agr]]&gt;=70,"B", IF(Table2[[#This Row],[Agr]]&gt;=51,"C",IF(Table2[[#This Row],[Agr]]&gt;=40,"D","F")))))</f>
        <v>C</v>
      </c>
      <c r="F22" s="31">
        <v>58</v>
      </c>
      <c r="G22" s="32">
        <f>IF(Table2[Bk]="","",RANK(Table2[[#This Row],[Bk]], Table2[Bk],0))</f>
        <v>1</v>
      </c>
      <c r="H22" s="32" t="str">
        <f>IF(Table2[[#This Row],[Bk]]="","",IF(Table2[[#This Row],[Bk]]&gt;=80,"A", IF(Table2[[#This Row],[Bk]]&gt;=70,"B", IF(Table2[[#This Row],[Bk]]&gt;=51,"C",IF(Table2[[#This Row],[Bk]]&gt;=40,"D","F")))))</f>
        <v>C</v>
      </c>
      <c r="I22" s="33">
        <v>47</v>
      </c>
      <c r="J22" s="32">
        <f>IF(Table2[Bio]="","",RANK(Table2[[#This Row],[Bio]], Table2[Bio],0))</f>
        <v>3</v>
      </c>
      <c r="K22" s="32" t="str">
        <f>IF(Table2[[#This Row],[Bio]]="","",IF(Table2[[#This Row],[Bio]]&gt;=80,"A", IF(Table2[[#This Row],[Bio]]&gt;=70,"B", IF(Table2[[#This Row],[Bio]]&gt;=51,"C",IF(Table2[[#This Row],[Bio]]&gt;=40,"D","F")))))</f>
        <v>D</v>
      </c>
      <c r="L22" s="31">
        <v>43</v>
      </c>
      <c r="M22" s="32">
        <f>IF(Table2[Chem]="","",RANK(Table2[[#This Row],[Chem]], Table2[Chem],0))</f>
        <v>2</v>
      </c>
      <c r="N22" s="32" t="str">
        <f>IF(Table2[[#This Row],[Chem]]="","",IF(Table2[[#This Row],[Chem]]&gt;=80,"A", IF(Table2[[#This Row],[Chem]]&gt;=70,"B", IF(Table2[[#This Row],[Chem]]&gt;=51,"C",IF(Table2[[#This Row],[Chem]]&gt;=40,"D","F")))))</f>
        <v>D</v>
      </c>
      <c r="O22" s="32">
        <v>34</v>
      </c>
      <c r="P22" s="32">
        <v>35</v>
      </c>
      <c r="Q22" s="31">
        <f>Table2[[#This Row],[Chi_I]]+Table2[[#This Row],[Chi_I2]]</f>
        <v>69</v>
      </c>
      <c r="R22" s="32">
        <f>IF(Table2[Chi]="","",RANK(Table2[[#This Row],[Chi]], Table2[Chi],0))</f>
        <v>7</v>
      </c>
      <c r="S22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22" s="32">
        <v>22</v>
      </c>
      <c r="U22" s="32">
        <v>26</v>
      </c>
      <c r="V22" s="31">
        <f>Table2[[#This Row],[Eng_I]]+Table2[[#This Row],[Eng_II]]</f>
        <v>48</v>
      </c>
      <c r="W22" s="32">
        <f>IF(Table2[Eng]="","",RANK(Table2[[#This Row],[Eng]], Table2[Eng],0))</f>
        <v>2</v>
      </c>
      <c r="X22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22" s="31">
        <v>43</v>
      </c>
      <c r="Z22" s="32">
        <f>IF(Table2[Geo]="","",RANK(Table2[[#This Row],[Geo]], Table2[Geo],0))</f>
        <v>4</v>
      </c>
      <c r="AA22" s="32" t="str">
        <f>IF(Table2[[#This Row],[Geo]]="","",IF(Table2[[#This Row],[Geo]]&gt;=80,"A", IF(Table2[[#This Row],[Geo]]&gt;=70,"B", IF(Table2[[#This Row],[Geo]]&gt;=51,"C",IF(Table2[[#This Row],[Geo]]&gt;=40,"D","F")))))</f>
        <v>D</v>
      </c>
      <c r="AB22" s="31">
        <v>59</v>
      </c>
      <c r="AC22" s="32">
        <f>IF(Table2[His]="","",RANK(Table2[[#This Row],[His]], Table2[His],0))</f>
        <v>3</v>
      </c>
      <c r="AD22" s="32" t="str">
        <f>IF(Table2[[#This Row],[His]]="","",IF(Table2[[#This Row],[His]]&gt;=80,"A", IF(Table2[[#This Row],[His]]&gt;=70,"B", IF(Table2[[#This Row],[His]]&gt;=51,"C",IF(Table2[[#This Row],[His]]&gt;=40,"D","F")))))</f>
        <v>C</v>
      </c>
      <c r="AE22" s="31">
        <v>20</v>
      </c>
      <c r="AF22" s="32">
        <f>IF(Table2[Maths]="","",RANK(Table2[[#This Row],[Maths]], Table2[Maths],0))</f>
        <v>10</v>
      </c>
      <c r="AG22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2" s="31">
        <v>26</v>
      </c>
      <c r="AI22" s="32">
        <f>IF(Table2[Phy]="","",RANK(Table2[[#This Row],[Phy]], Table2[Phy],0))</f>
        <v>3</v>
      </c>
      <c r="AJ22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2" s="31">
        <v>69</v>
      </c>
      <c r="AL22" s="32">
        <f>IF(Table2[Sod]="","",RANK(Table2[[#This Row],[Sod]], Table2[Sod],0))</f>
        <v>3</v>
      </c>
      <c r="AM22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2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551</v>
      </c>
      <c r="AO22" s="34">
        <f>RANK(Table2[[#This Row],[Total]],Table2[Total],0)</f>
        <v>2</v>
      </c>
    </row>
    <row r="23" spans="1:41" ht="26.25" x14ac:dyDescent="0.4">
      <c r="A23" s="38" t="s">
        <v>182</v>
      </c>
      <c r="B23" s="38" t="s">
        <v>183</v>
      </c>
      <c r="C23" s="31">
        <v>42</v>
      </c>
      <c r="D23" s="32">
        <f>IF(Table2[Agr]="","",RANK(Table2[[#This Row],[Agr]], Table2[Agr],0))</f>
        <v>3</v>
      </c>
      <c r="E23" s="32" t="str">
        <f>IF(Table2[[#This Row],[Agr]]="","",IF(Table2[[#This Row],[Agr]]&gt;=80,"A", IF(Table2[[#This Row],[Agr]]&gt;=70,"B", IF(Table2[[#This Row],[Agr]]&gt;=51,"C",IF(Table2[[#This Row],[Agr]]&gt;=40,"D","F")))))</f>
        <v>D</v>
      </c>
      <c r="F23" s="31">
        <v>57</v>
      </c>
      <c r="G23" s="32">
        <f>IF(Table2[Bk]="","",RANK(Table2[[#This Row],[Bk]], Table2[Bk],0))</f>
        <v>2</v>
      </c>
      <c r="H23" s="32" t="str">
        <f>IF(Table2[[#This Row],[Bk]]="","",IF(Table2[[#This Row],[Bk]]&gt;=80,"A", IF(Table2[[#This Row],[Bk]]&gt;=70,"B", IF(Table2[[#This Row],[Bk]]&gt;=51,"C",IF(Table2[[#This Row],[Bk]]&gt;=40,"D","F")))))</f>
        <v>C</v>
      </c>
      <c r="I23" s="33">
        <v>30</v>
      </c>
      <c r="J23" s="32">
        <f>IF(Table2[Bio]="","",RANK(Table2[[#This Row],[Bio]], Table2[Bio],0))</f>
        <v>12</v>
      </c>
      <c r="K23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3" s="31">
        <v>21</v>
      </c>
      <c r="M23" s="32">
        <f>IF(Table2[Chem]="","",RANK(Table2[[#This Row],[Chem]], Table2[Chem],0))</f>
        <v>8</v>
      </c>
      <c r="N23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3" s="32">
        <v>28</v>
      </c>
      <c r="P23" s="32">
        <v>29</v>
      </c>
      <c r="Q23" s="31">
        <f>Table2[[#This Row],[Chi_I]]+Table2[[#This Row],[Chi_I2]]</f>
        <v>57</v>
      </c>
      <c r="R23" s="32">
        <f>IF(Table2[Chi]="","",RANK(Table2[[#This Row],[Chi]], Table2[Chi],0))</f>
        <v>19</v>
      </c>
      <c r="S23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23" s="32">
        <v>20</v>
      </c>
      <c r="U23" s="32">
        <v>26</v>
      </c>
      <c r="V23" s="31">
        <f>Table2[[#This Row],[Eng_I]]+Table2[[#This Row],[Eng_II]]</f>
        <v>46</v>
      </c>
      <c r="W23" s="32">
        <f>IF(Table2[Eng]="","",RANK(Table2[[#This Row],[Eng]], Table2[Eng],0))</f>
        <v>3</v>
      </c>
      <c r="X23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23" s="31"/>
      <c r="Z23" s="32" t="str">
        <f>IF(Table2[Geo]="","",RANK(Table2[[#This Row],[Geo]], Table2[Geo],0))</f>
        <v/>
      </c>
      <c r="AA23" s="32" t="str">
        <f>IF(Table2[[#This Row],[Geo]]="","",IF(Table2[[#This Row],[Geo]]&gt;=80,"A", IF(Table2[[#This Row],[Geo]]&gt;=70,"B", IF(Table2[[#This Row],[Geo]]&gt;=51,"C",IF(Table2[[#This Row],[Geo]]&gt;=40,"D","F")))))</f>
        <v/>
      </c>
      <c r="AB23" s="31">
        <v>46</v>
      </c>
      <c r="AC23" s="32">
        <f>IF(Table2[His]="","",RANK(Table2[[#This Row],[His]], Table2[His],0))</f>
        <v>8</v>
      </c>
      <c r="AD23" s="32" t="str">
        <f>IF(Table2[[#This Row],[His]]="","",IF(Table2[[#This Row],[His]]&gt;=80,"A", IF(Table2[[#This Row],[His]]&gt;=70,"B", IF(Table2[[#This Row],[His]]&gt;=51,"C",IF(Table2[[#This Row],[His]]&gt;=40,"D","F")))))</f>
        <v>D</v>
      </c>
      <c r="AE23" s="31">
        <v>11</v>
      </c>
      <c r="AF23" s="32">
        <f>IF(Table2[Maths]="","",RANK(Table2[[#This Row],[Maths]], Table2[Maths],0))</f>
        <v>17</v>
      </c>
      <c r="AG23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3" s="31">
        <v>9</v>
      </c>
      <c r="AI23" s="32">
        <f>IF(Table2[Phy]="","",RANK(Table2[[#This Row],[Phy]], Table2[Phy],0))</f>
        <v>27</v>
      </c>
      <c r="AJ23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3" s="31">
        <v>56</v>
      </c>
      <c r="AL23" s="32">
        <f>IF(Table2[Sod]="","",RANK(Table2[[#This Row],[Sod]], Table2[Sod],0))</f>
        <v>13</v>
      </c>
      <c r="AM23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3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375</v>
      </c>
      <c r="AO23" s="34">
        <f>RANK(Table2[[#This Row],[Total]],Table2[Total],0)</f>
        <v>9</v>
      </c>
    </row>
    <row r="24" spans="1:41" ht="26.25" x14ac:dyDescent="0.4">
      <c r="A24" s="30" t="s">
        <v>196</v>
      </c>
      <c r="B24" s="30" t="s">
        <v>350</v>
      </c>
      <c r="C24" s="31">
        <v>34</v>
      </c>
      <c r="D24" s="32">
        <f>IF(Table2[Agr]="","",RANK(Table2[[#This Row],[Agr]], Table2[Agr],0))</f>
        <v>9</v>
      </c>
      <c r="E24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24" s="31">
        <v>18</v>
      </c>
      <c r="G24" s="32">
        <f>IF(Table2[Bk]="","",RANK(Table2[[#This Row],[Bk]], Table2[Bk],0))</f>
        <v>20</v>
      </c>
      <c r="H24" s="32" t="str">
        <f>IF(Table2[[#This Row],[Bk]]="","",IF(Table2[[#This Row],[Bk]]&gt;=80,"A", IF(Table2[[#This Row],[Bk]]&gt;=70,"B", IF(Table2[[#This Row],[Bk]]&gt;=51,"C",IF(Table2[[#This Row],[Bk]]&gt;=40,"D","F")))))</f>
        <v>F</v>
      </c>
      <c r="I24" s="33">
        <v>32</v>
      </c>
      <c r="J24" s="32">
        <f>IF(Table2[Bio]="","",RANK(Table2[[#This Row],[Bio]], Table2[Bio],0))</f>
        <v>10</v>
      </c>
      <c r="K24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4" s="31">
        <v>17</v>
      </c>
      <c r="M24" s="32">
        <f>IF(Table2[Chem]="","",RANK(Table2[[#This Row],[Chem]], Table2[Chem],0))</f>
        <v>12</v>
      </c>
      <c r="N24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4" s="32">
        <v>27</v>
      </c>
      <c r="P24" s="32">
        <v>31</v>
      </c>
      <c r="Q24" s="31">
        <f>Table2[[#This Row],[Chi_I]]+Table2[[#This Row],[Chi_I2]]</f>
        <v>58</v>
      </c>
      <c r="R24" s="32">
        <f>IF(Table2[Chi]="","",RANK(Table2[[#This Row],[Chi]], Table2[Chi],0))</f>
        <v>18</v>
      </c>
      <c r="S24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24" s="32">
        <v>16</v>
      </c>
      <c r="U24" s="32">
        <v>10</v>
      </c>
      <c r="V24" s="31">
        <f>Table2[[#This Row],[Eng_I]]+Table2[[#This Row],[Eng_II]]</f>
        <v>26</v>
      </c>
      <c r="W24" s="32">
        <f>IF(Table2[Eng]="","",RANK(Table2[[#This Row],[Eng]], Table2[Eng],0))</f>
        <v>21</v>
      </c>
      <c r="X24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24" s="31">
        <v>28</v>
      </c>
      <c r="Z24" s="32">
        <f>IF(Table2[Geo]="","",RANK(Table2[[#This Row],[Geo]], Table2[Geo],0))</f>
        <v>13</v>
      </c>
      <c r="AA24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24" s="31">
        <v>34</v>
      </c>
      <c r="AC24" s="32">
        <f>IF(Table2[His]="","",RANK(Table2[[#This Row],[His]], Table2[His],0))</f>
        <v>12</v>
      </c>
      <c r="AD24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24" s="31">
        <v>24</v>
      </c>
      <c r="AF24" s="32">
        <f>IF(Table2[Maths]="","",RANK(Table2[[#This Row],[Maths]], Table2[Maths],0))</f>
        <v>6</v>
      </c>
      <c r="AG24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4" s="31">
        <v>12</v>
      </c>
      <c r="AI24" s="32">
        <f>IF(Table2[Phy]="","",RANK(Table2[[#This Row],[Phy]], Table2[Phy],0))</f>
        <v>21</v>
      </c>
      <c r="AJ24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4" s="31">
        <v>59</v>
      </c>
      <c r="AL24" s="32">
        <f>IF(Table2[Sod]="","",RANK(Table2[[#This Row],[Sod]], Table2[Sod],0))</f>
        <v>9</v>
      </c>
      <c r="AM24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4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342</v>
      </c>
      <c r="AO24" s="34">
        <f>RANK(Table2[[#This Row],[Total]],Table2[Total],0)</f>
        <v>12</v>
      </c>
    </row>
    <row r="25" spans="1:41" ht="26.25" x14ac:dyDescent="0.4">
      <c r="A25" s="30" t="s">
        <v>202</v>
      </c>
      <c r="B25" s="30" t="s">
        <v>203</v>
      </c>
      <c r="C25" s="31">
        <v>35</v>
      </c>
      <c r="D25" s="32">
        <f>IF(Table2[Agr]="","",RANK(Table2[[#This Row],[Agr]], Table2[Agr],0))</f>
        <v>8</v>
      </c>
      <c r="E25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25" s="31">
        <v>33</v>
      </c>
      <c r="G25" s="32">
        <f>IF(Table2[Bk]="","",RANK(Table2[[#This Row],[Bk]], Table2[Bk],0))</f>
        <v>13</v>
      </c>
      <c r="H25" s="32" t="str">
        <f>IF(Table2[[#This Row],[Bk]]="","",IF(Table2[[#This Row],[Bk]]&gt;=80,"A", IF(Table2[[#This Row],[Bk]]&gt;=70,"B", IF(Table2[[#This Row],[Bk]]&gt;=51,"C",IF(Table2[[#This Row],[Bk]]&gt;=40,"D","F")))))</f>
        <v>F</v>
      </c>
      <c r="I25" s="33">
        <v>34</v>
      </c>
      <c r="J25" s="32">
        <f>IF(Table2[Bio]="","",RANK(Table2[[#This Row],[Bio]], Table2[Bio],0))</f>
        <v>7</v>
      </c>
      <c r="K25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5" s="31">
        <v>25</v>
      </c>
      <c r="M25" s="32">
        <f>IF(Table2[Chem]="","",RANK(Table2[[#This Row],[Chem]], Table2[Chem],0))</f>
        <v>4</v>
      </c>
      <c r="N25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5" s="32">
        <v>35</v>
      </c>
      <c r="P25" s="32">
        <v>39</v>
      </c>
      <c r="Q25" s="31">
        <f>Table2[[#This Row],[Chi_I]]+Table2[[#This Row],[Chi_I2]]</f>
        <v>74</v>
      </c>
      <c r="R25" s="32">
        <f>IF(Table2[Chi]="","",RANK(Table2[[#This Row],[Chi]], Table2[Chi],0))</f>
        <v>2</v>
      </c>
      <c r="S25" s="32" t="str">
        <f>IF(Table2[[#This Row],[Chi]]="","",IF(Table2[[#This Row],[Chi]]&gt;=80,"A", IF(Table2[[#This Row],[Chi]]&gt;=70,"B", IF(Table2[[#This Row],[Chi]]&gt;=51,"C",IF(Table2[[#This Row],[Chi]]&gt;=40,"D","F")))))</f>
        <v>B</v>
      </c>
      <c r="T25" s="32">
        <v>22</v>
      </c>
      <c r="U25" s="32">
        <v>18</v>
      </c>
      <c r="V25" s="31">
        <f>Table2[[#This Row],[Eng_I]]+Table2[[#This Row],[Eng_II]]</f>
        <v>40</v>
      </c>
      <c r="W25" s="32">
        <f>IF(Table2[Eng]="","",RANK(Table2[[#This Row],[Eng]], Table2[Eng],0))</f>
        <v>10</v>
      </c>
      <c r="X25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25" s="31">
        <v>32</v>
      </c>
      <c r="Z25" s="32">
        <f>IF(Table2[Geo]="","",RANK(Table2[[#This Row],[Geo]], Table2[Geo],0))</f>
        <v>9</v>
      </c>
      <c r="AA25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25" s="31">
        <v>35</v>
      </c>
      <c r="AC25" s="32">
        <f>IF(Table2[His]="","",RANK(Table2[[#This Row],[His]], Table2[His],0))</f>
        <v>11</v>
      </c>
      <c r="AD25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25" s="31">
        <v>51</v>
      </c>
      <c r="AF25" s="32">
        <f>IF(Table2[Maths]="","",RANK(Table2[[#This Row],[Maths]], Table2[Maths],0))</f>
        <v>1</v>
      </c>
      <c r="AG25" s="32" t="str">
        <f>IF(Table2[[#This Row],[Maths]]="","",IF(Table2[[#This Row],[Maths]]&gt;=80,"A", IF(Table2[[#This Row],[Maths]]&gt;=70,"B", IF(Table2[[#This Row],[Maths]]&gt;=51,"C",IF(Table2[[#This Row],[Maths]]&gt;=40,"D","F")))))</f>
        <v>C</v>
      </c>
      <c r="AH25" s="31">
        <v>28</v>
      </c>
      <c r="AI25" s="32">
        <f>IF(Table2[Phy]="","",RANK(Table2[[#This Row],[Phy]], Table2[Phy],0))</f>
        <v>2</v>
      </c>
      <c r="AJ25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5" s="31">
        <v>57</v>
      </c>
      <c r="AL25" s="32">
        <f>IF(Table2[Sod]="","",RANK(Table2[[#This Row],[Sod]], Table2[Sod],0))</f>
        <v>10</v>
      </c>
      <c r="AM25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5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444</v>
      </c>
      <c r="AO25" s="34">
        <f>RANK(Table2[[#This Row],[Total]],Table2[Total],0)</f>
        <v>5</v>
      </c>
    </row>
    <row r="26" spans="1:41" ht="26.25" x14ac:dyDescent="0.4">
      <c r="A26" s="30" t="s">
        <v>206</v>
      </c>
      <c r="B26" s="30" t="s">
        <v>207</v>
      </c>
      <c r="C26" s="31">
        <v>11</v>
      </c>
      <c r="D26" s="32">
        <f>IF(Table2[Agr]="","",RANK(Table2[[#This Row],[Agr]], Table2[Agr],0))</f>
        <v>27</v>
      </c>
      <c r="E26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26" s="31">
        <v>22</v>
      </c>
      <c r="G26" s="32">
        <f>IF(Table2[Bk]="","",RANK(Table2[[#This Row],[Bk]], Table2[Bk],0))</f>
        <v>17</v>
      </c>
      <c r="H26" s="32" t="str">
        <f>IF(Table2[[#This Row],[Bk]]="","",IF(Table2[[#This Row],[Bk]]&gt;=80,"A", IF(Table2[[#This Row],[Bk]]&gt;=70,"B", IF(Table2[[#This Row],[Bk]]&gt;=51,"C",IF(Table2[[#This Row],[Bk]]&gt;=40,"D","F")))))</f>
        <v>F</v>
      </c>
      <c r="I26" s="33">
        <v>15</v>
      </c>
      <c r="J26" s="32">
        <f>IF(Table2[Bio]="","",RANK(Table2[[#This Row],[Bio]], Table2[Bio],0))</f>
        <v>26</v>
      </c>
      <c r="K26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6" s="31">
        <v>9</v>
      </c>
      <c r="M26" s="32">
        <f>IF(Table2[Chem]="","",RANK(Table2[[#This Row],[Chem]], Table2[Chem],0))</f>
        <v>24</v>
      </c>
      <c r="N26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6" s="32">
        <v>27</v>
      </c>
      <c r="P26" s="32">
        <v>24</v>
      </c>
      <c r="Q26" s="31">
        <f>Table2[[#This Row],[Chi_I]]+Table2[[#This Row],[Chi_I2]]</f>
        <v>51</v>
      </c>
      <c r="R26" s="32">
        <f>IF(Table2[Chi]="","",RANK(Table2[[#This Row],[Chi]], Table2[Chi],0))</f>
        <v>22</v>
      </c>
      <c r="S26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26" s="32">
        <v>7</v>
      </c>
      <c r="U26" s="32">
        <v>10</v>
      </c>
      <c r="V26" s="31">
        <f>Table2[[#This Row],[Eng_I]]+Table2[[#This Row],[Eng_II]]</f>
        <v>17</v>
      </c>
      <c r="W26" s="32">
        <f>IF(Table2[Eng]="","",RANK(Table2[[#This Row],[Eng]], Table2[Eng],0))</f>
        <v>32</v>
      </c>
      <c r="X26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26" s="31">
        <v>8</v>
      </c>
      <c r="Z26" s="32">
        <f>IF(Table2[Geo]="","",RANK(Table2[[#This Row],[Geo]], Table2[Geo],0))</f>
        <v>30</v>
      </c>
      <c r="AA26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26" s="31">
        <v>19</v>
      </c>
      <c r="AC26" s="32">
        <f>IF(Table2[His]="","",RANK(Table2[[#This Row],[His]], Table2[His],0))</f>
        <v>22</v>
      </c>
      <c r="AD26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26" s="31">
        <v>5</v>
      </c>
      <c r="AF26" s="32">
        <f>IF(Table2[Maths]="","",RANK(Table2[[#This Row],[Maths]], Table2[Maths],0))</f>
        <v>29</v>
      </c>
      <c r="AG26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6" s="31"/>
      <c r="AI26" s="32" t="str">
        <f>IF(Table2[Phy]="","",RANK(Table2[[#This Row],[Phy]], Table2[Phy],0))</f>
        <v/>
      </c>
      <c r="AJ26" s="32" t="str">
        <f>IF(Table2[[#This Row],[Phy]]="","",IF(Table2[[#This Row],[Phy]]&gt;=80,"A", IF(Table2[[#This Row],[Phy]]&gt;=70,"B", IF(Table2[[#This Row],[Phy]]&gt;=51,"C",IF(Table2[[#This Row],[Phy]]&gt;=40,"D","F")))))</f>
        <v/>
      </c>
      <c r="AK26" s="31">
        <v>40</v>
      </c>
      <c r="AL26" s="32">
        <f>IF(Table2[Sod]="","",RANK(Table2[[#This Row],[Sod]], Table2[Sod],0))</f>
        <v>23</v>
      </c>
      <c r="AM26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26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197</v>
      </c>
      <c r="AO26" s="34">
        <f>RANK(Table2[[#This Row],[Total]],Table2[Total],0)</f>
        <v>27</v>
      </c>
    </row>
    <row r="27" spans="1:41" ht="26.25" x14ac:dyDescent="0.4">
      <c r="A27" s="30" t="s">
        <v>341</v>
      </c>
      <c r="B27" s="30" t="s">
        <v>65</v>
      </c>
      <c r="C27" s="31"/>
      <c r="D27" s="32" t="str">
        <f>IF(Table2[Agr]="","",RANK(Table2[[#This Row],[Agr]], Table2[Agr],0))</f>
        <v/>
      </c>
      <c r="E27" s="32" t="str">
        <f>IF(Table2[[#This Row],[Agr]]="","",IF(Table2[[#This Row],[Agr]]&gt;=80,"A", IF(Table2[[#This Row],[Agr]]&gt;=70,"B", IF(Table2[[#This Row],[Agr]]&gt;=51,"C",IF(Table2[[#This Row],[Agr]]&gt;=40,"D","F")))))</f>
        <v/>
      </c>
      <c r="F27" s="31"/>
      <c r="G27" s="32" t="str">
        <f>IF(Table2[Bk]="","",RANK(Table2[[#This Row],[Bk]], Table2[Bk],0))</f>
        <v/>
      </c>
      <c r="H27" s="32" t="str">
        <f>IF(Table2[[#This Row],[Bk]]="","",IF(Table2[[#This Row],[Bk]]&gt;=80,"A", IF(Table2[[#This Row],[Bk]]&gt;=70,"B", IF(Table2[[#This Row],[Bk]]&gt;=51,"C",IF(Table2[[#This Row],[Bk]]&gt;=40,"D","F")))))</f>
        <v/>
      </c>
      <c r="I27" s="33">
        <v>17</v>
      </c>
      <c r="J27" s="32">
        <f>IF(Table2[Bio]="","",RANK(Table2[[#This Row],[Bio]], Table2[Bio],0))</f>
        <v>23</v>
      </c>
      <c r="K27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7" s="31">
        <v>14</v>
      </c>
      <c r="M27" s="32">
        <f>IF(Table2[Chem]="","",RANK(Table2[[#This Row],[Chem]], Table2[Chem],0))</f>
        <v>19</v>
      </c>
      <c r="N27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7" s="32">
        <v>22</v>
      </c>
      <c r="P27" s="32">
        <v>28</v>
      </c>
      <c r="Q27" s="31">
        <f>Table2[[#This Row],[Chi_I]]+Table2[[#This Row],[Chi_I2]]</f>
        <v>50</v>
      </c>
      <c r="R27" s="32">
        <f>IF(Table2[Chi]="","",RANK(Table2[[#This Row],[Chi]], Table2[Chi],0))</f>
        <v>25</v>
      </c>
      <c r="S27" s="32" t="str">
        <f>IF(Table2[[#This Row],[Chi]]="","",IF(Table2[[#This Row],[Chi]]&gt;=80,"A", IF(Table2[[#This Row],[Chi]]&gt;=70,"B", IF(Table2[[#This Row],[Chi]]&gt;=51,"C",IF(Table2[[#This Row],[Chi]]&gt;=40,"D","F")))))</f>
        <v>D</v>
      </c>
      <c r="T27" s="32">
        <v>15</v>
      </c>
      <c r="U27" s="32">
        <v>11</v>
      </c>
      <c r="V27" s="31">
        <f>Table2[[#This Row],[Eng_I]]+Table2[[#This Row],[Eng_II]]</f>
        <v>26</v>
      </c>
      <c r="W27" s="32">
        <f>IF(Table2[Eng]="","",RANK(Table2[[#This Row],[Eng]], Table2[Eng],0))</f>
        <v>21</v>
      </c>
      <c r="X27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27" s="31">
        <v>15</v>
      </c>
      <c r="Z27" s="32">
        <f>IF(Table2[Geo]="","",RANK(Table2[[#This Row],[Geo]], Table2[Geo],0))</f>
        <v>21</v>
      </c>
      <c r="AA27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27" s="31"/>
      <c r="AC27" s="32" t="str">
        <f>IF(Table2[His]="","",RANK(Table2[[#This Row],[His]], Table2[His],0))</f>
        <v/>
      </c>
      <c r="AD27" s="32" t="str">
        <f>IF(Table2[[#This Row],[His]]="","",IF(Table2[[#This Row],[His]]&gt;=80,"A", IF(Table2[[#This Row],[His]]&gt;=70,"B", IF(Table2[[#This Row],[His]]&gt;=51,"C",IF(Table2[[#This Row],[His]]&gt;=40,"D","F")))))</f>
        <v/>
      </c>
      <c r="AE27" s="31">
        <v>11</v>
      </c>
      <c r="AF27" s="32">
        <f>IF(Table2[Maths]="","",RANK(Table2[[#This Row],[Maths]], Table2[Maths],0))</f>
        <v>17</v>
      </c>
      <c r="AG27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7" s="31">
        <v>10</v>
      </c>
      <c r="AI27" s="32">
        <f>IF(Table2[Phy]="","",RANK(Table2[[#This Row],[Phy]], Table2[Phy],0))</f>
        <v>26</v>
      </c>
      <c r="AJ27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7" s="31">
        <v>33</v>
      </c>
      <c r="AL27" s="32">
        <f>IF(Table2[Sod]="","",RANK(Table2[[#This Row],[Sod]], Table2[Sod],0))</f>
        <v>28</v>
      </c>
      <c r="AM27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27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176</v>
      </c>
      <c r="AO27" s="34">
        <f>RANK(Table2[[#This Row],[Total]],Table2[Total],0)</f>
        <v>29</v>
      </c>
    </row>
    <row r="28" spans="1:41" ht="26.25" x14ac:dyDescent="0.4">
      <c r="A28" s="30" t="s">
        <v>352</v>
      </c>
      <c r="B28" s="30" t="s">
        <v>201</v>
      </c>
      <c r="C28" s="31">
        <v>40</v>
      </c>
      <c r="D28" s="32">
        <f>IF(Table2[Agr]="","",RANK(Table2[[#This Row],[Agr]], Table2[Agr],0))</f>
        <v>4</v>
      </c>
      <c r="E28" s="32" t="str">
        <f>IF(Table2[[#This Row],[Agr]]="","",IF(Table2[[#This Row],[Agr]]&gt;=80,"A", IF(Table2[[#This Row],[Agr]]&gt;=70,"B", IF(Table2[[#This Row],[Agr]]&gt;=51,"C",IF(Table2[[#This Row],[Agr]]&gt;=40,"D","F")))))</f>
        <v>D</v>
      </c>
      <c r="F28" s="31">
        <v>33</v>
      </c>
      <c r="G28" s="32">
        <f>IF(Table2[Bk]="","",RANK(Table2[[#This Row],[Bk]], Table2[Bk],0))</f>
        <v>13</v>
      </c>
      <c r="H28" s="32" t="str">
        <f>IF(Table2[[#This Row],[Bk]]="","",IF(Table2[[#This Row],[Bk]]&gt;=80,"A", IF(Table2[[#This Row],[Bk]]&gt;=70,"B", IF(Table2[[#This Row],[Bk]]&gt;=51,"C",IF(Table2[[#This Row],[Bk]]&gt;=40,"D","F")))))</f>
        <v>F</v>
      </c>
      <c r="I28" s="33">
        <v>71</v>
      </c>
      <c r="J28" s="32">
        <f>IF(Table2[Bio]="","",RANK(Table2[[#This Row],[Bio]], Table2[Bio],0))</f>
        <v>1</v>
      </c>
      <c r="K28" s="32" t="str">
        <f>IF(Table2[[#This Row],[Bio]]="","",IF(Table2[[#This Row],[Bio]]&gt;=80,"A", IF(Table2[[#This Row],[Bio]]&gt;=70,"B", IF(Table2[[#This Row],[Bio]]&gt;=51,"C",IF(Table2[[#This Row],[Bio]]&gt;=40,"D","F")))))</f>
        <v>B</v>
      </c>
      <c r="L28" s="31">
        <v>56</v>
      </c>
      <c r="M28" s="32">
        <f>IF(Table2[Chem]="","",RANK(Table2[[#This Row],[Chem]], Table2[Chem],0))</f>
        <v>1</v>
      </c>
      <c r="N28" s="32" t="str">
        <f>IF(Table2[[#This Row],[Chem]]="","",IF(Table2[[#This Row],[Chem]]&gt;=80,"A", IF(Table2[[#This Row],[Chem]]&gt;=70,"B", IF(Table2[[#This Row],[Chem]]&gt;=51,"C",IF(Table2[[#This Row],[Chem]]&gt;=40,"D","F")))))</f>
        <v>C</v>
      </c>
      <c r="O28" s="32">
        <v>37</v>
      </c>
      <c r="P28" s="32">
        <v>39</v>
      </c>
      <c r="Q28" s="31">
        <f>Table2[[#This Row],[Chi_I]]+Table2[[#This Row],[Chi_I2]]</f>
        <v>76</v>
      </c>
      <c r="R28" s="32">
        <f>IF(Table2[Chi]="","",RANK(Table2[[#This Row],[Chi]], Table2[Chi],0))</f>
        <v>1</v>
      </c>
      <c r="S28" s="32" t="str">
        <f>IF(Table2[[#This Row],[Chi]]="","",IF(Table2[[#This Row],[Chi]]&gt;=80,"A", IF(Table2[[#This Row],[Chi]]&gt;=70,"B", IF(Table2[[#This Row],[Chi]]&gt;=51,"C",IF(Table2[[#This Row],[Chi]]&gt;=40,"D","F")))))</f>
        <v>B</v>
      </c>
      <c r="T28" s="32">
        <v>29</v>
      </c>
      <c r="U28" s="32">
        <v>26</v>
      </c>
      <c r="V28" s="31">
        <f>Table2[[#This Row],[Eng_I]]+Table2[[#This Row],[Eng_II]]</f>
        <v>55</v>
      </c>
      <c r="W28" s="32">
        <f>IF(Table2[Eng]="","",RANK(Table2[[#This Row],[Eng]], Table2[Eng],0))</f>
        <v>1</v>
      </c>
      <c r="X28" s="32" t="str">
        <f>IF(Table2[[#This Row],[Eng]]="","",IF(Table2[[#This Row],[Eng]]&gt;=80,"A", IF(Table2[[#This Row],[Eng]]&gt;=70,"B", IF(Table2[[#This Row],[Eng]]&gt;=51,"C",IF(Table2[[#This Row],[Eng]]&gt;=40,"D","F")))))</f>
        <v>C</v>
      </c>
      <c r="Y28" s="31">
        <v>61</v>
      </c>
      <c r="Z28" s="32">
        <f>IF(Table2[Geo]="","",RANK(Table2[[#This Row],[Geo]], Table2[Geo],0))</f>
        <v>1</v>
      </c>
      <c r="AA28" s="32" t="str">
        <f>IF(Table2[[#This Row],[Geo]]="","",IF(Table2[[#This Row],[Geo]]&gt;=80,"A", IF(Table2[[#This Row],[Geo]]&gt;=70,"B", IF(Table2[[#This Row],[Geo]]&gt;=51,"C",IF(Table2[[#This Row],[Geo]]&gt;=40,"D","F")))))</f>
        <v>C</v>
      </c>
      <c r="AB28" s="31">
        <v>61</v>
      </c>
      <c r="AC28" s="32">
        <f>IF(Table2[His]="","",RANK(Table2[[#This Row],[His]], Table2[His],0))</f>
        <v>2</v>
      </c>
      <c r="AD28" s="32" t="str">
        <f>IF(Table2[[#This Row],[His]]="","",IF(Table2[[#This Row],[His]]&gt;=80,"A", IF(Table2[[#This Row],[His]]&gt;=70,"B", IF(Table2[[#This Row],[His]]&gt;=51,"C",IF(Table2[[#This Row],[His]]&gt;=40,"D","F")))))</f>
        <v>C</v>
      </c>
      <c r="AE28" s="31">
        <v>23</v>
      </c>
      <c r="AF28" s="32">
        <f>IF(Table2[Maths]="","",RANK(Table2[[#This Row],[Maths]], Table2[Maths],0))</f>
        <v>8</v>
      </c>
      <c r="AG28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8" s="31">
        <v>35</v>
      </c>
      <c r="AI28" s="32">
        <f>IF(Table2[Phy]="","",RANK(Table2[[#This Row],[Phy]], Table2[Phy],0))</f>
        <v>1</v>
      </c>
      <c r="AJ28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8" s="31">
        <v>68</v>
      </c>
      <c r="AL28" s="32">
        <f>IF(Table2[Sod]="","",RANK(Table2[[#This Row],[Sod]], Table2[Sod],0))</f>
        <v>4</v>
      </c>
      <c r="AM28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8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579</v>
      </c>
      <c r="AO28" s="34">
        <f>RANK(Table2[[#This Row],[Total]],Table2[Total],0)</f>
        <v>1</v>
      </c>
    </row>
    <row r="29" spans="1:41" ht="26.25" x14ac:dyDescent="0.4">
      <c r="A29" s="30" t="s">
        <v>95</v>
      </c>
      <c r="B29" s="30" t="s">
        <v>205</v>
      </c>
      <c r="C29" s="31">
        <v>24</v>
      </c>
      <c r="D29" s="32">
        <f>IF(Table2[Agr]="","",RANK(Table2[[#This Row],[Agr]], Table2[Agr],0))</f>
        <v>14</v>
      </c>
      <c r="E29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29" s="31">
        <v>26</v>
      </c>
      <c r="G29" s="32">
        <f>IF(Table2[Bk]="","",RANK(Table2[[#This Row],[Bk]], Table2[Bk],0))</f>
        <v>16</v>
      </c>
      <c r="H29" s="32" t="str">
        <f>IF(Table2[[#This Row],[Bk]]="","",IF(Table2[[#This Row],[Bk]]&gt;=80,"A", IF(Table2[[#This Row],[Bk]]&gt;=70,"B", IF(Table2[[#This Row],[Bk]]&gt;=51,"C",IF(Table2[[#This Row],[Bk]]&gt;=40,"D","F")))))</f>
        <v>F</v>
      </c>
      <c r="I29" s="33">
        <v>37</v>
      </c>
      <c r="J29" s="32">
        <f>IF(Table2[Bio]="","",RANK(Table2[[#This Row],[Bio]], Table2[Bio],0))</f>
        <v>5</v>
      </c>
      <c r="K29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29" s="31">
        <v>17</v>
      </c>
      <c r="M29" s="32">
        <f>IF(Table2[Chem]="","",RANK(Table2[[#This Row],[Chem]], Table2[Chem],0))</f>
        <v>12</v>
      </c>
      <c r="N29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29" s="32">
        <v>27</v>
      </c>
      <c r="P29" s="32">
        <v>28</v>
      </c>
      <c r="Q29" s="31">
        <f>Table2[[#This Row],[Chi_I]]+Table2[[#This Row],[Chi_I2]]</f>
        <v>55</v>
      </c>
      <c r="R29" s="32">
        <f>IF(Table2[Chi]="","",RANK(Table2[[#This Row],[Chi]], Table2[Chi],0))</f>
        <v>20</v>
      </c>
      <c r="S29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29" s="32">
        <v>17</v>
      </c>
      <c r="U29" s="32">
        <v>17</v>
      </c>
      <c r="V29" s="31">
        <f>Table2[[#This Row],[Eng_I]]+Table2[[#This Row],[Eng_II]]</f>
        <v>34</v>
      </c>
      <c r="W29" s="32">
        <f>IF(Table2[Eng]="","",RANK(Table2[[#This Row],[Eng]], Table2[Eng],0))</f>
        <v>16</v>
      </c>
      <c r="X29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29" s="31">
        <v>20</v>
      </c>
      <c r="Z29" s="32">
        <f>IF(Table2[Geo]="","",RANK(Table2[[#This Row],[Geo]], Table2[Geo],0))</f>
        <v>17</v>
      </c>
      <c r="AA29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29" s="31">
        <v>26</v>
      </c>
      <c r="AC29" s="32">
        <f>IF(Table2[His]="","",RANK(Table2[[#This Row],[His]], Table2[His],0))</f>
        <v>16</v>
      </c>
      <c r="AD29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29" s="31">
        <v>7</v>
      </c>
      <c r="AF29" s="32">
        <f>IF(Table2[Maths]="","",RANK(Table2[[#This Row],[Maths]], Table2[Maths],0))</f>
        <v>23</v>
      </c>
      <c r="AG29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29" s="31">
        <v>14</v>
      </c>
      <c r="AI29" s="32">
        <f>IF(Table2[Phy]="","",RANK(Table2[[#This Row],[Phy]], Table2[Phy],0))</f>
        <v>17</v>
      </c>
      <c r="AJ29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29" s="31">
        <v>56</v>
      </c>
      <c r="AL29" s="32">
        <f>IF(Table2[Sod]="","",RANK(Table2[[#This Row],[Sod]], Table2[Sod],0))</f>
        <v>13</v>
      </c>
      <c r="AM29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29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316</v>
      </c>
      <c r="AO29" s="34">
        <f>RANK(Table2[[#This Row],[Total]],Table2[Total],0)</f>
        <v>16</v>
      </c>
    </row>
    <row r="30" spans="1:41" ht="26.25" x14ac:dyDescent="0.4">
      <c r="A30" s="30" t="s">
        <v>351</v>
      </c>
      <c r="B30" s="30" t="s">
        <v>208</v>
      </c>
      <c r="C30" s="31">
        <v>18</v>
      </c>
      <c r="D30" s="32">
        <f>IF(Table2[Agr]="","",RANK(Table2[[#This Row],[Agr]], Table2[Agr],0))</f>
        <v>18</v>
      </c>
      <c r="E30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30" s="31">
        <v>22</v>
      </c>
      <c r="G30" s="32">
        <f>IF(Table2[Bk]="","",RANK(Table2[[#This Row],[Bk]], Table2[Bk],0))</f>
        <v>17</v>
      </c>
      <c r="H30" s="32" t="str">
        <f>IF(Table2[[#This Row],[Bk]]="","",IF(Table2[[#This Row],[Bk]]&gt;=80,"A", IF(Table2[[#This Row],[Bk]]&gt;=70,"B", IF(Table2[[#This Row],[Bk]]&gt;=51,"C",IF(Table2[[#This Row],[Bk]]&gt;=40,"D","F")))))</f>
        <v>F</v>
      </c>
      <c r="I30" s="33">
        <v>16</v>
      </c>
      <c r="J30" s="32">
        <f>IF(Table2[Bio]="","",RANK(Table2[[#This Row],[Bio]], Table2[Bio],0))</f>
        <v>24</v>
      </c>
      <c r="K30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30" s="31">
        <v>17</v>
      </c>
      <c r="M30" s="32">
        <f>IF(Table2[Chem]="","",RANK(Table2[[#This Row],[Chem]], Table2[Chem],0))</f>
        <v>12</v>
      </c>
      <c r="N30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30" s="32">
        <v>29</v>
      </c>
      <c r="P30" s="32">
        <v>34</v>
      </c>
      <c r="Q30" s="31">
        <f>Table2[[#This Row],[Chi_I]]+Table2[[#This Row],[Chi_I2]]</f>
        <v>63</v>
      </c>
      <c r="R30" s="32">
        <f>IF(Table2[Chi]="","",RANK(Table2[[#This Row],[Chi]], Table2[Chi],0))</f>
        <v>11</v>
      </c>
      <c r="S30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30" s="32">
        <v>11</v>
      </c>
      <c r="U30" s="32">
        <v>14</v>
      </c>
      <c r="V30" s="31">
        <f>Table2[[#This Row],[Eng_I]]+Table2[[#This Row],[Eng_II]]</f>
        <v>25</v>
      </c>
      <c r="W30" s="32">
        <f>IF(Table2[Eng]="","",RANK(Table2[[#This Row],[Eng]], Table2[Eng],0))</f>
        <v>23</v>
      </c>
      <c r="X30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30" s="31">
        <v>17</v>
      </c>
      <c r="Z30" s="32">
        <f>IF(Table2[Geo]="","",RANK(Table2[[#This Row],[Geo]], Table2[Geo],0))</f>
        <v>19</v>
      </c>
      <c r="AA30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30" s="31"/>
      <c r="AC30" s="32" t="str">
        <f>IF(Table2[His]="","",RANK(Table2[[#This Row],[His]], Table2[His],0))</f>
        <v/>
      </c>
      <c r="AD30" s="32" t="str">
        <f>IF(Table2[[#This Row],[His]]="","",IF(Table2[[#This Row],[His]]&gt;=80,"A", IF(Table2[[#This Row],[His]]&gt;=70,"B", IF(Table2[[#This Row],[His]]&gt;=51,"C",IF(Table2[[#This Row],[His]]&gt;=40,"D","F")))))</f>
        <v/>
      </c>
      <c r="AE30" s="31">
        <v>30</v>
      </c>
      <c r="AF30" s="32">
        <f>IF(Table2[Maths]="","",RANK(Table2[[#This Row],[Maths]], Table2[Maths],0))</f>
        <v>4</v>
      </c>
      <c r="AG30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30" s="31">
        <v>15</v>
      </c>
      <c r="AI30" s="32">
        <f>IF(Table2[Phy]="","",RANK(Table2[[#This Row],[Phy]], Table2[Phy],0))</f>
        <v>14</v>
      </c>
      <c r="AJ30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30" s="31">
        <v>33</v>
      </c>
      <c r="AL30" s="32">
        <f>IF(Table2[Sod]="","",RANK(Table2[[#This Row],[Sod]], Table2[Sod],0))</f>
        <v>28</v>
      </c>
      <c r="AM30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30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256</v>
      </c>
      <c r="AO30" s="34">
        <f>RANK(Table2[[#This Row],[Total]],Table2[Total],0)</f>
        <v>21</v>
      </c>
    </row>
    <row r="31" spans="1:41" ht="26.25" x14ac:dyDescent="0.4">
      <c r="A31" s="30" t="s">
        <v>212</v>
      </c>
      <c r="B31" s="30" t="s">
        <v>138</v>
      </c>
      <c r="C31" s="31">
        <v>31</v>
      </c>
      <c r="D31" s="32">
        <f>IF(Table2[Agr]="","",RANK(Table2[[#This Row],[Agr]], Table2[Agr],0))</f>
        <v>12</v>
      </c>
      <c r="E31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31" s="31">
        <v>14</v>
      </c>
      <c r="G31" s="32">
        <f>IF(Table2[Bk]="","",RANK(Table2[[#This Row],[Bk]], Table2[Bk],0))</f>
        <v>22</v>
      </c>
      <c r="H31" s="32" t="str">
        <f>IF(Table2[[#This Row],[Bk]]="","",IF(Table2[[#This Row],[Bk]]&gt;=80,"A", IF(Table2[[#This Row],[Bk]]&gt;=70,"B", IF(Table2[[#This Row],[Bk]]&gt;=51,"C",IF(Table2[[#This Row],[Bk]]&gt;=40,"D","F")))))</f>
        <v>F</v>
      </c>
      <c r="I31" s="33">
        <v>35</v>
      </c>
      <c r="J31" s="32">
        <f>IF(Table2[Bio]="","",RANK(Table2[[#This Row],[Bio]], Table2[Bio],0))</f>
        <v>6</v>
      </c>
      <c r="K31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31" s="31">
        <v>16</v>
      </c>
      <c r="M31" s="32">
        <f>IF(Table2[Chem]="","",RANK(Table2[[#This Row],[Chem]], Table2[Chem],0))</f>
        <v>15</v>
      </c>
      <c r="N31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31" s="32">
        <v>30</v>
      </c>
      <c r="P31" s="32">
        <v>29</v>
      </c>
      <c r="Q31" s="31">
        <f>Table2[[#This Row],[Chi_I]]+Table2[[#This Row],[Chi_I2]]</f>
        <v>59</v>
      </c>
      <c r="R31" s="32">
        <f>IF(Table2[Chi]="","",RANK(Table2[[#This Row],[Chi]], Table2[Chi],0))</f>
        <v>16</v>
      </c>
      <c r="S31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31" s="32">
        <v>15</v>
      </c>
      <c r="U31" s="32">
        <v>13</v>
      </c>
      <c r="V31" s="31">
        <f>Table2[[#This Row],[Eng_I]]+Table2[[#This Row],[Eng_II]]</f>
        <v>28</v>
      </c>
      <c r="W31" s="32">
        <f>IF(Table2[Eng]="","",RANK(Table2[[#This Row],[Eng]], Table2[Eng],0))</f>
        <v>20</v>
      </c>
      <c r="X31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31" s="31">
        <v>25</v>
      </c>
      <c r="Z31" s="32">
        <f>IF(Table2[Geo]="","",RANK(Table2[[#This Row],[Geo]], Table2[Geo],0))</f>
        <v>16</v>
      </c>
      <c r="AA31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31" s="31">
        <v>21</v>
      </c>
      <c r="AC31" s="32">
        <f>IF(Table2[His]="","",RANK(Table2[[#This Row],[His]], Table2[His],0))</f>
        <v>20</v>
      </c>
      <c r="AD31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31" s="31">
        <v>7</v>
      </c>
      <c r="AF31" s="32">
        <f>IF(Table2[Maths]="","",RANK(Table2[[#This Row],[Maths]], Table2[Maths],0))</f>
        <v>23</v>
      </c>
      <c r="AG31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31" s="31">
        <v>17</v>
      </c>
      <c r="AI31" s="32">
        <f>IF(Table2[Phy]="","",RANK(Table2[[#This Row],[Phy]], Table2[Phy],0))</f>
        <v>13</v>
      </c>
      <c r="AJ31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31" s="31">
        <v>49</v>
      </c>
      <c r="AL31" s="32">
        <f>IF(Table2[Sod]="","",RANK(Table2[[#This Row],[Sod]], Table2[Sod],0))</f>
        <v>17</v>
      </c>
      <c r="AM31" s="32" t="str">
        <f>IF(Table2[[#This Row],[Sod]]="","",IF(Table2[[#This Row],[Sod]]&gt;=80,"A", IF(Table2[[#This Row],[Sod]]&gt;=70,"B", IF(Table2[[#This Row],[Sod]]&gt;=51,"C",IF(Table2[[#This Row],[Sod]]&gt;=40,"D","F")))))</f>
        <v>D</v>
      </c>
      <c r="AN31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302</v>
      </c>
      <c r="AO31" s="34">
        <f>RANK(Table2[[#This Row],[Total]],Table2[Total],0)</f>
        <v>18</v>
      </c>
    </row>
    <row r="32" spans="1:41" ht="26.25" x14ac:dyDescent="0.4">
      <c r="A32" s="30" t="s">
        <v>256</v>
      </c>
      <c r="B32" s="30" t="s">
        <v>138</v>
      </c>
      <c r="C32" s="31">
        <v>32</v>
      </c>
      <c r="D32" s="32">
        <f>IF(Table2[Agr]="","",RANK(Table2[[#This Row],[Agr]], Table2[Agr],0))</f>
        <v>10</v>
      </c>
      <c r="E32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32" s="31"/>
      <c r="G32" s="32" t="str">
        <f>IF(Table2[Bk]="","",RANK(Table2[[#This Row],[Bk]], Table2[Bk],0))</f>
        <v/>
      </c>
      <c r="H32" s="32" t="str">
        <f>IF(Table2[[#This Row],[Bk]]="","",IF(Table2[[#This Row],[Bk]]&gt;=80,"A", IF(Table2[[#This Row],[Bk]]&gt;=70,"B", IF(Table2[[#This Row],[Bk]]&gt;=51,"C",IF(Table2[[#This Row],[Bk]]&gt;=40,"D","F")))))</f>
        <v/>
      </c>
      <c r="I32" s="33">
        <v>24</v>
      </c>
      <c r="J32" s="32">
        <f>IF(Table2[Bio]="","",RANK(Table2[[#This Row],[Bio]], Table2[Bio],0))</f>
        <v>18</v>
      </c>
      <c r="K32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32" s="31">
        <v>21</v>
      </c>
      <c r="M32" s="32">
        <f>IF(Table2[Chem]="","",RANK(Table2[[#This Row],[Chem]], Table2[Chem],0))</f>
        <v>8</v>
      </c>
      <c r="N32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32" s="32">
        <v>30</v>
      </c>
      <c r="P32" s="32">
        <v>31</v>
      </c>
      <c r="Q32" s="31">
        <f>Table2[[#This Row],[Chi_I]]+Table2[[#This Row],[Chi_I2]]</f>
        <v>61</v>
      </c>
      <c r="R32" s="32">
        <f>IF(Table2[Chi]="","",RANK(Table2[[#This Row],[Chi]], Table2[Chi],0))</f>
        <v>13</v>
      </c>
      <c r="S32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32" s="32">
        <v>20</v>
      </c>
      <c r="U32" s="32">
        <v>15</v>
      </c>
      <c r="V32" s="31">
        <f>Table2[[#This Row],[Eng_I]]+Table2[[#This Row],[Eng_II]]</f>
        <v>35</v>
      </c>
      <c r="W32" s="32">
        <f>IF(Table2[Eng]="","",RANK(Table2[[#This Row],[Eng]], Table2[Eng],0))</f>
        <v>14</v>
      </c>
      <c r="X32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32" s="31">
        <v>47</v>
      </c>
      <c r="Z32" s="32">
        <f>IF(Table2[Geo]="","",RANK(Table2[[#This Row],[Geo]], Table2[Geo],0))</f>
        <v>3</v>
      </c>
      <c r="AA32" s="32" t="str">
        <f>IF(Table2[[#This Row],[Geo]]="","",IF(Table2[[#This Row],[Geo]]&gt;=80,"A", IF(Table2[[#This Row],[Geo]]&gt;=70,"B", IF(Table2[[#This Row],[Geo]]&gt;=51,"C",IF(Table2[[#This Row],[Geo]]&gt;=40,"D","F")))))</f>
        <v>D</v>
      </c>
      <c r="AB32" s="31"/>
      <c r="AC32" s="32" t="str">
        <f>IF(Table2[His]="","",RANK(Table2[[#This Row],[His]], Table2[His],0))</f>
        <v/>
      </c>
      <c r="AD32" s="32" t="str">
        <f>IF(Table2[[#This Row],[His]]="","",IF(Table2[[#This Row],[His]]&gt;=80,"A", IF(Table2[[#This Row],[His]]&gt;=70,"B", IF(Table2[[#This Row],[His]]&gt;=51,"C",IF(Table2[[#This Row],[His]]&gt;=40,"D","F")))))</f>
        <v/>
      </c>
      <c r="AE32" s="31">
        <v>36</v>
      </c>
      <c r="AF32" s="32">
        <f>IF(Table2[Maths]="","",RANK(Table2[[#This Row],[Maths]], Table2[Maths],0))</f>
        <v>3</v>
      </c>
      <c r="AG32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32" s="31">
        <v>19</v>
      </c>
      <c r="AI32" s="32">
        <f>IF(Table2[Phy]="","",RANK(Table2[[#This Row],[Phy]], Table2[Phy],0))</f>
        <v>8</v>
      </c>
      <c r="AJ32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32" s="31">
        <v>63</v>
      </c>
      <c r="AL32" s="32">
        <f>IF(Table2[Sod]="","",RANK(Table2[[#This Row],[Sod]], Table2[Sod],0))</f>
        <v>7</v>
      </c>
      <c r="AM32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32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338</v>
      </c>
      <c r="AO32" s="34">
        <f>RANK(Table2[[#This Row],[Total]],Table2[Total],0)</f>
        <v>13</v>
      </c>
    </row>
    <row r="33" spans="1:41" ht="26.25" x14ac:dyDescent="0.4">
      <c r="A33" s="30" t="s">
        <v>196</v>
      </c>
      <c r="B33" s="30" t="s">
        <v>197</v>
      </c>
      <c r="C33" s="31">
        <v>15</v>
      </c>
      <c r="D33" s="32">
        <f>IF(Table2[Agr]="","",RANK(Table2[[#This Row],[Agr]], Table2[Agr],0))</f>
        <v>23</v>
      </c>
      <c r="E33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33" s="31">
        <v>41</v>
      </c>
      <c r="G33" s="32">
        <f>IF(Table2[Bk]="","",RANK(Table2[[#This Row],[Bk]], Table2[Bk],0))</f>
        <v>10</v>
      </c>
      <c r="H33" s="32" t="str">
        <f>IF(Table2[[#This Row],[Bk]]="","",IF(Table2[[#This Row],[Bk]]&gt;=80,"A", IF(Table2[[#This Row],[Bk]]&gt;=70,"B", IF(Table2[[#This Row],[Bk]]&gt;=51,"C",IF(Table2[[#This Row],[Bk]]&gt;=40,"D","F")))))</f>
        <v>D</v>
      </c>
      <c r="I33" s="33">
        <v>19</v>
      </c>
      <c r="J33" s="32">
        <f>IF(Table2[Bio]="","",RANK(Table2[[#This Row],[Bio]], Table2[Bio],0))</f>
        <v>20</v>
      </c>
      <c r="K33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33" s="31">
        <v>13</v>
      </c>
      <c r="M33" s="32">
        <f>IF(Table2[Chem]="","",RANK(Table2[[#This Row],[Chem]], Table2[Chem],0))</f>
        <v>21</v>
      </c>
      <c r="N33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33" s="32">
        <v>32</v>
      </c>
      <c r="P33" s="32">
        <v>27</v>
      </c>
      <c r="Q33" s="31">
        <f>Table2[[#This Row],[Chi_I]]+Table2[[#This Row],[Chi_I2]]</f>
        <v>59</v>
      </c>
      <c r="R33" s="32">
        <f>IF(Table2[Chi]="","",RANK(Table2[[#This Row],[Chi]], Table2[Chi],0))</f>
        <v>16</v>
      </c>
      <c r="S33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33" s="32">
        <v>12</v>
      </c>
      <c r="U33" s="32">
        <v>20</v>
      </c>
      <c r="V33" s="31">
        <f>Table2[[#This Row],[Eng_I]]+Table2[[#This Row],[Eng_II]]</f>
        <v>32</v>
      </c>
      <c r="W33" s="32">
        <f>IF(Table2[Eng]="","",RANK(Table2[[#This Row],[Eng]], Table2[Eng],0))</f>
        <v>17</v>
      </c>
      <c r="X33" s="32" t="str">
        <f>IF(Table2[[#This Row],[Eng]]="","",IF(Table2[[#This Row],[Eng]]&gt;=80,"A", IF(Table2[[#This Row],[Eng]]&gt;=70,"B", IF(Table2[[#This Row],[Eng]]&gt;=51,"C",IF(Table2[[#This Row],[Eng]]&gt;=40,"D","F")))))</f>
        <v>F</v>
      </c>
      <c r="Y33" s="31">
        <v>17</v>
      </c>
      <c r="Z33" s="32">
        <f>IF(Table2[Geo]="","",RANK(Table2[[#This Row],[Geo]], Table2[Geo],0))</f>
        <v>19</v>
      </c>
      <c r="AA33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33" s="31"/>
      <c r="AC33" s="32" t="str">
        <f>IF(Table2[His]="","",RANK(Table2[[#This Row],[His]], Table2[His],0))</f>
        <v/>
      </c>
      <c r="AD33" s="32" t="str">
        <f>IF(Table2[[#This Row],[His]]="","",IF(Table2[[#This Row],[His]]&gt;=80,"A", IF(Table2[[#This Row],[His]]&gt;=70,"B", IF(Table2[[#This Row],[His]]&gt;=51,"C",IF(Table2[[#This Row],[His]]&gt;=40,"D","F")))))</f>
        <v/>
      </c>
      <c r="AE33" s="31">
        <v>11</v>
      </c>
      <c r="AF33" s="32">
        <f>IF(Table2[Maths]="","",RANK(Table2[[#This Row],[Maths]], Table2[Maths],0))</f>
        <v>17</v>
      </c>
      <c r="AG33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33" s="31">
        <v>14</v>
      </c>
      <c r="AI33" s="32">
        <f>IF(Table2[Phy]="","",RANK(Table2[[#This Row],[Phy]], Table2[Phy],0))</f>
        <v>17</v>
      </c>
      <c r="AJ33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33" s="31">
        <v>37</v>
      </c>
      <c r="AL33" s="32">
        <f>IF(Table2[Sod]="","",RANK(Table2[[#This Row],[Sod]], Table2[Sod],0))</f>
        <v>25</v>
      </c>
      <c r="AM33" s="32" t="str">
        <f>IF(Table2[[#This Row],[Sod]]="","",IF(Table2[[#This Row],[Sod]]&gt;=80,"A", IF(Table2[[#This Row],[Sod]]&gt;=70,"B", IF(Table2[[#This Row],[Sod]]&gt;=51,"C",IF(Table2[[#This Row],[Sod]]&gt;=40,"D","F")))))</f>
        <v>F</v>
      </c>
      <c r="AN33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258</v>
      </c>
      <c r="AO33" s="34">
        <f>RANK(Table2[[#This Row],[Total]],Table2[Total],0)</f>
        <v>20</v>
      </c>
    </row>
    <row r="34" spans="1:41" ht="26.25" x14ac:dyDescent="0.4">
      <c r="A34" s="30" t="s">
        <v>336</v>
      </c>
      <c r="B34" s="30" t="s">
        <v>337</v>
      </c>
      <c r="C34" s="31">
        <v>16</v>
      </c>
      <c r="D34" s="32">
        <f>IF(Table2[Agr]="","",RANK(Table2[[#This Row],[Agr]], Table2[Agr],0))</f>
        <v>22</v>
      </c>
      <c r="E34" s="32" t="str">
        <f>IF(Table2[[#This Row],[Agr]]="","",IF(Table2[[#This Row],[Agr]]&gt;=80,"A", IF(Table2[[#This Row],[Agr]]&gt;=70,"B", IF(Table2[[#This Row],[Agr]]&gt;=51,"C",IF(Table2[[#This Row],[Agr]]&gt;=40,"D","F")))))</f>
        <v>F</v>
      </c>
      <c r="F34" s="31"/>
      <c r="G34" s="32" t="str">
        <f>IF(Table2[Bk]="","",RANK(Table2[[#This Row],[Bk]], Table2[Bk],0))</f>
        <v/>
      </c>
      <c r="H34" s="32" t="str">
        <f>IF(Table2[[#This Row],[Bk]]="","",IF(Table2[[#This Row],[Bk]]&gt;=80,"A", IF(Table2[[#This Row],[Bk]]&gt;=70,"B", IF(Table2[[#This Row],[Bk]]&gt;=51,"C",IF(Table2[[#This Row],[Bk]]&gt;=40,"D","F")))))</f>
        <v/>
      </c>
      <c r="I34" s="33">
        <v>26</v>
      </c>
      <c r="J34" s="32">
        <f>IF(Table2[Bio]="","",RANK(Table2[[#This Row],[Bio]], Table2[Bio],0))</f>
        <v>16</v>
      </c>
      <c r="K34" s="32" t="str">
        <f>IF(Table2[[#This Row],[Bio]]="","",IF(Table2[[#This Row],[Bio]]&gt;=80,"A", IF(Table2[[#This Row],[Bio]]&gt;=70,"B", IF(Table2[[#This Row],[Bio]]&gt;=51,"C",IF(Table2[[#This Row],[Bio]]&gt;=40,"D","F")))))</f>
        <v>F</v>
      </c>
      <c r="L34" s="31">
        <v>15</v>
      </c>
      <c r="M34" s="32">
        <f>IF(Table2[Chem]="","",RANK(Table2[[#This Row],[Chem]], Table2[Chem],0))</f>
        <v>16</v>
      </c>
      <c r="N34" s="32" t="str">
        <f>IF(Table2[[#This Row],[Chem]]="","",IF(Table2[[#This Row],[Chem]]&gt;=80,"A", IF(Table2[[#This Row],[Chem]]&gt;=70,"B", IF(Table2[[#This Row],[Chem]]&gt;=51,"C",IF(Table2[[#This Row],[Chem]]&gt;=40,"D","F")))))</f>
        <v>F</v>
      </c>
      <c r="O34" s="32">
        <v>28</v>
      </c>
      <c r="P34" s="32">
        <v>33</v>
      </c>
      <c r="Q34" s="31">
        <f>Table2[[#This Row],[Chi_I]]+Table2[[#This Row],[Chi_I2]]</f>
        <v>61</v>
      </c>
      <c r="R34" s="32">
        <f>IF(Table2[Chi]="","",RANK(Table2[[#This Row],[Chi]], Table2[Chi],0))</f>
        <v>13</v>
      </c>
      <c r="S34" s="32" t="str">
        <f>IF(Table2[[#This Row],[Chi]]="","",IF(Table2[[#This Row],[Chi]]&gt;=80,"A", IF(Table2[[#This Row],[Chi]]&gt;=70,"B", IF(Table2[[#This Row],[Chi]]&gt;=51,"C",IF(Table2[[#This Row],[Chi]]&gt;=40,"D","F")))))</f>
        <v>C</v>
      </c>
      <c r="T34" s="32">
        <v>21</v>
      </c>
      <c r="U34" s="32">
        <v>25</v>
      </c>
      <c r="V34" s="31">
        <f>Table2[[#This Row],[Eng_I]]+Table2[[#This Row],[Eng_II]]</f>
        <v>46</v>
      </c>
      <c r="W34" s="32">
        <f>IF(Table2[Eng]="","",RANK(Table2[[#This Row],[Eng]], Table2[Eng],0))</f>
        <v>3</v>
      </c>
      <c r="X34" s="32" t="str">
        <f>IF(Table2[[#This Row],[Eng]]="","",IF(Table2[[#This Row],[Eng]]&gt;=80,"A", IF(Table2[[#This Row],[Eng]]&gt;=70,"B", IF(Table2[[#This Row],[Eng]]&gt;=51,"C",IF(Table2[[#This Row],[Eng]]&gt;=40,"D","F")))))</f>
        <v>D</v>
      </c>
      <c r="Y34" s="31">
        <v>29</v>
      </c>
      <c r="Z34" s="32">
        <f>IF(Table2[Geo]="","",RANK(Table2[[#This Row],[Geo]], Table2[Geo],0))</f>
        <v>12</v>
      </c>
      <c r="AA34" s="32" t="str">
        <f>IF(Table2[[#This Row],[Geo]]="","",IF(Table2[[#This Row],[Geo]]&gt;=80,"A", IF(Table2[[#This Row],[Geo]]&gt;=70,"B", IF(Table2[[#This Row],[Geo]]&gt;=51,"C",IF(Table2[[#This Row],[Geo]]&gt;=40,"D","F")))))</f>
        <v>F</v>
      </c>
      <c r="AB34" s="31">
        <v>34</v>
      </c>
      <c r="AC34" s="32">
        <f>IF(Table2[His]="","",RANK(Table2[[#This Row],[His]], Table2[His],0))</f>
        <v>12</v>
      </c>
      <c r="AD34" s="32" t="str">
        <f>IF(Table2[[#This Row],[His]]="","",IF(Table2[[#This Row],[His]]&gt;=80,"A", IF(Table2[[#This Row],[His]]&gt;=70,"B", IF(Table2[[#This Row],[His]]&gt;=51,"C",IF(Table2[[#This Row],[His]]&gt;=40,"D","F")))))</f>
        <v>F</v>
      </c>
      <c r="AE34" s="31">
        <v>9</v>
      </c>
      <c r="AF34" s="32">
        <f>IF(Table2[Maths]="","",RANK(Table2[[#This Row],[Maths]], Table2[Maths],0))</f>
        <v>22</v>
      </c>
      <c r="AG34" s="32" t="str">
        <f>IF(Table2[[#This Row],[Maths]]="","",IF(Table2[[#This Row],[Maths]]&gt;=80,"A", IF(Table2[[#This Row],[Maths]]&gt;=70,"B", IF(Table2[[#This Row],[Maths]]&gt;=51,"C",IF(Table2[[#This Row],[Maths]]&gt;=40,"D","F")))))</f>
        <v>F</v>
      </c>
      <c r="AH34" s="31">
        <v>14</v>
      </c>
      <c r="AI34" s="32">
        <f>IF(Table2[Phy]="","",RANK(Table2[[#This Row],[Phy]], Table2[Phy],0))</f>
        <v>17</v>
      </c>
      <c r="AJ34" s="32" t="str">
        <f>IF(Table2[[#This Row],[Phy]]="","",IF(Table2[[#This Row],[Phy]]&gt;=80,"A", IF(Table2[[#This Row],[Phy]]&gt;=70,"B", IF(Table2[[#This Row],[Phy]]&gt;=51,"C",IF(Table2[[#This Row],[Phy]]&gt;=40,"D","F")))))</f>
        <v>F</v>
      </c>
      <c r="AK34" s="31">
        <v>57</v>
      </c>
      <c r="AL34" s="32">
        <f>IF(Table2[Sod]="","",RANK(Table2[[#This Row],[Sod]], Table2[Sod],0))</f>
        <v>10</v>
      </c>
      <c r="AM34" s="32" t="str">
        <f>IF(Table2[[#This Row],[Sod]]="","",IF(Table2[[#This Row],[Sod]]&gt;=80,"A", IF(Table2[[#This Row],[Sod]]&gt;=70,"B", IF(Table2[[#This Row],[Sod]]&gt;=51,"C",IF(Table2[[#This Row],[Sod]]&gt;=40,"D","F")))))</f>
        <v>C</v>
      </c>
      <c r="AN34" s="34">
        <f>SUM(Table2[[#This Row],[Agr]],Table2[[#This Row],[Bk]],Table2[[#This Row],[Bio]],Table2[[#This Row],[Chem]],Table2[[#This Row],[Chi]],Table2[[#This Row],[Eng]],Table2[[#This Row],[Geo]],Table2[[#This Row],[His]],Table2[[#This Row],[Maths]],Table2[[#This Row],[Phy]],Table2[[#This Row],[Sod]])</f>
        <v>307</v>
      </c>
      <c r="AO34" s="34">
        <f>RANK(Table2[[#This Row],[Total]],Table2[Total],0)</f>
        <v>17</v>
      </c>
    </row>
    <row r="35" spans="1:41" ht="26.25" x14ac:dyDescent="0.4">
      <c r="A35" s="30"/>
      <c r="B35" s="30"/>
      <c r="C35" s="31"/>
      <c r="D35" s="32" t="str">
        <f>IF(Table2[Agr]="","",RANK(Table2[[#This Row],[Agr]], Table2[Agr],0))</f>
        <v/>
      </c>
      <c r="E35" s="32" t="str">
        <f>IF(Table2[[#This Row],[Agr]]="","",IF(Table2[[#This Row],[Agr]]&gt;=80,"A", IF(Table2[[#This Row],[Agr]]&gt;=70,"B", IF(Table2[[#This Row],[Agr]]&gt;=51,"C",IF(Table2[[#This Row],[Agr]]&gt;=40,"D","F")))))</f>
        <v/>
      </c>
      <c r="F35" s="31"/>
      <c r="G35" s="32" t="str">
        <f>IF(Table2[Bk]="","",RANK(Table2[[#This Row],[Bk]], Table2[Bk],0))</f>
        <v/>
      </c>
      <c r="H35" s="32" t="str">
        <f>IF(Table2[[#This Row],[Bk]]="","",IF(Table2[[#This Row],[Bk]]&gt;=80,"A", IF(Table2[[#This Row],[Bk]]&gt;=70,"B", IF(Table2[[#This Row],[Bk]]&gt;=51,"C",IF(Table2[[#This Row],[Bk]]&gt;=40,"D","F")))))</f>
        <v/>
      </c>
      <c r="I35" s="33"/>
      <c r="J35" s="32" t="str">
        <f>IF(Table2[Bio]="","",RANK(Table2[[#This Row],[Bio]], Table2[Bio],0))</f>
        <v/>
      </c>
      <c r="K35" s="32" t="str">
        <f>IF(Table2[[#This Row],[Bio]]="","",IF(Table2[[#This Row],[Bio]]&gt;=80,"A", IF(Table2[[#This Row],[Bio]]&gt;=70,"B", IF(Table2[[#This Row],[Bio]]&gt;=51,"C",IF(Table2[[#This Row],[Bio]]&gt;=40,"D","F")))))</f>
        <v/>
      </c>
      <c r="L35" s="31"/>
      <c r="M35" s="32" t="str">
        <f>IF(Table2[Chem]="","",RANK(Table2[[#This Row],[Chem]], Table2[Chem],0))</f>
        <v/>
      </c>
      <c r="N35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35" s="32"/>
      <c r="P35" s="32"/>
      <c r="Q35" s="31"/>
      <c r="R35" s="32" t="str">
        <f>IF(Table2[Chi]="","",RANK(Table2[[#This Row],[Chi]], Table2[Chi],0))</f>
        <v/>
      </c>
      <c r="S35" s="32" t="str">
        <f>IF(Table2[[#This Row],[Chi]]="","",IF(Table2[[#This Row],[Chi]]&gt;=80,"A", IF(Table2[[#This Row],[Chi]]&gt;=70,"B", IF(Table2[[#This Row],[Chi]]&gt;=51,"C",IF(Table2[[#This Row],[Chi]]&gt;=40,"D","F")))))</f>
        <v/>
      </c>
      <c r="T35" s="32"/>
      <c r="U35" s="32"/>
      <c r="V35" s="31"/>
      <c r="W35" s="32" t="str">
        <f>IF(Table2[Eng]="","",RANK(Table2[[#This Row],[Eng]], Table2[Eng],0))</f>
        <v/>
      </c>
      <c r="X35" s="32" t="str">
        <f>IF(Table2[[#This Row],[Eng]]="","",IF(Table2[[#This Row],[Eng]]&gt;=80,"A", IF(Table2[[#This Row],[Eng]]&gt;=70,"B", IF(Table2[[#This Row],[Eng]]&gt;=51,"C",IF(Table2[[#This Row],[Eng]]&gt;=40,"D","F")))))</f>
        <v/>
      </c>
      <c r="Y35" s="31"/>
      <c r="Z35" s="32" t="str">
        <f>IF(Table2[Geo]="","",RANK(Table2[[#This Row],[Geo]], Table2[Geo],0))</f>
        <v/>
      </c>
      <c r="AA35" s="32" t="str">
        <f>IF(Table2[[#This Row],[Geo]]="","",IF(Table2[[#This Row],[Geo]]&gt;=80,"A", IF(Table2[[#This Row],[Geo]]&gt;=70,"B", IF(Table2[[#This Row],[Geo]]&gt;=51,"C",IF(Table2[[#This Row],[Geo]]&gt;=40,"D","F")))))</f>
        <v/>
      </c>
      <c r="AB35" s="31"/>
      <c r="AC35" s="32" t="str">
        <f>IF(Table2[His]="","",RANK(Table2[[#This Row],[His]], Table2[His],0))</f>
        <v/>
      </c>
      <c r="AD35" s="32" t="str">
        <f>IF(Table2[[#This Row],[His]]="","",IF(Table2[[#This Row],[His]]&gt;=80,"A", IF(Table2[[#This Row],[His]]&gt;=70,"B", IF(Table2[[#This Row],[His]]&gt;=51,"C",IF(Table2[[#This Row],[His]]&gt;=40,"D","F")))))</f>
        <v/>
      </c>
      <c r="AE35" s="31"/>
      <c r="AF35" s="32" t="str">
        <f>IF(Table2[Maths]="","",RANK(Table2[[#This Row],[Maths]], Table2[Maths],0))</f>
        <v/>
      </c>
      <c r="AG35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5" s="31"/>
      <c r="AI35" s="32" t="str">
        <f>IF(Table2[Phy]="","",RANK(Table2[[#This Row],[Phy]], Table2[Phy],0))</f>
        <v/>
      </c>
      <c r="AJ35" s="32" t="str">
        <f>IF(Table2[[#This Row],[Phy]]="","",IF(Table2[[#This Row],[Phy]]&gt;=80,"A", IF(Table2[[#This Row],[Phy]]&gt;=70,"B", IF(Table2[[#This Row],[Phy]]&gt;=51,"C",IF(Table2[[#This Row],[Phy]]&gt;=40,"D","F")))))</f>
        <v/>
      </c>
      <c r="AK35" s="31"/>
      <c r="AL35" s="32" t="str">
        <f>IF(Table2[Sod]="","",RANK(Table2[[#This Row],[Sod]], Table2[Sod],0))</f>
        <v/>
      </c>
      <c r="AM35" s="32" t="str">
        <f>IF(Table2[[#This Row],[Sod]]="","",IF(Table2[[#This Row],[Sod]]&gt;=80,"A", IF(Table2[[#This Row],[Sod]]&gt;=70,"B", IF(Table2[[#This Row],[Sod]]&gt;=51,"C",IF(Table2[[#This Row],[Sod]]&gt;=40,"D","F")))))</f>
        <v/>
      </c>
      <c r="AN35" s="34"/>
      <c r="AO35" s="34"/>
    </row>
    <row r="36" spans="1:41" ht="26.25" x14ac:dyDescent="0.4">
      <c r="A36" s="30"/>
      <c r="B36" s="30"/>
      <c r="C36" s="31"/>
      <c r="D36" s="32" t="str">
        <f>IF(Table2[Agr]="","",RANK(Table2[[#This Row],[Agr]], Table2[Agr],0))</f>
        <v/>
      </c>
      <c r="E36" s="32" t="str">
        <f>IF(Table2[[#This Row],[Agr]]="","",IF(Table2[[#This Row],[Agr]]&gt;=80,"A", IF(Table2[[#This Row],[Agr]]&gt;=70,"B", IF(Table2[[#This Row],[Agr]]&gt;=51,"C",IF(Table2[[#This Row],[Agr]]&gt;=40,"D","F")))))</f>
        <v/>
      </c>
      <c r="F36" s="31"/>
      <c r="G36" s="32" t="str">
        <f>IF(Table2[Bk]="","",RANK(Table2[[#This Row],[Bk]], Table2[Bk],0))</f>
        <v/>
      </c>
      <c r="H36" s="32" t="str">
        <f>IF(Table2[[#This Row],[Bk]]="","",IF(Table2[[#This Row],[Bk]]&gt;=80,"A", IF(Table2[[#This Row],[Bk]]&gt;=70,"B", IF(Table2[[#This Row],[Bk]]&gt;=51,"C",IF(Table2[[#This Row],[Bk]]&gt;=40,"D","F")))))</f>
        <v/>
      </c>
      <c r="I36" s="33"/>
      <c r="J36" s="32" t="str">
        <f>IF(Table2[Bio]="","",RANK(Table2[[#This Row],[Bio]], Table2[Bio],0))</f>
        <v/>
      </c>
      <c r="K36" s="32" t="str">
        <f>IF(Table2[[#This Row],[Bio]]="","",IF(Table2[[#This Row],[Bio]]&gt;=80,"A", IF(Table2[[#This Row],[Bio]]&gt;=70,"B", IF(Table2[[#This Row],[Bio]]&gt;=51,"C",IF(Table2[[#This Row],[Bio]]&gt;=40,"D","F")))))</f>
        <v/>
      </c>
      <c r="L36" s="31"/>
      <c r="M36" s="32" t="str">
        <f>IF(Table2[Chem]="","",RANK(Table2[[#This Row],[Chem]], Table2[Chem],0))</f>
        <v/>
      </c>
      <c r="N36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36" s="32"/>
      <c r="P36" s="32"/>
      <c r="Q36" s="31"/>
      <c r="R36" s="32" t="str">
        <f>IF(Table2[Chi]="","",RANK(Table2[[#This Row],[Chi]], Table2[Chi],0))</f>
        <v/>
      </c>
      <c r="S36" s="32" t="str">
        <f>IF(Table2[[#This Row],[Chi]]="","",IF(Table2[[#This Row],[Chi]]&gt;=80,"A", IF(Table2[[#This Row],[Chi]]&gt;=70,"B", IF(Table2[[#This Row],[Chi]]&gt;=51,"C",IF(Table2[[#This Row],[Chi]]&gt;=40,"D","F")))))</f>
        <v/>
      </c>
      <c r="T36" s="32"/>
      <c r="U36" s="32"/>
      <c r="V36" s="31"/>
      <c r="W36" s="32" t="str">
        <f>IF(Table2[Eng]="","",RANK(Table2[[#This Row],[Eng]], Table2[Eng],0))</f>
        <v/>
      </c>
      <c r="X36" s="32" t="str">
        <f>IF(Table2[[#This Row],[Eng]]="","",IF(Table2[[#This Row],[Eng]]&gt;=80,"A", IF(Table2[[#This Row],[Eng]]&gt;=70,"B", IF(Table2[[#This Row],[Eng]]&gt;=51,"C",IF(Table2[[#This Row],[Eng]]&gt;=40,"D","F")))))</f>
        <v/>
      </c>
      <c r="Y36" s="31"/>
      <c r="Z36" s="32" t="str">
        <f>IF(Table2[Geo]="","",RANK(Table2[[#This Row],[Geo]], Table2[Geo],0))</f>
        <v/>
      </c>
      <c r="AA36" s="32" t="str">
        <f>IF(Table2[[#This Row],[Geo]]="","",IF(Table2[[#This Row],[Geo]]&gt;=80,"A", IF(Table2[[#This Row],[Geo]]&gt;=70,"B", IF(Table2[[#This Row],[Geo]]&gt;=51,"C",IF(Table2[[#This Row],[Geo]]&gt;=40,"D","F")))))</f>
        <v/>
      </c>
      <c r="AB36" s="31"/>
      <c r="AC36" s="32" t="str">
        <f>IF(Table2[His]="","",RANK(Table2[[#This Row],[His]], Table2[His],0))</f>
        <v/>
      </c>
      <c r="AD36" s="32" t="str">
        <f>IF(Table2[[#This Row],[His]]="","",IF(Table2[[#This Row],[His]]&gt;=80,"A", IF(Table2[[#This Row],[His]]&gt;=70,"B", IF(Table2[[#This Row],[His]]&gt;=51,"C",IF(Table2[[#This Row],[His]]&gt;=40,"D","F")))))</f>
        <v/>
      </c>
      <c r="AE36" s="31"/>
      <c r="AF36" s="32" t="str">
        <f>IF(Table2[Maths]="","",RANK(Table2[[#This Row],[Maths]], Table2[Maths],0))</f>
        <v/>
      </c>
      <c r="AG36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6" s="31"/>
      <c r="AI36" s="32" t="str">
        <f>IF(Table2[Phy]="","",RANK(Table2[[#This Row],[Phy]], Table2[Phy],0))</f>
        <v/>
      </c>
      <c r="AJ36" s="32" t="str">
        <f>IF(Table2[[#This Row],[Phy]]="","",IF(Table2[[#This Row],[Phy]]&gt;=80,"A", IF(Table2[[#This Row],[Phy]]&gt;=70,"B", IF(Table2[[#This Row],[Phy]]&gt;=51,"C",IF(Table2[[#This Row],[Phy]]&gt;=40,"D","F")))))</f>
        <v/>
      </c>
      <c r="AK36" s="31"/>
      <c r="AL36" s="32" t="str">
        <f>IF(Table2[Sod]="","",RANK(Table2[[#This Row],[Sod]], Table2[Sod],0))</f>
        <v/>
      </c>
      <c r="AM36" s="32" t="str">
        <f>IF(Table2[[#This Row],[Sod]]="","",IF(Table2[[#This Row],[Sod]]&gt;=80,"A", IF(Table2[[#This Row],[Sod]]&gt;=70,"B", IF(Table2[[#This Row],[Sod]]&gt;=51,"C",IF(Table2[[#This Row],[Sod]]&gt;=40,"D","F")))))</f>
        <v/>
      </c>
      <c r="AN36" s="34"/>
      <c r="AO36" s="34"/>
    </row>
    <row r="37" spans="1:41" ht="26.25" x14ac:dyDescent="0.4">
      <c r="A37" s="30"/>
      <c r="B37" s="30"/>
      <c r="C37" s="31"/>
      <c r="D37" s="32" t="str">
        <f>IF(Table2[Agr]="","",RANK(Table2[[#This Row],[Agr]], Table2[Agr],0))</f>
        <v/>
      </c>
      <c r="E37" s="32" t="str">
        <f>IF(Table2[[#This Row],[Agr]]="","",IF(Table2[[#This Row],[Agr]]&gt;=80,"A", IF(Table2[[#This Row],[Agr]]&gt;=70,"B", IF(Table2[[#This Row],[Agr]]&gt;=51,"C",IF(Table2[[#This Row],[Agr]]&gt;=40,"D","F")))))</f>
        <v/>
      </c>
      <c r="F37" s="31"/>
      <c r="G37" s="32" t="str">
        <f>IF(Table2[Bk]="","",RANK(Table2[[#This Row],[Bk]], Table2[Bk],0))</f>
        <v/>
      </c>
      <c r="H37" s="32" t="str">
        <f>IF(Table2[[#This Row],[Bk]]="","",IF(Table2[[#This Row],[Bk]]&gt;=80,"A", IF(Table2[[#This Row],[Bk]]&gt;=70,"B", IF(Table2[[#This Row],[Bk]]&gt;=51,"C",IF(Table2[[#This Row],[Bk]]&gt;=40,"D","F")))))</f>
        <v/>
      </c>
      <c r="I37" s="31"/>
      <c r="J37" s="32" t="str">
        <f>IF(Table2[Bio]="","",RANK(Table2[[#This Row],[Bio]], Table2[Bio],0))</f>
        <v/>
      </c>
      <c r="K37" s="32" t="str">
        <f>IF(Table2[[#This Row],[Bio]]="","",IF(Table2[[#This Row],[Bio]]&gt;=80,"A", IF(Table2[[#This Row],[Bio]]&gt;=70,"B", IF(Table2[[#This Row],[Bio]]&gt;=51,"C",IF(Table2[[#This Row],[Bio]]&gt;=40,"D","F")))))</f>
        <v/>
      </c>
      <c r="L37" s="31"/>
      <c r="M37" s="32" t="str">
        <f>IF(Table2[Chem]="","",RANK(Table2[[#This Row],[Chem]], Table2[Chem],0))</f>
        <v/>
      </c>
      <c r="N37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37" s="32"/>
      <c r="P37" s="32"/>
      <c r="Q37" s="31"/>
      <c r="R37" s="32" t="str">
        <f>IF(Table2[Chi]="","",RANK(Table2[[#This Row],[Chi]], Table2[Chi],0))</f>
        <v/>
      </c>
      <c r="S37" s="32" t="str">
        <f>IF(Table2[[#This Row],[Chi]]="","",IF(Table2[[#This Row],[Chi]]&gt;=80,"A", IF(Table2[[#This Row],[Chi]]&gt;=70,"B", IF(Table2[[#This Row],[Chi]]&gt;=51,"C",IF(Table2[[#This Row],[Chi]]&gt;=40,"D","F")))))</f>
        <v/>
      </c>
      <c r="T37" s="32"/>
      <c r="U37" s="32"/>
      <c r="V37" s="31"/>
      <c r="W37" s="32" t="str">
        <f>IF(Table2[Eng]="","",RANK(Table2[[#This Row],[Eng]], Table2[Eng],0))</f>
        <v/>
      </c>
      <c r="X37" s="32" t="str">
        <f>IF(Table2[[#This Row],[Eng]]="","",IF(Table2[[#This Row],[Eng]]&gt;=80,"A", IF(Table2[[#This Row],[Eng]]&gt;=70,"B", IF(Table2[[#This Row],[Eng]]&gt;=51,"C",IF(Table2[[#This Row],[Eng]]&gt;=40,"D","F")))))</f>
        <v/>
      </c>
      <c r="Y37" s="31"/>
      <c r="Z37" s="32" t="str">
        <f>IF(Table2[Geo]="","",RANK(Table2[[#This Row],[Geo]], Table2[Geo],0))</f>
        <v/>
      </c>
      <c r="AA37" s="32" t="str">
        <f>IF(Table2[[#This Row],[Geo]]="","",IF(Table2[[#This Row],[Geo]]&gt;=80,"A", IF(Table2[[#This Row],[Geo]]&gt;=70,"B", IF(Table2[[#This Row],[Geo]]&gt;=51,"C",IF(Table2[[#This Row],[Geo]]&gt;=40,"D","F")))))</f>
        <v/>
      </c>
      <c r="AB37" s="31"/>
      <c r="AC37" s="32" t="str">
        <f>IF(Table2[His]="","",RANK(Table2[[#This Row],[His]], Table2[His],0))</f>
        <v/>
      </c>
      <c r="AD37" s="32" t="str">
        <f>IF(Table2[[#This Row],[His]]="","",IF(Table2[[#This Row],[His]]&gt;=80,"A", IF(Table2[[#This Row],[His]]&gt;=70,"B", IF(Table2[[#This Row],[His]]&gt;=51,"C",IF(Table2[[#This Row],[His]]&gt;=40,"D","F")))))</f>
        <v/>
      </c>
      <c r="AE37" s="31"/>
      <c r="AF37" s="32" t="str">
        <f>IF(Table2[Maths]="","",RANK(Table2[[#This Row],[Maths]], Table2[Maths],0))</f>
        <v/>
      </c>
      <c r="AG37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7" s="31"/>
      <c r="AI37" s="32" t="str">
        <f>IF(Table2[Phy]="","",RANK(Table2[[#This Row],[Phy]], Table2[Phy],0))</f>
        <v/>
      </c>
      <c r="AJ37" s="32" t="str">
        <f>IF(Table2[[#This Row],[Phy]]="","",IF(Table2[[#This Row],[Phy]]&gt;=80,"A", IF(Table2[[#This Row],[Phy]]&gt;=70,"B", IF(Table2[[#This Row],[Phy]]&gt;=51,"C",IF(Table2[[#This Row],[Phy]]&gt;=40,"D","F")))))</f>
        <v/>
      </c>
      <c r="AK37" s="31"/>
      <c r="AL37" s="32" t="str">
        <f>IF(Table2[Sod]="","",RANK(Table2[[#This Row],[Sod]], Table2[Sod],0))</f>
        <v/>
      </c>
      <c r="AM37" s="32" t="str">
        <f>IF(Table2[[#This Row],[Sod]]="","",IF(Table2[[#This Row],[Sod]]&gt;=80,"A", IF(Table2[[#This Row],[Sod]]&gt;=70,"B", IF(Table2[[#This Row],[Sod]]&gt;=51,"C",IF(Table2[[#This Row],[Sod]]&gt;=40,"D","F")))))</f>
        <v/>
      </c>
      <c r="AN37" s="34"/>
      <c r="AO37" s="34"/>
    </row>
    <row r="38" spans="1:41" ht="26.25" x14ac:dyDescent="0.4">
      <c r="A38" s="30"/>
      <c r="B38" s="30"/>
      <c r="C38" s="31"/>
      <c r="D38" s="32" t="str">
        <f>IF(Table2[Agr]="","",RANK(Table2[[#This Row],[Agr]], Table2[Agr],0))</f>
        <v/>
      </c>
      <c r="E38" s="32" t="str">
        <f>IF(Table2[[#This Row],[Agr]]="","",IF(Table2[[#This Row],[Agr]]&gt;=80,"A", IF(Table2[[#This Row],[Agr]]&gt;=70,"B", IF(Table2[[#This Row],[Agr]]&gt;=51,"C",IF(Table2[[#This Row],[Agr]]&gt;=40,"D","F")))))</f>
        <v/>
      </c>
      <c r="F38" s="31"/>
      <c r="G38" s="32" t="str">
        <f>IF(Table2[Bk]="","",RANK(Table2[[#This Row],[Bk]], Table2[Bk],0))</f>
        <v/>
      </c>
      <c r="H38" s="32" t="str">
        <f>IF(Table2[[#This Row],[Bk]]="","",IF(Table2[[#This Row],[Bk]]&gt;=80,"A", IF(Table2[[#This Row],[Bk]]&gt;=70,"B", IF(Table2[[#This Row],[Bk]]&gt;=51,"C",IF(Table2[[#This Row],[Bk]]&gt;=40,"D","F")))))</f>
        <v/>
      </c>
      <c r="I38" s="31"/>
      <c r="J38" s="32" t="str">
        <f>IF(Table2[Bio]="","",RANK(Table2[[#This Row],[Bio]], Table2[Bio],0))</f>
        <v/>
      </c>
      <c r="K38" s="32" t="str">
        <f>IF(Table2[[#This Row],[Bio]]="","",IF(Table2[[#This Row],[Bio]]&gt;=80,"A", IF(Table2[[#This Row],[Bio]]&gt;=70,"B", IF(Table2[[#This Row],[Bio]]&gt;=51,"C",IF(Table2[[#This Row],[Bio]]&gt;=40,"D","F")))))</f>
        <v/>
      </c>
      <c r="L38" s="31"/>
      <c r="M38" s="32" t="str">
        <f>IF(Table2[Chem]="","",RANK(Table2[[#This Row],[Chem]], Table2[Chem],0))</f>
        <v/>
      </c>
      <c r="N38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38" s="32"/>
      <c r="P38" s="32"/>
      <c r="Q38" s="31"/>
      <c r="R38" s="32" t="str">
        <f>IF(Table2[Chi]="","",RANK(Table2[[#This Row],[Chi]], Table2[Chi],0))</f>
        <v/>
      </c>
      <c r="S38" s="32" t="str">
        <f>IF(Table2[[#This Row],[Chi]]="","",IF(Table2[[#This Row],[Chi]]&gt;=80,"A", IF(Table2[[#This Row],[Chi]]&gt;=70,"B", IF(Table2[[#This Row],[Chi]]&gt;=51,"C",IF(Table2[[#This Row],[Chi]]&gt;=40,"D","F")))))</f>
        <v/>
      </c>
      <c r="T38" s="32"/>
      <c r="U38" s="32"/>
      <c r="V38" s="31"/>
      <c r="W38" s="32" t="str">
        <f>IF(Table2[Eng]="","",RANK(Table2[[#This Row],[Eng]], Table2[Eng],0))</f>
        <v/>
      </c>
      <c r="X38" s="32" t="str">
        <f>IF(Table2[[#This Row],[Eng]]="","",IF(Table2[[#This Row],[Eng]]&gt;=80,"A", IF(Table2[[#This Row],[Eng]]&gt;=70,"B", IF(Table2[[#This Row],[Eng]]&gt;=51,"C",IF(Table2[[#This Row],[Eng]]&gt;=40,"D","F")))))</f>
        <v/>
      </c>
      <c r="Y38" s="31"/>
      <c r="Z38" s="32" t="str">
        <f>IF(Table2[Geo]="","",RANK(Table2[[#This Row],[Geo]], Table2[Geo],0))</f>
        <v/>
      </c>
      <c r="AA38" s="32" t="str">
        <f>IF(Table2[[#This Row],[Geo]]="","",IF(Table2[[#This Row],[Geo]]&gt;=80,"A", IF(Table2[[#This Row],[Geo]]&gt;=70,"B", IF(Table2[[#This Row],[Geo]]&gt;=51,"C",IF(Table2[[#This Row],[Geo]]&gt;=40,"D","F")))))</f>
        <v/>
      </c>
      <c r="AB38" s="31"/>
      <c r="AC38" s="32" t="str">
        <f>IF(Table2[His]="","",RANK(Table2[[#This Row],[His]], Table2[His],0))</f>
        <v/>
      </c>
      <c r="AD38" s="32" t="str">
        <f>IF(Table2[[#This Row],[His]]="","",IF(Table2[[#This Row],[His]]&gt;=80,"A", IF(Table2[[#This Row],[His]]&gt;=70,"B", IF(Table2[[#This Row],[His]]&gt;=51,"C",IF(Table2[[#This Row],[His]]&gt;=40,"D","F")))))</f>
        <v/>
      </c>
      <c r="AE38" s="31"/>
      <c r="AF38" s="32" t="str">
        <f>IF(Table2[Maths]="","",RANK(Table2[[#This Row],[Maths]], Table2[Maths],0))</f>
        <v/>
      </c>
      <c r="AG38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8" s="31"/>
      <c r="AI38" s="32" t="str">
        <f>IF(Table2[Phy]="","",RANK(Table2[[#This Row],[Phy]], Table2[Phy],0))</f>
        <v/>
      </c>
      <c r="AJ38" s="32" t="str">
        <f>IF(Table2[[#This Row],[Phy]]="","",IF(Table2[[#This Row],[Phy]]&gt;=80,"A", IF(Table2[[#This Row],[Phy]]&gt;=70,"B", IF(Table2[[#This Row],[Phy]]&gt;=51,"C",IF(Table2[[#This Row],[Phy]]&gt;=40,"D","F")))))</f>
        <v/>
      </c>
      <c r="AK38" s="31"/>
      <c r="AL38" s="32" t="str">
        <f>IF(Table2[Sod]="","",RANK(Table2[[#This Row],[Sod]], Table2[Sod],0))</f>
        <v/>
      </c>
      <c r="AM38" s="32" t="str">
        <f>IF(Table2[[#This Row],[Sod]]="","",IF(Table2[[#This Row],[Sod]]&gt;=80,"A", IF(Table2[[#This Row],[Sod]]&gt;=70,"B", IF(Table2[[#This Row],[Sod]]&gt;=51,"C",IF(Table2[[#This Row],[Sod]]&gt;=40,"D","F")))))</f>
        <v/>
      </c>
      <c r="AN38" s="34"/>
      <c r="AO38" s="34"/>
    </row>
    <row r="39" spans="1:41" ht="26.25" x14ac:dyDescent="0.4">
      <c r="A39" s="30"/>
      <c r="B39" s="30"/>
      <c r="C39" s="31"/>
      <c r="D39" s="32" t="str">
        <f>IF(Table2[Agr]="","",RANK(Table2[[#This Row],[Agr]], Table2[Agr],0))</f>
        <v/>
      </c>
      <c r="E39" s="32" t="str">
        <f>IF(Table2[[#This Row],[Agr]]="","",IF(Table2[[#This Row],[Agr]]&gt;=80,"A", IF(Table2[[#This Row],[Agr]]&gt;=70,"B", IF(Table2[[#This Row],[Agr]]&gt;=51,"C",IF(Table2[[#This Row],[Agr]]&gt;=40,"D","F")))))</f>
        <v/>
      </c>
      <c r="F39" s="31"/>
      <c r="G39" s="32" t="str">
        <f>IF(Table2[Bk]="","",RANK(Table2[[#This Row],[Bk]], Table2[Bk],0))</f>
        <v/>
      </c>
      <c r="H39" s="32" t="str">
        <f>IF(Table2[[#This Row],[Bk]]="","",IF(Table2[[#This Row],[Bk]]&gt;=80,"A", IF(Table2[[#This Row],[Bk]]&gt;=70,"B", IF(Table2[[#This Row],[Bk]]&gt;=51,"C",IF(Table2[[#This Row],[Bk]]&gt;=40,"D","F")))))</f>
        <v/>
      </c>
      <c r="I39" s="31"/>
      <c r="J39" s="32" t="str">
        <f>IF(Table2[Bio]="","",RANK(Table2[[#This Row],[Bio]], Table2[Bio],0))</f>
        <v/>
      </c>
      <c r="K39" s="32" t="str">
        <f>IF(Table2[[#This Row],[Bio]]="","",IF(Table2[[#This Row],[Bio]]&gt;=80,"A", IF(Table2[[#This Row],[Bio]]&gt;=70,"B", IF(Table2[[#This Row],[Bio]]&gt;=51,"C",IF(Table2[[#This Row],[Bio]]&gt;=40,"D","F")))))</f>
        <v/>
      </c>
      <c r="L39" s="31"/>
      <c r="M39" s="32" t="str">
        <f>IF(Table2[Chem]="","",RANK(Table2[[#This Row],[Chem]], Table2[Chem],0))</f>
        <v/>
      </c>
      <c r="N39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39" s="32"/>
      <c r="P39" s="32"/>
      <c r="Q39" s="31"/>
      <c r="R39" s="32" t="str">
        <f>IF(Table2[Chi]="","",RANK(Table2[[#This Row],[Chi]], Table2[Chi],0))</f>
        <v/>
      </c>
      <c r="S39" s="32" t="str">
        <f>IF(Table2[[#This Row],[Chi]]="","",IF(Table2[[#This Row],[Chi]]&gt;=80,"A", IF(Table2[[#This Row],[Chi]]&gt;=70,"B", IF(Table2[[#This Row],[Chi]]&gt;=51,"C",IF(Table2[[#This Row],[Chi]]&gt;=40,"D","F")))))</f>
        <v/>
      </c>
      <c r="T39" s="32"/>
      <c r="U39" s="32"/>
      <c r="V39" s="31"/>
      <c r="W39" s="32" t="str">
        <f>IF(Table2[Eng]="","",RANK(Table2[[#This Row],[Eng]], Table2[Eng],0))</f>
        <v/>
      </c>
      <c r="X39" s="32" t="str">
        <f>IF(Table2[[#This Row],[Eng]]="","",IF(Table2[[#This Row],[Eng]]&gt;=80,"A", IF(Table2[[#This Row],[Eng]]&gt;=70,"B", IF(Table2[[#This Row],[Eng]]&gt;=51,"C",IF(Table2[[#This Row],[Eng]]&gt;=40,"D","F")))))</f>
        <v/>
      </c>
      <c r="Y39" s="31"/>
      <c r="Z39" s="32" t="str">
        <f>IF(Table2[Geo]="","",RANK(Table2[[#This Row],[Geo]], Table2[Geo],0))</f>
        <v/>
      </c>
      <c r="AA39" s="32" t="str">
        <f>IF(Table2[[#This Row],[Geo]]="","",IF(Table2[[#This Row],[Geo]]&gt;=80,"A", IF(Table2[[#This Row],[Geo]]&gt;=70,"B", IF(Table2[[#This Row],[Geo]]&gt;=51,"C",IF(Table2[[#This Row],[Geo]]&gt;=40,"D","F")))))</f>
        <v/>
      </c>
      <c r="AB39" s="31"/>
      <c r="AC39" s="32" t="str">
        <f>IF(Table2[His]="","",RANK(Table2[[#This Row],[His]], Table2[His],0))</f>
        <v/>
      </c>
      <c r="AD39" s="32" t="str">
        <f>IF(Table2[[#This Row],[His]]="","",IF(Table2[[#This Row],[His]]&gt;=80,"A", IF(Table2[[#This Row],[His]]&gt;=70,"B", IF(Table2[[#This Row],[His]]&gt;=51,"C",IF(Table2[[#This Row],[His]]&gt;=40,"D","F")))))</f>
        <v/>
      </c>
      <c r="AE39" s="31"/>
      <c r="AF39" s="32" t="str">
        <f>IF(Table2[Maths]="","",RANK(Table2[[#This Row],[Maths]], Table2[Maths],0))</f>
        <v/>
      </c>
      <c r="AG39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39" s="31"/>
      <c r="AI39" s="32" t="str">
        <f>IF(Table2[Phy]="","",RANK(Table2[[#This Row],[Phy]], Table2[Phy],0))</f>
        <v/>
      </c>
      <c r="AJ39" s="32" t="str">
        <f>IF(Table2[[#This Row],[Phy]]="","",IF(Table2[[#This Row],[Phy]]&gt;=80,"A", IF(Table2[[#This Row],[Phy]]&gt;=70,"B", IF(Table2[[#This Row],[Phy]]&gt;=51,"C",IF(Table2[[#This Row],[Phy]]&gt;=40,"D","F")))))</f>
        <v/>
      </c>
      <c r="AK39" s="31"/>
      <c r="AL39" s="32" t="str">
        <f>IF(Table2[Sod]="","",RANK(Table2[[#This Row],[Sod]], Table2[Sod],0))</f>
        <v/>
      </c>
      <c r="AM39" s="32" t="str">
        <f>IF(Table2[[#This Row],[Sod]]="","",IF(Table2[[#This Row],[Sod]]&gt;=80,"A", IF(Table2[[#This Row],[Sod]]&gt;=70,"B", IF(Table2[[#This Row],[Sod]]&gt;=51,"C",IF(Table2[[#This Row],[Sod]]&gt;=40,"D","F")))))</f>
        <v/>
      </c>
      <c r="AN39" s="34"/>
      <c r="AO39" s="34"/>
    </row>
    <row r="40" spans="1:41" ht="26.25" x14ac:dyDescent="0.4">
      <c r="A40" s="30"/>
      <c r="B40" s="30"/>
      <c r="C40" s="31"/>
      <c r="D40" s="32" t="str">
        <f>IF(Table2[Agr]="","",RANK(Table2[[#This Row],[Agr]], Table2[Agr],0))</f>
        <v/>
      </c>
      <c r="E40" s="32" t="str">
        <f>IF(Table2[[#This Row],[Agr]]="","",IF(Table2[[#This Row],[Agr]]&gt;=80,"A", IF(Table2[[#This Row],[Agr]]&gt;=70,"B", IF(Table2[[#This Row],[Agr]]&gt;=51,"C",IF(Table2[[#This Row],[Agr]]&gt;=40,"D","F")))))</f>
        <v/>
      </c>
      <c r="F40" s="31"/>
      <c r="G40" s="32" t="str">
        <f>IF(Table2[Bk]="","",RANK(Table2[[#This Row],[Bk]], Table2[Bk],0))</f>
        <v/>
      </c>
      <c r="H40" s="32" t="str">
        <f>IF(Table2[[#This Row],[Bk]]="","",IF(Table2[[#This Row],[Bk]]&gt;=80,"A", IF(Table2[[#This Row],[Bk]]&gt;=70,"B", IF(Table2[[#This Row],[Bk]]&gt;=51,"C",IF(Table2[[#This Row],[Bk]]&gt;=40,"D","F")))))</f>
        <v/>
      </c>
      <c r="I40" s="31"/>
      <c r="J40" s="32" t="str">
        <f>IF(Table2[Bio]="","",RANK(Table2[[#This Row],[Bio]], Table2[Bio],0))</f>
        <v/>
      </c>
      <c r="K40" s="32" t="str">
        <f>IF(Table2[[#This Row],[Bio]]="","",IF(Table2[[#This Row],[Bio]]&gt;=80,"A", IF(Table2[[#This Row],[Bio]]&gt;=70,"B", IF(Table2[[#This Row],[Bio]]&gt;=51,"C",IF(Table2[[#This Row],[Bio]]&gt;=40,"D","F")))))</f>
        <v/>
      </c>
      <c r="L40" s="31"/>
      <c r="M40" s="32" t="str">
        <f>IF(Table2[Chem]="","",RANK(Table2[[#This Row],[Chem]], Table2[Chem],0))</f>
        <v/>
      </c>
      <c r="N40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0" s="32"/>
      <c r="P40" s="32"/>
      <c r="Q40" s="31"/>
      <c r="R40" s="32" t="str">
        <f>IF(Table2[Chi]="","",RANK(Table2[[#This Row],[Chi]], Table2[Chi],0))</f>
        <v/>
      </c>
      <c r="S40" s="32" t="str">
        <f>IF(Table2[[#This Row],[Chi]]="","",IF(Table2[[#This Row],[Chi]]&gt;=80,"A", IF(Table2[[#This Row],[Chi]]&gt;=70,"B", IF(Table2[[#This Row],[Chi]]&gt;=51,"C",IF(Table2[[#This Row],[Chi]]&gt;=40,"D","F")))))</f>
        <v/>
      </c>
      <c r="T40" s="32"/>
      <c r="U40" s="32"/>
      <c r="V40" s="31"/>
      <c r="W40" s="32" t="str">
        <f>IF(Table2[Eng]="","",RANK(Table2[[#This Row],[Eng]], Table2[Eng],0))</f>
        <v/>
      </c>
      <c r="X40" s="32" t="str">
        <f>IF(Table2[[#This Row],[Eng]]="","",IF(Table2[[#This Row],[Eng]]&gt;=80,"A", IF(Table2[[#This Row],[Eng]]&gt;=70,"B", IF(Table2[[#This Row],[Eng]]&gt;=51,"C",IF(Table2[[#This Row],[Eng]]&gt;=40,"D","F")))))</f>
        <v/>
      </c>
      <c r="Y40" s="31"/>
      <c r="Z40" s="32" t="str">
        <f>IF(Table2[Geo]="","",RANK(Table2[[#This Row],[Geo]], Table2[Geo],0))</f>
        <v/>
      </c>
      <c r="AA40" s="32" t="str">
        <f>IF(Table2[[#This Row],[Geo]]="","",IF(Table2[[#This Row],[Geo]]&gt;=80,"A", IF(Table2[[#This Row],[Geo]]&gt;=70,"B", IF(Table2[[#This Row],[Geo]]&gt;=51,"C",IF(Table2[[#This Row],[Geo]]&gt;=40,"D","F")))))</f>
        <v/>
      </c>
      <c r="AB40" s="31"/>
      <c r="AC40" s="32" t="str">
        <f>IF(Table2[His]="","",RANK(Table2[[#This Row],[His]], Table2[His],0))</f>
        <v/>
      </c>
      <c r="AD40" s="32" t="str">
        <f>IF(Table2[[#This Row],[His]]="","",IF(Table2[[#This Row],[His]]&gt;=80,"A", IF(Table2[[#This Row],[His]]&gt;=70,"B", IF(Table2[[#This Row],[His]]&gt;=51,"C",IF(Table2[[#This Row],[His]]&gt;=40,"D","F")))))</f>
        <v/>
      </c>
      <c r="AE40" s="31"/>
      <c r="AF40" s="32" t="str">
        <f>IF(Table2[Maths]="","",RANK(Table2[[#This Row],[Maths]], Table2[Maths],0))</f>
        <v/>
      </c>
      <c r="AG40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0" s="31"/>
      <c r="AI40" s="32" t="str">
        <f>IF(Table2[Phy]="","",RANK(Table2[[#This Row],[Phy]], Table2[Phy],0))</f>
        <v/>
      </c>
      <c r="AJ40" s="32" t="str">
        <f>IF(Table2[[#This Row],[Phy]]="","",IF(Table2[[#This Row],[Phy]]&gt;=80,"A", IF(Table2[[#This Row],[Phy]]&gt;=70,"B", IF(Table2[[#This Row],[Phy]]&gt;=51,"C",IF(Table2[[#This Row],[Phy]]&gt;=40,"D","F")))))</f>
        <v/>
      </c>
      <c r="AK40" s="31"/>
      <c r="AL40" s="32" t="str">
        <f>IF(Table2[Sod]="","",RANK(Table2[[#This Row],[Sod]], Table2[Sod],0))</f>
        <v/>
      </c>
      <c r="AM40" s="32" t="str">
        <f>IF(Table2[[#This Row],[Sod]]="","",IF(Table2[[#This Row],[Sod]]&gt;=80,"A", IF(Table2[[#This Row],[Sod]]&gt;=70,"B", IF(Table2[[#This Row],[Sod]]&gt;=51,"C",IF(Table2[[#This Row],[Sod]]&gt;=40,"D","F")))))</f>
        <v/>
      </c>
      <c r="AN40" s="34"/>
      <c r="AO40" s="34"/>
    </row>
    <row r="41" spans="1:41" ht="26.25" x14ac:dyDescent="0.4">
      <c r="A41" s="30"/>
      <c r="B41" s="30"/>
      <c r="C41" s="31"/>
      <c r="D41" s="32" t="str">
        <f>IF(Table2[Agr]="","",RANK(Table2[[#This Row],[Agr]], Table2[Agr],0))</f>
        <v/>
      </c>
      <c r="E41" s="32" t="str">
        <f>IF(Table2[[#This Row],[Agr]]="","",IF(Table2[[#This Row],[Agr]]&gt;=80,"A", IF(Table2[[#This Row],[Agr]]&gt;=70,"B", IF(Table2[[#This Row],[Agr]]&gt;=51,"C",IF(Table2[[#This Row],[Agr]]&gt;=40,"D","F")))))</f>
        <v/>
      </c>
      <c r="F41" s="31"/>
      <c r="G41" s="32" t="str">
        <f>IF(Table2[Bk]="","",RANK(Table2[[#This Row],[Bk]], Table2[Bk],0))</f>
        <v/>
      </c>
      <c r="H41" s="32" t="str">
        <f>IF(Table2[[#This Row],[Bk]]="","",IF(Table2[[#This Row],[Bk]]&gt;=80,"A", IF(Table2[[#This Row],[Bk]]&gt;=70,"B", IF(Table2[[#This Row],[Bk]]&gt;=51,"C",IF(Table2[[#This Row],[Bk]]&gt;=40,"D","F")))))</f>
        <v/>
      </c>
      <c r="I41" s="31"/>
      <c r="J41" s="32" t="str">
        <f>IF(Table2[Bio]="","",RANK(Table2[[#This Row],[Bio]], Table2[Bio],0))</f>
        <v/>
      </c>
      <c r="K41" s="32" t="str">
        <f>IF(Table2[[#This Row],[Bio]]="","",IF(Table2[[#This Row],[Bio]]&gt;=80,"A", IF(Table2[[#This Row],[Bio]]&gt;=70,"B", IF(Table2[[#This Row],[Bio]]&gt;=51,"C",IF(Table2[[#This Row],[Bio]]&gt;=40,"D","F")))))</f>
        <v/>
      </c>
      <c r="L41" s="31"/>
      <c r="M41" s="32" t="str">
        <f>IF(Table2[Chem]="","",RANK(Table2[[#This Row],[Chem]], Table2[Chem],0))</f>
        <v/>
      </c>
      <c r="N41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1" s="32"/>
      <c r="P41" s="32"/>
      <c r="Q41" s="31"/>
      <c r="R41" s="32" t="str">
        <f>IF(Table2[Chi]="","",RANK(Table2[[#This Row],[Chi]], Table2[Chi],0))</f>
        <v/>
      </c>
      <c r="S41" s="32" t="str">
        <f>IF(Table2[[#This Row],[Chi]]="","",IF(Table2[[#This Row],[Chi]]&gt;=80,"A", IF(Table2[[#This Row],[Chi]]&gt;=70,"B", IF(Table2[[#This Row],[Chi]]&gt;=51,"C",IF(Table2[[#This Row],[Chi]]&gt;=40,"D","F")))))</f>
        <v/>
      </c>
      <c r="T41" s="32"/>
      <c r="U41" s="32"/>
      <c r="V41" s="31"/>
      <c r="W41" s="32" t="str">
        <f>IF(Table2[Eng]="","",RANK(Table2[[#This Row],[Eng]], Table2[Eng],0))</f>
        <v/>
      </c>
      <c r="X41" s="32" t="str">
        <f>IF(Table2[[#This Row],[Eng]]="","",IF(Table2[[#This Row],[Eng]]&gt;=80,"A", IF(Table2[[#This Row],[Eng]]&gt;=70,"B", IF(Table2[[#This Row],[Eng]]&gt;=51,"C",IF(Table2[[#This Row],[Eng]]&gt;=40,"D","F")))))</f>
        <v/>
      </c>
      <c r="Y41" s="31"/>
      <c r="Z41" s="32" t="str">
        <f>IF(Table2[Geo]="","",RANK(Table2[[#This Row],[Geo]], Table2[Geo],0))</f>
        <v/>
      </c>
      <c r="AA41" s="32" t="str">
        <f>IF(Table2[[#This Row],[Geo]]="","",IF(Table2[[#This Row],[Geo]]&gt;=80,"A", IF(Table2[[#This Row],[Geo]]&gt;=70,"B", IF(Table2[[#This Row],[Geo]]&gt;=51,"C",IF(Table2[[#This Row],[Geo]]&gt;=40,"D","F")))))</f>
        <v/>
      </c>
      <c r="AB41" s="31"/>
      <c r="AC41" s="32" t="str">
        <f>IF(Table2[His]="","",RANK(Table2[[#This Row],[His]], Table2[His],0))</f>
        <v/>
      </c>
      <c r="AD41" s="32" t="str">
        <f>IF(Table2[[#This Row],[His]]="","",IF(Table2[[#This Row],[His]]&gt;=80,"A", IF(Table2[[#This Row],[His]]&gt;=70,"B", IF(Table2[[#This Row],[His]]&gt;=51,"C",IF(Table2[[#This Row],[His]]&gt;=40,"D","F")))))</f>
        <v/>
      </c>
      <c r="AE41" s="31"/>
      <c r="AF41" s="32" t="str">
        <f>IF(Table2[Maths]="","",RANK(Table2[[#This Row],[Maths]], Table2[Maths],0))</f>
        <v/>
      </c>
      <c r="AG41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1" s="31"/>
      <c r="AI41" s="32" t="str">
        <f>IF(Table2[Phy]="","",RANK(Table2[[#This Row],[Phy]], Table2[Phy],0))</f>
        <v/>
      </c>
      <c r="AJ41" s="32" t="str">
        <f>IF(Table2[[#This Row],[Phy]]="","",IF(Table2[[#This Row],[Phy]]&gt;=80,"A", IF(Table2[[#This Row],[Phy]]&gt;=70,"B", IF(Table2[[#This Row],[Phy]]&gt;=51,"C",IF(Table2[[#This Row],[Phy]]&gt;=40,"D","F")))))</f>
        <v/>
      </c>
      <c r="AK41" s="31"/>
      <c r="AL41" s="32" t="str">
        <f>IF(Table2[Sod]="","",RANK(Table2[[#This Row],[Sod]], Table2[Sod],0))</f>
        <v/>
      </c>
      <c r="AM41" s="32" t="str">
        <f>IF(Table2[[#This Row],[Sod]]="","",IF(Table2[[#This Row],[Sod]]&gt;=80,"A", IF(Table2[[#This Row],[Sod]]&gt;=70,"B", IF(Table2[[#This Row],[Sod]]&gt;=51,"C",IF(Table2[[#This Row],[Sod]]&gt;=40,"D","F")))))</f>
        <v/>
      </c>
      <c r="AN41" s="34"/>
      <c r="AO41" s="34"/>
    </row>
    <row r="42" spans="1:41" ht="26.25" x14ac:dyDescent="0.4">
      <c r="A42" s="30"/>
      <c r="B42" s="30"/>
      <c r="C42" s="31"/>
      <c r="D42" s="32" t="str">
        <f>IF(Table2[Agr]="","",RANK(Table2[[#This Row],[Agr]], Table2[Agr],0))</f>
        <v/>
      </c>
      <c r="E42" s="32" t="str">
        <f>IF(Table2[[#This Row],[Agr]]="","",IF(Table2[[#This Row],[Agr]]&gt;=80,"A", IF(Table2[[#This Row],[Agr]]&gt;=70,"B", IF(Table2[[#This Row],[Agr]]&gt;=51,"C",IF(Table2[[#This Row],[Agr]]&gt;=40,"D","F")))))</f>
        <v/>
      </c>
      <c r="F42" s="31"/>
      <c r="G42" s="32" t="str">
        <f>IF(Table2[Bk]="","",RANK(Table2[[#This Row],[Bk]], Table2[Bk],0))</f>
        <v/>
      </c>
      <c r="H42" s="32" t="str">
        <f>IF(Table2[[#This Row],[Bk]]="","",IF(Table2[[#This Row],[Bk]]&gt;=80,"A", IF(Table2[[#This Row],[Bk]]&gt;=70,"B", IF(Table2[[#This Row],[Bk]]&gt;=51,"C",IF(Table2[[#This Row],[Bk]]&gt;=40,"D","F")))))</f>
        <v/>
      </c>
      <c r="I42" s="31"/>
      <c r="J42" s="32" t="str">
        <f>IF(Table2[Bio]="","",RANK(Table2[[#This Row],[Bio]], Table2[Bio],0))</f>
        <v/>
      </c>
      <c r="K42" s="32" t="str">
        <f>IF(Table2[[#This Row],[Bio]]="","",IF(Table2[[#This Row],[Bio]]&gt;=80,"A", IF(Table2[[#This Row],[Bio]]&gt;=70,"B", IF(Table2[[#This Row],[Bio]]&gt;=51,"C",IF(Table2[[#This Row],[Bio]]&gt;=40,"D","F")))))</f>
        <v/>
      </c>
      <c r="L42" s="31"/>
      <c r="M42" s="32" t="str">
        <f>IF(Table2[Chem]="","",RANK(Table2[[#This Row],[Chem]], Table2[Chem],0))</f>
        <v/>
      </c>
      <c r="N42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2" s="32"/>
      <c r="P42" s="32"/>
      <c r="Q42" s="31"/>
      <c r="R42" s="32" t="str">
        <f>IF(Table2[Chi]="","",RANK(Table2[[#This Row],[Chi]], Table2[Chi],0))</f>
        <v/>
      </c>
      <c r="S42" s="32" t="str">
        <f>IF(Table2[[#This Row],[Chi]]="","",IF(Table2[[#This Row],[Chi]]&gt;=80,"A", IF(Table2[[#This Row],[Chi]]&gt;=70,"B", IF(Table2[[#This Row],[Chi]]&gt;=51,"C",IF(Table2[[#This Row],[Chi]]&gt;=40,"D","F")))))</f>
        <v/>
      </c>
      <c r="T42" s="32"/>
      <c r="U42" s="32"/>
      <c r="V42" s="31"/>
      <c r="W42" s="32" t="str">
        <f>IF(Table2[Eng]="","",RANK(Table2[[#This Row],[Eng]], Table2[Eng],0))</f>
        <v/>
      </c>
      <c r="X42" s="32" t="str">
        <f>IF(Table2[[#This Row],[Eng]]="","",IF(Table2[[#This Row],[Eng]]&gt;=80,"A", IF(Table2[[#This Row],[Eng]]&gt;=70,"B", IF(Table2[[#This Row],[Eng]]&gt;=51,"C",IF(Table2[[#This Row],[Eng]]&gt;=40,"D","F")))))</f>
        <v/>
      </c>
      <c r="Y42" s="31"/>
      <c r="Z42" s="32" t="str">
        <f>IF(Table2[Geo]="","",RANK(Table2[[#This Row],[Geo]], Table2[Geo],0))</f>
        <v/>
      </c>
      <c r="AA42" s="32" t="str">
        <f>IF(Table2[[#This Row],[Geo]]="","",IF(Table2[[#This Row],[Geo]]&gt;=80,"A", IF(Table2[[#This Row],[Geo]]&gt;=70,"B", IF(Table2[[#This Row],[Geo]]&gt;=51,"C",IF(Table2[[#This Row],[Geo]]&gt;=40,"D","F")))))</f>
        <v/>
      </c>
      <c r="AB42" s="31"/>
      <c r="AC42" s="32" t="str">
        <f>IF(Table2[His]="","",RANK(Table2[[#This Row],[His]], Table2[His],0))</f>
        <v/>
      </c>
      <c r="AD42" s="32" t="str">
        <f>IF(Table2[[#This Row],[His]]="","",IF(Table2[[#This Row],[His]]&gt;=80,"A", IF(Table2[[#This Row],[His]]&gt;=70,"B", IF(Table2[[#This Row],[His]]&gt;=51,"C",IF(Table2[[#This Row],[His]]&gt;=40,"D","F")))))</f>
        <v/>
      </c>
      <c r="AE42" s="31"/>
      <c r="AF42" s="32" t="str">
        <f>IF(Table2[Maths]="","",RANK(Table2[[#This Row],[Maths]], Table2[Maths],0))</f>
        <v/>
      </c>
      <c r="AG42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2" s="31"/>
      <c r="AI42" s="32" t="str">
        <f>IF(Table2[Phy]="","",RANK(Table2[[#This Row],[Phy]], Table2[Phy],0))</f>
        <v/>
      </c>
      <c r="AJ42" s="32" t="str">
        <f>IF(Table2[[#This Row],[Phy]]="","",IF(Table2[[#This Row],[Phy]]&gt;=80,"A", IF(Table2[[#This Row],[Phy]]&gt;=70,"B", IF(Table2[[#This Row],[Phy]]&gt;=51,"C",IF(Table2[[#This Row],[Phy]]&gt;=40,"D","F")))))</f>
        <v/>
      </c>
      <c r="AK42" s="31"/>
      <c r="AL42" s="32" t="str">
        <f>IF(Table2[Sod]="","",RANK(Table2[[#This Row],[Sod]], Table2[Sod],0))</f>
        <v/>
      </c>
      <c r="AM42" s="32" t="str">
        <f>IF(Table2[[#This Row],[Sod]]="","",IF(Table2[[#This Row],[Sod]]&gt;=80,"A", IF(Table2[[#This Row],[Sod]]&gt;=70,"B", IF(Table2[[#This Row],[Sod]]&gt;=51,"C",IF(Table2[[#This Row],[Sod]]&gt;=40,"D","F")))))</f>
        <v/>
      </c>
      <c r="AN42" s="34"/>
      <c r="AO42" s="34"/>
    </row>
    <row r="43" spans="1:41" ht="26.25" x14ac:dyDescent="0.4">
      <c r="A43" s="30"/>
      <c r="B43" s="30"/>
      <c r="C43" s="31"/>
      <c r="D43" s="32" t="str">
        <f>IF(Table2[Agr]="","",RANK(Table2[[#This Row],[Agr]], Table2[Agr],0))</f>
        <v/>
      </c>
      <c r="E43" s="32" t="str">
        <f>IF(Table2[[#This Row],[Agr]]="","",IF(Table2[[#This Row],[Agr]]&gt;=80,"A", IF(Table2[[#This Row],[Agr]]&gt;=70,"B", IF(Table2[[#This Row],[Agr]]&gt;=51,"C",IF(Table2[[#This Row],[Agr]]&gt;=40,"D","F")))))</f>
        <v/>
      </c>
      <c r="F43" s="31"/>
      <c r="G43" s="32" t="str">
        <f>IF(Table2[Bk]="","",RANK(Table2[[#This Row],[Bk]], Table2[Bk],0))</f>
        <v/>
      </c>
      <c r="H43" s="32" t="str">
        <f>IF(Table2[[#This Row],[Bk]]="","",IF(Table2[[#This Row],[Bk]]&gt;=80,"A", IF(Table2[[#This Row],[Bk]]&gt;=70,"B", IF(Table2[[#This Row],[Bk]]&gt;=51,"C",IF(Table2[[#This Row],[Bk]]&gt;=40,"D","F")))))</f>
        <v/>
      </c>
      <c r="I43" s="31"/>
      <c r="J43" s="32" t="str">
        <f>IF(Table2[Bio]="","",RANK(Table2[[#This Row],[Bio]], Table2[Bio],0))</f>
        <v/>
      </c>
      <c r="K43" s="32" t="str">
        <f>IF(Table2[[#This Row],[Bio]]="","",IF(Table2[[#This Row],[Bio]]&gt;=80,"A", IF(Table2[[#This Row],[Bio]]&gt;=70,"B", IF(Table2[[#This Row],[Bio]]&gt;=51,"C",IF(Table2[[#This Row],[Bio]]&gt;=40,"D","F")))))</f>
        <v/>
      </c>
      <c r="L43" s="31"/>
      <c r="M43" s="32" t="str">
        <f>IF(Table2[Chem]="","",RANK(Table2[[#This Row],[Chem]], Table2[Chem],0))</f>
        <v/>
      </c>
      <c r="N43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3" s="32"/>
      <c r="P43" s="32"/>
      <c r="Q43" s="31"/>
      <c r="R43" s="32" t="str">
        <f>IF(Table2[Chi]="","",RANK(Table2[[#This Row],[Chi]], Table2[Chi],0))</f>
        <v/>
      </c>
      <c r="S43" s="32" t="str">
        <f>IF(Table2[[#This Row],[Chi]]="","",IF(Table2[[#This Row],[Chi]]&gt;=80,"A", IF(Table2[[#This Row],[Chi]]&gt;=70,"B", IF(Table2[[#This Row],[Chi]]&gt;=51,"C",IF(Table2[[#This Row],[Chi]]&gt;=40,"D","F")))))</f>
        <v/>
      </c>
      <c r="T43" s="32"/>
      <c r="U43" s="32"/>
      <c r="V43" s="31"/>
      <c r="W43" s="32" t="str">
        <f>IF(Table2[Eng]="","",RANK(Table2[[#This Row],[Eng]], Table2[Eng],0))</f>
        <v/>
      </c>
      <c r="X43" s="32" t="str">
        <f>IF(Table2[[#This Row],[Eng]]="","",IF(Table2[[#This Row],[Eng]]&gt;=80,"A", IF(Table2[[#This Row],[Eng]]&gt;=70,"B", IF(Table2[[#This Row],[Eng]]&gt;=51,"C",IF(Table2[[#This Row],[Eng]]&gt;=40,"D","F")))))</f>
        <v/>
      </c>
      <c r="Y43" s="31"/>
      <c r="Z43" s="32" t="str">
        <f>IF(Table2[Geo]="","",RANK(Table2[[#This Row],[Geo]], Table2[Geo],0))</f>
        <v/>
      </c>
      <c r="AA43" s="32" t="str">
        <f>IF(Table2[[#This Row],[Geo]]="","",IF(Table2[[#This Row],[Geo]]&gt;=80,"A", IF(Table2[[#This Row],[Geo]]&gt;=70,"B", IF(Table2[[#This Row],[Geo]]&gt;=51,"C",IF(Table2[[#This Row],[Geo]]&gt;=40,"D","F")))))</f>
        <v/>
      </c>
      <c r="AB43" s="31"/>
      <c r="AC43" s="32" t="str">
        <f>IF(Table2[His]="","",RANK(Table2[[#This Row],[His]], Table2[His],0))</f>
        <v/>
      </c>
      <c r="AD43" s="32" t="str">
        <f>IF(Table2[[#This Row],[His]]="","",IF(Table2[[#This Row],[His]]&gt;=80,"A", IF(Table2[[#This Row],[His]]&gt;=70,"B", IF(Table2[[#This Row],[His]]&gt;=51,"C",IF(Table2[[#This Row],[His]]&gt;=40,"D","F")))))</f>
        <v/>
      </c>
      <c r="AE43" s="31"/>
      <c r="AF43" s="32" t="str">
        <f>IF(Table2[Maths]="","",RANK(Table2[[#This Row],[Maths]], Table2[Maths],0))</f>
        <v/>
      </c>
      <c r="AG43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3" s="31"/>
      <c r="AI43" s="32" t="str">
        <f>IF(Table2[Phy]="","",RANK(Table2[[#This Row],[Phy]], Table2[Phy],0))</f>
        <v/>
      </c>
      <c r="AJ43" s="32" t="str">
        <f>IF(Table2[[#This Row],[Phy]]="","",IF(Table2[[#This Row],[Phy]]&gt;=80,"A", IF(Table2[[#This Row],[Phy]]&gt;=70,"B", IF(Table2[[#This Row],[Phy]]&gt;=51,"C",IF(Table2[[#This Row],[Phy]]&gt;=40,"D","F")))))</f>
        <v/>
      </c>
      <c r="AK43" s="31"/>
      <c r="AL43" s="32" t="str">
        <f>IF(Table2[Sod]="","",RANK(Table2[[#This Row],[Sod]], Table2[Sod],0))</f>
        <v/>
      </c>
      <c r="AM43" s="32" t="str">
        <f>IF(Table2[[#This Row],[Sod]]="","",IF(Table2[[#This Row],[Sod]]&gt;=80,"A", IF(Table2[[#This Row],[Sod]]&gt;=70,"B", IF(Table2[[#This Row],[Sod]]&gt;=51,"C",IF(Table2[[#This Row],[Sod]]&gt;=40,"D","F")))))</f>
        <v/>
      </c>
      <c r="AN43" s="34"/>
      <c r="AO43" s="34"/>
    </row>
    <row r="44" spans="1:41" ht="26.25" x14ac:dyDescent="0.4">
      <c r="A44" s="30"/>
      <c r="B44" s="30"/>
      <c r="C44" s="31"/>
      <c r="D44" s="32" t="str">
        <f>IF(Table2[Agr]="","",RANK(Table2[[#This Row],[Agr]], Table2[Agr],0))</f>
        <v/>
      </c>
      <c r="E44" s="32" t="str">
        <f>IF(Table2[[#This Row],[Agr]]="","",IF(Table2[[#This Row],[Agr]]&gt;=80,"A", IF(Table2[[#This Row],[Agr]]&gt;=70,"B", IF(Table2[[#This Row],[Agr]]&gt;=51,"C",IF(Table2[[#This Row],[Agr]]&gt;=40,"D","F")))))</f>
        <v/>
      </c>
      <c r="F44" s="31"/>
      <c r="G44" s="32" t="str">
        <f>IF(Table2[Bk]="","",RANK(Table2[[#This Row],[Bk]], Table2[Bk],0))</f>
        <v/>
      </c>
      <c r="H44" s="32" t="str">
        <f>IF(Table2[[#This Row],[Bk]]="","",IF(Table2[[#This Row],[Bk]]&gt;=80,"A", IF(Table2[[#This Row],[Bk]]&gt;=70,"B", IF(Table2[[#This Row],[Bk]]&gt;=51,"C",IF(Table2[[#This Row],[Bk]]&gt;=40,"D","F")))))</f>
        <v/>
      </c>
      <c r="I44" s="31"/>
      <c r="J44" s="32" t="str">
        <f>IF(Table2[Bio]="","",RANK(Table2[[#This Row],[Bio]], Table2[Bio],0))</f>
        <v/>
      </c>
      <c r="K44" s="32" t="str">
        <f>IF(Table2[[#This Row],[Bio]]="","",IF(Table2[[#This Row],[Bio]]&gt;=80,"A", IF(Table2[[#This Row],[Bio]]&gt;=70,"B", IF(Table2[[#This Row],[Bio]]&gt;=51,"C",IF(Table2[[#This Row],[Bio]]&gt;=40,"D","F")))))</f>
        <v/>
      </c>
      <c r="L44" s="31"/>
      <c r="M44" s="32" t="str">
        <f>IF(Table2[Chem]="","",RANK(Table2[[#This Row],[Chem]], Table2[Chem],0))</f>
        <v/>
      </c>
      <c r="N44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4" s="32"/>
      <c r="P44" s="32"/>
      <c r="Q44" s="31"/>
      <c r="R44" s="32" t="str">
        <f>IF(Table2[Chi]="","",RANK(Table2[[#This Row],[Chi]], Table2[Chi],0))</f>
        <v/>
      </c>
      <c r="S44" s="32" t="str">
        <f>IF(Table2[[#This Row],[Chi]]="","",IF(Table2[[#This Row],[Chi]]&gt;=80,"A", IF(Table2[[#This Row],[Chi]]&gt;=70,"B", IF(Table2[[#This Row],[Chi]]&gt;=51,"C",IF(Table2[[#This Row],[Chi]]&gt;=40,"D","F")))))</f>
        <v/>
      </c>
      <c r="T44" s="32"/>
      <c r="U44" s="32"/>
      <c r="V44" s="31"/>
      <c r="W44" s="32" t="str">
        <f>IF(Table2[Eng]="","",RANK(Table2[[#This Row],[Eng]], Table2[Eng],0))</f>
        <v/>
      </c>
      <c r="X44" s="32" t="str">
        <f>IF(Table2[[#This Row],[Eng]]="","",IF(Table2[[#This Row],[Eng]]&gt;=80,"A", IF(Table2[[#This Row],[Eng]]&gt;=70,"B", IF(Table2[[#This Row],[Eng]]&gt;=51,"C",IF(Table2[[#This Row],[Eng]]&gt;=40,"D","F")))))</f>
        <v/>
      </c>
      <c r="Y44" s="31"/>
      <c r="Z44" s="32" t="str">
        <f>IF(Table2[Geo]="","",RANK(Table2[[#This Row],[Geo]], Table2[Geo],0))</f>
        <v/>
      </c>
      <c r="AA44" s="32" t="str">
        <f>IF(Table2[[#This Row],[Geo]]="","",IF(Table2[[#This Row],[Geo]]&gt;=80,"A", IF(Table2[[#This Row],[Geo]]&gt;=70,"B", IF(Table2[[#This Row],[Geo]]&gt;=51,"C",IF(Table2[[#This Row],[Geo]]&gt;=40,"D","F")))))</f>
        <v/>
      </c>
      <c r="AB44" s="31"/>
      <c r="AC44" s="32" t="str">
        <f>IF(Table2[His]="","",RANK(Table2[[#This Row],[His]], Table2[His],0))</f>
        <v/>
      </c>
      <c r="AD44" s="32" t="str">
        <f>IF(Table2[[#This Row],[His]]="","",IF(Table2[[#This Row],[His]]&gt;=80,"A", IF(Table2[[#This Row],[His]]&gt;=70,"B", IF(Table2[[#This Row],[His]]&gt;=51,"C",IF(Table2[[#This Row],[His]]&gt;=40,"D","F")))))</f>
        <v/>
      </c>
      <c r="AE44" s="31"/>
      <c r="AF44" s="32" t="str">
        <f>IF(Table2[Maths]="","",RANK(Table2[[#This Row],[Maths]], Table2[Maths],0))</f>
        <v/>
      </c>
      <c r="AG44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4" s="31"/>
      <c r="AI44" s="32" t="str">
        <f>IF(Table2[Phy]="","",RANK(Table2[[#This Row],[Phy]], Table2[Phy],0))</f>
        <v/>
      </c>
      <c r="AJ44" s="32" t="str">
        <f>IF(Table2[[#This Row],[Phy]]="","",IF(Table2[[#This Row],[Phy]]&gt;=80,"A", IF(Table2[[#This Row],[Phy]]&gt;=70,"B", IF(Table2[[#This Row],[Phy]]&gt;=51,"C",IF(Table2[[#This Row],[Phy]]&gt;=40,"D","F")))))</f>
        <v/>
      </c>
      <c r="AK44" s="31"/>
      <c r="AL44" s="32" t="str">
        <f>IF(Table2[Sod]="","",RANK(Table2[[#This Row],[Sod]], Table2[Sod],0))</f>
        <v/>
      </c>
      <c r="AM44" s="32" t="str">
        <f>IF(Table2[[#This Row],[Sod]]="","",IF(Table2[[#This Row],[Sod]]&gt;=80,"A", IF(Table2[[#This Row],[Sod]]&gt;=70,"B", IF(Table2[[#This Row],[Sod]]&gt;=51,"C",IF(Table2[[#This Row],[Sod]]&gt;=40,"D","F")))))</f>
        <v/>
      </c>
      <c r="AN44" s="34"/>
      <c r="AO44" s="34"/>
    </row>
    <row r="45" spans="1:41" ht="26.25" x14ac:dyDescent="0.4">
      <c r="A45" s="30"/>
      <c r="B45" s="30"/>
      <c r="C45" s="31"/>
      <c r="D45" s="32" t="str">
        <f>IF(Table2[Agr]="","",RANK(Table2[[#This Row],[Agr]], Table2[Agr],0))</f>
        <v/>
      </c>
      <c r="E45" s="32" t="str">
        <f>IF(Table2[[#This Row],[Agr]]="","",IF(Table2[[#This Row],[Agr]]&gt;=80,"A", IF(Table2[[#This Row],[Agr]]&gt;=70,"B", IF(Table2[[#This Row],[Agr]]&gt;=51,"C",IF(Table2[[#This Row],[Agr]]&gt;=40,"D","F")))))</f>
        <v/>
      </c>
      <c r="F45" s="31"/>
      <c r="G45" s="32" t="str">
        <f>IF(Table2[Bk]="","",RANK(Table2[[#This Row],[Bk]], Table2[Bk],0))</f>
        <v/>
      </c>
      <c r="H45" s="32" t="str">
        <f>IF(Table2[[#This Row],[Bk]]="","",IF(Table2[[#This Row],[Bk]]&gt;=80,"A", IF(Table2[[#This Row],[Bk]]&gt;=70,"B", IF(Table2[[#This Row],[Bk]]&gt;=51,"C",IF(Table2[[#This Row],[Bk]]&gt;=40,"D","F")))))</f>
        <v/>
      </c>
      <c r="I45" s="31"/>
      <c r="J45" s="32" t="str">
        <f>IF(Table2[Bio]="","",RANK(Table2[[#This Row],[Bio]], Table2[Bio],0))</f>
        <v/>
      </c>
      <c r="K45" s="32" t="str">
        <f>IF(Table2[[#This Row],[Bio]]="","",IF(Table2[[#This Row],[Bio]]&gt;=80,"A", IF(Table2[[#This Row],[Bio]]&gt;=70,"B", IF(Table2[[#This Row],[Bio]]&gt;=51,"C",IF(Table2[[#This Row],[Bio]]&gt;=40,"D","F")))))</f>
        <v/>
      </c>
      <c r="L45" s="31"/>
      <c r="M45" s="32" t="str">
        <f>IF(Table2[Chem]="","",RANK(Table2[[#This Row],[Chem]], Table2[Chem],0))</f>
        <v/>
      </c>
      <c r="N45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5" s="32"/>
      <c r="P45" s="32"/>
      <c r="Q45" s="31"/>
      <c r="R45" s="32" t="str">
        <f>IF(Table2[Chi]="","",RANK(Table2[[#This Row],[Chi]], Table2[Chi],0))</f>
        <v/>
      </c>
      <c r="S45" s="32" t="str">
        <f>IF(Table2[[#This Row],[Chi]]="","",IF(Table2[[#This Row],[Chi]]&gt;=80,"A", IF(Table2[[#This Row],[Chi]]&gt;=70,"B", IF(Table2[[#This Row],[Chi]]&gt;=51,"C",IF(Table2[[#This Row],[Chi]]&gt;=40,"D","F")))))</f>
        <v/>
      </c>
      <c r="T45" s="32"/>
      <c r="U45" s="32"/>
      <c r="V45" s="31"/>
      <c r="W45" s="32" t="str">
        <f>IF(Table2[Eng]="","",RANK(Table2[[#This Row],[Eng]], Table2[Eng],0))</f>
        <v/>
      </c>
      <c r="X45" s="32" t="str">
        <f>IF(Table2[[#This Row],[Eng]]="","",IF(Table2[[#This Row],[Eng]]&gt;=80,"A", IF(Table2[[#This Row],[Eng]]&gt;=70,"B", IF(Table2[[#This Row],[Eng]]&gt;=51,"C",IF(Table2[[#This Row],[Eng]]&gt;=40,"D","F")))))</f>
        <v/>
      </c>
      <c r="Y45" s="31"/>
      <c r="Z45" s="32" t="str">
        <f>IF(Table2[Geo]="","",RANK(Table2[[#This Row],[Geo]], Table2[Geo],0))</f>
        <v/>
      </c>
      <c r="AA45" s="32" t="str">
        <f>IF(Table2[[#This Row],[Geo]]="","",IF(Table2[[#This Row],[Geo]]&gt;=80,"A", IF(Table2[[#This Row],[Geo]]&gt;=70,"B", IF(Table2[[#This Row],[Geo]]&gt;=51,"C",IF(Table2[[#This Row],[Geo]]&gt;=40,"D","F")))))</f>
        <v/>
      </c>
      <c r="AB45" s="31"/>
      <c r="AC45" s="32" t="str">
        <f>IF(Table2[His]="","",RANK(Table2[[#This Row],[His]], Table2[His],0))</f>
        <v/>
      </c>
      <c r="AD45" s="32" t="str">
        <f>IF(Table2[[#This Row],[His]]="","",IF(Table2[[#This Row],[His]]&gt;=80,"A", IF(Table2[[#This Row],[His]]&gt;=70,"B", IF(Table2[[#This Row],[His]]&gt;=51,"C",IF(Table2[[#This Row],[His]]&gt;=40,"D","F")))))</f>
        <v/>
      </c>
      <c r="AE45" s="31"/>
      <c r="AF45" s="32" t="str">
        <f>IF(Table2[Maths]="","",RANK(Table2[[#This Row],[Maths]], Table2[Maths],0))</f>
        <v/>
      </c>
      <c r="AG45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5" s="31"/>
      <c r="AI45" s="32" t="str">
        <f>IF(Table2[Phy]="","",RANK(Table2[[#This Row],[Phy]], Table2[Phy],0))</f>
        <v/>
      </c>
      <c r="AJ45" s="32" t="str">
        <f>IF(Table2[[#This Row],[Phy]]="","",IF(Table2[[#This Row],[Phy]]&gt;=80,"A", IF(Table2[[#This Row],[Phy]]&gt;=70,"B", IF(Table2[[#This Row],[Phy]]&gt;=51,"C",IF(Table2[[#This Row],[Phy]]&gt;=40,"D","F")))))</f>
        <v/>
      </c>
      <c r="AK45" s="31"/>
      <c r="AL45" s="32" t="str">
        <f>IF(Table2[Sod]="","",RANK(Table2[[#This Row],[Sod]], Table2[Sod],0))</f>
        <v/>
      </c>
      <c r="AM45" s="32" t="str">
        <f>IF(Table2[[#This Row],[Sod]]="","",IF(Table2[[#This Row],[Sod]]&gt;=80,"A", IF(Table2[[#This Row],[Sod]]&gt;=70,"B", IF(Table2[[#This Row],[Sod]]&gt;=51,"C",IF(Table2[[#This Row],[Sod]]&gt;=40,"D","F")))))</f>
        <v/>
      </c>
      <c r="AN45" s="34"/>
      <c r="AO45" s="34"/>
    </row>
    <row r="46" spans="1:41" ht="26.25" x14ac:dyDescent="0.4">
      <c r="A46" s="30"/>
      <c r="B46" s="30"/>
      <c r="C46" s="31"/>
      <c r="D46" s="32" t="str">
        <f>IF(Table2[Agr]="","",RANK(Table2[[#This Row],[Agr]], Table2[Agr],0))</f>
        <v/>
      </c>
      <c r="E46" s="32" t="str">
        <f>IF(Table2[[#This Row],[Agr]]="","",IF(Table2[[#This Row],[Agr]]&gt;=80,"A", IF(Table2[[#This Row],[Agr]]&gt;=70,"B", IF(Table2[[#This Row],[Agr]]&gt;=51,"C",IF(Table2[[#This Row],[Agr]]&gt;=40,"D","F")))))</f>
        <v/>
      </c>
      <c r="F46" s="31"/>
      <c r="G46" s="32" t="str">
        <f>IF(Table2[Bk]="","",RANK(Table2[[#This Row],[Bk]], Table2[Bk],0))</f>
        <v/>
      </c>
      <c r="H46" s="32" t="str">
        <f>IF(Table2[[#This Row],[Bk]]="","",IF(Table2[[#This Row],[Bk]]&gt;=80,"A", IF(Table2[[#This Row],[Bk]]&gt;=70,"B", IF(Table2[[#This Row],[Bk]]&gt;=51,"C",IF(Table2[[#This Row],[Bk]]&gt;=40,"D","F")))))</f>
        <v/>
      </c>
      <c r="I46" s="31"/>
      <c r="J46" s="32" t="str">
        <f>IF(Table2[Bio]="","",RANK(Table2[[#This Row],[Bio]], Table2[Bio],0))</f>
        <v/>
      </c>
      <c r="K46" s="32" t="str">
        <f>IF(Table2[[#This Row],[Bio]]="","",IF(Table2[[#This Row],[Bio]]&gt;=80,"A", IF(Table2[[#This Row],[Bio]]&gt;=70,"B", IF(Table2[[#This Row],[Bio]]&gt;=51,"C",IF(Table2[[#This Row],[Bio]]&gt;=40,"D","F")))))</f>
        <v/>
      </c>
      <c r="L46" s="31"/>
      <c r="M46" s="32" t="str">
        <f>IF(Table2[Chem]="","",RANK(Table2[[#This Row],[Chem]], Table2[Chem],0))</f>
        <v/>
      </c>
      <c r="N46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6" s="32"/>
      <c r="P46" s="32"/>
      <c r="Q46" s="31"/>
      <c r="R46" s="32" t="str">
        <f>IF(Table2[Chi]="","",RANK(Table2[[#This Row],[Chi]], Table2[Chi],0))</f>
        <v/>
      </c>
      <c r="S46" s="32" t="str">
        <f>IF(Table2[[#This Row],[Chi]]="","",IF(Table2[[#This Row],[Chi]]&gt;=80,"A", IF(Table2[[#This Row],[Chi]]&gt;=70,"B", IF(Table2[[#This Row],[Chi]]&gt;=51,"C",IF(Table2[[#This Row],[Chi]]&gt;=40,"D","F")))))</f>
        <v/>
      </c>
      <c r="T46" s="32"/>
      <c r="U46" s="32"/>
      <c r="V46" s="31"/>
      <c r="W46" s="32" t="str">
        <f>IF(Table2[Eng]="","",RANK(Table2[[#This Row],[Eng]], Table2[Eng],0))</f>
        <v/>
      </c>
      <c r="X46" s="32" t="str">
        <f>IF(Table2[[#This Row],[Eng]]="","",IF(Table2[[#This Row],[Eng]]&gt;=80,"A", IF(Table2[[#This Row],[Eng]]&gt;=70,"B", IF(Table2[[#This Row],[Eng]]&gt;=51,"C",IF(Table2[[#This Row],[Eng]]&gt;=40,"D","F")))))</f>
        <v/>
      </c>
      <c r="Y46" s="31"/>
      <c r="Z46" s="32" t="str">
        <f>IF(Table2[Geo]="","",RANK(Table2[[#This Row],[Geo]], Table2[Geo],0))</f>
        <v/>
      </c>
      <c r="AA46" s="32" t="str">
        <f>IF(Table2[[#This Row],[Geo]]="","",IF(Table2[[#This Row],[Geo]]&gt;=80,"A", IF(Table2[[#This Row],[Geo]]&gt;=70,"B", IF(Table2[[#This Row],[Geo]]&gt;=51,"C",IF(Table2[[#This Row],[Geo]]&gt;=40,"D","F")))))</f>
        <v/>
      </c>
      <c r="AB46" s="31"/>
      <c r="AC46" s="32" t="str">
        <f>IF(Table2[His]="","",RANK(Table2[[#This Row],[His]], Table2[His],0))</f>
        <v/>
      </c>
      <c r="AD46" s="32" t="str">
        <f>IF(Table2[[#This Row],[His]]="","",IF(Table2[[#This Row],[His]]&gt;=80,"A", IF(Table2[[#This Row],[His]]&gt;=70,"B", IF(Table2[[#This Row],[His]]&gt;=51,"C",IF(Table2[[#This Row],[His]]&gt;=40,"D","F")))))</f>
        <v/>
      </c>
      <c r="AE46" s="31"/>
      <c r="AF46" s="32" t="str">
        <f>IF(Table2[Maths]="","",RANK(Table2[[#This Row],[Maths]], Table2[Maths],0))</f>
        <v/>
      </c>
      <c r="AG46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6" s="31"/>
      <c r="AI46" s="32" t="str">
        <f>IF(Table2[Phy]="","",RANK(Table2[[#This Row],[Phy]], Table2[Phy],0))</f>
        <v/>
      </c>
      <c r="AJ46" s="32" t="str">
        <f>IF(Table2[[#This Row],[Phy]]="","",IF(Table2[[#This Row],[Phy]]&gt;=80,"A", IF(Table2[[#This Row],[Phy]]&gt;=70,"B", IF(Table2[[#This Row],[Phy]]&gt;=51,"C",IF(Table2[[#This Row],[Phy]]&gt;=40,"D","F")))))</f>
        <v/>
      </c>
      <c r="AK46" s="31"/>
      <c r="AL46" s="32" t="str">
        <f>IF(Table2[Sod]="","",RANK(Table2[[#This Row],[Sod]], Table2[Sod],0))</f>
        <v/>
      </c>
      <c r="AM46" s="32" t="str">
        <f>IF(Table2[[#This Row],[Sod]]="","",IF(Table2[[#This Row],[Sod]]&gt;=80,"A", IF(Table2[[#This Row],[Sod]]&gt;=70,"B", IF(Table2[[#This Row],[Sod]]&gt;=51,"C",IF(Table2[[#This Row],[Sod]]&gt;=40,"D","F")))))</f>
        <v/>
      </c>
      <c r="AN46" s="34"/>
      <c r="AO46" s="34"/>
    </row>
    <row r="47" spans="1:41" ht="26.25" x14ac:dyDescent="0.4">
      <c r="A47" s="30"/>
      <c r="B47" s="30"/>
      <c r="C47" s="31"/>
      <c r="D47" s="32" t="str">
        <f>IF(Table2[Agr]="","",RANK(Table2[[#This Row],[Agr]], Table2[Agr],0))</f>
        <v/>
      </c>
      <c r="E47" s="32" t="str">
        <f>IF(Table2[[#This Row],[Agr]]="","",IF(Table2[[#This Row],[Agr]]&gt;=80,"A", IF(Table2[[#This Row],[Agr]]&gt;=70,"B", IF(Table2[[#This Row],[Agr]]&gt;=51,"C",IF(Table2[[#This Row],[Agr]]&gt;=40,"D","F")))))</f>
        <v/>
      </c>
      <c r="F47" s="31"/>
      <c r="G47" s="32" t="str">
        <f>IF(Table2[Bk]="","",RANK(Table2[[#This Row],[Bk]], Table2[Bk],0))</f>
        <v/>
      </c>
      <c r="H47" s="32" t="str">
        <f>IF(Table2[[#This Row],[Bk]]="","",IF(Table2[[#This Row],[Bk]]&gt;=80,"A", IF(Table2[[#This Row],[Bk]]&gt;=70,"B", IF(Table2[[#This Row],[Bk]]&gt;=51,"C",IF(Table2[[#This Row],[Bk]]&gt;=40,"D","F")))))</f>
        <v/>
      </c>
      <c r="I47" s="31"/>
      <c r="J47" s="32" t="str">
        <f>IF(Table2[Bio]="","",RANK(Table2[[#This Row],[Bio]], Table2[Bio],0))</f>
        <v/>
      </c>
      <c r="K47" s="32" t="str">
        <f>IF(Table2[[#This Row],[Bio]]="","",IF(Table2[[#This Row],[Bio]]&gt;=80,"A", IF(Table2[[#This Row],[Bio]]&gt;=70,"B", IF(Table2[[#This Row],[Bio]]&gt;=51,"C",IF(Table2[[#This Row],[Bio]]&gt;=40,"D","F")))))</f>
        <v/>
      </c>
      <c r="L47" s="31"/>
      <c r="M47" s="32" t="str">
        <f>IF(Table2[Chem]="","",RANK(Table2[[#This Row],[Chem]], Table2[Chem],0))</f>
        <v/>
      </c>
      <c r="N47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7" s="32"/>
      <c r="P47" s="32"/>
      <c r="Q47" s="31"/>
      <c r="R47" s="32" t="str">
        <f>IF(Table2[Chi]="","",RANK(Table2[[#This Row],[Chi]], Table2[Chi],0))</f>
        <v/>
      </c>
      <c r="S47" s="32" t="str">
        <f>IF(Table2[[#This Row],[Chi]]="","",IF(Table2[[#This Row],[Chi]]&gt;=80,"A", IF(Table2[[#This Row],[Chi]]&gt;=70,"B", IF(Table2[[#This Row],[Chi]]&gt;=51,"C",IF(Table2[[#This Row],[Chi]]&gt;=40,"D","F")))))</f>
        <v/>
      </c>
      <c r="T47" s="32"/>
      <c r="U47" s="32"/>
      <c r="V47" s="31"/>
      <c r="W47" s="32" t="str">
        <f>IF(Table2[Eng]="","",RANK(Table2[[#This Row],[Eng]], Table2[Eng],0))</f>
        <v/>
      </c>
      <c r="X47" s="32" t="str">
        <f>IF(Table2[[#This Row],[Eng]]="","",IF(Table2[[#This Row],[Eng]]&gt;=80,"A", IF(Table2[[#This Row],[Eng]]&gt;=70,"B", IF(Table2[[#This Row],[Eng]]&gt;=51,"C",IF(Table2[[#This Row],[Eng]]&gt;=40,"D","F")))))</f>
        <v/>
      </c>
      <c r="Y47" s="31"/>
      <c r="Z47" s="32" t="str">
        <f>IF(Table2[Geo]="","",RANK(Table2[[#This Row],[Geo]], Table2[Geo],0))</f>
        <v/>
      </c>
      <c r="AA47" s="32" t="str">
        <f>IF(Table2[[#This Row],[Geo]]="","",IF(Table2[[#This Row],[Geo]]&gt;=80,"A", IF(Table2[[#This Row],[Geo]]&gt;=70,"B", IF(Table2[[#This Row],[Geo]]&gt;=51,"C",IF(Table2[[#This Row],[Geo]]&gt;=40,"D","F")))))</f>
        <v/>
      </c>
      <c r="AB47" s="31"/>
      <c r="AC47" s="32" t="str">
        <f>IF(Table2[His]="","",RANK(Table2[[#This Row],[His]], Table2[His],0))</f>
        <v/>
      </c>
      <c r="AD47" s="32" t="str">
        <f>IF(Table2[[#This Row],[His]]="","",IF(Table2[[#This Row],[His]]&gt;=80,"A", IF(Table2[[#This Row],[His]]&gt;=70,"B", IF(Table2[[#This Row],[His]]&gt;=51,"C",IF(Table2[[#This Row],[His]]&gt;=40,"D","F")))))</f>
        <v/>
      </c>
      <c r="AE47" s="31"/>
      <c r="AF47" s="32" t="str">
        <f>IF(Table2[Maths]="","",RANK(Table2[[#This Row],[Maths]], Table2[Maths],0))</f>
        <v/>
      </c>
      <c r="AG47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7" s="31"/>
      <c r="AI47" s="32" t="str">
        <f>IF(Table2[Phy]="","",RANK(Table2[[#This Row],[Phy]], Table2[Phy],0))</f>
        <v/>
      </c>
      <c r="AJ47" s="32" t="str">
        <f>IF(Table2[[#This Row],[Phy]]="","",IF(Table2[[#This Row],[Phy]]&gt;=80,"A", IF(Table2[[#This Row],[Phy]]&gt;=70,"B", IF(Table2[[#This Row],[Phy]]&gt;=51,"C",IF(Table2[[#This Row],[Phy]]&gt;=40,"D","F")))))</f>
        <v/>
      </c>
      <c r="AK47" s="31"/>
      <c r="AL47" s="32" t="str">
        <f>IF(Table2[Sod]="","",RANK(Table2[[#This Row],[Sod]], Table2[Sod],0))</f>
        <v/>
      </c>
      <c r="AM47" s="32" t="str">
        <f>IF(Table2[[#This Row],[Sod]]="","",IF(Table2[[#This Row],[Sod]]&gt;=80,"A", IF(Table2[[#This Row],[Sod]]&gt;=70,"B", IF(Table2[[#This Row],[Sod]]&gt;=51,"C",IF(Table2[[#This Row],[Sod]]&gt;=40,"D","F")))))</f>
        <v/>
      </c>
      <c r="AN47" s="34"/>
      <c r="AO47" s="34"/>
    </row>
    <row r="48" spans="1:41" ht="26.25" x14ac:dyDescent="0.4">
      <c r="A48" s="30"/>
      <c r="B48" s="30"/>
      <c r="C48" s="31"/>
      <c r="D48" s="32" t="str">
        <f>IF(Table2[Agr]="","",RANK(Table2[[#This Row],[Agr]], Table2[Agr],0))</f>
        <v/>
      </c>
      <c r="E48" s="32" t="str">
        <f>IF(Table2[[#This Row],[Agr]]="","",IF(Table2[[#This Row],[Agr]]&gt;=80,"A", IF(Table2[[#This Row],[Agr]]&gt;=70,"B", IF(Table2[[#This Row],[Agr]]&gt;=51,"C",IF(Table2[[#This Row],[Agr]]&gt;=40,"D","F")))))</f>
        <v/>
      </c>
      <c r="F48" s="31"/>
      <c r="G48" s="32" t="str">
        <f>IF(Table2[Bk]="","",RANK(Table2[[#This Row],[Bk]], Table2[Bk],0))</f>
        <v/>
      </c>
      <c r="H48" s="32" t="str">
        <f>IF(Table2[[#This Row],[Bk]]="","",IF(Table2[[#This Row],[Bk]]&gt;=80,"A", IF(Table2[[#This Row],[Bk]]&gt;=70,"B", IF(Table2[[#This Row],[Bk]]&gt;=51,"C",IF(Table2[[#This Row],[Bk]]&gt;=40,"D","F")))))</f>
        <v/>
      </c>
      <c r="I48" s="31"/>
      <c r="J48" s="32" t="str">
        <f>IF(Table2[Bio]="","",RANK(Table2[[#This Row],[Bio]], Table2[Bio],0))</f>
        <v/>
      </c>
      <c r="K48" s="32" t="str">
        <f>IF(Table2[[#This Row],[Bio]]="","",IF(Table2[[#This Row],[Bio]]&gt;=80,"A", IF(Table2[[#This Row],[Bio]]&gt;=70,"B", IF(Table2[[#This Row],[Bio]]&gt;=51,"C",IF(Table2[[#This Row],[Bio]]&gt;=40,"D","F")))))</f>
        <v/>
      </c>
      <c r="L48" s="31"/>
      <c r="M48" s="32" t="str">
        <f>IF(Table2[Chem]="","",RANK(Table2[[#This Row],[Chem]], Table2[Chem],0))</f>
        <v/>
      </c>
      <c r="N48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8" s="32"/>
      <c r="P48" s="32"/>
      <c r="Q48" s="31"/>
      <c r="R48" s="32" t="str">
        <f>IF(Table2[Chi]="","",RANK(Table2[[#This Row],[Chi]], Table2[Chi],0))</f>
        <v/>
      </c>
      <c r="S48" s="32" t="str">
        <f>IF(Table2[[#This Row],[Chi]]="","",IF(Table2[[#This Row],[Chi]]&gt;=80,"A", IF(Table2[[#This Row],[Chi]]&gt;=70,"B", IF(Table2[[#This Row],[Chi]]&gt;=51,"C",IF(Table2[[#This Row],[Chi]]&gt;=40,"D","F")))))</f>
        <v/>
      </c>
      <c r="T48" s="32"/>
      <c r="U48" s="32"/>
      <c r="V48" s="31"/>
      <c r="W48" s="32" t="str">
        <f>IF(Table2[Eng]="","",RANK(Table2[[#This Row],[Eng]], Table2[Eng],0))</f>
        <v/>
      </c>
      <c r="X48" s="32" t="str">
        <f>IF(Table2[[#This Row],[Eng]]="","",IF(Table2[[#This Row],[Eng]]&gt;=80,"A", IF(Table2[[#This Row],[Eng]]&gt;=70,"B", IF(Table2[[#This Row],[Eng]]&gt;=51,"C",IF(Table2[[#This Row],[Eng]]&gt;=40,"D","F")))))</f>
        <v/>
      </c>
      <c r="Y48" s="31"/>
      <c r="Z48" s="32" t="str">
        <f>IF(Table2[Geo]="","",RANK(Table2[[#This Row],[Geo]], Table2[Geo],0))</f>
        <v/>
      </c>
      <c r="AA48" s="32" t="str">
        <f>IF(Table2[[#This Row],[Geo]]="","",IF(Table2[[#This Row],[Geo]]&gt;=80,"A", IF(Table2[[#This Row],[Geo]]&gt;=70,"B", IF(Table2[[#This Row],[Geo]]&gt;=51,"C",IF(Table2[[#This Row],[Geo]]&gt;=40,"D","F")))))</f>
        <v/>
      </c>
      <c r="AB48" s="31"/>
      <c r="AC48" s="32" t="str">
        <f>IF(Table2[His]="","",RANK(Table2[[#This Row],[His]], Table2[His],0))</f>
        <v/>
      </c>
      <c r="AD48" s="32" t="str">
        <f>IF(Table2[[#This Row],[His]]="","",IF(Table2[[#This Row],[His]]&gt;=80,"A", IF(Table2[[#This Row],[His]]&gt;=70,"B", IF(Table2[[#This Row],[His]]&gt;=51,"C",IF(Table2[[#This Row],[His]]&gt;=40,"D","F")))))</f>
        <v/>
      </c>
      <c r="AE48" s="31"/>
      <c r="AF48" s="32" t="str">
        <f>IF(Table2[Maths]="","",RANK(Table2[[#This Row],[Maths]], Table2[Maths],0))</f>
        <v/>
      </c>
      <c r="AG48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8" s="31"/>
      <c r="AI48" s="32" t="str">
        <f>IF(Table2[Phy]="","",RANK(Table2[[#This Row],[Phy]], Table2[Phy],0))</f>
        <v/>
      </c>
      <c r="AJ48" s="32" t="str">
        <f>IF(Table2[[#This Row],[Phy]]="","",IF(Table2[[#This Row],[Phy]]&gt;=80,"A", IF(Table2[[#This Row],[Phy]]&gt;=70,"B", IF(Table2[[#This Row],[Phy]]&gt;=51,"C",IF(Table2[[#This Row],[Phy]]&gt;=40,"D","F")))))</f>
        <v/>
      </c>
      <c r="AK48" s="31"/>
      <c r="AL48" s="32" t="str">
        <f>IF(Table2[Sod]="","",RANK(Table2[[#This Row],[Sod]], Table2[Sod],0))</f>
        <v/>
      </c>
      <c r="AM48" s="32" t="str">
        <f>IF(Table2[[#This Row],[Sod]]="","",IF(Table2[[#This Row],[Sod]]&gt;=80,"A", IF(Table2[[#This Row],[Sod]]&gt;=70,"B", IF(Table2[[#This Row],[Sod]]&gt;=51,"C",IF(Table2[[#This Row],[Sod]]&gt;=40,"D","F")))))</f>
        <v/>
      </c>
      <c r="AN48" s="34"/>
      <c r="AO48" s="34"/>
    </row>
    <row r="49" spans="1:41" ht="26.25" x14ac:dyDescent="0.4">
      <c r="A49" s="30"/>
      <c r="B49" s="30"/>
      <c r="C49" s="31"/>
      <c r="D49" s="32" t="str">
        <f>IF(Table2[Agr]="","",RANK(Table2[[#This Row],[Agr]], Table2[Agr],0))</f>
        <v/>
      </c>
      <c r="E49" s="32" t="str">
        <f>IF(Table2[[#This Row],[Agr]]="","",IF(Table2[[#This Row],[Agr]]&gt;=80,"A", IF(Table2[[#This Row],[Agr]]&gt;=70,"B", IF(Table2[[#This Row],[Agr]]&gt;=51,"C",IF(Table2[[#This Row],[Agr]]&gt;=40,"D","F")))))</f>
        <v/>
      </c>
      <c r="F49" s="31"/>
      <c r="G49" s="32" t="str">
        <f>IF(Table2[Bk]="","",RANK(Table2[[#This Row],[Bk]], Table2[Bk],0))</f>
        <v/>
      </c>
      <c r="H49" s="32" t="str">
        <f>IF(Table2[[#This Row],[Bk]]="","",IF(Table2[[#This Row],[Bk]]&gt;=80,"A", IF(Table2[[#This Row],[Bk]]&gt;=70,"B", IF(Table2[[#This Row],[Bk]]&gt;=51,"C",IF(Table2[[#This Row],[Bk]]&gt;=40,"D","F")))))</f>
        <v/>
      </c>
      <c r="I49" s="31"/>
      <c r="J49" s="32" t="str">
        <f>IF(Table2[Bio]="","",RANK(Table2[[#This Row],[Bio]], Table2[Bio],0))</f>
        <v/>
      </c>
      <c r="K49" s="32" t="str">
        <f>IF(Table2[[#This Row],[Bio]]="","",IF(Table2[[#This Row],[Bio]]&gt;=80,"A", IF(Table2[[#This Row],[Bio]]&gt;=70,"B", IF(Table2[[#This Row],[Bio]]&gt;=51,"C",IF(Table2[[#This Row],[Bio]]&gt;=40,"D","F")))))</f>
        <v/>
      </c>
      <c r="L49" s="31"/>
      <c r="M49" s="32" t="str">
        <f>IF(Table2[Chem]="","",RANK(Table2[[#This Row],[Chem]], Table2[Chem],0))</f>
        <v/>
      </c>
      <c r="N49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49" s="32"/>
      <c r="P49" s="32"/>
      <c r="Q49" s="31"/>
      <c r="R49" s="32" t="str">
        <f>IF(Table2[Chi]="","",RANK(Table2[[#This Row],[Chi]], Table2[Chi],0))</f>
        <v/>
      </c>
      <c r="S49" s="32" t="str">
        <f>IF(Table2[[#This Row],[Chi]]="","",IF(Table2[[#This Row],[Chi]]&gt;=80,"A", IF(Table2[[#This Row],[Chi]]&gt;=70,"B", IF(Table2[[#This Row],[Chi]]&gt;=51,"C",IF(Table2[[#This Row],[Chi]]&gt;=40,"D","F")))))</f>
        <v/>
      </c>
      <c r="T49" s="32"/>
      <c r="U49" s="32"/>
      <c r="V49" s="31"/>
      <c r="W49" s="32" t="str">
        <f>IF(Table2[Eng]="","",RANK(Table2[[#This Row],[Eng]], Table2[Eng],0))</f>
        <v/>
      </c>
      <c r="X49" s="32" t="str">
        <f>IF(Table2[[#This Row],[Eng]]="","",IF(Table2[[#This Row],[Eng]]&gt;=80,"A", IF(Table2[[#This Row],[Eng]]&gt;=70,"B", IF(Table2[[#This Row],[Eng]]&gt;=51,"C",IF(Table2[[#This Row],[Eng]]&gt;=40,"D","F")))))</f>
        <v/>
      </c>
      <c r="Y49" s="31"/>
      <c r="Z49" s="32" t="str">
        <f>IF(Table2[Geo]="","",RANK(Table2[[#This Row],[Geo]], Table2[Geo],0))</f>
        <v/>
      </c>
      <c r="AA49" s="32" t="str">
        <f>IF(Table2[[#This Row],[Geo]]="","",IF(Table2[[#This Row],[Geo]]&gt;=80,"A", IF(Table2[[#This Row],[Geo]]&gt;=70,"B", IF(Table2[[#This Row],[Geo]]&gt;=51,"C",IF(Table2[[#This Row],[Geo]]&gt;=40,"D","F")))))</f>
        <v/>
      </c>
      <c r="AB49" s="31"/>
      <c r="AC49" s="32" t="str">
        <f>IF(Table2[His]="","",RANK(Table2[[#This Row],[His]], Table2[His],0))</f>
        <v/>
      </c>
      <c r="AD49" s="32" t="str">
        <f>IF(Table2[[#This Row],[His]]="","",IF(Table2[[#This Row],[His]]&gt;=80,"A", IF(Table2[[#This Row],[His]]&gt;=70,"B", IF(Table2[[#This Row],[His]]&gt;=51,"C",IF(Table2[[#This Row],[His]]&gt;=40,"D","F")))))</f>
        <v/>
      </c>
      <c r="AE49" s="31"/>
      <c r="AF49" s="32" t="str">
        <f>IF(Table2[Maths]="","",RANK(Table2[[#This Row],[Maths]], Table2[Maths],0))</f>
        <v/>
      </c>
      <c r="AG49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49" s="31"/>
      <c r="AI49" s="32" t="str">
        <f>IF(Table2[Phy]="","",RANK(Table2[[#This Row],[Phy]], Table2[Phy],0))</f>
        <v/>
      </c>
      <c r="AJ49" s="32" t="str">
        <f>IF(Table2[[#This Row],[Phy]]="","",IF(Table2[[#This Row],[Phy]]&gt;=80,"A", IF(Table2[[#This Row],[Phy]]&gt;=70,"B", IF(Table2[[#This Row],[Phy]]&gt;=51,"C",IF(Table2[[#This Row],[Phy]]&gt;=40,"D","F")))))</f>
        <v/>
      </c>
      <c r="AK49" s="31"/>
      <c r="AL49" s="32" t="str">
        <f>IF(Table2[Sod]="","",RANK(Table2[[#This Row],[Sod]], Table2[Sod],0))</f>
        <v/>
      </c>
      <c r="AM49" s="32" t="str">
        <f>IF(Table2[[#This Row],[Sod]]="","",IF(Table2[[#This Row],[Sod]]&gt;=80,"A", IF(Table2[[#This Row],[Sod]]&gt;=70,"B", IF(Table2[[#This Row],[Sod]]&gt;=51,"C",IF(Table2[[#This Row],[Sod]]&gt;=40,"D","F")))))</f>
        <v/>
      </c>
      <c r="AN49" s="34"/>
      <c r="AO49" s="34"/>
    </row>
    <row r="50" spans="1:41" ht="26.25" x14ac:dyDescent="0.4">
      <c r="A50" s="30"/>
      <c r="B50" s="30"/>
      <c r="C50" s="31"/>
      <c r="D50" s="32" t="str">
        <f>IF(Table2[Agr]="","",RANK(Table2[[#This Row],[Agr]], Table2[Agr],0))</f>
        <v/>
      </c>
      <c r="E50" s="32" t="str">
        <f>IF(Table2[[#This Row],[Agr]]="","",IF(Table2[[#This Row],[Agr]]&gt;=80,"A", IF(Table2[[#This Row],[Agr]]&gt;=70,"B", IF(Table2[[#This Row],[Agr]]&gt;=51,"C",IF(Table2[[#This Row],[Agr]]&gt;=40,"D","F")))))</f>
        <v/>
      </c>
      <c r="F50" s="31"/>
      <c r="G50" s="32" t="str">
        <f>IF(Table2[Bk]="","",RANK(Table2[[#This Row],[Bk]], Table2[Bk],0))</f>
        <v/>
      </c>
      <c r="H50" s="32" t="str">
        <f>IF(Table2[[#This Row],[Bk]]="","",IF(Table2[[#This Row],[Bk]]&gt;=80,"A", IF(Table2[[#This Row],[Bk]]&gt;=70,"B", IF(Table2[[#This Row],[Bk]]&gt;=51,"C",IF(Table2[[#This Row],[Bk]]&gt;=40,"D","F")))))</f>
        <v/>
      </c>
      <c r="I50" s="31"/>
      <c r="J50" s="32" t="str">
        <f>IF(Table2[Bio]="","",RANK(Table2[[#This Row],[Bio]], Table2[Bio],0))</f>
        <v/>
      </c>
      <c r="K50" s="32" t="str">
        <f>IF(Table2[[#This Row],[Bio]]="","",IF(Table2[[#This Row],[Bio]]&gt;=80,"A", IF(Table2[[#This Row],[Bio]]&gt;=70,"B", IF(Table2[[#This Row],[Bio]]&gt;=51,"C",IF(Table2[[#This Row],[Bio]]&gt;=40,"D","F")))))</f>
        <v/>
      </c>
      <c r="L50" s="31"/>
      <c r="M50" s="32" t="str">
        <f>IF(Table2[Chem]="","",RANK(Table2[[#This Row],[Chem]], Table2[Chem],0))</f>
        <v/>
      </c>
      <c r="N50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0" s="32"/>
      <c r="P50" s="32"/>
      <c r="Q50" s="31"/>
      <c r="R50" s="32" t="str">
        <f>IF(Table2[Chi]="","",RANK(Table2[[#This Row],[Chi]], Table2[Chi],0))</f>
        <v/>
      </c>
      <c r="S50" s="32" t="str">
        <f>IF(Table2[[#This Row],[Chi]]="","",IF(Table2[[#This Row],[Chi]]&gt;=80,"A", IF(Table2[[#This Row],[Chi]]&gt;=70,"B", IF(Table2[[#This Row],[Chi]]&gt;=51,"C",IF(Table2[[#This Row],[Chi]]&gt;=40,"D","F")))))</f>
        <v/>
      </c>
      <c r="T50" s="32"/>
      <c r="U50" s="32"/>
      <c r="V50" s="31"/>
      <c r="W50" s="32" t="str">
        <f>IF(Table2[Eng]="","",RANK(Table2[[#This Row],[Eng]], Table2[Eng],0))</f>
        <v/>
      </c>
      <c r="X50" s="32" t="str">
        <f>IF(Table2[[#This Row],[Eng]]="","",IF(Table2[[#This Row],[Eng]]&gt;=80,"A", IF(Table2[[#This Row],[Eng]]&gt;=70,"B", IF(Table2[[#This Row],[Eng]]&gt;=51,"C",IF(Table2[[#This Row],[Eng]]&gt;=40,"D","F")))))</f>
        <v/>
      </c>
      <c r="Y50" s="31"/>
      <c r="Z50" s="32" t="str">
        <f>IF(Table2[Geo]="","",RANK(Table2[[#This Row],[Geo]], Table2[Geo],0))</f>
        <v/>
      </c>
      <c r="AA50" s="32" t="str">
        <f>IF(Table2[[#This Row],[Geo]]="","",IF(Table2[[#This Row],[Geo]]&gt;=80,"A", IF(Table2[[#This Row],[Geo]]&gt;=70,"B", IF(Table2[[#This Row],[Geo]]&gt;=51,"C",IF(Table2[[#This Row],[Geo]]&gt;=40,"D","F")))))</f>
        <v/>
      </c>
      <c r="AB50" s="31"/>
      <c r="AC50" s="32" t="str">
        <f>IF(Table2[His]="","",RANK(Table2[[#This Row],[His]], Table2[His],0))</f>
        <v/>
      </c>
      <c r="AD50" s="32" t="str">
        <f>IF(Table2[[#This Row],[His]]="","",IF(Table2[[#This Row],[His]]&gt;=80,"A", IF(Table2[[#This Row],[His]]&gt;=70,"B", IF(Table2[[#This Row],[His]]&gt;=51,"C",IF(Table2[[#This Row],[His]]&gt;=40,"D","F")))))</f>
        <v/>
      </c>
      <c r="AE50" s="31"/>
      <c r="AF50" s="32" t="str">
        <f>IF(Table2[Maths]="","",RANK(Table2[[#This Row],[Maths]], Table2[Maths],0))</f>
        <v/>
      </c>
      <c r="AG50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0" s="31"/>
      <c r="AI50" s="32" t="str">
        <f>IF(Table2[Phy]="","",RANK(Table2[[#This Row],[Phy]], Table2[Phy],0))</f>
        <v/>
      </c>
      <c r="AJ50" s="32" t="str">
        <f>IF(Table2[[#This Row],[Phy]]="","",IF(Table2[[#This Row],[Phy]]&gt;=80,"A", IF(Table2[[#This Row],[Phy]]&gt;=70,"B", IF(Table2[[#This Row],[Phy]]&gt;=51,"C",IF(Table2[[#This Row],[Phy]]&gt;=40,"D","F")))))</f>
        <v/>
      </c>
      <c r="AK50" s="31"/>
      <c r="AL50" s="32" t="str">
        <f>IF(Table2[Sod]="","",RANK(Table2[[#This Row],[Sod]], Table2[Sod],0))</f>
        <v/>
      </c>
      <c r="AM50" s="32" t="str">
        <f>IF(Table2[[#This Row],[Sod]]="","",IF(Table2[[#This Row],[Sod]]&gt;=80,"A", IF(Table2[[#This Row],[Sod]]&gt;=70,"B", IF(Table2[[#This Row],[Sod]]&gt;=51,"C",IF(Table2[[#This Row],[Sod]]&gt;=40,"D","F")))))</f>
        <v/>
      </c>
      <c r="AN50" s="34"/>
      <c r="AO50" s="34"/>
    </row>
    <row r="51" spans="1:41" ht="26.25" x14ac:dyDescent="0.4">
      <c r="A51" s="30"/>
      <c r="B51" s="30"/>
      <c r="C51" s="31"/>
      <c r="D51" s="32" t="str">
        <f>IF(Table2[Agr]="","",RANK(Table2[[#This Row],[Agr]], Table2[Agr],0))</f>
        <v/>
      </c>
      <c r="E51" s="32" t="str">
        <f>IF(Table2[[#This Row],[Agr]]="","",IF(Table2[[#This Row],[Agr]]&gt;=80,"A", IF(Table2[[#This Row],[Agr]]&gt;=70,"B", IF(Table2[[#This Row],[Agr]]&gt;=51,"C",IF(Table2[[#This Row],[Agr]]&gt;=40,"D","F")))))</f>
        <v/>
      </c>
      <c r="F51" s="31"/>
      <c r="G51" s="32" t="str">
        <f>IF(Table2[Bk]="","",RANK(Table2[[#This Row],[Bk]], Table2[Bk],0))</f>
        <v/>
      </c>
      <c r="H51" s="32" t="str">
        <f>IF(Table2[[#This Row],[Bk]]="","",IF(Table2[[#This Row],[Bk]]&gt;=80,"A", IF(Table2[[#This Row],[Bk]]&gt;=70,"B", IF(Table2[[#This Row],[Bk]]&gt;=51,"C",IF(Table2[[#This Row],[Bk]]&gt;=40,"D","F")))))</f>
        <v/>
      </c>
      <c r="I51" s="31"/>
      <c r="J51" s="32" t="str">
        <f>IF(Table2[Bio]="","",RANK(Table2[[#This Row],[Bio]], Table2[Bio],0))</f>
        <v/>
      </c>
      <c r="K51" s="32" t="str">
        <f>IF(Table2[[#This Row],[Bio]]="","",IF(Table2[[#This Row],[Bio]]&gt;=80,"A", IF(Table2[[#This Row],[Bio]]&gt;=70,"B", IF(Table2[[#This Row],[Bio]]&gt;=51,"C",IF(Table2[[#This Row],[Bio]]&gt;=40,"D","F")))))</f>
        <v/>
      </c>
      <c r="L51" s="31"/>
      <c r="M51" s="32" t="str">
        <f>IF(Table2[Chem]="","",RANK(Table2[[#This Row],[Chem]], Table2[Chem],0))</f>
        <v/>
      </c>
      <c r="N51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1" s="32"/>
      <c r="P51" s="32"/>
      <c r="Q51" s="31"/>
      <c r="R51" s="32" t="str">
        <f>IF(Table2[Chi]="","",RANK(Table2[[#This Row],[Chi]], Table2[Chi],0))</f>
        <v/>
      </c>
      <c r="S51" s="32" t="str">
        <f>IF(Table2[[#This Row],[Chi]]="","",IF(Table2[[#This Row],[Chi]]&gt;=80,"A", IF(Table2[[#This Row],[Chi]]&gt;=70,"B", IF(Table2[[#This Row],[Chi]]&gt;=51,"C",IF(Table2[[#This Row],[Chi]]&gt;=40,"D","F")))))</f>
        <v/>
      </c>
      <c r="T51" s="32"/>
      <c r="U51" s="32"/>
      <c r="V51" s="31"/>
      <c r="W51" s="32" t="str">
        <f>IF(Table2[Eng]="","",RANK(Table2[[#This Row],[Eng]], Table2[Eng],0))</f>
        <v/>
      </c>
      <c r="X51" s="32" t="str">
        <f>IF(Table2[[#This Row],[Eng]]="","",IF(Table2[[#This Row],[Eng]]&gt;=80,"A", IF(Table2[[#This Row],[Eng]]&gt;=70,"B", IF(Table2[[#This Row],[Eng]]&gt;=51,"C",IF(Table2[[#This Row],[Eng]]&gt;=40,"D","F")))))</f>
        <v/>
      </c>
      <c r="Y51" s="31"/>
      <c r="Z51" s="32" t="str">
        <f>IF(Table2[Geo]="","",RANK(Table2[[#This Row],[Geo]], Table2[Geo],0))</f>
        <v/>
      </c>
      <c r="AA51" s="32" t="str">
        <f>IF(Table2[[#This Row],[Geo]]="","",IF(Table2[[#This Row],[Geo]]&gt;=80,"A", IF(Table2[[#This Row],[Geo]]&gt;=70,"B", IF(Table2[[#This Row],[Geo]]&gt;=51,"C",IF(Table2[[#This Row],[Geo]]&gt;=40,"D","F")))))</f>
        <v/>
      </c>
      <c r="AB51" s="31"/>
      <c r="AC51" s="32" t="str">
        <f>IF(Table2[His]="","",RANK(Table2[[#This Row],[His]], Table2[His],0))</f>
        <v/>
      </c>
      <c r="AD51" s="32" t="str">
        <f>IF(Table2[[#This Row],[His]]="","",IF(Table2[[#This Row],[His]]&gt;=80,"A", IF(Table2[[#This Row],[His]]&gt;=70,"B", IF(Table2[[#This Row],[His]]&gt;=51,"C",IF(Table2[[#This Row],[His]]&gt;=40,"D","F")))))</f>
        <v/>
      </c>
      <c r="AE51" s="31"/>
      <c r="AF51" s="32" t="str">
        <f>IF(Table2[Maths]="","",RANK(Table2[[#This Row],[Maths]], Table2[Maths],0))</f>
        <v/>
      </c>
      <c r="AG51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1" s="31"/>
      <c r="AI51" s="32" t="str">
        <f>IF(Table2[Phy]="","",RANK(Table2[[#This Row],[Phy]], Table2[Phy],0))</f>
        <v/>
      </c>
      <c r="AJ51" s="32" t="str">
        <f>IF(Table2[[#This Row],[Phy]]="","",IF(Table2[[#This Row],[Phy]]&gt;=80,"A", IF(Table2[[#This Row],[Phy]]&gt;=70,"B", IF(Table2[[#This Row],[Phy]]&gt;=51,"C",IF(Table2[[#This Row],[Phy]]&gt;=40,"D","F")))))</f>
        <v/>
      </c>
      <c r="AK51" s="31"/>
      <c r="AL51" s="32" t="str">
        <f>IF(Table2[Sod]="","",RANK(Table2[[#This Row],[Sod]], Table2[Sod],0))</f>
        <v/>
      </c>
      <c r="AM51" s="32" t="str">
        <f>IF(Table2[[#This Row],[Sod]]="","",IF(Table2[[#This Row],[Sod]]&gt;=80,"A", IF(Table2[[#This Row],[Sod]]&gt;=70,"B", IF(Table2[[#This Row],[Sod]]&gt;=51,"C",IF(Table2[[#This Row],[Sod]]&gt;=40,"D","F")))))</f>
        <v/>
      </c>
      <c r="AN51" s="34"/>
      <c r="AO51" s="34"/>
    </row>
    <row r="52" spans="1:41" ht="26.25" x14ac:dyDescent="0.4">
      <c r="A52" s="30"/>
      <c r="B52" s="30"/>
      <c r="C52" s="31"/>
      <c r="D52" s="32" t="str">
        <f>IF(Table2[Agr]="","",RANK(Table2[[#This Row],[Agr]], Table2[Agr],0))</f>
        <v/>
      </c>
      <c r="E52" s="32" t="str">
        <f>IF(Table2[[#This Row],[Agr]]="","",IF(Table2[[#This Row],[Agr]]&gt;=80,"A", IF(Table2[[#This Row],[Agr]]&gt;=70,"B", IF(Table2[[#This Row],[Agr]]&gt;=51,"C",IF(Table2[[#This Row],[Agr]]&gt;=40,"D","F")))))</f>
        <v/>
      </c>
      <c r="F52" s="31"/>
      <c r="G52" s="32" t="str">
        <f>IF(Table2[Bk]="","",RANK(Table2[[#This Row],[Bk]], Table2[Bk],0))</f>
        <v/>
      </c>
      <c r="H52" s="32" t="str">
        <f>IF(Table2[[#This Row],[Bk]]="","",IF(Table2[[#This Row],[Bk]]&gt;=80,"A", IF(Table2[[#This Row],[Bk]]&gt;=70,"B", IF(Table2[[#This Row],[Bk]]&gt;=51,"C",IF(Table2[[#This Row],[Bk]]&gt;=40,"D","F")))))</f>
        <v/>
      </c>
      <c r="I52" s="31"/>
      <c r="J52" s="32" t="str">
        <f>IF(Table2[Bio]="","",RANK(Table2[[#This Row],[Bio]], Table2[Bio],0))</f>
        <v/>
      </c>
      <c r="K52" s="32" t="str">
        <f>IF(Table2[[#This Row],[Bio]]="","",IF(Table2[[#This Row],[Bio]]&gt;=80,"A", IF(Table2[[#This Row],[Bio]]&gt;=70,"B", IF(Table2[[#This Row],[Bio]]&gt;=51,"C",IF(Table2[[#This Row],[Bio]]&gt;=40,"D","F")))))</f>
        <v/>
      </c>
      <c r="L52" s="31"/>
      <c r="M52" s="32" t="str">
        <f>IF(Table2[Chem]="","",RANK(Table2[[#This Row],[Chem]], Table2[Chem],0))</f>
        <v/>
      </c>
      <c r="N52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2" s="32"/>
      <c r="P52" s="32"/>
      <c r="Q52" s="31"/>
      <c r="R52" s="32" t="str">
        <f>IF(Table2[Chi]="","",RANK(Table2[[#This Row],[Chi]], Table2[Chi],0))</f>
        <v/>
      </c>
      <c r="S52" s="32" t="str">
        <f>IF(Table2[[#This Row],[Chi]]="","",IF(Table2[[#This Row],[Chi]]&gt;=80,"A", IF(Table2[[#This Row],[Chi]]&gt;=70,"B", IF(Table2[[#This Row],[Chi]]&gt;=51,"C",IF(Table2[[#This Row],[Chi]]&gt;=40,"D","F")))))</f>
        <v/>
      </c>
      <c r="T52" s="32"/>
      <c r="U52" s="32"/>
      <c r="V52" s="31"/>
      <c r="W52" s="32" t="str">
        <f>IF(Table2[Eng]="","",RANK(Table2[[#This Row],[Eng]], Table2[Eng],0))</f>
        <v/>
      </c>
      <c r="X52" s="32" t="str">
        <f>IF(Table2[[#This Row],[Eng]]="","",IF(Table2[[#This Row],[Eng]]&gt;=80,"A", IF(Table2[[#This Row],[Eng]]&gt;=70,"B", IF(Table2[[#This Row],[Eng]]&gt;=51,"C",IF(Table2[[#This Row],[Eng]]&gt;=40,"D","F")))))</f>
        <v/>
      </c>
      <c r="Y52" s="31"/>
      <c r="Z52" s="32" t="str">
        <f>IF(Table2[Geo]="","",RANK(Table2[[#This Row],[Geo]], Table2[Geo],0))</f>
        <v/>
      </c>
      <c r="AA52" s="32" t="str">
        <f>IF(Table2[[#This Row],[Geo]]="","",IF(Table2[[#This Row],[Geo]]&gt;=80,"A", IF(Table2[[#This Row],[Geo]]&gt;=70,"B", IF(Table2[[#This Row],[Geo]]&gt;=51,"C",IF(Table2[[#This Row],[Geo]]&gt;=40,"D","F")))))</f>
        <v/>
      </c>
      <c r="AB52" s="31"/>
      <c r="AC52" s="32" t="str">
        <f>IF(Table2[His]="","",RANK(Table2[[#This Row],[His]], Table2[His],0))</f>
        <v/>
      </c>
      <c r="AD52" s="32" t="str">
        <f>IF(Table2[[#This Row],[His]]="","",IF(Table2[[#This Row],[His]]&gt;=80,"A", IF(Table2[[#This Row],[His]]&gt;=70,"B", IF(Table2[[#This Row],[His]]&gt;=51,"C",IF(Table2[[#This Row],[His]]&gt;=40,"D","F")))))</f>
        <v/>
      </c>
      <c r="AE52" s="31"/>
      <c r="AF52" s="32" t="str">
        <f>IF(Table2[Maths]="","",RANK(Table2[[#This Row],[Maths]], Table2[Maths],0))</f>
        <v/>
      </c>
      <c r="AG52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2" s="31"/>
      <c r="AI52" s="32" t="str">
        <f>IF(Table2[Phy]="","",RANK(Table2[[#This Row],[Phy]], Table2[Phy],0))</f>
        <v/>
      </c>
      <c r="AJ52" s="32" t="str">
        <f>IF(Table2[[#This Row],[Phy]]="","",IF(Table2[[#This Row],[Phy]]&gt;=80,"A", IF(Table2[[#This Row],[Phy]]&gt;=70,"B", IF(Table2[[#This Row],[Phy]]&gt;=51,"C",IF(Table2[[#This Row],[Phy]]&gt;=40,"D","F")))))</f>
        <v/>
      </c>
      <c r="AK52" s="31"/>
      <c r="AL52" s="32" t="str">
        <f>IF(Table2[Sod]="","",RANK(Table2[[#This Row],[Sod]], Table2[Sod],0))</f>
        <v/>
      </c>
      <c r="AM52" s="32" t="str">
        <f>IF(Table2[[#This Row],[Sod]]="","",IF(Table2[[#This Row],[Sod]]&gt;=80,"A", IF(Table2[[#This Row],[Sod]]&gt;=70,"B", IF(Table2[[#This Row],[Sod]]&gt;=51,"C",IF(Table2[[#This Row],[Sod]]&gt;=40,"D","F")))))</f>
        <v/>
      </c>
      <c r="AN52" s="34"/>
      <c r="AO52" s="34"/>
    </row>
    <row r="53" spans="1:41" ht="26.25" x14ac:dyDescent="0.4">
      <c r="A53" s="30"/>
      <c r="B53" s="30"/>
      <c r="C53" s="31"/>
      <c r="D53" s="32" t="str">
        <f>IF(Table2[Agr]="","",RANK(Table2[[#This Row],[Agr]], Table2[Agr],0))</f>
        <v/>
      </c>
      <c r="E53" s="32" t="str">
        <f>IF(Table2[[#This Row],[Agr]]="","",IF(Table2[[#This Row],[Agr]]&gt;=80,"A", IF(Table2[[#This Row],[Agr]]&gt;=70,"B", IF(Table2[[#This Row],[Agr]]&gt;=51,"C",IF(Table2[[#This Row],[Agr]]&gt;=40,"D","F")))))</f>
        <v/>
      </c>
      <c r="F53" s="31"/>
      <c r="G53" s="32" t="str">
        <f>IF(Table2[Bk]="","",RANK(Table2[[#This Row],[Bk]], Table2[Bk],0))</f>
        <v/>
      </c>
      <c r="H53" s="32" t="str">
        <f>IF(Table2[[#This Row],[Bk]]="","",IF(Table2[[#This Row],[Bk]]&gt;=80,"A", IF(Table2[[#This Row],[Bk]]&gt;=70,"B", IF(Table2[[#This Row],[Bk]]&gt;=51,"C",IF(Table2[[#This Row],[Bk]]&gt;=40,"D","F")))))</f>
        <v/>
      </c>
      <c r="I53" s="31"/>
      <c r="J53" s="32" t="str">
        <f>IF(Table2[Bio]="","",RANK(Table2[[#This Row],[Bio]], Table2[Bio],0))</f>
        <v/>
      </c>
      <c r="K53" s="32" t="str">
        <f>IF(Table2[[#This Row],[Bio]]="","",IF(Table2[[#This Row],[Bio]]&gt;=80,"A", IF(Table2[[#This Row],[Bio]]&gt;=70,"B", IF(Table2[[#This Row],[Bio]]&gt;=51,"C",IF(Table2[[#This Row],[Bio]]&gt;=40,"D","F")))))</f>
        <v/>
      </c>
      <c r="L53" s="31"/>
      <c r="M53" s="32" t="str">
        <f>IF(Table2[Chem]="","",RANK(Table2[[#This Row],[Chem]], Table2[Chem],0))</f>
        <v/>
      </c>
      <c r="N53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3" s="32"/>
      <c r="P53" s="32"/>
      <c r="Q53" s="31"/>
      <c r="R53" s="32" t="str">
        <f>IF(Table2[Chi]="","",RANK(Table2[[#This Row],[Chi]], Table2[Chi],0))</f>
        <v/>
      </c>
      <c r="S53" s="32" t="str">
        <f>IF(Table2[[#This Row],[Chi]]="","",IF(Table2[[#This Row],[Chi]]&gt;=80,"A", IF(Table2[[#This Row],[Chi]]&gt;=70,"B", IF(Table2[[#This Row],[Chi]]&gt;=51,"C",IF(Table2[[#This Row],[Chi]]&gt;=40,"D","F")))))</f>
        <v/>
      </c>
      <c r="T53" s="32"/>
      <c r="U53" s="32"/>
      <c r="V53" s="31"/>
      <c r="W53" s="32" t="str">
        <f>IF(Table2[Eng]="","",RANK(Table2[[#This Row],[Eng]], Table2[Eng],0))</f>
        <v/>
      </c>
      <c r="X53" s="32" t="str">
        <f>IF(Table2[[#This Row],[Eng]]="","",IF(Table2[[#This Row],[Eng]]&gt;=80,"A", IF(Table2[[#This Row],[Eng]]&gt;=70,"B", IF(Table2[[#This Row],[Eng]]&gt;=51,"C",IF(Table2[[#This Row],[Eng]]&gt;=40,"D","F")))))</f>
        <v/>
      </c>
      <c r="Y53" s="31"/>
      <c r="Z53" s="32" t="str">
        <f>IF(Table2[Geo]="","",RANK(Table2[[#This Row],[Geo]], Table2[Geo],0))</f>
        <v/>
      </c>
      <c r="AA53" s="32" t="str">
        <f>IF(Table2[[#This Row],[Geo]]="","",IF(Table2[[#This Row],[Geo]]&gt;=80,"A", IF(Table2[[#This Row],[Geo]]&gt;=70,"B", IF(Table2[[#This Row],[Geo]]&gt;=51,"C",IF(Table2[[#This Row],[Geo]]&gt;=40,"D","F")))))</f>
        <v/>
      </c>
      <c r="AB53" s="31"/>
      <c r="AC53" s="32" t="str">
        <f>IF(Table2[His]="","",RANK(Table2[[#This Row],[His]], Table2[His],0))</f>
        <v/>
      </c>
      <c r="AD53" s="32" t="str">
        <f>IF(Table2[[#This Row],[His]]="","",IF(Table2[[#This Row],[His]]&gt;=80,"A", IF(Table2[[#This Row],[His]]&gt;=70,"B", IF(Table2[[#This Row],[His]]&gt;=51,"C",IF(Table2[[#This Row],[His]]&gt;=40,"D","F")))))</f>
        <v/>
      </c>
      <c r="AE53" s="31"/>
      <c r="AF53" s="32" t="str">
        <f>IF(Table2[Maths]="","",RANK(Table2[[#This Row],[Maths]], Table2[Maths],0))</f>
        <v/>
      </c>
      <c r="AG53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3" s="31"/>
      <c r="AI53" s="32" t="str">
        <f>IF(Table2[Phy]="","",RANK(Table2[[#This Row],[Phy]], Table2[Phy],0))</f>
        <v/>
      </c>
      <c r="AJ53" s="32" t="str">
        <f>IF(Table2[[#This Row],[Phy]]="","",IF(Table2[[#This Row],[Phy]]&gt;=80,"A", IF(Table2[[#This Row],[Phy]]&gt;=70,"B", IF(Table2[[#This Row],[Phy]]&gt;=51,"C",IF(Table2[[#This Row],[Phy]]&gt;=40,"D","F")))))</f>
        <v/>
      </c>
      <c r="AK53" s="31"/>
      <c r="AL53" s="32" t="str">
        <f>IF(Table2[Sod]="","",RANK(Table2[[#This Row],[Sod]], Table2[Sod],0))</f>
        <v/>
      </c>
      <c r="AM53" s="32" t="str">
        <f>IF(Table2[[#This Row],[Sod]]="","",IF(Table2[[#This Row],[Sod]]&gt;=80,"A", IF(Table2[[#This Row],[Sod]]&gt;=70,"B", IF(Table2[[#This Row],[Sod]]&gt;=51,"C",IF(Table2[[#This Row],[Sod]]&gt;=40,"D","F")))))</f>
        <v/>
      </c>
      <c r="AN53" s="34"/>
      <c r="AO53" s="34"/>
    </row>
    <row r="54" spans="1:41" ht="26.25" x14ac:dyDescent="0.4">
      <c r="A54" s="30"/>
      <c r="B54" s="30"/>
      <c r="C54" s="31"/>
      <c r="D54" s="32" t="str">
        <f>IF(Table2[Agr]="","",RANK(Table2[[#This Row],[Agr]], Table2[Agr],0))</f>
        <v/>
      </c>
      <c r="E54" s="32" t="str">
        <f>IF(Table2[[#This Row],[Agr]]="","",IF(Table2[[#This Row],[Agr]]&gt;=80,"A", IF(Table2[[#This Row],[Agr]]&gt;=70,"B", IF(Table2[[#This Row],[Agr]]&gt;=51,"C",IF(Table2[[#This Row],[Agr]]&gt;=40,"D","F")))))</f>
        <v/>
      </c>
      <c r="F54" s="31"/>
      <c r="G54" s="32" t="str">
        <f>IF(Table2[Bk]="","",RANK(Table2[[#This Row],[Bk]], Table2[Bk],0))</f>
        <v/>
      </c>
      <c r="H54" s="32" t="str">
        <f>IF(Table2[[#This Row],[Bk]]="","",IF(Table2[[#This Row],[Bk]]&gt;=80,"A", IF(Table2[[#This Row],[Bk]]&gt;=70,"B", IF(Table2[[#This Row],[Bk]]&gt;=51,"C",IF(Table2[[#This Row],[Bk]]&gt;=40,"D","F")))))</f>
        <v/>
      </c>
      <c r="I54" s="31"/>
      <c r="J54" s="32" t="str">
        <f>IF(Table2[Bio]="","",RANK(Table2[[#This Row],[Bio]], Table2[Bio],0))</f>
        <v/>
      </c>
      <c r="K54" s="32" t="str">
        <f>IF(Table2[[#This Row],[Bio]]="","",IF(Table2[[#This Row],[Bio]]&gt;=80,"A", IF(Table2[[#This Row],[Bio]]&gt;=70,"B", IF(Table2[[#This Row],[Bio]]&gt;=51,"C",IF(Table2[[#This Row],[Bio]]&gt;=40,"D","F")))))</f>
        <v/>
      </c>
      <c r="L54" s="31"/>
      <c r="M54" s="32" t="str">
        <f>IF(Table2[Chem]="","",RANK(Table2[[#This Row],[Chem]], Table2[Chem],0))</f>
        <v/>
      </c>
      <c r="N54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4" s="32"/>
      <c r="P54" s="32"/>
      <c r="Q54" s="31"/>
      <c r="R54" s="32" t="str">
        <f>IF(Table2[Chi]="","",RANK(Table2[[#This Row],[Chi]], Table2[Chi],0))</f>
        <v/>
      </c>
      <c r="S54" s="32" t="str">
        <f>IF(Table2[[#This Row],[Chi]]="","",IF(Table2[[#This Row],[Chi]]&gt;=80,"A", IF(Table2[[#This Row],[Chi]]&gt;=70,"B", IF(Table2[[#This Row],[Chi]]&gt;=51,"C",IF(Table2[[#This Row],[Chi]]&gt;=40,"D","F")))))</f>
        <v/>
      </c>
      <c r="T54" s="32"/>
      <c r="U54" s="32"/>
      <c r="V54" s="31"/>
      <c r="W54" s="32" t="str">
        <f>IF(Table2[Eng]="","",RANK(Table2[[#This Row],[Eng]], Table2[Eng],0))</f>
        <v/>
      </c>
      <c r="X54" s="32" t="str">
        <f>IF(Table2[[#This Row],[Eng]]="","",IF(Table2[[#This Row],[Eng]]&gt;=80,"A", IF(Table2[[#This Row],[Eng]]&gt;=70,"B", IF(Table2[[#This Row],[Eng]]&gt;=51,"C",IF(Table2[[#This Row],[Eng]]&gt;=40,"D","F")))))</f>
        <v/>
      </c>
      <c r="Y54" s="31"/>
      <c r="Z54" s="32" t="str">
        <f>IF(Table2[Geo]="","",RANK(Table2[[#This Row],[Geo]], Table2[Geo],0))</f>
        <v/>
      </c>
      <c r="AA54" s="32" t="str">
        <f>IF(Table2[[#This Row],[Geo]]="","",IF(Table2[[#This Row],[Geo]]&gt;=80,"A", IF(Table2[[#This Row],[Geo]]&gt;=70,"B", IF(Table2[[#This Row],[Geo]]&gt;=51,"C",IF(Table2[[#This Row],[Geo]]&gt;=40,"D","F")))))</f>
        <v/>
      </c>
      <c r="AB54" s="31"/>
      <c r="AC54" s="32" t="str">
        <f>IF(Table2[His]="","",RANK(Table2[[#This Row],[His]], Table2[His],0))</f>
        <v/>
      </c>
      <c r="AD54" s="32" t="str">
        <f>IF(Table2[[#This Row],[His]]="","",IF(Table2[[#This Row],[His]]&gt;=80,"A", IF(Table2[[#This Row],[His]]&gt;=70,"B", IF(Table2[[#This Row],[His]]&gt;=51,"C",IF(Table2[[#This Row],[His]]&gt;=40,"D","F")))))</f>
        <v/>
      </c>
      <c r="AE54" s="31"/>
      <c r="AF54" s="32" t="str">
        <f>IF(Table2[Maths]="","",RANK(Table2[[#This Row],[Maths]], Table2[Maths],0))</f>
        <v/>
      </c>
      <c r="AG54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4" s="31"/>
      <c r="AI54" s="32" t="str">
        <f>IF(Table2[Phy]="","",RANK(Table2[[#This Row],[Phy]], Table2[Phy],0))</f>
        <v/>
      </c>
      <c r="AJ54" s="32" t="str">
        <f>IF(Table2[[#This Row],[Phy]]="","",IF(Table2[[#This Row],[Phy]]&gt;=80,"A", IF(Table2[[#This Row],[Phy]]&gt;=70,"B", IF(Table2[[#This Row],[Phy]]&gt;=51,"C",IF(Table2[[#This Row],[Phy]]&gt;=40,"D","F")))))</f>
        <v/>
      </c>
      <c r="AK54" s="31"/>
      <c r="AL54" s="32" t="str">
        <f>IF(Table2[Sod]="","",RANK(Table2[[#This Row],[Sod]], Table2[Sod],0))</f>
        <v/>
      </c>
      <c r="AM54" s="32" t="str">
        <f>IF(Table2[[#This Row],[Sod]]="","",IF(Table2[[#This Row],[Sod]]&gt;=80,"A", IF(Table2[[#This Row],[Sod]]&gt;=70,"B", IF(Table2[[#This Row],[Sod]]&gt;=51,"C",IF(Table2[[#This Row],[Sod]]&gt;=40,"D","F")))))</f>
        <v/>
      </c>
      <c r="AN54" s="34"/>
      <c r="AO54" s="34"/>
    </row>
    <row r="55" spans="1:41" ht="26.25" x14ac:dyDescent="0.4">
      <c r="A55" s="30"/>
      <c r="B55" s="30"/>
      <c r="C55" s="31"/>
      <c r="D55" s="32" t="str">
        <f>IF(Table2[Agr]="","",RANK(Table2[[#This Row],[Agr]], Table2[Agr],0))</f>
        <v/>
      </c>
      <c r="E55" s="32" t="str">
        <f>IF(Table2[[#This Row],[Agr]]="","",IF(Table2[[#This Row],[Agr]]&gt;=80,"A", IF(Table2[[#This Row],[Agr]]&gt;=70,"B", IF(Table2[[#This Row],[Agr]]&gt;=51,"C",IF(Table2[[#This Row],[Agr]]&gt;=40,"D","F")))))</f>
        <v/>
      </c>
      <c r="F55" s="31"/>
      <c r="G55" s="32" t="str">
        <f>IF(Table2[Bk]="","",RANK(Table2[[#This Row],[Bk]], Table2[Bk],0))</f>
        <v/>
      </c>
      <c r="H55" s="32" t="str">
        <f>IF(Table2[[#This Row],[Bk]]="","",IF(Table2[[#This Row],[Bk]]&gt;=80,"A", IF(Table2[[#This Row],[Bk]]&gt;=70,"B", IF(Table2[[#This Row],[Bk]]&gt;=51,"C",IF(Table2[[#This Row],[Bk]]&gt;=40,"D","F")))))</f>
        <v/>
      </c>
      <c r="I55" s="31"/>
      <c r="J55" s="32" t="str">
        <f>IF(Table2[Bio]="","",RANK(Table2[[#This Row],[Bio]], Table2[Bio],0))</f>
        <v/>
      </c>
      <c r="K55" s="32" t="str">
        <f>IF(Table2[[#This Row],[Bio]]="","",IF(Table2[[#This Row],[Bio]]&gt;=80,"A", IF(Table2[[#This Row],[Bio]]&gt;=70,"B", IF(Table2[[#This Row],[Bio]]&gt;=51,"C",IF(Table2[[#This Row],[Bio]]&gt;=40,"D","F")))))</f>
        <v/>
      </c>
      <c r="L55" s="31"/>
      <c r="M55" s="32" t="str">
        <f>IF(Table2[Chem]="","",RANK(Table2[[#This Row],[Chem]], Table2[Chem],0))</f>
        <v/>
      </c>
      <c r="N55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5" s="32"/>
      <c r="P55" s="32"/>
      <c r="Q55" s="31"/>
      <c r="R55" s="32" t="str">
        <f>IF(Table2[Chi]="","",RANK(Table2[[#This Row],[Chi]], Table2[Chi],0))</f>
        <v/>
      </c>
      <c r="S55" s="32" t="str">
        <f>IF(Table2[[#This Row],[Chi]]="","",IF(Table2[[#This Row],[Chi]]&gt;=80,"A", IF(Table2[[#This Row],[Chi]]&gt;=70,"B", IF(Table2[[#This Row],[Chi]]&gt;=51,"C",IF(Table2[[#This Row],[Chi]]&gt;=40,"D","F")))))</f>
        <v/>
      </c>
      <c r="T55" s="32"/>
      <c r="U55" s="32"/>
      <c r="V55" s="31"/>
      <c r="W55" s="32" t="str">
        <f>IF(Table2[Eng]="","",RANK(Table2[[#This Row],[Eng]], Table2[Eng],0))</f>
        <v/>
      </c>
      <c r="X55" s="32" t="str">
        <f>IF(Table2[[#This Row],[Eng]]="","",IF(Table2[[#This Row],[Eng]]&gt;=80,"A", IF(Table2[[#This Row],[Eng]]&gt;=70,"B", IF(Table2[[#This Row],[Eng]]&gt;=51,"C",IF(Table2[[#This Row],[Eng]]&gt;=40,"D","F")))))</f>
        <v/>
      </c>
      <c r="Y55" s="31"/>
      <c r="Z55" s="32" t="str">
        <f>IF(Table2[Geo]="","",RANK(Table2[[#This Row],[Geo]], Table2[Geo],0))</f>
        <v/>
      </c>
      <c r="AA55" s="32" t="str">
        <f>IF(Table2[[#This Row],[Geo]]="","",IF(Table2[[#This Row],[Geo]]&gt;=80,"A", IF(Table2[[#This Row],[Geo]]&gt;=70,"B", IF(Table2[[#This Row],[Geo]]&gt;=51,"C",IF(Table2[[#This Row],[Geo]]&gt;=40,"D","F")))))</f>
        <v/>
      </c>
      <c r="AB55" s="31"/>
      <c r="AC55" s="32" t="str">
        <f>IF(Table2[His]="","",RANK(Table2[[#This Row],[His]], Table2[His],0))</f>
        <v/>
      </c>
      <c r="AD55" s="32" t="str">
        <f>IF(Table2[[#This Row],[His]]="","",IF(Table2[[#This Row],[His]]&gt;=80,"A", IF(Table2[[#This Row],[His]]&gt;=70,"B", IF(Table2[[#This Row],[His]]&gt;=51,"C",IF(Table2[[#This Row],[His]]&gt;=40,"D","F")))))</f>
        <v/>
      </c>
      <c r="AE55" s="31"/>
      <c r="AF55" s="32" t="str">
        <f>IF(Table2[Maths]="","",RANK(Table2[[#This Row],[Maths]], Table2[Maths],0))</f>
        <v/>
      </c>
      <c r="AG55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5" s="31"/>
      <c r="AI55" s="32" t="str">
        <f>IF(Table2[Phy]="","",RANK(Table2[[#This Row],[Phy]], Table2[Phy],0))</f>
        <v/>
      </c>
      <c r="AJ55" s="32" t="str">
        <f>IF(Table2[[#This Row],[Phy]]="","",IF(Table2[[#This Row],[Phy]]&gt;=80,"A", IF(Table2[[#This Row],[Phy]]&gt;=70,"B", IF(Table2[[#This Row],[Phy]]&gt;=51,"C",IF(Table2[[#This Row],[Phy]]&gt;=40,"D","F")))))</f>
        <v/>
      </c>
      <c r="AK55" s="31"/>
      <c r="AL55" s="32" t="str">
        <f>IF(Table2[Sod]="","",RANK(Table2[[#This Row],[Sod]], Table2[Sod],0))</f>
        <v/>
      </c>
      <c r="AM55" s="32" t="str">
        <f>IF(Table2[[#This Row],[Sod]]="","",IF(Table2[[#This Row],[Sod]]&gt;=80,"A", IF(Table2[[#This Row],[Sod]]&gt;=70,"B", IF(Table2[[#This Row],[Sod]]&gt;=51,"C",IF(Table2[[#This Row],[Sod]]&gt;=40,"D","F")))))</f>
        <v/>
      </c>
      <c r="AN55" s="34"/>
      <c r="AO55" s="34"/>
    </row>
    <row r="56" spans="1:41" ht="26.25" x14ac:dyDescent="0.4">
      <c r="A56" s="30"/>
      <c r="B56" s="30"/>
      <c r="C56" s="31"/>
      <c r="D56" s="32" t="str">
        <f>IF(Table2[Agr]="","",RANK(Table2[[#This Row],[Agr]], Table2[Agr],0))</f>
        <v/>
      </c>
      <c r="E56" s="32" t="str">
        <f>IF(Table2[[#This Row],[Agr]]="","",IF(Table2[[#This Row],[Agr]]&gt;=80,"A", IF(Table2[[#This Row],[Agr]]&gt;=70,"B", IF(Table2[[#This Row],[Agr]]&gt;=51,"C",IF(Table2[[#This Row],[Agr]]&gt;=40,"D","F")))))</f>
        <v/>
      </c>
      <c r="F56" s="31"/>
      <c r="G56" s="32" t="str">
        <f>IF(Table2[Bk]="","",RANK(Table2[[#This Row],[Bk]], Table2[Bk],0))</f>
        <v/>
      </c>
      <c r="H56" s="32" t="str">
        <f>IF(Table2[[#This Row],[Bk]]="","",IF(Table2[[#This Row],[Bk]]&gt;=80,"A", IF(Table2[[#This Row],[Bk]]&gt;=70,"B", IF(Table2[[#This Row],[Bk]]&gt;=51,"C",IF(Table2[[#This Row],[Bk]]&gt;=40,"D","F")))))</f>
        <v/>
      </c>
      <c r="I56" s="31"/>
      <c r="J56" s="32" t="str">
        <f>IF(Table2[Bio]="","",RANK(Table2[[#This Row],[Bio]], Table2[Bio],0))</f>
        <v/>
      </c>
      <c r="K56" s="32" t="str">
        <f>IF(Table2[[#This Row],[Bio]]="","",IF(Table2[[#This Row],[Bio]]&gt;=80,"A", IF(Table2[[#This Row],[Bio]]&gt;=70,"B", IF(Table2[[#This Row],[Bio]]&gt;=51,"C",IF(Table2[[#This Row],[Bio]]&gt;=40,"D","F")))))</f>
        <v/>
      </c>
      <c r="L56" s="31"/>
      <c r="M56" s="32" t="str">
        <f>IF(Table2[Chem]="","",RANK(Table2[[#This Row],[Chem]], Table2[Chem],0))</f>
        <v/>
      </c>
      <c r="N56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6" s="32"/>
      <c r="P56" s="32"/>
      <c r="Q56" s="31"/>
      <c r="R56" s="32" t="str">
        <f>IF(Table2[Chi]="","",RANK(Table2[[#This Row],[Chi]], Table2[Chi],0))</f>
        <v/>
      </c>
      <c r="S56" s="32" t="str">
        <f>IF(Table2[[#This Row],[Chi]]="","",IF(Table2[[#This Row],[Chi]]&gt;=80,"A", IF(Table2[[#This Row],[Chi]]&gt;=70,"B", IF(Table2[[#This Row],[Chi]]&gt;=51,"C",IF(Table2[[#This Row],[Chi]]&gt;=40,"D","F")))))</f>
        <v/>
      </c>
      <c r="T56" s="32"/>
      <c r="U56" s="32"/>
      <c r="V56" s="31"/>
      <c r="W56" s="32" t="str">
        <f>IF(Table2[Eng]="","",RANK(Table2[[#This Row],[Eng]], Table2[Eng],0))</f>
        <v/>
      </c>
      <c r="X56" s="32" t="str">
        <f>IF(Table2[[#This Row],[Eng]]="","",IF(Table2[[#This Row],[Eng]]&gt;=80,"A", IF(Table2[[#This Row],[Eng]]&gt;=70,"B", IF(Table2[[#This Row],[Eng]]&gt;=51,"C",IF(Table2[[#This Row],[Eng]]&gt;=40,"D","F")))))</f>
        <v/>
      </c>
      <c r="Y56" s="31"/>
      <c r="Z56" s="32" t="str">
        <f>IF(Table2[Geo]="","",RANK(Table2[[#This Row],[Geo]], Table2[Geo],0))</f>
        <v/>
      </c>
      <c r="AA56" s="32" t="str">
        <f>IF(Table2[[#This Row],[Geo]]="","",IF(Table2[[#This Row],[Geo]]&gt;=80,"A", IF(Table2[[#This Row],[Geo]]&gt;=70,"B", IF(Table2[[#This Row],[Geo]]&gt;=51,"C",IF(Table2[[#This Row],[Geo]]&gt;=40,"D","F")))))</f>
        <v/>
      </c>
      <c r="AB56" s="31"/>
      <c r="AC56" s="32" t="str">
        <f>IF(Table2[His]="","",RANK(Table2[[#This Row],[His]], Table2[His],0))</f>
        <v/>
      </c>
      <c r="AD56" s="32" t="str">
        <f>IF(Table2[[#This Row],[His]]="","",IF(Table2[[#This Row],[His]]&gt;=80,"A", IF(Table2[[#This Row],[His]]&gt;=70,"B", IF(Table2[[#This Row],[His]]&gt;=51,"C",IF(Table2[[#This Row],[His]]&gt;=40,"D","F")))))</f>
        <v/>
      </c>
      <c r="AE56" s="31"/>
      <c r="AF56" s="32" t="str">
        <f>IF(Table2[Maths]="","",RANK(Table2[[#This Row],[Maths]], Table2[Maths],0))</f>
        <v/>
      </c>
      <c r="AG56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6" s="31"/>
      <c r="AI56" s="32" t="str">
        <f>IF(Table2[Phy]="","",RANK(Table2[[#This Row],[Phy]], Table2[Phy],0))</f>
        <v/>
      </c>
      <c r="AJ56" s="32" t="str">
        <f>IF(Table2[[#This Row],[Phy]]="","",IF(Table2[[#This Row],[Phy]]&gt;=80,"A", IF(Table2[[#This Row],[Phy]]&gt;=70,"B", IF(Table2[[#This Row],[Phy]]&gt;=51,"C",IF(Table2[[#This Row],[Phy]]&gt;=40,"D","F")))))</f>
        <v/>
      </c>
      <c r="AK56" s="31"/>
      <c r="AL56" s="32" t="str">
        <f>IF(Table2[Sod]="","",RANK(Table2[[#This Row],[Sod]], Table2[Sod],0))</f>
        <v/>
      </c>
      <c r="AM56" s="32" t="str">
        <f>IF(Table2[[#This Row],[Sod]]="","",IF(Table2[[#This Row],[Sod]]&gt;=80,"A", IF(Table2[[#This Row],[Sod]]&gt;=70,"B", IF(Table2[[#This Row],[Sod]]&gt;=51,"C",IF(Table2[[#This Row],[Sod]]&gt;=40,"D","F")))))</f>
        <v/>
      </c>
      <c r="AN56" s="34"/>
      <c r="AO56" s="34"/>
    </row>
    <row r="57" spans="1:41" ht="26.25" x14ac:dyDescent="0.4">
      <c r="A57" s="30"/>
      <c r="B57" s="30"/>
      <c r="C57" s="31"/>
      <c r="D57" s="32" t="str">
        <f>IF(Table2[Agr]="","",RANK(Table2[[#This Row],[Agr]], Table2[Agr],0))</f>
        <v/>
      </c>
      <c r="E57" s="32" t="str">
        <f>IF(Table2[[#This Row],[Agr]]="","",IF(Table2[[#This Row],[Agr]]&gt;=80,"A", IF(Table2[[#This Row],[Agr]]&gt;=70,"B", IF(Table2[[#This Row],[Agr]]&gt;=51,"C",IF(Table2[[#This Row],[Agr]]&gt;=40,"D","F")))))</f>
        <v/>
      </c>
      <c r="F57" s="31"/>
      <c r="G57" s="32" t="str">
        <f>IF(Table2[Bk]="","",RANK(Table2[[#This Row],[Bk]], Table2[Bk],0))</f>
        <v/>
      </c>
      <c r="H57" s="32" t="str">
        <f>IF(Table2[[#This Row],[Bk]]="","",IF(Table2[[#This Row],[Bk]]&gt;=80,"A", IF(Table2[[#This Row],[Bk]]&gt;=70,"B", IF(Table2[[#This Row],[Bk]]&gt;=51,"C",IF(Table2[[#This Row],[Bk]]&gt;=40,"D","F")))))</f>
        <v/>
      </c>
      <c r="I57" s="31"/>
      <c r="J57" s="32" t="str">
        <f>IF(Table2[Bio]="","",RANK(Table2[[#This Row],[Bio]], Table2[Bio],0))</f>
        <v/>
      </c>
      <c r="K57" s="32" t="str">
        <f>IF(Table2[[#This Row],[Bio]]="","",IF(Table2[[#This Row],[Bio]]&gt;=80,"A", IF(Table2[[#This Row],[Bio]]&gt;=70,"B", IF(Table2[[#This Row],[Bio]]&gt;=51,"C",IF(Table2[[#This Row],[Bio]]&gt;=40,"D","F")))))</f>
        <v/>
      </c>
      <c r="L57" s="31"/>
      <c r="M57" s="32" t="str">
        <f>IF(Table2[Chem]="","",RANK(Table2[[#This Row],[Chem]], Table2[Chem],0))</f>
        <v/>
      </c>
      <c r="N57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7" s="32"/>
      <c r="P57" s="32"/>
      <c r="Q57" s="31"/>
      <c r="R57" s="32" t="str">
        <f>IF(Table2[Chi]="","",RANK(Table2[[#This Row],[Chi]], Table2[Chi],0))</f>
        <v/>
      </c>
      <c r="S57" s="32" t="str">
        <f>IF(Table2[[#This Row],[Chi]]="","",IF(Table2[[#This Row],[Chi]]&gt;=80,"A", IF(Table2[[#This Row],[Chi]]&gt;=70,"B", IF(Table2[[#This Row],[Chi]]&gt;=51,"C",IF(Table2[[#This Row],[Chi]]&gt;=40,"D","F")))))</f>
        <v/>
      </c>
      <c r="T57" s="32"/>
      <c r="U57" s="32"/>
      <c r="V57" s="31"/>
      <c r="W57" s="32" t="str">
        <f>IF(Table2[Eng]="","",RANK(Table2[[#This Row],[Eng]], Table2[Eng],0))</f>
        <v/>
      </c>
      <c r="X57" s="32" t="str">
        <f>IF(Table2[[#This Row],[Eng]]="","",IF(Table2[[#This Row],[Eng]]&gt;=80,"A", IF(Table2[[#This Row],[Eng]]&gt;=70,"B", IF(Table2[[#This Row],[Eng]]&gt;=51,"C",IF(Table2[[#This Row],[Eng]]&gt;=40,"D","F")))))</f>
        <v/>
      </c>
      <c r="Y57" s="31"/>
      <c r="Z57" s="32" t="str">
        <f>IF(Table2[Geo]="","",RANK(Table2[[#This Row],[Geo]], Table2[Geo],0))</f>
        <v/>
      </c>
      <c r="AA57" s="32" t="str">
        <f>IF(Table2[[#This Row],[Geo]]="","",IF(Table2[[#This Row],[Geo]]&gt;=80,"A", IF(Table2[[#This Row],[Geo]]&gt;=70,"B", IF(Table2[[#This Row],[Geo]]&gt;=51,"C",IF(Table2[[#This Row],[Geo]]&gt;=40,"D","F")))))</f>
        <v/>
      </c>
      <c r="AB57" s="31"/>
      <c r="AC57" s="32" t="str">
        <f>IF(Table2[His]="","",RANK(Table2[[#This Row],[His]], Table2[His],0))</f>
        <v/>
      </c>
      <c r="AD57" s="32" t="str">
        <f>IF(Table2[[#This Row],[His]]="","",IF(Table2[[#This Row],[His]]&gt;=80,"A", IF(Table2[[#This Row],[His]]&gt;=70,"B", IF(Table2[[#This Row],[His]]&gt;=51,"C",IF(Table2[[#This Row],[His]]&gt;=40,"D","F")))))</f>
        <v/>
      </c>
      <c r="AE57" s="31"/>
      <c r="AF57" s="32" t="str">
        <f>IF(Table2[Maths]="","",RANK(Table2[[#This Row],[Maths]], Table2[Maths],0))</f>
        <v/>
      </c>
      <c r="AG57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7" s="31"/>
      <c r="AI57" s="32" t="str">
        <f>IF(Table2[Phy]="","",RANK(Table2[[#This Row],[Phy]], Table2[Phy],0))</f>
        <v/>
      </c>
      <c r="AJ57" s="32" t="str">
        <f>IF(Table2[[#This Row],[Phy]]="","",IF(Table2[[#This Row],[Phy]]&gt;=80,"A", IF(Table2[[#This Row],[Phy]]&gt;=70,"B", IF(Table2[[#This Row],[Phy]]&gt;=51,"C",IF(Table2[[#This Row],[Phy]]&gt;=40,"D","F")))))</f>
        <v/>
      </c>
      <c r="AK57" s="31"/>
      <c r="AL57" s="32" t="str">
        <f>IF(Table2[Sod]="","",RANK(Table2[[#This Row],[Sod]], Table2[Sod],0))</f>
        <v/>
      </c>
      <c r="AM57" s="32" t="str">
        <f>IF(Table2[[#This Row],[Sod]]="","",IF(Table2[[#This Row],[Sod]]&gt;=80,"A", IF(Table2[[#This Row],[Sod]]&gt;=70,"B", IF(Table2[[#This Row],[Sod]]&gt;=51,"C",IF(Table2[[#This Row],[Sod]]&gt;=40,"D","F")))))</f>
        <v/>
      </c>
      <c r="AN57" s="34"/>
      <c r="AO57" s="34"/>
    </row>
    <row r="58" spans="1:41" ht="26.25" x14ac:dyDescent="0.4">
      <c r="A58" s="30"/>
      <c r="B58" s="30"/>
      <c r="C58" s="31"/>
      <c r="D58" s="32" t="str">
        <f>IF(Table2[Agr]="","",RANK(Table2[[#This Row],[Agr]], Table2[Agr],0))</f>
        <v/>
      </c>
      <c r="E58" s="32" t="str">
        <f>IF(Table2[[#This Row],[Agr]]="","",IF(Table2[[#This Row],[Agr]]&gt;=80,"A", IF(Table2[[#This Row],[Agr]]&gt;=70,"B", IF(Table2[[#This Row],[Agr]]&gt;=51,"C",IF(Table2[[#This Row],[Agr]]&gt;=40,"D","F")))))</f>
        <v/>
      </c>
      <c r="F58" s="31"/>
      <c r="G58" s="32" t="str">
        <f>IF(Table2[Bk]="","",RANK(Table2[[#This Row],[Bk]], Table2[Bk],0))</f>
        <v/>
      </c>
      <c r="H58" s="32" t="str">
        <f>IF(Table2[[#This Row],[Bk]]="","",IF(Table2[[#This Row],[Bk]]&gt;=80,"A", IF(Table2[[#This Row],[Bk]]&gt;=70,"B", IF(Table2[[#This Row],[Bk]]&gt;=51,"C",IF(Table2[[#This Row],[Bk]]&gt;=40,"D","F")))))</f>
        <v/>
      </c>
      <c r="I58" s="31"/>
      <c r="J58" s="32" t="str">
        <f>IF(Table2[Bio]="","",RANK(Table2[[#This Row],[Bio]], Table2[Bio],0))</f>
        <v/>
      </c>
      <c r="K58" s="32" t="str">
        <f>IF(Table2[[#This Row],[Bio]]="","",IF(Table2[[#This Row],[Bio]]&gt;=80,"A", IF(Table2[[#This Row],[Bio]]&gt;=70,"B", IF(Table2[[#This Row],[Bio]]&gt;=51,"C",IF(Table2[[#This Row],[Bio]]&gt;=40,"D","F")))))</f>
        <v/>
      </c>
      <c r="L58" s="31"/>
      <c r="M58" s="32" t="str">
        <f>IF(Table2[Chem]="","",RANK(Table2[[#This Row],[Chem]], Table2[Chem],0))</f>
        <v/>
      </c>
      <c r="N58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8" s="32"/>
      <c r="P58" s="32"/>
      <c r="Q58" s="31"/>
      <c r="R58" s="32" t="str">
        <f>IF(Table2[Chi]="","",RANK(Table2[[#This Row],[Chi]], Table2[Chi],0))</f>
        <v/>
      </c>
      <c r="S58" s="32" t="str">
        <f>IF(Table2[[#This Row],[Chi]]="","",IF(Table2[[#This Row],[Chi]]&gt;=80,"A", IF(Table2[[#This Row],[Chi]]&gt;=70,"B", IF(Table2[[#This Row],[Chi]]&gt;=51,"C",IF(Table2[[#This Row],[Chi]]&gt;=40,"D","F")))))</f>
        <v/>
      </c>
      <c r="T58" s="32"/>
      <c r="U58" s="32"/>
      <c r="V58" s="31"/>
      <c r="W58" s="32" t="str">
        <f>IF(Table2[Eng]="","",RANK(Table2[[#This Row],[Eng]], Table2[Eng],0))</f>
        <v/>
      </c>
      <c r="X58" s="32" t="str">
        <f>IF(Table2[[#This Row],[Eng]]="","",IF(Table2[[#This Row],[Eng]]&gt;=80,"A", IF(Table2[[#This Row],[Eng]]&gt;=70,"B", IF(Table2[[#This Row],[Eng]]&gt;=51,"C",IF(Table2[[#This Row],[Eng]]&gt;=40,"D","F")))))</f>
        <v/>
      </c>
      <c r="Y58" s="31"/>
      <c r="Z58" s="32" t="str">
        <f>IF(Table2[Geo]="","",RANK(Table2[[#This Row],[Geo]], Table2[Geo],0))</f>
        <v/>
      </c>
      <c r="AA58" s="32" t="str">
        <f>IF(Table2[[#This Row],[Geo]]="","",IF(Table2[[#This Row],[Geo]]&gt;=80,"A", IF(Table2[[#This Row],[Geo]]&gt;=70,"B", IF(Table2[[#This Row],[Geo]]&gt;=51,"C",IF(Table2[[#This Row],[Geo]]&gt;=40,"D","F")))))</f>
        <v/>
      </c>
      <c r="AB58" s="31"/>
      <c r="AC58" s="32" t="str">
        <f>IF(Table2[His]="","",RANK(Table2[[#This Row],[His]], Table2[His],0))</f>
        <v/>
      </c>
      <c r="AD58" s="32" t="str">
        <f>IF(Table2[[#This Row],[His]]="","",IF(Table2[[#This Row],[His]]&gt;=80,"A", IF(Table2[[#This Row],[His]]&gt;=70,"B", IF(Table2[[#This Row],[His]]&gt;=51,"C",IF(Table2[[#This Row],[His]]&gt;=40,"D","F")))))</f>
        <v/>
      </c>
      <c r="AE58" s="31"/>
      <c r="AF58" s="32" t="str">
        <f>IF(Table2[Maths]="","",RANK(Table2[[#This Row],[Maths]], Table2[Maths],0))</f>
        <v/>
      </c>
      <c r="AG58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8" s="31"/>
      <c r="AI58" s="32" t="str">
        <f>IF(Table2[Phy]="","",RANK(Table2[[#This Row],[Phy]], Table2[Phy],0))</f>
        <v/>
      </c>
      <c r="AJ58" s="32" t="str">
        <f>IF(Table2[[#This Row],[Phy]]="","",IF(Table2[[#This Row],[Phy]]&gt;=80,"A", IF(Table2[[#This Row],[Phy]]&gt;=70,"B", IF(Table2[[#This Row],[Phy]]&gt;=51,"C",IF(Table2[[#This Row],[Phy]]&gt;=40,"D","F")))))</f>
        <v/>
      </c>
      <c r="AK58" s="31"/>
      <c r="AL58" s="32" t="str">
        <f>IF(Table2[Sod]="","",RANK(Table2[[#This Row],[Sod]], Table2[Sod],0))</f>
        <v/>
      </c>
      <c r="AM58" s="32" t="str">
        <f>IF(Table2[[#This Row],[Sod]]="","",IF(Table2[[#This Row],[Sod]]&gt;=80,"A", IF(Table2[[#This Row],[Sod]]&gt;=70,"B", IF(Table2[[#This Row],[Sod]]&gt;=51,"C",IF(Table2[[#This Row],[Sod]]&gt;=40,"D","F")))))</f>
        <v/>
      </c>
      <c r="AN58" s="34"/>
      <c r="AO58" s="34"/>
    </row>
    <row r="59" spans="1:41" ht="26.25" x14ac:dyDescent="0.4">
      <c r="A59" s="30"/>
      <c r="B59" s="30"/>
      <c r="C59" s="31"/>
      <c r="D59" s="32" t="str">
        <f>IF(Table2[Agr]="","",RANK(Table2[[#This Row],[Agr]], Table2[Agr],0))</f>
        <v/>
      </c>
      <c r="E59" s="32" t="str">
        <f>IF(Table2[[#This Row],[Agr]]="","",IF(Table2[[#This Row],[Agr]]&gt;=80,"A", IF(Table2[[#This Row],[Agr]]&gt;=70,"B", IF(Table2[[#This Row],[Agr]]&gt;=51,"C",IF(Table2[[#This Row],[Agr]]&gt;=40,"D","F")))))</f>
        <v/>
      </c>
      <c r="F59" s="31"/>
      <c r="G59" s="32" t="str">
        <f>IF(Table2[Bk]="","",RANK(Table2[[#This Row],[Bk]], Table2[Bk],0))</f>
        <v/>
      </c>
      <c r="H59" s="32" t="str">
        <f>IF(Table2[[#This Row],[Bk]]="","",IF(Table2[[#This Row],[Bk]]&gt;=80,"A", IF(Table2[[#This Row],[Bk]]&gt;=70,"B", IF(Table2[[#This Row],[Bk]]&gt;=51,"C",IF(Table2[[#This Row],[Bk]]&gt;=40,"D","F")))))</f>
        <v/>
      </c>
      <c r="I59" s="31"/>
      <c r="J59" s="32" t="str">
        <f>IF(Table2[Bio]="","",RANK(Table2[[#This Row],[Bio]], Table2[Bio],0))</f>
        <v/>
      </c>
      <c r="K59" s="32" t="str">
        <f>IF(Table2[[#This Row],[Bio]]="","",IF(Table2[[#This Row],[Bio]]&gt;=80,"A", IF(Table2[[#This Row],[Bio]]&gt;=70,"B", IF(Table2[[#This Row],[Bio]]&gt;=51,"C",IF(Table2[[#This Row],[Bio]]&gt;=40,"D","F")))))</f>
        <v/>
      </c>
      <c r="L59" s="31"/>
      <c r="M59" s="32" t="str">
        <f>IF(Table2[Chem]="","",RANK(Table2[[#This Row],[Chem]], Table2[Chem],0))</f>
        <v/>
      </c>
      <c r="N59" s="32" t="str">
        <f>IF(Table2[[#This Row],[Chem]]="","",IF(Table2[[#This Row],[Chem]]&gt;=80,"A", IF(Table2[[#This Row],[Chem]]&gt;=70,"B", IF(Table2[[#This Row],[Chem]]&gt;=51,"C",IF(Table2[[#This Row],[Chem]]&gt;=40,"D","F")))))</f>
        <v/>
      </c>
      <c r="O59" s="32"/>
      <c r="P59" s="32"/>
      <c r="Q59" s="31"/>
      <c r="R59" s="32" t="str">
        <f>IF(Table2[Chi]="","",RANK(Table2[[#This Row],[Chi]], Table2[Chi],0))</f>
        <v/>
      </c>
      <c r="S59" s="32" t="str">
        <f>IF(Table2[[#This Row],[Chi]]="","",IF(Table2[[#This Row],[Chi]]&gt;=80,"A", IF(Table2[[#This Row],[Chi]]&gt;=70,"B", IF(Table2[[#This Row],[Chi]]&gt;=51,"C",IF(Table2[[#This Row],[Chi]]&gt;=40,"D","F")))))</f>
        <v/>
      </c>
      <c r="T59" s="32"/>
      <c r="U59" s="32"/>
      <c r="V59" s="31"/>
      <c r="W59" s="32" t="str">
        <f>IF(Table2[Eng]="","",RANK(Table2[[#This Row],[Eng]], Table2[Eng],0))</f>
        <v/>
      </c>
      <c r="X59" s="32" t="str">
        <f>IF(Table2[[#This Row],[Eng]]="","",IF(Table2[[#This Row],[Eng]]&gt;=80,"A", IF(Table2[[#This Row],[Eng]]&gt;=70,"B", IF(Table2[[#This Row],[Eng]]&gt;=51,"C",IF(Table2[[#This Row],[Eng]]&gt;=40,"D","F")))))</f>
        <v/>
      </c>
      <c r="Y59" s="31"/>
      <c r="Z59" s="32" t="str">
        <f>IF(Table2[Geo]="","",RANK(Table2[[#This Row],[Geo]], Table2[Geo],0))</f>
        <v/>
      </c>
      <c r="AA59" s="32" t="str">
        <f>IF(Table2[[#This Row],[Geo]]="","",IF(Table2[[#This Row],[Geo]]&gt;=80,"A", IF(Table2[[#This Row],[Geo]]&gt;=70,"B", IF(Table2[[#This Row],[Geo]]&gt;=51,"C",IF(Table2[[#This Row],[Geo]]&gt;=40,"D","F")))))</f>
        <v/>
      </c>
      <c r="AB59" s="31"/>
      <c r="AC59" s="32" t="str">
        <f>IF(Table2[His]="","",RANK(Table2[[#This Row],[His]], Table2[His],0))</f>
        <v/>
      </c>
      <c r="AD59" s="32" t="str">
        <f>IF(Table2[[#This Row],[His]]="","",IF(Table2[[#This Row],[His]]&gt;=80,"A", IF(Table2[[#This Row],[His]]&gt;=70,"B", IF(Table2[[#This Row],[His]]&gt;=51,"C",IF(Table2[[#This Row],[His]]&gt;=40,"D","F")))))</f>
        <v/>
      </c>
      <c r="AE59" s="31"/>
      <c r="AF59" s="32" t="str">
        <f>IF(Table2[Maths]="","",RANK(Table2[[#This Row],[Maths]], Table2[Maths],0))</f>
        <v/>
      </c>
      <c r="AG59" s="32" t="str">
        <f>IF(Table2[[#This Row],[Maths]]="","",IF(Table2[[#This Row],[Maths]]&gt;=80,"A", IF(Table2[[#This Row],[Maths]]&gt;=70,"B", IF(Table2[[#This Row],[Maths]]&gt;=51,"C",IF(Table2[[#This Row],[Maths]]&gt;=40,"D","F")))))</f>
        <v/>
      </c>
      <c r="AH59" s="31"/>
      <c r="AI59" s="32" t="str">
        <f>IF(Table2[Phy]="","",RANK(Table2[[#This Row],[Phy]], Table2[Phy],0))</f>
        <v/>
      </c>
      <c r="AJ59" s="32" t="str">
        <f>IF(Table2[[#This Row],[Phy]]="","",IF(Table2[[#This Row],[Phy]]&gt;=80,"A", IF(Table2[[#This Row],[Phy]]&gt;=70,"B", IF(Table2[[#This Row],[Phy]]&gt;=51,"C",IF(Table2[[#This Row],[Phy]]&gt;=40,"D","F")))))</f>
        <v/>
      </c>
      <c r="AK59" s="31"/>
      <c r="AL59" s="32" t="str">
        <f>IF(Table2[Sod]="","",RANK(Table2[[#This Row],[Sod]], Table2[Sod],0))</f>
        <v/>
      </c>
      <c r="AM59" s="32" t="str">
        <f>IF(Table2[[#This Row],[Sod]]="","",IF(Table2[[#This Row],[Sod]]&gt;=80,"A", IF(Table2[[#This Row],[Sod]]&gt;=70,"B", IF(Table2[[#This Row],[Sod]]&gt;=51,"C",IF(Table2[[#This Row],[Sod]]&gt;=40,"D","F")))))</f>
        <v/>
      </c>
      <c r="AN59" s="34"/>
      <c r="AO59" s="34"/>
    </row>
  </sheetData>
  <dataValidations xWindow="597" yWindow="308" count="3">
    <dataValidation type="whole" operator="lessThanOrEqual" allowBlank="1" showInputMessage="1" showErrorMessage="1" prompt="Enter scores_x000a_" sqref="AE2:AE59 Q2:Q59 C2:C59 V2:V59 Y2:Y59 AB2:AB59 AK35:AK59 AH2:AH59 L35:L59 F2:F59 I37:I59" xr:uid="{6CCF08E0-40AC-42C5-B6AE-8DB932787149}">
      <formula1>100</formula1>
    </dataValidation>
    <dataValidation allowBlank="1" showInputMessage="1" showErrorMessage="1" prompt="First Name" sqref="A6:A48" xr:uid="{EF077ED8-5266-44A4-96D7-C2E0B2F4E779}"/>
    <dataValidation allowBlank="1" showInputMessage="1" showErrorMessage="1" prompt="Surname " sqref="B6:B48" xr:uid="{4FF79710-F385-45D1-8579-C8F996B7ABA4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23F-91A3-4B65-8437-7E968EC82DF4}">
  <sheetPr>
    <tabColor theme="7" tint="0.39997558519241921"/>
  </sheetPr>
  <dimension ref="A1:Z1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RowHeight="15" x14ac:dyDescent="0.25"/>
  <cols>
    <col min="1" max="1" width="26.7109375" style="2" customWidth="1"/>
    <col min="2" max="2" width="23" style="2" customWidth="1"/>
    <col min="3" max="3" width="14.42578125" style="2" customWidth="1"/>
    <col min="4" max="4" width="14" style="2" customWidth="1"/>
    <col min="5" max="5" width="12.85546875" style="2" customWidth="1"/>
    <col min="6" max="6" width="14.7109375" style="2" customWidth="1"/>
    <col min="7" max="7" width="15.85546875" style="2" customWidth="1"/>
    <col min="8" max="8" width="14.5703125" style="2" customWidth="1"/>
    <col min="9" max="9" width="12.5703125" style="2" customWidth="1"/>
    <col min="10" max="10" width="14.140625" style="2" customWidth="1"/>
    <col min="11" max="11" width="15.5703125" style="2" customWidth="1"/>
    <col min="12" max="12" width="13.85546875" style="2" customWidth="1"/>
    <col min="13" max="13" width="14.42578125" style="2" customWidth="1"/>
    <col min="14" max="14" width="14.5703125" style="2" customWidth="1"/>
    <col min="15" max="15" width="14" style="2" customWidth="1"/>
    <col min="16" max="16" width="12.85546875" style="2" customWidth="1"/>
    <col min="17" max="17" width="13" style="2" customWidth="1"/>
    <col min="18" max="18" width="14.42578125" style="2" customWidth="1"/>
    <col min="19" max="19" width="15.140625" style="2" customWidth="1"/>
    <col min="20" max="20" width="15.5703125" style="2" customWidth="1"/>
    <col min="21" max="21" width="12.5703125" style="2" customWidth="1"/>
    <col min="22" max="22" width="13.85546875" style="2" customWidth="1"/>
    <col min="23" max="23" width="13.140625" style="2" customWidth="1"/>
    <col min="24" max="24" width="14.7109375" style="2" customWidth="1"/>
    <col min="25" max="25" width="14.140625" style="2" customWidth="1"/>
    <col min="26" max="26" width="13.85546875" style="2" customWidth="1"/>
    <col min="27" max="16384" width="9.140625" style="2"/>
  </cols>
  <sheetData>
    <row r="1" spans="1:26" ht="39" customHeight="1" x14ac:dyDescent="0.25">
      <c r="A1" s="21" t="s">
        <v>1</v>
      </c>
      <c r="B1" s="21" t="s">
        <v>0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56</v>
      </c>
      <c r="Z1" s="21" t="s">
        <v>57</v>
      </c>
    </row>
    <row r="2" spans="1:26" ht="26.25" x14ac:dyDescent="0.4">
      <c r="A2" s="27" t="s">
        <v>283</v>
      </c>
      <c r="B2" s="27" t="s">
        <v>101</v>
      </c>
      <c r="C2" s="22">
        <v>71</v>
      </c>
      <c r="D2" s="22">
        <v>32</v>
      </c>
      <c r="E2" s="22">
        <v>71</v>
      </c>
      <c r="F2" s="22">
        <v>32</v>
      </c>
      <c r="G2" s="22"/>
      <c r="H2" s="23"/>
      <c r="I2" s="22">
        <v>46</v>
      </c>
      <c r="J2" s="22">
        <v>62</v>
      </c>
      <c r="K2" s="22">
        <v>46</v>
      </c>
      <c r="L2" s="22">
        <v>40</v>
      </c>
      <c r="M2" s="22">
        <v>29</v>
      </c>
      <c r="N2" s="22">
        <v>44</v>
      </c>
      <c r="O2" s="22">
        <v>60</v>
      </c>
      <c r="P2" s="22"/>
      <c r="Q2" s="22">
        <v>29</v>
      </c>
      <c r="R2" s="22">
        <v>55</v>
      </c>
      <c r="S2" s="22">
        <v>57</v>
      </c>
      <c r="T2" s="22">
        <v>46</v>
      </c>
      <c r="U2" s="22"/>
      <c r="V2" s="22"/>
      <c r="W2" s="22"/>
      <c r="X2" s="22"/>
      <c r="Y2" s="22"/>
      <c r="Z2" s="22"/>
    </row>
    <row r="3" spans="1:26" ht="26.25" x14ac:dyDescent="0.4">
      <c r="A3" s="27" t="s">
        <v>292</v>
      </c>
      <c r="B3" s="27" t="s">
        <v>293</v>
      </c>
      <c r="C3" s="22">
        <v>8</v>
      </c>
      <c r="D3" s="22">
        <v>9</v>
      </c>
      <c r="E3" s="22">
        <v>13</v>
      </c>
      <c r="F3" s="22">
        <v>5</v>
      </c>
      <c r="G3" s="22">
        <v>23</v>
      </c>
      <c r="H3" s="23"/>
      <c r="I3" s="22">
        <v>21</v>
      </c>
      <c r="J3" s="22">
        <v>35</v>
      </c>
      <c r="K3" s="22">
        <v>21</v>
      </c>
      <c r="L3" s="22">
        <v>16</v>
      </c>
      <c r="M3" s="22">
        <v>14</v>
      </c>
      <c r="N3" s="22">
        <v>10</v>
      </c>
      <c r="O3" s="22"/>
      <c r="P3" s="22"/>
      <c r="Q3" s="22"/>
      <c r="R3" s="22"/>
      <c r="S3" s="22">
        <v>25</v>
      </c>
      <c r="T3" s="22">
        <v>4</v>
      </c>
      <c r="U3" s="22">
        <v>9</v>
      </c>
      <c r="V3" s="22">
        <v>22</v>
      </c>
      <c r="W3" s="22"/>
      <c r="X3" s="22"/>
      <c r="Y3" s="22"/>
      <c r="Z3" s="22"/>
    </row>
    <row r="4" spans="1:26" ht="26.25" x14ac:dyDescent="0.4">
      <c r="A4" s="27" t="s">
        <v>173</v>
      </c>
      <c r="B4" s="27" t="s">
        <v>174</v>
      </c>
      <c r="C4" s="22">
        <v>4</v>
      </c>
      <c r="D4" s="22">
        <v>1</v>
      </c>
      <c r="E4" s="22">
        <v>9</v>
      </c>
      <c r="F4" s="22">
        <v>1</v>
      </c>
      <c r="G4" s="22">
        <v>1</v>
      </c>
      <c r="H4" s="23"/>
      <c r="I4" s="22">
        <v>13</v>
      </c>
      <c r="J4" s="22">
        <v>35</v>
      </c>
      <c r="K4" s="22">
        <v>12</v>
      </c>
      <c r="L4" s="22">
        <v>6</v>
      </c>
      <c r="M4" s="22">
        <v>12</v>
      </c>
      <c r="N4" s="22">
        <v>4</v>
      </c>
      <c r="O4" s="22"/>
      <c r="P4" s="22"/>
      <c r="Q4" s="22"/>
      <c r="R4" s="22"/>
      <c r="S4" s="22">
        <v>9</v>
      </c>
      <c r="T4" s="22">
        <v>7</v>
      </c>
      <c r="U4" s="22">
        <v>6</v>
      </c>
      <c r="V4" s="22">
        <v>12</v>
      </c>
      <c r="W4" s="22">
        <v>13</v>
      </c>
      <c r="X4" s="22">
        <v>14</v>
      </c>
      <c r="Y4" s="22"/>
      <c r="Z4" s="22"/>
    </row>
    <row r="5" spans="1:26" ht="26.25" x14ac:dyDescent="0.4">
      <c r="A5" s="27" t="s">
        <v>178</v>
      </c>
      <c r="B5" s="27" t="s">
        <v>179</v>
      </c>
      <c r="C5" s="22">
        <v>9</v>
      </c>
      <c r="D5" s="22"/>
      <c r="E5" s="22">
        <v>14</v>
      </c>
      <c r="F5" s="22"/>
      <c r="G5" s="22"/>
      <c r="H5" s="23"/>
      <c r="I5" s="22"/>
      <c r="J5" s="22"/>
      <c r="K5" s="22"/>
      <c r="L5" s="22">
        <v>18</v>
      </c>
      <c r="M5" s="22">
        <v>14</v>
      </c>
      <c r="N5" s="22">
        <v>10</v>
      </c>
      <c r="O5" s="22"/>
      <c r="P5" s="22"/>
      <c r="Q5" s="22"/>
      <c r="R5" s="22"/>
      <c r="S5" s="22">
        <v>13</v>
      </c>
      <c r="T5" s="22">
        <v>4</v>
      </c>
      <c r="U5" s="22">
        <v>38</v>
      </c>
      <c r="V5" s="22">
        <v>29</v>
      </c>
      <c r="W5" s="22">
        <v>22</v>
      </c>
      <c r="X5" s="22">
        <v>0</v>
      </c>
      <c r="Y5" s="22"/>
      <c r="Z5" s="22"/>
    </row>
    <row r="6" spans="1:26" ht="26.25" x14ac:dyDescent="0.4">
      <c r="A6" s="27" t="s">
        <v>294</v>
      </c>
      <c r="B6" s="27" t="s">
        <v>295</v>
      </c>
      <c r="C6" s="22">
        <v>54</v>
      </c>
      <c r="D6" s="22">
        <v>20</v>
      </c>
      <c r="E6" s="22">
        <v>58</v>
      </c>
      <c r="F6" s="22">
        <v>24</v>
      </c>
      <c r="G6" s="22"/>
      <c r="H6" s="23"/>
      <c r="I6" s="22"/>
      <c r="J6" s="22"/>
      <c r="K6" s="22"/>
      <c r="L6" s="22">
        <v>38</v>
      </c>
      <c r="M6" s="22">
        <v>23</v>
      </c>
      <c r="N6" s="22">
        <v>50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>
        <v>28</v>
      </c>
      <c r="Z6" s="22">
        <v>29</v>
      </c>
    </row>
    <row r="7" spans="1:26" ht="26.25" x14ac:dyDescent="0.4">
      <c r="A7" s="27" t="s">
        <v>164</v>
      </c>
      <c r="B7" s="27" t="s">
        <v>165</v>
      </c>
      <c r="C7" s="22">
        <v>12</v>
      </c>
      <c r="D7" s="22">
        <v>4</v>
      </c>
      <c r="E7" s="22">
        <v>9</v>
      </c>
      <c r="F7" s="22">
        <v>3</v>
      </c>
      <c r="G7" s="22"/>
      <c r="H7" s="23"/>
      <c r="I7" s="22">
        <v>22</v>
      </c>
      <c r="J7" s="22">
        <v>32</v>
      </c>
      <c r="K7" s="22">
        <v>13</v>
      </c>
      <c r="L7" s="22">
        <v>24</v>
      </c>
      <c r="M7" s="22">
        <v>16</v>
      </c>
      <c r="N7" s="22">
        <v>13</v>
      </c>
      <c r="O7" s="22"/>
      <c r="P7" s="22"/>
      <c r="Q7" s="22">
        <v>22</v>
      </c>
      <c r="R7" s="22">
        <v>3</v>
      </c>
      <c r="S7" s="22">
        <v>3</v>
      </c>
      <c r="T7" s="22">
        <v>11</v>
      </c>
      <c r="U7" s="22"/>
      <c r="V7" s="22"/>
      <c r="W7" s="22">
        <v>25</v>
      </c>
      <c r="X7" s="22">
        <v>25</v>
      </c>
      <c r="Y7" s="22"/>
      <c r="Z7" s="22"/>
    </row>
    <row r="8" spans="1:26" ht="26.25" x14ac:dyDescent="0.4">
      <c r="A8" s="27" t="s">
        <v>162</v>
      </c>
      <c r="B8" s="27" t="s">
        <v>163</v>
      </c>
      <c r="C8" s="22">
        <v>33</v>
      </c>
      <c r="D8" s="22">
        <v>20</v>
      </c>
      <c r="E8" s="22">
        <v>14</v>
      </c>
      <c r="F8" s="22"/>
      <c r="G8" s="22"/>
      <c r="H8" s="23"/>
      <c r="I8" s="22">
        <v>18</v>
      </c>
      <c r="J8" s="22">
        <v>42</v>
      </c>
      <c r="K8" s="22">
        <v>26</v>
      </c>
      <c r="L8" s="22">
        <v>34</v>
      </c>
      <c r="M8" s="22">
        <v>19</v>
      </c>
      <c r="N8" s="22">
        <v>22</v>
      </c>
      <c r="O8" s="22">
        <v>8</v>
      </c>
      <c r="P8" s="22"/>
      <c r="Q8" s="22"/>
      <c r="R8" s="22"/>
      <c r="S8" s="22">
        <v>35</v>
      </c>
      <c r="T8" s="22">
        <v>19</v>
      </c>
      <c r="U8" s="22"/>
      <c r="V8" s="22"/>
      <c r="W8" s="22">
        <v>25</v>
      </c>
      <c r="X8" s="22">
        <v>26</v>
      </c>
      <c r="Y8" s="22"/>
      <c r="Z8" s="22"/>
    </row>
    <row r="9" spans="1:26" ht="26.25" x14ac:dyDescent="0.4">
      <c r="A9" s="27" t="s">
        <v>151</v>
      </c>
      <c r="B9" s="27" t="s">
        <v>152</v>
      </c>
      <c r="C9" s="22">
        <v>36</v>
      </c>
      <c r="D9" s="22">
        <v>17</v>
      </c>
      <c r="E9" s="22">
        <v>32</v>
      </c>
      <c r="F9" s="22">
        <v>2</v>
      </c>
      <c r="G9" s="22"/>
      <c r="H9" s="23"/>
      <c r="I9" s="22">
        <v>29</v>
      </c>
      <c r="J9" s="22">
        <v>43</v>
      </c>
      <c r="K9" s="22">
        <v>17</v>
      </c>
      <c r="L9" s="22">
        <v>34</v>
      </c>
      <c r="M9" s="22">
        <v>14</v>
      </c>
      <c r="N9" s="22">
        <v>25</v>
      </c>
      <c r="O9" s="22">
        <v>10</v>
      </c>
      <c r="P9" s="22"/>
      <c r="Q9" s="22">
        <v>21</v>
      </c>
      <c r="R9" s="22">
        <v>8</v>
      </c>
      <c r="S9" s="22"/>
      <c r="T9" s="22"/>
      <c r="U9" s="22"/>
      <c r="V9" s="22"/>
      <c r="W9" s="22">
        <v>22</v>
      </c>
      <c r="X9" s="22">
        <v>40</v>
      </c>
      <c r="Y9" s="22"/>
      <c r="Z9" s="22"/>
    </row>
    <row r="10" spans="1:26" ht="26.25" x14ac:dyDescent="0.4">
      <c r="A10" s="27" t="s">
        <v>147</v>
      </c>
      <c r="B10" s="27" t="s">
        <v>148</v>
      </c>
      <c r="C10" s="22">
        <v>26</v>
      </c>
      <c r="D10" s="22">
        <v>6</v>
      </c>
      <c r="E10" s="22">
        <v>18</v>
      </c>
      <c r="F10" s="22"/>
      <c r="G10" s="22"/>
      <c r="H10" s="23"/>
      <c r="I10" s="22">
        <v>25</v>
      </c>
      <c r="J10" s="22">
        <v>55</v>
      </c>
      <c r="K10" s="22">
        <v>48</v>
      </c>
      <c r="L10" s="22">
        <v>30</v>
      </c>
      <c r="M10" s="22">
        <v>16</v>
      </c>
      <c r="N10" s="22">
        <v>32</v>
      </c>
      <c r="O10" s="22">
        <v>13</v>
      </c>
      <c r="P10" s="22"/>
      <c r="Q10" s="22">
        <v>29</v>
      </c>
      <c r="R10" s="22">
        <v>22</v>
      </c>
      <c r="S10" s="22">
        <v>16</v>
      </c>
      <c r="T10" s="22">
        <v>12</v>
      </c>
      <c r="U10" s="22"/>
      <c r="V10" s="22"/>
      <c r="W10" s="22">
        <v>23</v>
      </c>
      <c r="X10" s="22">
        <v>47</v>
      </c>
      <c r="Y10" s="22"/>
      <c r="Z10" s="22"/>
    </row>
    <row r="11" spans="1:26" ht="26.25" x14ac:dyDescent="0.4">
      <c r="A11" s="27" t="s">
        <v>176</v>
      </c>
      <c r="B11" s="27" t="s">
        <v>330</v>
      </c>
      <c r="C11" s="22">
        <v>5</v>
      </c>
      <c r="D11" s="22">
        <v>3</v>
      </c>
      <c r="E11" s="22">
        <v>0</v>
      </c>
      <c r="F11" s="22"/>
      <c r="G11" s="22"/>
      <c r="H11" s="23"/>
      <c r="I11" s="22">
        <v>17</v>
      </c>
      <c r="J11" s="22">
        <v>21</v>
      </c>
      <c r="K11" s="22">
        <v>8</v>
      </c>
      <c r="L11" s="22">
        <v>10</v>
      </c>
      <c r="M11" s="22">
        <v>7</v>
      </c>
      <c r="N11" s="22">
        <v>3</v>
      </c>
      <c r="O11" s="22"/>
      <c r="P11" s="22"/>
      <c r="Q11" s="22">
        <v>11</v>
      </c>
      <c r="R11" s="22">
        <v>11</v>
      </c>
      <c r="S11" s="22">
        <v>0</v>
      </c>
      <c r="T11" s="22">
        <v>0</v>
      </c>
      <c r="U11" s="22"/>
      <c r="V11" s="22"/>
      <c r="W11" s="22">
        <v>14</v>
      </c>
      <c r="X11" s="22">
        <v>3</v>
      </c>
      <c r="Y11" s="22">
        <v>15</v>
      </c>
      <c r="Z11" s="22">
        <v>1</v>
      </c>
    </row>
    <row r="12" spans="1:26" ht="26.25" x14ac:dyDescent="0.4">
      <c r="A12" s="29" t="s">
        <v>141</v>
      </c>
      <c r="B12" s="29" t="s">
        <v>142</v>
      </c>
      <c r="C12" s="22">
        <v>33</v>
      </c>
      <c r="D12" s="22">
        <v>9</v>
      </c>
      <c r="E12" s="22">
        <v>38</v>
      </c>
      <c r="F12" s="22"/>
      <c r="G12" s="22"/>
      <c r="H12" s="23"/>
      <c r="I12" s="22"/>
      <c r="J12" s="22"/>
      <c r="K12" s="22"/>
      <c r="L12" s="22">
        <v>38</v>
      </c>
      <c r="M12" s="22">
        <v>25</v>
      </c>
      <c r="N12" s="22">
        <v>38</v>
      </c>
      <c r="O12" s="22"/>
      <c r="P12" s="22"/>
      <c r="Q12" s="22">
        <v>22</v>
      </c>
      <c r="R12" s="22">
        <v>26</v>
      </c>
      <c r="S12" s="22">
        <v>33</v>
      </c>
      <c r="T12" s="22">
        <v>6</v>
      </c>
      <c r="U12" s="22"/>
      <c r="V12" s="22"/>
      <c r="W12" s="22">
        <v>31</v>
      </c>
      <c r="X12" s="22">
        <v>63</v>
      </c>
      <c r="Y12" s="22">
        <v>18</v>
      </c>
      <c r="Z12" s="22">
        <v>14</v>
      </c>
    </row>
    <row r="13" spans="1:26" ht="26.25" x14ac:dyDescent="0.4">
      <c r="A13" s="27" t="s">
        <v>157</v>
      </c>
      <c r="B13" s="27" t="s">
        <v>158</v>
      </c>
      <c r="C13" s="22">
        <v>19</v>
      </c>
      <c r="D13" s="22">
        <v>4</v>
      </c>
      <c r="E13" s="22">
        <v>10</v>
      </c>
      <c r="F13" s="22"/>
      <c r="G13" s="22"/>
      <c r="H13" s="23"/>
      <c r="I13" s="22">
        <v>34</v>
      </c>
      <c r="J13" s="22">
        <v>55</v>
      </c>
      <c r="K13" s="22">
        <v>23</v>
      </c>
      <c r="L13" s="22">
        <v>38</v>
      </c>
      <c r="M13" s="22">
        <v>17</v>
      </c>
      <c r="N13" s="22">
        <v>29</v>
      </c>
      <c r="O13" s="22"/>
      <c r="P13" s="22"/>
      <c r="Q13" s="22">
        <v>21</v>
      </c>
      <c r="R13" s="22">
        <v>27</v>
      </c>
      <c r="S13" s="22"/>
      <c r="T13" s="22"/>
      <c r="U13" s="22"/>
      <c r="V13" s="22"/>
      <c r="W13" s="22">
        <v>25</v>
      </c>
      <c r="X13" s="22">
        <v>29</v>
      </c>
      <c r="Y13" s="22"/>
      <c r="Z13" s="22"/>
    </row>
    <row r="14" spans="1:26" ht="26.25" x14ac:dyDescent="0.4">
      <c r="A14" s="27" t="s">
        <v>169</v>
      </c>
      <c r="B14" s="27" t="s">
        <v>170</v>
      </c>
      <c r="C14" s="22">
        <v>6</v>
      </c>
      <c r="D14" s="22"/>
      <c r="E14" s="22">
        <v>14</v>
      </c>
      <c r="F14" s="22"/>
      <c r="G14" s="22"/>
      <c r="H14" s="23"/>
      <c r="I14" s="22"/>
      <c r="J14" s="22"/>
      <c r="K14" s="22"/>
      <c r="L14" s="22">
        <v>30</v>
      </c>
      <c r="M14" s="22">
        <v>15</v>
      </c>
      <c r="N14" s="22">
        <v>3</v>
      </c>
      <c r="O14" s="22"/>
      <c r="P14" s="22"/>
      <c r="Q14" s="22"/>
      <c r="R14" s="22"/>
      <c r="S14" s="22"/>
      <c r="T14" s="22"/>
      <c r="U14" s="22"/>
      <c r="V14" s="22"/>
      <c r="W14" s="22">
        <v>20</v>
      </c>
      <c r="X14" s="22">
        <v>15</v>
      </c>
      <c r="Y14" s="22"/>
      <c r="Z14" s="22"/>
    </row>
    <row r="15" spans="1:26" ht="26.25" x14ac:dyDescent="0.4">
      <c r="A15" s="29" t="s">
        <v>139</v>
      </c>
      <c r="B15" s="29" t="s">
        <v>140</v>
      </c>
      <c r="C15" s="22">
        <v>34</v>
      </c>
      <c r="D15" s="22">
        <v>17</v>
      </c>
      <c r="E15" s="22">
        <v>31</v>
      </c>
      <c r="F15" s="22">
        <v>13</v>
      </c>
      <c r="G15" s="22"/>
      <c r="H15" s="23"/>
      <c r="I15" s="22">
        <v>24</v>
      </c>
      <c r="J15" s="22">
        <v>47</v>
      </c>
      <c r="K15" s="22">
        <v>22</v>
      </c>
      <c r="L15" s="22"/>
      <c r="M15" s="22"/>
      <c r="N15" s="22">
        <v>35</v>
      </c>
      <c r="O15" s="22">
        <v>12</v>
      </c>
      <c r="P15" s="22"/>
      <c r="Q15" s="22"/>
      <c r="R15" s="22">
        <v>32</v>
      </c>
      <c r="S15" s="22"/>
      <c r="T15" s="22"/>
      <c r="U15" s="22"/>
      <c r="V15" s="22"/>
      <c r="W15" s="22">
        <v>30</v>
      </c>
      <c r="X15" s="22">
        <v>64</v>
      </c>
      <c r="Y15" s="22"/>
      <c r="Z15" s="22"/>
    </row>
    <row r="16" spans="1:26" ht="26.25" x14ac:dyDescent="0.4">
      <c r="A16" s="27" t="s">
        <v>171</v>
      </c>
      <c r="B16" s="27" t="s">
        <v>172</v>
      </c>
      <c r="C16" s="22">
        <v>12</v>
      </c>
      <c r="D16" s="22"/>
      <c r="E16" s="22">
        <v>6</v>
      </c>
      <c r="F16" s="22"/>
      <c r="G16" s="22"/>
      <c r="H16" s="23"/>
      <c r="I16" s="22"/>
      <c r="J16" s="22"/>
      <c r="K16" s="22"/>
      <c r="L16" s="22">
        <v>7</v>
      </c>
      <c r="M16" s="22">
        <v>11</v>
      </c>
      <c r="N16" s="22"/>
      <c r="O16" s="22">
        <v>18</v>
      </c>
      <c r="P16" s="22"/>
      <c r="Q16" s="22"/>
      <c r="R16" s="22"/>
      <c r="S16" s="22">
        <v>30</v>
      </c>
      <c r="T16" s="22">
        <v>6</v>
      </c>
      <c r="U16" s="22"/>
      <c r="V16" s="22"/>
      <c r="W16" s="22">
        <v>15</v>
      </c>
      <c r="X16" s="22">
        <v>15</v>
      </c>
      <c r="Y16" s="22"/>
      <c r="Z16" s="22"/>
    </row>
    <row r="17" spans="1:26" ht="26.25" x14ac:dyDescent="0.4">
      <c r="A17" s="27" t="s">
        <v>68</v>
      </c>
      <c r="B17" s="27" t="s">
        <v>175</v>
      </c>
      <c r="C17" s="22">
        <v>14</v>
      </c>
      <c r="D17" s="22"/>
      <c r="E17" s="22">
        <v>10</v>
      </c>
      <c r="F17" s="22"/>
      <c r="G17" s="22">
        <v>6</v>
      </c>
      <c r="H17" s="23"/>
      <c r="I17" s="22">
        <v>27</v>
      </c>
      <c r="J17" s="22">
        <v>42</v>
      </c>
      <c r="K17" s="22">
        <v>20</v>
      </c>
      <c r="L17" s="22">
        <v>17</v>
      </c>
      <c r="M17" s="22">
        <v>10</v>
      </c>
      <c r="N17" s="22">
        <v>23</v>
      </c>
      <c r="O17" s="22">
        <v>6</v>
      </c>
      <c r="P17" s="22"/>
      <c r="Q17" s="22"/>
      <c r="R17" s="22"/>
      <c r="S17" s="22">
        <v>0</v>
      </c>
      <c r="T17" s="22">
        <v>0</v>
      </c>
      <c r="U17" s="22"/>
      <c r="V17" s="22"/>
      <c r="W17" s="22">
        <v>18</v>
      </c>
      <c r="X17" s="22">
        <v>10</v>
      </c>
      <c r="Y17" s="22"/>
      <c r="Z17" s="22"/>
    </row>
    <row r="18" spans="1:26" ht="26.25" x14ac:dyDescent="0.4">
      <c r="A18" s="27" t="s">
        <v>290</v>
      </c>
      <c r="B18" s="27" t="s">
        <v>291</v>
      </c>
      <c r="C18" s="22">
        <v>28</v>
      </c>
      <c r="D18" s="22">
        <v>7</v>
      </c>
      <c r="E18" s="22">
        <v>28</v>
      </c>
      <c r="F18" s="22">
        <v>7</v>
      </c>
      <c r="G18" s="22">
        <v>8</v>
      </c>
      <c r="H18" s="23"/>
      <c r="I18" s="22"/>
      <c r="J18" s="22"/>
      <c r="K18" s="22"/>
      <c r="L18" s="22">
        <v>14</v>
      </c>
      <c r="M18" s="22">
        <v>14</v>
      </c>
      <c r="N18" s="22">
        <v>10</v>
      </c>
      <c r="O18" s="22"/>
      <c r="P18" s="22"/>
      <c r="Q18" s="22"/>
      <c r="R18" s="22"/>
      <c r="S18" s="22">
        <v>16</v>
      </c>
      <c r="T18" s="22">
        <v>17</v>
      </c>
      <c r="U18" s="22">
        <v>23</v>
      </c>
      <c r="V18" s="22">
        <v>18</v>
      </c>
      <c r="W18" s="22"/>
      <c r="X18" s="22"/>
      <c r="Y18" s="22"/>
      <c r="Z18" s="22"/>
    </row>
    <row r="19" spans="1:26" ht="26.25" x14ac:dyDescent="0.4">
      <c r="A19" s="27" t="s">
        <v>287</v>
      </c>
      <c r="B19" s="27" t="s">
        <v>288</v>
      </c>
      <c r="C19" s="22">
        <v>14</v>
      </c>
      <c r="D19" s="22">
        <v>3</v>
      </c>
      <c r="E19" s="22">
        <v>1</v>
      </c>
      <c r="F19" s="22"/>
      <c r="G19" s="22">
        <v>7</v>
      </c>
      <c r="H19" s="23"/>
      <c r="I19" s="22">
        <v>22</v>
      </c>
      <c r="J19" s="22">
        <v>32</v>
      </c>
      <c r="K19" s="22">
        <v>13</v>
      </c>
      <c r="L19" s="22">
        <v>14</v>
      </c>
      <c r="M19" s="22">
        <v>15</v>
      </c>
      <c r="N19" s="22"/>
      <c r="O19" s="22"/>
      <c r="P19" s="22"/>
      <c r="Q19" s="22"/>
      <c r="R19" s="22"/>
      <c r="S19" s="22">
        <v>3</v>
      </c>
      <c r="T19" s="22">
        <v>1</v>
      </c>
      <c r="U19" s="22">
        <v>1</v>
      </c>
      <c r="V19" s="22"/>
      <c r="W19" s="22"/>
      <c r="X19" s="22"/>
      <c r="Y19" s="22"/>
      <c r="Z19" s="22"/>
    </row>
    <row r="20" spans="1:26" ht="26.25" x14ac:dyDescent="0.4">
      <c r="A20" s="27" t="s">
        <v>145</v>
      </c>
      <c r="B20" s="27" t="s">
        <v>146</v>
      </c>
      <c r="C20" s="22">
        <v>26</v>
      </c>
      <c r="D20" s="22">
        <v>10</v>
      </c>
      <c r="E20" s="22">
        <v>32</v>
      </c>
      <c r="F20" s="22">
        <v>16</v>
      </c>
      <c r="G20" s="22">
        <v>29</v>
      </c>
      <c r="H20" s="23"/>
      <c r="I20" s="22">
        <v>30</v>
      </c>
      <c r="J20" s="22">
        <v>56</v>
      </c>
      <c r="K20" s="22">
        <v>31</v>
      </c>
      <c r="L20" s="22">
        <v>33</v>
      </c>
      <c r="M20" s="22">
        <v>25</v>
      </c>
      <c r="N20" s="22">
        <v>44</v>
      </c>
      <c r="O20" s="22"/>
      <c r="P20" s="22"/>
      <c r="Q20" s="22"/>
      <c r="R20" s="22"/>
      <c r="S20" s="22">
        <v>65</v>
      </c>
      <c r="T20" s="22">
        <v>52</v>
      </c>
      <c r="U20" s="22">
        <v>38</v>
      </c>
      <c r="V20" s="22">
        <v>29</v>
      </c>
      <c r="W20" s="22">
        <v>25</v>
      </c>
      <c r="X20" s="22">
        <v>49</v>
      </c>
      <c r="Y20" s="22"/>
      <c r="Z20" s="22"/>
    </row>
    <row r="21" spans="1:26" ht="26.25" x14ac:dyDescent="0.4">
      <c r="A21" s="29" t="s">
        <v>67</v>
      </c>
      <c r="B21" s="29" t="s">
        <v>143</v>
      </c>
      <c r="C21" s="22">
        <v>20</v>
      </c>
      <c r="D21" s="22">
        <v>5</v>
      </c>
      <c r="E21" s="22">
        <v>12</v>
      </c>
      <c r="F21" s="22">
        <v>3</v>
      </c>
      <c r="G21" s="22"/>
      <c r="H21" s="23"/>
      <c r="I21" s="22">
        <v>23</v>
      </c>
      <c r="J21" s="22">
        <v>40</v>
      </c>
      <c r="K21" s="22">
        <v>34</v>
      </c>
      <c r="L21" s="22">
        <v>25</v>
      </c>
      <c r="M21" s="22">
        <v>21</v>
      </c>
      <c r="N21" s="22">
        <v>24</v>
      </c>
      <c r="O21" s="22">
        <v>9</v>
      </c>
      <c r="P21" s="22"/>
      <c r="Q21" s="22">
        <v>17</v>
      </c>
      <c r="R21" s="22">
        <v>26</v>
      </c>
      <c r="S21" s="22">
        <v>9</v>
      </c>
      <c r="T21" s="22">
        <v>1</v>
      </c>
      <c r="U21" s="22"/>
      <c r="V21" s="22"/>
      <c r="W21" s="22">
        <v>29</v>
      </c>
      <c r="X21" s="22">
        <v>53</v>
      </c>
      <c r="Y21" s="22"/>
      <c r="Z21" s="22"/>
    </row>
    <row r="22" spans="1:26" ht="26.25" x14ac:dyDescent="0.4">
      <c r="A22" s="27" t="s">
        <v>67</v>
      </c>
      <c r="B22" s="27" t="s">
        <v>296</v>
      </c>
      <c r="C22" s="22">
        <v>18</v>
      </c>
      <c r="D22" s="22"/>
      <c r="E22" s="22">
        <v>22</v>
      </c>
      <c r="F22" s="22"/>
      <c r="G22" s="22"/>
      <c r="H22" s="23"/>
      <c r="I22" s="22">
        <v>29</v>
      </c>
      <c r="J22" s="22">
        <v>57</v>
      </c>
      <c r="K22" s="22">
        <v>16</v>
      </c>
      <c r="L22" s="22">
        <v>24</v>
      </c>
      <c r="M22" s="22">
        <v>18</v>
      </c>
      <c r="N22" s="22">
        <v>23</v>
      </c>
      <c r="O22" s="22"/>
      <c r="P22" s="22"/>
      <c r="Q22" s="22"/>
      <c r="R22" s="22"/>
      <c r="S22" s="22">
        <v>12</v>
      </c>
      <c r="T22" s="22">
        <v>12</v>
      </c>
      <c r="U22" s="22">
        <v>14</v>
      </c>
      <c r="V22" s="22"/>
      <c r="W22" s="22"/>
      <c r="X22" s="22"/>
      <c r="Y22" s="22">
        <v>12</v>
      </c>
      <c r="Z22" s="22">
        <v>17</v>
      </c>
    </row>
    <row r="23" spans="1:26" ht="26.25" x14ac:dyDescent="0.4">
      <c r="A23" s="27" t="s">
        <v>63</v>
      </c>
      <c r="B23" s="27" t="s">
        <v>124</v>
      </c>
      <c r="C23" s="22">
        <v>14</v>
      </c>
      <c r="D23" s="22"/>
      <c r="E23" s="22">
        <v>19</v>
      </c>
      <c r="F23" s="22"/>
      <c r="G23" s="22">
        <v>13</v>
      </c>
      <c r="H23" s="23"/>
      <c r="I23" s="22">
        <v>28</v>
      </c>
      <c r="J23" s="22">
        <v>40</v>
      </c>
      <c r="K23" s="22">
        <v>14</v>
      </c>
      <c r="L23" s="22">
        <v>12</v>
      </c>
      <c r="M23" s="22">
        <v>15</v>
      </c>
      <c r="N23" s="22">
        <v>9</v>
      </c>
      <c r="O23" s="22"/>
      <c r="P23" s="22"/>
      <c r="Q23" s="22"/>
      <c r="R23" s="22"/>
      <c r="S23" s="22">
        <v>14</v>
      </c>
      <c r="T23" s="22">
        <v>11</v>
      </c>
      <c r="U23" s="22">
        <v>3</v>
      </c>
      <c r="V23" s="22">
        <v>22</v>
      </c>
      <c r="W23" s="22">
        <v>18</v>
      </c>
      <c r="X23" s="22">
        <v>28</v>
      </c>
      <c r="Y23" s="22"/>
      <c r="Z23" s="22"/>
    </row>
    <row r="24" spans="1:26" ht="26.25" x14ac:dyDescent="0.4">
      <c r="A24" s="27" t="s">
        <v>155</v>
      </c>
      <c r="B24" s="27" t="s">
        <v>156</v>
      </c>
      <c r="C24" s="22">
        <v>22</v>
      </c>
      <c r="D24" s="22">
        <v>8</v>
      </c>
      <c r="E24" s="22">
        <v>21</v>
      </c>
      <c r="F24" s="22">
        <v>9</v>
      </c>
      <c r="G24" s="22"/>
      <c r="H24" s="23"/>
      <c r="I24" s="22">
        <v>34</v>
      </c>
      <c r="J24" s="22">
        <v>55</v>
      </c>
      <c r="K24" s="22">
        <v>46</v>
      </c>
      <c r="L24" s="22">
        <v>26</v>
      </c>
      <c r="M24" s="22">
        <v>16</v>
      </c>
      <c r="N24" s="22">
        <v>23</v>
      </c>
      <c r="O24" s="22">
        <v>15</v>
      </c>
      <c r="P24" s="22"/>
      <c r="Q24" s="22">
        <v>15</v>
      </c>
      <c r="R24" s="22">
        <v>16</v>
      </c>
      <c r="S24" s="22">
        <v>45</v>
      </c>
      <c r="T24" s="22">
        <v>19</v>
      </c>
      <c r="U24" s="22"/>
      <c r="V24" s="22"/>
      <c r="W24" s="22">
        <v>24</v>
      </c>
      <c r="X24" s="22">
        <v>31</v>
      </c>
      <c r="Y24" s="22"/>
      <c r="Z24" s="22"/>
    </row>
    <row r="25" spans="1:26" ht="26.25" x14ac:dyDescent="0.4">
      <c r="A25" s="27" t="s">
        <v>153</v>
      </c>
      <c r="B25" s="27" t="s">
        <v>154</v>
      </c>
      <c r="C25" s="22"/>
      <c r="D25" s="22">
        <v>12</v>
      </c>
      <c r="E25" s="22">
        <v>13</v>
      </c>
      <c r="F25" s="22"/>
      <c r="G25" s="22"/>
      <c r="H25" s="23"/>
      <c r="I25" s="22">
        <v>20</v>
      </c>
      <c r="J25" s="22">
        <v>36</v>
      </c>
      <c r="K25" s="22">
        <v>17</v>
      </c>
      <c r="L25" s="22">
        <v>22</v>
      </c>
      <c r="M25" s="22">
        <v>15</v>
      </c>
      <c r="N25" s="22">
        <v>22</v>
      </c>
      <c r="O25" s="22">
        <v>28</v>
      </c>
      <c r="P25" s="22"/>
      <c r="Q25" s="22">
        <v>18</v>
      </c>
      <c r="R25" s="22">
        <v>22</v>
      </c>
      <c r="S25" s="22"/>
      <c r="T25" s="22"/>
      <c r="U25" s="22"/>
      <c r="V25" s="22"/>
      <c r="W25" s="22">
        <v>22</v>
      </c>
      <c r="X25" s="22">
        <v>36</v>
      </c>
      <c r="Y25" s="22"/>
      <c r="Z25" s="22"/>
    </row>
    <row r="26" spans="1:26" ht="26.25" x14ac:dyDescent="0.4">
      <c r="A26" s="27" t="s">
        <v>168</v>
      </c>
      <c r="B26" s="27" t="s">
        <v>59</v>
      </c>
      <c r="C26" s="22">
        <v>8</v>
      </c>
      <c r="D26" s="22">
        <v>4</v>
      </c>
      <c r="E26" s="22">
        <v>23</v>
      </c>
      <c r="F26" s="22">
        <v>2</v>
      </c>
      <c r="G26" s="22"/>
      <c r="H26" s="23"/>
      <c r="I26" s="22"/>
      <c r="J26" s="22"/>
      <c r="K26" s="22"/>
      <c r="L26" s="22">
        <v>13</v>
      </c>
      <c r="M26" s="22">
        <v>10</v>
      </c>
      <c r="N26" s="22">
        <v>6</v>
      </c>
      <c r="O26" s="22"/>
      <c r="P26" s="22"/>
      <c r="Q26" s="22">
        <v>18</v>
      </c>
      <c r="R26" s="22">
        <v>9</v>
      </c>
      <c r="S26" s="22">
        <v>4</v>
      </c>
      <c r="T26" s="22">
        <v>0</v>
      </c>
      <c r="U26" s="22"/>
      <c r="V26" s="22"/>
      <c r="W26" s="22">
        <v>20</v>
      </c>
      <c r="X26" s="22">
        <v>17</v>
      </c>
      <c r="Y26" s="22"/>
      <c r="Z26" s="22"/>
    </row>
    <row r="27" spans="1:26" ht="26.25" x14ac:dyDescent="0.4">
      <c r="A27" s="27" t="s">
        <v>160</v>
      </c>
      <c r="B27" s="27" t="s">
        <v>161</v>
      </c>
      <c r="C27" s="22">
        <v>28</v>
      </c>
      <c r="D27" s="22">
        <v>1</v>
      </c>
      <c r="E27" s="22">
        <v>25</v>
      </c>
      <c r="F27" s="22">
        <v>3</v>
      </c>
      <c r="G27" s="22"/>
      <c r="H27" s="23"/>
      <c r="I27" s="22"/>
      <c r="J27" s="22"/>
      <c r="K27" s="22"/>
      <c r="L27" s="22">
        <v>30</v>
      </c>
      <c r="M27" s="22">
        <v>15</v>
      </c>
      <c r="N27" s="22">
        <v>23</v>
      </c>
      <c r="O27" s="22">
        <v>17</v>
      </c>
      <c r="P27" s="22"/>
      <c r="Q27" s="22"/>
      <c r="R27" s="22"/>
      <c r="S27" s="22">
        <v>3</v>
      </c>
      <c r="T27" s="22">
        <v>4</v>
      </c>
      <c r="U27" s="22"/>
      <c r="V27" s="22"/>
      <c r="W27" s="22">
        <v>22</v>
      </c>
      <c r="X27" s="22">
        <v>27</v>
      </c>
      <c r="Y27" s="22">
        <v>16</v>
      </c>
      <c r="Z27" s="22">
        <v>13</v>
      </c>
    </row>
    <row r="28" spans="1:26" ht="26.25" x14ac:dyDescent="0.4">
      <c r="A28" s="27" t="s">
        <v>130</v>
      </c>
      <c r="B28" s="27" t="s">
        <v>59</v>
      </c>
      <c r="C28" s="22">
        <v>31</v>
      </c>
      <c r="D28" s="22">
        <v>16</v>
      </c>
      <c r="E28" s="22">
        <v>31</v>
      </c>
      <c r="F28" s="22">
        <v>13</v>
      </c>
      <c r="G28" s="22">
        <v>2</v>
      </c>
      <c r="H28" s="23"/>
      <c r="I28" s="22"/>
      <c r="J28" s="22"/>
      <c r="K28" s="22"/>
      <c r="L28" s="22">
        <v>40</v>
      </c>
      <c r="M28" s="22">
        <v>18</v>
      </c>
      <c r="N28" s="22">
        <v>23</v>
      </c>
      <c r="O28" s="22">
        <v>48</v>
      </c>
      <c r="P28" s="22"/>
      <c r="Q28" s="22"/>
      <c r="R28" s="22"/>
      <c r="S28" s="22">
        <v>44</v>
      </c>
      <c r="T28" s="22">
        <v>37</v>
      </c>
      <c r="U28" s="22">
        <v>22</v>
      </c>
      <c r="V28" s="22">
        <v>27</v>
      </c>
      <c r="W28" s="22"/>
      <c r="X28" s="22"/>
      <c r="Y28" s="22"/>
      <c r="Z28" s="22"/>
    </row>
    <row r="29" spans="1:26" ht="26.25" x14ac:dyDescent="0.4">
      <c r="A29" s="27" t="s">
        <v>159</v>
      </c>
      <c r="B29" s="27" t="s">
        <v>101</v>
      </c>
      <c r="C29" s="22">
        <v>46</v>
      </c>
      <c r="D29" s="22">
        <v>19</v>
      </c>
      <c r="E29" s="22">
        <v>58</v>
      </c>
      <c r="F29" s="22">
        <v>30</v>
      </c>
      <c r="G29" s="22"/>
      <c r="H29" s="23"/>
      <c r="I29" s="22">
        <v>22</v>
      </c>
      <c r="J29" s="22">
        <v>50</v>
      </c>
      <c r="K29" s="22">
        <v>43</v>
      </c>
      <c r="L29" s="22">
        <v>34</v>
      </c>
      <c r="M29" s="22">
        <v>16</v>
      </c>
      <c r="N29" s="22">
        <v>30</v>
      </c>
      <c r="O29" s="22"/>
      <c r="P29" s="22"/>
      <c r="Q29" s="22"/>
      <c r="R29" s="22"/>
      <c r="S29" s="22">
        <v>22</v>
      </c>
      <c r="T29" s="22">
        <v>13</v>
      </c>
      <c r="U29" s="22">
        <v>42</v>
      </c>
      <c r="V29" s="22">
        <v>28</v>
      </c>
      <c r="W29" s="22">
        <v>20</v>
      </c>
      <c r="X29" s="22">
        <v>29</v>
      </c>
      <c r="Y29" s="22"/>
      <c r="Z29" s="22"/>
    </row>
    <row r="30" spans="1:26" ht="26.25" x14ac:dyDescent="0.4">
      <c r="A30" s="27" t="s">
        <v>159</v>
      </c>
      <c r="B30" s="27" t="s">
        <v>289</v>
      </c>
      <c r="C30" s="22">
        <v>11</v>
      </c>
      <c r="D30" s="22">
        <v>8</v>
      </c>
      <c r="E30" s="22">
        <v>9</v>
      </c>
      <c r="F30" s="22">
        <v>4</v>
      </c>
      <c r="G30" s="22">
        <v>3</v>
      </c>
      <c r="H30" s="23"/>
      <c r="I30" s="22">
        <v>26</v>
      </c>
      <c r="J30" s="22">
        <v>34</v>
      </c>
      <c r="K30" s="22">
        <v>16</v>
      </c>
      <c r="L30" s="22">
        <v>4</v>
      </c>
      <c r="M30" s="22">
        <v>10</v>
      </c>
      <c r="N30" s="22">
        <v>7</v>
      </c>
      <c r="O30" s="22">
        <v>10</v>
      </c>
      <c r="P30" s="22"/>
      <c r="Q30" s="22"/>
      <c r="R30" s="22"/>
      <c r="S30" s="22">
        <v>16</v>
      </c>
      <c r="T30" s="22">
        <v>1</v>
      </c>
      <c r="U30" s="22">
        <v>21</v>
      </c>
      <c r="V30" s="22">
        <v>21</v>
      </c>
      <c r="W30" s="22"/>
      <c r="X30" s="22"/>
      <c r="Y30" s="22"/>
      <c r="Z30" s="22"/>
    </row>
    <row r="31" spans="1:26" ht="26.25" x14ac:dyDescent="0.4">
      <c r="A31" s="27" t="s">
        <v>286</v>
      </c>
      <c r="B31" s="27" t="s">
        <v>296</v>
      </c>
      <c r="C31" s="22">
        <v>27</v>
      </c>
      <c r="D31" s="22"/>
      <c r="E31" s="22">
        <v>24</v>
      </c>
      <c r="F31" s="22"/>
      <c r="G31" s="22">
        <v>12</v>
      </c>
      <c r="H31" s="23"/>
      <c r="I31" s="22">
        <v>20</v>
      </c>
      <c r="J31" s="22">
        <v>46</v>
      </c>
      <c r="K31" s="22">
        <v>31</v>
      </c>
      <c r="L31" s="22">
        <v>18</v>
      </c>
      <c r="M31" s="22">
        <v>15</v>
      </c>
      <c r="N31" s="22">
        <v>25</v>
      </c>
      <c r="O31" s="22"/>
      <c r="P31" s="22"/>
      <c r="Q31" s="22"/>
      <c r="R31" s="22"/>
      <c r="S31" s="22">
        <v>13</v>
      </c>
      <c r="T31" s="22">
        <v>12</v>
      </c>
      <c r="U31" s="22">
        <v>20</v>
      </c>
      <c r="V31" s="22"/>
      <c r="W31" s="22"/>
      <c r="X31" s="22"/>
      <c r="Y31" s="22">
        <v>19</v>
      </c>
      <c r="Z31" s="22">
        <v>18</v>
      </c>
    </row>
    <row r="32" spans="1:26" ht="26.25" x14ac:dyDescent="0.4">
      <c r="A32" s="27" t="s">
        <v>149</v>
      </c>
      <c r="B32" s="27" t="s">
        <v>150</v>
      </c>
      <c r="C32" s="22">
        <v>55</v>
      </c>
      <c r="D32" s="22">
        <v>16</v>
      </c>
      <c r="E32" s="22">
        <v>14</v>
      </c>
      <c r="F32" s="22"/>
      <c r="G32" s="22"/>
      <c r="H32" s="23"/>
      <c r="I32" s="22"/>
      <c r="J32" s="22"/>
      <c r="K32" s="22"/>
      <c r="L32" s="22">
        <v>28</v>
      </c>
      <c r="M32" s="22">
        <v>19</v>
      </c>
      <c r="N32" s="22">
        <v>36</v>
      </c>
      <c r="O32" s="22">
        <v>30</v>
      </c>
      <c r="P32" s="22"/>
      <c r="Q32" s="22">
        <v>25</v>
      </c>
      <c r="R32" s="22">
        <v>43</v>
      </c>
      <c r="S32" s="22">
        <v>42</v>
      </c>
      <c r="T32" s="22">
        <v>43</v>
      </c>
      <c r="U32" s="22"/>
      <c r="V32" s="22"/>
      <c r="W32" s="22">
        <v>28</v>
      </c>
      <c r="X32" s="22">
        <v>44</v>
      </c>
      <c r="Y32" s="22">
        <v>17</v>
      </c>
      <c r="Z32" s="22">
        <v>14</v>
      </c>
    </row>
    <row r="33" spans="1:26" ht="26.25" x14ac:dyDescent="0.4">
      <c r="A33" s="27" t="s">
        <v>166</v>
      </c>
      <c r="B33" s="27" t="s">
        <v>167</v>
      </c>
      <c r="C33" s="22">
        <v>12</v>
      </c>
      <c r="D33" s="22">
        <v>3</v>
      </c>
      <c r="E33" s="22">
        <v>13</v>
      </c>
      <c r="F33" s="22"/>
      <c r="G33" s="22"/>
      <c r="H33" s="23"/>
      <c r="I33" s="22">
        <v>21</v>
      </c>
      <c r="J33" s="22">
        <v>34</v>
      </c>
      <c r="K33" s="22">
        <v>19</v>
      </c>
      <c r="L33" s="22"/>
      <c r="M33" s="22"/>
      <c r="N33" s="22"/>
      <c r="O33" s="22">
        <v>10</v>
      </c>
      <c r="P33" s="22"/>
      <c r="Q33" s="22">
        <v>16</v>
      </c>
      <c r="R33" s="22">
        <v>10</v>
      </c>
      <c r="S33" s="22">
        <v>10</v>
      </c>
      <c r="T33" s="22">
        <v>8</v>
      </c>
      <c r="U33" s="22"/>
      <c r="V33" s="22"/>
      <c r="W33" s="22">
        <v>27</v>
      </c>
      <c r="X33" s="22">
        <v>20</v>
      </c>
      <c r="Y33" s="22"/>
      <c r="Z33" s="22"/>
    </row>
    <row r="34" spans="1:26" ht="26.25" x14ac:dyDescent="0.4">
      <c r="A34" s="29" t="s">
        <v>144</v>
      </c>
      <c r="B34" s="29" t="s">
        <v>180</v>
      </c>
      <c r="C34" s="22">
        <v>26</v>
      </c>
      <c r="D34" s="22">
        <v>17</v>
      </c>
      <c r="E34" s="22">
        <v>42</v>
      </c>
      <c r="F34" s="22">
        <v>8</v>
      </c>
      <c r="G34" s="22">
        <v>8</v>
      </c>
      <c r="H34" s="23"/>
      <c r="I34" s="22">
        <v>31</v>
      </c>
      <c r="J34" s="22">
        <v>53</v>
      </c>
      <c r="K34" s="22">
        <v>40</v>
      </c>
      <c r="L34" s="22">
        <v>33</v>
      </c>
      <c r="M34" s="22">
        <v>23</v>
      </c>
      <c r="N34" s="22">
        <v>23</v>
      </c>
      <c r="O34" s="22"/>
      <c r="P34" s="22"/>
      <c r="Q34" s="22"/>
      <c r="R34" s="22"/>
      <c r="S34" s="22">
        <v>10</v>
      </c>
      <c r="T34" s="22">
        <v>7</v>
      </c>
      <c r="U34" s="22">
        <v>18</v>
      </c>
      <c r="V34" s="22"/>
      <c r="W34" s="22">
        <v>26</v>
      </c>
      <c r="X34" s="22">
        <v>50</v>
      </c>
      <c r="Y34" s="22"/>
      <c r="Z34" s="22"/>
    </row>
    <row r="35" spans="1:26" ht="26.25" x14ac:dyDescent="0.4">
      <c r="A35" s="27" t="s">
        <v>284</v>
      </c>
      <c r="B35" s="27" t="s">
        <v>285</v>
      </c>
      <c r="C35" s="22">
        <v>9</v>
      </c>
      <c r="D35" s="22">
        <v>7</v>
      </c>
      <c r="E35" s="22">
        <v>23</v>
      </c>
      <c r="F35" s="22"/>
      <c r="G35" s="22"/>
      <c r="H35" s="23"/>
      <c r="I35" s="22">
        <v>36</v>
      </c>
      <c r="J35" s="22">
        <v>41</v>
      </c>
      <c r="K35" s="22">
        <v>26</v>
      </c>
      <c r="L35" s="22">
        <v>22</v>
      </c>
      <c r="M35" s="22">
        <v>16</v>
      </c>
      <c r="N35" s="22">
        <v>23</v>
      </c>
      <c r="O35" s="22"/>
      <c r="P35" s="22"/>
      <c r="Q35" s="22">
        <v>24</v>
      </c>
      <c r="R35" s="22"/>
      <c r="S35" s="22">
        <v>5</v>
      </c>
      <c r="T35" s="22">
        <v>0</v>
      </c>
      <c r="U35" s="22"/>
      <c r="V35" s="22"/>
      <c r="W35" s="22"/>
      <c r="X35" s="22"/>
      <c r="Y35" s="22">
        <v>15</v>
      </c>
      <c r="Z35" s="22">
        <v>34</v>
      </c>
    </row>
    <row r="36" spans="1:26" ht="26.25" x14ac:dyDescent="0.4">
      <c r="A36" s="27" t="s">
        <v>177</v>
      </c>
      <c r="B36" s="27" t="s">
        <v>165</v>
      </c>
      <c r="C36" s="22">
        <v>25</v>
      </c>
      <c r="D36" s="22"/>
      <c r="E36" s="22">
        <v>20</v>
      </c>
      <c r="F36" s="22"/>
      <c r="G36" s="22"/>
      <c r="H36" s="23"/>
      <c r="I36" s="22"/>
      <c r="J36" s="22"/>
      <c r="K36" s="22"/>
      <c r="L36" s="22"/>
      <c r="M36" s="22">
        <v>21</v>
      </c>
      <c r="N36" s="22"/>
      <c r="O36" s="22"/>
      <c r="P36" s="22"/>
      <c r="Q36" s="22"/>
      <c r="R36" s="22"/>
      <c r="S36" s="22"/>
      <c r="T36" s="22"/>
      <c r="U36" s="22"/>
      <c r="V36" s="22"/>
      <c r="W36" s="22">
        <v>33</v>
      </c>
      <c r="X36" s="22">
        <v>48</v>
      </c>
      <c r="Y36" s="22"/>
      <c r="Z36" s="22"/>
    </row>
    <row r="37" spans="1:26" ht="26.25" x14ac:dyDescent="0.4">
      <c r="A37" s="29" t="s">
        <v>137</v>
      </c>
      <c r="B37" s="29" t="s">
        <v>138</v>
      </c>
      <c r="C37" s="22">
        <v>50</v>
      </c>
      <c r="D37" s="22">
        <v>12</v>
      </c>
      <c r="E37" s="22">
        <v>50</v>
      </c>
      <c r="F37" s="22">
        <v>17</v>
      </c>
      <c r="G37" s="22"/>
      <c r="H37" s="23"/>
      <c r="I37" s="22">
        <v>27</v>
      </c>
      <c r="J37" s="22">
        <v>53</v>
      </c>
      <c r="K37" s="22">
        <v>46</v>
      </c>
      <c r="L37" s="22">
        <v>59</v>
      </c>
      <c r="M37" s="22">
        <v>28</v>
      </c>
      <c r="N37" s="22">
        <v>30</v>
      </c>
      <c r="O37" s="22">
        <v>40</v>
      </c>
      <c r="P37" s="22"/>
      <c r="Q37" s="22">
        <v>23</v>
      </c>
      <c r="R37" s="22">
        <v>40</v>
      </c>
      <c r="S37" s="22">
        <v>38</v>
      </c>
      <c r="T37" s="22">
        <v>23</v>
      </c>
      <c r="U37" s="22">
        <v>49</v>
      </c>
      <c r="V37" s="22">
        <v>29</v>
      </c>
      <c r="W37" s="22">
        <v>34</v>
      </c>
      <c r="X37" s="22">
        <v>67</v>
      </c>
      <c r="Y37" s="24">
        <v>27</v>
      </c>
      <c r="Z37" s="22">
        <v>30</v>
      </c>
    </row>
    <row r="38" spans="1:26" ht="26.25" x14ac:dyDescent="0.4">
      <c r="A38" s="27"/>
      <c r="B38" s="27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26.25" x14ac:dyDescent="0.4">
      <c r="A39" s="27"/>
      <c r="B39" s="27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26.25" x14ac:dyDescent="0.4">
      <c r="A40" s="27"/>
      <c r="B40" s="27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26.25" x14ac:dyDescent="0.4">
      <c r="A41" s="27"/>
      <c r="B41" s="27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26.25" x14ac:dyDescent="0.4">
      <c r="A42" s="27"/>
      <c r="B42" s="27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26.25" x14ac:dyDescent="0.4">
      <c r="A43" s="27"/>
      <c r="B43" s="27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6.25" x14ac:dyDescent="0.4">
      <c r="A44" s="27"/>
      <c r="B44" s="27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26.25" x14ac:dyDescent="0.4">
      <c r="A45" s="27"/>
      <c r="B45" s="2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26.25" x14ac:dyDescent="0.4">
      <c r="A46" s="27"/>
      <c r="B46" s="27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26.25" x14ac:dyDescent="0.4">
      <c r="A47" s="27"/>
      <c r="B47" s="27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26.25" x14ac:dyDescent="0.4">
      <c r="A48" s="27"/>
      <c r="B48" s="27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26.25" x14ac:dyDescent="0.4">
      <c r="A49" s="27"/>
      <c r="B49" s="27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26.25" x14ac:dyDescent="0.4">
      <c r="A50" s="27"/>
      <c r="B50" s="27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26.25" x14ac:dyDescent="0.4">
      <c r="A51" s="27"/>
      <c r="B51" s="27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26.25" x14ac:dyDescent="0.4">
      <c r="A52" s="27"/>
      <c r="B52" s="27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26.25" x14ac:dyDescent="0.4">
      <c r="A53" s="27"/>
      <c r="B53" s="27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26.25" x14ac:dyDescent="0.4">
      <c r="A54" s="27"/>
      <c r="B54" s="2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6.25" x14ac:dyDescent="0.4">
      <c r="A55" s="27"/>
      <c r="B55" s="2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26.25" x14ac:dyDescent="0.4">
      <c r="A56" s="27"/>
      <c r="B56" s="2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26.25" x14ac:dyDescent="0.4">
      <c r="A57" s="27"/>
      <c r="B57" s="2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26.25" x14ac:dyDescent="0.4">
      <c r="A58" s="27"/>
      <c r="B58" s="2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26.25" x14ac:dyDescent="0.4">
      <c r="A59" s="27"/>
      <c r="B59" s="2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26.25" x14ac:dyDescent="0.4">
      <c r="A60" s="27"/>
      <c r="B60" s="2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26.25" x14ac:dyDescent="0.4">
      <c r="A61" s="27"/>
      <c r="B61" s="27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26.25" x14ac:dyDescent="0.4">
      <c r="A62" s="27"/>
      <c r="B62" s="27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26.25" x14ac:dyDescent="0.4">
      <c r="A63" s="27"/>
      <c r="B63" s="27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26.25" x14ac:dyDescent="0.4">
      <c r="A64" s="27"/>
      <c r="B64" s="27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26.25" x14ac:dyDescent="0.4">
      <c r="A65" s="27"/>
      <c r="B65" s="27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26.25" x14ac:dyDescent="0.4">
      <c r="A66" s="27"/>
      <c r="B66" s="27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26.25" x14ac:dyDescent="0.4">
      <c r="A67" s="27"/>
      <c r="B67" s="27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26.25" x14ac:dyDescent="0.4">
      <c r="A68" s="27"/>
      <c r="B68" s="27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26.25" x14ac:dyDescent="0.4">
      <c r="A69" s="27"/>
      <c r="B69" s="27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26.25" x14ac:dyDescent="0.4">
      <c r="A70" s="27"/>
      <c r="B70" s="27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26.25" x14ac:dyDescent="0.4">
      <c r="A71" s="27"/>
      <c r="B71" s="27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26.25" x14ac:dyDescent="0.4">
      <c r="A72" s="27"/>
      <c r="B72" s="27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26.25" x14ac:dyDescent="0.4">
      <c r="A73" s="27"/>
      <c r="B73" s="27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26.25" x14ac:dyDescent="0.4">
      <c r="A74" s="27"/>
      <c r="B74" s="27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26.25" x14ac:dyDescent="0.4">
      <c r="A75" s="27"/>
      <c r="B75" s="27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26.25" x14ac:dyDescent="0.4">
      <c r="A76" s="27"/>
      <c r="B76" s="27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26.25" x14ac:dyDescent="0.4">
      <c r="A77" s="27"/>
      <c r="B77" s="27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26.25" x14ac:dyDescent="0.4">
      <c r="A78" s="27"/>
      <c r="B78" s="27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26.25" x14ac:dyDescent="0.4">
      <c r="A79" s="27"/>
      <c r="B79" s="27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26.25" x14ac:dyDescent="0.4">
      <c r="A80" s="27"/>
      <c r="B80" s="27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26.25" x14ac:dyDescent="0.4">
      <c r="A81" s="27"/>
      <c r="B81" s="27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26.25" x14ac:dyDescent="0.4">
      <c r="A82" s="27"/>
      <c r="B82" s="27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26.25" x14ac:dyDescent="0.4">
      <c r="A83" s="27"/>
      <c r="B83" s="27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26.25" x14ac:dyDescent="0.4">
      <c r="A84" s="27"/>
      <c r="B84" s="27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26.25" x14ac:dyDescent="0.4">
      <c r="A85" s="27"/>
      <c r="B85" s="27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26.25" x14ac:dyDescent="0.4">
      <c r="A86" s="27"/>
      <c r="B86" s="27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26.25" x14ac:dyDescent="0.4">
      <c r="A87" s="27"/>
      <c r="B87" s="27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26.25" x14ac:dyDescent="0.4">
      <c r="A88" s="27"/>
      <c r="B88" s="27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26.25" x14ac:dyDescent="0.4">
      <c r="A89" s="27"/>
      <c r="B89" s="2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26.25" x14ac:dyDescent="0.4">
      <c r="A90" s="27"/>
      <c r="B90" s="27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26.25" x14ac:dyDescent="0.4">
      <c r="A91" s="27"/>
      <c r="B91" s="27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26.25" x14ac:dyDescent="0.4">
      <c r="A92" s="27"/>
      <c r="B92" s="27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26.25" x14ac:dyDescent="0.4">
      <c r="A93" s="27"/>
      <c r="B93" s="27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26.25" x14ac:dyDescent="0.4">
      <c r="A94" s="27"/>
      <c r="B94" s="27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26.25" x14ac:dyDescent="0.4">
      <c r="A95" s="27"/>
      <c r="B95" s="27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26.25" x14ac:dyDescent="0.4">
      <c r="A96" s="27"/>
      <c r="B96" s="27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26.25" x14ac:dyDescent="0.4">
      <c r="A97" s="27"/>
      <c r="B97" s="27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26.25" x14ac:dyDescent="0.4">
      <c r="A98" s="27"/>
      <c r="B98" s="27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26.25" x14ac:dyDescent="0.4">
      <c r="A99" s="27"/>
      <c r="B99" s="27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26.25" x14ac:dyDescent="0.4">
      <c r="A100" s="27"/>
      <c r="B100" s="27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26.25" x14ac:dyDescent="0.4">
      <c r="A101" s="27"/>
      <c r="B101" s="27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26.25" x14ac:dyDescent="0.4">
      <c r="A102" s="27"/>
      <c r="B102" s="27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26.25" x14ac:dyDescent="0.4">
      <c r="A103" s="27"/>
      <c r="B103" s="27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26.25" x14ac:dyDescent="0.4">
      <c r="A104" s="27"/>
      <c r="B104" s="27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26.25" x14ac:dyDescent="0.4">
      <c r="A105" s="27"/>
      <c r="B105" s="27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26.25" x14ac:dyDescent="0.4">
      <c r="A106" s="27"/>
      <c r="B106" s="27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26.25" x14ac:dyDescent="0.4">
      <c r="A107" s="27"/>
      <c r="B107" s="27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26.25" x14ac:dyDescent="0.4">
      <c r="A108" s="27"/>
      <c r="B108" s="27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26.25" x14ac:dyDescent="0.4">
      <c r="A109" s="27"/>
      <c r="B109" s="27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26.25" x14ac:dyDescent="0.4">
      <c r="A110" s="27"/>
      <c r="B110" s="27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26.25" x14ac:dyDescent="0.4">
      <c r="A111" s="27"/>
      <c r="B111" s="27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26.25" x14ac:dyDescent="0.4">
      <c r="A112" s="27"/>
      <c r="B112" s="27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26.25" x14ac:dyDescent="0.4">
      <c r="A113" s="27"/>
      <c r="B113" s="27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26.25" x14ac:dyDescent="0.4">
      <c r="A114" s="27"/>
      <c r="B114" s="27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26.25" x14ac:dyDescent="0.4">
      <c r="A115" s="27"/>
      <c r="B115" s="27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26.25" x14ac:dyDescent="0.4">
      <c r="A116" s="27"/>
      <c r="B116" s="27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26.25" x14ac:dyDescent="0.4">
      <c r="A117" s="27"/>
      <c r="B117" s="27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26.25" x14ac:dyDescent="0.4">
      <c r="A118" s="27"/>
      <c r="B118" s="27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26.25" x14ac:dyDescent="0.4">
      <c r="A119" s="27"/>
      <c r="B119" s="27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26.25" x14ac:dyDescent="0.4">
      <c r="A120" s="27"/>
      <c r="B120" s="27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26.25" x14ac:dyDescent="0.4">
      <c r="A121" s="27"/>
      <c r="B121" s="27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26.25" x14ac:dyDescent="0.4">
      <c r="A122" s="27"/>
      <c r="B122" s="27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26.25" x14ac:dyDescent="0.4">
      <c r="A123" s="27"/>
      <c r="B123" s="27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26.25" x14ac:dyDescent="0.4">
      <c r="A124" s="27"/>
      <c r="B124" s="27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26.25" x14ac:dyDescent="0.4">
      <c r="A125" s="27"/>
      <c r="B125" s="27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26.25" x14ac:dyDescent="0.4">
      <c r="A126" s="27"/>
      <c r="B126" s="27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26.25" x14ac:dyDescent="0.4">
      <c r="A127" s="27"/>
      <c r="B127" s="2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26.25" x14ac:dyDescent="0.4">
      <c r="A128" s="27"/>
      <c r="B128" s="27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26.25" x14ac:dyDescent="0.4">
      <c r="A129" s="27"/>
      <c r="B129" s="27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26.25" x14ac:dyDescent="0.4">
      <c r="A130" s="27"/>
      <c r="B130" s="27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26.25" x14ac:dyDescent="0.4">
      <c r="A131" s="27"/>
      <c r="B131" s="27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26.25" x14ac:dyDescent="0.4">
      <c r="A132" s="27"/>
      <c r="B132" s="27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26.25" x14ac:dyDescent="0.4">
      <c r="A133" s="27"/>
      <c r="B133" s="27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26.25" x14ac:dyDescent="0.4">
      <c r="A134" s="27"/>
      <c r="B134" s="2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26.25" x14ac:dyDescent="0.4">
      <c r="A135" s="27"/>
      <c r="B135" s="27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26.25" x14ac:dyDescent="0.4">
      <c r="A136" s="27"/>
      <c r="B136" s="2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26.25" x14ac:dyDescent="0.4">
      <c r="A137" s="27"/>
      <c r="B137" s="2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26.25" x14ac:dyDescent="0.4">
      <c r="A138" s="27"/>
      <c r="B138" s="27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26.25" x14ac:dyDescent="0.4">
      <c r="A139" s="27"/>
      <c r="B139" s="2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26.25" x14ac:dyDescent="0.4">
      <c r="A140" s="27"/>
      <c r="B140" s="2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26.25" x14ac:dyDescent="0.4">
      <c r="A141" s="27"/>
      <c r="B141" s="27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26.25" x14ac:dyDescent="0.4">
      <c r="A142" s="27"/>
      <c r="B142" s="27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26.25" x14ac:dyDescent="0.4">
      <c r="A143" s="27"/>
      <c r="B143" s="27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26.25" x14ac:dyDescent="0.4">
      <c r="A144" s="27"/>
      <c r="B144" s="27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26.25" x14ac:dyDescent="0.4">
      <c r="A145" s="27"/>
      <c r="B145" s="27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26.25" x14ac:dyDescent="0.4">
      <c r="A146" s="27"/>
      <c r="B146" s="27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26.25" x14ac:dyDescent="0.4">
      <c r="A147" s="27"/>
      <c r="B147" s="27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26.25" x14ac:dyDescent="0.4">
      <c r="A148" s="27"/>
      <c r="B148" s="27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26.25" x14ac:dyDescent="0.4">
      <c r="A149" s="27"/>
      <c r="B149" s="27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26.25" x14ac:dyDescent="0.4">
      <c r="A150" s="27"/>
      <c r="B150" s="27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26.25" x14ac:dyDescent="0.4">
      <c r="A151" s="27"/>
      <c r="B151" s="27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26.25" x14ac:dyDescent="0.4">
      <c r="A152" s="27"/>
      <c r="B152" s="27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26.25" x14ac:dyDescent="0.4">
      <c r="A153" s="27"/>
      <c r="B153" s="27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26.25" x14ac:dyDescent="0.4">
      <c r="A154" s="27"/>
      <c r="B154" s="27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26.25" x14ac:dyDescent="0.4">
      <c r="A155" s="27"/>
      <c r="B155" s="27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26.25" x14ac:dyDescent="0.4">
      <c r="A156" s="27"/>
      <c r="B156" s="27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26.25" x14ac:dyDescent="0.4">
      <c r="A157" s="27"/>
      <c r="B157" s="27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26.25" x14ac:dyDescent="0.4">
      <c r="A158" s="27"/>
      <c r="B158" s="27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26.25" x14ac:dyDescent="0.4">
      <c r="A159" s="27"/>
      <c r="B159" s="27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26.25" x14ac:dyDescent="0.4">
      <c r="A160" s="27"/>
      <c r="B160" s="27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26.25" x14ac:dyDescent="0.4">
      <c r="A161" s="27"/>
      <c r="B161" s="27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26.25" x14ac:dyDescent="0.4">
      <c r="A162" s="27"/>
      <c r="B162" s="27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26.25" x14ac:dyDescent="0.4">
      <c r="A163" s="27"/>
      <c r="B163" s="27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26.25" x14ac:dyDescent="0.4">
      <c r="A164" s="27"/>
      <c r="B164" s="27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26.25" x14ac:dyDescent="0.4">
      <c r="A165" s="27"/>
      <c r="B165" s="27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26.25" x14ac:dyDescent="0.4">
      <c r="A166" s="27"/>
      <c r="B166" s="27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26.25" x14ac:dyDescent="0.4">
      <c r="A167" s="27"/>
      <c r="B167" s="27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26.25" x14ac:dyDescent="0.4">
      <c r="A168" s="27"/>
      <c r="B168" s="27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26.25" x14ac:dyDescent="0.4">
      <c r="A169" s="27"/>
      <c r="B169" s="27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26.25" x14ac:dyDescent="0.4">
      <c r="A170" s="27"/>
      <c r="B170" s="27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26.25" x14ac:dyDescent="0.4">
      <c r="A171" s="27"/>
      <c r="B171" s="27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26.25" x14ac:dyDescent="0.4">
      <c r="A172" s="27"/>
      <c r="B172" s="27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26.25" x14ac:dyDescent="0.4">
      <c r="A173" s="27"/>
      <c r="B173" s="27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26.25" x14ac:dyDescent="0.4">
      <c r="A174" s="27"/>
      <c r="B174" s="27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26.25" x14ac:dyDescent="0.4">
      <c r="A175" s="27"/>
      <c r="B175" s="27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26.25" x14ac:dyDescent="0.4">
      <c r="A176" s="27"/>
      <c r="B176" s="27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26.25" x14ac:dyDescent="0.4">
      <c r="A177" s="27"/>
      <c r="B177" s="27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26.25" x14ac:dyDescent="0.4">
      <c r="A178" s="27"/>
      <c r="B178" s="27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26.25" x14ac:dyDescent="0.4">
      <c r="A179" s="27"/>
      <c r="B179" s="27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26.25" x14ac:dyDescent="0.4">
      <c r="A180" s="27"/>
      <c r="B180" s="27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26.25" x14ac:dyDescent="0.4">
      <c r="A181" s="27"/>
      <c r="B181" s="27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26.25" x14ac:dyDescent="0.4">
      <c r="A182" s="27"/>
      <c r="B182" s="27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26.25" x14ac:dyDescent="0.4">
      <c r="A183" s="27"/>
      <c r="B183" s="27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26.25" x14ac:dyDescent="0.4">
      <c r="A184" s="27"/>
      <c r="B184" s="27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26.25" x14ac:dyDescent="0.4">
      <c r="A185" s="27"/>
      <c r="B185" s="27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26.25" x14ac:dyDescent="0.4">
      <c r="A186" s="27"/>
      <c r="B186" s="27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26.25" x14ac:dyDescent="0.4">
      <c r="A187" s="27"/>
      <c r="B187" s="27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26.25" x14ac:dyDescent="0.4">
      <c r="A188" s="27"/>
      <c r="B188" s="27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26.25" x14ac:dyDescent="0.4">
      <c r="A189" s="27"/>
      <c r="B189" s="27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26.25" x14ac:dyDescent="0.4">
      <c r="A190" s="27"/>
      <c r="B190" s="27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26.25" x14ac:dyDescent="0.4">
      <c r="A191" s="27"/>
      <c r="B191" s="27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26.25" x14ac:dyDescent="0.4">
      <c r="A192" s="27"/>
      <c r="B192" s="27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26.25" x14ac:dyDescent="0.4">
      <c r="A193" s="27"/>
      <c r="B193" s="27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26.25" x14ac:dyDescent="0.4">
      <c r="A194" s="27"/>
      <c r="B194" s="27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26.25" x14ac:dyDescent="0.4">
      <c r="A195" s="27"/>
      <c r="B195" s="27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26.25" x14ac:dyDescent="0.4">
      <c r="A196" s="27"/>
      <c r="B196" s="27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26.25" x14ac:dyDescent="0.4">
      <c r="A197" s="27"/>
      <c r="B197" s="27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26.25" x14ac:dyDescent="0.4">
      <c r="A198" s="27"/>
      <c r="B198" s="27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</sheetData>
  <sheetProtection selectLockedCells="1" selectUnlockedCells="1"/>
  <dataValidations count="9">
    <dataValidation type="whole" allowBlank="1" showInputMessage="1" showErrorMessage="1" sqref="U199:U200 F2:F198 H2:H198 V2:V198 D2:D198" xr:uid="{3F9D78FF-C400-42EB-BF8E-C49F2AB9B3D9}">
      <formula1>0</formula1>
      <formula2>40</formula2>
    </dataValidation>
    <dataValidation allowBlank="1" showInputMessage="1" showErrorMessage="1" prompt="Surname " sqref="B2:B6" xr:uid="{4FF79710-F385-45D1-8579-C8F996B7ABA4}"/>
    <dataValidation allowBlank="1" showInputMessage="1" showErrorMessage="1" prompt="First Name" sqref="A2:A6" xr:uid="{EF077ED8-5266-44A4-96D7-C2E0B2F4E779}"/>
    <dataValidation type="whole" allowBlank="1" showInputMessage="1" showErrorMessage="1" sqref="E2:E198 G2:G198 P2:P198 R2:U198 X2:X198 C2:C198" xr:uid="{C4E4FD6F-60A4-4CD4-A718-C55243001BB4}">
      <formula1>0</formula1>
      <formula2>100</formula2>
    </dataValidation>
    <dataValidation type="whole" allowBlank="1" showInputMessage="1" showErrorMessage="1" sqref="O2:O198" xr:uid="{EAB58971-1D56-4B5B-8FBA-A9DA31ABF560}">
      <formula1>0</formula1>
      <formula2>110</formula2>
    </dataValidation>
    <dataValidation type="whole" allowBlank="1" showInputMessage="1" showErrorMessage="1" sqref="W2:W198 Q2:Q198" xr:uid="{72E9AA29-7E44-4E98-B731-0A5CE429F8DD}">
      <formula1>0</formula1>
      <formula2>50</formula2>
    </dataValidation>
    <dataValidation type="whole" allowBlank="1" showInputMessage="1" showErrorMessage="1" sqref="M2:M198 I2:I198" xr:uid="{A96F2F3A-DB49-4AB5-9692-5940B73BCEDB}">
      <formula1>0</formula1>
      <formula2>60</formula2>
    </dataValidation>
    <dataValidation type="whole" allowBlank="1" showInputMessage="1" showErrorMessage="1" sqref="J2:J198" xr:uid="{3976E6F4-A98D-42F5-904F-675AABCAC916}">
      <formula1>0</formula1>
      <formula2>90</formula2>
    </dataValidation>
    <dataValidation type="whole" allowBlank="1" showInputMessage="1" showErrorMessage="1" sqref="N2:N198 K2:L198" xr:uid="{223CE2A9-1D28-4DF8-BA57-7EBF8B49D9B9}">
      <formula1>0</formula1>
      <formula2>70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66F0-87E3-45F4-A090-047BDB4C5FE7}">
  <sheetPr>
    <tabColor theme="1" tint="0.14999847407452621"/>
  </sheetPr>
  <dimension ref="A1:AK199"/>
  <sheetViews>
    <sheetView zoomScaleNormal="100" workbookViewId="0">
      <selection activeCell="P10" sqref="P10"/>
    </sheetView>
  </sheetViews>
  <sheetFormatPr defaultRowHeight="15" x14ac:dyDescent="0.25"/>
  <cols>
    <col min="1" max="1" width="14.85546875" customWidth="1"/>
    <col min="2" max="2" width="15.28515625" customWidth="1"/>
    <col min="4" max="4" width="10" hidden="1" customWidth="1"/>
    <col min="5" max="5" width="12.28515625" hidden="1" customWidth="1"/>
    <col min="7" max="7" width="9.85546875" customWidth="1"/>
    <col min="8" max="8" width="12.140625" customWidth="1"/>
    <col min="10" max="10" width="12.140625" customWidth="1"/>
    <col min="11" max="11" width="14.85546875" customWidth="1"/>
    <col min="13" max="13" width="9.85546875" customWidth="1"/>
    <col min="14" max="14" width="12.140625" customWidth="1"/>
    <col min="16" max="16" width="10.140625" customWidth="1"/>
    <col min="17" max="17" width="12.42578125" customWidth="1"/>
    <col min="19" max="19" width="10.7109375" customWidth="1"/>
    <col min="20" max="20" width="13" customWidth="1"/>
    <col min="22" max="22" width="9.7109375" customWidth="1"/>
    <col min="23" max="23" width="12" customWidth="1"/>
    <col min="25" max="25" width="12.5703125" customWidth="1"/>
    <col min="26" max="26" width="14.85546875" customWidth="1"/>
    <col min="28" max="28" width="10.28515625" customWidth="1"/>
    <col min="29" max="29" width="12.5703125" customWidth="1"/>
    <col min="31" max="31" width="10.28515625" customWidth="1"/>
    <col min="32" max="32" width="12.5703125" customWidth="1"/>
  </cols>
  <sheetData>
    <row r="1" spans="1:37" x14ac:dyDescent="0.25">
      <c r="A1" t="s">
        <v>1</v>
      </c>
      <c r="B1" t="s">
        <v>0</v>
      </c>
      <c r="C1" t="s">
        <v>33</v>
      </c>
      <c r="D1" t="s">
        <v>34</v>
      </c>
      <c r="E1" t="s">
        <v>35</v>
      </c>
      <c r="F1" t="s">
        <v>24</v>
      </c>
      <c r="G1" t="s">
        <v>36</v>
      </c>
      <c r="H1" t="s">
        <v>37</v>
      </c>
      <c r="I1" t="s">
        <v>25</v>
      </c>
      <c r="J1" t="s">
        <v>38</v>
      </c>
      <c r="K1" t="s">
        <v>39</v>
      </c>
      <c r="L1" t="s">
        <v>26</v>
      </c>
      <c r="M1" t="s">
        <v>40</v>
      </c>
      <c r="N1" t="s">
        <v>41</v>
      </c>
      <c r="O1" t="s">
        <v>27</v>
      </c>
      <c r="P1" t="s">
        <v>42</v>
      </c>
      <c r="Q1" t="s">
        <v>43</v>
      </c>
      <c r="R1" t="s">
        <v>28</v>
      </c>
      <c r="S1" t="s">
        <v>44</v>
      </c>
      <c r="T1" t="s">
        <v>45</v>
      </c>
      <c r="U1" t="s">
        <v>29</v>
      </c>
      <c r="V1" t="s">
        <v>46</v>
      </c>
      <c r="W1" t="s">
        <v>47</v>
      </c>
      <c r="X1" t="s">
        <v>30</v>
      </c>
      <c r="Y1" t="s">
        <v>48</v>
      </c>
      <c r="Z1" t="s">
        <v>49</v>
      </c>
      <c r="AA1" t="s">
        <v>31</v>
      </c>
      <c r="AB1" t="s">
        <v>50</v>
      </c>
      <c r="AC1" t="s">
        <v>51</v>
      </c>
      <c r="AD1" t="s">
        <v>32</v>
      </c>
      <c r="AE1" t="s">
        <v>52</v>
      </c>
      <c r="AF1" t="s">
        <v>53</v>
      </c>
      <c r="AG1" s="1" t="s">
        <v>54</v>
      </c>
      <c r="AH1" s="1" t="s">
        <v>55</v>
      </c>
      <c r="AI1" s="1" t="s">
        <v>58</v>
      </c>
      <c r="AJ1" s="1" t="s">
        <v>356</v>
      </c>
      <c r="AK1" s="1" t="s">
        <v>357</v>
      </c>
    </row>
    <row r="2" spans="1:37" x14ac:dyDescent="0.25">
      <c r="A2" s="1" t="str">
        <f>IF(Form3!A2="","",Form3!A2)</f>
        <v>Aisha</v>
      </c>
      <c r="B2" s="1" t="str">
        <f>IF(Form3!B2="","",Form3!B2)</f>
        <v>Banda</v>
      </c>
      <c r="C2" s="1">
        <f>IF(OR(Form3!C2&lt;&gt;"",Form3!D2&lt;&gt;"" ),ROUND(((Form3!C2+Form3!D2)/140)*100,0),"")</f>
        <v>74</v>
      </c>
      <c r="D2" s="1">
        <f>IF(Analysis[[#This Row],[Agr]]="","", RANK(Analysis[[#This Row],[Agr]],Analysis[Agr],0))</f>
        <v>1</v>
      </c>
      <c r="E2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2</v>
      </c>
      <c r="F2" s="1">
        <f>IF(OR(Form3!E2&lt;&gt;"",Form3!F2&lt;&gt;""),ROUND((SUM(Form3!E2,Form3!F2)/140)*100,0),"")</f>
        <v>74</v>
      </c>
      <c r="G2" s="1">
        <f>IF(Analysis[Bio]="","",RANK(Analysis[[#This Row],[Bio]],Analysis[Bio],0))</f>
        <v>1</v>
      </c>
      <c r="H2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2</v>
      </c>
      <c r="I2" s="1" t="str">
        <f>IF(OR(Form3!G2&lt;&gt;"",Form3!H2&lt;&gt;""),ROUND((SUM(Form3!G2,Form3!H2)/140)*100,0),"")</f>
        <v/>
      </c>
      <c r="J2" s="1" t="str">
        <f>IF(Analysis[[#This Row],[Chem]]="","",RANK(Analysis[[#This Row],[Chem]],Analysis[Chem],0))</f>
        <v/>
      </c>
      <c r="K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" s="1">
        <f>IF(OR(Form3!I2&lt;&gt;"",Form3!J2&lt;&gt;"",Form3!K2&lt;&gt;""),ROUND((SUM(Form3!I2:'Form3'!K2)/220)*100,0),"")</f>
        <v>70</v>
      </c>
      <c r="M2" s="1">
        <f>IF(Analysis[Chi]="","",RANK(Analysis[[#This Row],[Chi]],Analysis[Chi],0))</f>
        <v>1</v>
      </c>
      <c r="N2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2</v>
      </c>
      <c r="O2" s="1">
        <f>IF(OR(Form3!L2&lt;&gt;"",Form3!M2&lt;&gt;"",Form3!N2&lt;&gt;""),ROUND((SUM(Form3!L2:'Form3'!N2)/200)*100,0),"")</f>
        <v>57</v>
      </c>
      <c r="P2" s="1">
        <f>IF(Analysis[Eng]="","",RANK(Analysis[[#This Row],[Eng]],Analysis[Eng],))</f>
        <v>2</v>
      </c>
      <c r="Q2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5</v>
      </c>
      <c r="R2" s="1">
        <f>IF(OR(Form3!O2&lt;&gt;"",Form3!P2&lt;&gt;""),ROUND((SUM(Form3!O2,Form3!P2)/100)*100,0),"")</f>
        <v>60</v>
      </c>
      <c r="S2" s="1">
        <f>IF(Analysis[[#This Row],[Geo]]="","",RANK(Analysis[Geo],Analysis[Geo],0))</f>
        <v>1</v>
      </c>
      <c r="T2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4</v>
      </c>
      <c r="U2" s="1">
        <f>IF(OR(Form3!Q2&lt;&gt;"",Form3!R2&lt;&gt;""),ROUND((SUM(Form3!Q2,Form3!R2)/150)*100,0),"")</f>
        <v>56</v>
      </c>
      <c r="V2" s="1">
        <f>IF(Analysis[His]="","",RANK(Analysis[[#This Row],[His]], Analysis[His],0))</f>
        <v>1</v>
      </c>
      <c r="W2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5</v>
      </c>
      <c r="X2" s="1">
        <f>IF(OR(Form3!S2&lt;&gt;"",Form3!T2&lt;&gt;""),ROUND((SUM(Form3!S2,Form3!T2)/200)*100,0),"")</f>
        <v>52</v>
      </c>
      <c r="Y2" s="1">
        <f>IF(Analysis[Maths]="","",RANK(Analysis[[#This Row],[Maths]],Analysis[Maths],0))</f>
        <v>2</v>
      </c>
      <c r="Z2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6</v>
      </c>
      <c r="AA2" s="1" t="str">
        <f>IF(OR(Form3!U2&lt;&gt;"",Form3!V2&lt;&gt;""),ROUND((SUM(Form3!U2,Form3!V2)/140)*100,0), "")</f>
        <v/>
      </c>
      <c r="AB2" s="1" t="str">
        <f>IF(Analysis[[#This Row],[Phy]]="","",RANK(Analysis[[#This Row],[Phy]],Analysis[Phy],0))</f>
        <v/>
      </c>
      <c r="AC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" s="1" t="str">
        <f>IF(OR(Form3!W2&lt;&gt;"",Form3!X2&lt;&gt;""),ROUND((SUM(Form3!W2,Form3!X2)/150)*100,0), "")</f>
        <v/>
      </c>
      <c r="AE2" s="1" t="str">
        <f>IF(Analysis[Sod]="","",RANK(Analysis[[#This Row],[Sod]],Analysis[Sod], 0))</f>
        <v/>
      </c>
      <c r="AF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" s="1" t="str">
        <f>IF(OR(Form3!Y2&lt;&gt;"",Form3!Z2&lt;&gt;""),ROUND((SUM(Form3!Y2,Form3!Z2)/150)*100,0), "")</f>
        <v/>
      </c>
      <c r="AH2" s="1" t="str">
        <f>IF(Analysis[Bk]="","",RANK(Analysis[[#This Row],[Bk]],Analysis[Bk], 0))</f>
        <v/>
      </c>
      <c r="AI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" s="1"/>
      <c r="AK2" s="1"/>
    </row>
    <row r="3" spans="1:37" x14ac:dyDescent="0.25">
      <c r="A3" s="1" t="str">
        <f>IF(Form3!A3="","",Form3!A3)</f>
        <v>Annah</v>
      </c>
      <c r="B3" s="1" t="str">
        <f>IF(Form3!B3="","",Form3!B3)</f>
        <v>Ephat</v>
      </c>
      <c r="C3" s="1">
        <f>IF(OR(Form3!C3&lt;&gt;"",Form3!D3&lt;&gt;"" ),ROUND(((Form3!C3+Form3!D3)/140)*100,0),"")</f>
        <v>12</v>
      </c>
      <c r="D3" s="1">
        <f>IF(Analysis[[#This Row],[Agr]]="","", RANK(Analysis[[#This Row],[Agr]],Analysis[Agr],0))</f>
        <v>23</v>
      </c>
      <c r="E3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3" s="1">
        <f>IF(OR(Form3!E3&lt;&gt;"",Form3!F3&lt;&gt;""),ROUND((SUM(Form3!E3,Form3!F3)/140)*100,0),"")</f>
        <v>13</v>
      </c>
      <c r="G3" s="1">
        <f>IF(Analysis[Bio]="","",RANK(Analysis[[#This Row],[Bio]],Analysis[Bio],0))</f>
        <v>20</v>
      </c>
      <c r="H3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" s="1">
        <f>IF(OR(Form3!G3&lt;&gt;"",Form3!H3&lt;&gt;""),ROUND((SUM(Form3!G3,Form3!H3)/140)*100,0),"")</f>
        <v>16</v>
      </c>
      <c r="J3" s="1">
        <f>IF(Analysis[[#This Row],[Chem]]="","",RANK(Analysis[[#This Row],[Chem]],Analysis[Chem],0))</f>
        <v>2</v>
      </c>
      <c r="K3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3" s="1">
        <f>IF(OR(Form3!I3&lt;&gt;"",Form3!J3&lt;&gt;"",Form3!K3&lt;&gt;""),ROUND((SUM(Form3!I3:'Form3'!K3)/220)*100,0),"")</f>
        <v>35</v>
      </c>
      <c r="M3" s="1">
        <f>IF(Analysis[Chi]="","",RANK(Analysis[[#This Row],[Chi]],Analysis[Chi],0))</f>
        <v>18</v>
      </c>
      <c r="N3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3" s="1">
        <f>IF(OR(Form3!L3&lt;&gt;"",Form3!M3&lt;&gt;"",Form3!N3&lt;&gt;""),ROUND((SUM(Form3!L3:'Form3'!N3)/200)*100,0),"")</f>
        <v>20</v>
      </c>
      <c r="P3" s="1">
        <f>IF(Analysis[Eng]="","",RANK(Analysis[[#This Row],[Eng]],Analysis[Eng],))</f>
        <v>25</v>
      </c>
      <c r="Q3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3" s="1" t="str">
        <f>IF(OR(Form3!O3&lt;&gt;"",Form3!P3&lt;&gt;""),ROUND((SUM(Form3!O3,Form3!P3)/100)*100,0),"")</f>
        <v/>
      </c>
      <c r="S3" s="1" t="str">
        <f>IF(Analysis[[#This Row],[Geo]]="","",RANK(Analysis[Geo],Analysis[Geo],0))</f>
        <v/>
      </c>
      <c r="T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" s="1" t="str">
        <f>IF(OR(Form3!Q3&lt;&gt;"",Form3!R3&lt;&gt;""),ROUND((SUM(Form3!Q3,Form3!R3)/150)*100,0),"")</f>
        <v/>
      </c>
      <c r="V3" s="1" t="str">
        <f>IF(Analysis[His]="","",RANK(Analysis[[#This Row],[His]], Analysis[His],0))</f>
        <v/>
      </c>
      <c r="W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" s="1">
        <f>IF(OR(Form3!S3&lt;&gt;"",Form3!T3&lt;&gt;""),ROUND((SUM(Form3!S3,Form3!T3)/200)*100,0),"")</f>
        <v>15</v>
      </c>
      <c r="Y3" s="1">
        <f>IF(Analysis[Maths]="","",RANK(Analysis[[#This Row],[Maths]],Analysis[Maths],0))</f>
        <v>12</v>
      </c>
      <c r="Z3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3" s="1">
        <f>IF(OR(Form3!U3&lt;&gt;"",Form3!V3&lt;&gt;""),ROUND((SUM(Form3!U3,Form3!V3)/140)*100,0), "")</f>
        <v>22</v>
      </c>
      <c r="AB3" s="1">
        <f>IF(Analysis[[#This Row],[Phy]]="","",RANK(Analysis[[#This Row],[Phy]],Analysis[Phy],0))</f>
        <v>8</v>
      </c>
      <c r="AC3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3" s="1" t="str">
        <f>IF(OR(Form3!W3&lt;&gt;"",Form3!X3&lt;&gt;""),ROUND((SUM(Form3!W3,Form3!X3)/150)*100,0), "")</f>
        <v/>
      </c>
      <c r="AE3" s="1" t="str">
        <f>IF(Analysis[Sod]="","",RANK(Analysis[[#This Row],[Sod]],Analysis[Sod], 0))</f>
        <v/>
      </c>
      <c r="AF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" s="1" t="str">
        <f>IF(OR(Form3!Y3&lt;&gt;"",Form3!Z3&lt;&gt;""),ROUND((SUM(Form3!Y3,Form3!Z3)/150)*100,0), "")</f>
        <v/>
      </c>
      <c r="AH3" s="1" t="str">
        <f>IF(Analysis[Bk]="","",RANK(Analysis[[#This Row],[Bk]],Analysis[Bk], 0))</f>
        <v/>
      </c>
      <c r="AI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" s="1"/>
      <c r="AK3" s="1"/>
    </row>
    <row r="4" spans="1:37" x14ac:dyDescent="0.25">
      <c r="A4" s="1" t="str">
        <f>IF(Form3!A4="","",Form3!A4)</f>
        <v>Beauty</v>
      </c>
      <c r="B4" s="1" t="str">
        <f>IF(Form3!B4="","",Form3!B4)</f>
        <v>Simfukwe</v>
      </c>
      <c r="C4" s="1">
        <f>IF(OR(Form3!C4&lt;&gt;"",Form3!D4&lt;&gt;"" ),ROUND(((Form3!C4+Form3!D4)/140)*100,0),"")</f>
        <v>4</v>
      </c>
      <c r="D4" s="1">
        <f>IF(Analysis[[#This Row],[Agr]]="","", RANK(Analysis[[#This Row],[Agr]],Analysis[Agr],0))</f>
        <v>35</v>
      </c>
      <c r="E4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4" s="1">
        <f>IF(OR(Form3!E4&lt;&gt;"",Form3!F4&lt;&gt;""),ROUND((SUM(Form3!E4,Form3!F4)/140)*100,0),"")</f>
        <v>7</v>
      </c>
      <c r="G4" s="1">
        <f>IF(Analysis[Bio]="","",RANK(Analysis[[#This Row],[Bio]],Analysis[Bio],0))</f>
        <v>31</v>
      </c>
      <c r="H4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4" s="1">
        <f>IF(OR(Form3!G4&lt;&gt;"",Form3!H4&lt;&gt;""),ROUND((SUM(Form3!G4,Form3!H4)/140)*100,0),"")</f>
        <v>1</v>
      </c>
      <c r="J4" s="1">
        <f>IF(Analysis[[#This Row],[Chem]]="","",RANK(Analysis[[#This Row],[Chem]],Analysis[Chem],0))</f>
        <v>10</v>
      </c>
      <c r="K4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4" s="1">
        <f>IF(OR(Form3!I4&lt;&gt;"",Form3!J4&lt;&gt;"",Form3!K4&lt;&gt;""),ROUND((SUM(Form3!I4:'Form3'!K4)/220)*100,0),"")</f>
        <v>27</v>
      </c>
      <c r="M4" s="1">
        <f>IF(Analysis[Chi]="","",RANK(Analysis[[#This Row],[Chi]],Analysis[Chi],0))</f>
        <v>24</v>
      </c>
      <c r="N4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4" s="1">
        <f>IF(OR(Form3!L4&lt;&gt;"",Form3!M4&lt;&gt;"",Form3!N4&lt;&gt;""),ROUND((SUM(Form3!L4:'Form3'!N4)/200)*100,0),"")</f>
        <v>11</v>
      </c>
      <c r="P4" s="1">
        <f>IF(Analysis[Eng]="","",RANK(Analysis[[#This Row],[Eng]],Analysis[Eng],))</f>
        <v>31</v>
      </c>
      <c r="Q4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4" s="1" t="str">
        <f>IF(OR(Form3!O4&lt;&gt;"",Form3!P4&lt;&gt;""),ROUND((SUM(Form3!O4,Form3!P4)/100)*100,0),"")</f>
        <v/>
      </c>
      <c r="S4" s="1" t="str">
        <f>IF(Analysis[[#This Row],[Geo]]="","",RANK(Analysis[Geo],Analysis[Geo],0))</f>
        <v/>
      </c>
      <c r="T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" s="1" t="str">
        <f>IF(OR(Form3!Q4&lt;&gt;"",Form3!R4&lt;&gt;""),ROUND((SUM(Form3!Q4,Form3!R4)/150)*100,0),"")</f>
        <v/>
      </c>
      <c r="V4" s="1" t="str">
        <f>IF(Analysis[His]="","",RANK(Analysis[[#This Row],[His]], Analysis[His],0))</f>
        <v/>
      </c>
      <c r="W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" s="1">
        <f>IF(OR(Form3!S4&lt;&gt;"",Form3!T4&lt;&gt;""),ROUND((SUM(Form3!S4,Form3!T4)/200)*100,0),"")</f>
        <v>8</v>
      </c>
      <c r="Y4" s="1">
        <f>IF(Analysis[Maths]="","",RANK(Analysis[[#This Row],[Maths]],Analysis[Maths],0))</f>
        <v>21</v>
      </c>
      <c r="Z4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4" s="1">
        <f>IF(OR(Form3!U4&lt;&gt;"",Form3!V4&lt;&gt;""),ROUND((SUM(Form3!U4,Form3!V4)/140)*100,0), "")</f>
        <v>13</v>
      </c>
      <c r="AB4" s="1">
        <f>IF(Analysis[[#This Row],[Phy]]="","",RANK(Analysis[[#This Row],[Phy]],Analysis[Phy],0))</f>
        <v>11</v>
      </c>
      <c r="AC4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4" s="1">
        <f>IF(OR(Form3!W4&lt;&gt;"",Form3!X4&lt;&gt;""),ROUND((SUM(Form3!W4,Form3!X4)/150)*100,0), "")</f>
        <v>18</v>
      </c>
      <c r="AE4" s="1">
        <f>IF(Analysis[Sod]="","",RANK(Analysis[[#This Row],[Sod]],Analysis[Sod], 0))</f>
        <v>24</v>
      </c>
      <c r="AF4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4" s="1" t="str">
        <f>IF(OR(Form3!Y4&lt;&gt;"",Form3!Z4&lt;&gt;""),ROUND((SUM(Form3!Y4,Form3!Z4)/150)*100,0), "")</f>
        <v/>
      </c>
      <c r="AH4" s="1" t="str">
        <f>IF(Analysis[Bk]="","",RANK(Analysis[[#This Row],[Bk]],Analysis[Bk], 0))</f>
        <v/>
      </c>
      <c r="AI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" s="1"/>
      <c r="AK4" s="1"/>
    </row>
    <row r="5" spans="1:37" x14ac:dyDescent="0.25">
      <c r="A5" s="1" t="str">
        <f>IF(Form3!A5="","",Form3!A5)</f>
        <v>Benadetah</v>
      </c>
      <c r="B5" s="1" t="str">
        <f>IF(Form3!B5="","",Form3!B5)</f>
        <v>Mkwala</v>
      </c>
      <c r="C5" s="1">
        <f>IF(OR(Form3!C5&lt;&gt;"",Form3!D5&lt;&gt;"" ),ROUND(((Form3!C5+Form3!D5)/140)*100,0),"")</f>
        <v>6</v>
      </c>
      <c r="D5" s="1">
        <f>IF(Analysis[[#This Row],[Agr]]="","", RANK(Analysis[[#This Row],[Agr]],Analysis[Agr],0))</f>
        <v>33</v>
      </c>
      <c r="E5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5" s="1">
        <f>IF(OR(Form3!E5&lt;&gt;"",Form3!F5&lt;&gt;""),ROUND((SUM(Form3!E5,Form3!F5)/140)*100,0),"")</f>
        <v>10</v>
      </c>
      <c r="G5" s="1">
        <f>IF(Analysis[Bio]="","",RANK(Analysis[[#This Row],[Bio]],Analysis[Bio],0))</f>
        <v>23</v>
      </c>
      <c r="H5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5" s="1" t="str">
        <f>IF(OR(Form3!G5&lt;&gt;"",Form3!H5&lt;&gt;""),ROUND((SUM(Form3!G5,Form3!H5)/140)*100,0),"")</f>
        <v/>
      </c>
      <c r="J5" s="1" t="str">
        <f>IF(Analysis[[#This Row],[Chem]]="","",RANK(Analysis[[#This Row],[Chem]],Analysis[Chem],0))</f>
        <v/>
      </c>
      <c r="K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" s="1" t="str">
        <f>IF(OR(Form3!I5&lt;&gt;"",Form3!J5&lt;&gt;"",Form3!K5&lt;&gt;""),ROUND((SUM(Form3!I5:'Form3'!K5)/220)*100,0),"")</f>
        <v/>
      </c>
      <c r="M5" s="1" t="str">
        <f>IF(Analysis[Chi]="","",RANK(Analysis[[#This Row],[Chi]],Analysis[Chi],0))</f>
        <v/>
      </c>
      <c r="N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" s="1">
        <f>IF(OR(Form3!L5&lt;&gt;"",Form3!M5&lt;&gt;"",Form3!N5&lt;&gt;""),ROUND((SUM(Form3!L5:'Form3'!N5)/200)*100,0),"")</f>
        <v>21</v>
      </c>
      <c r="P5" s="1">
        <f>IF(Analysis[Eng]="","",RANK(Analysis[[#This Row],[Eng]],Analysis[Eng],))</f>
        <v>24</v>
      </c>
      <c r="Q5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5" s="1" t="str">
        <f>IF(OR(Form3!O5&lt;&gt;"",Form3!P5&lt;&gt;""),ROUND((SUM(Form3!O5,Form3!P5)/100)*100,0),"")</f>
        <v/>
      </c>
      <c r="S5" s="1" t="str">
        <f>IF(Analysis[[#This Row],[Geo]]="","",RANK(Analysis[Geo],Analysis[Geo],0))</f>
        <v/>
      </c>
      <c r="T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" s="1" t="str">
        <f>IF(OR(Form3!Q5&lt;&gt;"",Form3!R5&lt;&gt;""),ROUND((SUM(Form3!Q5,Form3!R5)/150)*100,0),"")</f>
        <v/>
      </c>
      <c r="V5" s="1" t="str">
        <f>IF(Analysis[His]="","",RANK(Analysis[[#This Row],[His]], Analysis[His],0))</f>
        <v/>
      </c>
      <c r="W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" s="1">
        <f>IF(OR(Form3!S5&lt;&gt;"",Form3!T5&lt;&gt;""),ROUND((SUM(Form3!S5,Form3!T5)/200)*100,0),"")</f>
        <v>9</v>
      </c>
      <c r="Y5" s="1">
        <f>IF(Analysis[Maths]="","",RANK(Analysis[[#This Row],[Maths]],Analysis[Maths],0))</f>
        <v>17</v>
      </c>
      <c r="Z5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5" s="1">
        <f>IF(OR(Form3!U5&lt;&gt;"",Form3!V5&lt;&gt;""),ROUND((SUM(Form3!U5,Form3!V5)/140)*100,0), "")</f>
        <v>48</v>
      </c>
      <c r="AB5" s="1">
        <f>IF(Analysis[[#This Row],[Phy]]="","",RANK(Analysis[[#This Row],[Phy]],Analysis[Phy],0))</f>
        <v>3</v>
      </c>
      <c r="AC5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7</v>
      </c>
      <c r="AD5" s="1">
        <f>IF(OR(Form3!W5&lt;&gt;"",Form3!X5&lt;&gt;""),ROUND((SUM(Form3!W5,Form3!X5)/150)*100,0), "")</f>
        <v>15</v>
      </c>
      <c r="AE5" s="1">
        <f>IF(Analysis[Sod]="","",RANK(Analysis[[#This Row],[Sod]],Analysis[Sod], 0))</f>
        <v>25</v>
      </c>
      <c r="AF5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5" s="1" t="str">
        <f>IF(OR(Form3!Y5&lt;&gt;"",Form3!Z5&lt;&gt;""),ROUND((SUM(Form3!Y5,Form3!Z5)/150)*100,0), "")</f>
        <v/>
      </c>
      <c r="AH5" s="1" t="str">
        <f>IF(Analysis[Bk]="","",RANK(Analysis[[#This Row],[Bk]],Analysis[Bk], 0))</f>
        <v/>
      </c>
      <c r="AI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" s="1"/>
      <c r="AK5" s="1"/>
    </row>
    <row r="6" spans="1:37" x14ac:dyDescent="0.25">
      <c r="A6" s="1" t="str">
        <f>IF(Form3!A6="","",Form3!A6)</f>
        <v>Bernadette</v>
      </c>
      <c r="B6" s="1" t="str">
        <f>IF(Form3!B6="","",Form3!B6)</f>
        <v>Kanyika</v>
      </c>
      <c r="C6" s="1">
        <f>IF(OR(Form3!C6&lt;&gt;"",Form3!D6&lt;&gt;"" ),ROUND(((Form3!C6+Form3!D6)/140)*100,0),"")</f>
        <v>53</v>
      </c>
      <c r="D6" s="1">
        <f>IF(Analysis[[#This Row],[Agr]]="","", RANK(Analysis[[#This Row],[Agr]],Analysis[Agr],0))</f>
        <v>2</v>
      </c>
      <c r="E6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6</v>
      </c>
      <c r="F6" s="1">
        <f>IF(OR(Form3!E6&lt;&gt;"",Form3!F6&lt;&gt;""),ROUND((SUM(Form3!E6,Form3!F6)/140)*100,0),"")</f>
        <v>59</v>
      </c>
      <c r="G6" s="1">
        <f>IF(Analysis[Bio]="","",RANK(Analysis[[#This Row],[Bio]],Analysis[Bio],0))</f>
        <v>3</v>
      </c>
      <c r="H6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5</v>
      </c>
      <c r="I6" s="1" t="str">
        <f>IF(OR(Form3!G6&lt;&gt;"",Form3!H6&lt;&gt;""),ROUND((SUM(Form3!G6,Form3!H6)/140)*100,0),"")</f>
        <v/>
      </c>
      <c r="J6" s="1" t="str">
        <f>IF(Analysis[[#This Row],[Chem]]="","",RANK(Analysis[[#This Row],[Chem]],Analysis[Chem],0))</f>
        <v/>
      </c>
      <c r="K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" s="1" t="str">
        <f>IF(OR(Form3!I6&lt;&gt;"",Form3!J6&lt;&gt;"",Form3!K6&lt;&gt;""),ROUND((SUM(Form3!I6:'Form3'!K6)/220)*100,0),"")</f>
        <v/>
      </c>
      <c r="M6" s="1" t="str">
        <f>IF(Analysis[Chi]="","",RANK(Analysis[[#This Row],[Chi]],Analysis[Chi],0))</f>
        <v/>
      </c>
      <c r="N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" s="1">
        <f>IF(OR(Form3!L6&lt;&gt;"",Form3!M6&lt;&gt;"",Form3!N6&lt;&gt;""),ROUND((SUM(Form3!L6:'Form3'!N6)/200)*100,0),"")</f>
        <v>56</v>
      </c>
      <c r="P6" s="1">
        <f>IF(Analysis[Eng]="","",RANK(Analysis[[#This Row],[Eng]],Analysis[Eng],))</f>
        <v>3</v>
      </c>
      <c r="Q6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5</v>
      </c>
      <c r="R6" s="1" t="str">
        <f>IF(OR(Form3!O6&lt;&gt;"",Form3!P6&lt;&gt;""),ROUND((SUM(Form3!O6,Form3!P6)/100)*100,0),"")</f>
        <v/>
      </c>
      <c r="S6" s="1" t="str">
        <f>IF(Analysis[[#This Row],[Geo]]="","",RANK(Analysis[Geo],Analysis[Geo],0))</f>
        <v/>
      </c>
      <c r="T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" s="1" t="str">
        <f>IF(OR(Form3!Q6&lt;&gt;"",Form3!R6&lt;&gt;""),ROUND((SUM(Form3!Q6,Form3!R6)/150)*100,0),"")</f>
        <v/>
      </c>
      <c r="V6" s="1" t="str">
        <f>IF(Analysis[His]="","",RANK(Analysis[[#This Row],[His]], Analysis[His],0))</f>
        <v/>
      </c>
      <c r="W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" s="1" t="str">
        <f>IF(OR(Form3!S6&lt;&gt;"",Form3!T6&lt;&gt;""),ROUND((SUM(Form3!S6,Form3!T6)/200)*100,0),"")</f>
        <v/>
      </c>
      <c r="Y6" s="1" t="str">
        <f>IF(Analysis[Maths]="","",RANK(Analysis[[#This Row],[Maths]],Analysis[Maths],0))</f>
        <v/>
      </c>
      <c r="Z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" s="1" t="str">
        <f>IF(OR(Form3!U6&lt;&gt;"",Form3!V6&lt;&gt;""),ROUND((SUM(Form3!U6,Form3!V6)/140)*100,0), "")</f>
        <v/>
      </c>
      <c r="AB6" s="1" t="str">
        <f>IF(Analysis[[#This Row],[Phy]]="","",RANK(Analysis[[#This Row],[Phy]],Analysis[Phy],0))</f>
        <v/>
      </c>
      <c r="AC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" s="1" t="str">
        <f>IF(OR(Form3!W6&lt;&gt;"",Form3!X6&lt;&gt;""),ROUND((SUM(Form3!W6,Form3!X6)/150)*100,0), "")</f>
        <v/>
      </c>
      <c r="AE6" s="1" t="str">
        <f>IF(Analysis[Sod]="","",RANK(Analysis[[#This Row],[Sod]],Analysis[Sod], 0))</f>
        <v/>
      </c>
      <c r="AF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" s="1">
        <f>IF(OR(Form3!Y6&lt;&gt;"",Form3!Z6&lt;&gt;""),ROUND((SUM(Form3!Y6,Form3!Z6)/150)*100,0), "")</f>
        <v>38</v>
      </c>
      <c r="AH6" s="1">
        <f>IF(Analysis[Bk]="","",RANK(Analysis[[#This Row],[Bk]],Analysis[Bk], 0))</f>
        <v>1</v>
      </c>
      <c r="AI6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6" s="1"/>
      <c r="AK6" s="1"/>
    </row>
    <row r="7" spans="1:37" x14ac:dyDescent="0.25">
      <c r="A7" s="1" t="str">
        <f>IF(Form3!A7="","",Form3!A7)</f>
        <v>Brighton</v>
      </c>
      <c r="B7" s="1" t="str">
        <f>IF(Form3!B7="","",Form3!B7)</f>
        <v>Ngonya</v>
      </c>
      <c r="C7" s="1">
        <f>IF(OR(Form3!C7&lt;&gt;"",Form3!D7&lt;&gt;"" ),ROUND(((Form3!C7+Form3!D7)/140)*100,0),"")</f>
        <v>11</v>
      </c>
      <c r="D7" s="1">
        <f>IF(Analysis[[#This Row],[Agr]]="","", RANK(Analysis[[#This Row],[Agr]],Analysis[Agr],0))</f>
        <v>25</v>
      </c>
      <c r="E7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7" s="1">
        <f>IF(OR(Form3!E7&lt;&gt;"",Form3!F7&lt;&gt;""),ROUND((SUM(Form3!E7,Form3!F7)/140)*100,0),"")</f>
        <v>9</v>
      </c>
      <c r="G7" s="1">
        <f>IF(Analysis[Bio]="","",RANK(Analysis[[#This Row],[Bio]],Analysis[Bio],0))</f>
        <v>27</v>
      </c>
      <c r="H7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7" s="1" t="str">
        <f>IF(OR(Form3!G7&lt;&gt;"",Form3!H7&lt;&gt;""),ROUND((SUM(Form3!G7,Form3!H7)/140)*100,0),"")</f>
        <v/>
      </c>
      <c r="J7" s="1" t="str">
        <f>IF(Analysis[[#This Row],[Chem]]="","",RANK(Analysis[[#This Row],[Chem]],Analysis[Chem],0))</f>
        <v/>
      </c>
      <c r="K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" s="1">
        <f>IF(OR(Form3!I7&lt;&gt;"",Form3!J7&lt;&gt;"",Form3!K7&lt;&gt;""),ROUND((SUM(Form3!I7:'Form3'!K7)/220)*100,0),"")</f>
        <v>30</v>
      </c>
      <c r="M7" s="1">
        <f>IF(Analysis[Chi]="","",RANK(Analysis[[#This Row],[Chi]],Analysis[Chi],0))</f>
        <v>22</v>
      </c>
      <c r="N7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7" s="1">
        <f>IF(OR(Form3!L7&lt;&gt;"",Form3!M7&lt;&gt;"",Form3!N7&lt;&gt;""),ROUND((SUM(Form3!L7:'Form3'!N7)/200)*100,0),"")</f>
        <v>27</v>
      </c>
      <c r="P7" s="1">
        <f>IF(Analysis[Eng]="","",RANK(Analysis[[#This Row],[Eng]],Analysis[Eng],))</f>
        <v>21</v>
      </c>
      <c r="Q7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7" s="1" t="str">
        <f>IF(OR(Form3!O7&lt;&gt;"",Form3!P7&lt;&gt;""),ROUND((SUM(Form3!O7,Form3!P7)/100)*100,0),"")</f>
        <v/>
      </c>
      <c r="S7" s="1" t="str">
        <f>IF(Analysis[[#This Row],[Geo]]="","",RANK(Analysis[Geo],Analysis[Geo],0))</f>
        <v/>
      </c>
      <c r="T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" s="1">
        <f>IF(OR(Form3!Q7&lt;&gt;"",Form3!R7&lt;&gt;""),ROUND((SUM(Form3!Q7,Form3!R7)/150)*100,0),"")</f>
        <v>17</v>
      </c>
      <c r="V7" s="1">
        <f>IF(Analysis[His]="","",RANK(Analysis[[#This Row],[His]], Analysis[His],0))</f>
        <v>13</v>
      </c>
      <c r="W7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7" s="1">
        <f>IF(OR(Form3!S7&lt;&gt;"",Form3!T7&lt;&gt;""),ROUND((SUM(Form3!S7,Form3!T7)/200)*100,0),"")</f>
        <v>7</v>
      </c>
      <c r="Y7" s="1">
        <f>IF(Analysis[Maths]="","",RANK(Analysis[[#This Row],[Maths]],Analysis[Maths],0))</f>
        <v>22</v>
      </c>
      <c r="Z7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7" s="1" t="str">
        <f>IF(OR(Form3!U7&lt;&gt;"",Form3!V7&lt;&gt;""),ROUND((SUM(Form3!U7,Form3!V7)/140)*100,0), "")</f>
        <v/>
      </c>
      <c r="AB7" s="1" t="str">
        <f>IF(Analysis[[#This Row],[Phy]]="","",RANK(Analysis[[#This Row],[Phy]],Analysis[Phy],0))</f>
        <v/>
      </c>
      <c r="AC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" s="1">
        <f>IF(OR(Form3!W7&lt;&gt;"",Form3!X7&lt;&gt;""),ROUND((SUM(Form3!W7,Form3!X7)/150)*100,0), "")</f>
        <v>33</v>
      </c>
      <c r="AE7" s="1">
        <f>IF(Analysis[Sod]="","",RANK(Analysis[[#This Row],[Sod]],Analysis[Sod], 0))</f>
        <v>15</v>
      </c>
      <c r="AF7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7" s="1" t="str">
        <f>IF(OR(Form3!Y7&lt;&gt;"",Form3!Z7&lt;&gt;""),ROUND((SUM(Form3!Y7,Form3!Z7)/150)*100,0), "")</f>
        <v/>
      </c>
      <c r="AH7" s="1" t="str">
        <f>IF(Analysis[Bk]="","",RANK(Analysis[[#This Row],[Bk]],Analysis[Bk], 0))</f>
        <v/>
      </c>
      <c r="AI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" s="1"/>
      <c r="AK7" s="1"/>
    </row>
    <row r="8" spans="1:37" x14ac:dyDescent="0.25">
      <c r="A8" s="1" t="str">
        <f>IF(Form3!A8="","",Form3!A8)</f>
        <v>Brown</v>
      </c>
      <c r="B8" s="1" t="str">
        <f>IF(Form3!B8="","",Form3!B8)</f>
        <v>Simwaba</v>
      </c>
      <c r="C8" s="1">
        <f>IF(OR(Form3!C8&lt;&gt;"",Form3!D8&lt;&gt;"" ),ROUND(((Form3!C8+Form3!D8)/140)*100,0),"")</f>
        <v>38</v>
      </c>
      <c r="D8" s="1">
        <f>IF(Analysis[[#This Row],[Agr]]="","", RANK(Analysis[[#This Row],[Agr]],Analysis[Agr],0))</f>
        <v>6</v>
      </c>
      <c r="E8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8" s="1">
        <f>IF(OR(Form3!E8&lt;&gt;"",Form3!F8&lt;&gt;""),ROUND((SUM(Form3!E8,Form3!F8)/140)*100,0),"")</f>
        <v>10</v>
      </c>
      <c r="G8" s="1">
        <f>IF(Analysis[Bio]="","",RANK(Analysis[[#This Row],[Bio]],Analysis[Bio],0))</f>
        <v>23</v>
      </c>
      <c r="H8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8" s="1" t="str">
        <f>IF(OR(Form3!G8&lt;&gt;"",Form3!H8&lt;&gt;""),ROUND((SUM(Form3!G8,Form3!H8)/140)*100,0),"")</f>
        <v/>
      </c>
      <c r="J8" s="1" t="str">
        <f>IF(Analysis[[#This Row],[Chem]]="","",RANK(Analysis[[#This Row],[Chem]],Analysis[Chem],0))</f>
        <v/>
      </c>
      <c r="K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" s="1">
        <f>IF(OR(Form3!I8&lt;&gt;"",Form3!J8&lt;&gt;"",Form3!K8&lt;&gt;""),ROUND((SUM(Form3!I8:'Form3'!K8)/220)*100,0),"")</f>
        <v>39</v>
      </c>
      <c r="M8" s="1">
        <f>IF(Analysis[Chi]="","",RANK(Analysis[[#This Row],[Chi]],Analysis[Chi],0))</f>
        <v>16</v>
      </c>
      <c r="N8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8" s="1">
        <f>IF(OR(Form3!L8&lt;&gt;"",Form3!M8&lt;&gt;"",Form3!N8&lt;&gt;""),ROUND((SUM(Form3!L8:'Form3'!N8)/200)*100,0),"")</f>
        <v>38</v>
      </c>
      <c r="P8" s="1">
        <f>IF(Analysis[Eng]="","",RANK(Analysis[[#This Row],[Eng]],Analysis[Eng],))</f>
        <v>12</v>
      </c>
      <c r="Q8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8" s="1">
        <f>IF(OR(Form3!O8&lt;&gt;"",Form3!P8&lt;&gt;""),ROUND((SUM(Form3!O8,Form3!P8)/100)*100,0),"")</f>
        <v>8</v>
      </c>
      <c r="S8" s="1">
        <f>IF(Analysis[[#This Row],[Geo]]="","",RANK(Analysis[Geo],Analysis[Geo],0))</f>
        <v>15</v>
      </c>
      <c r="T8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8" s="1" t="str">
        <f>IF(OR(Form3!Q8&lt;&gt;"",Form3!R8&lt;&gt;""),ROUND((SUM(Form3!Q8,Form3!R8)/150)*100,0),"")</f>
        <v/>
      </c>
      <c r="V8" s="1" t="str">
        <f>IF(Analysis[His]="","",RANK(Analysis[[#This Row],[His]], Analysis[His],0))</f>
        <v/>
      </c>
      <c r="W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" s="1">
        <f>IF(OR(Form3!S8&lt;&gt;"",Form3!T8&lt;&gt;""),ROUND((SUM(Form3!S8,Form3!T8)/200)*100,0),"")</f>
        <v>27</v>
      </c>
      <c r="Y8" s="1">
        <f>IF(Analysis[Maths]="","",RANK(Analysis[[#This Row],[Maths]],Analysis[Maths],0))</f>
        <v>7</v>
      </c>
      <c r="Z8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8" s="1" t="str">
        <f>IF(OR(Form3!U8&lt;&gt;"",Form3!V8&lt;&gt;""),ROUND((SUM(Form3!U8,Form3!V8)/140)*100,0), "")</f>
        <v/>
      </c>
      <c r="AB8" s="1" t="str">
        <f>IF(Analysis[[#This Row],[Phy]]="","",RANK(Analysis[[#This Row],[Phy]],Analysis[Phy],0))</f>
        <v/>
      </c>
      <c r="AC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" s="1">
        <f>IF(OR(Form3!W8&lt;&gt;"",Form3!X8&lt;&gt;""),ROUND((SUM(Form3!W8,Form3!X8)/150)*100,0), "")</f>
        <v>34</v>
      </c>
      <c r="AE8" s="1">
        <f>IF(Analysis[Sod]="","",RANK(Analysis[[#This Row],[Sod]],Analysis[Sod], 0))</f>
        <v>14</v>
      </c>
      <c r="AF8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8" s="1" t="str">
        <f>IF(OR(Form3!Y8&lt;&gt;"",Form3!Z8&lt;&gt;""),ROUND((SUM(Form3!Y8,Form3!Z8)/150)*100,0), "")</f>
        <v/>
      </c>
      <c r="AH8" s="1" t="str">
        <f>IF(Analysis[Bk]="","",RANK(Analysis[[#This Row],[Bk]],Analysis[Bk], 0))</f>
        <v/>
      </c>
      <c r="AI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" s="1"/>
      <c r="AK8" s="1"/>
    </row>
    <row r="9" spans="1:37" x14ac:dyDescent="0.25">
      <c r="A9" s="1" t="str">
        <f>IF(Form3!A9="","",Form3!A9)</f>
        <v>Daniel</v>
      </c>
      <c r="B9" s="1" t="str">
        <f>IF(Form3!B9="","",Form3!B9)</f>
        <v>Kitha</v>
      </c>
      <c r="C9" s="1">
        <f>IF(OR(Form3!C9&lt;&gt;"",Form3!D9&lt;&gt;"" ),ROUND(((Form3!C9+Form3!D9)/140)*100,0),"")</f>
        <v>38</v>
      </c>
      <c r="D9" s="1">
        <f>IF(Analysis[[#This Row],[Agr]]="","", RANK(Analysis[[#This Row],[Agr]],Analysis[Agr],0))</f>
        <v>6</v>
      </c>
      <c r="E9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9" s="1">
        <f>IF(OR(Form3!E9&lt;&gt;"",Form3!F9&lt;&gt;""),ROUND((SUM(Form3!E9,Form3!F9)/140)*100,0),"")</f>
        <v>24</v>
      </c>
      <c r="G9" s="1">
        <f>IF(Analysis[Bio]="","",RANK(Analysis[[#This Row],[Bio]],Analysis[Bio],0))</f>
        <v>11</v>
      </c>
      <c r="H9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9" s="1" t="str">
        <f>IF(OR(Form3!G9&lt;&gt;"",Form3!H9&lt;&gt;""),ROUND((SUM(Form3!G9,Form3!H9)/140)*100,0),"")</f>
        <v/>
      </c>
      <c r="J9" s="1" t="str">
        <f>IF(Analysis[[#This Row],[Chem]]="","",RANK(Analysis[[#This Row],[Chem]],Analysis[Chem],0))</f>
        <v/>
      </c>
      <c r="K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" s="1">
        <f>IF(OR(Form3!I9&lt;&gt;"",Form3!J9&lt;&gt;"",Form3!K9&lt;&gt;""),ROUND((SUM(Form3!I9:'Form3'!K9)/220)*100,0),"")</f>
        <v>40</v>
      </c>
      <c r="M9" s="1">
        <f>IF(Analysis[Chi]="","",RANK(Analysis[[#This Row],[Chi]],Analysis[Chi],0))</f>
        <v>14</v>
      </c>
      <c r="N9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8</v>
      </c>
      <c r="O9" s="1">
        <f>IF(OR(Form3!L9&lt;&gt;"",Form3!M9&lt;&gt;"",Form3!N9&lt;&gt;""),ROUND((SUM(Form3!L9:'Form3'!N9)/200)*100,0),"")</f>
        <v>37</v>
      </c>
      <c r="P9" s="1">
        <f>IF(Analysis[Eng]="","",RANK(Analysis[[#This Row],[Eng]],Analysis[Eng],))</f>
        <v>13</v>
      </c>
      <c r="Q9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9" s="1">
        <f>IF(OR(Form3!O9&lt;&gt;"",Form3!P9&lt;&gt;""),ROUND((SUM(Form3!O9,Form3!P9)/100)*100,0),"")</f>
        <v>10</v>
      </c>
      <c r="S9" s="1">
        <f>IF(Analysis[[#This Row],[Geo]]="","",RANK(Analysis[Geo],Analysis[Geo],0))</f>
        <v>11</v>
      </c>
      <c r="T9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9" s="1">
        <f>IF(OR(Form3!Q9&lt;&gt;"",Form3!R9&lt;&gt;""),ROUND((SUM(Form3!Q9,Form3!R9)/150)*100,0),"")</f>
        <v>19</v>
      </c>
      <c r="V9" s="1">
        <f>IF(Analysis[His]="","",RANK(Analysis[[#This Row],[His]], Analysis[His],0))</f>
        <v>11</v>
      </c>
      <c r="W9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9" s="1" t="str">
        <f>IF(OR(Form3!S9&lt;&gt;"",Form3!T9&lt;&gt;""),ROUND((SUM(Form3!S9,Form3!T9)/200)*100,0),"")</f>
        <v/>
      </c>
      <c r="Y9" s="1" t="str">
        <f>IF(Analysis[Maths]="","",RANK(Analysis[[#This Row],[Maths]],Analysis[Maths],0))</f>
        <v/>
      </c>
      <c r="Z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" s="1" t="str">
        <f>IF(OR(Form3!U9&lt;&gt;"",Form3!V9&lt;&gt;""),ROUND((SUM(Form3!U9,Form3!V9)/140)*100,0), "")</f>
        <v/>
      </c>
      <c r="AB9" s="1" t="str">
        <f>IF(Analysis[[#This Row],[Phy]]="","",RANK(Analysis[[#This Row],[Phy]],Analysis[Phy],0))</f>
        <v/>
      </c>
      <c r="AC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" s="1">
        <f>IF(OR(Form3!W9&lt;&gt;"",Form3!X9&lt;&gt;""),ROUND((SUM(Form3!W9,Form3!X9)/150)*100,0), "")</f>
        <v>41</v>
      </c>
      <c r="AE9" s="1">
        <f>IF(Analysis[Sod]="","",RANK(Analysis[[#This Row],[Sod]],Analysis[Sod], 0))</f>
        <v>10</v>
      </c>
      <c r="AF9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8</v>
      </c>
      <c r="AG9" s="1" t="str">
        <f>IF(OR(Form3!Y9&lt;&gt;"",Form3!Z9&lt;&gt;""),ROUND((SUM(Form3!Y9,Form3!Z9)/150)*100,0), "")</f>
        <v/>
      </c>
      <c r="AH9" s="1" t="str">
        <f>IF(Analysis[Bk]="","",RANK(Analysis[[#This Row],[Bk]],Analysis[Bk], 0))</f>
        <v/>
      </c>
      <c r="AI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" s="1"/>
      <c r="AK9" s="1"/>
    </row>
    <row r="10" spans="1:37" x14ac:dyDescent="0.25">
      <c r="A10" s="1" t="str">
        <f>IF(Form3!A10="","",Form3!A10)</f>
        <v>Emily</v>
      </c>
      <c r="B10" s="1" t="str">
        <f>IF(Form3!B10="","",Form3!B10)</f>
        <v>Milanzie</v>
      </c>
      <c r="C10" s="1">
        <f>IF(OR(Form3!C10&lt;&gt;"",Form3!D10&lt;&gt;"" ),ROUND(((Form3!C10+Form3!D10)/140)*100,0),"")</f>
        <v>23</v>
      </c>
      <c r="D10" s="1">
        <f>IF(Analysis[[#This Row],[Agr]]="","", RANK(Analysis[[#This Row],[Agr]],Analysis[Agr],0))</f>
        <v>14</v>
      </c>
      <c r="E10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0" s="1">
        <f>IF(OR(Form3!E10&lt;&gt;"",Form3!F10&lt;&gt;""),ROUND((SUM(Form3!E10,Form3!F10)/140)*100,0),"")</f>
        <v>13</v>
      </c>
      <c r="G10" s="1">
        <f>IF(Analysis[Bio]="","",RANK(Analysis[[#This Row],[Bio]],Analysis[Bio],0))</f>
        <v>20</v>
      </c>
      <c r="H10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0" s="1" t="str">
        <f>IF(OR(Form3!G10&lt;&gt;"",Form3!H10&lt;&gt;""),ROUND((SUM(Form3!G10,Form3!H10)/140)*100,0),"")</f>
        <v/>
      </c>
      <c r="J10" s="1" t="str">
        <f>IF(Analysis[[#This Row],[Chem]]="","",RANK(Analysis[[#This Row],[Chem]],Analysis[Chem],0))</f>
        <v/>
      </c>
      <c r="K1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" s="1">
        <f>IF(OR(Form3!I10&lt;&gt;"",Form3!J10&lt;&gt;"",Form3!K10&lt;&gt;""),ROUND((SUM(Form3!I10:'Form3'!K10)/220)*100,0),"")</f>
        <v>58</v>
      </c>
      <c r="M10" s="1">
        <f>IF(Analysis[Chi]="","",RANK(Analysis[[#This Row],[Chi]],Analysis[Chi],0))</f>
        <v>3</v>
      </c>
      <c r="N10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5</v>
      </c>
      <c r="O10" s="1">
        <f>IF(OR(Form3!L10&lt;&gt;"",Form3!M10&lt;&gt;"",Form3!N10&lt;&gt;""),ROUND((SUM(Form3!L10:'Form3'!N10)/200)*100,0),"")</f>
        <v>39</v>
      </c>
      <c r="P10" s="1">
        <f>IF(Analysis[Eng]="","",RANK(Analysis[[#This Row],[Eng]],Analysis[Eng],))</f>
        <v>11</v>
      </c>
      <c r="Q10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0" s="1">
        <f>IF(OR(Form3!O10&lt;&gt;"",Form3!P10&lt;&gt;""),ROUND((SUM(Form3!O10,Form3!P10)/100)*100,0),"")</f>
        <v>13</v>
      </c>
      <c r="S10" s="1">
        <f>IF(Analysis[[#This Row],[Geo]]="","",RANK(Analysis[Geo],Analysis[Geo],0))</f>
        <v>9</v>
      </c>
      <c r="T10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10" s="1">
        <f>IF(OR(Form3!Q10&lt;&gt;"",Form3!R10&lt;&gt;""),ROUND((SUM(Form3!Q10,Form3!R10)/150)*100,0),"")</f>
        <v>34</v>
      </c>
      <c r="V10" s="1">
        <f>IF(Analysis[His]="","",RANK(Analysis[[#This Row],[His]], Analysis[His],0))</f>
        <v>4</v>
      </c>
      <c r="W10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10" s="1">
        <f>IF(OR(Form3!S10&lt;&gt;"",Form3!T10&lt;&gt;""),ROUND((SUM(Form3!S10,Form3!T10)/200)*100,0),"")</f>
        <v>14</v>
      </c>
      <c r="Y10" s="1">
        <f>IF(Analysis[Maths]="","",RANK(Analysis[[#This Row],[Maths]],Analysis[Maths],0))</f>
        <v>13</v>
      </c>
      <c r="Z10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10" s="1" t="str">
        <f>IF(OR(Form3!U10&lt;&gt;"",Form3!V10&lt;&gt;""),ROUND((SUM(Form3!U10,Form3!V10)/140)*100,0), "")</f>
        <v/>
      </c>
      <c r="AB10" s="1" t="str">
        <f>IF(Analysis[[#This Row],[Phy]]="","",RANK(Analysis[[#This Row],[Phy]],Analysis[Phy],0))</f>
        <v/>
      </c>
      <c r="AC1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" s="1">
        <f>IF(OR(Form3!W10&lt;&gt;"",Form3!X10&lt;&gt;""),ROUND((SUM(Form3!W10,Form3!X10)/150)*100,0), "")</f>
        <v>47</v>
      </c>
      <c r="AE10" s="1">
        <f>IF(Analysis[Sod]="","",RANK(Analysis[[#This Row],[Sod]],Analysis[Sod], 0))</f>
        <v>9</v>
      </c>
      <c r="AF10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7</v>
      </c>
      <c r="AG10" s="1" t="str">
        <f>IF(OR(Form3!Y10&lt;&gt;"",Form3!Z10&lt;&gt;""),ROUND((SUM(Form3!Y10,Form3!Z10)/150)*100,0), "")</f>
        <v/>
      </c>
      <c r="AH10" s="1" t="str">
        <f>IF(Analysis[Bk]="","",RANK(Analysis[[#This Row],[Bk]],Analysis[Bk], 0))</f>
        <v/>
      </c>
      <c r="AI1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" s="1"/>
      <c r="AK10" s="1"/>
    </row>
    <row r="11" spans="1:37" x14ac:dyDescent="0.25">
      <c r="A11" s="1" t="str">
        <f>IF(Form3!A11="","",Form3!A11)</f>
        <v>Emmelia</v>
      </c>
      <c r="B11" s="1" t="str">
        <f>IF(Form3!B11="","",Form3!B11)</f>
        <v>Ngambi</v>
      </c>
      <c r="C11" s="1">
        <f>IF(OR(Form3!C11&lt;&gt;"",Form3!D11&lt;&gt;"" ),ROUND(((Form3!C11+Form3!D11)/140)*100,0),"")</f>
        <v>6</v>
      </c>
      <c r="D11" s="1">
        <f>IF(Analysis[[#This Row],[Agr]]="","", RANK(Analysis[[#This Row],[Agr]],Analysis[Agr],0))</f>
        <v>33</v>
      </c>
      <c r="E11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1" s="1">
        <f>IF(OR(Form3!E11&lt;&gt;"",Form3!F11&lt;&gt;""),ROUND((SUM(Form3!E11,Form3!F11)/140)*100,0),"")</f>
        <v>0</v>
      </c>
      <c r="G11" s="1">
        <f>IF(Analysis[Bio]="","",RANK(Analysis[[#This Row],[Bio]],Analysis[Bio],0))</f>
        <v>36</v>
      </c>
      <c r="H11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1" s="1" t="str">
        <f>IF(OR(Form3!G11&lt;&gt;"",Form3!H11&lt;&gt;""),ROUND((SUM(Form3!G11,Form3!H11)/140)*100,0),"")</f>
        <v/>
      </c>
      <c r="J11" s="1" t="str">
        <f>IF(Analysis[[#This Row],[Chem]]="","",RANK(Analysis[[#This Row],[Chem]],Analysis[Chem],0))</f>
        <v/>
      </c>
      <c r="K1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" s="1">
        <f>IF(OR(Form3!I11&lt;&gt;"",Form3!J11&lt;&gt;"",Form3!K11&lt;&gt;""),ROUND((SUM(Form3!I11:'Form3'!K11)/220)*100,0),"")</f>
        <v>21</v>
      </c>
      <c r="M11" s="1">
        <f>IF(Analysis[Chi]="","",RANK(Analysis[[#This Row],[Chi]],Analysis[Chi],0))</f>
        <v>25</v>
      </c>
      <c r="N11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11" s="1">
        <f>IF(OR(Form3!L11&lt;&gt;"",Form3!M11&lt;&gt;"",Form3!N11&lt;&gt;""),ROUND((SUM(Form3!L11:'Form3'!N11)/200)*100,0),"")</f>
        <v>10</v>
      </c>
      <c r="P11" s="1">
        <f>IF(Analysis[Eng]="","",RANK(Analysis[[#This Row],[Eng]],Analysis[Eng],))</f>
        <v>34</v>
      </c>
      <c r="Q11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1" s="1" t="str">
        <f>IF(OR(Form3!O11&lt;&gt;"",Form3!P11&lt;&gt;""),ROUND((SUM(Form3!O11,Form3!P11)/100)*100,0),"")</f>
        <v/>
      </c>
      <c r="S11" s="1" t="str">
        <f>IF(Analysis[[#This Row],[Geo]]="","",RANK(Analysis[Geo],Analysis[Geo],0))</f>
        <v/>
      </c>
      <c r="T1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" s="1">
        <f>IF(OR(Form3!Q11&lt;&gt;"",Form3!R11&lt;&gt;""),ROUND((SUM(Form3!Q11,Form3!R11)/150)*100,0),"")</f>
        <v>15</v>
      </c>
      <c r="V11" s="1">
        <f>IF(Analysis[His]="","",RANK(Analysis[[#This Row],[His]], Analysis[His],0))</f>
        <v>16</v>
      </c>
      <c r="W11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11" s="1">
        <f>IF(OR(Form3!S11&lt;&gt;"",Form3!T11&lt;&gt;""),ROUND((SUM(Form3!S11,Form3!T11)/200)*100,0),"")</f>
        <v>0</v>
      </c>
      <c r="Y11" s="1">
        <f>IF(Analysis[Maths]="","",RANK(Analysis[[#This Row],[Maths]],Analysis[Maths],0))</f>
        <v>28</v>
      </c>
      <c r="Z11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11" s="1" t="str">
        <f>IF(OR(Form3!U11&lt;&gt;"",Form3!V11&lt;&gt;""),ROUND((SUM(Form3!U11,Form3!V11)/140)*100,0), "")</f>
        <v/>
      </c>
      <c r="AB11" s="1" t="str">
        <f>IF(Analysis[[#This Row],[Phy]]="","",RANK(Analysis[[#This Row],[Phy]],Analysis[Phy],0))</f>
        <v/>
      </c>
      <c r="AC1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" s="1">
        <f>IF(OR(Form3!W11&lt;&gt;"",Form3!X11&lt;&gt;""),ROUND((SUM(Form3!W11,Form3!X11)/150)*100,0), "")</f>
        <v>11</v>
      </c>
      <c r="AE11" s="1">
        <f>IF(Analysis[Sod]="","",RANK(Analysis[[#This Row],[Sod]],Analysis[Sod], 0))</f>
        <v>26</v>
      </c>
      <c r="AF11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11" s="1">
        <f>IF(OR(Form3!Y11&lt;&gt;"",Form3!Z11&lt;&gt;""),ROUND((SUM(Form3!Y11,Form3!Z11)/150)*100,0), "")</f>
        <v>11</v>
      </c>
      <c r="AH11" s="1">
        <f>IF(Analysis[Bk]="","",RANK(Analysis[[#This Row],[Bk]],Analysis[Bk], 0))</f>
        <v>9</v>
      </c>
      <c r="AI11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11" s="1"/>
      <c r="AK11" s="1"/>
    </row>
    <row r="12" spans="1:37" x14ac:dyDescent="0.25">
      <c r="A12" s="1" t="str">
        <f>IF(Form3!A12="","",Form3!A12)</f>
        <v>Festus</v>
      </c>
      <c r="B12" s="1" t="str">
        <f>IF(Form3!B12="","",Form3!B12)</f>
        <v>Nthara</v>
      </c>
      <c r="C12" s="1">
        <f>IF(OR(Form3!C12&lt;&gt;"",Form3!D12&lt;&gt;"" ),ROUND(((Form3!C12+Form3!D12)/140)*100,0),"")</f>
        <v>30</v>
      </c>
      <c r="D12" s="1">
        <f>IF(Analysis[[#This Row],[Agr]]="","", RANK(Analysis[[#This Row],[Agr]],Analysis[Agr],0))</f>
        <v>11</v>
      </c>
      <c r="E12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2" s="1">
        <f>IF(OR(Form3!E12&lt;&gt;"",Form3!F12&lt;&gt;""),ROUND((SUM(Form3!E12,Form3!F12)/140)*100,0),"")</f>
        <v>27</v>
      </c>
      <c r="G12" s="1">
        <f>IF(Analysis[Bio]="","",RANK(Analysis[[#This Row],[Bio]],Analysis[Bio],0))</f>
        <v>9</v>
      </c>
      <c r="H12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2" s="1" t="str">
        <f>IF(OR(Form3!G12&lt;&gt;"",Form3!H12&lt;&gt;""),ROUND((SUM(Form3!G12,Form3!H12)/140)*100,0),"")</f>
        <v/>
      </c>
      <c r="J12" s="1" t="str">
        <f>IF(Analysis[[#This Row],[Chem]]="","",RANK(Analysis[[#This Row],[Chem]],Analysis[Chem],0))</f>
        <v/>
      </c>
      <c r="K1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" s="1" t="str">
        <f>IF(OR(Form3!I12&lt;&gt;"",Form3!J12&lt;&gt;"",Form3!K12&lt;&gt;""),ROUND((SUM(Form3!I12:'Form3'!K12)/220)*100,0),"")</f>
        <v/>
      </c>
      <c r="M12" s="1" t="str">
        <f>IF(Analysis[Chi]="","",RANK(Analysis[[#This Row],[Chi]],Analysis[Chi],0))</f>
        <v/>
      </c>
      <c r="N1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" s="1">
        <f>IF(OR(Form3!L12&lt;&gt;"",Form3!M12&lt;&gt;"",Form3!N12&lt;&gt;""),ROUND((SUM(Form3!L12:'Form3'!N12)/200)*100,0),"")</f>
        <v>51</v>
      </c>
      <c r="P12" s="1">
        <f>IF(Analysis[Eng]="","",RANK(Analysis[[#This Row],[Eng]],Analysis[Eng],))</f>
        <v>4</v>
      </c>
      <c r="Q12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6</v>
      </c>
      <c r="R12" s="1" t="str">
        <f>IF(OR(Form3!O12&lt;&gt;"",Form3!P12&lt;&gt;""),ROUND((SUM(Form3!O12,Form3!P12)/100)*100,0),"")</f>
        <v/>
      </c>
      <c r="S12" s="1" t="str">
        <f>IF(Analysis[[#This Row],[Geo]]="","",RANK(Analysis[Geo],Analysis[Geo],0))</f>
        <v/>
      </c>
      <c r="T1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" s="1">
        <f>IF(OR(Form3!Q12&lt;&gt;"",Form3!R12&lt;&gt;""),ROUND((SUM(Form3!Q12,Form3!R12)/150)*100,0),"")</f>
        <v>32</v>
      </c>
      <c r="V12" s="1">
        <f>IF(Analysis[His]="","",RANK(Analysis[[#This Row],[His]], Analysis[His],0))</f>
        <v>5</v>
      </c>
      <c r="W12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12" s="1">
        <f>IF(OR(Form3!S12&lt;&gt;"",Form3!T12&lt;&gt;""),ROUND((SUM(Form3!S12,Form3!T12)/200)*100,0),"")</f>
        <v>20</v>
      </c>
      <c r="Y12" s="1">
        <f>IF(Analysis[Maths]="","",RANK(Analysis[[#This Row],[Maths]],Analysis[Maths],0))</f>
        <v>8</v>
      </c>
      <c r="Z12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12" s="1" t="str">
        <f>IF(OR(Form3!U12&lt;&gt;"",Form3!V12&lt;&gt;""),ROUND((SUM(Form3!U12,Form3!V12)/140)*100,0), "")</f>
        <v/>
      </c>
      <c r="AB12" s="1" t="str">
        <f>IF(Analysis[[#This Row],[Phy]]="","",RANK(Analysis[[#This Row],[Phy]],Analysis[Phy],0))</f>
        <v/>
      </c>
      <c r="AC1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" s="1">
        <f>IF(OR(Form3!W12&lt;&gt;"",Form3!X12&lt;&gt;""),ROUND((SUM(Form3!W12,Form3!X12)/150)*100,0), "")</f>
        <v>63</v>
      </c>
      <c r="AE12" s="1">
        <f>IF(Analysis[Sod]="","",RANK(Analysis[[#This Row],[Sod]],Analysis[Sod], 0))</f>
        <v>2</v>
      </c>
      <c r="AF12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4</v>
      </c>
      <c r="AG12" s="1">
        <f>IF(OR(Form3!Y12&lt;&gt;"",Form3!Z12&lt;&gt;""),ROUND((SUM(Form3!Y12,Form3!Z12)/150)*100,0), "")</f>
        <v>21</v>
      </c>
      <c r="AH12" s="1">
        <f>IF(Analysis[Bk]="","",RANK(Analysis[[#This Row],[Bk]],Analysis[Bk], 0))</f>
        <v>5</v>
      </c>
      <c r="AI12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12" s="1"/>
      <c r="AK12" s="1"/>
    </row>
    <row r="13" spans="1:37" x14ac:dyDescent="0.25">
      <c r="A13" s="1" t="str">
        <f>IF(Form3!A13="","",Form3!A13)</f>
        <v>Grace</v>
      </c>
      <c r="B13" s="1" t="str">
        <f>IF(Form3!B13="","",Form3!B13)</f>
        <v>Lukali</v>
      </c>
      <c r="C13" s="1">
        <f>IF(OR(Form3!C13&lt;&gt;"",Form3!D13&lt;&gt;"" ),ROUND(((Form3!C13+Form3!D13)/140)*100,0),"")</f>
        <v>16</v>
      </c>
      <c r="D13" s="1">
        <f>IF(Analysis[[#This Row],[Agr]]="","", RANK(Analysis[[#This Row],[Agr]],Analysis[Agr],0))</f>
        <v>20</v>
      </c>
      <c r="E13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3" s="1">
        <f>IF(OR(Form3!E13&lt;&gt;"",Form3!F13&lt;&gt;""),ROUND((SUM(Form3!E13,Form3!F13)/140)*100,0),"")</f>
        <v>7</v>
      </c>
      <c r="G13" s="1">
        <f>IF(Analysis[Bio]="","",RANK(Analysis[[#This Row],[Bio]],Analysis[Bio],0))</f>
        <v>31</v>
      </c>
      <c r="H13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3" s="1" t="str">
        <f>IF(OR(Form3!G13&lt;&gt;"",Form3!H13&lt;&gt;""),ROUND((SUM(Form3!G13,Form3!H13)/140)*100,0),"")</f>
        <v/>
      </c>
      <c r="J13" s="1" t="str">
        <f>IF(Analysis[[#This Row],[Chem]]="","",RANK(Analysis[[#This Row],[Chem]],Analysis[Chem],0))</f>
        <v/>
      </c>
      <c r="K1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" s="1">
        <f>IF(OR(Form3!I13&lt;&gt;"",Form3!J13&lt;&gt;"",Form3!K13&lt;&gt;""),ROUND((SUM(Form3!I13:'Form3'!K13)/220)*100,0),"")</f>
        <v>51</v>
      </c>
      <c r="M13" s="1">
        <f>IF(Analysis[Chi]="","",RANK(Analysis[[#This Row],[Chi]],Analysis[Chi],0))</f>
        <v>8</v>
      </c>
      <c r="N13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6</v>
      </c>
      <c r="O13" s="1">
        <f>IF(OR(Form3!L13&lt;&gt;"",Form3!M13&lt;&gt;"",Form3!N13&lt;&gt;""),ROUND((SUM(Form3!L13:'Form3'!N13)/200)*100,0),"")</f>
        <v>42</v>
      </c>
      <c r="P13" s="1">
        <f>IF(Analysis[Eng]="","",RANK(Analysis[[#This Row],[Eng]],Analysis[Eng],))</f>
        <v>6</v>
      </c>
      <c r="Q13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8</v>
      </c>
      <c r="R13" s="1" t="str">
        <f>IF(OR(Form3!O13&lt;&gt;"",Form3!P13&lt;&gt;""),ROUND((SUM(Form3!O13,Form3!P13)/100)*100,0),"")</f>
        <v/>
      </c>
      <c r="S13" s="1" t="str">
        <f>IF(Analysis[[#This Row],[Geo]]="","",RANK(Analysis[Geo],Analysis[Geo],0))</f>
        <v/>
      </c>
      <c r="T1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" s="1">
        <f>IF(OR(Form3!Q13&lt;&gt;"",Form3!R13&lt;&gt;""),ROUND((SUM(Form3!Q13,Form3!R13)/150)*100,0),"")</f>
        <v>32</v>
      </c>
      <c r="V13" s="1">
        <f>IF(Analysis[His]="","",RANK(Analysis[[#This Row],[His]], Analysis[His],0))</f>
        <v>5</v>
      </c>
      <c r="W13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13" s="1" t="str">
        <f>IF(OR(Form3!S13&lt;&gt;"",Form3!T13&lt;&gt;""),ROUND((SUM(Form3!S13,Form3!T13)/200)*100,0),"")</f>
        <v/>
      </c>
      <c r="Y13" s="1" t="str">
        <f>IF(Analysis[Maths]="","",RANK(Analysis[[#This Row],[Maths]],Analysis[Maths],0))</f>
        <v/>
      </c>
      <c r="Z1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" s="1" t="str">
        <f>IF(OR(Form3!U13&lt;&gt;"",Form3!V13&lt;&gt;""),ROUND((SUM(Form3!U13,Form3!V13)/140)*100,0), "")</f>
        <v/>
      </c>
      <c r="AB13" s="1" t="str">
        <f>IF(Analysis[[#This Row],[Phy]]="","",RANK(Analysis[[#This Row],[Phy]],Analysis[Phy],0))</f>
        <v/>
      </c>
      <c r="AC1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" s="1">
        <f>IF(OR(Form3!W13&lt;&gt;"",Form3!X13&lt;&gt;""),ROUND((SUM(Form3!W13,Form3!X13)/150)*100,0), "")</f>
        <v>36</v>
      </c>
      <c r="AE13" s="1">
        <f>IF(Analysis[Sod]="","",RANK(Analysis[[#This Row],[Sod]],Analysis[Sod], 0))</f>
        <v>13</v>
      </c>
      <c r="AF13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13" s="1" t="str">
        <f>IF(OR(Form3!Y13&lt;&gt;"",Form3!Z13&lt;&gt;""),ROUND((SUM(Form3!Y13,Form3!Z13)/150)*100,0), "")</f>
        <v/>
      </c>
      <c r="AH13" s="1" t="str">
        <f>IF(Analysis[Bk]="","",RANK(Analysis[[#This Row],[Bk]],Analysis[Bk], 0))</f>
        <v/>
      </c>
      <c r="AI1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" s="1"/>
      <c r="AK13" s="1"/>
    </row>
    <row r="14" spans="1:37" x14ac:dyDescent="0.25">
      <c r="A14" s="1" t="str">
        <f>IF(Form3!A14="","",Form3!A14)</f>
        <v>Happiness</v>
      </c>
      <c r="B14" s="1" t="str">
        <f>IF(Form3!B14="","",Form3!B14)</f>
        <v>Katyetye</v>
      </c>
      <c r="C14" s="1">
        <f>IF(OR(Form3!C14&lt;&gt;"",Form3!D14&lt;&gt;"" ),ROUND(((Form3!C14+Form3!D14)/140)*100,0),"")</f>
        <v>4</v>
      </c>
      <c r="D14" s="1">
        <f>IF(Analysis[[#This Row],[Agr]]="","", RANK(Analysis[[#This Row],[Agr]],Analysis[Agr],0))</f>
        <v>35</v>
      </c>
      <c r="E14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4" s="1">
        <f>IF(OR(Form3!E14&lt;&gt;"",Form3!F14&lt;&gt;""),ROUND((SUM(Form3!E14,Form3!F14)/140)*100,0),"")</f>
        <v>10</v>
      </c>
      <c r="G14" s="1">
        <f>IF(Analysis[Bio]="","",RANK(Analysis[[#This Row],[Bio]],Analysis[Bio],0))</f>
        <v>23</v>
      </c>
      <c r="H14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4" s="1" t="str">
        <f>IF(OR(Form3!G14&lt;&gt;"",Form3!H14&lt;&gt;""),ROUND((SUM(Form3!G14,Form3!H14)/140)*100,0),"")</f>
        <v/>
      </c>
      <c r="J14" s="1" t="str">
        <f>IF(Analysis[[#This Row],[Chem]]="","",RANK(Analysis[[#This Row],[Chem]],Analysis[Chem],0))</f>
        <v/>
      </c>
      <c r="K1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" s="1" t="str">
        <f>IF(OR(Form3!I14&lt;&gt;"",Form3!J14&lt;&gt;"",Form3!K14&lt;&gt;""),ROUND((SUM(Form3!I14:'Form3'!K14)/220)*100,0),"")</f>
        <v/>
      </c>
      <c r="M14" s="1" t="str">
        <f>IF(Analysis[Chi]="","",RANK(Analysis[[#This Row],[Chi]],Analysis[Chi],0))</f>
        <v/>
      </c>
      <c r="N1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" s="1">
        <f>IF(OR(Form3!L14&lt;&gt;"",Form3!M14&lt;&gt;"",Form3!N14&lt;&gt;""),ROUND((SUM(Form3!L14:'Form3'!N14)/200)*100,0),"")</f>
        <v>24</v>
      </c>
      <c r="P14" s="1">
        <f>IF(Analysis[Eng]="","",RANK(Analysis[[#This Row],[Eng]],Analysis[Eng],))</f>
        <v>23</v>
      </c>
      <c r="Q14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4" s="1" t="str">
        <f>IF(OR(Form3!O14&lt;&gt;"",Form3!P14&lt;&gt;""),ROUND((SUM(Form3!O14,Form3!P14)/100)*100,0),"")</f>
        <v/>
      </c>
      <c r="S14" s="1" t="str">
        <f>IF(Analysis[[#This Row],[Geo]]="","",RANK(Analysis[Geo],Analysis[Geo],0))</f>
        <v/>
      </c>
      <c r="T1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" s="1" t="str">
        <f>IF(OR(Form3!Q14&lt;&gt;"",Form3!R14&lt;&gt;""),ROUND((SUM(Form3!Q14,Form3!R14)/150)*100,0),"")</f>
        <v/>
      </c>
      <c r="V14" s="1" t="str">
        <f>IF(Analysis[His]="","",RANK(Analysis[[#This Row],[His]], Analysis[His],0))</f>
        <v/>
      </c>
      <c r="W1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" s="1" t="str">
        <f>IF(OR(Form3!S14&lt;&gt;"",Form3!T14&lt;&gt;""),ROUND((SUM(Form3!S14,Form3!T14)/200)*100,0),"")</f>
        <v/>
      </c>
      <c r="Y14" s="1" t="str">
        <f>IF(Analysis[Maths]="","",RANK(Analysis[[#This Row],[Maths]],Analysis[Maths],0))</f>
        <v/>
      </c>
      <c r="Z1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" s="1" t="str">
        <f>IF(OR(Form3!U14&lt;&gt;"",Form3!V14&lt;&gt;""),ROUND((SUM(Form3!U14,Form3!V14)/140)*100,0), "")</f>
        <v/>
      </c>
      <c r="AB14" s="1" t="str">
        <f>IF(Analysis[[#This Row],[Phy]]="","",RANK(Analysis[[#This Row],[Phy]],Analysis[Phy],0))</f>
        <v/>
      </c>
      <c r="AC1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" s="1">
        <f>IF(OR(Form3!W14&lt;&gt;"",Form3!X14&lt;&gt;""),ROUND((SUM(Form3!W14,Form3!X14)/150)*100,0), "")</f>
        <v>23</v>
      </c>
      <c r="AE14" s="1">
        <f>IF(Analysis[Sod]="","",RANK(Analysis[[#This Row],[Sod]],Analysis[Sod], 0))</f>
        <v>21</v>
      </c>
      <c r="AF14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14" s="1" t="str">
        <f>IF(OR(Form3!Y14&lt;&gt;"",Form3!Z14&lt;&gt;""),ROUND((SUM(Form3!Y14,Form3!Z14)/150)*100,0), "")</f>
        <v/>
      </c>
      <c r="AH14" s="1" t="str">
        <f>IF(Analysis[Bk]="","",RANK(Analysis[[#This Row],[Bk]],Analysis[Bk], 0))</f>
        <v/>
      </c>
      <c r="AI1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" s="1"/>
      <c r="AK14" s="1"/>
    </row>
    <row r="15" spans="1:37" x14ac:dyDescent="0.25">
      <c r="A15" s="1" t="str">
        <f>IF(Form3!A15="","",Form3!A15)</f>
        <v>Hope</v>
      </c>
      <c r="B15" s="1" t="str">
        <f>IF(Form3!B15="","",Form3!B15)</f>
        <v>Dexter</v>
      </c>
      <c r="C15" s="1">
        <f>IF(OR(Form3!C15&lt;&gt;"",Form3!D15&lt;&gt;"" ),ROUND(((Form3!C15+Form3!D15)/140)*100,0),"")</f>
        <v>36</v>
      </c>
      <c r="D15" s="1">
        <f>IF(Analysis[[#This Row],[Agr]]="","", RANK(Analysis[[#This Row],[Agr]],Analysis[Agr],0))</f>
        <v>8</v>
      </c>
      <c r="E15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5" s="1">
        <f>IF(OR(Form3!E15&lt;&gt;"",Form3!F15&lt;&gt;""),ROUND((SUM(Form3!E15,Form3!F15)/140)*100,0),"")</f>
        <v>31</v>
      </c>
      <c r="G15" s="1">
        <f>IF(Analysis[Bio]="","",RANK(Analysis[[#This Row],[Bio]],Analysis[Bio],0))</f>
        <v>7</v>
      </c>
      <c r="H15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5" s="1" t="str">
        <f>IF(OR(Form3!G15&lt;&gt;"",Form3!H15&lt;&gt;""),ROUND((SUM(Form3!G15,Form3!H15)/140)*100,0),"")</f>
        <v/>
      </c>
      <c r="J15" s="1" t="str">
        <f>IF(Analysis[[#This Row],[Chem]]="","",RANK(Analysis[[#This Row],[Chem]],Analysis[Chem],0))</f>
        <v/>
      </c>
      <c r="K1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" s="1">
        <f>IF(OR(Form3!I15&lt;&gt;"",Form3!J15&lt;&gt;"",Form3!K15&lt;&gt;""),ROUND((SUM(Form3!I15:'Form3'!K15)/220)*100,0),"")</f>
        <v>42</v>
      </c>
      <c r="M15" s="1">
        <f>IF(Analysis[Chi]="","",RANK(Analysis[[#This Row],[Chi]],Analysis[Chi],0))</f>
        <v>13</v>
      </c>
      <c r="N15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8</v>
      </c>
      <c r="O15" s="1">
        <f>IF(OR(Form3!L15&lt;&gt;"",Form3!M15&lt;&gt;"",Form3!N15&lt;&gt;""),ROUND((SUM(Form3!L15:'Form3'!N15)/200)*100,0),"")</f>
        <v>18</v>
      </c>
      <c r="P15" s="1">
        <f>IF(Analysis[Eng]="","",RANK(Analysis[[#This Row],[Eng]],Analysis[Eng],))</f>
        <v>27</v>
      </c>
      <c r="Q15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5" s="1">
        <f>IF(OR(Form3!O15&lt;&gt;"",Form3!P15&lt;&gt;""),ROUND((SUM(Form3!O15,Form3!P15)/100)*100,0),"")</f>
        <v>12</v>
      </c>
      <c r="S15" s="1">
        <f>IF(Analysis[[#This Row],[Geo]]="","",RANK(Analysis[Geo],Analysis[Geo],0))</f>
        <v>10</v>
      </c>
      <c r="T15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15" s="1">
        <f>IF(OR(Form3!Q15&lt;&gt;"",Form3!R15&lt;&gt;""),ROUND((SUM(Form3!Q15,Form3!R15)/150)*100,0),"")</f>
        <v>21</v>
      </c>
      <c r="V15" s="1">
        <f>IF(Analysis[His]="","",RANK(Analysis[[#This Row],[His]], Analysis[His],0))</f>
        <v>9</v>
      </c>
      <c r="W15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15" s="1" t="str">
        <f>IF(OR(Form3!S15&lt;&gt;"",Form3!T15&lt;&gt;""),ROUND((SUM(Form3!S15,Form3!T15)/200)*100,0),"")</f>
        <v/>
      </c>
      <c r="Y15" s="1" t="str">
        <f>IF(Analysis[Maths]="","",RANK(Analysis[[#This Row],[Maths]],Analysis[Maths],0))</f>
        <v/>
      </c>
      <c r="Z1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" s="1" t="str">
        <f>IF(OR(Form3!U15&lt;&gt;"",Form3!V15&lt;&gt;""),ROUND((SUM(Form3!U15,Form3!V15)/140)*100,0), "")</f>
        <v/>
      </c>
      <c r="AB15" s="1" t="str">
        <f>IF(Analysis[[#This Row],[Phy]]="","",RANK(Analysis[[#This Row],[Phy]],Analysis[Phy],0))</f>
        <v/>
      </c>
      <c r="AC1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" s="1">
        <f>IF(OR(Form3!W15&lt;&gt;"",Form3!X15&lt;&gt;""),ROUND((SUM(Form3!W15,Form3!X15)/150)*100,0), "")</f>
        <v>63</v>
      </c>
      <c r="AE15" s="1">
        <f>IF(Analysis[Sod]="","",RANK(Analysis[[#This Row],[Sod]],Analysis[Sod], 0))</f>
        <v>2</v>
      </c>
      <c r="AF15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4</v>
      </c>
      <c r="AG15" s="1" t="str">
        <f>IF(OR(Form3!Y15&lt;&gt;"",Form3!Z15&lt;&gt;""),ROUND((SUM(Form3!Y15,Form3!Z15)/150)*100,0), "")</f>
        <v/>
      </c>
      <c r="AH15" s="1" t="str">
        <f>IF(Analysis[Bk]="","",RANK(Analysis[[#This Row],[Bk]],Analysis[Bk], 0))</f>
        <v/>
      </c>
      <c r="AI1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" s="1"/>
      <c r="AK15" s="1"/>
    </row>
    <row r="16" spans="1:37" x14ac:dyDescent="0.25">
      <c r="A16" s="1" t="str">
        <f>IF(Form3!A16="","",Form3!A16)</f>
        <v>Isaac</v>
      </c>
      <c r="B16" s="1" t="str">
        <f>IF(Form3!B16="","",Form3!B16)</f>
        <v>Kaonga</v>
      </c>
      <c r="C16" s="1">
        <f>IF(OR(Form3!C16&lt;&gt;"",Form3!D16&lt;&gt;"" ),ROUND(((Form3!C16+Form3!D16)/140)*100,0),"")</f>
        <v>9</v>
      </c>
      <c r="D16" s="1">
        <f>IF(Analysis[[#This Row],[Agr]]="","", RANK(Analysis[[#This Row],[Agr]],Analysis[Agr],0))</f>
        <v>30</v>
      </c>
      <c r="E16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6" s="1">
        <f>IF(OR(Form3!E16&lt;&gt;"",Form3!F16&lt;&gt;""),ROUND((SUM(Form3!E16,Form3!F16)/140)*100,0),"")</f>
        <v>4</v>
      </c>
      <c r="G16" s="1">
        <f>IF(Analysis[Bio]="","",RANK(Analysis[[#This Row],[Bio]],Analysis[Bio],0))</f>
        <v>34</v>
      </c>
      <c r="H16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6" s="1" t="str">
        <f>IF(OR(Form3!G16&lt;&gt;"",Form3!H16&lt;&gt;""),ROUND((SUM(Form3!G16,Form3!H16)/140)*100,0),"")</f>
        <v/>
      </c>
      <c r="J16" s="1" t="str">
        <f>IF(Analysis[[#This Row],[Chem]]="","",RANK(Analysis[[#This Row],[Chem]],Analysis[Chem],0))</f>
        <v/>
      </c>
      <c r="K1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" s="1" t="str">
        <f>IF(OR(Form3!I16&lt;&gt;"",Form3!J16&lt;&gt;"",Form3!K16&lt;&gt;""),ROUND((SUM(Form3!I16:'Form3'!K16)/220)*100,0),"")</f>
        <v/>
      </c>
      <c r="M16" s="1" t="str">
        <f>IF(Analysis[Chi]="","",RANK(Analysis[[#This Row],[Chi]],Analysis[Chi],0))</f>
        <v/>
      </c>
      <c r="N1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" s="1">
        <f>IF(OR(Form3!L16&lt;&gt;"",Form3!M16&lt;&gt;"",Form3!N16&lt;&gt;""),ROUND((SUM(Form3!L16:'Form3'!N16)/200)*100,0),"")</f>
        <v>9</v>
      </c>
      <c r="P16" s="1">
        <f>IF(Analysis[Eng]="","",RANK(Analysis[[#This Row],[Eng]],Analysis[Eng],))</f>
        <v>35</v>
      </c>
      <c r="Q16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6" s="1">
        <f>IF(OR(Form3!O16&lt;&gt;"",Form3!P16&lt;&gt;""),ROUND((SUM(Form3!O16,Form3!P16)/100)*100,0),"")</f>
        <v>18</v>
      </c>
      <c r="S16" s="1">
        <f>IF(Analysis[[#This Row],[Geo]]="","",RANK(Analysis[Geo],Analysis[Geo],0))</f>
        <v>6</v>
      </c>
      <c r="T16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16" s="1" t="str">
        <f>IF(OR(Form3!Q16&lt;&gt;"",Form3!R16&lt;&gt;""),ROUND((SUM(Form3!Q16,Form3!R16)/150)*100,0),"")</f>
        <v/>
      </c>
      <c r="V16" s="1" t="str">
        <f>IF(Analysis[His]="","",RANK(Analysis[[#This Row],[His]], Analysis[His],0))</f>
        <v/>
      </c>
      <c r="W1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" s="1">
        <f>IF(OR(Form3!S16&lt;&gt;"",Form3!T16&lt;&gt;""),ROUND((SUM(Form3!S16,Form3!T16)/200)*100,0),"")</f>
        <v>18</v>
      </c>
      <c r="Y16" s="1">
        <f>IF(Analysis[Maths]="","",RANK(Analysis[[#This Row],[Maths]],Analysis[Maths],0))</f>
        <v>9</v>
      </c>
      <c r="Z16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16" s="1" t="str">
        <f>IF(OR(Form3!U16&lt;&gt;"",Form3!V16&lt;&gt;""),ROUND((SUM(Form3!U16,Form3!V16)/140)*100,0), "")</f>
        <v/>
      </c>
      <c r="AB16" s="1" t="str">
        <f>IF(Analysis[[#This Row],[Phy]]="","",RANK(Analysis[[#This Row],[Phy]],Analysis[Phy],0))</f>
        <v/>
      </c>
      <c r="AC1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" s="1">
        <f>IF(OR(Form3!W16&lt;&gt;"",Form3!X16&lt;&gt;""),ROUND((SUM(Form3!W16,Form3!X16)/150)*100,0), "")</f>
        <v>20</v>
      </c>
      <c r="AE16" s="1">
        <f>IF(Analysis[Sod]="","",RANK(Analysis[[#This Row],[Sod]],Analysis[Sod], 0))</f>
        <v>22</v>
      </c>
      <c r="AF16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16" s="1" t="str">
        <f>IF(OR(Form3!Y16&lt;&gt;"",Form3!Z16&lt;&gt;""),ROUND((SUM(Form3!Y16,Form3!Z16)/150)*100,0), "")</f>
        <v/>
      </c>
      <c r="AH16" s="1" t="str">
        <f>IF(Analysis[Bk]="","",RANK(Analysis[[#This Row],[Bk]],Analysis[Bk], 0))</f>
        <v/>
      </c>
      <c r="AI1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" s="1"/>
      <c r="AK16" s="1"/>
    </row>
    <row r="17" spans="1:37" x14ac:dyDescent="0.25">
      <c r="A17" s="1" t="str">
        <f>IF(Form3!A17="","",Form3!A17)</f>
        <v>John</v>
      </c>
      <c r="B17" s="1" t="str">
        <f>IF(Form3!B17="","",Form3!B17)</f>
        <v>Sibale</v>
      </c>
      <c r="C17" s="1">
        <f>IF(OR(Form3!C17&lt;&gt;"",Form3!D17&lt;&gt;"" ),ROUND(((Form3!C17+Form3!D17)/140)*100,0),"")</f>
        <v>10</v>
      </c>
      <c r="D17" s="1">
        <f>IF(Analysis[[#This Row],[Agr]]="","", RANK(Analysis[[#This Row],[Agr]],Analysis[Agr],0))</f>
        <v>28</v>
      </c>
      <c r="E17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7" s="1">
        <f>IF(OR(Form3!E17&lt;&gt;"",Form3!F17&lt;&gt;""),ROUND((SUM(Form3!E17,Form3!F17)/140)*100,0),"")</f>
        <v>7</v>
      </c>
      <c r="G17" s="1">
        <f>IF(Analysis[Bio]="","",RANK(Analysis[[#This Row],[Bio]],Analysis[Bio],0))</f>
        <v>31</v>
      </c>
      <c r="H17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7" s="1">
        <f>IF(OR(Form3!G17&lt;&gt;"",Form3!H17&lt;&gt;""),ROUND((SUM(Form3!G17,Form3!H17)/140)*100,0),"")</f>
        <v>4</v>
      </c>
      <c r="J17" s="1">
        <f>IF(Analysis[[#This Row],[Chem]]="","",RANK(Analysis[[#This Row],[Chem]],Analysis[Chem],0))</f>
        <v>8</v>
      </c>
      <c r="K17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17" s="1">
        <f>IF(OR(Form3!I17&lt;&gt;"",Form3!J17&lt;&gt;"",Form3!K17&lt;&gt;""),ROUND((SUM(Form3!I17:'Form3'!K17)/220)*100,0),"")</f>
        <v>40</v>
      </c>
      <c r="M17" s="1">
        <f>IF(Analysis[Chi]="","",RANK(Analysis[[#This Row],[Chi]],Analysis[Chi],0))</f>
        <v>14</v>
      </c>
      <c r="N17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8</v>
      </c>
      <c r="O17" s="1">
        <f>IF(OR(Form3!L17&lt;&gt;"",Form3!M17&lt;&gt;"",Form3!N17&lt;&gt;""),ROUND((SUM(Form3!L17:'Form3'!N17)/200)*100,0),"")</f>
        <v>25</v>
      </c>
      <c r="P17" s="1">
        <f>IF(Analysis[Eng]="","",RANK(Analysis[[#This Row],[Eng]],Analysis[Eng],))</f>
        <v>22</v>
      </c>
      <c r="Q17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7" s="1">
        <f>IF(OR(Form3!O17&lt;&gt;"",Form3!P17&lt;&gt;""),ROUND((SUM(Form3!O17,Form3!P17)/100)*100,0),"")</f>
        <v>6</v>
      </c>
      <c r="S17" s="1">
        <f>IF(Analysis[[#This Row],[Geo]]="","",RANK(Analysis[Geo],Analysis[Geo],0))</f>
        <v>16</v>
      </c>
      <c r="T17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17" s="1" t="str">
        <f>IF(OR(Form3!Q17&lt;&gt;"",Form3!R17&lt;&gt;""),ROUND((SUM(Form3!Q17,Form3!R17)/150)*100,0),"")</f>
        <v/>
      </c>
      <c r="V17" s="1" t="str">
        <f>IF(Analysis[His]="","",RANK(Analysis[[#This Row],[His]], Analysis[His],0))</f>
        <v/>
      </c>
      <c r="W1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" s="1">
        <f>IF(OR(Form3!S17&lt;&gt;"",Form3!T17&lt;&gt;""),ROUND((SUM(Form3!S17,Form3!T17)/200)*100,0),"")</f>
        <v>0</v>
      </c>
      <c r="Y17" s="1">
        <f>IF(Analysis[Maths]="","",RANK(Analysis[[#This Row],[Maths]],Analysis[Maths],0))</f>
        <v>28</v>
      </c>
      <c r="Z17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17" s="1" t="str">
        <f>IF(OR(Form3!U17&lt;&gt;"",Form3!V17&lt;&gt;""),ROUND((SUM(Form3!U17,Form3!V17)/140)*100,0), "")</f>
        <v/>
      </c>
      <c r="AB17" s="1" t="str">
        <f>IF(Analysis[[#This Row],[Phy]]="","",RANK(Analysis[[#This Row],[Phy]],Analysis[Phy],0))</f>
        <v/>
      </c>
      <c r="AC1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" s="1">
        <f>IF(OR(Form3!W17&lt;&gt;"",Form3!X17&lt;&gt;""),ROUND((SUM(Form3!W17,Form3!X17)/150)*100,0), "")</f>
        <v>19</v>
      </c>
      <c r="AE17" s="1">
        <f>IF(Analysis[Sod]="","",RANK(Analysis[[#This Row],[Sod]],Analysis[Sod], 0))</f>
        <v>23</v>
      </c>
      <c r="AF17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17" s="1" t="str">
        <f>IF(OR(Form3!Y17&lt;&gt;"",Form3!Z17&lt;&gt;""),ROUND((SUM(Form3!Y17,Form3!Z17)/150)*100,0), "")</f>
        <v/>
      </c>
      <c r="AH17" s="1" t="str">
        <f>IF(Analysis[Bk]="","",RANK(Analysis[[#This Row],[Bk]],Analysis[Bk], 0))</f>
        <v/>
      </c>
      <c r="AI1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" s="1"/>
      <c r="AK17" s="1"/>
    </row>
    <row r="18" spans="1:37" x14ac:dyDescent="0.25">
      <c r="A18" s="1" t="str">
        <f>IF(Form3!A18="","",Form3!A18)</f>
        <v>Leftings</v>
      </c>
      <c r="B18" s="1" t="str">
        <f>IF(Form3!B18="","",Form3!B18)</f>
        <v>Msokwa</v>
      </c>
      <c r="C18" s="1">
        <f>IF(OR(Form3!C18&lt;&gt;"",Form3!D18&lt;&gt;"" ),ROUND(((Form3!C18+Form3!D18)/140)*100,0),"")</f>
        <v>25</v>
      </c>
      <c r="D18" s="1">
        <f>IF(Analysis[[#This Row],[Agr]]="","", RANK(Analysis[[#This Row],[Agr]],Analysis[Agr],0))</f>
        <v>13</v>
      </c>
      <c r="E18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8" s="1">
        <f>IF(OR(Form3!E18&lt;&gt;"",Form3!F18&lt;&gt;""),ROUND((SUM(Form3!E18,Form3!F18)/140)*100,0),"")</f>
        <v>25</v>
      </c>
      <c r="G18" s="1">
        <f>IF(Analysis[Bio]="","",RANK(Analysis[[#This Row],[Bio]],Analysis[Bio],0))</f>
        <v>10</v>
      </c>
      <c r="H18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8" s="1">
        <f>IF(OR(Form3!G18&lt;&gt;"",Form3!H18&lt;&gt;""),ROUND((SUM(Form3!G18,Form3!H18)/140)*100,0),"")</f>
        <v>6</v>
      </c>
      <c r="J18" s="1">
        <f>IF(Analysis[[#This Row],[Chem]]="","",RANK(Analysis[[#This Row],[Chem]],Analysis[Chem],0))</f>
        <v>5</v>
      </c>
      <c r="K18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18" s="1" t="str">
        <f>IF(OR(Form3!I18&lt;&gt;"",Form3!J18&lt;&gt;"",Form3!K18&lt;&gt;""),ROUND((SUM(Form3!I18:'Form3'!K18)/220)*100,0),"")</f>
        <v/>
      </c>
      <c r="M18" s="1" t="str">
        <f>IF(Analysis[Chi]="","",RANK(Analysis[[#This Row],[Chi]],Analysis[Chi],0))</f>
        <v/>
      </c>
      <c r="N1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" s="1">
        <f>IF(OR(Form3!L18&lt;&gt;"",Form3!M18&lt;&gt;"",Form3!N18&lt;&gt;""),ROUND((SUM(Form3!L18:'Form3'!N18)/200)*100,0),"")</f>
        <v>19</v>
      </c>
      <c r="P18" s="1">
        <f>IF(Analysis[Eng]="","",RANK(Analysis[[#This Row],[Eng]],Analysis[Eng],))</f>
        <v>26</v>
      </c>
      <c r="Q18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8" s="1" t="str">
        <f>IF(OR(Form3!O18&lt;&gt;"",Form3!P18&lt;&gt;""),ROUND((SUM(Form3!O18,Form3!P18)/100)*100,0),"")</f>
        <v/>
      </c>
      <c r="S18" s="1" t="str">
        <f>IF(Analysis[[#This Row],[Geo]]="","",RANK(Analysis[Geo],Analysis[Geo],0))</f>
        <v/>
      </c>
      <c r="T1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" s="1" t="str">
        <f>IF(OR(Form3!Q18&lt;&gt;"",Form3!R18&lt;&gt;""),ROUND((SUM(Form3!Q18,Form3!R18)/150)*100,0),"")</f>
        <v/>
      </c>
      <c r="V18" s="1" t="str">
        <f>IF(Analysis[His]="","",RANK(Analysis[[#This Row],[His]], Analysis[His],0))</f>
        <v/>
      </c>
      <c r="W1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" s="1">
        <f>IF(OR(Form3!S18&lt;&gt;"",Form3!T18&lt;&gt;""),ROUND((SUM(Form3!S18,Form3!T18)/200)*100,0),"")</f>
        <v>17</v>
      </c>
      <c r="Y18" s="1">
        <f>IF(Analysis[Maths]="","",RANK(Analysis[[#This Row],[Maths]],Analysis[Maths],0))</f>
        <v>11</v>
      </c>
      <c r="Z18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18" s="1">
        <f>IF(OR(Form3!U18&lt;&gt;"",Form3!V18&lt;&gt;""),ROUND((SUM(Form3!U18,Form3!V18)/140)*100,0), "")</f>
        <v>29</v>
      </c>
      <c r="AB18" s="1">
        <f>IF(Analysis[[#This Row],[Phy]]="","",RANK(Analysis[[#This Row],[Phy]],Analysis[Phy],0))</f>
        <v>7</v>
      </c>
      <c r="AC18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18" s="1" t="str">
        <f>IF(OR(Form3!W18&lt;&gt;"",Form3!X18&lt;&gt;""),ROUND((SUM(Form3!W18,Form3!X18)/150)*100,0), "")</f>
        <v/>
      </c>
      <c r="AE18" s="1" t="str">
        <f>IF(Analysis[Sod]="","",RANK(Analysis[[#This Row],[Sod]],Analysis[Sod], 0))</f>
        <v/>
      </c>
      <c r="AF1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" s="1" t="str">
        <f>IF(OR(Form3!Y18&lt;&gt;"",Form3!Z18&lt;&gt;""),ROUND((SUM(Form3!Y18,Form3!Z18)/150)*100,0), "")</f>
        <v/>
      </c>
      <c r="AH18" s="1" t="str">
        <f>IF(Analysis[Bk]="","",RANK(Analysis[[#This Row],[Bk]],Analysis[Bk], 0))</f>
        <v/>
      </c>
      <c r="AI1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" s="1"/>
      <c r="AK18" s="1"/>
    </row>
    <row r="19" spans="1:37" x14ac:dyDescent="0.25">
      <c r="A19" s="1" t="str">
        <f>IF(Form3!A19="","",Form3!A19)</f>
        <v>Maggie</v>
      </c>
      <c r="B19" s="1" t="str">
        <f>IF(Form3!B19="","",Form3!B19)</f>
        <v>Frankie</v>
      </c>
      <c r="C19" s="1">
        <f>IF(OR(Form3!C19&lt;&gt;"",Form3!D19&lt;&gt;"" ),ROUND(((Form3!C19+Form3!D19)/140)*100,0),"")</f>
        <v>12</v>
      </c>
      <c r="D19" s="1">
        <f>IF(Analysis[[#This Row],[Agr]]="","", RANK(Analysis[[#This Row],[Agr]],Analysis[Agr],0))</f>
        <v>23</v>
      </c>
      <c r="E19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19" s="1">
        <f>IF(OR(Form3!E19&lt;&gt;"",Form3!F19&lt;&gt;""),ROUND((SUM(Form3!E19,Form3!F19)/140)*100,0),"")</f>
        <v>1</v>
      </c>
      <c r="G19" s="1">
        <f>IF(Analysis[Bio]="","",RANK(Analysis[[#This Row],[Bio]],Analysis[Bio],0))</f>
        <v>35</v>
      </c>
      <c r="H19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19" s="1">
        <f>IF(OR(Form3!G19&lt;&gt;"",Form3!H19&lt;&gt;""),ROUND((SUM(Form3!G19,Form3!H19)/140)*100,0),"")</f>
        <v>5</v>
      </c>
      <c r="J19" s="1">
        <f>IF(Analysis[[#This Row],[Chem]]="","",RANK(Analysis[[#This Row],[Chem]],Analysis[Chem],0))</f>
        <v>7</v>
      </c>
      <c r="K19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19" s="1">
        <f>IF(OR(Form3!I19&lt;&gt;"",Form3!J19&lt;&gt;"",Form3!K19&lt;&gt;""),ROUND((SUM(Form3!I19:'Form3'!K19)/220)*100,0),"")</f>
        <v>30</v>
      </c>
      <c r="M19" s="1">
        <f>IF(Analysis[Chi]="","",RANK(Analysis[[#This Row],[Chi]],Analysis[Chi],0))</f>
        <v>22</v>
      </c>
      <c r="N19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19" s="1">
        <f>IF(OR(Form3!L19&lt;&gt;"",Form3!M19&lt;&gt;"",Form3!N19&lt;&gt;""),ROUND((SUM(Form3!L19:'Form3'!N19)/200)*100,0),"")</f>
        <v>15</v>
      </c>
      <c r="P19" s="1">
        <f>IF(Analysis[Eng]="","",RANK(Analysis[[#This Row],[Eng]],Analysis[Eng],))</f>
        <v>29</v>
      </c>
      <c r="Q19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19" s="1" t="str">
        <f>IF(OR(Form3!O19&lt;&gt;"",Form3!P19&lt;&gt;""),ROUND((SUM(Form3!O19,Form3!P19)/100)*100,0),"")</f>
        <v/>
      </c>
      <c r="S19" s="1" t="str">
        <f>IF(Analysis[[#This Row],[Geo]]="","",RANK(Analysis[Geo],Analysis[Geo],0))</f>
        <v/>
      </c>
      <c r="T1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" s="1" t="str">
        <f>IF(OR(Form3!Q19&lt;&gt;"",Form3!R19&lt;&gt;""),ROUND((SUM(Form3!Q19,Form3!R19)/150)*100,0),"")</f>
        <v/>
      </c>
      <c r="V19" s="1" t="str">
        <f>IF(Analysis[His]="","",RANK(Analysis[[#This Row],[His]], Analysis[His],0))</f>
        <v/>
      </c>
      <c r="W1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" s="1">
        <f>IF(OR(Form3!S19&lt;&gt;"",Form3!T19&lt;&gt;""),ROUND((SUM(Form3!S19,Form3!T19)/200)*100,0),"")</f>
        <v>2</v>
      </c>
      <c r="Y19" s="1">
        <f>IF(Analysis[Maths]="","",RANK(Analysis[[#This Row],[Maths]],Analysis[Maths],0))</f>
        <v>26</v>
      </c>
      <c r="Z19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19" s="1">
        <f>IF(OR(Form3!U19&lt;&gt;"",Form3!V19&lt;&gt;""),ROUND((SUM(Form3!U19,Form3!V19)/140)*100,0), "")</f>
        <v>1</v>
      </c>
      <c r="AB19" s="1">
        <f>IF(Analysis[[#This Row],[Phy]]="","",RANK(Analysis[[#This Row],[Phy]],Analysis[Phy],0))</f>
        <v>14</v>
      </c>
      <c r="AC19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19" s="1" t="str">
        <f>IF(OR(Form3!W19&lt;&gt;"",Form3!X19&lt;&gt;""),ROUND((SUM(Form3!W19,Form3!X19)/150)*100,0), "")</f>
        <v/>
      </c>
      <c r="AE19" s="1" t="str">
        <f>IF(Analysis[Sod]="","",RANK(Analysis[[#This Row],[Sod]],Analysis[Sod], 0))</f>
        <v/>
      </c>
      <c r="AF1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" s="1" t="str">
        <f>IF(OR(Form3!Y19&lt;&gt;"",Form3!Z19&lt;&gt;""),ROUND((SUM(Form3!Y19,Form3!Z19)/150)*100,0), "")</f>
        <v/>
      </c>
      <c r="AH19" s="1" t="str">
        <f>IF(Analysis[Bk]="","",RANK(Analysis[[#This Row],[Bk]],Analysis[Bk], 0))</f>
        <v/>
      </c>
      <c r="AI1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" s="1"/>
      <c r="AK19" s="1"/>
    </row>
    <row r="20" spans="1:37" x14ac:dyDescent="0.25">
      <c r="A20" s="1" t="str">
        <f>IF(Form3!A20="","",Form3!A20)</f>
        <v>Makhumbo</v>
      </c>
      <c r="B20" s="1" t="str">
        <f>IF(Form3!B20="","",Form3!B20)</f>
        <v>Mnyenyembe</v>
      </c>
      <c r="C20" s="1">
        <f>IF(OR(Form3!C20&lt;&gt;"",Form3!D20&lt;&gt;"" ),ROUND(((Form3!C20+Form3!D20)/140)*100,0),"")</f>
        <v>26</v>
      </c>
      <c r="D20" s="1">
        <f>IF(Analysis[[#This Row],[Agr]]="","", RANK(Analysis[[#This Row],[Agr]],Analysis[Agr],0))</f>
        <v>12</v>
      </c>
      <c r="E20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0" s="1">
        <f>IF(OR(Form3!E20&lt;&gt;"",Form3!F20&lt;&gt;""),ROUND((SUM(Form3!E20,Form3!F20)/140)*100,0),"")</f>
        <v>34</v>
      </c>
      <c r="G20" s="1">
        <f>IF(Analysis[Bio]="","",RANK(Analysis[[#This Row],[Bio]],Analysis[Bio],0))</f>
        <v>6</v>
      </c>
      <c r="H20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0" s="1">
        <f>IF(OR(Form3!G20&lt;&gt;"",Form3!H20&lt;&gt;""),ROUND((SUM(Form3!G20,Form3!H20)/140)*100,0),"")</f>
        <v>21</v>
      </c>
      <c r="J20" s="1">
        <f>IF(Analysis[[#This Row],[Chem]]="","",RANK(Analysis[[#This Row],[Chem]],Analysis[Chem],0))</f>
        <v>1</v>
      </c>
      <c r="K20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20" s="1">
        <f>IF(OR(Form3!I20&lt;&gt;"",Form3!J20&lt;&gt;"",Form3!K20&lt;&gt;""),ROUND((SUM(Form3!I20:'Form3'!K20)/220)*100,0),"")</f>
        <v>53</v>
      </c>
      <c r="M20" s="1">
        <f>IF(Analysis[Chi]="","",RANK(Analysis[[#This Row],[Chi]],Analysis[Chi],0))</f>
        <v>6</v>
      </c>
      <c r="N20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6</v>
      </c>
      <c r="O20" s="1">
        <f>IF(OR(Form3!L20&lt;&gt;"",Form3!M20&lt;&gt;"",Form3!N20&lt;&gt;""),ROUND((SUM(Form3!L20:'Form3'!N20)/200)*100,0),"")</f>
        <v>51</v>
      </c>
      <c r="P20" s="1">
        <f>IF(Analysis[Eng]="","",RANK(Analysis[[#This Row],[Eng]],Analysis[Eng],))</f>
        <v>4</v>
      </c>
      <c r="Q20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6</v>
      </c>
      <c r="R20" s="1" t="str">
        <f>IF(OR(Form3!O20&lt;&gt;"",Form3!P20&lt;&gt;""),ROUND((SUM(Form3!O20,Form3!P20)/100)*100,0),"")</f>
        <v/>
      </c>
      <c r="S20" s="1" t="str">
        <f>IF(Analysis[[#This Row],[Geo]]="","",RANK(Analysis[Geo],Analysis[Geo],0))</f>
        <v/>
      </c>
      <c r="T2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0" s="1" t="str">
        <f>IF(OR(Form3!Q20&lt;&gt;"",Form3!R20&lt;&gt;""),ROUND((SUM(Form3!Q20,Form3!R20)/150)*100,0),"")</f>
        <v/>
      </c>
      <c r="V20" s="1" t="str">
        <f>IF(Analysis[His]="","",RANK(Analysis[[#This Row],[His]], Analysis[His],0))</f>
        <v/>
      </c>
      <c r="W2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0" s="1">
        <f>IF(OR(Form3!S20&lt;&gt;"",Form3!T20&lt;&gt;""),ROUND((SUM(Form3!S20,Form3!T20)/200)*100,0),"")</f>
        <v>59</v>
      </c>
      <c r="Y20" s="1">
        <f>IF(Analysis[Maths]="","",RANK(Analysis[[#This Row],[Maths]],Analysis[Maths],0))</f>
        <v>1</v>
      </c>
      <c r="Z20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5</v>
      </c>
      <c r="AA20" s="1">
        <f>IF(OR(Form3!U20&lt;&gt;"",Form3!V20&lt;&gt;""),ROUND((SUM(Form3!U20,Form3!V20)/140)*100,0), "")</f>
        <v>48</v>
      </c>
      <c r="AB20" s="1">
        <f>IF(Analysis[[#This Row],[Phy]]="","",RANK(Analysis[[#This Row],[Phy]],Analysis[Phy],0))</f>
        <v>3</v>
      </c>
      <c r="AC20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7</v>
      </c>
      <c r="AD20" s="1">
        <f>IF(OR(Form3!W20&lt;&gt;"",Form3!X20&lt;&gt;""),ROUND((SUM(Form3!W20,Form3!X20)/150)*100,0), "")</f>
        <v>49</v>
      </c>
      <c r="AE20" s="1">
        <f>IF(Analysis[Sod]="","",RANK(Analysis[[#This Row],[Sod]],Analysis[Sod], 0))</f>
        <v>7</v>
      </c>
      <c r="AF20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7</v>
      </c>
      <c r="AG20" s="1" t="str">
        <f>IF(OR(Form3!Y20&lt;&gt;"",Form3!Z20&lt;&gt;""),ROUND((SUM(Form3!Y20,Form3!Z20)/150)*100,0), "")</f>
        <v/>
      </c>
      <c r="AH20" s="1" t="str">
        <f>IF(Analysis[Bk]="","",RANK(Analysis[[#This Row],[Bk]],Analysis[Bk], 0))</f>
        <v/>
      </c>
      <c r="AI2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0" s="1"/>
      <c r="AK20" s="1"/>
    </row>
    <row r="21" spans="1:37" x14ac:dyDescent="0.25">
      <c r="A21" s="1" t="str">
        <f>IF(Form3!A21="","",Form3!A21)</f>
        <v>Mary</v>
      </c>
      <c r="B21" s="1" t="str">
        <f>IF(Form3!B21="","",Form3!B21)</f>
        <v>Mudolo</v>
      </c>
      <c r="C21" s="1">
        <f>IF(OR(Form3!C21&lt;&gt;"",Form3!D21&lt;&gt;"" ),ROUND(((Form3!C21+Form3!D21)/140)*100,0),"")</f>
        <v>18</v>
      </c>
      <c r="D21" s="1">
        <f>IF(Analysis[[#This Row],[Agr]]="","", RANK(Analysis[[#This Row],[Agr]],Analysis[Agr],0))</f>
        <v>18</v>
      </c>
      <c r="E21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1" s="1">
        <f>IF(OR(Form3!E21&lt;&gt;"",Form3!F21&lt;&gt;""),ROUND((SUM(Form3!E21,Form3!F21)/140)*100,0),"")</f>
        <v>11</v>
      </c>
      <c r="G21" s="1">
        <f>IF(Analysis[Bio]="","",RANK(Analysis[[#This Row],[Bio]],Analysis[Bio],0))</f>
        <v>22</v>
      </c>
      <c r="H21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1" s="1" t="str">
        <f>IF(OR(Form3!G21&lt;&gt;"",Form3!H21&lt;&gt;""),ROUND((SUM(Form3!G21,Form3!H21)/140)*100,0),"")</f>
        <v/>
      </c>
      <c r="J21" s="1" t="str">
        <f>IF(Analysis[[#This Row],[Chem]]="","",RANK(Analysis[[#This Row],[Chem]],Analysis[Chem],0))</f>
        <v/>
      </c>
      <c r="K2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1" s="1">
        <f>IF(OR(Form3!I21&lt;&gt;"",Form3!J21&lt;&gt;"",Form3!K21&lt;&gt;""),ROUND((SUM(Form3!I21:'Form3'!K21)/220)*100,0),"")</f>
        <v>44</v>
      </c>
      <c r="M21" s="1">
        <f>IF(Analysis[Chi]="","",RANK(Analysis[[#This Row],[Chi]],Analysis[Chi],0))</f>
        <v>11</v>
      </c>
      <c r="N21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8</v>
      </c>
      <c r="O21" s="1">
        <f>IF(OR(Form3!L21&lt;&gt;"",Form3!M21&lt;&gt;"",Form3!N21&lt;&gt;""),ROUND((SUM(Form3!L21:'Form3'!N21)/200)*100,0),"")</f>
        <v>35</v>
      </c>
      <c r="P21" s="1">
        <f>IF(Analysis[Eng]="","",RANK(Analysis[[#This Row],[Eng]],Analysis[Eng],))</f>
        <v>14</v>
      </c>
      <c r="Q21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21" s="1">
        <f>IF(OR(Form3!O21&lt;&gt;"",Form3!P21&lt;&gt;""),ROUND((SUM(Form3!O21,Form3!P21)/100)*100,0),"")</f>
        <v>9</v>
      </c>
      <c r="S21" s="1">
        <f>IF(Analysis[[#This Row],[Geo]]="","",RANK(Analysis[Geo],Analysis[Geo],0))</f>
        <v>14</v>
      </c>
      <c r="T21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21" s="1">
        <f>IF(OR(Form3!Q21&lt;&gt;"",Form3!R21&lt;&gt;""),ROUND((SUM(Form3!Q21,Form3!R21)/150)*100,0),"")</f>
        <v>29</v>
      </c>
      <c r="V21" s="1">
        <f>IF(Analysis[His]="","",RANK(Analysis[[#This Row],[His]], Analysis[His],0))</f>
        <v>7</v>
      </c>
      <c r="W21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21" s="1">
        <f>IF(OR(Form3!S21&lt;&gt;"",Form3!T21&lt;&gt;""),ROUND((SUM(Form3!S21,Form3!T21)/200)*100,0),"")</f>
        <v>5</v>
      </c>
      <c r="Y21" s="1">
        <f>IF(Analysis[Maths]="","",RANK(Analysis[[#This Row],[Maths]],Analysis[Maths],0))</f>
        <v>23</v>
      </c>
      <c r="Z21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21" s="1" t="str">
        <f>IF(OR(Form3!U21&lt;&gt;"",Form3!V21&lt;&gt;""),ROUND((SUM(Form3!U21,Form3!V21)/140)*100,0), "")</f>
        <v/>
      </c>
      <c r="AB21" s="1" t="str">
        <f>IF(Analysis[[#This Row],[Phy]]="","",RANK(Analysis[[#This Row],[Phy]],Analysis[Phy],0))</f>
        <v/>
      </c>
      <c r="AC2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1" s="1">
        <f>IF(OR(Form3!W21&lt;&gt;"",Form3!X21&lt;&gt;""),ROUND((SUM(Form3!W21,Form3!X21)/150)*100,0), "")</f>
        <v>55</v>
      </c>
      <c r="AE21" s="1">
        <f>IF(Analysis[Sod]="","",RANK(Analysis[[#This Row],[Sod]],Analysis[Sod], 0))</f>
        <v>4</v>
      </c>
      <c r="AF21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5</v>
      </c>
      <c r="AG21" s="1" t="str">
        <f>IF(OR(Form3!Y21&lt;&gt;"",Form3!Z21&lt;&gt;""),ROUND((SUM(Form3!Y21,Form3!Z21)/150)*100,0), "")</f>
        <v/>
      </c>
      <c r="AH21" s="1" t="str">
        <f>IF(Analysis[Bk]="","",RANK(Analysis[[#This Row],[Bk]],Analysis[Bk], 0))</f>
        <v/>
      </c>
      <c r="AI2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1" s="1"/>
      <c r="AK21" s="1"/>
    </row>
    <row r="22" spans="1:37" x14ac:dyDescent="0.25">
      <c r="A22" s="1" t="str">
        <f>IF(Form3!A22="","",Form3!A22)</f>
        <v>Mary</v>
      </c>
      <c r="B22" s="1" t="str">
        <f>IF(Form3!B22="","",Form3!B22)</f>
        <v>Mkisi</v>
      </c>
      <c r="C22" s="1">
        <f>IF(OR(Form3!C22&lt;&gt;"",Form3!D22&lt;&gt;"" ),ROUND(((Form3!C22+Form3!D22)/140)*100,0),"")</f>
        <v>13</v>
      </c>
      <c r="D22" s="1">
        <f>IF(Analysis[[#This Row],[Agr]]="","", RANK(Analysis[[#This Row],[Agr]],Analysis[Agr],0))</f>
        <v>22</v>
      </c>
      <c r="E22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2" s="1">
        <f>IF(OR(Form3!E22&lt;&gt;"",Form3!F22&lt;&gt;""),ROUND((SUM(Form3!E22,Form3!F22)/140)*100,0),"")</f>
        <v>16</v>
      </c>
      <c r="G22" s="1">
        <f>IF(Analysis[Bio]="","",RANK(Analysis[[#This Row],[Bio]],Analysis[Bio],0))</f>
        <v>16</v>
      </c>
      <c r="H22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2" s="1" t="str">
        <f>IF(OR(Form3!G22&lt;&gt;"",Form3!H22&lt;&gt;""),ROUND((SUM(Form3!G22,Form3!H22)/140)*100,0),"")</f>
        <v/>
      </c>
      <c r="J22" s="1" t="str">
        <f>IF(Analysis[[#This Row],[Chem]]="","",RANK(Analysis[[#This Row],[Chem]],Analysis[Chem],0))</f>
        <v/>
      </c>
      <c r="K2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2" s="1">
        <f>IF(OR(Form3!I22&lt;&gt;"",Form3!J22&lt;&gt;"",Form3!K22&lt;&gt;""),ROUND((SUM(Form3!I22:'Form3'!K22)/220)*100,0),"")</f>
        <v>46</v>
      </c>
      <c r="M22" s="1">
        <f>IF(Analysis[Chi]="","",RANK(Analysis[[#This Row],[Chi]],Analysis[Chi],0))</f>
        <v>10</v>
      </c>
      <c r="N22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7</v>
      </c>
      <c r="O22" s="1">
        <f>IF(OR(Form3!L22&lt;&gt;"",Form3!M22&lt;&gt;"",Form3!N22&lt;&gt;""),ROUND((SUM(Form3!L22:'Form3'!N22)/200)*100,0),"")</f>
        <v>33</v>
      </c>
      <c r="P22" s="1">
        <f>IF(Analysis[Eng]="","",RANK(Analysis[[#This Row],[Eng]],Analysis[Eng],))</f>
        <v>16</v>
      </c>
      <c r="Q22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22" s="1" t="str">
        <f>IF(OR(Form3!O22&lt;&gt;"",Form3!P22&lt;&gt;""),ROUND((SUM(Form3!O22,Form3!P22)/100)*100,0),"")</f>
        <v/>
      </c>
      <c r="S22" s="1" t="str">
        <f>IF(Analysis[[#This Row],[Geo]]="","",RANK(Analysis[Geo],Analysis[Geo],0))</f>
        <v/>
      </c>
      <c r="T2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2" s="1" t="str">
        <f>IF(OR(Form3!Q22&lt;&gt;"",Form3!R22&lt;&gt;""),ROUND((SUM(Form3!Q22,Form3!R22)/150)*100,0),"")</f>
        <v/>
      </c>
      <c r="V22" s="1" t="str">
        <f>IF(Analysis[His]="","",RANK(Analysis[[#This Row],[His]], Analysis[His],0))</f>
        <v/>
      </c>
      <c r="W2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2" s="1">
        <f>IF(OR(Form3!S22&lt;&gt;"",Form3!T22&lt;&gt;""),ROUND((SUM(Form3!S22,Form3!T22)/200)*100,0),"")</f>
        <v>12</v>
      </c>
      <c r="Y22" s="1">
        <f>IF(Analysis[Maths]="","",RANK(Analysis[[#This Row],[Maths]],Analysis[Maths],0))</f>
        <v>16</v>
      </c>
      <c r="Z22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22" s="1">
        <f>IF(OR(Form3!U22&lt;&gt;"",Form3!V22&lt;&gt;""),ROUND((SUM(Form3!U22,Form3!V22)/140)*100,0), "")</f>
        <v>10</v>
      </c>
      <c r="AB22" s="1">
        <f>IF(Analysis[[#This Row],[Phy]]="","",RANK(Analysis[[#This Row],[Phy]],Analysis[Phy],0))</f>
        <v>13</v>
      </c>
      <c r="AC22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22" s="1" t="str">
        <f>IF(OR(Form3!W22&lt;&gt;"",Form3!X22&lt;&gt;""),ROUND((SUM(Form3!W22,Form3!X22)/150)*100,0), "")</f>
        <v/>
      </c>
      <c r="AE22" s="1" t="str">
        <f>IF(Analysis[Sod]="","",RANK(Analysis[[#This Row],[Sod]],Analysis[Sod], 0))</f>
        <v/>
      </c>
      <c r="AF2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2" s="1">
        <f>IF(OR(Form3!Y22&lt;&gt;"",Form3!Z22&lt;&gt;""),ROUND((SUM(Form3!Y22,Form3!Z22)/150)*100,0), "")</f>
        <v>19</v>
      </c>
      <c r="AH22" s="1">
        <f>IF(Analysis[Bk]="","",RANK(Analysis[[#This Row],[Bk]],Analysis[Bk], 0))</f>
        <v>7</v>
      </c>
      <c r="AI22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22" s="1"/>
      <c r="AK22" s="1"/>
    </row>
    <row r="23" spans="1:37" x14ac:dyDescent="0.25">
      <c r="A23" s="1" t="str">
        <f>IF(Form3!A23="","",Form3!A23)</f>
        <v>Mathews</v>
      </c>
      <c r="B23" s="1" t="str">
        <f>IF(Form3!B23="","",Form3!B23)</f>
        <v>Muyira</v>
      </c>
      <c r="C23" s="1">
        <f>IF(OR(Form3!C23&lt;&gt;"",Form3!D23&lt;&gt;"" ),ROUND(((Form3!C23+Form3!D23)/140)*100,0),"")</f>
        <v>10</v>
      </c>
      <c r="D23" s="1">
        <f>IF(Analysis[[#This Row],[Agr]]="","", RANK(Analysis[[#This Row],[Agr]],Analysis[Agr],0))</f>
        <v>28</v>
      </c>
      <c r="E23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3" s="1">
        <f>IF(OR(Form3!E23&lt;&gt;"",Form3!F23&lt;&gt;""),ROUND((SUM(Form3!E23,Form3!F23)/140)*100,0),"")</f>
        <v>14</v>
      </c>
      <c r="G23" s="1">
        <f>IF(Analysis[Bio]="","",RANK(Analysis[[#This Row],[Bio]],Analysis[Bio],0))</f>
        <v>18</v>
      </c>
      <c r="H23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3" s="1">
        <f>IF(OR(Form3!G23&lt;&gt;"",Form3!H23&lt;&gt;""),ROUND((SUM(Form3!G23,Form3!H23)/140)*100,0),"")</f>
        <v>9</v>
      </c>
      <c r="J23" s="1">
        <f>IF(Analysis[[#This Row],[Chem]]="","",RANK(Analysis[[#This Row],[Chem]],Analysis[Chem],0))</f>
        <v>3</v>
      </c>
      <c r="K23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23" s="1">
        <f>IF(OR(Form3!I23&lt;&gt;"",Form3!J23&lt;&gt;"",Form3!K23&lt;&gt;""),ROUND((SUM(Form3!I23:'Form3'!K23)/220)*100,0),"")</f>
        <v>37</v>
      </c>
      <c r="M23" s="1">
        <f>IF(Analysis[Chi]="","",RANK(Analysis[[#This Row],[Chi]],Analysis[Chi],0))</f>
        <v>17</v>
      </c>
      <c r="N23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23" s="1">
        <f>IF(OR(Form3!L23&lt;&gt;"",Form3!M23&lt;&gt;"",Form3!N23&lt;&gt;""),ROUND((SUM(Form3!L23:'Form3'!N23)/200)*100,0),"")</f>
        <v>18</v>
      </c>
      <c r="P23" s="1">
        <f>IF(Analysis[Eng]="","",RANK(Analysis[[#This Row],[Eng]],Analysis[Eng],))</f>
        <v>27</v>
      </c>
      <c r="Q23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23" s="1" t="str">
        <f>IF(OR(Form3!O23&lt;&gt;"",Form3!P23&lt;&gt;""),ROUND((SUM(Form3!O23,Form3!P23)/100)*100,0),"")</f>
        <v/>
      </c>
      <c r="S23" s="1" t="str">
        <f>IF(Analysis[[#This Row],[Geo]]="","",RANK(Analysis[Geo],Analysis[Geo],0))</f>
        <v/>
      </c>
      <c r="T2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3" s="1" t="str">
        <f>IF(OR(Form3!Q23&lt;&gt;"",Form3!R23&lt;&gt;""),ROUND((SUM(Form3!Q23,Form3!R23)/150)*100,0),"")</f>
        <v/>
      </c>
      <c r="V23" s="1" t="str">
        <f>IF(Analysis[His]="","",RANK(Analysis[[#This Row],[His]], Analysis[His],0))</f>
        <v/>
      </c>
      <c r="W2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3" s="1">
        <f>IF(OR(Form3!S23&lt;&gt;"",Form3!T23&lt;&gt;""),ROUND((SUM(Form3!S23,Form3!T23)/200)*100,0),"")</f>
        <v>13</v>
      </c>
      <c r="Y23" s="1">
        <f>IF(Analysis[Maths]="","",RANK(Analysis[[#This Row],[Maths]],Analysis[Maths],0))</f>
        <v>14</v>
      </c>
      <c r="Z23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23" s="1">
        <f>IF(OR(Form3!U23&lt;&gt;"",Form3!V23&lt;&gt;""),ROUND((SUM(Form3!U23,Form3!V23)/140)*100,0), "")</f>
        <v>18</v>
      </c>
      <c r="AB23" s="1">
        <f>IF(Analysis[[#This Row],[Phy]]="","",RANK(Analysis[[#This Row],[Phy]],Analysis[Phy],0))</f>
        <v>9</v>
      </c>
      <c r="AC23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23" s="1">
        <f>IF(OR(Form3!W23&lt;&gt;"",Form3!X23&lt;&gt;""),ROUND((SUM(Form3!W23,Form3!X23)/150)*100,0), "")</f>
        <v>31</v>
      </c>
      <c r="AE23" s="1">
        <f>IF(Analysis[Sod]="","",RANK(Analysis[[#This Row],[Sod]],Analysis[Sod], 0))</f>
        <v>18</v>
      </c>
      <c r="AF23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23" s="1" t="str">
        <f>IF(OR(Form3!Y23&lt;&gt;"",Form3!Z23&lt;&gt;""),ROUND((SUM(Form3!Y23,Form3!Z23)/150)*100,0), "")</f>
        <v/>
      </c>
      <c r="AH23" s="1" t="str">
        <f>IF(Analysis[Bk]="","",RANK(Analysis[[#This Row],[Bk]],Analysis[Bk], 0))</f>
        <v/>
      </c>
      <c r="AI2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3" s="1"/>
      <c r="AK23" s="1"/>
    </row>
    <row r="24" spans="1:37" x14ac:dyDescent="0.25">
      <c r="A24" s="1" t="str">
        <f>IF(Form3!A24="","",Form3!A24)</f>
        <v>Moreen</v>
      </c>
      <c r="B24" s="1" t="str">
        <f>IF(Form3!B24="","",Form3!B24)</f>
        <v>Gondwe</v>
      </c>
      <c r="C24" s="1">
        <f>IF(OR(Form3!C24&lt;&gt;"",Form3!D24&lt;&gt;"" ),ROUND(((Form3!C24+Form3!D24)/140)*100,0),"")</f>
        <v>21</v>
      </c>
      <c r="D24" s="1">
        <f>IF(Analysis[[#This Row],[Agr]]="","", RANK(Analysis[[#This Row],[Agr]],Analysis[Agr],0))</f>
        <v>15</v>
      </c>
      <c r="E24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4" s="1">
        <f>IF(OR(Form3!E24&lt;&gt;"",Form3!F24&lt;&gt;""),ROUND((SUM(Form3!E24,Form3!F24)/140)*100,0),"")</f>
        <v>21</v>
      </c>
      <c r="G24" s="1">
        <f>IF(Analysis[Bio]="","",RANK(Analysis[[#This Row],[Bio]],Analysis[Bio],0))</f>
        <v>12</v>
      </c>
      <c r="H24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4" s="1" t="str">
        <f>IF(OR(Form3!G24&lt;&gt;"",Form3!H24&lt;&gt;""),ROUND((SUM(Form3!G24,Form3!H24)/140)*100,0),"")</f>
        <v/>
      </c>
      <c r="J24" s="1" t="str">
        <f>IF(Analysis[[#This Row],[Chem]]="","",RANK(Analysis[[#This Row],[Chem]],Analysis[Chem],0))</f>
        <v/>
      </c>
      <c r="K2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4" s="1">
        <f>IF(OR(Form3!I24&lt;&gt;"",Form3!J24&lt;&gt;"",Form3!K24&lt;&gt;""),ROUND((SUM(Form3!I24:'Form3'!K24)/220)*100,0),"")</f>
        <v>61</v>
      </c>
      <c r="M24" s="1">
        <f>IF(Analysis[Chi]="","",RANK(Analysis[[#This Row],[Chi]],Analysis[Chi],0))</f>
        <v>2</v>
      </c>
      <c r="N24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4</v>
      </c>
      <c r="O24" s="1">
        <f>IF(OR(Form3!L24&lt;&gt;"",Form3!M24&lt;&gt;"",Form3!N24&lt;&gt;""),ROUND((SUM(Form3!L24:'Form3'!N24)/200)*100,0),"")</f>
        <v>33</v>
      </c>
      <c r="P24" s="1">
        <f>IF(Analysis[Eng]="","",RANK(Analysis[[#This Row],[Eng]],Analysis[Eng],))</f>
        <v>16</v>
      </c>
      <c r="Q24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24" s="1">
        <f>IF(OR(Form3!O24&lt;&gt;"",Form3!P24&lt;&gt;""),ROUND((SUM(Form3!O24,Form3!P24)/100)*100,0),"")</f>
        <v>15</v>
      </c>
      <c r="S24" s="1">
        <f>IF(Analysis[[#This Row],[Geo]]="","",RANK(Analysis[Geo],Analysis[Geo],0))</f>
        <v>8</v>
      </c>
      <c r="T24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24" s="1">
        <f>IF(OR(Form3!Q24&lt;&gt;"",Form3!R24&lt;&gt;""),ROUND((SUM(Form3!Q24,Form3!R24)/150)*100,0),"")</f>
        <v>21</v>
      </c>
      <c r="V24" s="1">
        <f>IF(Analysis[His]="","",RANK(Analysis[[#This Row],[His]], Analysis[His],0))</f>
        <v>9</v>
      </c>
      <c r="W24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24" s="1">
        <f>IF(OR(Form3!S24&lt;&gt;"",Form3!T24&lt;&gt;""),ROUND((SUM(Form3!S24,Form3!T24)/200)*100,0),"")</f>
        <v>32</v>
      </c>
      <c r="Y24" s="1">
        <f>IF(Analysis[Maths]="","",RANK(Analysis[[#This Row],[Maths]],Analysis[Maths],0))</f>
        <v>5</v>
      </c>
      <c r="Z24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24" s="1" t="str">
        <f>IF(OR(Form3!U24&lt;&gt;"",Form3!V24&lt;&gt;""),ROUND((SUM(Form3!U24,Form3!V24)/140)*100,0), "")</f>
        <v/>
      </c>
      <c r="AB24" s="1" t="str">
        <f>IF(Analysis[[#This Row],[Phy]]="","",RANK(Analysis[[#This Row],[Phy]],Analysis[Phy],0))</f>
        <v/>
      </c>
      <c r="AC2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4" s="1">
        <f>IF(OR(Form3!W24&lt;&gt;"",Form3!X24&lt;&gt;""),ROUND((SUM(Form3!W24,Form3!X24)/150)*100,0), "")</f>
        <v>37</v>
      </c>
      <c r="AE24" s="1">
        <f>IF(Analysis[Sod]="","",RANK(Analysis[[#This Row],[Sod]],Analysis[Sod], 0))</f>
        <v>12</v>
      </c>
      <c r="AF24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24" s="1" t="str">
        <f>IF(OR(Form3!Y24&lt;&gt;"",Form3!Z24&lt;&gt;""),ROUND((SUM(Form3!Y24,Form3!Z24)/150)*100,0), "")</f>
        <v/>
      </c>
      <c r="AH24" s="1" t="str">
        <f>IF(Analysis[Bk]="","",RANK(Analysis[[#This Row],[Bk]],Analysis[Bk], 0))</f>
        <v/>
      </c>
      <c r="AI2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4" s="1"/>
      <c r="AK24" s="1"/>
    </row>
    <row r="25" spans="1:37" x14ac:dyDescent="0.25">
      <c r="A25" s="1" t="str">
        <f>IF(Form3!A25="","",Form3!A25)</f>
        <v>Patrick</v>
      </c>
      <c r="B25" s="1" t="str">
        <f>IF(Form3!B25="","",Form3!B25)</f>
        <v>Chibaba</v>
      </c>
      <c r="C25" s="1">
        <f>IF(OR(Form3!C25&lt;&gt;"",Form3!D25&lt;&gt;"" ),ROUND(((Form3!C25+Form3!D25)/140)*100,0),"")</f>
        <v>9</v>
      </c>
      <c r="D25" s="1">
        <f>IF(Analysis[[#This Row],[Agr]]="","", RANK(Analysis[[#This Row],[Agr]],Analysis[Agr],0))</f>
        <v>30</v>
      </c>
      <c r="E25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5" s="1">
        <f>IF(OR(Form3!E25&lt;&gt;"",Form3!F25&lt;&gt;""),ROUND((SUM(Form3!E25,Form3!F25)/140)*100,0),"")</f>
        <v>9</v>
      </c>
      <c r="G25" s="1">
        <f>IF(Analysis[Bio]="","",RANK(Analysis[[#This Row],[Bio]],Analysis[Bio],0))</f>
        <v>27</v>
      </c>
      <c r="H25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5" s="1" t="str">
        <f>IF(OR(Form3!G25&lt;&gt;"",Form3!H25&lt;&gt;""),ROUND((SUM(Form3!G25,Form3!H25)/140)*100,0),"")</f>
        <v/>
      </c>
      <c r="J25" s="1" t="str">
        <f>IF(Analysis[[#This Row],[Chem]]="","",RANK(Analysis[[#This Row],[Chem]],Analysis[Chem],0))</f>
        <v/>
      </c>
      <c r="K2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5" s="1">
        <f>IF(OR(Form3!I25&lt;&gt;"",Form3!J25&lt;&gt;"",Form3!K25&lt;&gt;""),ROUND((SUM(Form3!I25:'Form3'!K25)/220)*100,0),"")</f>
        <v>33</v>
      </c>
      <c r="M25" s="1">
        <f>IF(Analysis[Chi]="","",RANK(Analysis[[#This Row],[Chi]],Analysis[Chi],0))</f>
        <v>21</v>
      </c>
      <c r="N25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25" s="1">
        <f>IF(OR(Form3!L25&lt;&gt;"",Form3!M25&lt;&gt;"",Form3!N25&lt;&gt;""),ROUND((SUM(Form3!L25:'Form3'!N25)/200)*100,0),"")</f>
        <v>30</v>
      </c>
      <c r="P25" s="1">
        <f>IF(Analysis[Eng]="","",RANK(Analysis[[#This Row],[Eng]],Analysis[Eng],))</f>
        <v>19</v>
      </c>
      <c r="Q25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25" s="1">
        <f>IF(OR(Form3!O25&lt;&gt;"",Form3!P25&lt;&gt;""),ROUND((SUM(Form3!O25,Form3!P25)/100)*100,0),"")</f>
        <v>28</v>
      </c>
      <c r="S25" s="1">
        <f>IF(Analysis[[#This Row],[Geo]]="","",RANK(Analysis[Geo],Analysis[Geo],0))</f>
        <v>5</v>
      </c>
      <c r="T25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25" s="1">
        <f>IF(OR(Form3!Q25&lt;&gt;"",Form3!R25&lt;&gt;""),ROUND((SUM(Form3!Q25,Form3!R25)/150)*100,0),"")</f>
        <v>27</v>
      </c>
      <c r="V25" s="1">
        <f>IF(Analysis[His]="","",RANK(Analysis[[#This Row],[His]], Analysis[His],0))</f>
        <v>8</v>
      </c>
      <c r="W25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25" s="1" t="str">
        <f>IF(OR(Form3!S25&lt;&gt;"",Form3!T25&lt;&gt;""),ROUND((SUM(Form3!S25,Form3!T25)/200)*100,0),"")</f>
        <v/>
      </c>
      <c r="Y25" s="1" t="str">
        <f>IF(Analysis[Maths]="","",RANK(Analysis[[#This Row],[Maths]],Analysis[Maths],0))</f>
        <v/>
      </c>
      <c r="Z2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25" s="1" t="str">
        <f>IF(OR(Form3!U25&lt;&gt;"",Form3!V25&lt;&gt;""),ROUND((SUM(Form3!U25,Form3!V25)/140)*100,0), "")</f>
        <v/>
      </c>
      <c r="AB25" s="1" t="str">
        <f>IF(Analysis[[#This Row],[Phy]]="","",RANK(Analysis[[#This Row],[Phy]],Analysis[Phy],0))</f>
        <v/>
      </c>
      <c r="AC2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5" s="1">
        <f>IF(OR(Form3!W25&lt;&gt;"",Form3!X25&lt;&gt;""),ROUND((SUM(Form3!W25,Form3!X25)/150)*100,0), "")</f>
        <v>39</v>
      </c>
      <c r="AE25" s="1">
        <f>IF(Analysis[Sod]="","",RANK(Analysis[[#This Row],[Sod]],Analysis[Sod], 0))</f>
        <v>11</v>
      </c>
      <c r="AF25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25" s="1" t="str">
        <f>IF(OR(Form3!Y25&lt;&gt;"",Form3!Z25&lt;&gt;""),ROUND((SUM(Form3!Y25,Form3!Z25)/150)*100,0), "")</f>
        <v/>
      </c>
      <c r="AH25" s="1" t="str">
        <f>IF(Analysis[Bk]="","",RANK(Analysis[[#This Row],[Bk]],Analysis[Bk], 0))</f>
        <v/>
      </c>
      <c r="AI2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5" s="1"/>
      <c r="AK25" s="1"/>
    </row>
    <row r="26" spans="1:37" x14ac:dyDescent="0.25">
      <c r="A26" s="1" t="str">
        <f>IF(Form3!A26="","",Form3!A26)</f>
        <v>Peter</v>
      </c>
      <c r="B26" s="1" t="str">
        <f>IF(Form3!B26="","",Form3!B26)</f>
        <v>Simbeye</v>
      </c>
      <c r="C26" s="1">
        <f>IF(OR(Form3!C26&lt;&gt;"",Form3!D26&lt;&gt;"" ),ROUND(((Form3!C26+Form3!D26)/140)*100,0),"")</f>
        <v>9</v>
      </c>
      <c r="D26" s="1">
        <f>IF(Analysis[[#This Row],[Agr]]="","", RANK(Analysis[[#This Row],[Agr]],Analysis[Agr],0))</f>
        <v>30</v>
      </c>
      <c r="E26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6" s="1">
        <f>IF(OR(Form3!E26&lt;&gt;"",Form3!F26&lt;&gt;""),ROUND((SUM(Form3!E26,Form3!F26)/140)*100,0),"")</f>
        <v>18</v>
      </c>
      <c r="G26" s="1">
        <f>IF(Analysis[Bio]="","",RANK(Analysis[[#This Row],[Bio]],Analysis[Bio],0))</f>
        <v>14</v>
      </c>
      <c r="H26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6" s="1" t="str">
        <f>IF(OR(Form3!G26&lt;&gt;"",Form3!H26&lt;&gt;""),ROUND((SUM(Form3!G26,Form3!H26)/140)*100,0),"")</f>
        <v/>
      </c>
      <c r="J26" s="1" t="str">
        <f>IF(Analysis[[#This Row],[Chem]]="","",RANK(Analysis[[#This Row],[Chem]],Analysis[Chem],0))</f>
        <v/>
      </c>
      <c r="K2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6" s="1" t="str">
        <f>IF(OR(Form3!I26&lt;&gt;"",Form3!J26&lt;&gt;"",Form3!K26&lt;&gt;""),ROUND((SUM(Form3!I26:'Form3'!K26)/220)*100,0),"")</f>
        <v/>
      </c>
      <c r="M26" s="1" t="str">
        <f>IF(Analysis[Chi]="","",RANK(Analysis[[#This Row],[Chi]],Analysis[Chi],0))</f>
        <v/>
      </c>
      <c r="N2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6" s="1">
        <f>IF(OR(Form3!L26&lt;&gt;"",Form3!M26&lt;&gt;"",Form3!N26&lt;&gt;""),ROUND((SUM(Form3!L26:'Form3'!N26)/200)*100,0),"")</f>
        <v>15</v>
      </c>
      <c r="P26" s="1">
        <f>IF(Analysis[Eng]="","",RANK(Analysis[[#This Row],[Eng]],Analysis[Eng],))</f>
        <v>29</v>
      </c>
      <c r="Q26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26" s="1" t="str">
        <f>IF(OR(Form3!O26&lt;&gt;"",Form3!P26&lt;&gt;""),ROUND((SUM(Form3!O26,Form3!P26)/100)*100,0),"")</f>
        <v/>
      </c>
      <c r="S26" s="1" t="str">
        <f>IF(Analysis[[#This Row],[Geo]]="","",RANK(Analysis[Geo],Analysis[Geo],0))</f>
        <v/>
      </c>
      <c r="T2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6" s="1">
        <f>IF(OR(Form3!Q26&lt;&gt;"",Form3!R26&lt;&gt;""),ROUND((SUM(Form3!Q26,Form3!R26)/150)*100,0),"")</f>
        <v>18</v>
      </c>
      <c r="V26" s="1">
        <f>IF(Analysis[His]="","",RANK(Analysis[[#This Row],[His]], Analysis[His],0))</f>
        <v>12</v>
      </c>
      <c r="W26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26" s="1">
        <f>IF(OR(Form3!S26&lt;&gt;"",Form3!T26&lt;&gt;""),ROUND((SUM(Form3!S26,Form3!T26)/200)*100,0),"")</f>
        <v>2</v>
      </c>
      <c r="Y26" s="1">
        <f>IF(Analysis[Maths]="","",RANK(Analysis[[#This Row],[Maths]],Analysis[Maths],0))</f>
        <v>26</v>
      </c>
      <c r="Z26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26" s="1" t="str">
        <f>IF(OR(Form3!U26&lt;&gt;"",Form3!V26&lt;&gt;""),ROUND((SUM(Form3!U26,Form3!V26)/140)*100,0), "")</f>
        <v/>
      </c>
      <c r="AB26" s="1" t="str">
        <f>IF(Analysis[[#This Row],[Phy]]="","",RANK(Analysis[[#This Row],[Phy]],Analysis[Phy],0))</f>
        <v/>
      </c>
      <c r="AC2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6" s="1">
        <f>IF(OR(Form3!W26&lt;&gt;"",Form3!X26&lt;&gt;""),ROUND((SUM(Form3!W26,Form3!X26)/150)*100,0), "")</f>
        <v>25</v>
      </c>
      <c r="AE26" s="1">
        <f>IF(Analysis[Sod]="","",RANK(Analysis[[#This Row],[Sod]],Analysis[Sod], 0))</f>
        <v>20</v>
      </c>
      <c r="AF26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26" s="1" t="str">
        <f>IF(OR(Form3!Y26&lt;&gt;"",Form3!Z26&lt;&gt;""),ROUND((SUM(Form3!Y26,Form3!Z26)/150)*100,0), "")</f>
        <v/>
      </c>
      <c r="AH26" s="1" t="str">
        <f>IF(Analysis[Bk]="","",RANK(Analysis[[#This Row],[Bk]],Analysis[Bk], 0))</f>
        <v/>
      </c>
      <c r="AI2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6" s="1"/>
      <c r="AK26" s="1"/>
    </row>
    <row r="27" spans="1:37" x14ac:dyDescent="0.25">
      <c r="A27" s="1" t="str">
        <f>IF(Form3!A27="","",Form3!A27)</f>
        <v>Philles</v>
      </c>
      <c r="B27" s="1" t="str">
        <f>IF(Form3!B27="","",Form3!B27)</f>
        <v>Siame</v>
      </c>
      <c r="C27" s="1">
        <f>IF(OR(Form3!C27&lt;&gt;"",Form3!D27&lt;&gt;"" ),ROUND(((Form3!C27+Form3!D27)/140)*100,0),"")</f>
        <v>21</v>
      </c>
      <c r="D27" s="1">
        <f>IF(Analysis[[#This Row],[Agr]]="","", RANK(Analysis[[#This Row],[Agr]],Analysis[Agr],0))</f>
        <v>15</v>
      </c>
      <c r="E27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7" s="1">
        <f>IF(OR(Form3!E27&lt;&gt;"",Form3!F27&lt;&gt;""),ROUND((SUM(Form3!E27,Form3!F27)/140)*100,0),"")</f>
        <v>20</v>
      </c>
      <c r="G27" s="1">
        <f>IF(Analysis[Bio]="","",RANK(Analysis[[#This Row],[Bio]],Analysis[Bio],0))</f>
        <v>13</v>
      </c>
      <c r="H27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7" s="1" t="str">
        <f>IF(OR(Form3!G27&lt;&gt;"",Form3!H27&lt;&gt;""),ROUND((SUM(Form3!G27,Form3!H27)/140)*100,0),"")</f>
        <v/>
      </c>
      <c r="J27" s="1" t="str">
        <f>IF(Analysis[[#This Row],[Chem]]="","",RANK(Analysis[[#This Row],[Chem]],Analysis[Chem],0))</f>
        <v/>
      </c>
      <c r="K2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7" s="1" t="str">
        <f>IF(OR(Form3!I27&lt;&gt;"",Form3!J27&lt;&gt;"",Form3!K27&lt;&gt;""),ROUND((SUM(Form3!I27:'Form3'!K27)/220)*100,0),"")</f>
        <v/>
      </c>
      <c r="M27" s="1" t="str">
        <f>IF(Analysis[Chi]="","",RANK(Analysis[[#This Row],[Chi]],Analysis[Chi],0))</f>
        <v/>
      </c>
      <c r="N2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7" s="1">
        <f>IF(OR(Form3!L27&lt;&gt;"",Form3!M27&lt;&gt;"",Form3!N27&lt;&gt;""),ROUND((SUM(Form3!L27:'Form3'!N27)/200)*100,0),"")</f>
        <v>34</v>
      </c>
      <c r="P27" s="1">
        <f>IF(Analysis[Eng]="","",RANK(Analysis[[#This Row],[Eng]],Analysis[Eng],))</f>
        <v>15</v>
      </c>
      <c r="Q27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27" s="1">
        <f>IF(OR(Form3!O27&lt;&gt;"",Form3!P27&lt;&gt;""),ROUND((SUM(Form3!O27,Form3!P27)/100)*100,0),"")</f>
        <v>17</v>
      </c>
      <c r="S27" s="1">
        <f>IF(Analysis[[#This Row],[Geo]]="","",RANK(Analysis[Geo],Analysis[Geo],0))</f>
        <v>7</v>
      </c>
      <c r="T27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27" s="1" t="str">
        <f>IF(OR(Form3!Q27&lt;&gt;"",Form3!R27&lt;&gt;""),ROUND((SUM(Form3!Q27,Form3!R27)/150)*100,0),"")</f>
        <v/>
      </c>
      <c r="V27" s="1" t="str">
        <f>IF(Analysis[His]="","",RANK(Analysis[[#This Row],[His]], Analysis[His],0))</f>
        <v/>
      </c>
      <c r="W2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7" s="1">
        <f>IF(OR(Form3!S27&lt;&gt;"",Form3!T27&lt;&gt;""),ROUND((SUM(Form3!S27,Form3!T27)/200)*100,0),"")</f>
        <v>4</v>
      </c>
      <c r="Y27" s="1">
        <f>IF(Analysis[Maths]="","",RANK(Analysis[[#This Row],[Maths]],Analysis[Maths],0))</f>
        <v>24</v>
      </c>
      <c r="Z27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27" s="1" t="str">
        <f>IF(OR(Form3!U27&lt;&gt;"",Form3!V27&lt;&gt;""),ROUND((SUM(Form3!U27,Form3!V27)/140)*100,0), "")</f>
        <v/>
      </c>
      <c r="AB27" s="1" t="str">
        <f>IF(Analysis[[#This Row],[Phy]]="","",RANK(Analysis[[#This Row],[Phy]],Analysis[Phy],0))</f>
        <v/>
      </c>
      <c r="AC2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27" s="1">
        <f>IF(OR(Form3!W27&lt;&gt;"",Form3!X27&lt;&gt;""),ROUND((SUM(Form3!W27,Form3!X27)/150)*100,0), "")</f>
        <v>33</v>
      </c>
      <c r="AE27" s="1">
        <f>IF(Analysis[Sod]="","",RANK(Analysis[[#This Row],[Sod]],Analysis[Sod], 0))</f>
        <v>15</v>
      </c>
      <c r="AF27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27" s="1">
        <f>IF(OR(Form3!Y27&lt;&gt;"",Form3!Z27&lt;&gt;""),ROUND((SUM(Form3!Y27,Form3!Z27)/150)*100,0), "")</f>
        <v>19</v>
      </c>
      <c r="AH27" s="1">
        <f>IF(Analysis[Bk]="","",RANK(Analysis[[#This Row],[Bk]],Analysis[Bk], 0))</f>
        <v>7</v>
      </c>
      <c r="AI27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27" s="1"/>
      <c r="AK27" s="1"/>
    </row>
    <row r="28" spans="1:37" x14ac:dyDescent="0.25">
      <c r="A28" s="1" t="str">
        <f>IF(Form3!A28="","",Form3!A28)</f>
        <v>Precious</v>
      </c>
      <c r="B28" s="1" t="str">
        <f>IF(Form3!B28="","",Form3!B28)</f>
        <v>Simbeye</v>
      </c>
      <c r="C28" s="1">
        <f>IF(OR(Form3!C28&lt;&gt;"",Form3!D28&lt;&gt;"" ),ROUND(((Form3!C28+Form3!D28)/140)*100,0),"")</f>
        <v>34</v>
      </c>
      <c r="D28" s="1">
        <f>IF(Analysis[[#This Row],[Agr]]="","", RANK(Analysis[[#This Row],[Agr]],Analysis[Agr],0))</f>
        <v>9</v>
      </c>
      <c r="E28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28" s="1">
        <f>IF(OR(Form3!E28&lt;&gt;"",Form3!F28&lt;&gt;""),ROUND((SUM(Form3!E28,Form3!F28)/140)*100,0),"")</f>
        <v>31</v>
      </c>
      <c r="G28" s="1">
        <f>IF(Analysis[Bio]="","",RANK(Analysis[[#This Row],[Bio]],Analysis[Bio],0))</f>
        <v>7</v>
      </c>
      <c r="H28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28" s="1">
        <f>IF(OR(Form3!G28&lt;&gt;"",Form3!H28&lt;&gt;""),ROUND((SUM(Form3!G28,Form3!H28)/140)*100,0),"")</f>
        <v>1</v>
      </c>
      <c r="J28" s="1">
        <f>IF(Analysis[[#This Row],[Chem]]="","",RANK(Analysis[[#This Row],[Chem]],Analysis[Chem],0))</f>
        <v>10</v>
      </c>
      <c r="K28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28" s="1" t="str">
        <f>IF(OR(Form3!I28&lt;&gt;"",Form3!J28&lt;&gt;"",Form3!K28&lt;&gt;""),ROUND((SUM(Form3!I28:'Form3'!K28)/220)*100,0),"")</f>
        <v/>
      </c>
      <c r="M28" s="1" t="str">
        <f>IF(Analysis[Chi]="","",RANK(Analysis[[#This Row],[Chi]],Analysis[Chi],0))</f>
        <v/>
      </c>
      <c r="N2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28" s="1">
        <f>IF(OR(Form3!L28&lt;&gt;"",Form3!M28&lt;&gt;"",Form3!N28&lt;&gt;""),ROUND((SUM(Form3!L28:'Form3'!N28)/200)*100,0),"")</f>
        <v>41</v>
      </c>
      <c r="P28" s="1">
        <f>IF(Analysis[Eng]="","",RANK(Analysis[[#This Row],[Eng]],Analysis[Eng],))</f>
        <v>8</v>
      </c>
      <c r="Q28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8</v>
      </c>
      <c r="R28" s="1">
        <f>IF(OR(Form3!O28&lt;&gt;"",Form3!P28&lt;&gt;""),ROUND((SUM(Form3!O28,Form3!P28)/100)*100,0),"")</f>
        <v>48</v>
      </c>
      <c r="S28" s="1">
        <f>IF(Analysis[[#This Row],[Geo]]="","",RANK(Analysis[Geo],Analysis[Geo],0))</f>
        <v>2</v>
      </c>
      <c r="T28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7</v>
      </c>
      <c r="U28" s="1" t="str">
        <f>IF(OR(Form3!Q28&lt;&gt;"",Form3!R28&lt;&gt;""),ROUND((SUM(Form3!Q28,Form3!R28)/150)*100,0),"")</f>
        <v/>
      </c>
      <c r="V28" s="1" t="str">
        <f>IF(Analysis[His]="","",RANK(Analysis[[#This Row],[His]], Analysis[His],0))</f>
        <v/>
      </c>
      <c r="W2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8" s="1">
        <f>IF(OR(Form3!S28&lt;&gt;"",Form3!T28&lt;&gt;""),ROUND((SUM(Form3!S28,Form3!T28)/200)*100,0),"")</f>
        <v>41</v>
      </c>
      <c r="Y28" s="1">
        <f>IF(Analysis[Maths]="","",RANK(Analysis[[#This Row],[Maths]],Analysis[Maths],0))</f>
        <v>4</v>
      </c>
      <c r="Z28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8</v>
      </c>
      <c r="AA28" s="1">
        <f>IF(OR(Form3!U28&lt;&gt;"",Form3!V28&lt;&gt;""),ROUND((SUM(Form3!U28,Form3!V28)/140)*100,0), "")</f>
        <v>35</v>
      </c>
      <c r="AB28" s="1">
        <f>IF(Analysis[[#This Row],[Phy]]="","",RANK(Analysis[[#This Row],[Phy]],Analysis[Phy],0))</f>
        <v>5</v>
      </c>
      <c r="AC28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28" s="1" t="str">
        <f>IF(OR(Form3!W28&lt;&gt;"",Form3!X28&lt;&gt;""),ROUND((SUM(Form3!W28,Form3!X28)/150)*100,0), "")</f>
        <v/>
      </c>
      <c r="AE28" s="1" t="str">
        <f>IF(Analysis[Sod]="","",RANK(Analysis[[#This Row],[Sod]],Analysis[Sod], 0))</f>
        <v/>
      </c>
      <c r="AF2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28" s="1" t="str">
        <f>IF(OR(Form3!Y28&lt;&gt;"",Form3!Z28&lt;&gt;""),ROUND((SUM(Form3!Y28,Form3!Z28)/150)*100,0), "")</f>
        <v/>
      </c>
      <c r="AH28" s="1" t="str">
        <f>IF(Analysis[Bk]="","",RANK(Analysis[[#This Row],[Bk]],Analysis[Bk], 0))</f>
        <v/>
      </c>
      <c r="AI2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8" s="1"/>
      <c r="AK28" s="1"/>
    </row>
    <row r="29" spans="1:37" x14ac:dyDescent="0.25">
      <c r="A29" s="1" t="str">
        <f>IF(Form3!A29="","",Form3!A29)</f>
        <v>Rachael</v>
      </c>
      <c r="B29" s="1" t="str">
        <f>IF(Form3!B29="","",Form3!B29)</f>
        <v>Banda</v>
      </c>
      <c r="C29" s="1">
        <f>IF(OR(Form3!C29&lt;&gt;"",Form3!D29&lt;&gt;"" ),ROUND(((Form3!C29+Form3!D29)/140)*100,0),"")</f>
        <v>46</v>
      </c>
      <c r="D29" s="1">
        <f>IF(Analysis[[#This Row],[Agr]]="","", RANK(Analysis[[#This Row],[Agr]],Analysis[Agr],0))</f>
        <v>4</v>
      </c>
      <c r="E29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7</v>
      </c>
      <c r="F29" s="1">
        <f>IF(OR(Form3!E29&lt;&gt;"",Form3!F29&lt;&gt;""),ROUND((SUM(Form3!E29,Form3!F29)/140)*100,0),"")</f>
        <v>63</v>
      </c>
      <c r="G29" s="1">
        <f>IF(Analysis[Bio]="","",RANK(Analysis[[#This Row],[Bio]],Analysis[Bio],0))</f>
        <v>2</v>
      </c>
      <c r="H29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4</v>
      </c>
      <c r="I29" s="1" t="str">
        <f>IF(OR(Form3!G29&lt;&gt;"",Form3!H29&lt;&gt;""),ROUND((SUM(Form3!G29,Form3!H29)/140)*100,0),"")</f>
        <v/>
      </c>
      <c r="J29" s="1" t="str">
        <f>IF(Analysis[[#This Row],[Chem]]="","",RANK(Analysis[[#This Row],[Chem]],Analysis[Chem],0))</f>
        <v/>
      </c>
      <c r="K2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29" s="1">
        <f>IF(OR(Form3!I29&lt;&gt;"",Form3!J29&lt;&gt;"",Form3!K29&lt;&gt;""),ROUND((SUM(Form3!I29:'Form3'!K29)/220)*100,0),"")</f>
        <v>52</v>
      </c>
      <c r="M29" s="1">
        <f>IF(Analysis[Chi]="","",RANK(Analysis[[#This Row],[Chi]],Analysis[Chi],0))</f>
        <v>7</v>
      </c>
      <c r="N29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6</v>
      </c>
      <c r="O29" s="1">
        <f>IF(OR(Form3!L29&lt;&gt;"",Form3!M29&lt;&gt;"",Form3!N29&lt;&gt;""),ROUND((SUM(Form3!L29:'Form3'!N29)/200)*100,0),"")</f>
        <v>40</v>
      </c>
      <c r="P29" s="1">
        <f>IF(Analysis[Eng]="","",RANK(Analysis[[#This Row],[Eng]],Analysis[Eng],))</f>
        <v>9</v>
      </c>
      <c r="Q29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8</v>
      </c>
      <c r="R29" s="1" t="str">
        <f>IF(OR(Form3!O29&lt;&gt;"",Form3!P29&lt;&gt;""),ROUND((SUM(Form3!O29,Form3!P29)/100)*100,0),"")</f>
        <v/>
      </c>
      <c r="S29" s="1" t="str">
        <f>IF(Analysis[[#This Row],[Geo]]="","",RANK(Analysis[Geo],Analysis[Geo],0))</f>
        <v/>
      </c>
      <c r="T2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29" s="1" t="str">
        <f>IF(OR(Form3!Q29&lt;&gt;"",Form3!R29&lt;&gt;""),ROUND((SUM(Form3!Q29,Form3!R29)/150)*100,0),"")</f>
        <v/>
      </c>
      <c r="V29" s="1" t="str">
        <f>IF(Analysis[His]="","",RANK(Analysis[[#This Row],[His]], Analysis[His],0))</f>
        <v/>
      </c>
      <c r="W2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29" s="1">
        <f>IF(OR(Form3!S29&lt;&gt;"",Form3!T29&lt;&gt;""),ROUND((SUM(Form3!S29,Form3!T29)/200)*100,0),"")</f>
        <v>18</v>
      </c>
      <c r="Y29" s="1">
        <f>IF(Analysis[Maths]="","",RANK(Analysis[[#This Row],[Maths]],Analysis[Maths],0))</f>
        <v>9</v>
      </c>
      <c r="Z29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29" s="1">
        <f>IF(OR(Form3!U29&lt;&gt;"",Form3!V29&lt;&gt;""),ROUND((SUM(Form3!U29,Form3!V29)/140)*100,0), "")</f>
        <v>50</v>
      </c>
      <c r="AB29" s="1">
        <f>IF(Analysis[[#This Row],[Phy]]="","",RANK(Analysis[[#This Row],[Phy]],Analysis[Phy],0))</f>
        <v>2</v>
      </c>
      <c r="AC29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6</v>
      </c>
      <c r="AD29" s="1">
        <f>IF(OR(Form3!W29&lt;&gt;"",Form3!X29&lt;&gt;""),ROUND((SUM(Form3!W29,Form3!X29)/150)*100,0), "")</f>
        <v>33</v>
      </c>
      <c r="AE29" s="1">
        <f>IF(Analysis[Sod]="","",RANK(Analysis[[#This Row],[Sod]],Analysis[Sod], 0))</f>
        <v>15</v>
      </c>
      <c r="AF29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29" s="1" t="str">
        <f>IF(OR(Form3!Y29&lt;&gt;"",Form3!Z29&lt;&gt;""),ROUND((SUM(Form3!Y29,Form3!Z29)/150)*100,0), "")</f>
        <v/>
      </c>
      <c r="AH29" s="1" t="str">
        <f>IF(Analysis[Bk]="","",RANK(Analysis[[#This Row],[Bk]],Analysis[Bk], 0))</f>
        <v/>
      </c>
      <c r="AI2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29" s="1"/>
      <c r="AK29" s="1"/>
    </row>
    <row r="30" spans="1:37" x14ac:dyDescent="0.25">
      <c r="A30" s="1" t="str">
        <f>IF(Form3!A30="","",Form3!A30)</f>
        <v>Rachael</v>
      </c>
      <c r="B30" s="1" t="str">
        <f>IF(Form3!B30="","",Form3!B30)</f>
        <v>Malinga</v>
      </c>
      <c r="C30" s="1">
        <f>IF(OR(Form3!C30&lt;&gt;"",Form3!D30&lt;&gt;"" ),ROUND(((Form3!C30+Form3!D30)/140)*100,0),"")</f>
        <v>14</v>
      </c>
      <c r="D30" s="1">
        <f>IF(Analysis[[#This Row],[Agr]]="","", RANK(Analysis[[#This Row],[Agr]],Analysis[Agr],0))</f>
        <v>21</v>
      </c>
      <c r="E30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30" s="1">
        <f>IF(OR(Form3!E30&lt;&gt;"",Form3!F30&lt;&gt;""),ROUND((SUM(Form3!E30,Form3!F30)/140)*100,0),"")</f>
        <v>9</v>
      </c>
      <c r="G30" s="1">
        <f>IF(Analysis[Bio]="","",RANK(Analysis[[#This Row],[Bio]],Analysis[Bio],0))</f>
        <v>27</v>
      </c>
      <c r="H30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0" s="1">
        <f>IF(OR(Form3!G30&lt;&gt;"",Form3!H30&lt;&gt;""),ROUND((SUM(Form3!G30,Form3!H30)/140)*100,0),"")</f>
        <v>2</v>
      </c>
      <c r="J30" s="1">
        <f>IF(Analysis[[#This Row],[Chem]]="","",RANK(Analysis[[#This Row],[Chem]],Analysis[Chem],0))</f>
        <v>9</v>
      </c>
      <c r="K30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30" s="1">
        <f>IF(OR(Form3!I30&lt;&gt;"",Form3!J30&lt;&gt;"",Form3!K30&lt;&gt;""),ROUND((SUM(Form3!I30:'Form3'!K30)/220)*100,0),"")</f>
        <v>35</v>
      </c>
      <c r="M30" s="1">
        <f>IF(Analysis[Chi]="","",RANK(Analysis[[#This Row],[Chi]],Analysis[Chi],0))</f>
        <v>18</v>
      </c>
      <c r="N30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30" s="1">
        <f>IF(OR(Form3!L30&lt;&gt;"",Form3!M30&lt;&gt;"",Form3!N30&lt;&gt;""),ROUND((SUM(Form3!L30:'Form3'!N30)/200)*100,0),"")</f>
        <v>11</v>
      </c>
      <c r="P30" s="1">
        <f>IF(Analysis[Eng]="","",RANK(Analysis[[#This Row],[Eng]],Analysis[Eng],))</f>
        <v>31</v>
      </c>
      <c r="Q30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30" s="1">
        <f>IF(OR(Form3!O30&lt;&gt;"",Form3!P30&lt;&gt;""),ROUND((SUM(Form3!O30,Form3!P30)/100)*100,0),"")</f>
        <v>10</v>
      </c>
      <c r="S30" s="1">
        <f>IF(Analysis[[#This Row],[Geo]]="","",RANK(Analysis[Geo],Analysis[Geo],0))</f>
        <v>11</v>
      </c>
      <c r="T30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30" s="1" t="str">
        <f>IF(OR(Form3!Q30&lt;&gt;"",Form3!R30&lt;&gt;""),ROUND((SUM(Form3!Q30,Form3!R30)/150)*100,0),"")</f>
        <v/>
      </c>
      <c r="V30" s="1" t="str">
        <f>IF(Analysis[His]="","",RANK(Analysis[[#This Row],[His]], Analysis[His],0))</f>
        <v/>
      </c>
      <c r="W3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0" s="1">
        <f>IF(OR(Form3!S30&lt;&gt;"",Form3!T30&lt;&gt;""),ROUND((SUM(Form3!S30,Form3!T30)/200)*100,0),"")</f>
        <v>9</v>
      </c>
      <c r="Y30" s="1">
        <f>IF(Analysis[Maths]="","",RANK(Analysis[[#This Row],[Maths]],Analysis[Maths],0))</f>
        <v>17</v>
      </c>
      <c r="Z30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30" s="1">
        <f>IF(OR(Form3!U30&lt;&gt;"",Form3!V30&lt;&gt;""),ROUND((SUM(Form3!U30,Form3!V30)/140)*100,0), "")</f>
        <v>30</v>
      </c>
      <c r="AB30" s="1">
        <f>IF(Analysis[[#This Row],[Phy]]="","",RANK(Analysis[[#This Row],[Phy]],Analysis[Phy],0))</f>
        <v>6</v>
      </c>
      <c r="AC30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30" s="1" t="str">
        <f>IF(OR(Form3!W30&lt;&gt;"",Form3!X30&lt;&gt;""),ROUND((SUM(Form3!W30,Form3!X30)/150)*100,0), "")</f>
        <v/>
      </c>
      <c r="AE30" s="1" t="str">
        <f>IF(Analysis[Sod]="","",RANK(Analysis[[#This Row],[Sod]],Analysis[Sod], 0))</f>
        <v/>
      </c>
      <c r="AF3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0" s="1" t="str">
        <f>IF(OR(Form3!Y30&lt;&gt;"",Form3!Z30&lt;&gt;""),ROUND((SUM(Form3!Y30,Form3!Z30)/150)*100,0), "")</f>
        <v/>
      </c>
      <c r="AH30" s="1" t="str">
        <f>IF(Analysis[Bk]="","",RANK(Analysis[[#This Row],[Bk]],Analysis[Bk], 0))</f>
        <v/>
      </c>
      <c r="AI3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0" s="1"/>
      <c r="AK30" s="1"/>
    </row>
    <row r="31" spans="1:37" x14ac:dyDescent="0.25">
      <c r="A31" s="1" t="str">
        <f>IF(Form3!A31="","",Form3!A31)</f>
        <v>Rehema</v>
      </c>
      <c r="B31" s="1" t="str">
        <f>IF(Form3!B31="","",Form3!B31)</f>
        <v>Mkisi</v>
      </c>
      <c r="C31" s="1">
        <f>IF(OR(Form3!C31&lt;&gt;"",Form3!D31&lt;&gt;"" ),ROUND(((Form3!C31+Form3!D31)/140)*100,0),"")</f>
        <v>19</v>
      </c>
      <c r="D31" s="1">
        <f>IF(Analysis[[#This Row],[Agr]]="","", RANK(Analysis[[#This Row],[Agr]],Analysis[Agr],0))</f>
        <v>17</v>
      </c>
      <c r="E31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31" s="1">
        <f>IF(OR(Form3!E31&lt;&gt;"",Form3!F31&lt;&gt;""),ROUND((SUM(Form3!E31,Form3!F31)/140)*100,0),"")</f>
        <v>17</v>
      </c>
      <c r="G31" s="1">
        <f>IF(Analysis[Bio]="","",RANK(Analysis[[#This Row],[Bio]],Analysis[Bio],0))</f>
        <v>15</v>
      </c>
      <c r="H31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1" s="1">
        <f>IF(OR(Form3!G31&lt;&gt;"",Form3!H31&lt;&gt;""),ROUND((SUM(Form3!G31,Form3!H31)/140)*100,0),"")</f>
        <v>9</v>
      </c>
      <c r="J31" s="1">
        <f>IF(Analysis[[#This Row],[Chem]]="","",RANK(Analysis[[#This Row],[Chem]],Analysis[Chem],0))</f>
        <v>3</v>
      </c>
      <c r="K31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31" s="1">
        <f>IF(OR(Form3!I31&lt;&gt;"",Form3!J31&lt;&gt;"",Form3!K31&lt;&gt;""),ROUND((SUM(Form3!I31:'Form3'!K31)/220)*100,0),"")</f>
        <v>44</v>
      </c>
      <c r="M31" s="1">
        <f>IF(Analysis[Chi]="","",RANK(Analysis[[#This Row],[Chi]],Analysis[Chi],0))</f>
        <v>11</v>
      </c>
      <c r="N31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8</v>
      </c>
      <c r="O31" s="1">
        <f>IF(OR(Form3!L31&lt;&gt;"",Form3!M31&lt;&gt;"",Form3!N31&lt;&gt;""),ROUND((SUM(Form3!L31:'Form3'!N31)/200)*100,0),"")</f>
        <v>29</v>
      </c>
      <c r="P31" s="1">
        <f>IF(Analysis[Eng]="","",RANK(Analysis[[#This Row],[Eng]],Analysis[Eng],))</f>
        <v>20</v>
      </c>
      <c r="Q31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31" s="1" t="str">
        <f>IF(OR(Form3!O31&lt;&gt;"",Form3!P31&lt;&gt;""),ROUND((SUM(Form3!O31,Form3!P31)/100)*100,0),"")</f>
        <v/>
      </c>
      <c r="S31" s="1" t="str">
        <f>IF(Analysis[[#This Row],[Geo]]="","",RANK(Analysis[Geo],Analysis[Geo],0))</f>
        <v/>
      </c>
      <c r="T3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1" s="1" t="str">
        <f>IF(OR(Form3!Q31&lt;&gt;"",Form3!R31&lt;&gt;""),ROUND((SUM(Form3!Q31,Form3!R31)/150)*100,0),"")</f>
        <v/>
      </c>
      <c r="V31" s="1" t="str">
        <f>IF(Analysis[His]="","",RANK(Analysis[[#This Row],[His]], Analysis[His],0))</f>
        <v/>
      </c>
      <c r="W3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1" s="1">
        <f>IF(OR(Form3!S31&lt;&gt;"",Form3!T31&lt;&gt;""),ROUND((SUM(Form3!S31,Form3!T31)/200)*100,0),"")</f>
        <v>13</v>
      </c>
      <c r="Y31" s="1">
        <f>IF(Analysis[Maths]="","",RANK(Analysis[[#This Row],[Maths]],Analysis[Maths],0))</f>
        <v>14</v>
      </c>
      <c r="Z31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31" s="1">
        <f>IF(OR(Form3!U31&lt;&gt;"",Form3!V31&lt;&gt;""),ROUND((SUM(Form3!U31,Form3!V31)/140)*100,0), "")</f>
        <v>14</v>
      </c>
      <c r="AB31" s="1">
        <f>IF(Analysis[[#This Row],[Phy]]="","",RANK(Analysis[[#This Row],[Phy]],Analysis[Phy],0))</f>
        <v>10</v>
      </c>
      <c r="AC31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31" s="1" t="str">
        <f>IF(OR(Form3!W31&lt;&gt;"",Form3!X31&lt;&gt;""),ROUND((SUM(Form3!W31,Form3!X31)/150)*100,0), "")</f>
        <v/>
      </c>
      <c r="AE31" s="1" t="str">
        <f>IF(Analysis[Sod]="","",RANK(Analysis[[#This Row],[Sod]],Analysis[Sod], 0))</f>
        <v/>
      </c>
      <c r="AF3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1" s="1">
        <f>IF(OR(Form3!Y31&lt;&gt;"",Form3!Z31&lt;&gt;""),ROUND((SUM(Form3!Y31,Form3!Z31)/150)*100,0), "")</f>
        <v>25</v>
      </c>
      <c r="AH31" s="1">
        <f>IF(Analysis[Bk]="","",RANK(Analysis[[#This Row],[Bk]],Analysis[Bk], 0))</f>
        <v>4</v>
      </c>
      <c r="AI31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31" s="1"/>
      <c r="AK31" s="1"/>
    </row>
    <row r="32" spans="1:37" x14ac:dyDescent="0.25">
      <c r="A32" s="1" t="str">
        <f>IF(Form3!A32="","",Form3!A32)</f>
        <v>Reveletion</v>
      </c>
      <c r="B32" s="1" t="str">
        <f>IF(Form3!B32="","",Form3!B32)</f>
        <v>Simwinga</v>
      </c>
      <c r="C32" s="1">
        <f>IF(OR(Form3!C32&lt;&gt;"",Form3!D32&lt;&gt;"" ),ROUND(((Form3!C32+Form3!D32)/140)*100,0),"")</f>
        <v>51</v>
      </c>
      <c r="D32" s="1">
        <f>IF(Analysis[[#This Row],[Agr]]="","", RANK(Analysis[[#This Row],[Agr]],Analysis[Agr],0))</f>
        <v>3</v>
      </c>
      <c r="E32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6</v>
      </c>
      <c r="F32" s="1">
        <f>IF(OR(Form3!E32&lt;&gt;"",Form3!F32&lt;&gt;""),ROUND((SUM(Form3!E32,Form3!F32)/140)*100,0),"")</f>
        <v>10</v>
      </c>
      <c r="G32" s="1">
        <f>IF(Analysis[Bio]="","",RANK(Analysis[[#This Row],[Bio]],Analysis[Bio],0))</f>
        <v>23</v>
      </c>
      <c r="H32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2" s="1" t="str">
        <f>IF(OR(Form3!G32&lt;&gt;"",Form3!H32&lt;&gt;""),ROUND((SUM(Form3!G32,Form3!H32)/140)*100,0),"")</f>
        <v/>
      </c>
      <c r="J32" s="1" t="str">
        <f>IF(Analysis[[#This Row],[Chem]]="","",RANK(Analysis[[#This Row],[Chem]],Analysis[Chem],0))</f>
        <v/>
      </c>
      <c r="K3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2" s="1" t="str">
        <f>IF(OR(Form3!I32&lt;&gt;"",Form3!J32&lt;&gt;"",Form3!K32&lt;&gt;""),ROUND((SUM(Form3!I32:'Form3'!K32)/220)*100,0),"")</f>
        <v/>
      </c>
      <c r="M32" s="1" t="str">
        <f>IF(Analysis[Chi]="","",RANK(Analysis[[#This Row],[Chi]],Analysis[Chi],0))</f>
        <v/>
      </c>
      <c r="N3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2" s="1">
        <f>IF(OR(Form3!L32&lt;&gt;"",Form3!M32&lt;&gt;"",Form3!N32&lt;&gt;""),ROUND((SUM(Form3!L32:'Form3'!N32)/200)*100,0),"")</f>
        <v>42</v>
      </c>
      <c r="P32" s="1">
        <f>IF(Analysis[Eng]="","",RANK(Analysis[[#This Row],[Eng]],Analysis[Eng],))</f>
        <v>6</v>
      </c>
      <c r="Q32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8</v>
      </c>
      <c r="R32" s="1">
        <f>IF(OR(Form3!O32&lt;&gt;"",Form3!P32&lt;&gt;""),ROUND((SUM(Form3!O32,Form3!P32)/100)*100,0),"")</f>
        <v>30</v>
      </c>
      <c r="S32" s="1">
        <f>IF(Analysis[[#This Row],[Geo]]="","",RANK(Analysis[Geo],Analysis[Geo],0))</f>
        <v>4</v>
      </c>
      <c r="T32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32" s="1">
        <f>IF(OR(Form3!Q32&lt;&gt;"",Form3!R32&lt;&gt;""),ROUND((SUM(Form3!Q32,Form3!R32)/150)*100,0),"")</f>
        <v>45</v>
      </c>
      <c r="V32" s="1">
        <f>IF(Analysis[His]="","",RANK(Analysis[[#This Row],[His]], Analysis[His],0))</f>
        <v>2</v>
      </c>
      <c r="W32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7</v>
      </c>
      <c r="X32" s="1">
        <f>IF(OR(Form3!S32&lt;&gt;"",Form3!T32&lt;&gt;""),ROUND((SUM(Form3!S32,Form3!T32)/200)*100,0),"")</f>
        <v>43</v>
      </c>
      <c r="Y32" s="1">
        <f>IF(Analysis[Maths]="","",RANK(Analysis[[#This Row],[Maths]],Analysis[Maths],0))</f>
        <v>3</v>
      </c>
      <c r="Z32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8</v>
      </c>
      <c r="AA32" s="1" t="str">
        <f>IF(OR(Form3!U32&lt;&gt;"",Form3!V32&lt;&gt;""),ROUND((SUM(Form3!U32,Form3!V32)/140)*100,0), "")</f>
        <v/>
      </c>
      <c r="AB32" s="1" t="str">
        <f>IF(Analysis[[#This Row],[Phy]]="","",RANK(Analysis[[#This Row],[Phy]],Analysis[Phy],0))</f>
        <v/>
      </c>
      <c r="AC3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2" s="1">
        <f>IF(OR(Form3!W32&lt;&gt;"",Form3!X32&lt;&gt;""),ROUND((SUM(Form3!W32,Form3!X32)/150)*100,0), "")</f>
        <v>48</v>
      </c>
      <c r="AE32" s="1">
        <f>IF(Analysis[Sod]="","",RANK(Analysis[[#This Row],[Sod]],Analysis[Sod], 0))</f>
        <v>8</v>
      </c>
      <c r="AF32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7</v>
      </c>
      <c r="AG32" s="1">
        <f>IF(OR(Form3!Y32&lt;&gt;"",Form3!Z32&lt;&gt;""),ROUND((SUM(Form3!Y32,Form3!Z32)/150)*100,0), "")</f>
        <v>21</v>
      </c>
      <c r="AH32" s="1">
        <f>IF(Analysis[Bk]="","",RANK(Analysis[[#This Row],[Bk]],Analysis[Bk], 0))</f>
        <v>5</v>
      </c>
      <c r="AI32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32" s="1"/>
      <c r="AK32" s="1"/>
    </row>
    <row r="33" spans="1:37" x14ac:dyDescent="0.25">
      <c r="A33" s="1" t="str">
        <f>IF(Form3!A33="","",Form3!A33)</f>
        <v>Rumbani</v>
      </c>
      <c r="B33" s="1" t="str">
        <f>IF(Form3!B33="","",Form3!B33)</f>
        <v>Mshani</v>
      </c>
      <c r="C33" s="1">
        <f>IF(OR(Form3!C33&lt;&gt;"",Form3!D33&lt;&gt;"" ),ROUND(((Form3!C33+Form3!D33)/140)*100,0),"")</f>
        <v>11</v>
      </c>
      <c r="D33" s="1">
        <f>IF(Analysis[[#This Row],[Agr]]="","", RANK(Analysis[[#This Row],[Agr]],Analysis[Agr],0))</f>
        <v>25</v>
      </c>
      <c r="E33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33" s="1">
        <f>IF(OR(Form3!E33&lt;&gt;"",Form3!F33&lt;&gt;""),ROUND((SUM(Form3!E33,Form3!F33)/140)*100,0),"")</f>
        <v>9</v>
      </c>
      <c r="G33" s="1">
        <f>IF(Analysis[Bio]="","",RANK(Analysis[[#This Row],[Bio]],Analysis[Bio],0))</f>
        <v>27</v>
      </c>
      <c r="H33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3" s="1" t="str">
        <f>IF(OR(Form3!G33&lt;&gt;"",Form3!H33&lt;&gt;""),ROUND((SUM(Form3!G33,Form3!H33)/140)*100,0),"")</f>
        <v/>
      </c>
      <c r="J33" s="1" t="str">
        <f>IF(Analysis[[#This Row],[Chem]]="","",RANK(Analysis[[#This Row],[Chem]],Analysis[Chem],0))</f>
        <v/>
      </c>
      <c r="K3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3" s="1">
        <f>IF(OR(Form3!I33&lt;&gt;"",Form3!J33&lt;&gt;"",Form3!K33&lt;&gt;""),ROUND((SUM(Form3!I33:'Form3'!K33)/220)*100,0),"")</f>
        <v>34</v>
      </c>
      <c r="M33" s="1">
        <f>IF(Analysis[Chi]="","",RANK(Analysis[[#This Row],[Chi]],Analysis[Chi],0))</f>
        <v>20</v>
      </c>
      <c r="N33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9</v>
      </c>
      <c r="O33" s="1" t="str">
        <f>IF(OR(Form3!L33&lt;&gt;"",Form3!M33&lt;&gt;"",Form3!N33&lt;&gt;""),ROUND((SUM(Form3!L33:'Form3'!N33)/200)*100,0),"")</f>
        <v/>
      </c>
      <c r="P33" s="1" t="str">
        <f>IF(Analysis[Eng]="","",RANK(Analysis[[#This Row],[Eng]],Analysis[Eng],))</f>
        <v/>
      </c>
      <c r="Q3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3" s="1">
        <f>IF(OR(Form3!O33&lt;&gt;"",Form3!P33&lt;&gt;""),ROUND((SUM(Form3!O33,Form3!P33)/100)*100,0),"")</f>
        <v>10</v>
      </c>
      <c r="S33" s="1">
        <f>IF(Analysis[[#This Row],[Geo]]="","",RANK(Analysis[Geo],Analysis[Geo],0))</f>
        <v>11</v>
      </c>
      <c r="T33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9</v>
      </c>
      <c r="U33" s="1">
        <f>IF(OR(Form3!Q33&lt;&gt;"",Form3!R33&lt;&gt;""),ROUND((SUM(Form3!Q33,Form3!R33)/150)*100,0),"")</f>
        <v>17</v>
      </c>
      <c r="V33" s="1">
        <f>IF(Analysis[His]="","",RANK(Analysis[[#This Row],[His]], Analysis[His],0))</f>
        <v>13</v>
      </c>
      <c r="W33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33" s="1">
        <f>IF(OR(Form3!S33&lt;&gt;"",Form3!T33&lt;&gt;""),ROUND((SUM(Form3!S33,Form3!T33)/200)*100,0),"")</f>
        <v>9</v>
      </c>
      <c r="Y33" s="1">
        <f>IF(Analysis[Maths]="","",RANK(Analysis[[#This Row],[Maths]],Analysis[Maths],0))</f>
        <v>17</v>
      </c>
      <c r="Z33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33" s="1" t="str">
        <f>IF(OR(Form3!U33&lt;&gt;"",Form3!V33&lt;&gt;""),ROUND((SUM(Form3!U33,Form3!V33)/140)*100,0), "")</f>
        <v/>
      </c>
      <c r="AB33" s="1" t="str">
        <f>IF(Analysis[[#This Row],[Phy]]="","",RANK(Analysis[[#This Row],[Phy]],Analysis[Phy],0))</f>
        <v/>
      </c>
      <c r="AC3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3" s="1">
        <f>IF(OR(Form3!W33&lt;&gt;"",Form3!X33&lt;&gt;""),ROUND((SUM(Form3!W33,Form3!X33)/150)*100,0), "")</f>
        <v>31</v>
      </c>
      <c r="AE33" s="1">
        <f>IF(Analysis[Sod]="","",RANK(Analysis[[#This Row],[Sod]],Analysis[Sod], 0))</f>
        <v>18</v>
      </c>
      <c r="AF33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9</v>
      </c>
      <c r="AG33" s="1" t="str">
        <f>IF(OR(Form3!Y33&lt;&gt;"",Form3!Z33&lt;&gt;""),ROUND((SUM(Form3!Y33,Form3!Z33)/150)*100,0), "")</f>
        <v/>
      </c>
      <c r="AH33" s="1" t="str">
        <f>IF(Analysis[Bk]="","",RANK(Analysis[[#This Row],[Bk]],Analysis[Bk], 0))</f>
        <v/>
      </c>
      <c r="AI3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3" s="1"/>
      <c r="AK33" s="1"/>
    </row>
    <row r="34" spans="1:37" x14ac:dyDescent="0.25">
      <c r="A34" s="1" t="str">
        <f>IF(Form3!A34="","",Form3!A34)</f>
        <v>Solomon</v>
      </c>
      <c r="B34" s="1" t="str">
        <f>IF(Form3!B34="","",Form3!B34)</f>
        <v>Kamisah</v>
      </c>
      <c r="C34" s="1">
        <f>IF(OR(Form3!C34&lt;&gt;"",Form3!D34&lt;&gt;"" ),ROUND(((Form3!C34+Form3!D34)/140)*100,0),"")</f>
        <v>31</v>
      </c>
      <c r="D34" s="1">
        <f>IF(Analysis[[#This Row],[Agr]]="","", RANK(Analysis[[#This Row],[Agr]],Analysis[Agr],0))</f>
        <v>10</v>
      </c>
      <c r="E34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34" s="1">
        <f>IF(OR(Form3!E34&lt;&gt;"",Form3!F34&lt;&gt;""),ROUND((SUM(Form3!E34,Form3!F34)/140)*100,0),"")</f>
        <v>36</v>
      </c>
      <c r="G34" s="1">
        <f>IF(Analysis[Bio]="","",RANK(Analysis[[#This Row],[Bio]],Analysis[Bio],0))</f>
        <v>5</v>
      </c>
      <c r="H34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4" s="1">
        <f>IF(OR(Form3!G34&lt;&gt;"",Form3!H34&lt;&gt;""),ROUND((SUM(Form3!G34,Form3!H34)/140)*100,0),"")</f>
        <v>6</v>
      </c>
      <c r="J34" s="1">
        <f>IF(Analysis[[#This Row],[Chem]]="","",RANK(Analysis[[#This Row],[Chem]],Analysis[Chem],0))</f>
        <v>5</v>
      </c>
      <c r="K34" s="1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>9</v>
      </c>
      <c r="L34" s="1">
        <f>IF(OR(Form3!I34&lt;&gt;"",Form3!J34&lt;&gt;"",Form3!K34&lt;&gt;""),ROUND((SUM(Form3!I34:'Form3'!K34)/220)*100,0),"")</f>
        <v>56</v>
      </c>
      <c r="M34" s="1">
        <f>IF(Analysis[Chi]="","",RANK(Analysis[[#This Row],[Chi]],Analysis[Chi],0))</f>
        <v>5</v>
      </c>
      <c r="N34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5</v>
      </c>
      <c r="O34" s="1">
        <f>IF(OR(Form3!L34&lt;&gt;"",Form3!M34&lt;&gt;"",Form3!N34&lt;&gt;""),ROUND((SUM(Form3!L34:'Form3'!N34)/200)*100,0),"")</f>
        <v>40</v>
      </c>
      <c r="P34" s="1">
        <f>IF(Analysis[Eng]="","",RANK(Analysis[[#This Row],[Eng]],Analysis[Eng],))</f>
        <v>9</v>
      </c>
      <c r="Q34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8</v>
      </c>
      <c r="R34" s="1" t="str">
        <f>IF(OR(Form3!O34&lt;&gt;"",Form3!P34&lt;&gt;""),ROUND((SUM(Form3!O34,Form3!P34)/100)*100,0),"")</f>
        <v/>
      </c>
      <c r="S34" s="1" t="str">
        <f>IF(Analysis[[#This Row],[Geo]]="","",RANK(Analysis[Geo],Analysis[Geo],0))</f>
        <v/>
      </c>
      <c r="T3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4" s="1" t="str">
        <f>IF(OR(Form3!Q34&lt;&gt;"",Form3!R34&lt;&gt;""),ROUND((SUM(Form3!Q34,Form3!R34)/150)*100,0),"")</f>
        <v/>
      </c>
      <c r="V34" s="1" t="str">
        <f>IF(Analysis[His]="","",RANK(Analysis[[#This Row],[His]], Analysis[His],0))</f>
        <v/>
      </c>
      <c r="W3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4" s="1">
        <f>IF(OR(Form3!S34&lt;&gt;"",Form3!T34&lt;&gt;""),ROUND((SUM(Form3!S34,Form3!T34)/200)*100,0),"")</f>
        <v>9</v>
      </c>
      <c r="Y34" s="1">
        <f>IF(Analysis[Maths]="","",RANK(Analysis[[#This Row],[Maths]],Analysis[Maths],0))</f>
        <v>17</v>
      </c>
      <c r="Z34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34" s="1">
        <f>IF(OR(Form3!U34&lt;&gt;"",Form3!V34&lt;&gt;""),ROUND((SUM(Form3!U34,Form3!V34)/140)*100,0), "")</f>
        <v>13</v>
      </c>
      <c r="AB34" s="1">
        <f>IF(Analysis[[#This Row],[Phy]]="","",RANK(Analysis[[#This Row],[Phy]],Analysis[Phy],0))</f>
        <v>11</v>
      </c>
      <c r="AC34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9</v>
      </c>
      <c r="AD34" s="1">
        <f>IF(OR(Form3!W34&lt;&gt;"",Form3!X34&lt;&gt;""),ROUND((SUM(Form3!W34,Form3!X34)/150)*100,0), "")</f>
        <v>51</v>
      </c>
      <c r="AE34" s="1">
        <f>IF(Analysis[Sod]="","",RANK(Analysis[[#This Row],[Sod]],Analysis[Sod], 0))</f>
        <v>6</v>
      </c>
      <c r="AF34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6</v>
      </c>
      <c r="AG34" s="1" t="str">
        <f>IF(OR(Form3!Y34&lt;&gt;"",Form3!Z34&lt;&gt;""),ROUND((SUM(Form3!Y34,Form3!Z34)/150)*100,0), "")</f>
        <v/>
      </c>
      <c r="AH34" s="1" t="str">
        <f>IF(Analysis[Bk]="","",RANK(Analysis[[#This Row],[Bk]],Analysis[Bk], 0))</f>
        <v/>
      </c>
      <c r="AI3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4" s="1"/>
      <c r="AK34" s="1"/>
    </row>
    <row r="35" spans="1:37" x14ac:dyDescent="0.25">
      <c r="A35" s="1" t="str">
        <f>IF(Form3!A35="","",Form3!A35)</f>
        <v>Spider</v>
      </c>
      <c r="B35" s="1" t="str">
        <f>IF(Form3!B35="","",Form3!B35)</f>
        <v>Mwandira</v>
      </c>
      <c r="C35" s="1">
        <f>IF(OR(Form3!C35&lt;&gt;"",Form3!D35&lt;&gt;"" ),ROUND(((Form3!C35+Form3!D35)/140)*100,0),"")</f>
        <v>11</v>
      </c>
      <c r="D35" s="1">
        <f>IF(Analysis[[#This Row],[Agr]]="","", RANK(Analysis[[#This Row],[Agr]],Analysis[Agr],0))</f>
        <v>25</v>
      </c>
      <c r="E35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35" s="1">
        <f>IF(OR(Form3!E35&lt;&gt;"",Form3!F35&lt;&gt;""),ROUND((SUM(Form3!E35,Form3!F35)/140)*100,0),"")</f>
        <v>16</v>
      </c>
      <c r="G35" s="1">
        <f>IF(Analysis[Bio]="","",RANK(Analysis[[#This Row],[Bio]],Analysis[Bio],0))</f>
        <v>16</v>
      </c>
      <c r="H35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5" s="1" t="str">
        <f>IF(OR(Form3!G35&lt;&gt;"",Form3!H35&lt;&gt;""),ROUND((SUM(Form3!G35,Form3!H35)/140)*100,0),"")</f>
        <v/>
      </c>
      <c r="J35" s="1" t="str">
        <f>IF(Analysis[[#This Row],[Chem]]="","",RANK(Analysis[[#This Row],[Chem]],Analysis[Chem],0))</f>
        <v/>
      </c>
      <c r="K3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5" s="1">
        <f>IF(OR(Form3!I35&lt;&gt;"",Form3!J35&lt;&gt;"",Form3!K35&lt;&gt;""),ROUND((SUM(Form3!I35:'Form3'!K35)/220)*100,0),"")</f>
        <v>47</v>
      </c>
      <c r="M35" s="1">
        <f>IF(Analysis[Chi]="","",RANK(Analysis[[#This Row],[Chi]],Analysis[Chi],0))</f>
        <v>9</v>
      </c>
      <c r="N35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7</v>
      </c>
      <c r="O35" s="1">
        <f>IF(OR(Form3!L35&lt;&gt;"",Form3!M35&lt;&gt;"",Form3!N35&lt;&gt;""),ROUND((SUM(Form3!L35:'Form3'!N35)/200)*100,0),"")</f>
        <v>31</v>
      </c>
      <c r="P35" s="1">
        <f>IF(Analysis[Eng]="","",RANK(Analysis[[#This Row],[Eng]],Analysis[Eng],))</f>
        <v>18</v>
      </c>
      <c r="Q35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35" s="1" t="str">
        <f>IF(OR(Form3!O35&lt;&gt;"",Form3!P35&lt;&gt;""),ROUND((SUM(Form3!O35,Form3!P35)/100)*100,0),"")</f>
        <v/>
      </c>
      <c r="S35" s="1" t="str">
        <f>IF(Analysis[[#This Row],[Geo]]="","",RANK(Analysis[Geo],Analysis[Geo],0))</f>
        <v/>
      </c>
      <c r="T3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5" s="1">
        <f>IF(OR(Form3!Q35&lt;&gt;"",Form3!R35&lt;&gt;""),ROUND((SUM(Form3!Q35,Form3!R35)/150)*100,0),"")</f>
        <v>16</v>
      </c>
      <c r="V35" s="1">
        <f>IF(Analysis[His]="","",RANK(Analysis[[#This Row],[His]], Analysis[His],0))</f>
        <v>15</v>
      </c>
      <c r="W35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9</v>
      </c>
      <c r="X35" s="1">
        <f>IF(OR(Form3!S35&lt;&gt;"",Form3!T35&lt;&gt;""),ROUND((SUM(Form3!S35,Form3!T35)/200)*100,0),"")</f>
        <v>3</v>
      </c>
      <c r="Y35" s="1">
        <f>IF(Analysis[Maths]="","",RANK(Analysis[[#This Row],[Maths]],Analysis[Maths],0))</f>
        <v>25</v>
      </c>
      <c r="Z35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35" s="1" t="str">
        <f>IF(OR(Form3!U35&lt;&gt;"",Form3!V35&lt;&gt;""),ROUND((SUM(Form3!U35,Form3!V35)/140)*100,0), "")</f>
        <v/>
      </c>
      <c r="AB35" s="1" t="str">
        <f>IF(Analysis[[#This Row],[Phy]]="","",RANK(Analysis[[#This Row],[Phy]],Analysis[Phy],0))</f>
        <v/>
      </c>
      <c r="AC3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5" s="1" t="str">
        <f>IF(OR(Form3!W35&lt;&gt;"",Form3!X35&lt;&gt;""),ROUND((SUM(Form3!W35,Form3!X35)/150)*100,0), "")</f>
        <v/>
      </c>
      <c r="AE35" s="1" t="str">
        <f>IF(Analysis[Sod]="","",RANK(Analysis[[#This Row],[Sod]],Analysis[Sod], 0))</f>
        <v/>
      </c>
      <c r="AF3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5" s="1">
        <f>IF(OR(Form3!Y35&lt;&gt;"",Form3!Z35&lt;&gt;""),ROUND((SUM(Form3!Y35,Form3!Z35)/150)*100,0), "")</f>
        <v>33</v>
      </c>
      <c r="AH35" s="1">
        <f>IF(Analysis[Bk]="","",RANK(Analysis[[#This Row],[Bk]],Analysis[Bk], 0))</f>
        <v>3</v>
      </c>
      <c r="AI35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35" s="1"/>
      <c r="AK35" s="1"/>
    </row>
    <row r="36" spans="1:37" x14ac:dyDescent="0.25">
      <c r="A36" s="1" t="str">
        <f>IF(Form3!A36="","",Form3!A36)</f>
        <v>Venster</v>
      </c>
      <c r="B36" s="1" t="str">
        <f>IF(Form3!B36="","",Form3!B36)</f>
        <v>Ngonya</v>
      </c>
      <c r="C36" s="1">
        <f>IF(OR(Form3!C36&lt;&gt;"",Form3!D36&lt;&gt;"" ),ROUND(((Form3!C36+Form3!D36)/140)*100,0),"")</f>
        <v>18</v>
      </c>
      <c r="D36" s="1">
        <f>IF(Analysis[[#This Row],[Agr]]="","", RANK(Analysis[[#This Row],[Agr]],Analysis[Agr],0))</f>
        <v>18</v>
      </c>
      <c r="E36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9</v>
      </c>
      <c r="F36" s="1">
        <f>IF(OR(Form3!E36&lt;&gt;"",Form3!F36&lt;&gt;""),ROUND((SUM(Form3!E36,Form3!F36)/140)*100,0),"")</f>
        <v>14</v>
      </c>
      <c r="G36" s="1">
        <f>IF(Analysis[Bio]="","",RANK(Analysis[[#This Row],[Bio]],Analysis[Bio],0))</f>
        <v>18</v>
      </c>
      <c r="H36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9</v>
      </c>
      <c r="I36" s="1" t="str">
        <f>IF(OR(Form3!G36&lt;&gt;"",Form3!H36&lt;&gt;""),ROUND((SUM(Form3!G36,Form3!H36)/140)*100,0),"")</f>
        <v/>
      </c>
      <c r="J36" s="1" t="str">
        <f>IF(Analysis[[#This Row],[Chem]]="","",RANK(Analysis[[#This Row],[Chem]],Analysis[Chem],0))</f>
        <v/>
      </c>
      <c r="K3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6" s="1" t="str">
        <f>IF(OR(Form3!I36&lt;&gt;"",Form3!J36&lt;&gt;"",Form3!K36&lt;&gt;""),ROUND((SUM(Form3!I36:'Form3'!K36)/220)*100,0),"")</f>
        <v/>
      </c>
      <c r="M36" s="1" t="str">
        <f>IF(Analysis[Chi]="","",RANK(Analysis[[#This Row],[Chi]],Analysis[Chi],0))</f>
        <v/>
      </c>
      <c r="N3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6" s="1">
        <f>IF(OR(Form3!L36&lt;&gt;"",Form3!M36&lt;&gt;"",Form3!N36&lt;&gt;""),ROUND((SUM(Form3!L36:'Form3'!N36)/200)*100,0),"")</f>
        <v>11</v>
      </c>
      <c r="P36" s="1">
        <f>IF(Analysis[Eng]="","",RANK(Analysis[[#This Row],[Eng]],Analysis[Eng],))</f>
        <v>31</v>
      </c>
      <c r="Q36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9</v>
      </c>
      <c r="R36" s="1" t="str">
        <f>IF(OR(Form3!O36&lt;&gt;"",Form3!P36&lt;&gt;""),ROUND((SUM(Form3!O36,Form3!P36)/100)*100,0),"")</f>
        <v/>
      </c>
      <c r="S36" s="1" t="str">
        <f>IF(Analysis[[#This Row],[Geo]]="","",RANK(Analysis[Geo],Analysis[Geo],0))</f>
        <v/>
      </c>
      <c r="T3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6" s="1" t="str">
        <f>IF(OR(Form3!Q36&lt;&gt;"",Form3!R36&lt;&gt;""),ROUND((SUM(Form3!Q36,Form3!R36)/150)*100,0),"")</f>
        <v/>
      </c>
      <c r="V36" s="1" t="str">
        <f>IF(Analysis[His]="","",RANK(Analysis[[#This Row],[His]], Analysis[His],0))</f>
        <v/>
      </c>
      <c r="W3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6" s="1" t="str">
        <f>IF(OR(Form3!S36&lt;&gt;"",Form3!T36&lt;&gt;""),ROUND((SUM(Form3!S36,Form3!T36)/200)*100,0),"")</f>
        <v/>
      </c>
      <c r="Y36" s="1" t="str">
        <f>IF(Analysis[Maths]="","",RANK(Analysis[[#This Row],[Maths]],Analysis[Maths],0))</f>
        <v/>
      </c>
      <c r="Z3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6" s="1" t="str">
        <f>IF(OR(Form3!U36&lt;&gt;"",Form3!V36&lt;&gt;""),ROUND((SUM(Form3!U36,Form3!V36)/140)*100,0), "")</f>
        <v/>
      </c>
      <c r="AB36" s="1" t="str">
        <f>IF(Analysis[[#This Row],[Phy]]="","",RANK(Analysis[[#This Row],[Phy]],Analysis[Phy],0))</f>
        <v/>
      </c>
      <c r="AC3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6" s="1">
        <f>IF(OR(Form3!W36&lt;&gt;"",Form3!X36&lt;&gt;""),ROUND((SUM(Form3!W36,Form3!X36)/150)*100,0), "")</f>
        <v>54</v>
      </c>
      <c r="AE36" s="1">
        <f>IF(Analysis[Sod]="","",RANK(Analysis[[#This Row],[Sod]],Analysis[Sod], 0))</f>
        <v>5</v>
      </c>
      <c r="AF36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6</v>
      </c>
      <c r="AG36" s="1" t="str">
        <f>IF(OR(Form3!Y36&lt;&gt;"",Form3!Z36&lt;&gt;""),ROUND((SUM(Form3!Y36,Form3!Z36)/150)*100,0), "")</f>
        <v/>
      </c>
      <c r="AH36" s="1" t="str">
        <f>IF(Analysis[Bk]="","",RANK(Analysis[[#This Row],[Bk]],Analysis[Bk], 0))</f>
        <v/>
      </c>
      <c r="AI3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6" s="1"/>
      <c r="AK36" s="1"/>
    </row>
    <row r="37" spans="1:37" x14ac:dyDescent="0.25">
      <c r="A37" s="1" t="str">
        <f>IF(Form3!A37="","",Form3!A37)</f>
        <v>Vinjeru</v>
      </c>
      <c r="B37" s="1" t="str">
        <f>IF(Form3!B37="","",Form3!B37)</f>
        <v>Nyondo</v>
      </c>
      <c r="C37" s="1">
        <f>IF(OR(Form3!C37&lt;&gt;"",Form3!D37&lt;&gt;"" ),ROUND(((Form3!C37+Form3!D37)/140)*100,0),"")</f>
        <v>44</v>
      </c>
      <c r="D37" s="1">
        <f>IF(Analysis[[#This Row],[Agr]]="","", RANK(Analysis[[#This Row],[Agr]],Analysis[Agr],0))</f>
        <v>5</v>
      </c>
      <c r="E37" s="1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>8</v>
      </c>
      <c r="F37" s="1">
        <f>IF(OR(Form3!E37&lt;&gt;"",Form3!F37&lt;&gt;""),ROUND((SUM(Form3!E37,Form3!F37)/140)*100,0),"")</f>
        <v>48</v>
      </c>
      <c r="G37" s="1">
        <f>IF(Analysis[Bio]="","",RANK(Analysis[[#This Row],[Bio]],Analysis[Bio],0))</f>
        <v>4</v>
      </c>
      <c r="H37" s="1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>7</v>
      </c>
      <c r="I37" s="1" t="str">
        <f>IF(OR(Form3!G37&lt;&gt;"",Form3!H37&lt;&gt;""),ROUND((SUM(Form3!G37,Form3!H37)/140)*100,0),"")</f>
        <v/>
      </c>
      <c r="J37" s="1" t="str">
        <f>IF(Analysis[[#This Row],[Chem]]="","",RANK(Analysis[[#This Row],[Chem]],Analysis[Chem],0))</f>
        <v/>
      </c>
      <c r="K3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7" s="1">
        <f>IF(OR(Form3!I37&lt;&gt;"",Form3!J37&lt;&gt;"",Form3!K37&lt;&gt;""),ROUND((SUM(Form3!I37:'Form3'!K37)/220)*100,0),"")</f>
        <v>57</v>
      </c>
      <c r="M37" s="1">
        <f>IF(Analysis[Chi]="","",RANK(Analysis[[#This Row],[Chi]],Analysis[Chi],0))</f>
        <v>4</v>
      </c>
      <c r="N37" s="1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>5</v>
      </c>
      <c r="O37" s="1">
        <f>IF(OR(Form3!L37&lt;&gt;"",Form3!M37&lt;&gt;"",Form3!N37&lt;&gt;""),ROUND((SUM(Form3!L37:'Form3'!N37)/200)*100,0),"")</f>
        <v>59</v>
      </c>
      <c r="P37" s="1">
        <f>IF(Analysis[Eng]="","",RANK(Analysis[[#This Row],[Eng]],Analysis[Eng],))</f>
        <v>1</v>
      </c>
      <c r="Q37" s="1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>5</v>
      </c>
      <c r="R37" s="1">
        <f>IF(OR(Form3!O37&lt;&gt;"",Form3!P37&lt;&gt;""),ROUND((SUM(Form3!O37,Form3!P37)/100)*100,0),"")</f>
        <v>40</v>
      </c>
      <c r="S37" s="1">
        <f>IF(Analysis[[#This Row],[Geo]]="","",RANK(Analysis[Geo],Analysis[Geo],0))</f>
        <v>3</v>
      </c>
      <c r="T37" s="1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>8</v>
      </c>
      <c r="U37" s="1">
        <f>IF(OR(Form3!Q37&lt;&gt;"",Form3!R37&lt;&gt;""),ROUND((SUM(Form3!Q37,Form3!R37)/150)*100,0),"")</f>
        <v>42</v>
      </c>
      <c r="V37" s="1">
        <f>IF(Analysis[His]="","",RANK(Analysis[[#This Row],[His]], Analysis[His],0))</f>
        <v>3</v>
      </c>
      <c r="W37" s="1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>8</v>
      </c>
      <c r="X37" s="1">
        <f>IF(OR(Form3!S37&lt;&gt;"",Form3!T37&lt;&gt;""),ROUND((SUM(Form3!S37,Form3!T37)/200)*100,0),"")</f>
        <v>31</v>
      </c>
      <c r="Y37" s="1">
        <f>IF(Analysis[Maths]="","",RANK(Analysis[[#This Row],[Maths]],Analysis[Maths],0))</f>
        <v>6</v>
      </c>
      <c r="Z37" s="1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>9</v>
      </c>
      <c r="AA37" s="1">
        <f>IF(OR(Form3!U37&lt;&gt;"",Form3!V37&lt;&gt;""),ROUND((SUM(Form3!U37,Form3!V37)/140)*100,0), "")</f>
        <v>56</v>
      </c>
      <c r="AB37" s="1">
        <f>IF(Analysis[[#This Row],[Phy]]="","",RANK(Analysis[[#This Row],[Phy]],Analysis[Phy],0))</f>
        <v>1</v>
      </c>
      <c r="AC37" s="1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>5</v>
      </c>
      <c r="AD37" s="1">
        <f>IF(OR(Form3!W37&lt;&gt;"",Form3!X37&lt;&gt;""),ROUND((SUM(Form3!W37,Form3!X37)/150)*100,0), "")</f>
        <v>67</v>
      </c>
      <c r="AE37" s="1">
        <f>IF(Analysis[Sod]="","",RANK(Analysis[[#This Row],[Sod]],Analysis[Sod], 0))</f>
        <v>1</v>
      </c>
      <c r="AF37" s="1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>3</v>
      </c>
      <c r="AG37" s="1">
        <f>IF(OR(Form3!Y37&lt;&gt;"",Form3!Z37&lt;&gt;""),ROUND((SUM(Form3!Y37,Form3!Z37)/150)*100,0), "")</f>
        <v>38</v>
      </c>
      <c r="AH37" s="1">
        <f>IF(Analysis[Bk]="","",RANK(Analysis[[#This Row],[Bk]],Analysis[Bk], 0))</f>
        <v>1</v>
      </c>
      <c r="AI37" s="1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>9</v>
      </c>
      <c r="AJ37" s="1"/>
      <c r="AK37" s="1"/>
    </row>
    <row r="38" spans="1:37" x14ac:dyDescent="0.25">
      <c r="A38" s="1" t="str">
        <f>IF(Form3!A38="","",Form3!A38)</f>
        <v/>
      </c>
      <c r="B38" s="1" t="str">
        <f>IF(Form3!B38="","",Form3!B38)</f>
        <v/>
      </c>
      <c r="C38" s="1" t="str">
        <f>IF(OR(Form3!C38&lt;&gt;"",Form3!D38&lt;&gt;"" ),ROUND(((Form3!C38+Form3!D38)/140)*100,0),"")</f>
        <v/>
      </c>
      <c r="D38" s="1" t="str">
        <f>IF(Analysis[[#This Row],[Agr]]="","", RANK(Analysis[[#This Row],[Agr]],Analysis[Agr],0))</f>
        <v/>
      </c>
      <c r="E3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8" s="1" t="str">
        <f>IF(OR(Form3!E38&lt;&gt;"",Form3!F38&lt;&gt;""),ROUND((SUM(Form3!E38,Form3!F38)/140)*100,0),"")</f>
        <v/>
      </c>
      <c r="G38" s="1" t="str">
        <f>IF(Analysis[Bio]="","",RANK(Analysis[[#This Row],[Bio]],Analysis[Bio],0))</f>
        <v/>
      </c>
      <c r="H3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8" s="1" t="str">
        <f>IF(OR(Form3!G38&lt;&gt;"",Form3!H38&lt;&gt;""),ROUND((SUM(Form3!G38,Form3!H38)/140)*100,0),"")</f>
        <v/>
      </c>
      <c r="J38" s="1" t="str">
        <f>IF(Analysis[[#This Row],[Chem]]="","",RANK(Analysis[[#This Row],[Chem]],Analysis[Chem],0))</f>
        <v/>
      </c>
      <c r="K3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8" s="1" t="str">
        <f>IF(OR(Form3!I38&lt;&gt;"",Form3!J38&lt;&gt;"",Form3!K38&lt;&gt;""),ROUND((SUM(Form3!I38:'Form3'!K38)/220)*100,0),"")</f>
        <v/>
      </c>
      <c r="M38" s="1" t="str">
        <f>IF(Analysis[Chi]="","",RANK(Analysis[[#This Row],[Chi]],Analysis[Chi],0))</f>
        <v/>
      </c>
      <c r="N3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8" s="1" t="str">
        <f>IF(OR(Form3!L38&lt;&gt;"",Form3!M38&lt;&gt;"",Form3!N38&lt;&gt;""),ROUND((SUM(Form3!L38:'Form3'!N38)/200)*100,0),"")</f>
        <v/>
      </c>
      <c r="P38" s="1" t="str">
        <f>IF(Analysis[Eng]="","",RANK(Analysis[[#This Row],[Eng]],Analysis[Eng],))</f>
        <v/>
      </c>
      <c r="Q3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8" s="1" t="str">
        <f>IF(OR(Form3!O38&lt;&gt;"",Form3!P38&lt;&gt;""),ROUND((SUM(Form3!O38,Form3!P38)/100)*100,0),"")</f>
        <v/>
      </c>
      <c r="S38" s="1" t="str">
        <f>IF(Analysis[[#This Row],[Geo]]="","",RANK(Analysis[Geo],Analysis[Geo],0))</f>
        <v/>
      </c>
      <c r="T3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8" s="1" t="str">
        <f>IF(OR(Form3!Q38&lt;&gt;"",Form3!R38&lt;&gt;""),ROUND((SUM(Form3!Q38,Form3!R38)/150)*100,0),"")</f>
        <v/>
      </c>
      <c r="V38" s="1" t="str">
        <f>IF(Analysis[His]="","",RANK(Analysis[[#This Row],[His]], Analysis[His],0))</f>
        <v/>
      </c>
      <c r="W3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8" s="1" t="str">
        <f>IF(OR(Form3!S38&lt;&gt;"",Form3!T38&lt;&gt;""),ROUND((SUM(Form3!S38,Form3!T38)/200)*100,0),"")</f>
        <v/>
      </c>
      <c r="Y38" s="1" t="str">
        <f>IF(Analysis[Maths]="","",RANK(Analysis[[#This Row],[Maths]],Analysis[Maths],0))</f>
        <v/>
      </c>
      <c r="Z3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8" s="1" t="str">
        <f>IF(OR(Form3!U38&lt;&gt;"",Form3!V38&lt;&gt;""),ROUND((SUM(Form3!U38,Form3!V38)/140)*100,0), "")</f>
        <v/>
      </c>
      <c r="AB38" s="1" t="str">
        <f>IF(Analysis[[#This Row],[Phy]]="","",RANK(Analysis[[#This Row],[Phy]],Analysis[Phy],0))</f>
        <v/>
      </c>
      <c r="AC3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8" s="1" t="str">
        <f>IF(OR(Form3!W38&lt;&gt;"",Form3!X38&lt;&gt;""),ROUND((SUM(Form3!W38,Form3!X38)/150)*100,0), "")</f>
        <v/>
      </c>
      <c r="AE38" s="1" t="str">
        <f>IF(Analysis[Sod]="","",RANK(Analysis[[#This Row],[Sod]],Analysis[Sod], 0))</f>
        <v/>
      </c>
      <c r="AF3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8" s="1" t="str">
        <f>IF(OR(Form3!Y38&lt;&gt;"",Form3!Z38&lt;&gt;""),ROUND((SUM(Form3!Y38,Form3!Z38)/150)*100,0), "")</f>
        <v/>
      </c>
      <c r="AH38" s="1" t="str">
        <f>IF(Analysis[Bk]="","",RANK(Analysis[[#This Row],[Bk]],Analysis[Bk], 0))</f>
        <v/>
      </c>
      <c r="AI3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8" s="1"/>
      <c r="AK38" s="1"/>
    </row>
    <row r="39" spans="1:37" x14ac:dyDescent="0.25">
      <c r="A39" s="1" t="str">
        <f>IF(Form3!A39="","",Form3!A39)</f>
        <v/>
      </c>
      <c r="B39" s="1" t="str">
        <f>IF(Form3!B39="","",Form3!B39)</f>
        <v/>
      </c>
      <c r="C39" s="1" t="str">
        <f>IF(OR(Form3!C39&lt;&gt;"",Form3!D39&lt;&gt;"" ),ROUND(((Form3!C39+Form3!D39)/140)*100,0),"")</f>
        <v/>
      </c>
      <c r="D39" s="1" t="str">
        <f>IF(Analysis[[#This Row],[Agr]]="","", RANK(Analysis[[#This Row],[Agr]],Analysis[Agr],0))</f>
        <v/>
      </c>
      <c r="E3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39" s="1" t="str">
        <f>IF(OR(Form3!E39&lt;&gt;"",Form3!F39&lt;&gt;""),ROUND((SUM(Form3!E39,Form3!F39)/140)*100,0),"")</f>
        <v/>
      </c>
      <c r="G39" s="1" t="str">
        <f>IF(Analysis[Bio]="","",RANK(Analysis[[#This Row],[Bio]],Analysis[Bio],0))</f>
        <v/>
      </c>
      <c r="H3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39" s="1" t="str">
        <f>IF(OR(Form3!G39&lt;&gt;"",Form3!H39&lt;&gt;""),ROUND((SUM(Form3!G39,Form3!H39)/140)*100,0),"")</f>
        <v/>
      </c>
      <c r="J39" s="1" t="str">
        <f>IF(Analysis[[#This Row],[Chem]]="","",RANK(Analysis[[#This Row],[Chem]],Analysis[Chem],0))</f>
        <v/>
      </c>
      <c r="K3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39" s="1" t="str">
        <f>IF(OR(Form3!I39&lt;&gt;"",Form3!J39&lt;&gt;"",Form3!K39&lt;&gt;""),ROUND((SUM(Form3!I39:'Form3'!K39)/220)*100,0),"")</f>
        <v/>
      </c>
      <c r="M39" s="1" t="str">
        <f>IF(Analysis[Chi]="","",RANK(Analysis[[#This Row],[Chi]],Analysis[Chi],0))</f>
        <v/>
      </c>
      <c r="N3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39" s="1" t="str">
        <f>IF(OR(Form3!L39&lt;&gt;"",Form3!M39&lt;&gt;"",Form3!N39&lt;&gt;""),ROUND((SUM(Form3!L39:'Form3'!N39)/200)*100,0),"")</f>
        <v/>
      </c>
      <c r="P39" s="1" t="str">
        <f>IF(Analysis[Eng]="","",RANK(Analysis[[#This Row],[Eng]],Analysis[Eng],))</f>
        <v/>
      </c>
      <c r="Q3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39" s="1" t="str">
        <f>IF(OR(Form3!O39&lt;&gt;"",Form3!P39&lt;&gt;""),ROUND((SUM(Form3!O39,Form3!P39)/100)*100,0),"")</f>
        <v/>
      </c>
      <c r="S39" s="1" t="str">
        <f>IF(Analysis[[#This Row],[Geo]]="","",RANK(Analysis[Geo],Analysis[Geo],0))</f>
        <v/>
      </c>
      <c r="T3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39" s="1" t="str">
        <f>IF(OR(Form3!Q39&lt;&gt;"",Form3!R39&lt;&gt;""),ROUND((SUM(Form3!Q39,Form3!R39)/150)*100,0),"")</f>
        <v/>
      </c>
      <c r="V39" s="1" t="str">
        <f>IF(Analysis[His]="","",RANK(Analysis[[#This Row],[His]], Analysis[His],0))</f>
        <v/>
      </c>
      <c r="W3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39" s="1" t="str">
        <f>IF(OR(Form3!S39&lt;&gt;"",Form3!T39&lt;&gt;""),ROUND((SUM(Form3!S39,Form3!T39)/200)*100,0),"")</f>
        <v/>
      </c>
      <c r="Y39" s="1" t="str">
        <f>IF(Analysis[Maths]="","",RANK(Analysis[[#This Row],[Maths]],Analysis[Maths],0))</f>
        <v/>
      </c>
      <c r="Z3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39" s="1" t="str">
        <f>IF(OR(Form3!U39&lt;&gt;"",Form3!V39&lt;&gt;""),ROUND((SUM(Form3!U39,Form3!V39)/140)*100,0), "")</f>
        <v/>
      </c>
      <c r="AB39" s="1" t="str">
        <f>IF(Analysis[[#This Row],[Phy]]="","",RANK(Analysis[[#This Row],[Phy]],Analysis[Phy],0))</f>
        <v/>
      </c>
      <c r="AC3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39" s="1" t="str">
        <f>IF(OR(Form3!W39&lt;&gt;"",Form3!X39&lt;&gt;""),ROUND((SUM(Form3!W39,Form3!X39)/150)*100,0), "")</f>
        <v/>
      </c>
      <c r="AE39" s="1" t="str">
        <f>IF(Analysis[Sod]="","",RANK(Analysis[[#This Row],[Sod]],Analysis[Sod], 0))</f>
        <v/>
      </c>
      <c r="AF3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39" s="1" t="str">
        <f>IF(OR(Form3!Y39&lt;&gt;"",Form3!Z39&lt;&gt;""),ROUND((SUM(Form3!Y39,Form3!Z39)/150)*100,0), "")</f>
        <v/>
      </c>
      <c r="AH39" s="1" t="str">
        <f>IF(Analysis[Bk]="","",RANK(Analysis[[#This Row],[Bk]],Analysis[Bk], 0))</f>
        <v/>
      </c>
      <c r="AI3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39" s="1"/>
      <c r="AK39" s="1"/>
    </row>
    <row r="40" spans="1:37" x14ac:dyDescent="0.25">
      <c r="A40" s="1" t="str">
        <f>IF(Form3!A40="","",Form3!A40)</f>
        <v/>
      </c>
      <c r="B40" s="1" t="str">
        <f>IF(Form3!B40="","",Form3!B40)</f>
        <v/>
      </c>
      <c r="C40" s="1" t="str">
        <f>IF(OR(Form3!C40&lt;&gt;"",Form3!D40&lt;&gt;"" ),ROUND(((Form3!C40+Form3!D40)/140)*100,0),"")</f>
        <v/>
      </c>
      <c r="D40" s="1" t="str">
        <f>IF(Analysis[[#This Row],[Agr]]="","", RANK(Analysis[[#This Row],[Agr]],Analysis[Agr],0))</f>
        <v/>
      </c>
      <c r="E4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0" s="1" t="str">
        <f>IF(OR(Form3!E40&lt;&gt;"",Form3!F40&lt;&gt;""),ROUND((SUM(Form3!E40,Form3!F40)/140)*100,0),"")</f>
        <v/>
      </c>
      <c r="G40" s="1" t="str">
        <f>IF(Analysis[Bio]="","",RANK(Analysis[[#This Row],[Bio]],Analysis[Bio],0))</f>
        <v/>
      </c>
      <c r="H4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0" s="1" t="str">
        <f>IF(OR(Form3!G40&lt;&gt;"",Form3!H40&lt;&gt;""),ROUND((SUM(Form3!G40,Form3!H40)/140)*100,0),"")</f>
        <v/>
      </c>
      <c r="J40" s="1" t="str">
        <f>IF(Analysis[[#This Row],[Chem]]="","",RANK(Analysis[[#This Row],[Chem]],Analysis[Chem],0))</f>
        <v/>
      </c>
      <c r="K4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0" s="1" t="str">
        <f>IF(OR(Form3!I40&lt;&gt;"",Form3!J40&lt;&gt;"",Form3!K40&lt;&gt;""),ROUND((SUM(Form3!I40:'Form3'!K40)/220)*100,0),"")</f>
        <v/>
      </c>
      <c r="M40" s="1" t="str">
        <f>IF(Analysis[Chi]="","",RANK(Analysis[[#This Row],[Chi]],Analysis[Chi],0))</f>
        <v/>
      </c>
      <c r="N4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0" s="1" t="str">
        <f>IF(OR(Form3!L40&lt;&gt;"",Form3!M40&lt;&gt;"",Form3!N40&lt;&gt;""),ROUND((SUM(Form3!L40:'Form3'!N40)/200)*100,0),"")</f>
        <v/>
      </c>
      <c r="P40" s="1" t="str">
        <f>IF(Analysis[Eng]="","",RANK(Analysis[[#This Row],[Eng]],Analysis[Eng],))</f>
        <v/>
      </c>
      <c r="Q4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0" s="1" t="str">
        <f>IF(OR(Form3!O40&lt;&gt;"",Form3!P40&lt;&gt;""),ROUND((SUM(Form3!O40,Form3!P40)/100)*100,0),"")</f>
        <v/>
      </c>
      <c r="S40" s="1" t="str">
        <f>IF(Analysis[[#This Row],[Geo]]="","",RANK(Analysis[Geo],Analysis[Geo],0))</f>
        <v/>
      </c>
      <c r="T4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0" s="1" t="str">
        <f>IF(OR(Form3!Q40&lt;&gt;"",Form3!R40&lt;&gt;""),ROUND((SUM(Form3!Q40,Form3!R40)/150)*100,0),"")</f>
        <v/>
      </c>
      <c r="V40" s="1" t="str">
        <f>IF(Analysis[His]="","",RANK(Analysis[[#This Row],[His]], Analysis[His],0))</f>
        <v/>
      </c>
      <c r="W4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0" s="1" t="str">
        <f>IF(OR(Form3!S40&lt;&gt;"",Form3!T40&lt;&gt;""),ROUND((SUM(Form3!S40,Form3!T40)/200)*100,0),"")</f>
        <v/>
      </c>
      <c r="Y40" s="1" t="str">
        <f>IF(Analysis[Maths]="","",RANK(Analysis[[#This Row],[Maths]],Analysis[Maths],0))</f>
        <v/>
      </c>
      <c r="Z4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0" s="1" t="str">
        <f>IF(OR(Form3!U40&lt;&gt;"",Form3!V40&lt;&gt;""),ROUND((SUM(Form3!U40,Form3!V40)/140)*100,0), "")</f>
        <v/>
      </c>
      <c r="AB40" s="1" t="str">
        <f>IF(Analysis[[#This Row],[Phy]]="","",RANK(Analysis[[#This Row],[Phy]],Analysis[Phy],0))</f>
        <v/>
      </c>
      <c r="AC4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0" s="1" t="str">
        <f>IF(OR(Form3!W40&lt;&gt;"",Form3!X40&lt;&gt;""),ROUND((SUM(Form3!W40,Form3!X40)/150)*100,0), "")</f>
        <v/>
      </c>
      <c r="AE40" s="1" t="str">
        <f>IF(Analysis[Sod]="","",RANK(Analysis[[#This Row],[Sod]],Analysis[Sod], 0))</f>
        <v/>
      </c>
      <c r="AF4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0" s="1" t="str">
        <f>IF(OR(Form3!Y40&lt;&gt;"",Form3!Z40&lt;&gt;""),ROUND((SUM(Form3!Y40,Form3!Z40)/150)*100,0), "")</f>
        <v/>
      </c>
      <c r="AH40" s="1" t="str">
        <f>IF(Analysis[Bk]="","",RANK(Analysis[[#This Row],[Bk]],Analysis[Bk], 0))</f>
        <v/>
      </c>
      <c r="AI4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0" s="1"/>
      <c r="AK40" s="1"/>
    </row>
    <row r="41" spans="1:37" x14ac:dyDescent="0.25">
      <c r="A41" s="1" t="str">
        <f>IF(Form3!A41="","",Form3!A41)</f>
        <v/>
      </c>
      <c r="B41" s="1" t="str">
        <f>IF(Form3!B41="","",Form3!B41)</f>
        <v/>
      </c>
      <c r="C41" s="1" t="str">
        <f>IF(OR(Form3!C41&lt;&gt;"",Form3!D41&lt;&gt;"" ),ROUND(((Form3!C41+Form3!D41)/140)*100,0),"")</f>
        <v/>
      </c>
      <c r="D41" s="1" t="str">
        <f>IF(Analysis[[#This Row],[Agr]]="","", RANK(Analysis[[#This Row],[Agr]],Analysis[Agr],0))</f>
        <v/>
      </c>
      <c r="E4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1" s="1" t="str">
        <f>IF(OR(Form3!E41&lt;&gt;"",Form3!F41&lt;&gt;""),ROUND((SUM(Form3!E41,Form3!F41)/140)*100,0),"")</f>
        <v/>
      </c>
      <c r="G41" s="1" t="str">
        <f>IF(Analysis[Bio]="","",RANK(Analysis[[#This Row],[Bio]],Analysis[Bio],0))</f>
        <v/>
      </c>
      <c r="H4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1" s="1" t="str">
        <f>IF(OR(Form3!G41&lt;&gt;"",Form3!H41&lt;&gt;""),ROUND((SUM(Form3!G41,Form3!H41)/140)*100,0),"")</f>
        <v/>
      </c>
      <c r="J41" s="1" t="str">
        <f>IF(Analysis[[#This Row],[Chem]]="","",RANK(Analysis[[#This Row],[Chem]],Analysis[Chem],0))</f>
        <v/>
      </c>
      <c r="K4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1" s="1" t="str">
        <f>IF(OR(Form3!I41&lt;&gt;"",Form3!J41&lt;&gt;"",Form3!K41&lt;&gt;""),ROUND((SUM(Form3!I41:'Form3'!K41)/220)*100,0),"")</f>
        <v/>
      </c>
      <c r="M41" s="1" t="str">
        <f>IF(Analysis[Chi]="","",RANK(Analysis[[#This Row],[Chi]],Analysis[Chi],0))</f>
        <v/>
      </c>
      <c r="N4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1" s="1" t="str">
        <f>IF(OR(Form3!L41&lt;&gt;"",Form3!M41&lt;&gt;"",Form3!N41&lt;&gt;""),ROUND((SUM(Form3!L41:'Form3'!N41)/200)*100,0),"")</f>
        <v/>
      </c>
      <c r="P41" s="1" t="str">
        <f>IF(Analysis[Eng]="","",RANK(Analysis[[#This Row],[Eng]],Analysis[Eng],))</f>
        <v/>
      </c>
      <c r="Q4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1" s="1" t="str">
        <f>IF(OR(Form3!O41&lt;&gt;"",Form3!P41&lt;&gt;""),ROUND((SUM(Form3!O41,Form3!P41)/100)*100,0),"")</f>
        <v/>
      </c>
      <c r="S41" s="1" t="str">
        <f>IF(Analysis[[#This Row],[Geo]]="","",RANK(Analysis[Geo],Analysis[Geo],0))</f>
        <v/>
      </c>
      <c r="T4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1" s="1" t="str">
        <f>IF(OR(Form3!Q41&lt;&gt;"",Form3!R41&lt;&gt;""),ROUND((SUM(Form3!Q41,Form3!R41)/150)*100,0),"")</f>
        <v/>
      </c>
      <c r="V41" s="1" t="str">
        <f>IF(Analysis[His]="","",RANK(Analysis[[#This Row],[His]], Analysis[His],0))</f>
        <v/>
      </c>
      <c r="W4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1" s="1" t="str">
        <f>IF(OR(Form3!S41&lt;&gt;"",Form3!T41&lt;&gt;""),ROUND((SUM(Form3!S41,Form3!T41)/200)*100,0),"")</f>
        <v/>
      </c>
      <c r="Y41" s="1" t="str">
        <f>IF(Analysis[Maths]="","",RANK(Analysis[[#This Row],[Maths]],Analysis[Maths],0))</f>
        <v/>
      </c>
      <c r="Z4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1" s="1" t="str">
        <f>IF(OR(Form3!U41&lt;&gt;"",Form3!V41&lt;&gt;""),ROUND((SUM(Form3!U41,Form3!V41)/140)*100,0), "")</f>
        <v/>
      </c>
      <c r="AB41" s="1" t="str">
        <f>IF(Analysis[[#This Row],[Phy]]="","",RANK(Analysis[[#This Row],[Phy]],Analysis[Phy],0))</f>
        <v/>
      </c>
      <c r="AC4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1" s="1" t="str">
        <f>IF(OR(Form3!W41&lt;&gt;"",Form3!X41&lt;&gt;""),ROUND((SUM(Form3!W41,Form3!X41)/150)*100,0), "")</f>
        <v/>
      </c>
      <c r="AE41" s="1" t="str">
        <f>IF(Analysis[Sod]="","",RANK(Analysis[[#This Row],[Sod]],Analysis[Sod], 0))</f>
        <v/>
      </c>
      <c r="AF4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1" s="1" t="str">
        <f>IF(OR(Form3!Y41&lt;&gt;"",Form3!Z41&lt;&gt;""),ROUND((SUM(Form3!Y41,Form3!Z41)/150)*100,0), "")</f>
        <v/>
      </c>
      <c r="AH41" s="1" t="str">
        <f>IF(Analysis[Bk]="","",RANK(Analysis[[#This Row],[Bk]],Analysis[Bk], 0))</f>
        <v/>
      </c>
      <c r="AI4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1" s="1"/>
      <c r="AK41" s="1"/>
    </row>
    <row r="42" spans="1:37" x14ac:dyDescent="0.25">
      <c r="A42" s="1" t="str">
        <f>IF(Form3!A42="","",Form3!A42)</f>
        <v/>
      </c>
      <c r="B42" s="1" t="str">
        <f>IF(Form3!B42="","",Form3!B42)</f>
        <v/>
      </c>
      <c r="C42" s="1" t="str">
        <f>IF(OR(Form3!C42&lt;&gt;"",Form3!D42&lt;&gt;"" ),ROUND(((Form3!C42+Form3!D42)/140)*100,0),"")</f>
        <v/>
      </c>
      <c r="D42" s="1" t="str">
        <f>IF(Analysis[[#This Row],[Agr]]="","", RANK(Analysis[[#This Row],[Agr]],Analysis[Agr],0))</f>
        <v/>
      </c>
      <c r="E4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2" s="1" t="str">
        <f>IF(OR(Form3!E42&lt;&gt;"",Form3!F42&lt;&gt;""),ROUND((SUM(Form3!E42,Form3!F42)/140)*100,0),"")</f>
        <v/>
      </c>
      <c r="G42" s="1" t="str">
        <f>IF(Analysis[Bio]="","",RANK(Analysis[[#This Row],[Bio]],Analysis[Bio],0))</f>
        <v/>
      </c>
      <c r="H4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2" s="1" t="str">
        <f>IF(OR(Form3!G42&lt;&gt;"",Form3!H42&lt;&gt;""),ROUND((SUM(Form3!G42,Form3!H42)/140)*100,0),"")</f>
        <v/>
      </c>
      <c r="J42" s="1" t="str">
        <f>IF(Analysis[[#This Row],[Chem]]="","",RANK(Analysis[[#This Row],[Chem]],Analysis[Chem],0))</f>
        <v/>
      </c>
      <c r="K4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2" s="1" t="str">
        <f>IF(OR(Form3!I42&lt;&gt;"",Form3!J42&lt;&gt;"",Form3!K42&lt;&gt;""),ROUND((SUM(Form3!I42:'Form3'!K42)/220)*100,0),"")</f>
        <v/>
      </c>
      <c r="M42" s="1" t="str">
        <f>IF(Analysis[Chi]="","",RANK(Analysis[[#This Row],[Chi]],Analysis[Chi],0))</f>
        <v/>
      </c>
      <c r="N4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2" s="1" t="str">
        <f>IF(OR(Form3!L42&lt;&gt;"",Form3!M42&lt;&gt;"",Form3!N42&lt;&gt;""),ROUND((SUM(Form3!L42:'Form3'!N42)/200)*100,0),"")</f>
        <v/>
      </c>
      <c r="P42" s="1" t="str">
        <f>IF(Analysis[Eng]="","",RANK(Analysis[[#This Row],[Eng]],Analysis[Eng],))</f>
        <v/>
      </c>
      <c r="Q4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2" s="1" t="str">
        <f>IF(OR(Form3!O42&lt;&gt;"",Form3!P42&lt;&gt;""),ROUND((SUM(Form3!O42,Form3!P42)/100)*100,0),"")</f>
        <v/>
      </c>
      <c r="S42" s="1" t="str">
        <f>IF(Analysis[[#This Row],[Geo]]="","",RANK(Analysis[Geo],Analysis[Geo],0))</f>
        <v/>
      </c>
      <c r="T4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2" s="1" t="str">
        <f>IF(OR(Form3!Q42&lt;&gt;"",Form3!R42&lt;&gt;""),ROUND((SUM(Form3!Q42,Form3!R42)/150)*100,0),"")</f>
        <v/>
      </c>
      <c r="V42" s="1" t="str">
        <f>IF(Analysis[His]="","",RANK(Analysis[[#This Row],[His]], Analysis[His],0))</f>
        <v/>
      </c>
      <c r="W4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2" s="1" t="str">
        <f>IF(OR(Form3!S42&lt;&gt;"",Form3!T42&lt;&gt;""),ROUND((SUM(Form3!S42,Form3!T42)/200)*100,0),"")</f>
        <v/>
      </c>
      <c r="Y42" s="1" t="str">
        <f>IF(Analysis[Maths]="","",RANK(Analysis[[#This Row],[Maths]],Analysis[Maths],0))</f>
        <v/>
      </c>
      <c r="Z4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2" s="1" t="str">
        <f>IF(OR(Form3!U42&lt;&gt;"",Form3!V42&lt;&gt;""),ROUND((SUM(Form3!U42,Form3!V42)/140)*100,0), "")</f>
        <v/>
      </c>
      <c r="AB42" s="1" t="str">
        <f>IF(Analysis[[#This Row],[Phy]]="","",RANK(Analysis[[#This Row],[Phy]],Analysis[Phy],0))</f>
        <v/>
      </c>
      <c r="AC4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2" s="1" t="str">
        <f>IF(OR(Form3!W42&lt;&gt;"",Form3!X42&lt;&gt;""),ROUND((SUM(Form3!W42,Form3!X42)/150)*100,0), "")</f>
        <v/>
      </c>
      <c r="AE42" s="1" t="str">
        <f>IF(Analysis[Sod]="","",RANK(Analysis[[#This Row],[Sod]],Analysis[Sod], 0))</f>
        <v/>
      </c>
      <c r="AF4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2" s="1" t="str">
        <f>IF(OR(Form3!Y42&lt;&gt;"",Form3!Z42&lt;&gt;""),ROUND((SUM(Form3!Y42,Form3!Z42)/150)*100,0), "")</f>
        <v/>
      </c>
      <c r="AH42" s="1" t="str">
        <f>IF(Analysis[Bk]="","",RANK(Analysis[[#This Row],[Bk]],Analysis[Bk], 0))</f>
        <v/>
      </c>
      <c r="AI4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2" s="1"/>
      <c r="AK42" s="1"/>
    </row>
    <row r="43" spans="1:37" x14ac:dyDescent="0.25">
      <c r="A43" s="1" t="str">
        <f>IF(Form3!A43="","",Form3!A43)</f>
        <v/>
      </c>
      <c r="B43" s="1" t="str">
        <f>IF(Form3!B43="","",Form3!B43)</f>
        <v/>
      </c>
      <c r="C43" s="1" t="str">
        <f>IF(OR(Form3!C43&lt;&gt;"",Form3!D43&lt;&gt;"" ),ROUND(((Form3!C43+Form3!D43)/140)*100,0),"")</f>
        <v/>
      </c>
      <c r="D43" s="1" t="str">
        <f>IF(Analysis[[#This Row],[Agr]]="","", RANK(Analysis[[#This Row],[Agr]],Analysis[Agr],0))</f>
        <v/>
      </c>
      <c r="E4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3" s="1" t="str">
        <f>IF(OR(Form3!E43&lt;&gt;"",Form3!F43&lt;&gt;""),ROUND((SUM(Form3!E43,Form3!F43)/140)*100,0),"")</f>
        <v/>
      </c>
      <c r="G43" s="1" t="str">
        <f>IF(Analysis[Bio]="","",RANK(Analysis[[#This Row],[Bio]],Analysis[Bio],0))</f>
        <v/>
      </c>
      <c r="H4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3" s="1" t="str">
        <f>IF(OR(Form3!G43&lt;&gt;"",Form3!H43&lt;&gt;""),ROUND((SUM(Form3!G43,Form3!H43)/140)*100,0),"")</f>
        <v/>
      </c>
      <c r="J43" s="1" t="str">
        <f>IF(Analysis[[#This Row],[Chem]]="","",RANK(Analysis[[#This Row],[Chem]],Analysis[Chem],0))</f>
        <v/>
      </c>
      <c r="K4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3" s="1" t="str">
        <f>IF(OR(Form3!I43&lt;&gt;"",Form3!J43&lt;&gt;"",Form3!K43&lt;&gt;""),ROUND((SUM(Form3!I43:'Form3'!K43)/220)*100,0),"")</f>
        <v/>
      </c>
      <c r="M43" s="1" t="str">
        <f>IF(Analysis[Chi]="","",RANK(Analysis[[#This Row],[Chi]],Analysis[Chi],0))</f>
        <v/>
      </c>
      <c r="N4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3" s="1" t="str">
        <f>IF(OR(Form3!L43&lt;&gt;"",Form3!M43&lt;&gt;"",Form3!N43&lt;&gt;""),ROUND((SUM(Form3!L43:'Form3'!N43)/200)*100,0),"")</f>
        <v/>
      </c>
      <c r="P43" s="1" t="str">
        <f>IF(Analysis[Eng]="","",RANK(Analysis[[#This Row],[Eng]],Analysis[Eng],))</f>
        <v/>
      </c>
      <c r="Q4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3" s="1" t="str">
        <f>IF(OR(Form3!O43&lt;&gt;"",Form3!P43&lt;&gt;""),ROUND((SUM(Form3!O43,Form3!P43)/100)*100,0),"")</f>
        <v/>
      </c>
      <c r="S43" s="1" t="str">
        <f>IF(Analysis[[#This Row],[Geo]]="","",RANK(Analysis[Geo],Analysis[Geo],0))</f>
        <v/>
      </c>
      <c r="T4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3" s="1" t="str">
        <f>IF(OR(Form3!Q43&lt;&gt;"",Form3!R43&lt;&gt;""),ROUND((SUM(Form3!Q43,Form3!R43)/150)*100,0),"")</f>
        <v/>
      </c>
      <c r="V43" s="1" t="str">
        <f>IF(Analysis[His]="","",RANK(Analysis[[#This Row],[His]], Analysis[His],0))</f>
        <v/>
      </c>
      <c r="W4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3" s="1" t="str">
        <f>IF(OR(Form3!S43&lt;&gt;"",Form3!T43&lt;&gt;""),ROUND((SUM(Form3!S43,Form3!T43)/200)*100,0),"")</f>
        <v/>
      </c>
      <c r="Y43" s="1" t="str">
        <f>IF(Analysis[Maths]="","",RANK(Analysis[[#This Row],[Maths]],Analysis[Maths],0))</f>
        <v/>
      </c>
      <c r="Z4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3" s="1" t="str">
        <f>IF(OR(Form3!U43&lt;&gt;"",Form3!V43&lt;&gt;""),ROUND((SUM(Form3!U43,Form3!V43)/140)*100,0), "")</f>
        <v/>
      </c>
      <c r="AB43" s="1" t="str">
        <f>IF(Analysis[[#This Row],[Phy]]="","",RANK(Analysis[[#This Row],[Phy]],Analysis[Phy],0))</f>
        <v/>
      </c>
      <c r="AC4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3" s="1" t="str">
        <f>IF(OR(Form3!W43&lt;&gt;"",Form3!X43&lt;&gt;""),ROUND((SUM(Form3!W43,Form3!X43)/150)*100,0), "")</f>
        <v/>
      </c>
      <c r="AE43" s="1" t="str">
        <f>IF(Analysis[Sod]="","",RANK(Analysis[[#This Row],[Sod]],Analysis[Sod], 0))</f>
        <v/>
      </c>
      <c r="AF4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3" s="1" t="str">
        <f>IF(OR(Form3!Y43&lt;&gt;"",Form3!Z43&lt;&gt;""),ROUND((SUM(Form3!Y43,Form3!Z43)/150)*100,0), "")</f>
        <v/>
      </c>
      <c r="AH43" s="1" t="str">
        <f>IF(Analysis[Bk]="","",RANK(Analysis[[#This Row],[Bk]],Analysis[Bk], 0))</f>
        <v/>
      </c>
      <c r="AI4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3" s="1"/>
      <c r="AK43" s="1"/>
    </row>
    <row r="44" spans="1:37" x14ac:dyDescent="0.25">
      <c r="A44" s="1" t="str">
        <f>IF(Form3!A44="","",Form3!A44)</f>
        <v/>
      </c>
      <c r="B44" s="1" t="str">
        <f>IF(Form3!B44="","",Form3!B44)</f>
        <v/>
      </c>
      <c r="C44" s="1" t="str">
        <f>IF(OR(Form3!C44&lt;&gt;"",Form3!D44&lt;&gt;"" ),ROUND(((Form3!C44+Form3!D44)/140)*100,0),"")</f>
        <v/>
      </c>
      <c r="D44" s="1" t="str">
        <f>IF(Analysis[[#This Row],[Agr]]="","", RANK(Analysis[[#This Row],[Agr]],Analysis[Agr],0))</f>
        <v/>
      </c>
      <c r="E4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4" s="1" t="str">
        <f>IF(OR(Form3!E44&lt;&gt;"",Form3!F44&lt;&gt;""),ROUND((SUM(Form3!E44,Form3!F44)/140)*100,0),"")</f>
        <v/>
      </c>
      <c r="G44" s="1" t="str">
        <f>IF(Analysis[Bio]="","",RANK(Analysis[[#This Row],[Bio]],Analysis[Bio],0))</f>
        <v/>
      </c>
      <c r="H4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4" s="1" t="str">
        <f>IF(OR(Form3!G44&lt;&gt;"",Form3!H44&lt;&gt;""),ROUND((SUM(Form3!G44,Form3!H44)/140)*100,0),"")</f>
        <v/>
      </c>
      <c r="J44" s="1" t="str">
        <f>IF(Analysis[[#This Row],[Chem]]="","",RANK(Analysis[[#This Row],[Chem]],Analysis[Chem],0))</f>
        <v/>
      </c>
      <c r="K4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4" s="1" t="str">
        <f>IF(OR(Form3!I44&lt;&gt;"",Form3!J44&lt;&gt;"",Form3!K44&lt;&gt;""),ROUND((SUM(Form3!I44:'Form3'!K44)/220)*100,0),"")</f>
        <v/>
      </c>
      <c r="M44" s="1" t="str">
        <f>IF(Analysis[Chi]="","",RANK(Analysis[[#This Row],[Chi]],Analysis[Chi],0))</f>
        <v/>
      </c>
      <c r="N4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4" s="1" t="str">
        <f>IF(OR(Form3!L44&lt;&gt;"",Form3!M44&lt;&gt;"",Form3!N44&lt;&gt;""),ROUND((SUM(Form3!L44:'Form3'!N44)/200)*100,0),"")</f>
        <v/>
      </c>
      <c r="P44" s="1" t="str">
        <f>IF(Analysis[Eng]="","",RANK(Analysis[[#This Row],[Eng]],Analysis[Eng],))</f>
        <v/>
      </c>
      <c r="Q4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4" s="1" t="str">
        <f>IF(OR(Form3!O44&lt;&gt;"",Form3!P44&lt;&gt;""),ROUND((SUM(Form3!O44,Form3!P44)/100)*100,0),"")</f>
        <v/>
      </c>
      <c r="S44" s="1" t="str">
        <f>IF(Analysis[[#This Row],[Geo]]="","",RANK(Analysis[Geo],Analysis[Geo],0))</f>
        <v/>
      </c>
      <c r="T4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4" s="1" t="str">
        <f>IF(OR(Form3!Q44&lt;&gt;"",Form3!R44&lt;&gt;""),ROUND((SUM(Form3!Q44,Form3!R44)/150)*100,0),"")</f>
        <v/>
      </c>
      <c r="V44" s="1" t="str">
        <f>IF(Analysis[His]="","",RANK(Analysis[[#This Row],[His]], Analysis[His],0))</f>
        <v/>
      </c>
      <c r="W4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4" s="1" t="str">
        <f>IF(OR(Form3!S44&lt;&gt;"",Form3!T44&lt;&gt;""),ROUND((SUM(Form3!S44,Form3!T44)/200)*100,0),"")</f>
        <v/>
      </c>
      <c r="Y44" s="1" t="str">
        <f>IF(Analysis[Maths]="","",RANK(Analysis[[#This Row],[Maths]],Analysis[Maths],0))</f>
        <v/>
      </c>
      <c r="Z4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4" s="1" t="str">
        <f>IF(OR(Form3!U44&lt;&gt;"",Form3!V44&lt;&gt;""),ROUND((SUM(Form3!U44,Form3!V44)/140)*100,0), "")</f>
        <v/>
      </c>
      <c r="AB44" s="1" t="str">
        <f>IF(Analysis[[#This Row],[Phy]]="","",RANK(Analysis[[#This Row],[Phy]],Analysis[Phy],0))</f>
        <v/>
      </c>
      <c r="AC4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4" s="1" t="str">
        <f>IF(OR(Form3!W44&lt;&gt;"",Form3!X44&lt;&gt;""),ROUND((SUM(Form3!W44,Form3!X44)/150)*100,0), "")</f>
        <v/>
      </c>
      <c r="AE44" s="1" t="str">
        <f>IF(Analysis[Sod]="","",RANK(Analysis[[#This Row],[Sod]],Analysis[Sod], 0))</f>
        <v/>
      </c>
      <c r="AF4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4" s="1" t="str">
        <f>IF(OR(Form3!Y44&lt;&gt;"",Form3!Z44&lt;&gt;""),ROUND((SUM(Form3!Y44,Form3!Z44)/150)*100,0), "")</f>
        <v/>
      </c>
      <c r="AH44" s="1" t="str">
        <f>IF(Analysis[Bk]="","",RANK(Analysis[[#This Row],[Bk]],Analysis[Bk], 0))</f>
        <v/>
      </c>
      <c r="AI4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4" s="1"/>
      <c r="AK44" s="1"/>
    </row>
    <row r="45" spans="1:37" x14ac:dyDescent="0.25">
      <c r="A45" s="1" t="str">
        <f>IF(Form3!A45="","",Form3!A45)</f>
        <v/>
      </c>
      <c r="B45" s="1" t="str">
        <f>IF(Form3!B45="","",Form3!B45)</f>
        <v/>
      </c>
      <c r="C45" s="1" t="str">
        <f>IF(OR(Form3!C45&lt;&gt;"",Form3!D45&lt;&gt;"" ),ROUND(((Form3!C45+Form3!D45)/140)*100,0),"")</f>
        <v/>
      </c>
      <c r="D45" s="1" t="str">
        <f>IF(Analysis[[#This Row],[Agr]]="","", RANK(Analysis[[#This Row],[Agr]],Analysis[Agr],0))</f>
        <v/>
      </c>
      <c r="E4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5" s="1" t="str">
        <f>IF(OR(Form3!E45&lt;&gt;"",Form3!F45&lt;&gt;""),ROUND((SUM(Form3!E45,Form3!F45)/140)*100,0),"")</f>
        <v/>
      </c>
      <c r="G45" s="1" t="str">
        <f>IF(Analysis[Bio]="","",RANK(Analysis[[#This Row],[Bio]],Analysis[Bio],0))</f>
        <v/>
      </c>
      <c r="H4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5" s="1" t="str">
        <f>IF(OR(Form3!G45&lt;&gt;"",Form3!H45&lt;&gt;""),ROUND((SUM(Form3!G45,Form3!H45)/140)*100,0),"")</f>
        <v/>
      </c>
      <c r="J45" s="1" t="str">
        <f>IF(Analysis[[#This Row],[Chem]]="","",RANK(Analysis[[#This Row],[Chem]],Analysis[Chem],0))</f>
        <v/>
      </c>
      <c r="K4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5" s="1" t="str">
        <f>IF(OR(Form3!I45&lt;&gt;"",Form3!J45&lt;&gt;"",Form3!K45&lt;&gt;""),ROUND((SUM(Form3!I45:'Form3'!K45)/220)*100,0),"")</f>
        <v/>
      </c>
      <c r="M45" s="1" t="str">
        <f>IF(Analysis[Chi]="","",RANK(Analysis[[#This Row],[Chi]],Analysis[Chi],0))</f>
        <v/>
      </c>
      <c r="N4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5" s="1" t="str">
        <f>IF(OR(Form3!L45&lt;&gt;"",Form3!M45&lt;&gt;"",Form3!N45&lt;&gt;""),ROUND((SUM(Form3!L45:'Form3'!N45)/200)*100,0),"")</f>
        <v/>
      </c>
      <c r="P45" s="1" t="str">
        <f>IF(Analysis[Eng]="","",RANK(Analysis[[#This Row],[Eng]],Analysis[Eng],))</f>
        <v/>
      </c>
      <c r="Q4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5" s="1" t="str">
        <f>IF(OR(Form3!O45&lt;&gt;"",Form3!P45&lt;&gt;""),ROUND((SUM(Form3!O45,Form3!P45)/100)*100,0),"")</f>
        <v/>
      </c>
      <c r="S45" s="1" t="str">
        <f>IF(Analysis[[#This Row],[Geo]]="","",RANK(Analysis[Geo],Analysis[Geo],0))</f>
        <v/>
      </c>
      <c r="T4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5" s="1" t="str">
        <f>IF(OR(Form3!Q45&lt;&gt;"",Form3!R45&lt;&gt;""),ROUND((SUM(Form3!Q45,Form3!R45)/150)*100,0),"")</f>
        <v/>
      </c>
      <c r="V45" s="1" t="str">
        <f>IF(Analysis[His]="","",RANK(Analysis[[#This Row],[His]], Analysis[His],0))</f>
        <v/>
      </c>
      <c r="W4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5" s="1" t="str">
        <f>IF(OR(Form3!S45&lt;&gt;"",Form3!T45&lt;&gt;""),ROUND((SUM(Form3!S45,Form3!T45)/200)*100,0),"")</f>
        <v/>
      </c>
      <c r="Y45" s="1" t="str">
        <f>IF(Analysis[Maths]="","",RANK(Analysis[[#This Row],[Maths]],Analysis[Maths],0))</f>
        <v/>
      </c>
      <c r="Z4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5" s="1" t="str">
        <f>IF(OR(Form3!U45&lt;&gt;"",Form3!V45&lt;&gt;""),ROUND((SUM(Form3!U45,Form3!V45)/140)*100,0), "")</f>
        <v/>
      </c>
      <c r="AB45" s="1" t="str">
        <f>IF(Analysis[[#This Row],[Phy]]="","",RANK(Analysis[[#This Row],[Phy]],Analysis[Phy],0))</f>
        <v/>
      </c>
      <c r="AC4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5" s="1" t="str">
        <f>IF(OR(Form3!W45&lt;&gt;"",Form3!X45&lt;&gt;""),ROUND((SUM(Form3!W45,Form3!X45)/150)*100,0), "")</f>
        <v/>
      </c>
      <c r="AE45" s="1" t="str">
        <f>IF(Analysis[Sod]="","",RANK(Analysis[[#This Row],[Sod]],Analysis[Sod], 0))</f>
        <v/>
      </c>
      <c r="AF4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5" s="1" t="str">
        <f>IF(OR(Form3!Y45&lt;&gt;"",Form3!Z45&lt;&gt;""),ROUND((SUM(Form3!Y45,Form3!Z45)/150)*100,0), "")</f>
        <v/>
      </c>
      <c r="AH45" s="1" t="str">
        <f>IF(Analysis[Bk]="","",RANK(Analysis[[#This Row],[Bk]],Analysis[Bk], 0))</f>
        <v/>
      </c>
      <c r="AI4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5" s="1"/>
      <c r="AK45" s="1"/>
    </row>
    <row r="46" spans="1:37" x14ac:dyDescent="0.25">
      <c r="A46" s="1" t="str">
        <f>IF(Form3!A46="","",Form3!A46)</f>
        <v/>
      </c>
      <c r="B46" s="1" t="str">
        <f>IF(Form3!B46="","",Form3!B46)</f>
        <v/>
      </c>
      <c r="C46" s="1" t="str">
        <f>IF(OR(Form3!C46&lt;&gt;"",Form3!D46&lt;&gt;"" ),ROUND(((Form3!C46+Form3!D46)/140)*100,0),"")</f>
        <v/>
      </c>
      <c r="D46" s="1" t="str">
        <f>IF(Analysis[[#This Row],[Agr]]="","", RANK(Analysis[[#This Row],[Agr]],Analysis[Agr],0))</f>
        <v/>
      </c>
      <c r="E4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6" s="1" t="str">
        <f>IF(OR(Form3!E46&lt;&gt;"",Form3!F46&lt;&gt;""),ROUND((SUM(Form3!E46,Form3!F46)/140)*100,0),"")</f>
        <v/>
      </c>
      <c r="G46" s="1" t="str">
        <f>IF(Analysis[Bio]="","",RANK(Analysis[[#This Row],[Bio]],Analysis[Bio],0))</f>
        <v/>
      </c>
      <c r="H4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6" s="1" t="str">
        <f>IF(OR(Form3!G46&lt;&gt;"",Form3!H46&lt;&gt;""),ROUND((SUM(Form3!G46,Form3!H46)/140)*100,0),"")</f>
        <v/>
      </c>
      <c r="J46" s="1" t="str">
        <f>IF(Analysis[[#This Row],[Chem]]="","",RANK(Analysis[[#This Row],[Chem]],Analysis[Chem],0))</f>
        <v/>
      </c>
      <c r="K4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6" s="1" t="str">
        <f>IF(OR(Form3!I46&lt;&gt;"",Form3!J46&lt;&gt;"",Form3!K46&lt;&gt;""),ROUND((SUM(Form3!I46:'Form3'!K46)/220)*100,0),"")</f>
        <v/>
      </c>
      <c r="M46" s="1" t="str">
        <f>IF(Analysis[Chi]="","",RANK(Analysis[[#This Row],[Chi]],Analysis[Chi],0))</f>
        <v/>
      </c>
      <c r="N4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6" s="1" t="str">
        <f>IF(OR(Form3!L46&lt;&gt;"",Form3!M46&lt;&gt;"",Form3!N46&lt;&gt;""),ROUND((SUM(Form3!L46:'Form3'!N46)/200)*100,0),"")</f>
        <v/>
      </c>
      <c r="P46" s="1" t="str">
        <f>IF(Analysis[Eng]="","",RANK(Analysis[[#This Row],[Eng]],Analysis[Eng],))</f>
        <v/>
      </c>
      <c r="Q4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6" s="1" t="str">
        <f>IF(OR(Form3!O46&lt;&gt;"",Form3!P46&lt;&gt;""),ROUND((SUM(Form3!O46,Form3!P46)/100)*100,0),"")</f>
        <v/>
      </c>
      <c r="S46" s="1" t="str">
        <f>IF(Analysis[[#This Row],[Geo]]="","",RANK(Analysis[Geo],Analysis[Geo],0))</f>
        <v/>
      </c>
      <c r="T4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6" s="1" t="str">
        <f>IF(OR(Form3!Q46&lt;&gt;"",Form3!R46&lt;&gt;""),ROUND((SUM(Form3!Q46,Form3!R46)/150)*100,0),"")</f>
        <v/>
      </c>
      <c r="V46" s="1" t="str">
        <f>IF(Analysis[His]="","",RANK(Analysis[[#This Row],[His]], Analysis[His],0))</f>
        <v/>
      </c>
      <c r="W4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6" s="1" t="str">
        <f>IF(OR(Form3!S46&lt;&gt;"",Form3!T46&lt;&gt;""),ROUND((SUM(Form3!S46,Form3!T46)/200)*100,0),"")</f>
        <v/>
      </c>
      <c r="Y46" s="1" t="str">
        <f>IF(Analysis[Maths]="","",RANK(Analysis[[#This Row],[Maths]],Analysis[Maths],0))</f>
        <v/>
      </c>
      <c r="Z4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6" s="1" t="str">
        <f>IF(OR(Form3!U46&lt;&gt;"",Form3!V46&lt;&gt;""),ROUND((SUM(Form3!U46,Form3!V46)/140)*100,0), "")</f>
        <v/>
      </c>
      <c r="AB46" s="1" t="str">
        <f>IF(Analysis[[#This Row],[Phy]]="","",RANK(Analysis[[#This Row],[Phy]],Analysis[Phy],0))</f>
        <v/>
      </c>
      <c r="AC4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6" s="1" t="str">
        <f>IF(OR(Form3!W46&lt;&gt;"",Form3!X46&lt;&gt;""),ROUND((SUM(Form3!W46,Form3!X46)/150)*100,0), "")</f>
        <v/>
      </c>
      <c r="AE46" s="1" t="str">
        <f>IF(Analysis[Sod]="","",RANK(Analysis[[#This Row],[Sod]],Analysis[Sod], 0))</f>
        <v/>
      </c>
      <c r="AF4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6" s="1" t="str">
        <f>IF(OR(Form3!Y46&lt;&gt;"",Form3!Z46&lt;&gt;""),ROUND((SUM(Form3!Y46,Form3!Z46)/150)*100,0), "")</f>
        <v/>
      </c>
      <c r="AH46" s="1" t="str">
        <f>IF(Analysis[Bk]="","",RANK(Analysis[[#This Row],[Bk]],Analysis[Bk], 0))</f>
        <v/>
      </c>
      <c r="AI4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6" s="1"/>
      <c r="AK46" s="1"/>
    </row>
    <row r="47" spans="1:37" x14ac:dyDescent="0.25">
      <c r="A47" s="1" t="str">
        <f>IF(Form3!A47="","",Form3!A47)</f>
        <v/>
      </c>
      <c r="B47" s="1" t="str">
        <f>IF(Form3!B47="","",Form3!B47)</f>
        <v/>
      </c>
      <c r="C47" s="1" t="str">
        <f>IF(OR(Form3!C47&lt;&gt;"",Form3!D47&lt;&gt;"" ),ROUND(((Form3!C47+Form3!D47)/140)*100,0),"")</f>
        <v/>
      </c>
      <c r="D47" s="1" t="str">
        <f>IF(Analysis[[#This Row],[Agr]]="","", RANK(Analysis[[#This Row],[Agr]],Analysis[Agr],0))</f>
        <v/>
      </c>
      <c r="E4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7" s="1" t="str">
        <f>IF(OR(Form3!E47&lt;&gt;"",Form3!F47&lt;&gt;""),ROUND((SUM(Form3!E47,Form3!F47)/140)*100,0),"")</f>
        <v/>
      </c>
      <c r="G47" s="1" t="str">
        <f>IF(Analysis[Bio]="","",RANK(Analysis[[#This Row],[Bio]],Analysis[Bio],0))</f>
        <v/>
      </c>
      <c r="H4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7" s="1" t="str">
        <f>IF(OR(Form3!G47&lt;&gt;"",Form3!H47&lt;&gt;""),ROUND((SUM(Form3!G47,Form3!H47)/140)*100,0),"")</f>
        <v/>
      </c>
      <c r="J47" s="1" t="str">
        <f>IF(Analysis[[#This Row],[Chem]]="","",RANK(Analysis[[#This Row],[Chem]],Analysis[Chem],0))</f>
        <v/>
      </c>
      <c r="K4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7" s="1" t="str">
        <f>IF(OR(Form3!I47&lt;&gt;"",Form3!J47&lt;&gt;"",Form3!K47&lt;&gt;""),ROUND((SUM(Form3!I47:'Form3'!K47)/220)*100,0),"")</f>
        <v/>
      </c>
      <c r="M47" s="1" t="str">
        <f>IF(Analysis[Chi]="","",RANK(Analysis[[#This Row],[Chi]],Analysis[Chi],0))</f>
        <v/>
      </c>
      <c r="N4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7" s="1" t="str">
        <f>IF(OR(Form3!L47&lt;&gt;"",Form3!M47&lt;&gt;"",Form3!N47&lt;&gt;""),ROUND((SUM(Form3!L47:'Form3'!N47)/200)*100,0),"")</f>
        <v/>
      </c>
      <c r="P47" s="1" t="str">
        <f>IF(Analysis[Eng]="","",RANK(Analysis[[#This Row],[Eng]],Analysis[Eng],))</f>
        <v/>
      </c>
      <c r="Q4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7" s="1" t="str">
        <f>IF(OR(Form3!O47&lt;&gt;"",Form3!P47&lt;&gt;""),ROUND((SUM(Form3!O47,Form3!P47)/100)*100,0),"")</f>
        <v/>
      </c>
      <c r="S47" s="1" t="str">
        <f>IF(Analysis[[#This Row],[Geo]]="","",RANK(Analysis[Geo],Analysis[Geo],0))</f>
        <v/>
      </c>
      <c r="T4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7" s="1" t="str">
        <f>IF(OR(Form3!Q47&lt;&gt;"",Form3!R47&lt;&gt;""),ROUND((SUM(Form3!Q47,Form3!R47)/150)*100,0),"")</f>
        <v/>
      </c>
      <c r="V47" s="1" t="str">
        <f>IF(Analysis[His]="","",RANK(Analysis[[#This Row],[His]], Analysis[His],0))</f>
        <v/>
      </c>
      <c r="W4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7" s="1" t="str">
        <f>IF(OR(Form3!S47&lt;&gt;"",Form3!T47&lt;&gt;""),ROUND((SUM(Form3!S47,Form3!T47)/200)*100,0),"")</f>
        <v/>
      </c>
      <c r="Y47" s="1" t="str">
        <f>IF(Analysis[Maths]="","",RANK(Analysis[[#This Row],[Maths]],Analysis[Maths],0))</f>
        <v/>
      </c>
      <c r="Z4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7" s="1" t="str">
        <f>IF(OR(Form3!U47&lt;&gt;"",Form3!V47&lt;&gt;""),ROUND((SUM(Form3!U47,Form3!V47)/140)*100,0), "")</f>
        <v/>
      </c>
      <c r="AB47" s="1" t="str">
        <f>IF(Analysis[[#This Row],[Phy]]="","",RANK(Analysis[[#This Row],[Phy]],Analysis[Phy],0))</f>
        <v/>
      </c>
      <c r="AC4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7" s="1" t="str">
        <f>IF(OR(Form3!W47&lt;&gt;"",Form3!X47&lt;&gt;""),ROUND((SUM(Form3!W47,Form3!X47)/150)*100,0), "")</f>
        <v/>
      </c>
      <c r="AE47" s="1" t="str">
        <f>IF(Analysis[Sod]="","",RANK(Analysis[[#This Row],[Sod]],Analysis[Sod], 0))</f>
        <v/>
      </c>
      <c r="AF4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7" s="1" t="str">
        <f>IF(OR(Form3!Y47&lt;&gt;"",Form3!Z47&lt;&gt;""),ROUND((SUM(Form3!Y47,Form3!Z47)/150)*100,0), "")</f>
        <v/>
      </c>
      <c r="AH47" s="1" t="str">
        <f>IF(Analysis[Bk]="","",RANK(Analysis[[#This Row],[Bk]],Analysis[Bk], 0))</f>
        <v/>
      </c>
      <c r="AI4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7" s="1"/>
      <c r="AK47" s="1"/>
    </row>
    <row r="48" spans="1:37" x14ac:dyDescent="0.25">
      <c r="A48" s="1" t="str">
        <f>IF(Form3!A48="","",Form3!A48)</f>
        <v/>
      </c>
      <c r="B48" s="1" t="str">
        <f>IF(Form3!B48="","",Form3!B48)</f>
        <v/>
      </c>
      <c r="C48" s="1" t="str">
        <f>IF(OR(Form3!C48&lt;&gt;"",Form3!D48&lt;&gt;"" ),ROUND(((Form3!C48+Form3!D48)/140)*100,0),"")</f>
        <v/>
      </c>
      <c r="D48" s="1" t="str">
        <f>IF(Analysis[[#This Row],[Agr]]="","", RANK(Analysis[[#This Row],[Agr]],Analysis[Agr],0))</f>
        <v/>
      </c>
      <c r="E4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8" s="1" t="str">
        <f>IF(OR(Form3!E48&lt;&gt;"",Form3!F48&lt;&gt;""),ROUND((SUM(Form3!E48,Form3!F48)/140)*100,0),"")</f>
        <v/>
      </c>
      <c r="G48" s="1" t="str">
        <f>IF(Analysis[Bio]="","",RANK(Analysis[[#This Row],[Bio]],Analysis[Bio],0))</f>
        <v/>
      </c>
      <c r="H4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8" s="1" t="str">
        <f>IF(OR(Form3!G48&lt;&gt;"",Form3!H48&lt;&gt;""),ROUND((SUM(Form3!G48,Form3!H48)/140)*100,0),"")</f>
        <v/>
      </c>
      <c r="J48" s="1" t="str">
        <f>IF(Analysis[[#This Row],[Chem]]="","",RANK(Analysis[[#This Row],[Chem]],Analysis[Chem],0))</f>
        <v/>
      </c>
      <c r="K4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8" s="1" t="str">
        <f>IF(OR(Form3!I48&lt;&gt;"",Form3!J48&lt;&gt;"",Form3!K48&lt;&gt;""),ROUND((SUM(Form3!I48:'Form3'!K48)/220)*100,0),"")</f>
        <v/>
      </c>
      <c r="M48" s="1" t="str">
        <f>IF(Analysis[Chi]="","",RANK(Analysis[[#This Row],[Chi]],Analysis[Chi],0))</f>
        <v/>
      </c>
      <c r="N4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8" s="1" t="str">
        <f>IF(OR(Form3!L48&lt;&gt;"",Form3!M48&lt;&gt;"",Form3!N48&lt;&gt;""),ROUND((SUM(Form3!L48:'Form3'!N48)/200)*100,0),"")</f>
        <v/>
      </c>
      <c r="P48" s="1" t="str">
        <f>IF(Analysis[Eng]="","",RANK(Analysis[[#This Row],[Eng]],Analysis[Eng],))</f>
        <v/>
      </c>
      <c r="Q4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8" s="1" t="str">
        <f>IF(OR(Form3!O48&lt;&gt;"",Form3!P48&lt;&gt;""),ROUND((SUM(Form3!O48,Form3!P48)/100)*100,0),"")</f>
        <v/>
      </c>
      <c r="S48" s="1" t="str">
        <f>IF(Analysis[[#This Row],[Geo]]="","",RANK(Analysis[Geo],Analysis[Geo],0))</f>
        <v/>
      </c>
      <c r="T4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8" s="1" t="str">
        <f>IF(OR(Form3!Q48&lt;&gt;"",Form3!R48&lt;&gt;""),ROUND((SUM(Form3!Q48,Form3!R48)/150)*100,0),"")</f>
        <v/>
      </c>
      <c r="V48" s="1" t="str">
        <f>IF(Analysis[His]="","",RANK(Analysis[[#This Row],[His]], Analysis[His],0))</f>
        <v/>
      </c>
      <c r="W4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8" s="1" t="str">
        <f>IF(OR(Form3!S48&lt;&gt;"",Form3!T48&lt;&gt;""),ROUND((SUM(Form3!S48,Form3!T48)/200)*100,0),"")</f>
        <v/>
      </c>
      <c r="Y48" s="1" t="str">
        <f>IF(Analysis[Maths]="","",RANK(Analysis[[#This Row],[Maths]],Analysis[Maths],0))</f>
        <v/>
      </c>
      <c r="Z4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8" s="1" t="str">
        <f>IF(OR(Form3!U48&lt;&gt;"",Form3!V48&lt;&gt;""),ROUND((SUM(Form3!U48,Form3!V48)/140)*100,0), "")</f>
        <v/>
      </c>
      <c r="AB48" s="1" t="str">
        <f>IF(Analysis[[#This Row],[Phy]]="","",RANK(Analysis[[#This Row],[Phy]],Analysis[Phy],0))</f>
        <v/>
      </c>
      <c r="AC4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8" s="1" t="str">
        <f>IF(OR(Form3!W48&lt;&gt;"",Form3!X48&lt;&gt;""),ROUND((SUM(Form3!W48,Form3!X48)/150)*100,0), "")</f>
        <v/>
      </c>
      <c r="AE48" s="1" t="str">
        <f>IF(Analysis[Sod]="","",RANK(Analysis[[#This Row],[Sod]],Analysis[Sod], 0))</f>
        <v/>
      </c>
      <c r="AF4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8" s="1" t="str">
        <f>IF(OR(Form3!Y48&lt;&gt;"",Form3!Z48&lt;&gt;""),ROUND((SUM(Form3!Y48,Form3!Z48)/150)*100,0), "")</f>
        <v/>
      </c>
      <c r="AH48" s="1" t="str">
        <f>IF(Analysis[Bk]="","",RANK(Analysis[[#This Row],[Bk]],Analysis[Bk], 0))</f>
        <v/>
      </c>
      <c r="AI4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8" s="1"/>
      <c r="AK48" s="1"/>
    </row>
    <row r="49" spans="1:37" x14ac:dyDescent="0.25">
      <c r="A49" s="1" t="str">
        <f>IF(Form3!A49="","",Form3!A49)</f>
        <v/>
      </c>
      <c r="B49" s="1" t="str">
        <f>IF(Form3!B49="","",Form3!B49)</f>
        <v/>
      </c>
      <c r="C49" s="1" t="str">
        <f>IF(OR(Form3!C49&lt;&gt;"",Form3!D49&lt;&gt;"" ),ROUND(((Form3!C49+Form3!D49)/140)*100,0),"")</f>
        <v/>
      </c>
      <c r="D49" s="1" t="str">
        <f>IF(Analysis[[#This Row],[Agr]]="","", RANK(Analysis[[#This Row],[Agr]],Analysis[Agr],0))</f>
        <v/>
      </c>
      <c r="E4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49" s="1" t="str">
        <f>IF(OR(Form3!E49&lt;&gt;"",Form3!F49&lt;&gt;""),ROUND((SUM(Form3!E49,Form3!F49)/140)*100,0),"")</f>
        <v/>
      </c>
      <c r="G49" s="1" t="str">
        <f>IF(Analysis[Bio]="","",RANK(Analysis[[#This Row],[Bio]],Analysis[Bio],0))</f>
        <v/>
      </c>
      <c r="H4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49" s="1" t="str">
        <f>IF(OR(Form3!G49&lt;&gt;"",Form3!H49&lt;&gt;""),ROUND((SUM(Form3!G49,Form3!H49)/140)*100,0),"")</f>
        <v/>
      </c>
      <c r="J49" s="1" t="str">
        <f>IF(Analysis[[#This Row],[Chem]]="","",RANK(Analysis[[#This Row],[Chem]],Analysis[Chem],0))</f>
        <v/>
      </c>
      <c r="K4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49" s="1" t="str">
        <f>IF(OR(Form3!I49&lt;&gt;"",Form3!J49&lt;&gt;"",Form3!K49&lt;&gt;""),ROUND((SUM(Form3!I49:'Form3'!K49)/220)*100,0),"")</f>
        <v/>
      </c>
      <c r="M49" s="1" t="str">
        <f>IF(Analysis[Chi]="","",RANK(Analysis[[#This Row],[Chi]],Analysis[Chi],0))</f>
        <v/>
      </c>
      <c r="N4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49" s="1" t="str">
        <f>IF(OR(Form3!L49&lt;&gt;"",Form3!M49&lt;&gt;"",Form3!N49&lt;&gt;""),ROUND((SUM(Form3!L49:'Form3'!N49)/200)*100,0),"")</f>
        <v/>
      </c>
      <c r="P49" s="1" t="str">
        <f>IF(Analysis[Eng]="","",RANK(Analysis[[#This Row],[Eng]],Analysis[Eng],))</f>
        <v/>
      </c>
      <c r="Q4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49" s="1" t="str">
        <f>IF(OR(Form3!O49&lt;&gt;"",Form3!P49&lt;&gt;""),ROUND((SUM(Form3!O49,Form3!P49)/100)*100,0),"")</f>
        <v/>
      </c>
      <c r="S49" s="1" t="str">
        <f>IF(Analysis[[#This Row],[Geo]]="","",RANK(Analysis[Geo],Analysis[Geo],0))</f>
        <v/>
      </c>
      <c r="T4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49" s="1" t="str">
        <f>IF(OR(Form3!Q49&lt;&gt;"",Form3!R49&lt;&gt;""),ROUND((SUM(Form3!Q49,Form3!R49)/150)*100,0),"")</f>
        <v/>
      </c>
      <c r="V49" s="1" t="str">
        <f>IF(Analysis[His]="","",RANK(Analysis[[#This Row],[His]], Analysis[His],0))</f>
        <v/>
      </c>
      <c r="W4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49" s="1" t="str">
        <f>IF(OR(Form3!S49&lt;&gt;"",Form3!T49&lt;&gt;""),ROUND((SUM(Form3!S49,Form3!T49)/200)*100,0),"")</f>
        <v/>
      </c>
      <c r="Y49" s="1" t="str">
        <f>IF(Analysis[Maths]="","",RANK(Analysis[[#This Row],[Maths]],Analysis[Maths],0))</f>
        <v/>
      </c>
      <c r="Z4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49" s="1" t="str">
        <f>IF(OR(Form3!U49&lt;&gt;"",Form3!V49&lt;&gt;""),ROUND((SUM(Form3!U49,Form3!V49)/140)*100,0), "")</f>
        <v/>
      </c>
      <c r="AB49" s="1" t="str">
        <f>IF(Analysis[[#This Row],[Phy]]="","",RANK(Analysis[[#This Row],[Phy]],Analysis[Phy],0))</f>
        <v/>
      </c>
      <c r="AC4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49" s="1" t="str">
        <f>IF(OR(Form3!W49&lt;&gt;"",Form3!X49&lt;&gt;""),ROUND((SUM(Form3!W49,Form3!X49)/150)*100,0), "")</f>
        <v/>
      </c>
      <c r="AE49" s="1" t="str">
        <f>IF(Analysis[Sod]="","",RANK(Analysis[[#This Row],[Sod]],Analysis[Sod], 0))</f>
        <v/>
      </c>
      <c r="AF4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49" s="1" t="str">
        <f>IF(OR(Form3!Y49&lt;&gt;"",Form3!Z49&lt;&gt;""),ROUND((SUM(Form3!Y49,Form3!Z49)/150)*100,0), "")</f>
        <v/>
      </c>
      <c r="AH49" s="1" t="str">
        <f>IF(Analysis[Bk]="","",RANK(Analysis[[#This Row],[Bk]],Analysis[Bk], 0))</f>
        <v/>
      </c>
      <c r="AI4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49" s="1"/>
      <c r="AK49" s="1"/>
    </row>
    <row r="50" spans="1:37" x14ac:dyDescent="0.25">
      <c r="A50" s="1" t="str">
        <f>IF(Form3!A50="","",Form3!A50)</f>
        <v/>
      </c>
      <c r="B50" s="1" t="str">
        <f>IF(Form3!B50="","",Form3!B50)</f>
        <v/>
      </c>
      <c r="C50" s="1" t="str">
        <f>IF(OR(Form3!C50&lt;&gt;"",Form3!D50&lt;&gt;"" ),ROUND(((Form3!C50+Form3!D50)/140)*100,0),"")</f>
        <v/>
      </c>
      <c r="D50" s="1" t="str">
        <f>IF(Analysis[[#This Row],[Agr]]="","", RANK(Analysis[[#This Row],[Agr]],Analysis[Agr],0))</f>
        <v/>
      </c>
      <c r="E5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0" s="1" t="str">
        <f>IF(OR(Form3!E50&lt;&gt;"",Form3!F50&lt;&gt;""),ROUND((SUM(Form3!E50,Form3!F50)/140)*100,0),"")</f>
        <v/>
      </c>
      <c r="G50" s="1" t="str">
        <f>IF(Analysis[Bio]="","",RANK(Analysis[[#This Row],[Bio]],Analysis[Bio],0))</f>
        <v/>
      </c>
      <c r="H5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0" s="1" t="str">
        <f>IF(OR(Form3!G50&lt;&gt;"",Form3!H50&lt;&gt;""),ROUND((SUM(Form3!G50,Form3!H50)/140)*100,0),"")</f>
        <v/>
      </c>
      <c r="J50" s="1" t="str">
        <f>IF(Analysis[[#This Row],[Chem]]="","",RANK(Analysis[[#This Row],[Chem]],Analysis[Chem],0))</f>
        <v/>
      </c>
      <c r="K5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0" s="1" t="str">
        <f>IF(OR(Form3!I50&lt;&gt;"",Form3!J50&lt;&gt;"",Form3!K50&lt;&gt;""),ROUND((SUM(Form3!I50:'Form3'!K50)/220)*100,0),"")</f>
        <v/>
      </c>
      <c r="M50" s="1" t="str">
        <f>IF(Analysis[Chi]="","",RANK(Analysis[[#This Row],[Chi]],Analysis[Chi],0))</f>
        <v/>
      </c>
      <c r="N5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0" s="1" t="str">
        <f>IF(OR(Form3!L50&lt;&gt;"",Form3!M50&lt;&gt;"",Form3!N50&lt;&gt;""),ROUND((SUM(Form3!L50:'Form3'!N50)/200)*100,0),"")</f>
        <v/>
      </c>
      <c r="P50" s="1" t="str">
        <f>IF(Analysis[Eng]="","",RANK(Analysis[[#This Row],[Eng]],Analysis[Eng],))</f>
        <v/>
      </c>
      <c r="Q5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0" s="1" t="str">
        <f>IF(OR(Form3!O50&lt;&gt;"",Form3!P50&lt;&gt;""),ROUND((SUM(Form3!O50,Form3!P50)/100)*100,0),"")</f>
        <v/>
      </c>
      <c r="S50" s="1" t="str">
        <f>IF(Analysis[[#This Row],[Geo]]="","",RANK(Analysis[Geo],Analysis[Geo],0))</f>
        <v/>
      </c>
      <c r="T5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0" s="1" t="str">
        <f>IF(OR(Form3!Q50&lt;&gt;"",Form3!R50&lt;&gt;""),ROUND((SUM(Form3!Q50,Form3!R50)/150)*100,0),"")</f>
        <v/>
      </c>
      <c r="V50" s="1" t="str">
        <f>IF(Analysis[His]="","",RANK(Analysis[[#This Row],[His]], Analysis[His],0))</f>
        <v/>
      </c>
      <c r="W5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0" s="1" t="str">
        <f>IF(OR(Form3!S50&lt;&gt;"",Form3!T50&lt;&gt;""),ROUND((SUM(Form3!S50,Form3!T50)/200)*100,0),"")</f>
        <v/>
      </c>
      <c r="Y50" s="1" t="str">
        <f>IF(Analysis[Maths]="","",RANK(Analysis[[#This Row],[Maths]],Analysis[Maths],0))</f>
        <v/>
      </c>
      <c r="Z5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0" s="1" t="str">
        <f>IF(OR(Form3!U50&lt;&gt;"",Form3!V50&lt;&gt;""),ROUND((SUM(Form3!U50,Form3!V50)/140)*100,0), "")</f>
        <v/>
      </c>
      <c r="AB50" s="1" t="str">
        <f>IF(Analysis[[#This Row],[Phy]]="","",RANK(Analysis[[#This Row],[Phy]],Analysis[Phy],0))</f>
        <v/>
      </c>
      <c r="AC5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0" s="1" t="str">
        <f>IF(OR(Form3!W50&lt;&gt;"",Form3!X50&lt;&gt;""),ROUND((SUM(Form3!W50,Form3!X50)/150)*100,0), "")</f>
        <v/>
      </c>
      <c r="AE50" s="1" t="str">
        <f>IF(Analysis[Sod]="","",RANK(Analysis[[#This Row],[Sod]],Analysis[Sod], 0))</f>
        <v/>
      </c>
      <c r="AF5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0" s="1" t="str">
        <f>IF(OR(Form3!Y50&lt;&gt;"",Form3!Z50&lt;&gt;""),ROUND((SUM(Form3!Y50,Form3!Z50)/150)*100,0), "")</f>
        <v/>
      </c>
      <c r="AH50" s="1" t="str">
        <f>IF(Analysis[Bk]="","",RANK(Analysis[[#This Row],[Bk]],Analysis[Bk], 0))</f>
        <v/>
      </c>
      <c r="AI5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0" s="1"/>
      <c r="AK50" s="1"/>
    </row>
    <row r="51" spans="1:37" x14ac:dyDescent="0.25">
      <c r="A51" s="1" t="str">
        <f>IF(Form3!A51="","",Form3!A51)</f>
        <v/>
      </c>
      <c r="B51" s="1" t="str">
        <f>IF(Form3!B51="","",Form3!B51)</f>
        <v/>
      </c>
      <c r="C51" s="1" t="str">
        <f>IF(OR(Form3!C51&lt;&gt;"",Form3!D51&lt;&gt;"" ),ROUND(((Form3!C51+Form3!D51)/140)*100,0),"")</f>
        <v/>
      </c>
      <c r="D51" s="1" t="str">
        <f>IF(Analysis[[#This Row],[Agr]]="","", RANK(Analysis[[#This Row],[Agr]],Analysis[Agr],0))</f>
        <v/>
      </c>
      <c r="E5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1" s="1" t="str">
        <f>IF(OR(Form3!E51&lt;&gt;"",Form3!F51&lt;&gt;""),ROUND((SUM(Form3!E51,Form3!F51)/140)*100,0),"")</f>
        <v/>
      </c>
      <c r="G51" s="1" t="str">
        <f>IF(Analysis[Bio]="","",RANK(Analysis[[#This Row],[Bio]],Analysis[Bio],0))</f>
        <v/>
      </c>
      <c r="H5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1" s="1" t="str">
        <f>IF(OR(Form3!G51&lt;&gt;"",Form3!H51&lt;&gt;""),ROUND((SUM(Form3!G51,Form3!H51)/140)*100,0),"")</f>
        <v/>
      </c>
      <c r="J51" s="1" t="str">
        <f>IF(Analysis[[#This Row],[Chem]]="","",RANK(Analysis[[#This Row],[Chem]],Analysis[Chem],0))</f>
        <v/>
      </c>
      <c r="K5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1" s="1" t="str">
        <f>IF(OR(Form3!I51&lt;&gt;"",Form3!J51&lt;&gt;"",Form3!K51&lt;&gt;""),ROUND((SUM(Form3!I51:'Form3'!K51)/220)*100,0),"")</f>
        <v/>
      </c>
      <c r="M51" s="1" t="str">
        <f>IF(Analysis[Chi]="","",RANK(Analysis[[#This Row],[Chi]],Analysis[Chi],0))</f>
        <v/>
      </c>
      <c r="N5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1" s="1" t="str">
        <f>IF(OR(Form3!L51&lt;&gt;"",Form3!M51&lt;&gt;"",Form3!N51&lt;&gt;""),ROUND((SUM(Form3!L51:'Form3'!N51)/200)*100,0),"")</f>
        <v/>
      </c>
      <c r="P51" s="1" t="str">
        <f>IF(Analysis[Eng]="","",RANK(Analysis[[#This Row],[Eng]],Analysis[Eng],))</f>
        <v/>
      </c>
      <c r="Q5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1" s="1" t="str">
        <f>IF(OR(Form3!O51&lt;&gt;"",Form3!P51&lt;&gt;""),ROUND((SUM(Form3!O51,Form3!P51)/100)*100,0),"")</f>
        <v/>
      </c>
      <c r="S51" s="1" t="str">
        <f>IF(Analysis[[#This Row],[Geo]]="","",RANK(Analysis[Geo],Analysis[Geo],0))</f>
        <v/>
      </c>
      <c r="T5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1" s="1" t="str">
        <f>IF(OR(Form3!Q51&lt;&gt;"",Form3!R51&lt;&gt;""),ROUND((SUM(Form3!Q51,Form3!R51)/150)*100,0),"")</f>
        <v/>
      </c>
      <c r="V51" s="1" t="str">
        <f>IF(Analysis[His]="","",RANK(Analysis[[#This Row],[His]], Analysis[His],0))</f>
        <v/>
      </c>
      <c r="W5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1" s="1" t="str">
        <f>IF(OR(Form3!S51&lt;&gt;"",Form3!T51&lt;&gt;""),ROUND((SUM(Form3!S51,Form3!T51)/200)*100,0),"")</f>
        <v/>
      </c>
      <c r="Y51" s="1" t="str">
        <f>IF(Analysis[Maths]="","",RANK(Analysis[[#This Row],[Maths]],Analysis[Maths],0))</f>
        <v/>
      </c>
      <c r="Z5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1" s="1" t="str">
        <f>IF(OR(Form3!U51&lt;&gt;"",Form3!V51&lt;&gt;""),ROUND((SUM(Form3!U51,Form3!V51)/140)*100,0), "")</f>
        <v/>
      </c>
      <c r="AB51" s="1" t="str">
        <f>IF(Analysis[[#This Row],[Phy]]="","",RANK(Analysis[[#This Row],[Phy]],Analysis[Phy],0))</f>
        <v/>
      </c>
      <c r="AC5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1" s="1" t="str">
        <f>IF(OR(Form3!W51&lt;&gt;"",Form3!X51&lt;&gt;""),ROUND((SUM(Form3!W51,Form3!X51)/150)*100,0), "")</f>
        <v/>
      </c>
      <c r="AE51" s="1" t="str">
        <f>IF(Analysis[Sod]="","",RANK(Analysis[[#This Row],[Sod]],Analysis[Sod], 0))</f>
        <v/>
      </c>
      <c r="AF5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1" s="1" t="str">
        <f>IF(OR(Form3!Y51&lt;&gt;"",Form3!Z51&lt;&gt;""),ROUND((SUM(Form3!Y51,Form3!Z51)/150)*100,0), "")</f>
        <v/>
      </c>
      <c r="AH51" s="1" t="str">
        <f>IF(Analysis[Bk]="","",RANK(Analysis[[#This Row],[Bk]],Analysis[Bk], 0))</f>
        <v/>
      </c>
      <c r="AI5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1" s="1"/>
      <c r="AK51" s="1"/>
    </row>
    <row r="52" spans="1:37" x14ac:dyDescent="0.25">
      <c r="A52" s="1" t="str">
        <f>IF(Form3!A52="","",Form3!A52)</f>
        <v/>
      </c>
      <c r="B52" s="1" t="str">
        <f>IF(Form3!B52="","",Form3!B52)</f>
        <v/>
      </c>
      <c r="C52" s="1" t="str">
        <f>IF(OR(Form3!C52&lt;&gt;"",Form3!D52&lt;&gt;"" ),ROUND(((Form3!C52+Form3!D52)/140)*100,0),"")</f>
        <v/>
      </c>
      <c r="D52" s="1" t="str">
        <f>IF(Analysis[[#This Row],[Agr]]="","", RANK(Analysis[[#This Row],[Agr]],Analysis[Agr],0))</f>
        <v/>
      </c>
      <c r="E5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2" s="1" t="str">
        <f>IF(OR(Form3!E52&lt;&gt;"",Form3!F52&lt;&gt;""),ROUND((SUM(Form3!E52,Form3!F52)/140)*100,0),"")</f>
        <v/>
      </c>
      <c r="G52" s="1" t="str">
        <f>IF(Analysis[Bio]="","",RANK(Analysis[[#This Row],[Bio]],Analysis[Bio],0))</f>
        <v/>
      </c>
      <c r="H5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2" s="1" t="str">
        <f>IF(OR(Form3!G52&lt;&gt;"",Form3!H52&lt;&gt;""),ROUND((SUM(Form3!G52,Form3!H52)/140)*100,0),"")</f>
        <v/>
      </c>
      <c r="J52" s="1" t="str">
        <f>IF(Analysis[[#This Row],[Chem]]="","",RANK(Analysis[[#This Row],[Chem]],Analysis[Chem],0))</f>
        <v/>
      </c>
      <c r="K5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2" s="1" t="str">
        <f>IF(OR(Form3!I52&lt;&gt;"",Form3!J52&lt;&gt;"",Form3!K52&lt;&gt;""),ROUND((SUM(Form3!I52:'Form3'!K52)/220)*100,0),"")</f>
        <v/>
      </c>
      <c r="M52" s="1" t="str">
        <f>IF(Analysis[Chi]="","",RANK(Analysis[[#This Row],[Chi]],Analysis[Chi],0))</f>
        <v/>
      </c>
      <c r="N5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2" s="1" t="str">
        <f>IF(OR(Form3!L52&lt;&gt;"",Form3!M52&lt;&gt;"",Form3!N52&lt;&gt;""),ROUND((SUM(Form3!L52:'Form3'!N52)/200)*100,0),"")</f>
        <v/>
      </c>
      <c r="P52" s="1" t="str">
        <f>IF(Analysis[Eng]="","",RANK(Analysis[[#This Row],[Eng]],Analysis[Eng],))</f>
        <v/>
      </c>
      <c r="Q5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2" s="1" t="str">
        <f>IF(OR(Form3!O52&lt;&gt;"",Form3!P52&lt;&gt;""),ROUND((SUM(Form3!O52,Form3!P52)/100)*100,0),"")</f>
        <v/>
      </c>
      <c r="S52" s="1" t="str">
        <f>IF(Analysis[[#This Row],[Geo]]="","",RANK(Analysis[Geo],Analysis[Geo],0))</f>
        <v/>
      </c>
      <c r="T5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2" s="1" t="str">
        <f>IF(OR(Form3!Q52&lt;&gt;"",Form3!R52&lt;&gt;""),ROUND((SUM(Form3!Q52,Form3!R52)/150)*100,0),"")</f>
        <v/>
      </c>
      <c r="V52" s="1" t="str">
        <f>IF(Analysis[His]="","",RANK(Analysis[[#This Row],[His]], Analysis[His],0))</f>
        <v/>
      </c>
      <c r="W5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2" s="1" t="str">
        <f>IF(OR(Form3!S52&lt;&gt;"",Form3!T52&lt;&gt;""),ROUND((SUM(Form3!S52,Form3!T52)/200)*100,0),"")</f>
        <v/>
      </c>
      <c r="Y52" s="1" t="str">
        <f>IF(Analysis[Maths]="","",RANK(Analysis[[#This Row],[Maths]],Analysis[Maths],0))</f>
        <v/>
      </c>
      <c r="Z5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2" s="1" t="str">
        <f>IF(OR(Form3!U52&lt;&gt;"",Form3!V52&lt;&gt;""),ROUND((SUM(Form3!U52,Form3!V52)/140)*100,0), "")</f>
        <v/>
      </c>
      <c r="AB52" s="1" t="str">
        <f>IF(Analysis[[#This Row],[Phy]]="","",RANK(Analysis[[#This Row],[Phy]],Analysis[Phy],0))</f>
        <v/>
      </c>
      <c r="AC5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2" s="1" t="str">
        <f>IF(OR(Form3!W52&lt;&gt;"",Form3!X52&lt;&gt;""),ROUND((SUM(Form3!W52,Form3!X52)/150)*100,0), "")</f>
        <v/>
      </c>
      <c r="AE52" s="1" t="str">
        <f>IF(Analysis[Sod]="","",RANK(Analysis[[#This Row],[Sod]],Analysis[Sod], 0))</f>
        <v/>
      </c>
      <c r="AF5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2" s="1" t="str">
        <f>IF(OR(Form3!Y52&lt;&gt;"",Form3!Z52&lt;&gt;""),ROUND((SUM(Form3!Y52,Form3!Z52)/150)*100,0), "")</f>
        <v/>
      </c>
      <c r="AH52" s="1" t="str">
        <f>IF(Analysis[Bk]="","",RANK(Analysis[[#This Row],[Bk]],Analysis[Bk], 0))</f>
        <v/>
      </c>
      <c r="AI5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2" s="1"/>
      <c r="AK52" s="1"/>
    </row>
    <row r="53" spans="1:37" x14ac:dyDescent="0.25">
      <c r="A53" s="1" t="str">
        <f>IF(Form3!A53="","",Form3!A53)</f>
        <v/>
      </c>
      <c r="B53" s="1" t="str">
        <f>IF(Form3!B53="","",Form3!B53)</f>
        <v/>
      </c>
      <c r="C53" s="1" t="str">
        <f>IF(OR(Form3!C53&lt;&gt;"",Form3!D53&lt;&gt;"" ),ROUND(((Form3!C53+Form3!D53)/140)*100,0),"")</f>
        <v/>
      </c>
      <c r="D53" s="1" t="str">
        <f>IF(Analysis[[#This Row],[Agr]]="","", RANK(Analysis[[#This Row],[Agr]],Analysis[Agr],0))</f>
        <v/>
      </c>
      <c r="E5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3" s="1" t="str">
        <f>IF(OR(Form3!E53&lt;&gt;"",Form3!F53&lt;&gt;""),ROUND((SUM(Form3!E53,Form3!F53)/140)*100,0),"")</f>
        <v/>
      </c>
      <c r="G53" s="1" t="str">
        <f>IF(Analysis[Bio]="","",RANK(Analysis[[#This Row],[Bio]],Analysis[Bio],0))</f>
        <v/>
      </c>
      <c r="H5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3" s="1" t="str">
        <f>IF(OR(Form3!G53&lt;&gt;"",Form3!H53&lt;&gt;""),ROUND((SUM(Form3!G53,Form3!H53)/140)*100,0),"")</f>
        <v/>
      </c>
      <c r="J53" s="1" t="str">
        <f>IF(Analysis[[#This Row],[Chem]]="","",RANK(Analysis[[#This Row],[Chem]],Analysis[Chem],0))</f>
        <v/>
      </c>
      <c r="K5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3" s="1" t="str">
        <f>IF(OR(Form3!I53&lt;&gt;"",Form3!J53&lt;&gt;"",Form3!K53&lt;&gt;""),ROUND((SUM(Form3!I53:'Form3'!K53)/220)*100,0),"")</f>
        <v/>
      </c>
      <c r="M53" s="1" t="str">
        <f>IF(Analysis[Chi]="","",RANK(Analysis[[#This Row],[Chi]],Analysis[Chi],0))</f>
        <v/>
      </c>
      <c r="N5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3" s="1" t="str">
        <f>IF(OR(Form3!L53&lt;&gt;"",Form3!M53&lt;&gt;"",Form3!N53&lt;&gt;""),ROUND((SUM(Form3!L53:'Form3'!N53)/200)*100,0),"")</f>
        <v/>
      </c>
      <c r="P53" s="1" t="str">
        <f>IF(Analysis[Eng]="","",RANK(Analysis[[#This Row],[Eng]],Analysis[Eng],))</f>
        <v/>
      </c>
      <c r="Q5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3" s="1" t="str">
        <f>IF(OR(Form3!O53&lt;&gt;"",Form3!P53&lt;&gt;""),ROUND((SUM(Form3!O53,Form3!P53)/100)*100,0),"")</f>
        <v/>
      </c>
      <c r="S53" s="1" t="str">
        <f>IF(Analysis[[#This Row],[Geo]]="","",RANK(Analysis[Geo],Analysis[Geo],0))</f>
        <v/>
      </c>
      <c r="T5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3" s="1" t="str">
        <f>IF(OR(Form3!Q53&lt;&gt;"",Form3!R53&lt;&gt;""),ROUND((SUM(Form3!Q53,Form3!R53)/150)*100,0),"")</f>
        <v/>
      </c>
      <c r="V53" s="1" t="str">
        <f>IF(Analysis[His]="","",RANK(Analysis[[#This Row],[His]], Analysis[His],0))</f>
        <v/>
      </c>
      <c r="W5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3" s="1" t="str">
        <f>IF(OR(Form3!S53&lt;&gt;"",Form3!T53&lt;&gt;""),ROUND((SUM(Form3!S53,Form3!T53)/200)*100,0),"")</f>
        <v/>
      </c>
      <c r="Y53" s="1" t="str">
        <f>IF(Analysis[Maths]="","",RANK(Analysis[[#This Row],[Maths]],Analysis[Maths],0))</f>
        <v/>
      </c>
      <c r="Z5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3" s="1" t="str">
        <f>IF(OR(Form3!U53&lt;&gt;"",Form3!V53&lt;&gt;""),ROUND((SUM(Form3!U53,Form3!V53)/140)*100,0), "")</f>
        <v/>
      </c>
      <c r="AB53" s="1" t="str">
        <f>IF(Analysis[[#This Row],[Phy]]="","",RANK(Analysis[[#This Row],[Phy]],Analysis[Phy],0))</f>
        <v/>
      </c>
      <c r="AC5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3" s="1" t="str">
        <f>IF(OR(Form3!W53&lt;&gt;"",Form3!X53&lt;&gt;""),ROUND((SUM(Form3!W53,Form3!X53)/150)*100,0), "")</f>
        <v/>
      </c>
      <c r="AE53" s="1" t="str">
        <f>IF(Analysis[Sod]="","",RANK(Analysis[[#This Row],[Sod]],Analysis[Sod], 0))</f>
        <v/>
      </c>
      <c r="AF5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3" s="1" t="str">
        <f>IF(OR(Form3!Y53&lt;&gt;"",Form3!Z53&lt;&gt;""),ROUND((SUM(Form3!Y53,Form3!Z53)/150)*100,0), "")</f>
        <v/>
      </c>
      <c r="AH53" s="1" t="str">
        <f>IF(Analysis[Bk]="","",RANK(Analysis[[#This Row],[Bk]],Analysis[Bk], 0))</f>
        <v/>
      </c>
      <c r="AI5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3" s="1"/>
      <c r="AK53" s="1"/>
    </row>
    <row r="54" spans="1:37" x14ac:dyDescent="0.25">
      <c r="A54" s="1" t="str">
        <f>IF(Form3!A54="","",Form3!A54)</f>
        <v/>
      </c>
      <c r="B54" s="1" t="str">
        <f>IF(Form3!B54="","",Form3!B54)</f>
        <v/>
      </c>
      <c r="C54" s="1" t="str">
        <f>IF(OR(Form3!C54&lt;&gt;"",Form3!D54&lt;&gt;"" ),ROUND(((Form3!C54+Form3!D54)/140)*100,0),"")</f>
        <v/>
      </c>
      <c r="D54" s="1" t="str">
        <f>IF(Analysis[[#This Row],[Agr]]="","", RANK(Analysis[[#This Row],[Agr]],Analysis[Agr],0))</f>
        <v/>
      </c>
      <c r="E5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4" s="1" t="str">
        <f>IF(OR(Form3!E54&lt;&gt;"",Form3!F54&lt;&gt;""),ROUND((SUM(Form3!E54,Form3!F54)/140)*100,0),"")</f>
        <v/>
      </c>
      <c r="G54" s="1" t="str">
        <f>IF(Analysis[Bio]="","",RANK(Analysis[[#This Row],[Bio]],Analysis[Bio],0))</f>
        <v/>
      </c>
      <c r="H5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4" s="1" t="str">
        <f>IF(OR(Form3!G54&lt;&gt;"",Form3!H54&lt;&gt;""),ROUND((SUM(Form3!G54,Form3!H54)/140)*100,0),"")</f>
        <v/>
      </c>
      <c r="J54" s="1" t="str">
        <f>IF(Analysis[[#This Row],[Chem]]="","",RANK(Analysis[[#This Row],[Chem]],Analysis[Chem],0))</f>
        <v/>
      </c>
      <c r="K5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4" s="1" t="str">
        <f>IF(OR(Form3!I54&lt;&gt;"",Form3!J54&lt;&gt;"",Form3!K54&lt;&gt;""),ROUND((SUM(Form3!I54:'Form3'!K54)/220)*100,0),"")</f>
        <v/>
      </c>
      <c r="M54" s="1" t="str">
        <f>IF(Analysis[Chi]="","",RANK(Analysis[[#This Row],[Chi]],Analysis[Chi],0))</f>
        <v/>
      </c>
      <c r="N5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4" s="1" t="str">
        <f>IF(OR(Form3!L54&lt;&gt;"",Form3!M54&lt;&gt;"",Form3!N54&lt;&gt;""),ROUND((SUM(Form3!L54:'Form3'!N54)/200)*100,0),"")</f>
        <v/>
      </c>
      <c r="P54" s="1" t="str">
        <f>IF(Analysis[Eng]="","",RANK(Analysis[[#This Row],[Eng]],Analysis[Eng],))</f>
        <v/>
      </c>
      <c r="Q5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4" s="1" t="str">
        <f>IF(OR(Form3!O54&lt;&gt;"",Form3!P54&lt;&gt;""),ROUND((SUM(Form3!O54,Form3!P54)/100)*100,0),"")</f>
        <v/>
      </c>
      <c r="S54" s="1" t="str">
        <f>IF(Analysis[[#This Row],[Geo]]="","",RANK(Analysis[Geo],Analysis[Geo],0))</f>
        <v/>
      </c>
      <c r="T5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4" s="1" t="str">
        <f>IF(OR(Form3!Q54&lt;&gt;"",Form3!R54&lt;&gt;""),ROUND((SUM(Form3!Q54,Form3!R54)/150)*100,0),"")</f>
        <v/>
      </c>
      <c r="V54" s="1" t="str">
        <f>IF(Analysis[His]="","",RANK(Analysis[[#This Row],[His]], Analysis[His],0))</f>
        <v/>
      </c>
      <c r="W5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4" s="1" t="str">
        <f>IF(OR(Form3!S54&lt;&gt;"",Form3!T54&lt;&gt;""),ROUND((SUM(Form3!S54,Form3!T54)/200)*100,0),"")</f>
        <v/>
      </c>
      <c r="Y54" s="1" t="str">
        <f>IF(Analysis[Maths]="","",RANK(Analysis[[#This Row],[Maths]],Analysis[Maths],0))</f>
        <v/>
      </c>
      <c r="Z5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4" s="1" t="str">
        <f>IF(OR(Form3!U54&lt;&gt;"",Form3!V54&lt;&gt;""),ROUND((SUM(Form3!U54,Form3!V54)/140)*100,0), "")</f>
        <v/>
      </c>
      <c r="AB54" s="1" t="str">
        <f>IF(Analysis[[#This Row],[Phy]]="","",RANK(Analysis[[#This Row],[Phy]],Analysis[Phy],0))</f>
        <v/>
      </c>
      <c r="AC5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4" s="1" t="str">
        <f>IF(OR(Form3!W54&lt;&gt;"",Form3!X54&lt;&gt;""),ROUND((SUM(Form3!W54,Form3!X54)/150)*100,0), "")</f>
        <v/>
      </c>
      <c r="AE54" s="1" t="str">
        <f>IF(Analysis[Sod]="","",RANK(Analysis[[#This Row],[Sod]],Analysis[Sod], 0))</f>
        <v/>
      </c>
      <c r="AF5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4" s="1" t="str">
        <f>IF(OR(Form3!Y54&lt;&gt;"",Form3!Z54&lt;&gt;""),ROUND((SUM(Form3!Y54,Form3!Z54)/150)*100,0), "")</f>
        <v/>
      </c>
      <c r="AH54" s="1" t="str">
        <f>IF(Analysis[Bk]="","",RANK(Analysis[[#This Row],[Bk]],Analysis[Bk], 0))</f>
        <v/>
      </c>
      <c r="AI5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4" s="1"/>
      <c r="AK54" s="1"/>
    </row>
    <row r="55" spans="1:37" x14ac:dyDescent="0.25">
      <c r="A55" s="1" t="str">
        <f>IF(Form3!A55="","",Form3!A55)</f>
        <v/>
      </c>
      <c r="B55" s="1" t="str">
        <f>IF(Form3!B55="","",Form3!B55)</f>
        <v/>
      </c>
      <c r="C55" s="1" t="str">
        <f>IF(OR(Form3!C55&lt;&gt;"",Form3!D55&lt;&gt;"" ),ROUND(((Form3!C55+Form3!D55)/140)*100,0),"")</f>
        <v/>
      </c>
      <c r="D55" s="1" t="str">
        <f>IF(Analysis[[#This Row],[Agr]]="","", RANK(Analysis[[#This Row],[Agr]],Analysis[Agr],0))</f>
        <v/>
      </c>
      <c r="E5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5" s="1" t="str">
        <f>IF(OR(Form3!E55&lt;&gt;"",Form3!F55&lt;&gt;""),ROUND((SUM(Form3!E55,Form3!F55)/140)*100,0),"")</f>
        <v/>
      </c>
      <c r="G55" s="1" t="str">
        <f>IF(Analysis[Bio]="","",RANK(Analysis[[#This Row],[Bio]],Analysis[Bio],0))</f>
        <v/>
      </c>
      <c r="H5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5" s="1" t="str">
        <f>IF(OR(Form3!G55&lt;&gt;"",Form3!H55&lt;&gt;""),ROUND((SUM(Form3!G55,Form3!H55)/140)*100,0),"")</f>
        <v/>
      </c>
      <c r="J55" s="1" t="str">
        <f>IF(Analysis[[#This Row],[Chem]]="","",RANK(Analysis[[#This Row],[Chem]],Analysis[Chem],0))</f>
        <v/>
      </c>
      <c r="K5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5" s="1" t="str">
        <f>IF(OR(Form3!I55&lt;&gt;"",Form3!J55&lt;&gt;"",Form3!K55&lt;&gt;""),ROUND((SUM(Form3!I55:'Form3'!K55)/220)*100,0),"")</f>
        <v/>
      </c>
      <c r="M55" s="1" t="str">
        <f>IF(Analysis[Chi]="","",RANK(Analysis[[#This Row],[Chi]],Analysis[Chi],0))</f>
        <v/>
      </c>
      <c r="N5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5" s="1" t="str">
        <f>IF(OR(Form3!L55&lt;&gt;"",Form3!M55&lt;&gt;"",Form3!N55&lt;&gt;""),ROUND((SUM(Form3!L55:'Form3'!N55)/200)*100,0),"")</f>
        <v/>
      </c>
      <c r="P55" s="1" t="str">
        <f>IF(Analysis[Eng]="","",RANK(Analysis[[#This Row],[Eng]],Analysis[Eng],))</f>
        <v/>
      </c>
      <c r="Q5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5" s="1" t="str">
        <f>IF(OR(Form3!O55&lt;&gt;"",Form3!P55&lt;&gt;""),ROUND((SUM(Form3!O55,Form3!P55)/100)*100,0),"")</f>
        <v/>
      </c>
      <c r="S55" s="1" t="str">
        <f>IF(Analysis[[#This Row],[Geo]]="","",RANK(Analysis[Geo],Analysis[Geo],0))</f>
        <v/>
      </c>
      <c r="T5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5" s="1" t="str">
        <f>IF(OR(Form3!Q55&lt;&gt;"",Form3!R55&lt;&gt;""),ROUND((SUM(Form3!Q55,Form3!R55)/150)*100,0),"")</f>
        <v/>
      </c>
      <c r="V55" s="1" t="str">
        <f>IF(Analysis[His]="","",RANK(Analysis[[#This Row],[His]], Analysis[His],0))</f>
        <v/>
      </c>
      <c r="W5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5" s="1" t="str">
        <f>IF(OR(Form3!S55&lt;&gt;"",Form3!T55&lt;&gt;""),ROUND((SUM(Form3!S55,Form3!T55)/200)*100,0),"")</f>
        <v/>
      </c>
      <c r="Y55" s="1" t="str">
        <f>IF(Analysis[Maths]="","",RANK(Analysis[[#This Row],[Maths]],Analysis[Maths],0))</f>
        <v/>
      </c>
      <c r="Z5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5" s="1" t="str">
        <f>IF(OR(Form3!U55&lt;&gt;"",Form3!V55&lt;&gt;""),ROUND((SUM(Form3!U55,Form3!V55)/140)*100,0), "")</f>
        <v/>
      </c>
      <c r="AB55" s="1" t="str">
        <f>IF(Analysis[[#This Row],[Phy]]="","",RANK(Analysis[[#This Row],[Phy]],Analysis[Phy],0))</f>
        <v/>
      </c>
      <c r="AC5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5" s="1" t="str">
        <f>IF(OR(Form3!W55&lt;&gt;"",Form3!X55&lt;&gt;""),ROUND((SUM(Form3!W55,Form3!X55)/150)*100,0), "")</f>
        <v/>
      </c>
      <c r="AE55" s="1" t="str">
        <f>IF(Analysis[Sod]="","",RANK(Analysis[[#This Row],[Sod]],Analysis[Sod], 0))</f>
        <v/>
      </c>
      <c r="AF5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5" s="1" t="str">
        <f>IF(OR(Form3!Y55&lt;&gt;"",Form3!Z55&lt;&gt;""),ROUND((SUM(Form3!Y55,Form3!Z55)/150)*100,0), "")</f>
        <v/>
      </c>
      <c r="AH55" s="1" t="str">
        <f>IF(Analysis[Bk]="","",RANK(Analysis[[#This Row],[Bk]],Analysis[Bk], 0))</f>
        <v/>
      </c>
      <c r="AI5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5" s="1"/>
      <c r="AK55" s="1"/>
    </row>
    <row r="56" spans="1:37" x14ac:dyDescent="0.25">
      <c r="A56" s="1" t="str">
        <f>IF(Form3!A56="","",Form3!A56)</f>
        <v/>
      </c>
      <c r="B56" s="1" t="str">
        <f>IF(Form3!B56="","",Form3!B56)</f>
        <v/>
      </c>
      <c r="C56" s="1" t="str">
        <f>IF(OR(Form3!C56&lt;&gt;"",Form3!D56&lt;&gt;"" ),ROUND(((Form3!C56+Form3!D56)/140)*100,0),"")</f>
        <v/>
      </c>
      <c r="D56" s="1" t="str">
        <f>IF(Analysis[[#This Row],[Agr]]="","", RANK(Analysis[[#This Row],[Agr]],Analysis[Agr],0))</f>
        <v/>
      </c>
      <c r="E5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6" s="1" t="str">
        <f>IF(OR(Form3!E56&lt;&gt;"",Form3!F56&lt;&gt;""),ROUND((SUM(Form3!E56,Form3!F56)/140)*100,0),"")</f>
        <v/>
      </c>
      <c r="G56" s="1" t="str">
        <f>IF(Analysis[Bio]="","",RANK(Analysis[[#This Row],[Bio]],Analysis[Bio],0))</f>
        <v/>
      </c>
      <c r="H5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6" s="1" t="str">
        <f>IF(OR(Form3!G56&lt;&gt;"",Form3!H56&lt;&gt;""),ROUND((SUM(Form3!G56,Form3!H56)/140)*100,0),"")</f>
        <v/>
      </c>
      <c r="J56" s="1" t="str">
        <f>IF(Analysis[[#This Row],[Chem]]="","",RANK(Analysis[[#This Row],[Chem]],Analysis[Chem],0))</f>
        <v/>
      </c>
      <c r="K5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6" s="1" t="str">
        <f>IF(OR(Form3!I56&lt;&gt;"",Form3!J56&lt;&gt;"",Form3!K56&lt;&gt;""),ROUND((SUM(Form3!I56:'Form3'!K56)/220)*100,0),"")</f>
        <v/>
      </c>
      <c r="M56" s="1" t="str">
        <f>IF(Analysis[Chi]="","",RANK(Analysis[[#This Row],[Chi]],Analysis[Chi],0))</f>
        <v/>
      </c>
      <c r="N5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6" s="1" t="str">
        <f>IF(OR(Form3!L56&lt;&gt;"",Form3!M56&lt;&gt;"",Form3!N56&lt;&gt;""),ROUND((SUM(Form3!L56:'Form3'!N56)/200)*100,0),"")</f>
        <v/>
      </c>
      <c r="P56" s="1" t="str">
        <f>IF(Analysis[Eng]="","",RANK(Analysis[[#This Row],[Eng]],Analysis[Eng],))</f>
        <v/>
      </c>
      <c r="Q5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6" s="1" t="str">
        <f>IF(OR(Form3!O56&lt;&gt;"",Form3!P56&lt;&gt;""),ROUND((SUM(Form3!O56,Form3!P56)/100)*100,0),"")</f>
        <v/>
      </c>
      <c r="S56" s="1" t="str">
        <f>IF(Analysis[[#This Row],[Geo]]="","",RANK(Analysis[Geo],Analysis[Geo],0))</f>
        <v/>
      </c>
      <c r="T5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6" s="1" t="str">
        <f>IF(OR(Form3!Q56&lt;&gt;"",Form3!R56&lt;&gt;""),ROUND((SUM(Form3!Q56,Form3!R56)/150)*100,0),"")</f>
        <v/>
      </c>
      <c r="V56" s="1" t="str">
        <f>IF(Analysis[His]="","",RANK(Analysis[[#This Row],[His]], Analysis[His],0))</f>
        <v/>
      </c>
      <c r="W5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6" s="1" t="str">
        <f>IF(OR(Form3!S56&lt;&gt;"",Form3!T56&lt;&gt;""),ROUND((SUM(Form3!S56,Form3!T56)/200)*100,0),"")</f>
        <v/>
      </c>
      <c r="Y56" s="1" t="str">
        <f>IF(Analysis[Maths]="","",RANK(Analysis[[#This Row],[Maths]],Analysis[Maths],0))</f>
        <v/>
      </c>
      <c r="Z5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6" s="1" t="str">
        <f>IF(OR(Form3!U56&lt;&gt;"",Form3!V56&lt;&gt;""),ROUND((SUM(Form3!U56,Form3!V56)/140)*100,0), "")</f>
        <v/>
      </c>
      <c r="AB56" s="1" t="str">
        <f>IF(Analysis[[#This Row],[Phy]]="","",RANK(Analysis[[#This Row],[Phy]],Analysis[Phy],0))</f>
        <v/>
      </c>
      <c r="AC5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6" s="1" t="str">
        <f>IF(OR(Form3!W56&lt;&gt;"",Form3!X56&lt;&gt;""),ROUND((SUM(Form3!W56,Form3!X56)/150)*100,0), "")</f>
        <v/>
      </c>
      <c r="AE56" s="1" t="str">
        <f>IF(Analysis[Sod]="","",RANK(Analysis[[#This Row],[Sod]],Analysis[Sod], 0))</f>
        <v/>
      </c>
      <c r="AF5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6" s="1" t="str">
        <f>IF(OR(Form3!Y56&lt;&gt;"",Form3!Z56&lt;&gt;""),ROUND((SUM(Form3!Y56,Form3!Z56)/150)*100,0), "")</f>
        <v/>
      </c>
      <c r="AH56" s="1" t="str">
        <f>IF(Analysis[Bk]="","",RANK(Analysis[[#This Row],[Bk]],Analysis[Bk], 0))</f>
        <v/>
      </c>
      <c r="AI5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6" s="1"/>
      <c r="AK56" s="1"/>
    </row>
    <row r="57" spans="1:37" x14ac:dyDescent="0.25">
      <c r="A57" s="1" t="str">
        <f>IF(Form3!A57="","",Form3!A57)</f>
        <v/>
      </c>
      <c r="B57" s="1" t="str">
        <f>IF(Form3!B57="","",Form3!B57)</f>
        <v/>
      </c>
      <c r="C57" s="1" t="str">
        <f>IF(OR(Form3!C57&lt;&gt;"",Form3!D57&lt;&gt;"" ),ROUND(((Form3!C57+Form3!D57)/140)*100,0),"")</f>
        <v/>
      </c>
      <c r="D57" s="1" t="str">
        <f>IF(Analysis[[#This Row],[Agr]]="","", RANK(Analysis[[#This Row],[Agr]],Analysis[Agr],0))</f>
        <v/>
      </c>
      <c r="E5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7" s="1" t="str">
        <f>IF(OR(Form3!E57&lt;&gt;"",Form3!F57&lt;&gt;""),ROUND((SUM(Form3!E57,Form3!F57)/140)*100,0),"")</f>
        <v/>
      </c>
      <c r="G57" s="1" t="str">
        <f>IF(Analysis[Bio]="","",RANK(Analysis[[#This Row],[Bio]],Analysis[Bio],0))</f>
        <v/>
      </c>
      <c r="H5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7" s="1" t="str">
        <f>IF(OR(Form3!G57&lt;&gt;"",Form3!H57&lt;&gt;""),ROUND((SUM(Form3!G57,Form3!H57)/140)*100,0),"")</f>
        <v/>
      </c>
      <c r="J57" s="1" t="str">
        <f>IF(Analysis[[#This Row],[Chem]]="","",RANK(Analysis[[#This Row],[Chem]],Analysis[Chem],0))</f>
        <v/>
      </c>
      <c r="K5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7" s="1" t="str">
        <f>IF(OR(Form3!I57&lt;&gt;"",Form3!J57&lt;&gt;"",Form3!K57&lt;&gt;""),ROUND((SUM(Form3!I57:'Form3'!K57)/220)*100,0),"")</f>
        <v/>
      </c>
      <c r="M57" s="1" t="str">
        <f>IF(Analysis[Chi]="","",RANK(Analysis[[#This Row],[Chi]],Analysis[Chi],0))</f>
        <v/>
      </c>
      <c r="N5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7" s="1" t="str">
        <f>IF(OR(Form3!L57&lt;&gt;"",Form3!M57&lt;&gt;"",Form3!N57&lt;&gt;""),ROUND((SUM(Form3!L57:'Form3'!N57)/200)*100,0),"")</f>
        <v/>
      </c>
      <c r="P57" s="1" t="str">
        <f>IF(Analysis[Eng]="","",RANK(Analysis[[#This Row],[Eng]],Analysis[Eng],))</f>
        <v/>
      </c>
      <c r="Q5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7" s="1" t="str">
        <f>IF(OR(Form3!O57&lt;&gt;"",Form3!P57&lt;&gt;""),ROUND((SUM(Form3!O57,Form3!P57)/100)*100,0),"")</f>
        <v/>
      </c>
      <c r="S57" s="1" t="str">
        <f>IF(Analysis[[#This Row],[Geo]]="","",RANK(Analysis[Geo],Analysis[Geo],0))</f>
        <v/>
      </c>
      <c r="T5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7" s="1" t="str">
        <f>IF(OR(Form3!Q57&lt;&gt;"",Form3!R57&lt;&gt;""),ROUND((SUM(Form3!Q57,Form3!R57)/150)*100,0),"")</f>
        <v/>
      </c>
      <c r="V57" s="1" t="str">
        <f>IF(Analysis[His]="","",RANK(Analysis[[#This Row],[His]], Analysis[His],0))</f>
        <v/>
      </c>
      <c r="W5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7" s="1" t="str">
        <f>IF(OR(Form3!S57&lt;&gt;"",Form3!T57&lt;&gt;""),ROUND((SUM(Form3!S57,Form3!T57)/200)*100,0),"")</f>
        <v/>
      </c>
      <c r="Y57" s="1" t="str">
        <f>IF(Analysis[Maths]="","",RANK(Analysis[[#This Row],[Maths]],Analysis[Maths],0))</f>
        <v/>
      </c>
      <c r="Z5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7" s="1" t="str">
        <f>IF(OR(Form3!U57&lt;&gt;"",Form3!V57&lt;&gt;""),ROUND((SUM(Form3!U57,Form3!V57)/140)*100,0), "")</f>
        <v/>
      </c>
      <c r="AB57" s="1" t="str">
        <f>IF(Analysis[[#This Row],[Phy]]="","",RANK(Analysis[[#This Row],[Phy]],Analysis[Phy],0))</f>
        <v/>
      </c>
      <c r="AC5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7" s="1" t="str">
        <f>IF(OR(Form3!W57&lt;&gt;"",Form3!X57&lt;&gt;""),ROUND((SUM(Form3!W57,Form3!X57)/150)*100,0), "")</f>
        <v/>
      </c>
      <c r="AE57" s="1" t="str">
        <f>IF(Analysis[Sod]="","",RANK(Analysis[[#This Row],[Sod]],Analysis[Sod], 0))</f>
        <v/>
      </c>
      <c r="AF5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7" s="1" t="str">
        <f>IF(OR(Form3!Y57&lt;&gt;"",Form3!Z57&lt;&gt;""),ROUND((SUM(Form3!Y57,Form3!Z57)/150)*100,0), "")</f>
        <v/>
      </c>
      <c r="AH57" s="1" t="str">
        <f>IF(Analysis[Bk]="","",RANK(Analysis[[#This Row],[Bk]],Analysis[Bk], 0))</f>
        <v/>
      </c>
      <c r="AI5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7" s="1"/>
      <c r="AK57" s="1"/>
    </row>
    <row r="58" spans="1:37" x14ac:dyDescent="0.25">
      <c r="A58" s="1" t="str">
        <f>IF(Form3!A58="","",Form3!A58)</f>
        <v/>
      </c>
      <c r="B58" s="1" t="str">
        <f>IF(Form3!B58="","",Form3!B58)</f>
        <v/>
      </c>
      <c r="C58" s="1" t="str">
        <f>IF(OR(Form3!C58&lt;&gt;"",Form3!D58&lt;&gt;"" ),ROUND(((Form3!C58+Form3!D58)/140)*100,0),"")</f>
        <v/>
      </c>
      <c r="D58" s="1" t="str">
        <f>IF(Analysis[[#This Row],[Agr]]="","", RANK(Analysis[[#This Row],[Agr]],Analysis[Agr],0))</f>
        <v/>
      </c>
      <c r="E5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8" s="1" t="str">
        <f>IF(OR(Form3!E58&lt;&gt;"",Form3!F58&lt;&gt;""),ROUND((SUM(Form3!E58,Form3!F58)/140)*100,0),"")</f>
        <v/>
      </c>
      <c r="G58" s="1" t="str">
        <f>IF(Analysis[Bio]="","",RANK(Analysis[[#This Row],[Bio]],Analysis[Bio],0))</f>
        <v/>
      </c>
      <c r="H5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8" s="1" t="str">
        <f>IF(OR(Form3!G58&lt;&gt;"",Form3!H58&lt;&gt;""),ROUND((SUM(Form3!G58,Form3!H58)/140)*100,0),"")</f>
        <v/>
      </c>
      <c r="J58" s="1" t="str">
        <f>IF(Analysis[[#This Row],[Chem]]="","",RANK(Analysis[[#This Row],[Chem]],Analysis[Chem],0))</f>
        <v/>
      </c>
      <c r="K5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8" s="1" t="str">
        <f>IF(OR(Form3!I58&lt;&gt;"",Form3!J58&lt;&gt;"",Form3!K58&lt;&gt;""),ROUND((SUM(Form3!I58:'Form3'!K58)/220)*100,0),"")</f>
        <v/>
      </c>
      <c r="M58" s="1" t="str">
        <f>IF(Analysis[Chi]="","",RANK(Analysis[[#This Row],[Chi]],Analysis[Chi],0))</f>
        <v/>
      </c>
      <c r="N5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8" s="1" t="str">
        <f>IF(OR(Form3!L58&lt;&gt;"",Form3!M58&lt;&gt;"",Form3!N58&lt;&gt;""),ROUND((SUM(Form3!L58:'Form3'!N58)/200)*100,0),"")</f>
        <v/>
      </c>
      <c r="P58" s="1" t="str">
        <f>IF(Analysis[Eng]="","",RANK(Analysis[[#This Row],[Eng]],Analysis[Eng],))</f>
        <v/>
      </c>
      <c r="Q5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8" s="1" t="str">
        <f>IF(OR(Form3!O58&lt;&gt;"",Form3!P58&lt;&gt;""),ROUND((SUM(Form3!O58,Form3!P58)/100)*100,0),"")</f>
        <v/>
      </c>
      <c r="S58" s="1" t="str">
        <f>IF(Analysis[[#This Row],[Geo]]="","",RANK(Analysis[Geo],Analysis[Geo],0))</f>
        <v/>
      </c>
      <c r="T5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8" s="1" t="str">
        <f>IF(OR(Form3!Q58&lt;&gt;"",Form3!R58&lt;&gt;""),ROUND((SUM(Form3!Q58,Form3!R58)/150)*100,0),"")</f>
        <v/>
      </c>
      <c r="V58" s="1" t="str">
        <f>IF(Analysis[His]="","",RANK(Analysis[[#This Row],[His]], Analysis[His],0))</f>
        <v/>
      </c>
      <c r="W5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8" s="1" t="str">
        <f>IF(OR(Form3!S58&lt;&gt;"",Form3!T58&lt;&gt;""),ROUND((SUM(Form3!S58,Form3!T58)/200)*100,0),"")</f>
        <v/>
      </c>
      <c r="Y58" s="1" t="str">
        <f>IF(Analysis[Maths]="","",RANK(Analysis[[#This Row],[Maths]],Analysis[Maths],0))</f>
        <v/>
      </c>
      <c r="Z5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8" s="1" t="str">
        <f>IF(OR(Form3!U58&lt;&gt;"",Form3!V58&lt;&gt;""),ROUND((SUM(Form3!U58,Form3!V58)/140)*100,0), "")</f>
        <v/>
      </c>
      <c r="AB58" s="1" t="str">
        <f>IF(Analysis[[#This Row],[Phy]]="","",RANK(Analysis[[#This Row],[Phy]],Analysis[Phy],0))</f>
        <v/>
      </c>
      <c r="AC5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8" s="1" t="str">
        <f>IF(OR(Form3!W58&lt;&gt;"",Form3!X58&lt;&gt;""),ROUND((SUM(Form3!W58,Form3!X58)/150)*100,0), "")</f>
        <v/>
      </c>
      <c r="AE58" s="1" t="str">
        <f>IF(Analysis[Sod]="","",RANK(Analysis[[#This Row],[Sod]],Analysis[Sod], 0))</f>
        <v/>
      </c>
      <c r="AF5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8" s="1" t="str">
        <f>IF(OR(Form3!Y58&lt;&gt;"",Form3!Z58&lt;&gt;""),ROUND((SUM(Form3!Y58,Form3!Z58)/150)*100,0), "")</f>
        <v/>
      </c>
      <c r="AH58" s="1" t="str">
        <f>IF(Analysis[Bk]="","",RANK(Analysis[[#This Row],[Bk]],Analysis[Bk], 0))</f>
        <v/>
      </c>
      <c r="AI5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8" s="1"/>
      <c r="AK58" s="1"/>
    </row>
    <row r="59" spans="1:37" x14ac:dyDescent="0.25">
      <c r="A59" s="1" t="str">
        <f>IF(Form3!A59="","",Form3!A59)</f>
        <v/>
      </c>
      <c r="B59" s="1" t="str">
        <f>IF(Form3!B59="","",Form3!B59)</f>
        <v/>
      </c>
      <c r="C59" s="1" t="str">
        <f>IF(OR(Form3!C59&lt;&gt;"",Form3!D59&lt;&gt;"" ),ROUND(((Form3!C59+Form3!D59)/140)*100,0),"")</f>
        <v/>
      </c>
      <c r="D59" s="1" t="str">
        <f>IF(Analysis[[#This Row],[Agr]]="","", RANK(Analysis[[#This Row],[Agr]],Analysis[Agr],0))</f>
        <v/>
      </c>
      <c r="E5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59" s="1" t="str">
        <f>IF(OR(Form3!E59&lt;&gt;"",Form3!F59&lt;&gt;""),ROUND((SUM(Form3!E59,Form3!F59)/140)*100,0),"")</f>
        <v/>
      </c>
      <c r="G59" s="1" t="str">
        <f>IF(Analysis[Bio]="","",RANK(Analysis[[#This Row],[Bio]],Analysis[Bio],0))</f>
        <v/>
      </c>
      <c r="H5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59" s="1" t="str">
        <f>IF(OR(Form3!G59&lt;&gt;"",Form3!H59&lt;&gt;""),ROUND((SUM(Form3!G59,Form3!H59)/140)*100,0),"")</f>
        <v/>
      </c>
      <c r="J59" s="1" t="str">
        <f>IF(Analysis[[#This Row],[Chem]]="","",RANK(Analysis[[#This Row],[Chem]],Analysis[Chem],0))</f>
        <v/>
      </c>
      <c r="K5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59" s="1" t="str">
        <f>IF(OR(Form3!I59&lt;&gt;"",Form3!J59&lt;&gt;"",Form3!K59&lt;&gt;""),ROUND((SUM(Form3!I59:'Form3'!K59)/220)*100,0),"")</f>
        <v/>
      </c>
      <c r="M59" s="1" t="str">
        <f>IF(Analysis[Chi]="","",RANK(Analysis[[#This Row],[Chi]],Analysis[Chi],0))</f>
        <v/>
      </c>
      <c r="N5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59" s="1" t="str">
        <f>IF(OR(Form3!L59&lt;&gt;"",Form3!M59&lt;&gt;"",Form3!N59&lt;&gt;""),ROUND((SUM(Form3!L59:'Form3'!N59)/200)*100,0),"")</f>
        <v/>
      </c>
      <c r="P59" s="1" t="str">
        <f>IF(Analysis[Eng]="","",RANK(Analysis[[#This Row],[Eng]],Analysis[Eng],))</f>
        <v/>
      </c>
      <c r="Q5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59" s="1" t="str">
        <f>IF(OR(Form3!O59&lt;&gt;"",Form3!P59&lt;&gt;""),ROUND((SUM(Form3!O59,Form3!P59)/100)*100,0),"")</f>
        <v/>
      </c>
      <c r="S59" s="1" t="str">
        <f>IF(Analysis[[#This Row],[Geo]]="","",RANK(Analysis[Geo],Analysis[Geo],0))</f>
        <v/>
      </c>
      <c r="T5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59" s="1" t="str">
        <f>IF(OR(Form3!Q59&lt;&gt;"",Form3!R59&lt;&gt;""),ROUND((SUM(Form3!Q59,Form3!R59)/150)*100,0),"")</f>
        <v/>
      </c>
      <c r="V59" s="1" t="str">
        <f>IF(Analysis[His]="","",RANK(Analysis[[#This Row],[His]], Analysis[His],0))</f>
        <v/>
      </c>
      <c r="W5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59" s="1" t="str">
        <f>IF(OR(Form3!S59&lt;&gt;"",Form3!T59&lt;&gt;""),ROUND((SUM(Form3!S59,Form3!T59)/200)*100,0),"")</f>
        <v/>
      </c>
      <c r="Y59" s="1" t="str">
        <f>IF(Analysis[Maths]="","",RANK(Analysis[[#This Row],[Maths]],Analysis[Maths],0))</f>
        <v/>
      </c>
      <c r="Z5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59" s="1" t="str">
        <f>IF(OR(Form3!U59&lt;&gt;"",Form3!V59&lt;&gt;""),ROUND((SUM(Form3!U59,Form3!V59)/140)*100,0), "")</f>
        <v/>
      </c>
      <c r="AB59" s="1" t="str">
        <f>IF(Analysis[[#This Row],[Phy]]="","",RANK(Analysis[[#This Row],[Phy]],Analysis[Phy],0))</f>
        <v/>
      </c>
      <c r="AC5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59" s="1" t="str">
        <f>IF(OR(Form3!W59&lt;&gt;"",Form3!X59&lt;&gt;""),ROUND((SUM(Form3!W59,Form3!X59)/150)*100,0), "")</f>
        <v/>
      </c>
      <c r="AE59" s="1" t="str">
        <f>IF(Analysis[Sod]="","",RANK(Analysis[[#This Row],[Sod]],Analysis[Sod], 0))</f>
        <v/>
      </c>
      <c r="AF5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59" s="1" t="str">
        <f>IF(OR(Form3!Y59&lt;&gt;"",Form3!Z59&lt;&gt;""),ROUND((SUM(Form3!Y59,Form3!Z59)/150)*100,0), "")</f>
        <v/>
      </c>
      <c r="AH59" s="1" t="str">
        <f>IF(Analysis[Bk]="","",RANK(Analysis[[#This Row],[Bk]],Analysis[Bk], 0))</f>
        <v/>
      </c>
      <c r="AI5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59" s="1"/>
      <c r="AK59" s="1"/>
    </row>
    <row r="60" spans="1:37" x14ac:dyDescent="0.25">
      <c r="A60" s="1" t="str">
        <f>IF(Form3!A60="","",Form3!A60)</f>
        <v/>
      </c>
      <c r="B60" s="1" t="str">
        <f>IF(Form3!B60="","",Form3!B60)</f>
        <v/>
      </c>
      <c r="C60" s="1" t="str">
        <f>IF(OR(Form3!C60&lt;&gt;"",Form3!D60&lt;&gt;"" ),ROUND(((Form3!C60+Form3!D60)/140)*100,0),"")</f>
        <v/>
      </c>
      <c r="D60" s="1" t="str">
        <f>IF(Analysis[[#This Row],[Agr]]="","", RANK(Analysis[[#This Row],[Agr]],Analysis[Agr],0))</f>
        <v/>
      </c>
      <c r="E6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0" s="1" t="str">
        <f>IF(OR(Form3!E60&lt;&gt;"",Form3!F60&lt;&gt;""),ROUND((SUM(Form3!E60,Form3!F60)/140)*100,0),"")</f>
        <v/>
      </c>
      <c r="G60" s="1" t="str">
        <f>IF(Analysis[Bio]="","",RANK(Analysis[[#This Row],[Bio]],Analysis[Bio],0))</f>
        <v/>
      </c>
      <c r="H6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0" s="1" t="str">
        <f>IF(OR(Form3!G60&lt;&gt;"",Form3!H60&lt;&gt;""),ROUND((SUM(Form3!G60,Form3!H60)/140)*100,0),"")</f>
        <v/>
      </c>
      <c r="J60" s="1" t="str">
        <f>IF(Analysis[[#This Row],[Chem]]="","",RANK(Analysis[[#This Row],[Chem]],Analysis[Chem],0))</f>
        <v/>
      </c>
      <c r="K6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0" s="1" t="str">
        <f>IF(OR(Form3!I60&lt;&gt;"",Form3!J60&lt;&gt;"",Form3!K60&lt;&gt;""),ROUND((SUM(Form3!I60:'Form3'!K60)/220)*100,0),"")</f>
        <v/>
      </c>
      <c r="M60" s="1" t="str">
        <f>IF(Analysis[Chi]="","",RANK(Analysis[[#This Row],[Chi]],Analysis[Chi],0))</f>
        <v/>
      </c>
      <c r="N6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0" s="1" t="str">
        <f>IF(OR(Form3!L60&lt;&gt;"",Form3!M60&lt;&gt;"",Form3!N60&lt;&gt;""),ROUND((SUM(Form3!L60:'Form3'!N60)/200)*100,0),"")</f>
        <v/>
      </c>
      <c r="P60" s="1" t="str">
        <f>IF(Analysis[Eng]="","",RANK(Analysis[[#This Row],[Eng]],Analysis[Eng],))</f>
        <v/>
      </c>
      <c r="Q6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0" s="1" t="str">
        <f>IF(OR(Form3!O60&lt;&gt;"",Form3!P60&lt;&gt;""),ROUND((SUM(Form3!O60,Form3!P60)/100)*100,0),"")</f>
        <v/>
      </c>
      <c r="S60" s="1" t="str">
        <f>IF(Analysis[[#This Row],[Geo]]="","",RANK(Analysis[Geo],Analysis[Geo],0))</f>
        <v/>
      </c>
      <c r="T6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0" s="1" t="str">
        <f>IF(OR(Form3!Q60&lt;&gt;"",Form3!R60&lt;&gt;""),ROUND((SUM(Form3!Q60,Form3!R60)/150)*100,0),"")</f>
        <v/>
      </c>
      <c r="V60" s="1" t="str">
        <f>IF(Analysis[His]="","",RANK(Analysis[[#This Row],[His]], Analysis[His],0))</f>
        <v/>
      </c>
      <c r="W6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0" s="1" t="str">
        <f>IF(OR(Form3!S60&lt;&gt;"",Form3!T60&lt;&gt;""),ROUND((SUM(Form3!S60,Form3!T60)/200)*100,0),"")</f>
        <v/>
      </c>
      <c r="Y60" s="1" t="str">
        <f>IF(Analysis[Maths]="","",RANK(Analysis[[#This Row],[Maths]],Analysis[Maths],0))</f>
        <v/>
      </c>
      <c r="Z6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0" s="1" t="str">
        <f>IF(OR(Form3!U60&lt;&gt;"",Form3!V60&lt;&gt;""),ROUND((SUM(Form3!U60,Form3!V60)/140)*100,0), "")</f>
        <v/>
      </c>
      <c r="AB60" s="1" t="str">
        <f>IF(Analysis[[#This Row],[Phy]]="","",RANK(Analysis[[#This Row],[Phy]],Analysis[Phy],0))</f>
        <v/>
      </c>
      <c r="AC6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0" s="1" t="str">
        <f>IF(OR(Form3!W60&lt;&gt;"",Form3!X60&lt;&gt;""),ROUND((SUM(Form3!W60,Form3!X60)/150)*100,0), "")</f>
        <v/>
      </c>
      <c r="AE60" s="1" t="str">
        <f>IF(Analysis[Sod]="","",RANK(Analysis[[#This Row],[Sod]],Analysis[Sod], 0))</f>
        <v/>
      </c>
      <c r="AF6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0" s="1" t="str">
        <f>IF(OR(Form3!Y60&lt;&gt;"",Form3!Z60&lt;&gt;""),ROUND((SUM(Form3!Y60,Form3!Z60)/150)*100,0), "")</f>
        <v/>
      </c>
      <c r="AH60" s="1" t="str">
        <f>IF(Analysis[Bk]="","",RANK(Analysis[[#This Row],[Bk]],Analysis[Bk], 0))</f>
        <v/>
      </c>
      <c r="AI6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0" s="1"/>
      <c r="AK60" s="1"/>
    </row>
    <row r="61" spans="1:37" x14ac:dyDescent="0.25">
      <c r="A61" s="1" t="str">
        <f>IF(Form3!A61="","",Form3!A61)</f>
        <v/>
      </c>
      <c r="B61" s="1" t="str">
        <f>IF(Form3!B61="","",Form3!B61)</f>
        <v/>
      </c>
      <c r="C61" s="1" t="str">
        <f>IF(OR(Form3!C61&lt;&gt;"",Form3!D61&lt;&gt;"" ),ROUND(((Form3!C61+Form3!D61)/140)*100,0),"")</f>
        <v/>
      </c>
      <c r="D61" s="1" t="str">
        <f>IF(Analysis[[#This Row],[Agr]]="","", RANK(Analysis[[#This Row],[Agr]],Analysis[Agr],0))</f>
        <v/>
      </c>
      <c r="E6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1" s="1" t="str">
        <f>IF(OR(Form3!E61&lt;&gt;"",Form3!F61&lt;&gt;""),ROUND((SUM(Form3!E61,Form3!F61)/140)*100,0),"")</f>
        <v/>
      </c>
      <c r="G61" s="1" t="str">
        <f>IF(Analysis[Bio]="","",RANK(Analysis[[#This Row],[Bio]],Analysis[Bio],0))</f>
        <v/>
      </c>
      <c r="H6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1" s="1" t="str">
        <f>IF(OR(Form3!G61&lt;&gt;"",Form3!H61&lt;&gt;""),ROUND((SUM(Form3!G61,Form3!H61)/140)*100,0),"")</f>
        <v/>
      </c>
      <c r="J61" s="1" t="str">
        <f>IF(Analysis[[#This Row],[Chem]]="","",RANK(Analysis[[#This Row],[Chem]],Analysis[Chem],0))</f>
        <v/>
      </c>
      <c r="K6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1" s="1" t="str">
        <f>IF(OR(Form3!I61&lt;&gt;"",Form3!J61&lt;&gt;"",Form3!K61&lt;&gt;""),ROUND((SUM(Form3!I61:'Form3'!K61)/220)*100,0),"")</f>
        <v/>
      </c>
      <c r="M61" s="1" t="str">
        <f>IF(Analysis[Chi]="","",RANK(Analysis[[#This Row],[Chi]],Analysis[Chi],0))</f>
        <v/>
      </c>
      <c r="N6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1" s="1" t="str">
        <f>IF(OR(Form3!L61&lt;&gt;"",Form3!M61&lt;&gt;"",Form3!N61&lt;&gt;""),ROUND((SUM(Form3!L61:'Form3'!N61)/200)*100,0),"")</f>
        <v/>
      </c>
      <c r="P61" s="1" t="str">
        <f>IF(Analysis[Eng]="","",RANK(Analysis[[#This Row],[Eng]],Analysis[Eng],))</f>
        <v/>
      </c>
      <c r="Q6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1" s="1" t="str">
        <f>IF(OR(Form3!O61&lt;&gt;"",Form3!P61&lt;&gt;""),ROUND((SUM(Form3!O61,Form3!P61)/100)*100,0),"")</f>
        <v/>
      </c>
      <c r="S61" s="1" t="str">
        <f>IF(Analysis[[#This Row],[Geo]]="","",RANK(Analysis[Geo],Analysis[Geo],0))</f>
        <v/>
      </c>
      <c r="T6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1" s="1" t="str">
        <f>IF(OR(Form3!Q61&lt;&gt;"",Form3!R61&lt;&gt;""),ROUND((SUM(Form3!Q61,Form3!R61)/150)*100,0),"")</f>
        <v/>
      </c>
      <c r="V61" s="1" t="str">
        <f>IF(Analysis[His]="","",RANK(Analysis[[#This Row],[His]], Analysis[His],0))</f>
        <v/>
      </c>
      <c r="W6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1" s="1" t="str">
        <f>IF(OR(Form3!S61&lt;&gt;"",Form3!T61&lt;&gt;""),ROUND((SUM(Form3!S61,Form3!T61)/200)*100,0),"")</f>
        <v/>
      </c>
      <c r="Y61" s="1" t="str">
        <f>IF(Analysis[Maths]="","",RANK(Analysis[[#This Row],[Maths]],Analysis[Maths],0))</f>
        <v/>
      </c>
      <c r="Z6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1" s="1" t="str">
        <f>IF(OR(Form3!U61&lt;&gt;"",Form3!V61&lt;&gt;""),ROUND((SUM(Form3!U61,Form3!V61)/140)*100,0), "")</f>
        <v/>
      </c>
      <c r="AB61" s="1" t="str">
        <f>IF(Analysis[[#This Row],[Phy]]="","",RANK(Analysis[[#This Row],[Phy]],Analysis[Phy],0))</f>
        <v/>
      </c>
      <c r="AC6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1" s="1" t="str">
        <f>IF(OR(Form3!W61&lt;&gt;"",Form3!X61&lt;&gt;""),ROUND((SUM(Form3!W61,Form3!X61)/150)*100,0), "")</f>
        <v/>
      </c>
      <c r="AE61" s="1" t="str">
        <f>IF(Analysis[Sod]="","",RANK(Analysis[[#This Row],[Sod]],Analysis[Sod], 0))</f>
        <v/>
      </c>
      <c r="AF6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1" s="1" t="str">
        <f>IF(OR(Form3!Y61&lt;&gt;"",Form3!Z61&lt;&gt;""),ROUND((SUM(Form3!Y61,Form3!Z61)/150)*100,0), "")</f>
        <v/>
      </c>
      <c r="AH61" s="1" t="str">
        <f>IF(Analysis[Bk]="","",RANK(Analysis[[#This Row],[Bk]],Analysis[Bk], 0))</f>
        <v/>
      </c>
      <c r="AI6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1" s="1"/>
      <c r="AK61" s="1"/>
    </row>
    <row r="62" spans="1:37" x14ac:dyDescent="0.25">
      <c r="A62" s="1" t="str">
        <f>IF(Form3!A62="","",Form3!A62)</f>
        <v/>
      </c>
      <c r="B62" s="1" t="str">
        <f>IF(Form3!B62="","",Form3!B62)</f>
        <v/>
      </c>
      <c r="C62" s="1" t="str">
        <f>IF(OR(Form3!C62&lt;&gt;"",Form3!D62&lt;&gt;"" ),ROUND(((Form3!C62+Form3!D62)/140)*100,0),"")</f>
        <v/>
      </c>
      <c r="D62" s="1" t="str">
        <f>IF(Analysis[[#This Row],[Agr]]="","", RANK(Analysis[[#This Row],[Agr]],Analysis[Agr],0))</f>
        <v/>
      </c>
      <c r="E6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2" s="1" t="str">
        <f>IF(OR(Form3!E62&lt;&gt;"",Form3!F62&lt;&gt;""),ROUND((SUM(Form3!E62,Form3!F62)/140)*100,0),"")</f>
        <v/>
      </c>
      <c r="G62" s="1" t="str">
        <f>IF(Analysis[Bio]="","",RANK(Analysis[[#This Row],[Bio]],Analysis[Bio],0))</f>
        <v/>
      </c>
      <c r="H6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2" s="1" t="str">
        <f>IF(OR(Form3!G62&lt;&gt;"",Form3!H62&lt;&gt;""),ROUND((SUM(Form3!G62,Form3!H62)/140)*100,0),"")</f>
        <v/>
      </c>
      <c r="J62" s="1" t="str">
        <f>IF(Analysis[[#This Row],[Chem]]="","",RANK(Analysis[[#This Row],[Chem]],Analysis[Chem],0))</f>
        <v/>
      </c>
      <c r="K6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2" s="1" t="str">
        <f>IF(OR(Form3!I62&lt;&gt;"",Form3!J62&lt;&gt;"",Form3!K62&lt;&gt;""),ROUND((SUM(Form3!I62:'Form3'!K62)/220)*100,0),"")</f>
        <v/>
      </c>
      <c r="M62" s="1" t="str">
        <f>IF(Analysis[Chi]="","",RANK(Analysis[[#This Row],[Chi]],Analysis[Chi],0))</f>
        <v/>
      </c>
      <c r="N6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2" s="1" t="str">
        <f>IF(OR(Form3!L62&lt;&gt;"",Form3!M62&lt;&gt;"",Form3!N62&lt;&gt;""),ROUND((SUM(Form3!L62:'Form3'!N62)/200)*100,0),"")</f>
        <v/>
      </c>
      <c r="P62" s="1" t="str">
        <f>IF(Analysis[Eng]="","",RANK(Analysis[[#This Row],[Eng]],Analysis[Eng],))</f>
        <v/>
      </c>
      <c r="Q6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2" s="1" t="str">
        <f>IF(OR(Form3!O62&lt;&gt;"",Form3!P62&lt;&gt;""),ROUND((SUM(Form3!O62,Form3!P62)/100)*100,0),"")</f>
        <v/>
      </c>
      <c r="S62" s="1" t="str">
        <f>IF(Analysis[[#This Row],[Geo]]="","",RANK(Analysis[Geo],Analysis[Geo],0))</f>
        <v/>
      </c>
      <c r="T6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2" s="1" t="str">
        <f>IF(OR(Form3!Q62&lt;&gt;"",Form3!R62&lt;&gt;""),ROUND((SUM(Form3!Q62,Form3!R62)/150)*100,0),"")</f>
        <v/>
      </c>
      <c r="V62" s="1" t="str">
        <f>IF(Analysis[His]="","",RANK(Analysis[[#This Row],[His]], Analysis[His],0))</f>
        <v/>
      </c>
      <c r="W6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2" s="1" t="str">
        <f>IF(OR(Form3!S62&lt;&gt;"",Form3!T62&lt;&gt;""),ROUND((SUM(Form3!S62,Form3!T62)/200)*100,0),"")</f>
        <v/>
      </c>
      <c r="Y62" s="1" t="str">
        <f>IF(Analysis[Maths]="","",RANK(Analysis[[#This Row],[Maths]],Analysis[Maths],0))</f>
        <v/>
      </c>
      <c r="Z6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2" s="1" t="str">
        <f>IF(OR(Form3!U62&lt;&gt;"",Form3!V62&lt;&gt;""),ROUND((SUM(Form3!U62,Form3!V62)/140)*100,0), "")</f>
        <v/>
      </c>
      <c r="AB62" s="1" t="str">
        <f>IF(Analysis[[#This Row],[Phy]]="","",RANK(Analysis[[#This Row],[Phy]],Analysis[Phy],0))</f>
        <v/>
      </c>
      <c r="AC6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2" s="1" t="str">
        <f>IF(OR(Form3!W62&lt;&gt;"",Form3!X62&lt;&gt;""),ROUND((SUM(Form3!W62,Form3!X62)/150)*100,0), "")</f>
        <v/>
      </c>
      <c r="AE62" s="1" t="str">
        <f>IF(Analysis[Sod]="","",RANK(Analysis[[#This Row],[Sod]],Analysis[Sod], 0))</f>
        <v/>
      </c>
      <c r="AF6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2" s="1" t="str">
        <f>IF(OR(Form3!Y62&lt;&gt;"",Form3!Z62&lt;&gt;""),ROUND((SUM(Form3!Y62,Form3!Z62)/150)*100,0), "")</f>
        <v/>
      </c>
      <c r="AH62" s="1" t="str">
        <f>IF(Analysis[Bk]="","",RANK(Analysis[[#This Row],[Bk]],Analysis[Bk], 0))</f>
        <v/>
      </c>
      <c r="AI6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2" s="1"/>
      <c r="AK62" s="1"/>
    </row>
    <row r="63" spans="1:37" x14ac:dyDescent="0.25">
      <c r="A63" s="1" t="str">
        <f>IF(Form3!A63="","",Form3!A63)</f>
        <v/>
      </c>
      <c r="B63" s="1" t="str">
        <f>IF(Form3!B63="","",Form3!B63)</f>
        <v/>
      </c>
      <c r="C63" s="1" t="str">
        <f>IF(OR(Form3!C63&lt;&gt;"",Form3!D63&lt;&gt;"" ),ROUND(((Form3!C63+Form3!D63)/140)*100,0),"")</f>
        <v/>
      </c>
      <c r="D63" s="1" t="str">
        <f>IF(Analysis[[#This Row],[Agr]]="","", RANK(Analysis[[#This Row],[Agr]],Analysis[Agr],0))</f>
        <v/>
      </c>
      <c r="E6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3" s="1" t="str">
        <f>IF(OR(Form3!E63&lt;&gt;"",Form3!F63&lt;&gt;""),ROUND((SUM(Form3!E63,Form3!F63)/140)*100,0),"")</f>
        <v/>
      </c>
      <c r="G63" s="1" t="str">
        <f>IF(Analysis[Bio]="","",RANK(Analysis[[#This Row],[Bio]],Analysis[Bio],0))</f>
        <v/>
      </c>
      <c r="H6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3" s="1" t="str">
        <f>IF(OR(Form3!G63&lt;&gt;"",Form3!H63&lt;&gt;""),ROUND((SUM(Form3!G63,Form3!H63)/140)*100,0),"")</f>
        <v/>
      </c>
      <c r="J63" s="1" t="str">
        <f>IF(Analysis[[#This Row],[Chem]]="","",RANK(Analysis[[#This Row],[Chem]],Analysis[Chem],0))</f>
        <v/>
      </c>
      <c r="K6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3" s="1" t="str">
        <f>IF(OR(Form3!I63&lt;&gt;"",Form3!J63&lt;&gt;"",Form3!K63&lt;&gt;""),ROUND((SUM(Form3!I63:'Form3'!K63)/220)*100,0),"")</f>
        <v/>
      </c>
      <c r="M63" s="1" t="str">
        <f>IF(Analysis[Chi]="","",RANK(Analysis[[#This Row],[Chi]],Analysis[Chi],0))</f>
        <v/>
      </c>
      <c r="N6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3" s="1" t="str">
        <f>IF(OR(Form3!L63&lt;&gt;"",Form3!M63&lt;&gt;"",Form3!N63&lt;&gt;""),ROUND((SUM(Form3!L63:'Form3'!N63)/200)*100,0),"")</f>
        <v/>
      </c>
      <c r="P63" s="1" t="str">
        <f>IF(Analysis[Eng]="","",RANK(Analysis[[#This Row],[Eng]],Analysis[Eng],))</f>
        <v/>
      </c>
      <c r="Q6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3" s="1" t="str">
        <f>IF(OR(Form3!O63&lt;&gt;"",Form3!P63&lt;&gt;""),ROUND((SUM(Form3!O63,Form3!P63)/100)*100,0),"")</f>
        <v/>
      </c>
      <c r="S63" s="1" t="str">
        <f>IF(Analysis[[#This Row],[Geo]]="","",RANK(Analysis[Geo],Analysis[Geo],0))</f>
        <v/>
      </c>
      <c r="T6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3" s="1" t="str">
        <f>IF(OR(Form3!Q63&lt;&gt;"",Form3!R63&lt;&gt;""),ROUND((SUM(Form3!Q63,Form3!R63)/150)*100,0),"")</f>
        <v/>
      </c>
      <c r="V63" s="1" t="str">
        <f>IF(Analysis[His]="","",RANK(Analysis[[#This Row],[His]], Analysis[His],0))</f>
        <v/>
      </c>
      <c r="W6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3" s="1" t="str">
        <f>IF(OR(Form3!S63&lt;&gt;"",Form3!T63&lt;&gt;""),ROUND((SUM(Form3!S63,Form3!T63)/200)*100,0),"")</f>
        <v/>
      </c>
      <c r="Y63" s="1" t="str">
        <f>IF(Analysis[Maths]="","",RANK(Analysis[[#This Row],[Maths]],Analysis[Maths],0))</f>
        <v/>
      </c>
      <c r="Z6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3" s="1" t="str">
        <f>IF(OR(Form3!U63&lt;&gt;"",Form3!V63&lt;&gt;""),ROUND((SUM(Form3!U63,Form3!V63)/140)*100,0), "")</f>
        <v/>
      </c>
      <c r="AB63" s="1" t="str">
        <f>IF(Analysis[[#This Row],[Phy]]="","",RANK(Analysis[[#This Row],[Phy]],Analysis[Phy],0))</f>
        <v/>
      </c>
      <c r="AC6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3" s="1" t="str">
        <f>IF(OR(Form3!W63&lt;&gt;"",Form3!X63&lt;&gt;""),ROUND((SUM(Form3!W63,Form3!X63)/150)*100,0), "")</f>
        <v/>
      </c>
      <c r="AE63" s="1" t="str">
        <f>IF(Analysis[Sod]="","",RANK(Analysis[[#This Row],[Sod]],Analysis[Sod], 0))</f>
        <v/>
      </c>
      <c r="AF6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3" s="1" t="str">
        <f>IF(OR(Form3!Y63&lt;&gt;"",Form3!Z63&lt;&gt;""),ROUND((SUM(Form3!Y63,Form3!Z63)/150)*100,0), "")</f>
        <v/>
      </c>
      <c r="AH63" s="1" t="str">
        <f>IF(Analysis[Bk]="","",RANK(Analysis[[#This Row],[Bk]],Analysis[Bk], 0))</f>
        <v/>
      </c>
      <c r="AI6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3" s="1"/>
      <c r="AK63" s="1"/>
    </row>
    <row r="64" spans="1:37" x14ac:dyDescent="0.25">
      <c r="A64" s="1" t="str">
        <f>IF(Form3!A64="","",Form3!A64)</f>
        <v/>
      </c>
      <c r="B64" s="1" t="str">
        <f>IF(Form3!B64="","",Form3!B64)</f>
        <v/>
      </c>
      <c r="C64" s="1" t="str">
        <f>IF(OR(Form3!C64&lt;&gt;"",Form3!D64&lt;&gt;"" ),ROUND(((Form3!C64+Form3!D64)/140)*100,0),"")</f>
        <v/>
      </c>
      <c r="D64" s="1" t="str">
        <f>IF(Analysis[[#This Row],[Agr]]="","", RANK(Analysis[[#This Row],[Agr]],Analysis[Agr],0))</f>
        <v/>
      </c>
      <c r="E6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4" s="1" t="str">
        <f>IF(OR(Form3!E64&lt;&gt;"",Form3!F64&lt;&gt;""),ROUND((SUM(Form3!E64,Form3!F64)/140)*100,0),"")</f>
        <v/>
      </c>
      <c r="G64" s="1" t="str">
        <f>IF(Analysis[Bio]="","",RANK(Analysis[[#This Row],[Bio]],Analysis[Bio],0))</f>
        <v/>
      </c>
      <c r="H6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4" s="1" t="str">
        <f>IF(OR(Form3!G64&lt;&gt;"",Form3!H64&lt;&gt;""),ROUND((SUM(Form3!G64,Form3!H64)/140)*100,0),"")</f>
        <v/>
      </c>
      <c r="J64" s="1" t="str">
        <f>IF(Analysis[[#This Row],[Chem]]="","",RANK(Analysis[[#This Row],[Chem]],Analysis[Chem],0))</f>
        <v/>
      </c>
      <c r="K6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4" s="1" t="str">
        <f>IF(OR(Form3!I64&lt;&gt;"",Form3!J64&lt;&gt;"",Form3!K64&lt;&gt;""),ROUND((SUM(Form3!I64:'Form3'!K64)/220)*100,0),"")</f>
        <v/>
      </c>
      <c r="M64" s="1" t="str">
        <f>IF(Analysis[Chi]="","",RANK(Analysis[[#This Row],[Chi]],Analysis[Chi],0))</f>
        <v/>
      </c>
      <c r="N6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4" s="1" t="str">
        <f>IF(OR(Form3!L64&lt;&gt;"",Form3!M64&lt;&gt;"",Form3!N64&lt;&gt;""),ROUND((SUM(Form3!L64:'Form3'!N64)/200)*100,0),"")</f>
        <v/>
      </c>
      <c r="P64" s="1" t="str">
        <f>IF(Analysis[Eng]="","",RANK(Analysis[[#This Row],[Eng]],Analysis[Eng],))</f>
        <v/>
      </c>
      <c r="Q6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4" s="1" t="str">
        <f>IF(OR(Form3!O64&lt;&gt;"",Form3!P64&lt;&gt;""),ROUND((SUM(Form3!O64,Form3!P64)/100)*100,0),"")</f>
        <v/>
      </c>
      <c r="S64" s="1" t="str">
        <f>IF(Analysis[[#This Row],[Geo]]="","",RANK(Analysis[Geo],Analysis[Geo],0))</f>
        <v/>
      </c>
      <c r="T6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4" s="1" t="str">
        <f>IF(OR(Form3!Q64&lt;&gt;"",Form3!R64&lt;&gt;""),ROUND((SUM(Form3!Q64,Form3!R64)/150)*100,0),"")</f>
        <v/>
      </c>
      <c r="V64" s="1" t="str">
        <f>IF(Analysis[His]="","",RANK(Analysis[[#This Row],[His]], Analysis[His],0))</f>
        <v/>
      </c>
      <c r="W6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4" s="1" t="str">
        <f>IF(OR(Form3!S64&lt;&gt;"",Form3!T64&lt;&gt;""),ROUND((SUM(Form3!S64,Form3!T64)/200)*100,0),"")</f>
        <v/>
      </c>
      <c r="Y64" s="1" t="str">
        <f>IF(Analysis[Maths]="","",RANK(Analysis[[#This Row],[Maths]],Analysis[Maths],0))</f>
        <v/>
      </c>
      <c r="Z6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4" s="1" t="str">
        <f>IF(OR(Form3!U64&lt;&gt;"",Form3!V64&lt;&gt;""),ROUND((SUM(Form3!U64,Form3!V64)/140)*100,0), "")</f>
        <v/>
      </c>
      <c r="AB64" s="1" t="str">
        <f>IF(Analysis[[#This Row],[Phy]]="","",RANK(Analysis[[#This Row],[Phy]],Analysis[Phy],0))</f>
        <v/>
      </c>
      <c r="AC6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4" s="1" t="str">
        <f>IF(OR(Form3!W64&lt;&gt;"",Form3!X64&lt;&gt;""),ROUND((SUM(Form3!W64,Form3!X64)/150)*100,0), "")</f>
        <v/>
      </c>
      <c r="AE64" s="1" t="str">
        <f>IF(Analysis[Sod]="","",RANK(Analysis[[#This Row],[Sod]],Analysis[Sod], 0))</f>
        <v/>
      </c>
      <c r="AF6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4" s="1" t="str">
        <f>IF(OR(Form3!Y64&lt;&gt;"",Form3!Z64&lt;&gt;""),ROUND((SUM(Form3!Y64,Form3!Z64)/150)*100,0), "")</f>
        <v/>
      </c>
      <c r="AH64" s="1" t="str">
        <f>IF(Analysis[Bk]="","",RANK(Analysis[[#This Row],[Bk]],Analysis[Bk], 0))</f>
        <v/>
      </c>
      <c r="AI6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4" s="1"/>
      <c r="AK64" s="1"/>
    </row>
    <row r="65" spans="1:37" x14ac:dyDescent="0.25">
      <c r="A65" s="1" t="str">
        <f>IF(Form3!A65="","",Form3!A65)</f>
        <v/>
      </c>
      <c r="B65" s="1" t="str">
        <f>IF(Form3!B65="","",Form3!B65)</f>
        <v/>
      </c>
      <c r="C65" s="1" t="str">
        <f>IF(OR(Form3!C65&lt;&gt;"",Form3!D65&lt;&gt;"" ),ROUND(((Form3!C65+Form3!D65)/140)*100,0),"")</f>
        <v/>
      </c>
      <c r="D65" s="1" t="str">
        <f>IF(Analysis[[#This Row],[Agr]]="","", RANK(Analysis[[#This Row],[Agr]],Analysis[Agr],0))</f>
        <v/>
      </c>
      <c r="E6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5" s="1" t="str">
        <f>IF(OR(Form3!E65&lt;&gt;"",Form3!F65&lt;&gt;""),ROUND((SUM(Form3!E65,Form3!F65)/140)*100,0),"")</f>
        <v/>
      </c>
      <c r="G65" s="1" t="str">
        <f>IF(Analysis[Bio]="","",RANK(Analysis[[#This Row],[Bio]],Analysis[Bio],0))</f>
        <v/>
      </c>
      <c r="H6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5" s="1" t="str">
        <f>IF(OR(Form3!G65&lt;&gt;"",Form3!H65&lt;&gt;""),ROUND((SUM(Form3!G65,Form3!H65)/140)*100,0),"")</f>
        <v/>
      </c>
      <c r="J65" s="1" t="str">
        <f>IF(Analysis[[#This Row],[Chem]]="","",RANK(Analysis[[#This Row],[Chem]],Analysis[Chem],0))</f>
        <v/>
      </c>
      <c r="K6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5" s="1" t="str">
        <f>IF(OR(Form3!I65&lt;&gt;"",Form3!J65&lt;&gt;"",Form3!K65&lt;&gt;""),ROUND((SUM(Form3!I65:'Form3'!K65)/220)*100,0),"")</f>
        <v/>
      </c>
      <c r="M65" s="1" t="str">
        <f>IF(Analysis[Chi]="","",RANK(Analysis[[#This Row],[Chi]],Analysis[Chi],0))</f>
        <v/>
      </c>
      <c r="N6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5" s="1" t="str">
        <f>IF(OR(Form3!L65&lt;&gt;"",Form3!M65&lt;&gt;"",Form3!N65&lt;&gt;""),ROUND((SUM(Form3!L65:'Form3'!N65)/200)*100,0),"")</f>
        <v/>
      </c>
      <c r="P65" s="1" t="str">
        <f>IF(Analysis[Eng]="","",RANK(Analysis[[#This Row],[Eng]],Analysis[Eng],))</f>
        <v/>
      </c>
      <c r="Q6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5" s="1" t="str">
        <f>IF(OR(Form3!O65&lt;&gt;"",Form3!P65&lt;&gt;""),ROUND((SUM(Form3!O65,Form3!P65)/100)*100,0),"")</f>
        <v/>
      </c>
      <c r="S65" s="1" t="str">
        <f>IF(Analysis[[#This Row],[Geo]]="","",RANK(Analysis[Geo],Analysis[Geo],0))</f>
        <v/>
      </c>
      <c r="T6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5" s="1" t="str">
        <f>IF(OR(Form3!Q65&lt;&gt;"",Form3!R65&lt;&gt;""),ROUND((SUM(Form3!Q65,Form3!R65)/150)*100,0),"")</f>
        <v/>
      </c>
      <c r="V65" s="1" t="str">
        <f>IF(Analysis[His]="","",RANK(Analysis[[#This Row],[His]], Analysis[His],0))</f>
        <v/>
      </c>
      <c r="W6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5" s="1" t="str">
        <f>IF(OR(Form3!S65&lt;&gt;"",Form3!T65&lt;&gt;""),ROUND((SUM(Form3!S65,Form3!T65)/200)*100,0),"")</f>
        <v/>
      </c>
      <c r="Y65" s="1" t="str">
        <f>IF(Analysis[Maths]="","",RANK(Analysis[[#This Row],[Maths]],Analysis[Maths],0))</f>
        <v/>
      </c>
      <c r="Z6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5" s="1" t="str">
        <f>IF(OR(Form3!U65&lt;&gt;"",Form3!V65&lt;&gt;""),ROUND((SUM(Form3!U65,Form3!V65)/140)*100,0), "")</f>
        <v/>
      </c>
      <c r="AB65" s="1" t="str">
        <f>IF(Analysis[[#This Row],[Phy]]="","",RANK(Analysis[[#This Row],[Phy]],Analysis[Phy],0))</f>
        <v/>
      </c>
      <c r="AC6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5" s="1" t="str">
        <f>IF(OR(Form3!W65&lt;&gt;"",Form3!X65&lt;&gt;""),ROUND((SUM(Form3!W65,Form3!X65)/150)*100,0), "")</f>
        <v/>
      </c>
      <c r="AE65" s="1" t="str">
        <f>IF(Analysis[Sod]="","",RANK(Analysis[[#This Row],[Sod]],Analysis[Sod], 0))</f>
        <v/>
      </c>
      <c r="AF6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5" s="1" t="str">
        <f>IF(OR(Form3!Y65&lt;&gt;"",Form3!Z65&lt;&gt;""),ROUND((SUM(Form3!Y65,Form3!Z65)/150)*100,0), "")</f>
        <v/>
      </c>
      <c r="AH65" s="1" t="str">
        <f>IF(Analysis[Bk]="","",RANK(Analysis[[#This Row],[Bk]],Analysis[Bk], 0))</f>
        <v/>
      </c>
      <c r="AI6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5" s="1"/>
      <c r="AK65" s="1"/>
    </row>
    <row r="66" spans="1:37" x14ac:dyDescent="0.25">
      <c r="A66" s="1" t="str">
        <f>IF(Form3!A66="","",Form3!A66)</f>
        <v/>
      </c>
      <c r="B66" s="1" t="str">
        <f>IF(Form3!B66="","",Form3!B66)</f>
        <v/>
      </c>
      <c r="C66" s="1" t="str">
        <f>IF(OR(Form3!C66&lt;&gt;"",Form3!D66&lt;&gt;"" ),ROUND(((Form3!C66+Form3!D66)/140)*100,0),"")</f>
        <v/>
      </c>
      <c r="D66" s="1" t="str">
        <f>IF(Analysis[[#This Row],[Agr]]="","", RANK(Analysis[[#This Row],[Agr]],Analysis[Agr],0))</f>
        <v/>
      </c>
      <c r="E6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6" s="1" t="str">
        <f>IF(OR(Form3!E66&lt;&gt;"",Form3!F66&lt;&gt;""),ROUND((SUM(Form3!E66,Form3!F66)/140)*100,0),"")</f>
        <v/>
      </c>
      <c r="G66" s="1" t="str">
        <f>IF(Analysis[Bio]="","",RANK(Analysis[[#This Row],[Bio]],Analysis[Bio],0))</f>
        <v/>
      </c>
      <c r="H6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6" s="1" t="str">
        <f>IF(OR(Form3!G66&lt;&gt;"",Form3!H66&lt;&gt;""),ROUND((SUM(Form3!G66,Form3!H66)/140)*100,0),"")</f>
        <v/>
      </c>
      <c r="J66" s="1" t="str">
        <f>IF(Analysis[[#This Row],[Chem]]="","",RANK(Analysis[[#This Row],[Chem]],Analysis[Chem],0))</f>
        <v/>
      </c>
      <c r="K6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6" s="1" t="str">
        <f>IF(OR(Form3!I66&lt;&gt;"",Form3!J66&lt;&gt;"",Form3!K66&lt;&gt;""),ROUND((SUM(Form3!I66:'Form3'!K66)/220)*100,0),"")</f>
        <v/>
      </c>
      <c r="M66" s="1" t="str">
        <f>IF(Analysis[Chi]="","",RANK(Analysis[[#This Row],[Chi]],Analysis[Chi],0))</f>
        <v/>
      </c>
      <c r="N6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6" s="1" t="str">
        <f>IF(OR(Form3!L66&lt;&gt;"",Form3!M66&lt;&gt;"",Form3!N66&lt;&gt;""),ROUND((SUM(Form3!L66:'Form3'!N66)/200)*100,0),"")</f>
        <v/>
      </c>
      <c r="P66" s="1" t="str">
        <f>IF(Analysis[Eng]="","",RANK(Analysis[[#This Row],[Eng]],Analysis[Eng],))</f>
        <v/>
      </c>
      <c r="Q6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6" s="1" t="str">
        <f>IF(OR(Form3!O66&lt;&gt;"",Form3!P66&lt;&gt;""),ROUND((SUM(Form3!O66,Form3!P66)/100)*100,0),"")</f>
        <v/>
      </c>
      <c r="S66" s="1" t="str">
        <f>IF(Analysis[[#This Row],[Geo]]="","",RANK(Analysis[Geo],Analysis[Geo],0))</f>
        <v/>
      </c>
      <c r="T6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6" s="1" t="str">
        <f>IF(OR(Form3!Q66&lt;&gt;"",Form3!R66&lt;&gt;""),ROUND((SUM(Form3!Q66,Form3!R66)/150)*100,0),"")</f>
        <v/>
      </c>
      <c r="V66" s="1" t="str">
        <f>IF(Analysis[His]="","",RANK(Analysis[[#This Row],[His]], Analysis[His],0))</f>
        <v/>
      </c>
      <c r="W6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6" s="1" t="str">
        <f>IF(OR(Form3!S66&lt;&gt;"",Form3!T66&lt;&gt;""),ROUND((SUM(Form3!S66,Form3!T66)/200)*100,0),"")</f>
        <v/>
      </c>
      <c r="Y66" s="1" t="str">
        <f>IF(Analysis[Maths]="","",RANK(Analysis[[#This Row],[Maths]],Analysis[Maths],0))</f>
        <v/>
      </c>
      <c r="Z6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6" s="1" t="str">
        <f>IF(OR(Form3!U66&lt;&gt;"",Form3!V66&lt;&gt;""),ROUND((SUM(Form3!U66,Form3!V66)/140)*100,0), "")</f>
        <v/>
      </c>
      <c r="AB66" s="1" t="str">
        <f>IF(Analysis[[#This Row],[Phy]]="","",RANK(Analysis[[#This Row],[Phy]],Analysis[Phy],0))</f>
        <v/>
      </c>
      <c r="AC6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6" s="1" t="str">
        <f>IF(OR(Form3!W66&lt;&gt;"",Form3!X66&lt;&gt;""),ROUND((SUM(Form3!W66,Form3!X66)/150)*100,0), "")</f>
        <v/>
      </c>
      <c r="AE66" s="1" t="str">
        <f>IF(Analysis[Sod]="","",RANK(Analysis[[#This Row],[Sod]],Analysis[Sod], 0))</f>
        <v/>
      </c>
      <c r="AF6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6" s="1" t="str">
        <f>IF(OR(Form3!Y66&lt;&gt;"",Form3!Z66&lt;&gt;""),ROUND((SUM(Form3!Y66,Form3!Z66)/150)*100,0), "")</f>
        <v/>
      </c>
      <c r="AH66" s="1" t="str">
        <f>IF(Analysis[Bk]="","",RANK(Analysis[[#This Row],[Bk]],Analysis[Bk], 0))</f>
        <v/>
      </c>
      <c r="AI6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6" s="1"/>
      <c r="AK66" s="1"/>
    </row>
    <row r="67" spans="1:37" x14ac:dyDescent="0.25">
      <c r="A67" s="1" t="str">
        <f>IF(Form3!A67="","",Form3!A67)</f>
        <v/>
      </c>
      <c r="B67" s="1" t="str">
        <f>IF(Form3!B67="","",Form3!B67)</f>
        <v/>
      </c>
      <c r="C67" s="1" t="str">
        <f>IF(OR(Form3!C67&lt;&gt;"",Form3!D67&lt;&gt;"" ),ROUND(((Form3!C67+Form3!D67)/140)*100,0),"")</f>
        <v/>
      </c>
      <c r="D67" s="1" t="str">
        <f>IF(Analysis[[#This Row],[Agr]]="","", RANK(Analysis[[#This Row],[Agr]],Analysis[Agr],0))</f>
        <v/>
      </c>
      <c r="E6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7" s="1" t="str">
        <f>IF(OR(Form3!E67&lt;&gt;"",Form3!F67&lt;&gt;""),ROUND((SUM(Form3!E67,Form3!F67)/140)*100,0),"")</f>
        <v/>
      </c>
      <c r="G67" s="1" t="str">
        <f>IF(Analysis[Bio]="","",RANK(Analysis[[#This Row],[Bio]],Analysis[Bio],0))</f>
        <v/>
      </c>
      <c r="H6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7" s="1" t="str">
        <f>IF(OR(Form3!G67&lt;&gt;"",Form3!H67&lt;&gt;""),ROUND((SUM(Form3!G67,Form3!H67)/140)*100,0),"")</f>
        <v/>
      </c>
      <c r="J67" s="1" t="str">
        <f>IF(Analysis[[#This Row],[Chem]]="","",RANK(Analysis[[#This Row],[Chem]],Analysis[Chem],0))</f>
        <v/>
      </c>
      <c r="K6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7" s="1" t="str">
        <f>IF(OR(Form3!I67&lt;&gt;"",Form3!J67&lt;&gt;"",Form3!K67&lt;&gt;""),ROUND((SUM(Form3!I67:'Form3'!K67)/220)*100,0),"")</f>
        <v/>
      </c>
      <c r="M67" s="1" t="str">
        <f>IF(Analysis[Chi]="","",RANK(Analysis[[#This Row],[Chi]],Analysis[Chi],0))</f>
        <v/>
      </c>
      <c r="N6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7" s="1" t="str">
        <f>IF(OR(Form3!L67&lt;&gt;"",Form3!M67&lt;&gt;"",Form3!N67&lt;&gt;""),ROUND((SUM(Form3!L67:'Form3'!N67)/200)*100,0),"")</f>
        <v/>
      </c>
      <c r="P67" s="1" t="str">
        <f>IF(Analysis[Eng]="","",RANK(Analysis[[#This Row],[Eng]],Analysis[Eng],))</f>
        <v/>
      </c>
      <c r="Q6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7" s="1" t="str">
        <f>IF(OR(Form3!O67&lt;&gt;"",Form3!P67&lt;&gt;""),ROUND((SUM(Form3!O67,Form3!P67)/100)*100,0),"")</f>
        <v/>
      </c>
      <c r="S67" s="1" t="str">
        <f>IF(Analysis[[#This Row],[Geo]]="","",RANK(Analysis[Geo],Analysis[Geo],0))</f>
        <v/>
      </c>
      <c r="T6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7" s="1" t="str">
        <f>IF(OR(Form3!Q67&lt;&gt;"",Form3!R67&lt;&gt;""),ROUND((SUM(Form3!Q67,Form3!R67)/150)*100,0),"")</f>
        <v/>
      </c>
      <c r="V67" s="1" t="str">
        <f>IF(Analysis[His]="","",RANK(Analysis[[#This Row],[His]], Analysis[His],0))</f>
        <v/>
      </c>
      <c r="W6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7" s="1" t="str">
        <f>IF(OR(Form3!S67&lt;&gt;"",Form3!T67&lt;&gt;""),ROUND((SUM(Form3!S67,Form3!T67)/200)*100,0),"")</f>
        <v/>
      </c>
      <c r="Y67" s="1" t="str">
        <f>IF(Analysis[Maths]="","",RANK(Analysis[[#This Row],[Maths]],Analysis[Maths],0))</f>
        <v/>
      </c>
      <c r="Z6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7" s="1" t="str">
        <f>IF(OR(Form3!U67&lt;&gt;"",Form3!V67&lt;&gt;""),ROUND((SUM(Form3!U67,Form3!V67)/140)*100,0), "")</f>
        <v/>
      </c>
      <c r="AB67" s="1" t="str">
        <f>IF(Analysis[[#This Row],[Phy]]="","",RANK(Analysis[[#This Row],[Phy]],Analysis[Phy],0))</f>
        <v/>
      </c>
      <c r="AC6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7" s="1" t="str">
        <f>IF(OR(Form3!W67&lt;&gt;"",Form3!X67&lt;&gt;""),ROUND((SUM(Form3!W67,Form3!X67)/150)*100,0), "")</f>
        <v/>
      </c>
      <c r="AE67" s="1" t="str">
        <f>IF(Analysis[Sod]="","",RANK(Analysis[[#This Row],[Sod]],Analysis[Sod], 0))</f>
        <v/>
      </c>
      <c r="AF6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7" s="1" t="str">
        <f>IF(OR(Form3!Y67&lt;&gt;"",Form3!Z67&lt;&gt;""),ROUND((SUM(Form3!Y67,Form3!Z67)/150)*100,0), "")</f>
        <v/>
      </c>
      <c r="AH67" s="1" t="str">
        <f>IF(Analysis[Bk]="","",RANK(Analysis[[#This Row],[Bk]],Analysis[Bk], 0))</f>
        <v/>
      </c>
      <c r="AI6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7" s="1"/>
      <c r="AK67" s="1"/>
    </row>
    <row r="68" spans="1:37" x14ac:dyDescent="0.25">
      <c r="A68" s="1" t="str">
        <f>IF(Form3!A68="","",Form3!A68)</f>
        <v/>
      </c>
      <c r="B68" s="1" t="str">
        <f>IF(Form3!B68="","",Form3!B68)</f>
        <v/>
      </c>
      <c r="C68" s="1" t="str">
        <f>IF(OR(Form3!C68&lt;&gt;"",Form3!D68&lt;&gt;"" ),ROUND(((Form3!C68+Form3!D68)/140)*100,0),"")</f>
        <v/>
      </c>
      <c r="D68" s="1" t="str">
        <f>IF(Analysis[[#This Row],[Agr]]="","", RANK(Analysis[[#This Row],[Agr]],Analysis[Agr],0))</f>
        <v/>
      </c>
      <c r="E6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8" s="1" t="str">
        <f>IF(OR(Form3!E68&lt;&gt;"",Form3!F68&lt;&gt;""),ROUND((SUM(Form3!E68,Form3!F68)/140)*100,0),"")</f>
        <v/>
      </c>
      <c r="G68" s="1" t="str">
        <f>IF(Analysis[Bio]="","",RANK(Analysis[[#This Row],[Bio]],Analysis[Bio],0))</f>
        <v/>
      </c>
      <c r="H6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8" s="1" t="str">
        <f>IF(OR(Form3!G68&lt;&gt;"",Form3!H68&lt;&gt;""),ROUND((SUM(Form3!G68,Form3!H68)/140)*100,0),"")</f>
        <v/>
      </c>
      <c r="J68" s="1" t="str">
        <f>IF(Analysis[[#This Row],[Chem]]="","",RANK(Analysis[[#This Row],[Chem]],Analysis[Chem],0))</f>
        <v/>
      </c>
      <c r="K6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8" s="1" t="str">
        <f>IF(OR(Form3!I68&lt;&gt;"",Form3!J68&lt;&gt;"",Form3!K68&lt;&gt;""),ROUND((SUM(Form3!I68:'Form3'!K68)/220)*100,0),"")</f>
        <v/>
      </c>
      <c r="M68" s="1" t="str">
        <f>IF(Analysis[Chi]="","",RANK(Analysis[[#This Row],[Chi]],Analysis[Chi],0))</f>
        <v/>
      </c>
      <c r="N6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8" s="1" t="str">
        <f>IF(OR(Form3!L68&lt;&gt;"",Form3!M68&lt;&gt;"",Form3!N68&lt;&gt;""),ROUND((SUM(Form3!L68:'Form3'!N68)/200)*100,0),"")</f>
        <v/>
      </c>
      <c r="P68" s="1" t="str">
        <f>IF(Analysis[Eng]="","",RANK(Analysis[[#This Row],[Eng]],Analysis[Eng],))</f>
        <v/>
      </c>
      <c r="Q6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8" s="1" t="str">
        <f>IF(OR(Form3!O68&lt;&gt;"",Form3!P68&lt;&gt;""),ROUND((SUM(Form3!O68,Form3!P68)/100)*100,0),"")</f>
        <v/>
      </c>
      <c r="S68" s="1" t="str">
        <f>IF(Analysis[[#This Row],[Geo]]="","",RANK(Analysis[Geo],Analysis[Geo],0))</f>
        <v/>
      </c>
      <c r="T6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8" s="1" t="str">
        <f>IF(OR(Form3!Q68&lt;&gt;"",Form3!R68&lt;&gt;""),ROUND((SUM(Form3!Q68,Form3!R68)/150)*100,0),"")</f>
        <v/>
      </c>
      <c r="V68" s="1" t="str">
        <f>IF(Analysis[His]="","",RANK(Analysis[[#This Row],[His]], Analysis[His],0))</f>
        <v/>
      </c>
      <c r="W6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8" s="1" t="str">
        <f>IF(OR(Form3!S68&lt;&gt;"",Form3!T68&lt;&gt;""),ROUND((SUM(Form3!S68,Form3!T68)/200)*100,0),"")</f>
        <v/>
      </c>
      <c r="Y68" s="1" t="str">
        <f>IF(Analysis[Maths]="","",RANK(Analysis[[#This Row],[Maths]],Analysis[Maths],0))</f>
        <v/>
      </c>
      <c r="Z6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8" s="1" t="str">
        <f>IF(OR(Form3!U68&lt;&gt;"",Form3!V68&lt;&gt;""),ROUND((SUM(Form3!U68,Form3!V68)/140)*100,0), "")</f>
        <v/>
      </c>
      <c r="AB68" s="1" t="str">
        <f>IF(Analysis[[#This Row],[Phy]]="","",RANK(Analysis[[#This Row],[Phy]],Analysis[Phy],0))</f>
        <v/>
      </c>
      <c r="AC6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8" s="1" t="str">
        <f>IF(OR(Form3!W68&lt;&gt;"",Form3!X68&lt;&gt;""),ROUND((SUM(Form3!W68,Form3!X68)/150)*100,0), "")</f>
        <v/>
      </c>
      <c r="AE68" s="1" t="str">
        <f>IF(Analysis[Sod]="","",RANK(Analysis[[#This Row],[Sod]],Analysis[Sod], 0))</f>
        <v/>
      </c>
      <c r="AF6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8" s="1" t="str">
        <f>IF(OR(Form3!Y68&lt;&gt;"",Form3!Z68&lt;&gt;""),ROUND((SUM(Form3!Y68,Form3!Z68)/150)*100,0), "")</f>
        <v/>
      </c>
      <c r="AH68" s="1" t="str">
        <f>IF(Analysis[Bk]="","",RANK(Analysis[[#This Row],[Bk]],Analysis[Bk], 0))</f>
        <v/>
      </c>
      <c r="AI6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8" s="1"/>
      <c r="AK68" s="1"/>
    </row>
    <row r="69" spans="1:37" x14ac:dyDescent="0.25">
      <c r="A69" s="1" t="str">
        <f>IF(Form3!A69="","",Form3!A69)</f>
        <v/>
      </c>
      <c r="B69" s="1" t="str">
        <f>IF(Form3!B69="","",Form3!B69)</f>
        <v/>
      </c>
      <c r="C69" s="1" t="str">
        <f>IF(OR(Form3!C69&lt;&gt;"",Form3!D69&lt;&gt;"" ),ROUND(((Form3!C69+Form3!D69)/140)*100,0),"")</f>
        <v/>
      </c>
      <c r="D69" s="1" t="str">
        <f>IF(Analysis[[#This Row],[Agr]]="","", RANK(Analysis[[#This Row],[Agr]],Analysis[Agr],0))</f>
        <v/>
      </c>
      <c r="E6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69" s="1" t="str">
        <f>IF(OR(Form3!E69&lt;&gt;"",Form3!F69&lt;&gt;""),ROUND((SUM(Form3!E69,Form3!F69)/140)*100,0),"")</f>
        <v/>
      </c>
      <c r="G69" s="1" t="str">
        <f>IF(Analysis[Bio]="","",RANK(Analysis[[#This Row],[Bio]],Analysis[Bio],0))</f>
        <v/>
      </c>
      <c r="H6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69" s="1" t="str">
        <f>IF(OR(Form3!G69&lt;&gt;"",Form3!H69&lt;&gt;""),ROUND((SUM(Form3!G69,Form3!H69)/140)*100,0),"")</f>
        <v/>
      </c>
      <c r="J69" s="1" t="str">
        <f>IF(Analysis[[#This Row],[Chem]]="","",RANK(Analysis[[#This Row],[Chem]],Analysis[Chem],0))</f>
        <v/>
      </c>
      <c r="K6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69" s="1" t="str">
        <f>IF(OR(Form3!I69&lt;&gt;"",Form3!J69&lt;&gt;"",Form3!K69&lt;&gt;""),ROUND((SUM(Form3!I69:'Form3'!K69)/220)*100,0),"")</f>
        <v/>
      </c>
      <c r="M69" s="1" t="str">
        <f>IF(Analysis[Chi]="","",RANK(Analysis[[#This Row],[Chi]],Analysis[Chi],0))</f>
        <v/>
      </c>
      <c r="N6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69" s="1" t="str">
        <f>IF(OR(Form3!L69&lt;&gt;"",Form3!M69&lt;&gt;"",Form3!N69&lt;&gt;""),ROUND((SUM(Form3!L69:'Form3'!N69)/200)*100,0),"")</f>
        <v/>
      </c>
      <c r="P69" s="1" t="str">
        <f>IF(Analysis[Eng]="","",RANK(Analysis[[#This Row],[Eng]],Analysis[Eng],))</f>
        <v/>
      </c>
      <c r="Q6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69" s="1" t="str">
        <f>IF(OR(Form3!O69&lt;&gt;"",Form3!P69&lt;&gt;""),ROUND((SUM(Form3!O69,Form3!P69)/100)*100,0),"")</f>
        <v/>
      </c>
      <c r="S69" s="1" t="str">
        <f>IF(Analysis[[#This Row],[Geo]]="","",RANK(Analysis[Geo],Analysis[Geo],0))</f>
        <v/>
      </c>
      <c r="T6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69" s="1" t="str">
        <f>IF(OR(Form3!Q69&lt;&gt;"",Form3!R69&lt;&gt;""),ROUND((SUM(Form3!Q69,Form3!R69)/150)*100,0),"")</f>
        <v/>
      </c>
      <c r="V69" s="1" t="str">
        <f>IF(Analysis[His]="","",RANK(Analysis[[#This Row],[His]], Analysis[His],0))</f>
        <v/>
      </c>
      <c r="W6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69" s="1" t="str">
        <f>IF(OR(Form3!S69&lt;&gt;"",Form3!T69&lt;&gt;""),ROUND((SUM(Form3!S69,Form3!T69)/200)*100,0),"")</f>
        <v/>
      </c>
      <c r="Y69" s="1" t="str">
        <f>IF(Analysis[Maths]="","",RANK(Analysis[[#This Row],[Maths]],Analysis[Maths],0))</f>
        <v/>
      </c>
      <c r="Z6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69" s="1" t="str">
        <f>IF(OR(Form3!U69&lt;&gt;"",Form3!V69&lt;&gt;""),ROUND((SUM(Form3!U69,Form3!V69)/140)*100,0), "")</f>
        <v/>
      </c>
      <c r="AB69" s="1" t="str">
        <f>IF(Analysis[[#This Row],[Phy]]="","",RANK(Analysis[[#This Row],[Phy]],Analysis[Phy],0))</f>
        <v/>
      </c>
      <c r="AC6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69" s="1" t="str">
        <f>IF(OR(Form3!W69&lt;&gt;"",Form3!X69&lt;&gt;""),ROUND((SUM(Form3!W69,Form3!X69)/150)*100,0), "")</f>
        <v/>
      </c>
      <c r="AE69" s="1" t="str">
        <f>IF(Analysis[Sod]="","",RANK(Analysis[[#This Row],[Sod]],Analysis[Sod], 0))</f>
        <v/>
      </c>
      <c r="AF6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69" s="1" t="str">
        <f>IF(OR(Form3!Y69&lt;&gt;"",Form3!Z69&lt;&gt;""),ROUND((SUM(Form3!Y69,Form3!Z69)/150)*100,0), "")</f>
        <v/>
      </c>
      <c r="AH69" s="1" t="str">
        <f>IF(Analysis[Bk]="","",RANK(Analysis[[#This Row],[Bk]],Analysis[Bk], 0))</f>
        <v/>
      </c>
      <c r="AI6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69" s="1"/>
      <c r="AK69" s="1"/>
    </row>
    <row r="70" spans="1:37" x14ac:dyDescent="0.25">
      <c r="A70" s="1" t="str">
        <f>IF(Form3!A70="","",Form3!A70)</f>
        <v/>
      </c>
      <c r="B70" s="1" t="str">
        <f>IF(Form3!B70="","",Form3!B70)</f>
        <v/>
      </c>
      <c r="C70" s="1" t="str">
        <f>IF(OR(Form3!C70&lt;&gt;"",Form3!D70&lt;&gt;"" ),ROUND(((Form3!C70+Form3!D70)/140)*100,0),"")</f>
        <v/>
      </c>
      <c r="D70" s="1" t="str">
        <f>IF(Analysis[[#This Row],[Agr]]="","", RANK(Analysis[[#This Row],[Agr]],Analysis[Agr],0))</f>
        <v/>
      </c>
      <c r="E7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0" s="1" t="str">
        <f>IF(OR(Form3!E70&lt;&gt;"",Form3!F70&lt;&gt;""),ROUND((SUM(Form3!E70,Form3!F70)/140)*100,0),"")</f>
        <v/>
      </c>
      <c r="G70" s="1" t="str">
        <f>IF(Analysis[Bio]="","",RANK(Analysis[[#This Row],[Bio]],Analysis[Bio],0))</f>
        <v/>
      </c>
      <c r="H7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0" s="1" t="str">
        <f>IF(OR(Form3!G70&lt;&gt;"",Form3!H70&lt;&gt;""),ROUND((SUM(Form3!G70,Form3!H70)/140)*100,0),"")</f>
        <v/>
      </c>
      <c r="J70" s="1" t="str">
        <f>IF(Analysis[[#This Row],[Chem]]="","",RANK(Analysis[[#This Row],[Chem]],Analysis[Chem],0))</f>
        <v/>
      </c>
      <c r="K7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0" s="1" t="str">
        <f>IF(OR(Form3!I70&lt;&gt;"",Form3!J70&lt;&gt;"",Form3!K70&lt;&gt;""),ROUND((SUM(Form3!I70:'Form3'!K70)/220)*100,0),"")</f>
        <v/>
      </c>
      <c r="M70" s="1" t="str">
        <f>IF(Analysis[Chi]="","",RANK(Analysis[[#This Row],[Chi]],Analysis[Chi],0))</f>
        <v/>
      </c>
      <c r="N7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0" s="1" t="str">
        <f>IF(OR(Form3!L70&lt;&gt;"",Form3!M70&lt;&gt;"",Form3!N70&lt;&gt;""),ROUND((SUM(Form3!L70:'Form3'!N70)/200)*100,0),"")</f>
        <v/>
      </c>
      <c r="P70" s="1" t="str">
        <f>IF(Analysis[Eng]="","",RANK(Analysis[[#This Row],[Eng]],Analysis[Eng],))</f>
        <v/>
      </c>
      <c r="Q7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0" s="1" t="str">
        <f>IF(OR(Form3!O70&lt;&gt;"",Form3!P70&lt;&gt;""),ROUND((SUM(Form3!O70,Form3!P70)/100)*100,0),"")</f>
        <v/>
      </c>
      <c r="S70" s="1" t="str">
        <f>IF(Analysis[[#This Row],[Geo]]="","",RANK(Analysis[Geo],Analysis[Geo],0))</f>
        <v/>
      </c>
      <c r="T7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0" s="1" t="str">
        <f>IF(OR(Form3!Q70&lt;&gt;"",Form3!R70&lt;&gt;""),ROUND((SUM(Form3!Q70,Form3!R70)/150)*100,0),"")</f>
        <v/>
      </c>
      <c r="V70" s="1" t="str">
        <f>IF(Analysis[His]="","",RANK(Analysis[[#This Row],[His]], Analysis[His],0))</f>
        <v/>
      </c>
      <c r="W7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0" s="1" t="str">
        <f>IF(OR(Form3!S70&lt;&gt;"",Form3!T70&lt;&gt;""),ROUND((SUM(Form3!S70,Form3!T70)/200)*100,0),"")</f>
        <v/>
      </c>
      <c r="Y70" s="1" t="str">
        <f>IF(Analysis[Maths]="","",RANK(Analysis[[#This Row],[Maths]],Analysis[Maths],0))</f>
        <v/>
      </c>
      <c r="Z7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0" s="1" t="str">
        <f>IF(OR(Form3!U70&lt;&gt;"",Form3!V70&lt;&gt;""),ROUND((SUM(Form3!U70,Form3!V70)/140)*100,0), "")</f>
        <v/>
      </c>
      <c r="AB70" s="1" t="str">
        <f>IF(Analysis[[#This Row],[Phy]]="","",RANK(Analysis[[#This Row],[Phy]],Analysis[Phy],0))</f>
        <v/>
      </c>
      <c r="AC7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0" s="1" t="str">
        <f>IF(OR(Form3!W70&lt;&gt;"",Form3!X70&lt;&gt;""),ROUND((SUM(Form3!W70,Form3!X70)/150)*100,0), "")</f>
        <v/>
      </c>
      <c r="AE70" s="1" t="str">
        <f>IF(Analysis[Sod]="","",RANK(Analysis[[#This Row],[Sod]],Analysis[Sod], 0))</f>
        <v/>
      </c>
      <c r="AF7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0" s="1" t="str">
        <f>IF(OR(Form3!Y70&lt;&gt;"",Form3!Z70&lt;&gt;""),ROUND((SUM(Form3!Y70,Form3!Z70)/150)*100,0), "")</f>
        <v/>
      </c>
      <c r="AH70" s="1" t="str">
        <f>IF(Analysis[Bk]="","",RANK(Analysis[[#This Row],[Bk]],Analysis[Bk], 0))</f>
        <v/>
      </c>
      <c r="AI7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0" s="1"/>
      <c r="AK70" s="1"/>
    </row>
    <row r="71" spans="1:37" x14ac:dyDescent="0.25">
      <c r="A71" s="1" t="str">
        <f>IF(Form3!A71="","",Form3!A71)</f>
        <v/>
      </c>
      <c r="B71" s="1" t="str">
        <f>IF(Form3!B71="","",Form3!B71)</f>
        <v/>
      </c>
      <c r="C71" s="1" t="str">
        <f>IF(OR(Form3!C71&lt;&gt;"",Form3!D71&lt;&gt;"" ),ROUND(((Form3!C71+Form3!D71)/140)*100,0),"")</f>
        <v/>
      </c>
      <c r="D71" s="1" t="str">
        <f>IF(Analysis[[#This Row],[Agr]]="","", RANK(Analysis[[#This Row],[Agr]],Analysis[Agr],0))</f>
        <v/>
      </c>
      <c r="E7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1" s="1" t="str">
        <f>IF(OR(Form3!E71&lt;&gt;"",Form3!F71&lt;&gt;""),ROUND((SUM(Form3!E71,Form3!F71)/140)*100,0),"")</f>
        <v/>
      </c>
      <c r="G71" s="1" t="str">
        <f>IF(Analysis[Bio]="","",RANK(Analysis[[#This Row],[Bio]],Analysis[Bio],0))</f>
        <v/>
      </c>
      <c r="H7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1" s="1" t="str">
        <f>IF(OR(Form3!G71&lt;&gt;"",Form3!H71&lt;&gt;""),ROUND((SUM(Form3!G71,Form3!H71)/140)*100,0),"")</f>
        <v/>
      </c>
      <c r="J71" s="1" t="str">
        <f>IF(Analysis[[#This Row],[Chem]]="","",RANK(Analysis[[#This Row],[Chem]],Analysis[Chem],0))</f>
        <v/>
      </c>
      <c r="K7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1" s="1" t="str">
        <f>IF(OR(Form3!I71&lt;&gt;"",Form3!J71&lt;&gt;"",Form3!K71&lt;&gt;""),ROUND((SUM(Form3!I71:'Form3'!K71)/220)*100,0),"")</f>
        <v/>
      </c>
      <c r="M71" s="1" t="str">
        <f>IF(Analysis[Chi]="","",RANK(Analysis[[#This Row],[Chi]],Analysis[Chi],0))</f>
        <v/>
      </c>
      <c r="N7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1" s="1" t="str">
        <f>IF(OR(Form3!L71&lt;&gt;"",Form3!M71&lt;&gt;"",Form3!N71&lt;&gt;""),ROUND((SUM(Form3!L71:'Form3'!N71)/200)*100,0),"")</f>
        <v/>
      </c>
      <c r="P71" s="1" t="str">
        <f>IF(Analysis[Eng]="","",RANK(Analysis[[#This Row],[Eng]],Analysis[Eng],))</f>
        <v/>
      </c>
      <c r="Q7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1" s="1" t="str">
        <f>IF(OR(Form3!O71&lt;&gt;"",Form3!P71&lt;&gt;""),ROUND((SUM(Form3!O71,Form3!P71)/100)*100,0),"")</f>
        <v/>
      </c>
      <c r="S71" s="1" t="str">
        <f>IF(Analysis[[#This Row],[Geo]]="","",RANK(Analysis[Geo],Analysis[Geo],0))</f>
        <v/>
      </c>
      <c r="T7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1" s="1" t="str">
        <f>IF(OR(Form3!Q71&lt;&gt;"",Form3!R71&lt;&gt;""),ROUND((SUM(Form3!Q71,Form3!R71)/150)*100,0),"")</f>
        <v/>
      </c>
      <c r="V71" s="1" t="str">
        <f>IF(Analysis[His]="","",RANK(Analysis[[#This Row],[His]], Analysis[His],0))</f>
        <v/>
      </c>
      <c r="W7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1" s="1" t="str">
        <f>IF(OR(Form3!S71&lt;&gt;"",Form3!T71&lt;&gt;""),ROUND((SUM(Form3!S71,Form3!T71)/200)*100,0),"")</f>
        <v/>
      </c>
      <c r="Y71" s="1" t="str">
        <f>IF(Analysis[Maths]="","",RANK(Analysis[[#This Row],[Maths]],Analysis[Maths],0))</f>
        <v/>
      </c>
      <c r="Z7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1" s="1" t="str">
        <f>IF(OR(Form3!U71&lt;&gt;"",Form3!V71&lt;&gt;""),ROUND((SUM(Form3!U71,Form3!V71)/140)*100,0), "")</f>
        <v/>
      </c>
      <c r="AB71" s="1" t="str">
        <f>IF(Analysis[[#This Row],[Phy]]="","",RANK(Analysis[[#This Row],[Phy]],Analysis[Phy],0))</f>
        <v/>
      </c>
      <c r="AC7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1" s="1" t="str">
        <f>IF(OR(Form3!W71&lt;&gt;"",Form3!X71&lt;&gt;""),ROUND((SUM(Form3!W71,Form3!X71)/150)*100,0), "")</f>
        <v/>
      </c>
      <c r="AE71" s="1" t="str">
        <f>IF(Analysis[Sod]="","",RANK(Analysis[[#This Row],[Sod]],Analysis[Sod], 0))</f>
        <v/>
      </c>
      <c r="AF7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1" s="1" t="str">
        <f>IF(OR(Form3!Y71&lt;&gt;"",Form3!Z71&lt;&gt;""),ROUND((SUM(Form3!Y71,Form3!Z71)/150)*100,0), "")</f>
        <v/>
      </c>
      <c r="AH71" s="1" t="str">
        <f>IF(Analysis[Bk]="","",RANK(Analysis[[#This Row],[Bk]],Analysis[Bk], 0))</f>
        <v/>
      </c>
      <c r="AI7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1" s="1"/>
      <c r="AK71" s="1"/>
    </row>
    <row r="72" spans="1:37" x14ac:dyDescent="0.25">
      <c r="A72" s="1" t="str">
        <f>IF(Form3!A72="","",Form3!A72)</f>
        <v/>
      </c>
      <c r="B72" s="1" t="str">
        <f>IF(Form3!B72="","",Form3!B72)</f>
        <v/>
      </c>
      <c r="C72" s="1" t="str">
        <f>IF(OR(Form3!C72&lt;&gt;"",Form3!D72&lt;&gt;"" ),ROUND(((Form3!C72+Form3!D72)/140)*100,0),"")</f>
        <v/>
      </c>
      <c r="D72" s="1" t="str">
        <f>IF(Analysis[[#This Row],[Agr]]="","", RANK(Analysis[[#This Row],[Agr]],Analysis[Agr],0))</f>
        <v/>
      </c>
      <c r="E7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2" s="1" t="str">
        <f>IF(OR(Form3!E72&lt;&gt;"",Form3!F72&lt;&gt;""),ROUND((SUM(Form3!E72,Form3!F72)/140)*100,0),"")</f>
        <v/>
      </c>
      <c r="G72" s="1" t="str">
        <f>IF(Analysis[Bio]="","",RANK(Analysis[[#This Row],[Bio]],Analysis[Bio],0))</f>
        <v/>
      </c>
      <c r="H7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2" s="1" t="str">
        <f>IF(OR(Form3!G72&lt;&gt;"",Form3!H72&lt;&gt;""),ROUND((SUM(Form3!G72,Form3!H72)/140)*100,0),"")</f>
        <v/>
      </c>
      <c r="J72" s="1" t="str">
        <f>IF(Analysis[[#This Row],[Chem]]="","",RANK(Analysis[[#This Row],[Chem]],Analysis[Chem],0))</f>
        <v/>
      </c>
      <c r="K7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2" s="1" t="str">
        <f>IF(OR(Form3!I72&lt;&gt;"",Form3!J72&lt;&gt;"",Form3!K72&lt;&gt;""),ROUND((SUM(Form3!I72:'Form3'!K72)/220)*100,0),"")</f>
        <v/>
      </c>
      <c r="M72" s="1" t="str">
        <f>IF(Analysis[Chi]="","",RANK(Analysis[[#This Row],[Chi]],Analysis[Chi],0))</f>
        <v/>
      </c>
      <c r="N7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2" s="1" t="str">
        <f>IF(OR(Form3!L72&lt;&gt;"",Form3!M72&lt;&gt;"",Form3!N72&lt;&gt;""),ROUND((SUM(Form3!L72:'Form3'!N72)/200)*100,0),"")</f>
        <v/>
      </c>
      <c r="P72" s="1" t="str">
        <f>IF(Analysis[Eng]="","",RANK(Analysis[[#This Row],[Eng]],Analysis[Eng],))</f>
        <v/>
      </c>
      <c r="Q7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2" s="1" t="str">
        <f>IF(OR(Form3!O72&lt;&gt;"",Form3!P72&lt;&gt;""),ROUND((SUM(Form3!O72,Form3!P72)/100)*100,0),"")</f>
        <v/>
      </c>
      <c r="S72" s="1" t="str">
        <f>IF(Analysis[[#This Row],[Geo]]="","",RANK(Analysis[Geo],Analysis[Geo],0))</f>
        <v/>
      </c>
      <c r="T7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2" s="1" t="str">
        <f>IF(OR(Form3!Q72&lt;&gt;"",Form3!R72&lt;&gt;""),ROUND((SUM(Form3!Q72,Form3!R72)/150)*100,0),"")</f>
        <v/>
      </c>
      <c r="V72" s="1" t="str">
        <f>IF(Analysis[His]="","",RANK(Analysis[[#This Row],[His]], Analysis[His],0))</f>
        <v/>
      </c>
      <c r="W7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2" s="1" t="str">
        <f>IF(OR(Form3!S72&lt;&gt;"",Form3!T72&lt;&gt;""),ROUND((SUM(Form3!S72,Form3!T72)/200)*100,0),"")</f>
        <v/>
      </c>
      <c r="Y72" s="1" t="str">
        <f>IF(Analysis[Maths]="","",RANK(Analysis[[#This Row],[Maths]],Analysis[Maths],0))</f>
        <v/>
      </c>
      <c r="Z7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2" s="1" t="str">
        <f>IF(OR(Form3!U72&lt;&gt;"",Form3!V72&lt;&gt;""),ROUND((SUM(Form3!U72,Form3!V72)/140)*100,0), "")</f>
        <v/>
      </c>
      <c r="AB72" s="1" t="str">
        <f>IF(Analysis[[#This Row],[Phy]]="","",RANK(Analysis[[#This Row],[Phy]],Analysis[Phy],0))</f>
        <v/>
      </c>
      <c r="AC7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2" s="1" t="str">
        <f>IF(OR(Form3!W72&lt;&gt;"",Form3!X72&lt;&gt;""),ROUND((SUM(Form3!W72,Form3!X72)/150)*100,0), "")</f>
        <v/>
      </c>
      <c r="AE72" s="1" t="str">
        <f>IF(Analysis[Sod]="","",RANK(Analysis[[#This Row],[Sod]],Analysis[Sod], 0))</f>
        <v/>
      </c>
      <c r="AF7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2" s="1" t="str">
        <f>IF(OR(Form3!Y72&lt;&gt;"",Form3!Z72&lt;&gt;""),ROUND((SUM(Form3!Y72,Form3!Z72)/150)*100,0), "")</f>
        <v/>
      </c>
      <c r="AH72" s="1" t="str">
        <f>IF(Analysis[Bk]="","",RANK(Analysis[[#This Row],[Bk]],Analysis[Bk], 0))</f>
        <v/>
      </c>
      <c r="AI7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2" s="1"/>
      <c r="AK72" s="1"/>
    </row>
    <row r="73" spans="1:37" x14ac:dyDescent="0.25">
      <c r="A73" s="1" t="str">
        <f>IF(Form3!A73="","",Form3!A73)</f>
        <v/>
      </c>
      <c r="B73" s="1" t="str">
        <f>IF(Form3!B73="","",Form3!B73)</f>
        <v/>
      </c>
      <c r="C73" s="1" t="str">
        <f>IF(OR(Form3!C73&lt;&gt;"",Form3!D73&lt;&gt;"" ),ROUND(((Form3!C73+Form3!D73)/140)*100,0),"")</f>
        <v/>
      </c>
      <c r="D73" s="1" t="str">
        <f>IF(Analysis[[#This Row],[Agr]]="","", RANK(Analysis[[#This Row],[Agr]],Analysis[Agr],0))</f>
        <v/>
      </c>
      <c r="E7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3" s="1" t="str">
        <f>IF(OR(Form3!E73&lt;&gt;"",Form3!F73&lt;&gt;""),ROUND((SUM(Form3!E73,Form3!F73)/140)*100,0),"")</f>
        <v/>
      </c>
      <c r="G73" s="1" t="str">
        <f>IF(Analysis[Bio]="","",RANK(Analysis[[#This Row],[Bio]],Analysis[Bio],0))</f>
        <v/>
      </c>
      <c r="H7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3" s="1" t="str">
        <f>IF(OR(Form3!G73&lt;&gt;"",Form3!H73&lt;&gt;""),ROUND((SUM(Form3!G73,Form3!H73)/140)*100,0),"")</f>
        <v/>
      </c>
      <c r="J73" s="1" t="str">
        <f>IF(Analysis[[#This Row],[Chem]]="","",RANK(Analysis[[#This Row],[Chem]],Analysis[Chem],0))</f>
        <v/>
      </c>
      <c r="K7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3" s="1" t="str">
        <f>IF(OR(Form3!I73&lt;&gt;"",Form3!J73&lt;&gt;"",Form3!K73&lt;&gt;""),ROUND((SUM(Form3!I73:'Form3'!K73)/220)*100,0),"")</f>
        <v/>
      </c>
      <c r="M73" s="1" t="str">
        <f>IF(Analysis[Chi]="","",RANK(Analysis[[#This Row],[Chi]],Analysis[Chi],0))</f>
        <v/>
      </c>
      <c r="N7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3" s="1" t="str">
        <f>IF(OR(Form3!L73&lt;&gt;"",Form3!M73&lt;&gt;"",Form3!N73&lt;&gt;""),ROUND((SUM(Form3!L73:'Form3'!N73)/200)*100,0),"")</f>
        <v/>
      </c>
      <c r="P73" s="1" t="str">
        <f>IF(Analysis[Eng]="","",RANK(Analysis[[#This Row],[Eng]],Analysis[Eng],))</f>
        <v/>
      </c>
      <c r="Q7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3" s="1" t="str">
        <f>IF(OR(Form3!O73&lt;&gt;"",Form3!P73&lt;&gt;""),ROUND((SUM(Form3!O73,Form3!P73)/100)*100,0),"")</f>
        <v/>
      </c>
      <c r="S73" s="1" t="str">
        <f>IF(Analysis[[#This Row],[Geo]]="","",RANK(Analysis[Geo],Analysis[Geo],0))</f>
        <v/>
      </c>
      <c r="T7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3" s="1" t="str">
        <f>IF(OR(Form3!Q73&lt;&gt;"",Form3!R73&lt;&gt;""),ROUND((SUM(Form3!Q73,Form3!R73)/150)*100,0),"")</f>
        <v/>
      </c>
      <c r="V73" s="1" t="str">
        <f>IF(Analysis[His]="","",RANK(Analysis[[#This Row],[His]], Analysis[His],0))</f>
        <v/>
      </c>
      <c r="W7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3" s="1" t="str">
        <f>IF(OR(Form3!S73&lt;&gt;"",Form3!T73&lt;&gt;""),ROUND((SUM(Form3!S73,Form3!T73)/200)*100,0),"")</f>
        <v/>
      </c>
      <c r="Y73" s="1" t="str">
        <f>IF(Analysis[Maths]="","",RANK(Analysis[[#This Row],[Maths]],Analysis[Maths],0))</f>
        <v/>
      </c>
      <c r="Z7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3" s="1" t="str">
        <f>IF(OR(Form3!U73&lt;&gt;"",Form3!V73&lt;&gt;""),ROUND((SUM(Form3!U73,Form3!V73)/140)*100,0), "")</f>
        <v/>
      </c>
      <c r="AB73" s="1" t="str">
        <f>IF(Analysis[[#This Row],[Phy]]="","",RANK(Analysis[[#This Row],[Phy]],Analysis[Phy],0))</f>
        <v/>
      </c>
      <c r="AC7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3" s="1" t="str">
        <f>IF(OR(Form3!W73&lt;&gt;"",Form3!X73&lt;&gt;""),ROUND((SUM(Form3!W73,Form3!X73)/150)*100,0), "")</f>
        <v/>
      </c>
      <c r="AE73" s="1" t="str">
        <f>IF(Analysis[Sod]="","",RANK(Analysis[[#This Row],[Sod]],Analysis[Sod], 0))</f>
        <v/>
      </c>
      <c r="AF7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3" s="1" t="str">
        <f>IF(OR(Form3!Y73&lt;&gt;"",Form3!Z73&lt;&gt;""),ROUND((SUM(Form3!Y73,Form3!Z73)/150)*100,0), "")</f>
        <v/>
      </c>
      <c r="AH73" s="1" t="str">
        <f>IF(Analysis[Bk]="","",RANK(Analysis[[#This Row],[Bk]],Analysis[Bk], 0))</f>
        <v/>
      </c>
      <c r="AI7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3" s="1"/>
      <c r="AK73" s="1"/>
    </row>
    <row r="74" spans="1:37" x14ac:dyDescent="0.25">
      <c r="A74" s="1" t="str">
        <f>IF(Form3!A74="","",Form3!A74)</f>
        <v/>
      </c>
      <c r="B74" s="1" t="str">
        <f>IF(Form3!B74="","",Form3!B74)</f>
        <v/>
      </c>
      <c r="C74" s="1" t="str">
        <f>IF(OR(Form3!C74&lt;&gt;"",Form3!D74&lt;&gt;"" ),ROUND(((Form3!C74+Form3!D74)/140)*100,0),"")</f>
        <v/>
      </c>
      <c r="D74" s="1" t="str">
        <f>IF(Analysis[[#This Row],[Agr]]="","", RANK(Analysis[[#This Row],[Agr]],Analysis[Agr],0))</f>
        <v/>
      </c>
      <c r="E7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4" s="1" t="str">
        <f>IF(OR(Form3!E74&lt;&gt;"",Form3!F74&lt;&gt;""),ROUND((SUM(Form3!E74,Form3!F74)/140)*100,0),"")</f>
        <v/>
      </c>
      <c r="G74" s="1" t="str">
        <f>IF(Analysis[Bio]="","",RANK(Analysis[[#This Row],[Bio]],Analysis[Bio],0))</f>
        <v/>
      </c>
      <c r="H7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4" s="1" t="str">
        <f>IF(OR(Form3!G74&lt;&gt;"",Form3!H74&lt;&gt;""),ROUND((SUM(Form3!G74,Form3!H74)/140)*100,0),"")</f>
        <v/>
      </c>
      <c r="J74" s="1" t="str">
        <f>IF(Analysis[[#This Row],[Chem]]="","",RANK(Analysis[[#This Row],[Chem]],Analysis[Chem],0))</f>
        <v/>
      </c>
      <c r="K7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4" s="1" t="str">
        <f>IF(OR(Form3!I74&lt;&gt;"",Form3!J74&lt;&gt;"",Form3!K74&lt;&gt;""),ROUND((SUM(Form3!I74:'Form3'!K74)/220)*100,0),"")</f>
        <v/>
      </c>
      <c r="M74" s="1" t="str">
        <f>IF(Analysis[Chi]="","",RANK(Analysis[[#This Row],[Chi]],Analysis[Chi],0))</f>
        <v/>
      </c>
      <c r="N7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4" s="1" t="str">
        <f>IF(OR(Form3!L74&lt;&gt;"",Form3!M74&lt;&gt;"",Form3!N74&lt;&gt;""),ROUND((SUM(Form3!L74:'Form3'!N74)/200)*100,0),"")</f>
        <v/>
      </c>
      <c r="P74" s="1" t="str">
        <f>IF(Analysis[Eng]="","",RANK(Analysis[[#This Row],[Eng]],Analysis[Eng],))</f>
        <v/>
      </c>
      <c r="Q7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4" s="1" t="str">
        <f>IF(OR(Form3!O74&lt;&gt;"",Form3!P74&lt;&gt;""),ROUND((SUM(Form3!O74,Form3!P74)/100)*100,0),"")</f>
        <v/>
      </c>
      <c r="S74" s="1" t="str">
        <f>IF(Analysis[[#This Row],[Geo]]="","",RANK(Analysis[Geo],Analysis[Geo],0))</f>
        <v/>
      </c>
      <c r="T7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4" s="1" t="str">
        <f>IF(OR(Form3!Q74&lt;&gt;"",Form3!R74&lt;&gt;""),ROUND((SUM(Form3!Q74,Form3!R74)/150)*100,0),"")</f>
        <v/>
      </c>
      <c r="V74" s="1" t="str">
        <f>IF(Analysis[His]="","",RANK(Analysis[[#This Row],[His]], Analysis[His],0))</f>
        <v/>
      </c>
      <c r="W7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4" s="1" t="str">
        <f>IF(OR(Form3!S74&lt;&gt;"",Form3!T74&lt;&gt;""),ROUND((SUM(Form3!S74,Form3!T74)/200)*100,0),"")</f>
        <v/>
      </c>
      <c r="Y74" s="1" t="str">
        <f>IF(Analysis[Maths]="","",RANK(Analysis[[#This Row],[Maths]],Analysis[Maths],0))</f>
        <v/>
      </c>
      <c r="Z7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4" s="1" t="str">
        <f>IF(OR(Form3!U74&lt;&gt;"",Form3!V74&lt;&gt;""),ROUND((SUM(Form3!U74,Form3!V74)/140)*100,0), "")</f>
        <v/>
      </c>
      <c r="AB74" s="1" t="str">
        <f>IF(Analysis[[#This Row],[Phy]]="","",RANK(Analysis[[#This Row],[Phy]],Analysis[Phy],0))</f>
        <v/>
      </c>
      <c r="AC7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4" s="1" t="str">
        <f>IF(OR(Form3!W74&lt;&gt;"",Form3!X74&lt;&gt;""),ROUND((SUM(Form3!W74,Form3!X74)/150)*100,0), "")</f>
        <v/>
      </c>
      <c r="AE74" s="1" t="str">
        <f>IF(Analysis[Sod]="","",RANK(Analysis[[#This Row],[Sod]],Analysis[Sod], 0))</f>
        <v/>
      </c>
      <c r="AF7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4" s="1" t="str">
        <f>IF(OR(Form3!Y74&lt;&gt;"",Form3!Z74&lt;&gt;""),ROUND((SUM(Form3!Y74,Form3!Z74)/150)*100,0), "")</f>
        <v/>
      </c>
      <c r="AH74" s="1" t="str">
        <f>IF(Analysis[Bk]="","",RANK(Analysis[[#This Row],[Bk]],Analysis[Bk], 0))</f>
        <v/>
      </c>
      <c r="AI7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4" s="1"/>
      <c r="AK74" s="1"/>
    </row>
    <row r="75" spans="1:37" x14ac:dyDescent="0.25">
      <c r="A75" s="1" t="str">
        <f>IF(Form3!A75="","",Form3!A75)</f>
        <v/>
      </c>
      <c r="B75" s="1" t="str">
        <f>IF(Form3!B75="","",Form3!B75)</f>
        <v/>
      </c>
      <c r="C75" s="1" t="str">
        <f>IF(OR(Form3!C75&lt;&gt;"",Form3!D75&lt;&gt;"" ),ROUND(((Form3!C75+Form3!D75)/140)*100,0),"")</f>
        <v/>
      </c>
      <c r="D75" s="1" t="str">
        <f>IF(Analysis[[#This Row],[Agr]]="","", RANK(Analysis[[#This Row],[Agr]],Analysis[Agr],0))</f>
        <v/>
      </c>
      <c r="E7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5" s="1" t="str">
        <f>IF(OR(Form3!E75&lt;&gt;"",Form3!F75&lt;&gt;""),ROUND((SUM(Form3!E75,Form3!F75)/140)*100,0),"")</f>
        <v/>
      </c>
      <c r="G75" s="1" t="str">
        <f>IF(Analysis[Bio]="","",RANK(Analysis[[#This Row],[Bio]],Analysis[Bio],0))</f>
        <v/>
      </c>
      <c r="H7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5" s="1" t="str">
        <f>IF(OR(Form3!G75&lt;&gt;"",Form3!H75&lt;&gt;""),ROUND((SUM(Form3!G75,Form3!H75)/140)*100,0),"")</f>
        <v/>
      </c>
      <c r="J75" s="1" t="str">
        <f>IF(Analysis[[#This Row],[Chem]]="","",RANK(Analysis[[#This Row],[Chem]],Analysis[Chem],0))</f>
        <v/>
      </c>
      <c r="K7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5" s="1" t="str">
        <f>IF(OR(Form3!I75&lt;&gt;"",Form3!J75&lt;&gt;"",Form3!K75&lt;&gt;""),ROUND((SUM(Form3!I75:'Form3'!K75)/220)*100,0),"")</f>
        <v/>
      </c>
      <c r="M75" s="1" t="str">
        <f>IF(Analysis[Chi]="","",RANK(Analysis[[#This Row],[Chi]],Analysis[Chi],0))</f>
        <v/>
      </c>
      <c r="N7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5" s="1" t="str">
        <f>IF(OR(Form3!L75&lt;&gt;"",Form3!M75&lt;&gt;"",Form3!N75&lt;&gt;""),ROUND((SUM(Form3!L75:'Form3'!N75)/200)*100,0),"")</f>
        <v/>
      </c>
      <c r="P75" s="1" t="str">
        <f>IF(Analysis[Eng]="","",RANK(Analysis[[#This Row],[Eng]],Analysis[Eng],))</f>
        <v/>
      </c>
      <c r="Q7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5" s="1" t="str">
        <f>IF(OR(Form3!O75&lt;&gt;"",Form3!P75&lt;&gt;""),ROUND((SUM(Form3!O75,Form3!P75)/100)*100,0),"")</f>
        <v/>
      </c>
      <c r="S75" s="1" t="str">
        <f>IF(Analysis[[#This Row],[Geo]]="","",RANK(Analysis[Geo],Analysis[Geo],0))</f>
        <v/>
      </c>
      <c r="T7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5" s="1" t="str">
        <f>IF(OR(Form3!Q75&lt;&gt;"",Form3!R75&lt;&gt;""),ROUND((SUM(Form3!Q75,Form3!R75)/150)*100,0),"")</f>
        <v/>
      </c>
      <c r="V75" s="1" t="str">
        <f>IF(Analysis[His]="","",RANK(Analysis[[#This Row],[His]], Analysis[His],0))</f>
        <v/>
      </c>
      <c r="W7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5" s="1" t="str">
        <f>IF(OR(Form3!S75&lt;&gt;"",Form3!T75&lt;&gt;""),ROUND((SUM(Form3!S75,Form3!T75)/200)*100,0),"")</f>
        <v/>
      </c>
      <c r="Y75" s="1" t="str">
        <f>IF(Analysis[Maths]="","",RANK(Analysis[[#This Row],[Maths]],Analysis[Maths],0))</f>
        <v/>
      </c>
      <c r="Z7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5" s="1" t="str">
        <f>IF(OR(Form3!U75&lt;&gt;"",Form3!V75&lt;&gt;""),ROUND((SUM(Form3!U75,Form3!V75)/140)*100,0), "")</f>
        <v/>
      </c>
      <c r="AB75" s="1" t="str">
        <f>IF(Analysis[[#This Row],[Phy]]="","",RANK(Analysis[[#This Row],[Phy]],Analysis[Phy],0))</f>
        <v/>
      </c>
      <c r="AC7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5" s="1" t="str">
        <f>IF(OR(Form3!W75&lt;&gt;"",Form3!X75&lt;&gt;""),ROUND((SUM(Form3!W75,Form3!X75)/150)*100,0), "")</f>
        <v/>
      </c>
      <c r="AE75" s="1" t="str">
        <f>IF(Analysis[Sod]="","",RANK(Analysis[[#This Row],[Sod]],Analysis[Sod], 0))</f>
        <v/>
      </c>
      <c r="AF7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5" s="1" t="str">
        <f>IF(OR(Form3!Y75&lt;&gt;"",Form3!Z75&lt;&gt;""),ROUND((SUM(Form3!Y75,Form3!Z75)/150)*100,0), "")</f>
        <v/>
      </c>
      <c r="AH75" s="1" t="str">
        <f>IF(Analysis[Bk]="","",RANK(Analysis[[#This Row],[Bk]],Analysis[Bk], 0))</f>
        <v/>
      </c>
      <c r="AI7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5" s="1"/>
      <c r="AK75" s="1"/>
    </row>
    <row r="76" spans="1:37" x14ac:dyDescent="0.25">
      <c r="A76" s="1" t="str">
        <f>IF(Form3!A76="","",Form3!A76)</f>
        <v/>
      </c>
      <c r="B76" s="1" t="str">
        <f>IF(Form3!B76="","",Form3!B76)</f>
        <v/>
      </c>
      <c r="C76" s="1" t="str">
        <f>IF(OR(Form3!C76&lt;&gt;"",Form3!D76&lt;&gt;"" ),ROUND(((Form3!C76+Form3!D76)/140)*100,0),"")</f>
        <v/>
      </c>
      <c r="D76" s="1" t="str">
        <f>IF(Analysis[[#This Row],[Agr]]="","", RANK(Analysis[[#This Row],[Agr]],Analysis[Agr],0))</f>
        <v/>
      </c>
      <c r="E7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6" s="1" t="str">
        <f>IF(OR(Form3!E76&lt;&gt;"",Form3!F76&lt;&gt;""),ROUND((SUM(Form3!E76,Form3!F76)/140)*100,0),"")</f>
        <v/>
      </c>
      <c r="G76" s="1" t="str">
        <f>IF(Analysis[Bio]="","",RANK(Analysis[[#This Row],[Bio]],Analysis[Bio],0))</f>
        <v/>
      </c>
      <c r="H7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6" s="1" t="str">
        <f>IF(OR(Form3!G76&lt;&gt;"",Form3!H76&lt;&gt;""),ROUND((SUM(Form3!G76,Form3!H76)/140)*100,0),"")</f>
        <v/>
      </c>
      <c r="J76" s="1" t="str">
        <f>IF(Analysis[[#This Row],[Chem]]="","",RANK(Analysis[[#This Row],[Chem]],Analysis[Chem],0))</f>
        <v/>
      </c>
      <c r="K7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6" s="1" t="str">
        <f>IF(OR(Form3!I76&lt;&gt;"",Form3!J76&lt;&gt;"",Form3!K76&lt;&gt;""),ROUND((SUM(Form3!I76:'Form3'!K76)/220)*100,0),"")</f>
        <v/>
      </c>
      <c r="M76" s="1" t="str">
        <f>IF(Analysis[Chi]="","",RANK(Analysis[[#This Row],[Chi]],Analysis[Chi],0))</f>
        <v/>
      </c>
      <c r="N7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6" s="1" t="str">
        <f>IF(OR(Form3!L76&lt;&gt;"",Form3!M76&lt;&gt;"",Form3!N76&lt;&gt;""),ROUND((SUM(Form3!L76:'Form3'!N76)/200)*100,0),"")</f>
        <v/>
      </c>
      <c r="P76" s="1" t="str">
        <f>IF(Analysis[Eng]="","",RANK(Analysis[[#This Row],[Eng]],Analysis[Eng],))</f>
        <v/>
      </c>
      <c r="Q7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6" s="1" t="str">
        <f>IF(OR(Form3!O76&lt;&gt;"",Form3!P76&lt;&gt;""),ROUND((SUM(Form3!O76,Form3!P76)/100)*100,0),"")</f>
        <v/>
      </c>
      <c r="S76" s="1" t="str">
        <f>IF(Analysis[[#This Row],[Geo]]="","",RANK(Analysis[Geo],Analysis[Geo],0))</f>
        <v/>
      </c>
      <c r="T7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6" s="1" t="str">
        <f>IF(OR(Form3!Q76&lt;&gt;"",Form3!R76&lt;&gt;""),ROUND((SUM(Form3!Q76,Form3!R76)/150)*100,0),"")</f>
        <v/>
      </c>
      <c r="V76" s="1" t="str">
        <f>IF(Analysis[His]="","",RANK(Analysis[[#This Row],[His]], Analysis[His],0))</f>
        <v/>
      </c>
      <c r="W7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6" s="1" t="str">
        <f>IF(OR(Form3!S76&lt;&gt;"",Form3!T76&lt;&gt;""),ROUND((SUM(Form3!S76,Form3!T76)/200)*100,0),"")</f>
        <v/>
      </c>
      <c r="Y76" s="1" t="str">
        <f>IF(Analysis[Maths]="","",RANK(Analysis[[#This Row],[Maths]],Analysis[Maths],0))</f>
        <v/>
      </c>
      <c r="Z7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6" s="1" t="str">
        <f>IF(OR(Form3!U76&lt;&gt;"",Form3!V76&lt;&gt;""),ROUND((SUM(Form3!U76,Form3!V76)/140)*100,0), "")</f>
        <v/>
      </c>
      <c r="AB76" s="1" t="str">
        <f>IF(Analysis[[#This Row],[Phy]]="","",RANK(Analysis[[#This Row],[Phy]],Analysis[Phy],0))</f>
        <v/>
      </c>
      <c r="AC7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6" s="1" t="str">
        <f>IF(OR(Form3!W76&lt;&gt;"",Form3!X76&lt;&gt;""),ROUND((SUM(Form3!W76,Form3!X76)/150)*100,0), "")</f>
        <v/>
      </c>
      <c r="AE76" s="1" t="str">
        <f>IF(Analysis[Sod]="","",RANK(Analysis[[#This Row],[Sod]],Analysis[Sod], 0))</f>
        <v/>
      </c>
      <c r="AF7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6" s="1" t="str">
        <f>IF(OR(Form3!Y76&lt;&gt;"",Form3!Z76&lt;&gt;""),ROUND((SUM(Form3!Y76,Form3!Z76)/150)*100,0), "")</f>
        <v/>
      </c>
      <c r="AH76" s="1" t="str">
        <f>IF(Analysis[Bk]="","",RANK(Analysis[[#This Row],[Bk]],Analysis[Bk], 0))</f>
        <v/>
      </c>
      <c r="AI7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6" s="1"/>
      <c r="AK76" s="1"/>
    </row>
    <row r="77" spans="1:37" x14ac:dyDescent="0.25">
      <c r="A77" s="1" t="str">
        <f>IF(Form3!A77="","",Form3!A77)</f>
        <v/>
      </c>
      <c r="B77" s="1" t="str">
        <f>IF(Form3!B77="","",Form3!B77)</f>
        <v/>
      </c>
      <c r="C77" s="1" t="str">
        <f>IF(OR(Form3!C77&lt;&gt;"",Form3!D77&lt;&gt;"" ),ROUND(((Form3!C77+Form3!D77)/140)*100,0),"")</f>
        <v/>
      </c>
      <c r="D77" s="1" t="str">
        <f>IF(Analysis[[#This Row],[Agr]]="","", RANK(Analysis[[#This Row],[Agr]],Analysis[Agr],0))</f>
        <v/>
      </c>
      <c r="E7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7" s="1" t="str">
        <f>IF(OR(Form3!E77&lt;&gt;"",Form3!F77&lt;&gt;""),ROUND((SUM(Form3!E77,Form3!F77)/140)*100,0),"")</f>
        <v/>
      </c>
      <c r="G77" s="1" t="str">
        <f>IF(Analysis[Bio]="","",RANK(Analysis[[#This Row],[Bio]],Analysis[Bio],0))</f>
        <v/>
      </c>
      <c r="H7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7" s="1" t="str">
        <f>IF(OR(Form3!G77&lt;&gt;"",Form3!H77&lt;&gt;""),ROUND((SUM(Form3!G77,Form3!H77)/140)*100,0),"")</f>
        <v/>
      </c>
      <c r="J77" s="1" t="str">
        <f>IF(Analysis[[#This Row],[Chem]]="","",RANK(Analysis[[#This Row],[Chem]],Analysis[Chem],0))</f>
        <v/>
      </c>
      <c r="K7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7" s="1" t="str">
        <f>IF(OR(Form3!I77&lt;&gt;"",Form3!J77&lt;&gt;"",Form3!K77&lt;&gt;""),ROUND((SUM(Form3!I77:'Form3'!K77)/220)*100,0),"")</f>
        <v/>
      </c>
      <c r="M77" s="1" t="str">
        <f>IF(Analysis[Chi]="","",RANK(Analysis[[#This Row],[Chi]],Analysis[Chi],0))</f>
        <v/>
      </c>
      <c r="N7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7" s="1" t="str">
        <f>IF(OR(Form3!L77&lt;&gt;"",Form3!M77&lt;&gt;"",Form3!N77&lt;&gt;""),ROUND((SUM(Form3!L77:'Form3'!N77)/200)*100,0),"")</f>
        <v/>
      </c>
      <c r="P77" s="1" t="str">
        <f>IF(Analysis[Eng]="","",RANK(Analysis[[#This Row],[Eng]],Analysis[Eng],))</f>
        <v/>
      </c>
      <c r="Q7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7" s="1" t="str">
        <f>IF(OR(Form3!O77&lt;&gt;"",Form3!P77&lt;&gt;""),ROUND((SUM(Form3!O77,Form3!P77)/100)*100,0),"")</f>
        <v/>
      </c>
      <c r="S77" s="1" t="str">
        <f>IF(Analysis[[#This Row],[Geo]]="","",RANK(Analysis[Geo],Analysis[Geo],0))</f>
        <v/>
      </c>
      <c r="T7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7" s="1" t="str">
        <f>IF(OR(Form3!Q77&lt;&gt;"",Form3!R77&lt;&gt;""),ROUND((SUM(Form3!Q77,Form3!R77)/150)*100,0),"")</f>
        <v/>
      </c>
      <c r="V77" s="1" t="str">
        <f>IF(Analysis[His]="","",RANK(Analysis[[#This Row],[His]], Analysis[His],0))</f>
        <v/>
      </c>
      <c r="W7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7" s="1" t="str">
        <f>IF(OR(Form3!S77&lt;&gt;"",Form3!T77&lt;&gt;""),ROUND((SUM(Form3!S77,Form3!T77)/200)*100,0),"")</f>
        <v/>
      </c>
      <c r="Y77" s="1" t="str">
        <f>IF(Analysis[Maths]="","",RANK(Analysis[[#This Row],[Maths]],Analysis[Maths],0))</f>
        <v/>
      </c>
      <c r="Z7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7" s="1" t="str">
        <f>IF(OR(Form3!U77&lt;&gt;"",Form3!V77&lt;&gt;""),ROUND((SUM(Form3!U77,Form3!V77)/140)*100,0), "")</f>
        <v/>
      </c>
      <c r="AB77" s="1" t="str">
        <f>IF(Analysis[[#This Row],[Phy]]="","",RANK(Analysis[[#This Row],[Phy]],Analysis[Phy],0))</f>
        <v/>
      </c>
      <c r="AC7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7" s="1" t="str">
        <f>IF(OR(Form3!W77&lt;&gt;"",Form3!X77&lt;&gt;""),ROUND((SUM(Form3!W77,Form3!X77)/150)*100,0), "")</f>
        <v/>
      </c>
      <c r="AE77" s="1" t="str">
        <f>IF(Analysis[Sod]="","",RANK(Analysis[[#This Row],[Sod]],Analysis[Sod], 0))</f>
        <v/>
      </c>
      <c r="AF7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7" s="1" t="str">
        <f>IF(OR(Form3!Y77&lt;&gt;"",Form3!Z77&lt;&gt;""),ROUND((SUM(Form3!Y77,Form3!Z77)/150)*100,0), "")</f>
        <v/>
      </c>
      <c r="AH77" s="1" t="str">
        <f>IF(Analysis[Bk]="","",RANK(Analysis[[#This Row],[Bk]],Analysis[Bk], 0))</f>
        <v/>
      </c>
      <c r="AI7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7" s="1"/>
      <c r="AK77" s="1"/>
    </row>
    <row r="78" spans="1:37" x14ac:dyDescent="0.25">
      <c r="A78" s="1" t="str">
        <f>IF(Form3!A78="","",Form3!A78)</f>
        <v/>
      </c>
      <c r="B78" s="1" t="str">
        <f>IF(Form3!B78="","",Form3!B78)</f>
        <v/>
      </c>
      <c r="C78" s="1" t="str">
        <f>IF(OR(Form3!C78&lt;&gt;"",Form3!D78&lt;&gt;"" ),ROUND(((Form3!C78+Form3!D78)/140)*100,0),"")</f>
        <v/>
      </c>
      <c r="D78" s="1" t="str">
        <f>IF(Analysis[[#This Row],[Agr]]="","", RANK(Analysis[[#This Row],[Agr]],Analysis[Agr],0))</f>
        <v/>
      </c>
      <c r="E7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8" s="1" t="str">
        <f>IF(OR(Form3!E78&lt;&gt;"",Form3!F78&lt;&gt;""),ROUND((SUM(Form3!E78,Form3!F78)/140)*100,0),"")</f>
        <v/>
      </c>
      <c r="G78" s="1" t="str">
        <f>IF(Analysis[Bio]="","",RANK(Analysis[[#This Row],[Bio]],Analysis[Bio],0))</f>
        <v/>
      </c>
      <c r="H7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8" s="1" t="str">
        <f>IF(OR(Form3!G78&lt;&gt;"",Form3!H78&lt;&gt;""),ROUND((SUM(Form3!G78,Form3!H78)/140)*100,0),"")</f>
        <v/>
      </c>
      <c r="J78" s="1" t="str">
        <f>IF(Analysis[[#This Row],[Chem]]="","",RANK(Analysis[[#This Row],[Chem]],Analysis[Chem],0))</f>
        <v/>
      </c>
      <c r="K7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8" s="1" t="str">
        <f>IF(OR(Form3!I78&lt;&gt;"",Form3!J78&lt;&gt;"",Form3!K78&lt;&gt;""),ROUND((SUM(Form3!I78:'Form3'!K78)/220)*100,0),"")</f>
        <v/>
      </c>
      <c r="M78" s="1" t="str">
        <f>IF(Analysis[Chi]="","",RANK(Analysis[[#This Row],[Chi]],Analysis[Chi],0))</f>
        <v/>
      </c>
      <c r="N7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8" s="1" t="str">
        <f>IF(OR(Form3!L78&lt;&gt;"",Form3!M78&lt;&gt;"",Form3!N78&lt;&gt;""),ROUND((SUM(Form3!L78:'Form3'!N78)/200)*100,0),"")</f>
        <v/>
      </c>
      <c r="P78" s="1" t="str">
        <f>IF(Analysis[Eng]="","",RANK(Analysis[[#This Row],[Eng]],Analysis[Eng],))</f>
        <v/>
      </c>
      <c r="Q7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8" s="1" t="str">
        <f>IF(OR(Form3!O78&lt;&gt;"",Form3!P78&lt;&gt;""),ROUND((SUM(Form3!O78,Form3!P78)/100)*100,0),"")</f>
        <v/>
      </c>
      <c r="S78" s="1" t="str">
        <f>IF(Analysis[[#This Row],[Geo]]="","",RANK(Analysis[Geo],Analysis[Geo],0))</f>
        <v/>
      </c>
      <c r="T7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8" s="1" t="str">
        <f>IF(OR(Form3!Q78&lt;&gt;"",Form3!R78&lt;&gt;""),ROUND((SUM(Form3!Q78,Form3!R78)/150)*100,0),"")</f>
        <v/>
      </c>
      <c r="V78" s="1" t="str">
        <f>IF(Analysis[His]="","",RANK(Analysis[[#This Row],[His]], Analysis[His],0))</f>
        <v/>
      </c>
      <c r="W7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8" s="1" t="str">
        <f>IF(OR(Form3!S78&lt;&gt;"",Form3!T78&lt;&gt;""),ROUND((SUM(Form3!S78,Form3!T78)/200)*100,0),"")</f>
        <v/>
      </c>
      <c r="Y78" s="1" t="str">
        <f>IF(Analysis[Maths]="","",RANK(Analysis[[#This Row],[Maths]],Analysis[Maths],0))</f>
        <v/>
      </c>
      <c r="Z7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8" s="1" t="str">
        <f>IF(OR(Form3!U78&lt;&gt;"",Form3!V78&lt;&gt;""),ROUND((SUM(Form3!U78,Form3!V78)/140)*100,0), "")</f>
        <v/>
      </c>
      <c r="AB78" s="1" t="str">
        <f>IF(Analysis[[#This Row],[Phy]]="","",RANK(Analysis[[#This Row],[Phy]],Analysis[Phy],0))</f>
        <v/>
      </c>
      <c r="AC7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8" s="1" t="str">
        <f>IF(OR(Form3!W78&lt;&gt;"",Form3!X78&lt;&gt;""),ROUND((SUM(Form3!W78,Form3!X78)/150)*100,0), "")</f>
        <v/>
      </c>
      <c r="AE78" s="1" t="str">
        <f>IF(Analysis[Sod]="","",RANK(Analysis[[#This Row],[Sod]],Analysis[Sod], 0))</f>
        <v/>
      </c>
      <c r="AF7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8" s="1" t="str">
        <f>IF(OR(Form3!Y78&lt;&gt;"",Form3!Z78&lt;&gt;""),ROUND((SUM(Form3!Y78,Form3!Z78)/150)*100,0), "")</f>
        <v/>
      </c>
      <c r="AH78" s="1" t="str">
        <f>IF(Analysis[Bk]="","",RANK(Analysis[[#This Row],[Bk]],Analysis[Bk], 0))</f>
        <v/>
      </c>
      <c r="AI7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8" s="1"/>
      <c r="AK78" s="1"/>
    </row>
    <row r="79" spans="1:37" x14ac:dyDescent="0.25">
      <c r="A79" s="1" t="str">
        <f>IF(Form3!A79="","",Form3!A79)</f>
        <v/>
      </c>
      <c r="B79" s="1" t="str">
        <f>IF(Form3!B79="","",Form3!B79)</f>
        <v/>
      </c>
      <c r="C79" s="1" t="str">
        <f>IF(OR(Form3!C79&lt;&gt;"",Form3!D79&lt;&gt;"" ),ROUND(((Form3!C79+Form3!D79)/140)*100,0),"")</f>
        <v/>
      </c>
      <c r="D79" s="1" t="str">
        <f>IF(Analysis[[#This Row],[Agr]]="","", RANK(Analysis[[#This Row],[Agr]],Analysis[Agr],0))</f>
        <v/>
      </c>
      <c r="E7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79" s="1" t="str">
        <f>IF(OR(Form3!E79&lt;&gt;"",Form3!F79&lt;&gt;""),ROUND((SUM(Form3!E79,Form3!F79)/140)*100,0),"")</f>
        <v/>
      </c>
      <c r="G79" s="1" t="str">
        <f>IF(Analysis[Bio]="","",RANK(Analysis[[#This Row],[Bio]],Analysis[Bio],0))</f>
        <v/>
      </c>
      <c r="H7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79" s="1" t="str">
        <f>IF(OR(Form3!G79&lt;&gt;"",Form3!H79&lt;&gt;""),ROUND((SUM(Form3!G79,Form3!H79)/140)*100,0),"")</f>
        <v/>
      </c>
      <c r="J79" s="1" t="str">
        <f>IF(Analysis[[#This Row],[Chem]]="","",RANK(Analysis[[#This Row],[Chem]],Analysis[Chem],0))</f>
        <v/>
      </c>
      <c r="K7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79" s="1" t="str">
        <f>IF(OR(Form3!I79&lt;&gt;"",Form3!J79&lt;&gt;"",Form3!K79&lt;&gt;""),ROUND((SUM(Form3!I79:'Form3'!K79)/220)*100,0),"")</f>
        <v/>
      </c>
      <c r="M79" s="1" t="str">
        <f>IF(Analysis[Chi]="","",RANK(Analysis[[#This Row],[Chi]],Analysis[Chi],0))</f>
        <v/>
      </c>
      <c r="N7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79" s="1" t="str">
        <f>IF(OR(Form3!L79&lt;&gt;"",Form3!M79&lt;&gt;"",Form3!N79&lt;&gt;""),ROUND((SUM(Form3!L79:'Form3'!N79)/200)*100,0),"")</f>
        <v/>
      </c>
      <c r="P79" s="1" t="str">
        <f>IF(Analysis[Eng]="","",RANK(Analysis[[#This Row],[Eng]],Analysis[Eng],))</f>
        <v/>
      </c>
      <c r="Q7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79" s="1" t="str">
        <f>IF(OR(Form3!O79&lt;&gt;"",Form3!P79&lt;&gt;""),ROUND((SUM(Form3!O79,Form3!P79)/100)*100,0),"")</f>
        <v/>
      </c>
      <c r="S79" s="1" t="str">
        <f>IF(Analysis[[#This Row],[Geo]]="","",RANK(Analysis[Geo],Analysis[Geo],0))</f>
        <v/>
      </c>
      <c r="T7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79" s="1" t="str">
        <f>IF(OR(Form3!Q79&lt;&gt;"",Form3!R79&lt;&gt;""),ROUND((SUM(Form3!Q79,Form3!R79)/150)*100,0),"")</f>
        <v/>
      </c>
      <c r="V79" s="1" t="str">
        <f>IF(Analysis[His]="","",RANK(Analysis[[#This Row],[His]], Analysis[His],0))</f>
        <v/>
      </c>
      <c r="W7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79" s="1" t="str">
        <f>IF(OR(Form3!S79&lt;&gt;"",Form3!T79&lt;&gt;""),ROUND((SUM(Form3!S79,Form3!T79)/200)*100,0),"")</f>
        <v/>
      </c>
      <c r="Y79" s="1" t="str">
        <f>IF(Analysis[Maths]="","",RANK(Analysis[[#This Row],[Maths]],Analysis[Maths],0))</f>
        <v/>
      </c>
      <c r="Z7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79" s="1" t="str">
        <f>IF(OR(Form3!U79&lt;&gt;"",Form3!V79&lt;&gt;""),ROUND((SUM(Form3!U79,Form3!V79)/140)*100,0), "")</f>
        <v/>
      </c>
      <c r="AB79" s="1" t="str">
        <f>IF(Analysis[[#This Row],[Phy]]="","",RANK(Analysis[[#This Row],[Phy]],Analysis[Phy],0))</f>
        <v/>
      </c>
      <c r="AC7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79" s="1" t="str">
        <f>IF(OR(Form3!W79&lt;&gt;"",Form3!X79&lt;&gt;""),ROUND((SUM(Form3!W79,Form3!X79)/150)*100,0), "")</f>
        <v/>
      </c>
      <c r="AE79" s="1" t="str">
        <f>IF(Analysis[Sod]="","",RANK(Analysis[[#This Row],[Sod]],Analysis[Sod], 0))</f>
        <v/>
      </c>
      <c r="AF7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79" s="1" t="str">
        <f>IF(OR(Form3!Y79&lt;&gt;"",Form3!Z79&lt;&gt;""),ROUND((SUM(Form3!Y79,Form3!Z79)/150)*100,0), "")</f>
        <v/>
      </c>
      <c r="AH79" s="1" t="str">
        <f>IF(Analysis[Bk]="","",RANK(Analysis[[#This Row],[Bk]],Analysis[Bk], 0))</f>
        <v/>
      </c>
      <c r="AI7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79" s="1"/>
      <c r="AK79" s="1"/>
    </row>
    <row r="80" spans="1:37" x14ac:dyDescent="0.25">
      <c r="A80" s="1" t="str">
        <f>IF(Form3!A80="","",Form3!A80)</f>
        <v/>
      </c>
      <c r="B80" s="1" t="str">
        <f>IF(Form3!B80="","",Form3!B80)</f>
        <v/>
      </c>
      <c r="C80" s="1" t="str">
        <f>IF(OR(Form3!C80&lt;&gt;"",Form3!D80&lt;&gt;"" ),ROUND(((Form3!C80+Form3!D80)/140)*100,0),"")</f>
        <v/>
      </c>
      <c r="D80" s="1" t="str">
        <f>IF(Analysis[[#This Row],[Agr]]="","", RANK(Analysis[[#This Row],[Agr]],Analysis[Agr],0))</f>
        <v/>
      </c>
      <c r="E8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0" s="1" t="str">
        <f>IF(OR(Form3!E80&lt;&gt;"",Form3!F80&lt;&gt;""),ROUND((SUM(Form3!E80,Form3!F80)/140)*100,0),"")</f>
        <v/>
      </c>
      <c r="G80" s="1" t="str">
        <f>IF(Analysis[Bio]="","",RANK(Analysis[[#This Row],[Bio]],Analysis[Bio],0))</f>
        <v/>
      </c>
      <c r="H8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0" s="1" t="str">
        <f>IF(OR(Form3!G80&lt;&gt;"",Form3!H80&lt;&gt;""),ROUND((SUM(Form3!G80,Form3!H80)/140)*100,0),"")</f>
        <v/>
      </c>
      <c r="J80" s="1" t="str">
        <f>IF(Analysis[[#This Row],[Chem]]="","",RANK(Analysis[[#This Row],[Chem]],Analysis[Chem],0))</f>
        <v/>
      </c>
      <c r="K8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0" s="1" t="str">
        <f>IF(OR(Form3!I80&lt;&gt;"",Form3!J80&lt;&gt;"",Form3!K80&lt;&gt;""),ROUND((SUM(Form3!I80:'Form3'!K80)/220)*100,0),"")</f>
        <v/>
      </c>
      <c r="M80" s="1" t="str">
        <f>IF(Analysis[Chi]="","",RANK(Analysis[[#This Row],[Chi]],Analysis[Chi],0))</f>
        <v/>
      </c>
      <c r="N8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0" s="1" t="str">
        <f>IF(OR(Form3!L80&lt;&gt;"",Form3!M80&lt;&gt;"",Form3!N80&lt;&gt;""),ROUND((SUM(Form3!L80:'Form3'!N80)/200)*100,0),"")</f>
        <v/>
      </c>
      <c r="P80" s="1" t="str">
        <f>IF(Analysis[Eng]="","",RANK(Analysis[[#This Row],[Eng]],Analysis[Eng],))</f>
        <v/>
      </c>
      <c r="Q8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0" s="1" t="str">
        <f>IF(OR(Form3!O80&lt;&gt;"",Form3!P80&lt;&gt;""),ROUND((SUM(Form3!O80,Form3!P80)/100)*100,0),"")</f>
        <v/>
      </c>
      <c r="S80" s="1" t="str">
        <f>IF(Analysis[[#This Row],[Geo]]="","",RANK(Analysis[Geo],Analysis[Geo],0))</f>
        <v/>
      </c>
      <c r="T8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0" s="1" t="str">
        <f>IF(OR(Form3!Q80&lt;&gt;"",Form3!R80&lt;&gt;""),ROUND((SUM(Form3!Q80,Form3!R80)/150)*100,0),"")</f>
        <v/>
      </c>
      <c r="V80" s="1" t="str">
        <f>IF(Analysis[His]="","",RANK(Analysis[[#This Row],[His]], Analysis[His],0))</f>
        <v/>
      </c>
      <c r="W8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0" s="1" t="str">
        <f>IF(OR(Form3!S80&lt;&gt;"",Form3!T80&lt;&gt;""),ROUND((SUM(Form3!S80,Form3!T80)/200)*100,0),"")</f>
        <v/>
      </c>
      <c r="Y80" s="1" t="str">
        <f>IF(Analysis[Maths]="","",RANK(Analysis[[#This Row],[Maths]],Analysis[Maths],0))</f>
        <v/>
      </c>
      <c r="Z8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0" s="1" t="str">
        <f>IF(OR(Form3!U80&lt;&gt;"",Form3!V80&lt;&gt;""),ROUND((SUM(Form3!U80,Form3!V80)/140)*100,0), "")</f>
        <v/>
      </c>
      <c r="AB80" s="1" t="str">
        <f>IF(Analysis[[#This Row],[Phy]]="","",RANK(Analysis[[#This Row],[Phy]],Analysis[Phy],0))</f>
        <v/>
      </c>
      <c r="AC8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0" s="1" t="str">
        <f>IF(OR(Form3!W80&lt;&gt;"",Form3!X80&lt;&gt;""),ROUND((SUM(Form3!W80,Form3!X80)/150)*100,0), "")</f>
        <v/>
      </c>
      <c r="AE80" s="1" t="str">
        <f>IF(Analysis[Sod]="","",RANK(Analysis[[#This Row],[Sod]],Analysis[Sod], 0))</f>
        <v/>
      </c>
      <c r="AF8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0" s="1" t="str">
        <f>IF(OR(Form3!Y80&lt;&gt;"",Form3!Z80&lt;&gt;""),ROUND((SUM(Form3!Y80,Form3!Z80)/150)*100,0), "")</f>
        <v/>
      </c>
      <c r="AH80" s="1" t="str">
        <f>IF(Analysis[Bk]="","",RANK(Analysis[[#This Row],[Bk]],Analysis[Bk], 0))</f>
        <v/>
      </c>
      <c r="AI8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0" s="1"/>
      <c r="AK80" s="1"/>
    </row>
    <row r="81" spans="1:37" x14ac:dyDescent="0.25">
      <c r="A81" s="1" t="str">
        <f>IF(Form3!A81="","",Form3!A81)</f>
        <v/>
      </c>
      <c r="B81" s="1" t="str">
        <f>IF(Form3!B81="","",Form3!B81)</f>
        <v/>
      </c>
      <c r="C81" s="1" t="str">
        <f>IF(OR(Form3!C81&lt;&gt;"",Form3!D81&lt;&gt;"" ),ROUND(((Form3!C81+Form3!D81)/140)*100,0),"")</f>
        <v/>
      </c>
      <c r="D81" s="1" t="str">
        <f>IF(Analysis[[#This Row],[Agr]]="","", RANK(Analysis[[#This Row],[Agr]],Analysis[Agr],0))</f>
        <v/>
      </c>
      <c r="E8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1" s="1" t="str">
        <f>IF(OR(Form3!E81&lt;&gt;"",Form3!F81&lt;&gt;""),ROUND((SUM(Form3!E81,Form3!F81)/140)*100,0),"")</f>
        <v/>
      </c>
      <c r="G81" s="1" t="str">
        <f>IF(Analysis[Bio]="","",RANK(Analysis[[#This Row],[Bio]],Analysis[Bio],0))</f>
        <v/>
      </c>
      <c r="H8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1" s="1" t="str">
        <f>IF(OR(Form3!G81&lt;&gt;"",Form3!H81&lt;&gt;""),ROUND((SUM(Form3!G81,Form3!H81)/140)*100,0),"")</f>
        <v/>
      </c>
      <c r="J81" s="1" t="str">
        <f>IF(Analysis[[#This Row],[Chem]]="","",RANK(Analysis[[#This Row],[Chem]],Analysis[Chem],0))</f>
        <v/>
      </c>
      <c r="K8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1" s="1" t="str">
        <f>IF(OR(Form3!I81&lt;&gt;"",Form3!J81&lt;&gt;"",Form3!K81&lt;&gt;""),ROUND((SUM(Form3!I81:'Form3'!K81)/220)*100,0),"")</f>
        <v/>
      </c>
      <c r="M81" s="1" t="str">
        <f>IF(Analysis[Chi]="","",RANK(Analysis[[#This Row],[Chi]],Analysis[Chi],0))</f>
        <v/>
      </c>
      <c r="N8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1" s="1" t="str">
        <f>IF(OR(Form3!L81&lt;&gt;"",Form3!M81&lt;&gt;"",Form3!N81&lt;&gt;""),ROUND((SUM(Form3!L81:'Form3'!N81)/200)*100,0),"")</f>
        <v/>
      </c>
      <c r="P81" s="1" t="str">
        <f>IF(Analysis[Eng]="","",RANK(Analysis[[#This Row],[Eng]],Analysis[Eng],))</f>
        <v/>
      </c>
      <c r="Q8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1" s="1" t="str">
        <f>IF(OR(Form3!O81&lt;&gt;"",Form3!P81&lt;&gt;""),ROUND((SUM(Form3!O81,Form3!P81)/100)*100,0),"")</f>
        <v/>
      </c>
      <c r="S81" s="1" t="str">
        <f>IF(Analysis[[#This Row],[Geo]]="","",RANK(Analysis[Geo],Analysis[Geo],0))</f>
        <v/>
      </c>
      <c r="T8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1" s="1" t="str">
        <f>IF(OR(Form3!Q81&lt;&gt;"",Form3!R81&lt;&gt;""),ROUND((SUM(Form3!Q81,Form3!R81)/150)*100,0),"")</f>
        <v/>
      </c>
      <c r="V81" s="1" t="str">
        <f>IF(Analysis[His]="","",RANK(Analysis[[#This Row],[His]], Analysis[His],0))</f>
        <v/>
      </c>
      <c r="W8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1" s="1" t="str">
        <f>IF(OR(Form3!S81&lt;&gt;"",Form3!T81&lt;&gt;""),ROUND((SUM(Form3!S81,Form3!T81)/200)*100,0),"")</f>
        <v/>
      </c>
      <c r="Y81" s="1" t="str">
        <f>IF(Analysis[Maths]="","",RANK(Analysis[[#This Row],[Maths]],Analysis[Maths],0))</f>
        <v/>
      </c>
      <c r="Z8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1" s="1" t="str">
        <f>IF(OR(Form3!U81&lt;&gt;"",Form3!V81&lt;&gt;""),ROUND((SUM(Form3!U81,Form3!V81)/140)*100,0), "")</f>
        <v/>
      </c>
      <c r="AB81" s="1" t="str">
        <f>IF(Analysis[[#This Row],[Phy]]="","",RANK(Analysis[[#This Row],[Phy]],Analysis[Phy],0))</f>
        <v/>
      </c>
      <c r="AC8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1" s="1" t="str">
        <f>IF(OR(Form3!W81&lt;&gt;"",Form3!X81&lt;&gt;""),ROUND((SUM(Form3!W81,Form3!X81)/150)*100,0), "")</f>
        <v/>
      </c>
      <c r="AE81" s="1" t="str">
        <f>IF(Analysis[Sod]="","",RANK(Analysis[[#This Row],[Sod]],Analysis[Sod], 0))</f>
        <v/>
      </c>
      <c r="AF8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1" s="1" t="str">
        <f>IF(OR(Form3!Y81&lt;&gt;"",Form3!Z81&lt;&gt;""),ROUND((SUM(Form3!Y81,Form3!Z81)/150)*100,0), "")</f>
        <v/>
      </c>
      <c r="AH81" s="1" t="str">
        <f>IF(Analysis[Bk]="","",RANK(Analysis[[#This Row],[Bk]],Analysis[Bk], 0))</f>
        <v/>
      </c>
      <c r="AI8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1" s="1"/>
      <c r="AK81" s="1"/>
    </row>
    <row r="82" spans="1:37" x14ac:dyDescent="0.25">
      <c r="A82" s="1" t="str">
        <f>IF(Form3!A82="","",Form3!A82)</f>
        <v/>
      </c>
      <c r="B82" s="1" t="str">
        <f>IF(Form3!B82="","",Form3!B82)</f>
        <v/>
      </c>
      <c r="C82" s="1" t="str">
        <f>IF(OR(Form3!C82&lt;&gt;"",Form3!D82&lt;&gt;"" ),ROUND(((Form3!C82+Form3!D82)/140)*100,0),"")</f>
        <v/>
      </c>
      <c r="D82" s="1" t="str">
        <f>IF(Analysis[[#This Row],[Agr]]="","", RANK(Analysis[[#This Row],[Agr]],Analysis[Agr],0))</f>
        <v/>
      </c>
      <c r="E8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2" s="1" t="str">
        <f>IF(OR(Form3!E82&lt;&gt;"",Form3!F82&lt;&gt;""),ROUND((SUM(Form3!E82,Form3!F82)/140)*100,0),"")</f>
        <v/>
      </c>
      <c r="G82" s="1" t="str">
        <f>IF(Analysis[Bio]="","",RANK(Analysis[[#This Row],[Bio]],Analysis[Bio],0))</f>
        <v/>
      </c>
      <c r="H8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2" s="1" t="str">
        <f>IF(OR(Form3!G82&lt;&gt;"",Form3!H82&lt;&gt;""),ROUND((SUM(Form3!G82,Form3!H82)/140)*100,0),"")</f>
        <v/>
      </c>
      <c r="J82" s="1" t="str">
        <f>IF(Analysis[[#This Row],[Chem]]="","",RANK(Analysis[[#This Row],[Chem]],Analysis[Chem],0))</f>
        <v/>
      </c>
      <c r="K8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2" s="1" t="str">
        <f>IF(OR(Form3!I82&lt;&gt;"",Form3!J82&lt;&gt;"",Form3!K82&lt;&gt;""),ROUND((SUM(Form3!I82:'Form3'!K82)/220)*100,0),"")</f>
        <v/>
      </c>
      <c r="M82" s="1" t="str">
        <f>IF(Analysis[Chi]="","",RANK(Analysis[[#This Row],[Chi]],Analysis[Chi],0))</f>
        <v/>
      </c>
      <c r="N8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2" s="1" t="str">
        <f>IF(OR(Form3!L82&lt;&gt;"",Form3!M82&lt;&gt;"",Form3!N82&lt;&gt;""),ROUND((SUM(Form3!L82:'Form3'!N82)/200)*100,0),"")</f>
        <v/>
      </c>
      <c r="P82" s="1" t="str">
        <f>IF(Analysis[Eng]="","",RANK(Analysis[[#This Row],[Eng]],Analysis[Eng],))</f>
        <v/>
      </c>
      <c r="Q8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2" s="1" t="str">
        <f>IF(OR(Form3!O82&lt;&gt;"",Form3!P82&lt;&gt;""),ROUND((SUM(Form3!O82,Form3!P82)/100)*100,0),"")</f>
        <v/>
      </c>
      <c r="S82" s="1" t="str">
        <f>IF(Analysis[[#This Row],[Geo]]="","",RANK(Analysis[Geo],Analysis[Geo],0))</f>
        <v/>
      </c>
      <c r="T8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2" s="1" t="str">
        <f>IF(OR(Form3!Q82&lt;&gt;"",Form3!R82&lt;&gt;""),ROUND((SUM(Form3!Q82,Form3!R82)/150)*100,0),"")</f>
        <v/>
      </c>
      <c r="V82" s="1" t="str">
        <f>IF(Analysis[His]="","",RANK(Analysis[[#This Row],[His]], Analysis[His],0))</f>
        <v/>
      </c>
      <c r="W8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2" s="1" t="str">
        <f>IF(OR(Form3!S82&lt;&gt;"",Form3!T82&lt;&gt;""),ROUND((SUM(Form3!S82,Form3!T82)/200)*100,0),"")</f>
        <v/>
      </c>
      <c r="Y82" s="1" t="str">
        <f>IF(Analysis[Maths]="","",RANK(Analysis[[#This Row],[Maths]],Analysis[Maths],0))</f>
        <v/>
      </c>
      <c r="Z8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2" s="1" t="str">
        <f>IF(OR(Form3!U82&lt;&gt;"",Form3!V82&lt;&gt;""),ROUND((SUM(Form3!U82,Form3!V82)/140)*100,0), "")</f>
        <v/>
      </c>
      <c r="AB82" s="1" t="str">
        <f>IF(Analysis[[#This Row],[Phy]]="","",RANK(Analysis[[#This Row],[Phy]],Analysis[Phy],0))</f>
        <v/>
      </c>
      <c r="AC8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2" s="1" t="str">
        <f>IF(OR(Form3!W82&lt;&gt;"",Form3!X82&lt;&gt;""),ROUND((SUM(Form3!W82,Form3!X82)/150)*100,0), "")</f>
        <v/>
      </c>
      <c r="AE82" s="1" t="str">
        <f>IF(Analysis[Sod]="","",RANK(Analysis[[#This Row],[Sod]],Analysis[Sod], 0))</f>
        <v/>
      </c>
      <c r="AF8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2" s="1" t="str">
        <f>IF(OR(Form3!Y82&lt;&gt;"",Form3!Z82&lt;&gt;""),ROUND((SUM(Form3!Y82,Form3!Z82)/150)*100,0), "")</f>
        <v/>
      </c>
      <c r="AH82" s="1" t="str">
        <f>IF(Analysis[Bk]="","",RANK(Analysis[[#This Row],[Bk]],Analysis[Bk], 0))</f>
        <v/>
      </c>
      <c r="AI8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2" s="1"/>
      <c r="AK82" s="1"/>
    </row>
    <row r="83" spans="1:37" x14ac:dyDescent="0.25">
      <c r="A83" s="1" t="str">
        <f>IF(Form3!A83="","",Form3!A83)</f>
        <v/>
      </c>
      <c r="B83" s="1" t="str">
        <f>IF(Form3!B83="","",Form3!B83)</f>
        <v/>
      </c>
      <c r="C83" s="1" t="str">
        <f>IF(OR(Form3!C83&lt;&gt;"",Form3!D83&lt;&gt;"" ),ROUND(((Form3!C83+Form3!D83)/140)*100,0),"")</f>
        <v/>
      </c>
      <c r="D83" s="1" t="str">
        <f>IF(Analysis[[#This Row],[Agr]]="","", RANK(Analysis[[#This Row],[Agr]],Analysis[Agr],0))</f>
        <v/>
      </c>
      <c r="E8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3" s="1" t="str">
        <f>IF(OR(Form3!E83&lt;&gt;"",Form3!F83&lt;&gt;""),ROUND((SUM(Form3!E83,Form3!F83)/140)*100,0),"")</f>
        <v/>
      </c>
      <c r="G83" s="1" t="str">
        <f>IF(Analysis[Bio]="","",RANK(Analysis[[#This Row],[Bio]],Analysis[Bio],0))</f>
        <v/>
      </c>
      <c r="H8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3" s="1" t="str">
        <f>IF(OR(Form3!G83&lt;&gt;"",Form3!H83&lt;&gt;""),ROUND((SUM(Form3!G83,Form3!H83)/140)*100,0),"")</f>
        <v/>
      </c>
      <c r="J83" s="1" t="str">
        <f>IF(Analysis[[#This Row],[Chem]]="","",RANK(Analysis[[#This Row],[Chem]],Analysis[Chem],0))</f>
        <v/>
      </c>
      <c r="K8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3" s="1" t="str">
        <f>IF(OR(Form3!I83&lt;&gt;"",Form3!J83&lt;&gt;"",Form3!K83&lt;&gt;""),ROUND((SUM(Form3!I83:'Form3'!K83)/220)*100,0),"")</f>
        <v/>
      </c>
      <c r="M83" s="1" t="str">
        <f>IF(Analysis[Chi]="","",RANK(Analysis[[#This Row],[Chi]],Analysis[Chi],0))</f>
        <v/>
      </c>
      <c r="N8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3" s="1" t="str">
        <f>IF(OR(Form3!L83&lt;&gt;"",Form3!M83&lt;&gt;"",Form3!N83&lt;&gt;""),ROUND((SUM(Form3!L83:'Form3'!N83)/200)*100,0),"")</f>
        <v/>
      </c>
      <c r="P83" s="1" t="str">
        <f>IF(Analysis[Eng]="","",RANK(Analysis[[#This Row],[Eng]],Analysis[Eng],))</f>
        <v/>
      </c>
      <c r="Q8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3" s="1" t="str">
        <f>IF(OR(Form3!O83&lt;&gt;"",Form3!P83&lt;&gt;""),ROUND((SUM(Form3!O83,Form3!P83)/100)*100,0),"")</f>
        <v/>
      </c>
      <c r="S83" s="1" t="str">
        <f>IF(Analysis[[#This Row],[Geo]]="","",RANK(Analysis[Geo],Analysis[Geo],0))</f>
        <v/>
      </c>
      <c r="T8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3" s="1" t="str">
        <f>IF(OR(Form3!Q83&lt;&gt;"",Form3!R83&lt;&gt;""),ROUND((SUM(Form3!Q83,Form3!R83)/150)*100,0),"")</f>
        <v/>
      </c>
      <c r="V83" s="1" t="str">
        <f>IF(Analysis[His]="","",RANK(Analysis[[#This Row],[His]], Analysis[His],0))</f>
        <v/>
      </c>
      <c r="W8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3" s="1" t="str">
        <f>IF(OR(Form3!S83&lt;&gt;"",Form3!T83&lt;&gt;""),ROUND((SUM(Form3!S83,Form3!T83)/200)*100,0),"")</f>
        <v/>
      </c>
      <c r="Y83" s="1" t="str">
        <f>IF(Analysis[Maths]="","",RANK(Analysis[[#This Row],[Maths]],Analysis[Maths],0))</f>
        <v/>
      </c>
      <c r="Z8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3" s="1" t="str">
        <f>IF(OR(Form3!U83&lt;&gt;"",Form3!V83&lt;&gt;""),ROUND((SUM(Form3!U83,Form3!V83)/140)*100,0), "")</f>
        <v/>
      </c>
      <c r="AB83" s="1" t="str">
        <f>IF(Analysis[[#This Row],[Phy]]="","",RANK(Analysis[[#This Row],[Phy]],Analysis[Phy],0))</f>
        <v/>
      </c>
      <c r="AC8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3" s="1" t="str">
        <f>IF(OR(Form3!W83&lt;&gt;"",Form3!X83&lt;&gt;""),ROUND((SUM(Form3!W83,Form3!X83)/150)*100,0), "")</f>
        <v/>
      </c>
      <c r="AE83" s="1" t="str">
        <f>IF(Analysis[Sod]="","",RANK(Analysis[[#This Row],[Sod]],Analysis[Sod], 0))</f>
        <v/>
      </c>
      <c r="AF8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3" s="1" t="str">
        <f>IF(OR(Form3!Y83&lt;&gt;"",Form3!Z83&lt;&gt;""),ROUND((SUM(Form3!Y83,Form3!Z83)/150)*100,0), "")</f>
        <v/>
      </c>
      <c r="AH83" s="1" t="str">
        <f>IF(Analysis[Bk]="","",RANK(Analysis[[#This Row],[Bk]],Analysis[Bk], 0))</f>
        <v/>
      </c>
      <c r="AI8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3" s="1"/>
      <c r="AK83" s="1"/>
    </row>
    <row r="84" spans="1:37" x14ac:dyDescent="0.25">
      <c r="A84" s="1" t="str">
        <f>IF(Form3!A84="","",Form3!A84)</f>
        <v/>
      </c>
      <c r="B84" s="1" t="str">
        <f>IF(Form3!B84="","",Form3!B84)</f>
        <v/>
      </c>
      <c r="C84" s="1" t="str">
        <f>IF(OR(Form3!C84&lt;&gt;"",Form3!D84&lt;&gt;"" ),ROUND(((Form3!C84+Form3!D84)/140)*100,0),"")</f>
        <v/>
      </c>
      <c r="D84" s="1" t="str">
        <f>IF(Analysis[[#This Row],[Agr]]="","", RANK(Analysis[[#This Row],[Agr]],Analysis[Agr],0))</f>
        <v/>
      </c>
      <c r="E8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4" s="1" t="str">
        <f>IF(OR(Form3!E84&lt;&gt;"",Form3!F84&lt;&gt;""),ROUND((SUM(Form3!E84,Form3!F84)/140)*100,0),"")</f>
        <v/>
      </c>
      <c r="G84" s="1" t="str">
        <f>IF(Analysis[Bio]="","",RANK(Analysis[[#This Row],[Bio]],Analysis[Bio],0))</f>
        <v/>
      </c>
      <c r="H8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4" s="1" t="str">
        <f>IF(OR(Form3!G84&lt;&gt;"",Form3!H84&lt;&gt;""),ROUND((SUM(Form3!G84,Form3!H84)/140)*100,0),"")</f>
        <v/>
      </c>
      <c r="J84" s="1" t="str">
        <f>IF(Analysis[[#This Row],[Chem]]="","",RANK(Analysis[[#This Row],[Chem]],Analysis[Chem],0))</f>
        <v/>
      </c>
      <c r="K8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4" s="1" t="str">
        <f>IF(OR(Form3!I84&lt;&gt;"",Form3!J84&lt;&gt;"",Form3!K84&lt;&gt;""),ROUND((SUM(Form3!I84:'Form3'!K84)/220)*100,0),"")</f>
        <v/>
      </c>
      <c r="M84" s="1" t="str">
        <f>IF(Analysis[Chi]="","",RANK(Analysis[[#This Row],[Chi]],Analysis[Chi],0))</f>
        <v/>
      </c>
      <c r="N8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4" s="1" t="str">
        <f>IF(OR(Form3!L84&lt;&gt;"",Form3!M84&lt;&gt;"",Form3!N84&lt;&gt;""),ROUND((SUM(Form3!L84:'Form3'!N84)/200)*100,0),"")</f>
        <v/>
      </c>
      <c r="P84" s="1" t="str">
        <f>IF(Analysis[Eng]="","",RANK(Analysis[[#This Row],[Eng]],Analysis[Eng],))</f>
        <v/>
      </c>
      <c r="Q8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4" s="1" t="str">
        <f>IF(OR(Form3!O84&lt;&gt;"",Form3!P84&lt;&gt;""),ROUND((SUM(Form3!O84,Form3!P84)/100)*100,0),"")</f>
        <v/>
      </c>
      <c r="S84" s="1" t="str">
        <f>IF(Analysis[[#This Row],[Geo]]="","",RANK(Analysis[Geo],Analysis[Geo],0))</f>
        <v/>
      </c>
      <c r="T8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4" s="1" t="str">
        <f>IF(OR(Form3!Q84&lt;&gt;"",Form3!R84&lt;&gt;""),ROUND((SUM(Form3!Q84,Form3!R84)/150)*100,0),"")</f>
        <v/>
      </c>
      <c r="V84" s="1" t="str">
        <f>IF(Analysis[His]="","",RANK(Analysis[[#This Row],[His]], Analysis[His],0))</f>
        <v/>
      </c>
      <c r="W8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4" s="1" t="str">
        <f>IF(OR(Form3!S84&lt;&gt;"",Form3!T84&lt;&gt;""),ROUND((SUM(Form3!S84,Form3!T84)/200)*100,0),"")</f>
        <v/>
      </c>
      <c r="Y84" s="1" t="str">
        <f>IF(Analysis[Maths]="","",RANK(Analysis[[#This Row],[Maths]],Analysis[Maths],0))</f>
        <v/>
      </c>
      <c r="Z8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4" s="1" t="str">
        <f>IF(OR(Form3!U84&lt;&gt;"",Form3!V84&lt;&gt;""),ROUND((SUM(Form3!U84,Form3!V84)/140)*100,0), "")</f>
        <v/>
      </c>
      <c r="AB84" s="1" t="str">
        <f>IF(Analysis[[#This Row],[Phy]]="","",RANK(Analysis[[#This Row],[Phy]],Analysis[Phy],0))</f>
        <v/>
      </c>
      <c r="AC8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4" s="1" t="str">
        <f>IF(OR(Form3!W84&lt;&gt;"",Form3!X84&lt;&gt;""),ROUND((SUM(Form3!W84,Form3!X84)/150)*100,0), "")</f>
        <v/>
      </c>
      <c r="AE84" s="1" t="str">
        <f>IF(Analysis[Sod]="","",RANK(Analysis[[#This Row],[Sod]],Analysis[Sod], 0))</f>
        <v/>
      </c>
      <c r="AF8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4" s="1" t="str">
        <f>IF(OR(Form3!Y84&lt;&gt;"",Form3!Z84&lt;&gt;""),ROUND((SUM(Form3!Y84,Form3!Z84)/150)*100,0), "")</f>
        <v/>
      </c>
      <c r="AH84" s="1" t="str">
        <f>IF(Analysis[Bk]="","",RANK(Analysis[[#This Row],[Bk]],Analysis[Bk], 0))</f>
        <v/>
      </c>
      <c r="AI8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4" s="1"/>
      <c r="AK84" s="1"/>
    </row>
    <row r="85" spans="1:37" x14ac:dyDescent="0.25">
      <c r="A85" s="1" t="str">
        <f>IF(Form3!A85="","",Form3!A85)</f>
        <v/>
      </c>
      <c r="B85" s="1" t="str">
        <f>IF(Form3!B85="","",Form3!B85)</f>
        <v/>
      </c>
      <c r="C85" s="1" t="str">
        <f>IF(OR(Form3!C85&lt;&gt;"",Form3!D85&lt;&gt;"" ),ROUND(((Form3!C85+Form3!D85)/140)*100,0),"")</f>
        <v/>
      </c>
      <c r="D85" s="1" t="str">
        <f>IF(Analysis[[#This Row],[Agr]]="","", RANK(Analysis[[#This Row],[Agr]],Analysis[Agr],0))</f>
        <v/>
      </c>
      <c r="E8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5" s="1" t="str">
        <f>IF(OR(Form3!E85&lt;&gt;"",Form3!F85&lt;&gt;""),ROUND((SUM(Form3!E85,Form3!F85)/140)*100,0),"")</f>
        <v/>
      </c>
      <c r="G85" s="1" t="str">
        <f>IF(Analysis[Bio]="","",RANK(Analysis[[#This Row],[Bio]],Analysis[Bio],0))</f>
        <v/>
      </c>
      <c r="H8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5" s="1" t="str">
        <f>IF(OR(Form3!G85&lt;&gt;"",Form3!H85&lt;&gt;""),ROUND((SUM(Form3!G85,Form3!H85)/140)*100,0),"")</f>
        <v/>
      </c>
      <c r="J85" s="1" t="str">
        <f>IF(Analysis[[#This Row],[Chem]]="","",RANK(Analysis[[#This Row],[Chem]],Analysis[Chem],0))</f>
        <v/>
      </c>
      <c r="K8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5" s="1" t="str">
        <f>IF(OR(Form3!I85&lt;&gt;"",Form3!J85&lt;&gt;"",Form3!K85&lt;&gt;""),ROUND((SUM(Form3!I85:'Form3'!K85)/220)*100,0),"")</f>
        <v/>
      </c>
      <c r="M85" s="1" t="str">
        <f>IF(Analysis[Chi]="","",RANK(Analysis[[#This Row],[Chi]],Analysis[Chi],0))</f>
        <v/>
      </c>
      <c r="N8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5" s="1" t="str">
        <f>IF(OR(Form3!L85&lt;&gt;"",Form3!M85&lt;&gt;"",Form3!N85&lt;&gt;""),ROUND((SUM(Form3!L85:'Form3'!N85)/200)*100,0),"")</f>
        <v/>
      </c>
      <c r="P85" s="1" t="str">
        <f>IF(Analysis[Eng]="","",RANK(Analysis[[#This Row],[Eng]],Analysis[Eng],))</f>
        <v/>
      </c>
      <c r="Q8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5" s="1" t="str">
        <f>IF(OR(Form3!O85&lt;&gt;"",Form3!P85&lt;&gt;""),ROUND((SUM(Form3!O85,Form3!P85)/100)*100,0),"")</f>
        <v/>
      </c>
      <c r="S85" s="1" t="str">
        <f>IF(Analysis[[#This Row],[Geo]]="","",RANK(Analysis[Geo],Analysis[Geo],0))</f>
        <v/>
      </c>
      <c r="T8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5" s="1" t="str">
        <f>IF(OR(Form3!Q85&lt;&gt;"",Form3!R85&lt;&gt;""),ROUND((SUM(Form3!Q85,Form3!R85)/150)*100,0),"")</f>
        <v/>
      </c>
      <c r="V85" s="1" t="str">
        <f>IF(Analysis[His]="","",RANK(Analysis[[#This Row],[His]], Analysis[His],0))</f>
        <v/>
      </c>
      <c r="W8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5" s="1" t="str">
        <f>IF(OR(Form3!S85&lt;&gt;"",Form3!T85&lt;&gt;""),ROUND((SUM(Form3!S85,Form3!T85)/200)*100,0),"")</f>
        <v/>
      </c>
      <c r="Y85" s="1" t="str">
        <f>IF(Analysis[Maths]="","",RANK(Analysis[[#This Row],[Maths]],Analysis[Maths],0))</f>
        <v/>
      </c>
      <c r="Z8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5" s="1" t="str">
        <f>IF(OR(Form3!U85&lt;&gt;"",Form3!V85&lt;&gt;""),ROUND((SUM(Form3!U85,Form3!V85)/140)*100,0), "")</f>
        <v/>
      </c>
      <c r="AB85" s="1" t="str">
        <f>IF(Analysis[[#This Row],[Phy]]="","",RANK(Analysis[[#This Row],[Phy]],Analysis[Phy],0))</f>
        <v/>
      </c>
      <c r="AC8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5" s="1" t="str">
        <f>IF(OR(Form3!W85&lt;&gt;"",Form3!X85&lt;&gt;""),ROUND((SUM(Form3!W85,Form3!X85)/150)*100,0), "")</f>
        <v/>
      </c>
      <c r="AE85" s="1" t="str">
        <f>IF(Analysis[Sod]="","",RANK(Analysis[[#This Row],[Sod]],Analysis[Sod], 0))</f>
        <v/>
      </c>
      <c r="AF8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5" s="1" t="str">
        <f>IF(OR(Form3!Y85&lt;&gt;"",Form3!Z85&lt;&gt;""),ROUND((SUM(Form3!Y85,Form3!Z85)/150)*100,0), "")</f>
        <v/>
      </c>
      <c r="AH85" s="1" t="str">
        <f>IF(Analysis[Bk]="","",RANK(Analysis[[#This Row],[Bk]],Analysis[Bk], 0))</f>
        <v/>
      </c>
      <c r="AI8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5" s="1"/>
      <c r="AK85" s="1"/>
    </row>
    <row r="86" spans="1:37" x14ac:dyDescent="0.25">
      <c r="A86" s="1" t="str">
        <f>IF(Form3!A86="","",Form3!A86)</f>
        <v/>
      </c>
      <c r="B86" s="1" t="str">
        <f>IF(Form3!B86="","",Form3!B86)</f>
        <v/>
      </c>
      <c r="C86" s="1" t="str">
        <f>IF(OR(Form3!C86&lt;&gt;"",Form3!D86&lt;&gt;"" ),ROUND(((Form3!C86+Form3!D86)/140)*100,0),"")</f>
        <v/>
      </c>
      <c r="D86" s="1" t="str">
        <f>IF(Analysis[[#This Row],[Agr]]="","", RANK(Analysis[[#This Row],[Agr]],Analysis[Agr],0))</f>
        <v/>
      </c>
      <c r="E8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6" s="1" t="str">
        <f>IF(OR(Form3!E86&lt;&gt;"",Form3!F86&lt;&gt;""),ROUND((SUM(Form3!E86,Form3!F86)/140)*100,0),"")</f>
        <v/>
      </c>
      <c r="G86" s="1" t="str">
        <f>IF(Analysis[Bio]="","",RANK(Analysis[[#This Row],[Bio]],Analysis[Bio],0))</f>
        <v/>
      </c>
      <c r="H8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6" s="1" t="str">
        <f>IF(OR(Form3!G86&lt;&gt;"",Form3!H86&lt;&gt;""),ROUND((SUM(Form3!G86,Form3!H86)/140)*100,0),"")</f>
        <v/>
      </c>
      <c r="J86" s="1" t="str">
        <f>IF(Analysis[[#This Row],[Chem]]="","",RANK(Analysis[[#This Row],[Chem]],Analysis[Chem],0))</f>
        <v/>
      </c>
      <c r="K8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6" s="1" t="str">
        <f>IF(OR(Form3!I86&lt;&gt;"",Form3!J86&lt;&gt;"",Form3!K86&lt;&gt;""),ROUND((SUM(Form3!I86:'Form3'!K86)/220)*100,0),"")</f>
        <v/>
      </c>
      <c r="M86" s="1" t="str">
        <f>IF(Analysis[Chi]="","",RANK(Analysis[[#This Row],[Chi]],Analysis[Chi],0))</f>
        <v/>
      </c>
      <c r="N8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6" s="1" t="str">
        <f>IF(OR(Form3!L86&lt;&gt;"",Form3!M86&lt;&gt;"",Form3!N86&lt;&gt;""),ROUND((SUM(Form3!L86:'Form3'!N86)/200)*100,0),"")</f>
        <v/>
      </c>
      <c r="P86" s="1" t="str">
        <f>IF(Analysis[Eng]="","",RANK(Analysis[[#This Row],[Eng]],Analysis[Eng],))</f>
        <v/>
      </c>
      <c r="Q8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6" s="1" t="str">
        <f>IF(OR(Form3!O86&lt;&gt;"",Form3!P86&lt;&gt;""),ROUND((SUM(Form3!O86,Form3!P86)/100)*100,0),"")</f>
        <v/>
      </c>
      <c r="S86" s="1" t="str">
        <f>IF(Analysis[[#This Row],[Geo]]="","",RANK(Analysis[Geo],Analysis[Geo],0))</f>
        <v/>
      </c>
      <c r="T8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6" s="1" t="str">
        <f>IF(OR(Form3!Q86&lt;&gt;"",Form3!R86&lt;&gt;""),ROUND((SUM(Form3!Q86,Form3!R86)/150)*100,0),"")</f>
        <v/>
      </c>
      <c r="V86" s="1" t="str">
        <f>IF(Analysis[His]="","",RANK(Analysis[[#This Row],[His]], Analysis[His],0))</f>
        <v/>
      </c>
      <c r="W8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6" s="1" t="str">
        <f>IF(OR(Form3!S86&lt;&gt;"",Form3!T86&lt;&gt;""),ROUND((SUM(Form3!S86,Form3!T86)/200)*100,0),"")</f>
        <v/>
      </c>
      <c r="Y86" s="1" t="str">
        <f>IF(Analysis[Maths]="","",RANK(Analysis[[#This Row],[Maths]],Analysis[Maths],0))</f>
        <v/>
      </c>
      <c r="Z8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6" s="1" t="str">
        <f>IF(OR(Form3!U86&lt;&gt;"",Form3!V86&lt;&gt;""),ROUND((SUM(Form3!U86,Form3!V86)/140)*100,0), "")</f>
        <v/>
      </c>
      <c r="AB86" s="1" t="str">
        <f>IF(Analysis[[#This Row],[Phy]]="","",RANK(Analysis[[#This Row],[Phy]],Analysis[Phy],0))</f>
        <v/>
      </c>
      <c r="AC8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6" s="1" t="str">
        <f>IF(OR(Form3!W86&lt;&gt;"",Form3!X86&lt;&gt;""),ROUND((SUM(Form3!W86,Form3!X86)/150)*100,0), "")</f>
        <v/>
      </c>
      <c r="AE86" s="1" t="str">
        <f>IF(Analysis[Sod]="","",RANK(Analysis[[#This Row],[Sod]],Analysis[Sod], 0))</f>
        <v/>
      </c>
      <c r="AF8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6" s="1" t="str">
        <f>IF(OR(Form3!Y86&lt;&gt;"",Form3!Z86&lt;&gt;""),ROUND((SUM(Form3!Y86,Form3!Z86)/150)*100,0), "")</f>
        <v/>
      </c>
      <c r="AH86" s="1" t="str">
        <f>IF(Analysis[Bk]="","",RANK(Analysis[[#This Row],[Bk]],Analysis[Bk], 0))</f>
        <v/>
      </c>
      <c r="AI8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6" s="1"/>
      <c r="AK86" s="1"/>
    </row>
    <row r="87" spans="1:37" x14ac:dyDescent="0.25">
      <c r="A87" s="1" t="str">
        <f>IF(Form3!A87="","",Form3!A87)</f>
        <v/>
      </c>
      <c r="B87" s="1" t="str">
        <f>IF(Form3!B87="","",Form3!B87)</f>
        <v/>
      </c>
      <c r="C87" s="1" t="str">
        <f>IF(OR(Form3!C87&lt;&gt;"",Form3!D87&lt;&gt;"" ),ROUND(((Form3!C87+Form3!D87)/140)*100,0),"")</f>
        <v/>
      </c>
      <c r="D87" s="1" t="str">
        <f>IF(Analysis[[#This Row],[Agr]]="","", RANK(Analysis[[#This Row],[Agr]],Analysis[Agr],0))</f>
        <v/>
      </c>
      <c r="E8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7" s="1" t="str">
        <f>IF(OR(Form3!E87&lt;&gt;"",Form3!F87&lt;&gt;""),ROUND((SUM(Form3!E87,Form3!F87)/140)*100,0),"")</f>
        <v/>
      </c>
      <c r="G87" s="1" t="str">
        <f>IF(Analysis[Bio]="","",RANK(Analysis[[#This Row],[Bio]],Analysis[Bio],0))</f>
        <v/>
      </c>
      <c r="H8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7" s="1" t="str">
        <f>IF(OR(Form3!G87&lt;&gt;"",Form3!H87&lt;&gt;""),ROUND((SUM(Form3!G87,Form3!H87)/140)*100,0),"")</f>
        <v/>
      </c>
      <c r="J87" s="1" t="str">
        <f>IF(Analysis[[#This Row],[Chem]]="","",RANK(Analysis[[#This Row],[Chem]],Analysis[Chem],0))</f>
        <v/>
      </c>
      <c r="K8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7" s="1" t="str">
        <f>IF(OR(Form3!I87&lt;&gt;"",Form3!J87&lt;&gt;"",Form3!K87&lt;&gt;""),ROUND((SUM(Form3!I87:'Form3'!K87)/220)*100,0),"")</f>
        <v/>
      </c>
      <c r="M87" s="1" t="str">
        <f>IF(Analysis[Chi]="","",RANK(Analysis[[#This Row],[Chi]],Analysis[Chi],0))</f>
        <v/>
      </c>
      <c r="N8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7" s="1" t="str">
        <f>IF(OR(Form3!L87&lt;&gt;"",Form3!M87&lt;&gt;"",Form3!N87&lt;&gt;""),ROUND((SUM(Form3!L87:'Form3'!N87)/200)*100,0),"")</f>
        <v/>
      </c>
      <c r="P87" s="1" t="str">
        <f>IF(Analysis[Eng]="","",RANK(Analysis[[#This Row],[Eng]],Analysis[Eng],))</f>
        <v/>
      </c>
      <c r="Q8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7" s="1" t="str">
        <f>IF(OR(Form3!O87&lt;&gt;"",Form3!P87&lt;&gt;""),ROUND((SUM(Form3!O87,Form3!P87)/100)*100,0),"")</f>
        <v/>
      </c>
      <c r="S87" s="1" t="str">
        <f>IF(Analysis[[#This Row],[Geo]]="","",RANK(Analysis[Geo],Analysis[Geo],0))</f>
        <v/>
      </c>
      <c r="T8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7" s="1" t="str">
        <f>IF(OR(Form3!Q87&lt;&gt;"",Form3!R87&lt;&gt;""),ROUND((SUM(Form3!Q87,Form3!R87)/150)*100,0),"")</f>
        <v/>
      </c>
      <c r="V87" s="1" t="str">
        <f>IF(Analysis[His]="","",RANK(Analysis[[#This Row],[His]], Analysis[His],0))</f>
        <v/>
      </c>
      <c r="W8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7" s="1" t="str">
        <f>IF(OR(Form3!S87&lt;&gt;"",Form3!T87&lt;&gt;""),ROUND((SUM(Form3!S87,Form3!T87)/200)*100,0),"")</f>
        <v/>
      </c>
      <c r="Y87" s="1" t="str">
        <f>IF(Analysis[Maths]="","",RANK(Analysis[[#This Row],[Maths]],Analysis[Maths],0))</f>
        <v/>
      </c>
      <c r="Z8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7" s="1" t="str">
        <f>IF(OR(Form3!U87&lt;&gt;"",Form3!V87&lt;&gt;""),ROUND((SUM(Form3!U87,Form3!V87)/140)*100,0), "")</f>
        <v/>
      </c>
      <c r="AB87" s="1" t="str">
        <f>IF(Analysis[[#This Row],[Phy]]="","",RANK(Analysis[[#This Row],[Phy]],Analysis[Phy],0))</f>
        <v/>
      </c>
      <c r="AC8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7" s="1" t="str">
        <f>IF(OR(Form3!W87&lt;&gt;"",Form3!X87&lt;&gt;""),ROUND((SUM(Form3!W87,Form3!X87)/150)*100,0), "")</f>
        <v/>
      </c>
      <c r="AE87" s="1" t="str">
        <f>IF(Analysis[Sod]="","",RANK(Analysis[[#This Row],[Sod]],Analysis[Sod], 0))</f>
        <v/>
      </c>
      <c r="AF8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7" s="1" t="str">
        <f>IF(OR(Form3!Y87&lt;&gt;"",Form3!Z87&lt;&gt;""),ROUND((SUM(Form3!Y87,Form3!Z87)/150)*100,0), "")</f>
        <v/>
      </c>
      <c r="AH87" s="1" t="str">
        <f>IF(Analysis[Bk]="","",RANK(Analysis[[#This Row],[Bk]],Analysis[Bk], 0))</f>
        <v/>
      </c>
      <c r="AI8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7" s="1"/>
      <c r="AK87" s="1"/>
    </row>
    <row r="88" spans="1:37" x14ac:dyDescent="0.25">
      <c r="A88" s="1" t="str">
        <f>IF(Form3!A88="","",Form3!A88)</f>
        <v/>
      </c>
      <c r="B88" s="1" t="str">
        <f>IF(Form3!B88="","",Form3!B88)</f>
        <v/>
      </c>
      <c r="C88" s="1" t="str">
        <f>IF(OR(Form3!C88&lt;&gt;"",Form3!D88&lt;&gt;"" ),ROUND(((Form3!C88+Form3!D88)/140)*100,0),"")</f>
        <v/>
      </c>
      <c r="D88" s="1" t="str">
        <f>IF(Analysis[[#This Row],[Agr]]="","", RANK(Analysis[[#This Row],[Agr]],Analysis[Agr],0))</f>
        <v/>
      </c>
      <c r="E8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8" s="1" t="str">
        <f>IF(OR(Form3!E88&lt;&gt;"",Form3!F88&lt;&gt;""),ROUND((SUM(Form3!E88,Form3!F88)/140)*100,0),"")</f>
        <v/>
      </c>
      <c r="G88" s="1" t="str">
        <f>IF(Analysis[Bio]="","",RANK(Analysis[[#This Row],[Bio]],Analysis[Bio],0))</f>
        <v/>
      </c>
      <c r="H8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8" s="1" t="str">
        <f>IF(OR(Form3!G88&lt;&gt;"",Form3!H88&lt;&gt;""),ROUND((SUM(Form3!G88,Form3!H88)/140)*100,0),"")</f>
        <v/>
      </c>
      <c r="J88" s="1" t="str">
        <f>IF(Analysis[[#This Row],[Chem]]="","",RANK(Analysis[[#This Row],[Chem]],Analysis[Chem],0))</f>
        <v/>
      </c>
      <c r="K8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8" s="1" t="str">
        <f>IF(OR(Form3!I88&lt;&gt;"",Form3!J88&lt;&gt;"",Form3!K88&lt;&gt;""),ROUND((SUM(Form3!I88:'Form3'!K88)/220)*100,0),"")</f>
        <v/>
      </c>
      <c r="M88" s="1" t="str">
        <f>IF(Analysis[Chi]="","",RANK(Analysis[[#This Row],[Chi]],Analysis[Chi],0))</f>
        <v/>
      </c>
      <c r="N8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8" s="1" t="str">
        <f>IF(OR(Form3!L88&lt;&gt;"",Form3!M88&lt;&gt;"",Form3!N88&lt;&gt;""),ROUND((SUM(Form3!L88:'Form3'!N88)/200)*100,0),"")</f>
        <v/>
      </c>
      <c r="P88" s="1" t="str">
        <f>IF(Analysis[Eng]="","",RANK(Analysis[[#This Row],[Eng]],Analysis[Eng],))</f>
        <v/>
      </c>
      <c r="Q8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8" s="1" t="str">
        <f>IF(OR(Form3!O88&lt;&gt;"",Form3!P88&lt;&gt;""),ROUND((SUM(Form3!O88,Form3!P88)/100)*100,0),"")</f>
        <v/>
      </c>
      <c r="S88" s="1" t="str">
        <f>IF(Analysis[[#This Row],[Geo]]="","",RANK(Analysis[Geo],Analysis[Geo],0))</f>
        <v/>
      </c>
      <c r="T8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8" s="1" t="str">
        <f>IF(OR(Form3!Q88&lt;&gt;"",Form3!R88&lt;&gt;""),ROUND((SUM(Form3!Q88,Form3!R88)/150)*100,0),"")</f>
        <v/>
      </c>
      <c r="V88" s="1" t="str">
        <f>IF(Analysis[His]="","",RANK(Analysis[[#This Row],[His]], Analysis[His],0))</f>
        <v/>
      </c>
      <c r="W8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8" s="1" t="str">
        <f>IF(OR(Form3!S88&lt;&gt;"",Form3!T88&lt;&gt;""),ROUND((SUM(Form3!S88,Form3!T88)/200)*100,0),"")</f>
        <v/>
      </c>
      <c r="Y88" s="1" t="str">
        <f>IF(Analysis[Maths]="","",RANK(Analysis[[#This Row],[Maths]],Analysis[Maths],0))</f>
        <v/>
      </c>
      <c r="Z8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8" s="1" t="str">
        <f>IF(OR(Form3!U88&lt;&gt;"",Form3!V88&lt;&gt;""),ROUND((SUM(Form3!U88,Form3!V88)/140)*100,0), "")</f>
        <v/>
      </c>
      <c r="AB88" s="1" t="str">
        <f>IF(Analysis[[#This Row],[Phy]]="","",RANK(Analysis[[#This Row],[Phy]],Analysis[Phy],0))</f>
        <v/>
      </c>
      <c r="AC8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8" s="1" t="str">
        <f>IF(OR(Form3!W88&lt;&gt;"",Form3!X88&lt;&gt;""),ROUND((SUM(Form3!W88,Form3!X88)/150)*100,0), "")</f>
        <v/>
      </c>
      <c r="AE88" s="1" t="str">
        <f>IF(Analysis[Sod]="","",RANK(Analysis[[#This Row],[Sod]],Analysis[Sod], 0))</f>
        <v/>
      </c>
      <c r="AF8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8" s="1" t="str">
        <f>IF(OR(Form3!Y88&lt;&gt;"",Form3!Z88&lt;&gt;""),ROUND((SUM(Form3!Y88,Form3!Z88)/150)*100,0), "")</f>
        <v/>
      </c>
      <c r="AH88" s="1" t="str">
        <f>IF(Analysis[Bk]="","",RANK(Analysis[[#This Row],[Bk]],Analysis[Bk], 0))</f>
        <v/>
      </c>
      <c r="AI8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8" s="1"/>
      <c r="AK88" s="1"/>
    </row>
    <row r="89" spans="1:37" x14ac:dyDescent="0.25">
      <c r="A89" s="1" t="str">
        <f>IF(Form3!A89="","",Form3!A89)</f>
        <v/>
      </c>
      <c r="B89" s="1" t="str">
        <f>IF(Form3!B89="","",Form3!B89)</f>
        <v/>
      </c>
      <c r="C89" s="1" t="str">
        <f>IF(OR(Form3!C89&lt;&gt;"",Form3!D89&lt;&gt;"" ),ROUND(((Form3!C89+Form3!D89)/140)*100,0),"")</f>
        <v/>
      </c>
      <c r="D89" s="1" t="str">
        <f>IF(Analysis[[#This Row],[Agr]]="","", RANK(Analysis[[#This Row],[Agr]],Analysis[Agr],0))</f>
        <v/>
      </c>
      <c r="E8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89" s="1" t="str">
        <f>IF(OR(Form3!E89&lt;&gt;"",Form3!F89&lt;&gt;""),ROUND((SUM(Form3!E89,Form3!F89)/140)*100,0),"")</f>
        <v/>
      </c>
      <c r="G89" s="1" t="str">
        <f>IF(Analysis[Bio]="","",RANK(Analysis[[#This Row],[Bio]],Analysis[Bio],0))</f>
        <v/>
      </c>
      <c r="H8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89" s="1" t="str">
        <f>IF(OR(Form3!G89&lt;&gt;"",Form3!H89&lt;&gt;""),ROUND((SUM(Form3!G89,Form3!H89)/140)*100,0),"")</f>
        <v/>
      </c>
      <c r="J89" s="1" t="str">
        <f>IF(Analysis[[#This Row],[Chem]]="","",RANK(Analysis[[#This Row],[Chem]],Analysis[Chem],0))</f>
        <v/>
      </c>
      <c r="K8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89" s="1" t="str">
        <f>IF(OR(Form3!I89&lt;&gt;"",Form3!J89&lt;&gt;"",Form3!K89&lt;&gt;""),ROUND((SUM(Form3!I89:'Form3'!K89)/220)*100,0),"")</f>
        <v/>
      </c>
      <c r="M89" s="1" t="str">
        <f>IF(Analysis[Chi]="","",RANK(Analysis[[#This Row],[Chi]],Analysis[Chi],0))</f>
        <v/>
      </c>
      <c r="N8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89" s="1" t="str">
        <f>IF(OR(Form3!L89&lt;&gt;"",Form3!M89&lt;&gt;"",Form3!N89&lt;&gt;""),ROUND((SUM(Form3!L89:'Form3'!N89)/200)*100,0),"")</f>
        <v/>
      </c>
      <c r="P89" s="1" t="str">
        <f>IF(Analysis[Eng]="","",RANK(Analysis[[#This Row],[Eng]],Analysis[Eng],))</f>
        <v/>
      </c>
      <c r="Q8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89" s="1" t="str">
        <f>IF(OR(Form3!O89&lt;&gt;"",Form3!P89&lt;&gt;""),ROUND((SUM(Form3!O89,Form3!P89)/100)*100,0),"")</f>
        <v/>
      </c>
      <c r="S89" s="1" t="str">
        <f>IF(Analysis[[#This Row],[Geo]]="","",RANK(Analysis[Geo],Analysis[Geo],0))</f>
        <v/>
      </c>
      <c r="T8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89" s="1" t="str">
        <f>IF(OR(Form3!Q89&lt;&gt;"",Form3!R89&lt;&gt;""),ROUND((SUM(Form3!Q89,Form3!R89)/150)*100,0),"")</f>
        <v/>
      </c>
      <c r="V89" s="1" t="str">
        <f>IF(Analysis[His]="","",RANK(Analysis[[#This Row],[His]], Analysis[His],0))</f>
        <v/>
      </c>
      <c r="W8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89" s="1" t="str">
        <f>IF(OR(Form3!S89&lt;&gt;"",Form3!T89&lt;&gt;""),ROUND((SUM(Form3!S89,Form3!T89)/200)*100,0),"")</f>
        <v/>
      </c>
      <c r="Y89" s="1" t="str">
        <f>IF(Analysis[Maths]="","",RANK(Analysis[[#This Row],[Maths]],Analysis[Maths],0))</f>
        <v/>
      </c>
      <c r="Z8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89" s="1" t="str">
        <f>IF(OR(Form3!U89&lt;&gt;"",Form3!V89&lt;&gt;""),ROUND((SUM(Form3!U89,Form3!V89)/140)*100,0), "")</f>
        <v/>
      </c>
      <c r="AB89" s="1" t="str">
        <f>IF(Analysis[[#This Row],[Phy]]="","",RANK(Analysis[[#This Row],[Phy]],Analysis[Phy],0))</f>
        <v/>
      </c>
      <c r="AC8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89" s="1" t="str">
        <f>IF(OR(Form3!W89&lt;&gt;"",Form3!X89&lt;&gt;""),ROUND((SUM(Form3!W89,Form3!X89)/150)*100,0), "")</f>
        <v/>
      </c>
      <c r="AE89" s="1" t="str">
        <f>IF(Analysis[Sod]="","",RANK(Analysis[[#This Row],[Sod]],Analysis[Sod], 0))</f>
        <v/>
      </c>
      <c r="AF8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89" s="1" t="str">
        <f>IF(OR(Form3!Y89&lt;&gt;"",Form3!Z89&lt;&gt;""),ROUND((SUM(Form3!Y89,Form3!Z89)/150)*100,0), "")</f>
        <v/>
      </c>
      <c r="AH89" s="1" t="str">
        <f>IF(Analysis[Bk]="","",RANK(Analysis[[#This Row],[Bk]],Analysis[Bk], 0))</f>
        <v/>
      </c>
      <c r="AI8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89" s="1"/>
      <c r="AK89" s="1"/>
    </row>
    <row r="90" spans="1:37" x14ac:dyDescent="0.25">
      <c r="A90" s="1" t="str">
        <f>IF(Form3!A90="","",Form3!A90)</f>
        <v/>
      </c>
      <c r="B90" s="1" t="str">
        <f>IF(Form3!B90="","",Form3!B90)</f>
        <v/>
      </c>
      <c r="C90" s="1" t="str">
        <f>IF(OR(Form3!C90&lt;&gt;"",Form3!D90&lt;&gt;"" ),ROUND(((Form3!C90+Form3!D90)/140)*100,0),"")</f>
        <v/>
      </c>
      <c r="D90" s="1" t="str">
        <f>IF(Analysis[[#This Row],[Agr]]="","", RANK(Analysis[[#This Row],[Agr]],Analysis[Agr],0))</f>
        <v/>
      </c>
      <c r="E9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0" s="1" t="str">
        <f>IF(OR(Form3!E90&lt;&gt;"",Form3!F90&lt;&gt;""),ROUND((SUM(Form3!E90,Form3!F90)/140)*100,0),"")</f>
        <v/>
      </c>
      <c r="G90" s="1" t="str">
        <f>IF(Analysis[Bio]="","",RANK(Analysis[[#This Row],[Bio]],Analysis[Bio],0))</f>
        <v/>
      </c>
      <c r="H9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0" s="1" t="str">
        <f>IF(OR(Form3!G90&lt;&gt;"",Form3!H90&lt;&gt;""),ROUND((SUM(Form3!G90,Form3!H90)/140)*100,0),"")</f>
        <v/>
      </c>
      <c r="J90" s="1" t="str">
        <f>IF(Analysis[[#This Row],[Chem]]="","",RANK(Analysis[[#This Row],[Chem]],Analysis[Chem],0))</f>
        <v/>
      </c>
      <c r="K9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0" s="1" t="str">
        <f>IF(OR(Form3!I90&lt;&gt;"",Form3!J90&lt;&gt;"",Form3!K90&lt;&gt;""),ROUND((SUM(Form3!I90:'Form3'!K90)/220)*100,0),"")</f>
        <v/>
      </c>
      <c r="M90" s="1" t="str">
        <f>IF(Analysis[Chi]="","",RANK(Analysis[[#This Row],[Chi]],Analysis[Chi],0))</f>
        <v/>
      </c>
      <c r="N9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0" s="1" t="str">
        <f>IF(OR(Form3!L90&lt;&gt;"",Form3!M90&lt;&gt;"",Form3!N90&lt;&gt;""),ROUND((SUM(Form3!L90:'Form3'!N90)/200)*100,0),"")</f>
        <v/>
      </c>
      <c r="P90" s="1" t="str">
        <f>IF(Analysis[Eng]="","",RANK(Analysis[[#This Row],[Eng]],Analysis[Eng],))</f>
        <v/>
      </c>
      <c r="Q9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0" s="1" t="str">
        <f>IF(OR(Form3!O90&lt;&gt;"",Form3!P90&lt;&gt;""),ROUND((SUM(Form3!O90,Form3!P90)/100)*100,0),"")</f>
        <v/>
      </c>
      <c r="S90" s="1" t="str">
        <f>IF(Analysis[[#This Row],[Geo]]="","",RANK(Analysis[Geo],Analysis[Geo],0))</f>
        <v/>
      </c>
      <c r="T9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0" s="1" t="str">
        <f>IF(OR(Form3!Q90&lt;&gt;"",Form3!R90&lt;&gt;""),ROUND((SUM(Form3!Q90,Form3!R90)/150)*100,0),"")</f>
        <v/>
      </c>
      <c r="V90" s="1" t="str">
        <f>IF(Analysis[His]="","",RANK(Analysis[[#This Row],[His]], Analysis[His],0))</f>
        <v/>
      </c>
      <c r="W9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0" s="1" t="str">
        <f>IF(OR(Form3!S90&lt;&gt;"",Form3!T90&lt;&gt;""),ROUND((SUM(Form3!S90,Form3!T90)/200)*100,0),"")</f>
        <v/>
      </c>
      <c r="Y90" s="1" t="str">
        <f>IF(Analysis[Maths]="","",RANK(Analysis[[#This Row],[Maths]],Analysis[Maths],0))</f>
        <v/>
      </c>
      <c r="Z9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0" s="1" t="str">
        <f>IF(OR(Form3!U90&lt;&gt;"",Form3!V90&lt;&gt;""),ROUND((SUM(Form3!U90,Form3!V90)/140)*100,0), "")</f>
        <v/>
      </c>
      <c r="AB90" s="1" t="str">
        <f>IF(Analysis[[#This Row],[Phy]]="","",RANK(Analysis[[#This Row],[Phy]],Analysis[Phy],0))</f>
        <v/>
      </c>
      <c r="AC9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0" s="1" t="str">
        <f>IF(OR(Form3!W90&lt;&gt;"",Form3!X90&lt;&gt;""),ROUND((SUM(Form3!W90,Form3!X90)/150)*100,0), "")</f>
        <v/>
      </c>
      <c r="AE90" s="1" t="str">
        <f>IF(Analysis[Sod]="","",RANK(Analysis[[#This Row],[Sod]],Analysis[Sod], 0))</f>
        <v/>
      </c>
      <c r="AF9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0" s="1" t="str">
        <f>IF(OR(Form3!Y90&lt;&gt;"",Form3!Z90&lt;&gt;""),ROUND((SUM(Form3!Y90,Form3!Z90)/150)*100,0), "")</f>
        <v/>
      </c>
      <c r="AH90" s="1" t="str">
        <f>IF(Analysis[Bk]="","",RANK(Analysis[[#This Row],[Bk]],Analysis[Bk], 0))</f>
        <v/>
      </c>
      <c r="AI9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0" s="1"/>
      <c r="AK90" s="1"/>
    </row>
    <row r="91" spans="1:37" x14ac:dyDescent="0.25">
      <c r="A91" s="1" t="str">
        <f>IF(Form3!A91="","",Form3!A91)</f>
        <v/>
      </c>
      <c r="B91" s="1" t="str">
        <f>IF(Form3!B91="","",Form3!B91)</f>
        <v/>
      </c>
      <c r="C91" s="1" t="str">
        <f>IF(OR(Form3!C91&lt;&gt;"",Form3!D91&lt;&gt;"" ),ROUND(((Form3!C91+Form3!D91)/140)*100,0),"")</f>
        <v/>
      </c>
      <c r="D91" s="1" t="str">
        <f>IF(Analysis[[#This Row],[Agr]]="","", RANK(Analysis[[#This Row],[Agr]],Analysis[Agr],0))</f>
        <v/>
      </c>
      <c r="E9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1" s="1" t="str">
        <f>IF(OR(Form3!E91&lt;&gt;"",Form3!F91&lt;&gt;""),ROUND((SUM(Form3!E91,Form3!F91)/140)*100,0),"")</f>
        <v/>
      </c>
      <c r="G91" s="1" t="str">
        <f>IF(Analysis[Bio]="","",RANK(Analysis[[#This Row],[Bio]],Analysis[Bio],0))</f>
        <v/>
      </c>
      <c r="H9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1" s="1" t="str">
        <f>IF(OR(Form3!G91&lt;&gt;"",Form3!H91&lt;&gt;""),ROUND((SUM(Form3!G91,Form3!H91)/140)*100,0),"")</f>
        <v/>
      </c>
      <c r="J91" s="1" t="str">
        <f>IF(Analysis[[#This Row],[Chem]]="","",RANK(Analysis[[#This Row],[Chem]],Analysis[Chem],0))</f>
        <v/>
      </c>
      <c r="K9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1" s="1" t="str">
        <f>IF(OR(Form3!I91&lt;&gt;"",Form3!J91&lt;&gt;"",Form3!K91&lt;&gt;""),ROUND((SUM(Form3!I91:'Form3'!K91)/220)*100,0),"")</f>
        <v/>
      </c>
      <c r="M91" s="1" t="str">
        <f>IF(Analysis[Chi]="","",RANK(Analysis[[#This Row],[Chi]],Analysis[Chi],0))</f>
        <v/>
      </c>
      <c r="N9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1" s="1" t="str">
        <f>IF(OR(Form3!L91&lt;&gt;"",Form3!M91&lt;&gt;"",Form3!N91&lt;&gt;""),ROUND((SUM(Form3!L91:'Form3'!N91)/200)*100,0),"")</f>
        <v/>
      </c>
      <c r="P91" s="1" t="str">
        <f>IF(Analysis[Eng]="","",RANK(Analysis[[#This Row],[Eng]],Analysis[Eng],))</f>
        <v/>
      </c>
      <c r="Q9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1" s="1" t="str">
        <f>IF(OR(Form3!O91&lt;&gt;"",Form3!P91&lt;&gt;""),ROUND((SUM(Form3!O91,Form3!P91)/100)*100,0),"")</f>
        <v/>
      </c>
      <c r="S91" s="1" t="str">
        <f>IF(Analysis[[#This Row],[Geo]]="","",RANK(Analysis[Geo],Analysis[Geo],0))</f>
        <v/>
      </c>
      <c r="T9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1" s="1" t="str">
        <f>IF(OR(Form3!Q91&lt;&gt;"",Form3!R91&lt;&gt;""),ROUND((SUM(Form3!Q91,Form3!R91)/150)*100,0),"")</f>
        <v/>
      </c>
      <c r="V91" s="1" t="str">
        <f>IF(Analysis[His]="","",RANK(Analysis[[#This Row],[His]], Analysis[His],0))</f>
        <v/>
      </c>
      <c r="W9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1" s="1" t="str">
        <f>IF(OR(Form3!S91&lt;&gt;"",Form3!T91&lt;&gt;""),ROUND((SUM(Form3!S91,Form3!T91)/200)*100,0),"")</f>
        <v/>
      </c>
      <c r="Y91" s="1" t="str">
        <f>IF(Analysis[Maths]="","",RANK(Analysis[[#This Row],[Maths]],Analysis[Maths],0))</f>
        <v/>
      </c>
      <c r="Z9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1" s="1" t="str">
        <f>IF(OR(Form3!U91&lt;&gt;"",Form3!V91&lt;&gt;""),ROUND((SUM(Form3!U91,Form3!V91)/140)*100,0), "")</f>
        <v/>
      </c>
      <c r="AB91" s="1" t="str">
        <f>IF(Analysis[[#This Row],[Phy]]="","",RANK(Analysis[[#This Row],[Phy]],Analysis[Phy],0))</f>
        <v/>
      </c>
      <c r="AC9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1" s="1" t="str">
        <f>IF(OR(Form3!W91&lt;&gt;"",Form3!X91&lt;&gt;""),ROUND((SUM(Form3!W91,Form3!X91)/150)*100,0), "")</f>
        <v/>
      </c>
      <c r="AE91" s="1" t="str">
        <f>IF(Analysis[Sod]="","",RANK(Analysis[[#This Row],[Sod]],Analysis[Sod], 0))</f>
        <v/>
      </c>
      <c r="AF9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1" s="1" t="str">
        <f>IF(OR(Form3!Y91&lt;&gt;"",Form3!Z91&lt;&gt;""),ROUND((SUM(Form3!Y91,Form3!Z91)/150)*100,0), "")</f>
        <v/>
      </c>
      <c r="AH91" s="1" t="str">
        <f>IF(Analysis[Bk]="","",RANK(Analysis[[#This Row],[Bk]],Analysis[Bk], 0))</f>
        <v/>
      </c>
      <c r="AI9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1" s="1"/>
      <c r="AK91" s="1"/>
    </row>
    <row r="92" spans="1:37" x14ac:dyDescent="0.25">
      <c r="A92" s="1" t="str">
        <f>IF(Form3!A92="","",Form3!A92)</f>
        <v/>
      </c>
      <c r="B92" s="1" t="str">
        <f>IF(Form3!B92="","",Form3!B92)</f>
        <v/>
      </c>
      <c r="C92" s="1" t="str">
        <f>IF(OR(Form3!C92&lt;&gt;"",Form3!D92&lt;&gt;"" ),ROUND(((Form3!C92+Form3!D92)/140)*100,0),"")</f>
        <v/>
      </c>
      <c r="D92" s="1" t="str">
        <f>IF(Analysis[[#This Row],[Agr]]="","", RANK(Analysis[[#This Row],[Agr]],Analysis[Agr],0))</f>
        <v/>
      </c>
      <c r="E9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2" s="1" t="str">
        <f>IF(OR(Form3!E92&lt;&gt;"",Form3!F92&lt;&gt;""),ROUND((SUM(Form3!E92,Form3!F92)/140)*100,0),"")</f>
        <v/>
      </c>
      <c r="G92" s="1" t="str">
        <f>IF(Analysis[Bio]="","",RANK(Analysis[[#This Row],[Bio]],Analysis[Bio],0))</f>
        <v/>
      </c>
      <c r="H9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2" s="1" t="str">
        <f>IF(OR(Form3!G92&lt;&gt;"",Form3!H92&lt;&gt;""),ROUND((SUM(Form3!G92,Form3!H92)/140)*100,0),"")</f>
        <v/>
      </c>
      <c r="J92" s="1" t="str">
        <f>IF(Analysis[[#This Row],[Chem]]="","",RANK(Analysis[[#This Row],[Chem]],Analysis[Chem],0))</f>
        <v/>
      </c>
      <c r="K9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2" s="1" t="str">
        <f>IF(OR(Form3!I92&lt;&gt;"",Form3!J92&lt;&gt;"",Form3!K92&lt;&gt;""),ROUND((SUM(Form3!I92:'Form3'!K92)/220)*100,0),"")</f>
        <v/>
      </c>
      <c r="M92" s="1" t="str">
        <f>IF(Analysis[Chi]="","",RANK(Analysis[[#This Row],[Chi]],Analysis[Chi],0))</f>
        <v/>
      </c>
      <c r="N9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2" s="1" t="str">
        <f>IF(OR(Form3!L92&lt;&gt;"",Form3!M92&lt;&gt;"",Form3!N92&lt;&gt;""),ROUND((SUM(Form3!L92:'Form3'!N92)/200)*100,0),"")</f>
        <v/>
      </c>
      <c r="P92" s="1" t="str">
        <f>IF(Analysis[Eng]="","",RANK(Analysis[[#This Row],[Eng]],Analysis[Eng],))</f>
        <v/>
      </c>
      <c r="Q9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2" s="1" t="str">
        <f>IF(OR(Form3!O92&lt;&gt;"",Form3!P92&lt;&gt;""),ROUND((SUM(Form3!O92,Form3!P92)/100)*100,0),"")</f>
        <v/>
      </c>
      <c r="S92" s="1" t="str">
        <f>IF(Analysis[[#This Row],[Geo]]="","",RANK(Analysis[Geo],Analysis[Geo],0))</f>
        <v/>
      </c>
      <c r="T9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2" s="1" t="str">
        <f>IF(OR(Form3!Q92&lt;&gt;"",Form3!R92&lt;&gt;""),ROUND((SUM(Form3!Q92,Form3!R92)/150)*100,0),"")</f>
        <v/>
      </c>
      <c r="V92" s="1" t="str">
        <f>IF(Analysis[His]="","",RANK(Analysis[[#This Row],[His]], Analysis[His],0))</f>
        <v/>
      </c>
      <c r="W9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2" s="1" t="str">
        <f>IF(OR(Form3!S92&lt;&gt;"",Form3!T92&lt;&gt;""),ROUND((SUM(Form3!S92,Form3!T92)/200)*100,0),"")</f>
        <v/>
      </c>
      <c r="Y92" s="1" t="str">
        <f>IF(Analysis[Maths]="","",RANK(Analysis[[#This Row],[Maths]],Analysis[Maths],0))</f>
        <v/>
      </c>
      <c r="Z9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2" s="1" t="str">
        <f>IF(OR(Form3!U92&lt;&gt;"",Form3!V92&lt;&gt;""),ROUND((SUM(Form3!U92,Form3!V92)/140)*100,0), "")</f>
        <v/>
      </c>
      <c r="AB92" s="1" t="str">
        <f>IF(Analysis[[#This Row],[Phy]]="","",RANK(Analysis[[#This Row],[Phy]],Analysis[Phy],0))</f>
        <v/>
      </c>
      <c r="AC9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2" s="1" t="str">
        <f>IF(OR(Form3!W92&lt;&gt;"",Form3!X92&lt;&gt;""),ROUND((SUM(Form3!W92,Form3!X92)/150)*100,0), "")</f>
        <v/>
      </c>
      <c r="AE92" s="1" t="str">
        <f>IF(Analysis[Sod]="","",RANK(Analysis[[#This Row],[Sod]],Analysis[Sod], 0))</f>
        <v/>
      </c>
      <c r="AF9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2" s="1" t="str">
        <f>IF(OR(Form3!Y92&lt;&gt;"",Form3!Z92&lt;&gt;""),ROUND((SUM(Form3!Y92,Form3!Z92)/150)*100,0), "")</f>
        <v/>
      </c>
      <c r="AH92" s="1" t="str">
        <f>IF(Analysis[Bk]="","",RANK(Analysis[[#This Row],[Bk]],Analysis[Bk], 0))</f>
        <v/>
      </c>
      <c r="AI9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2" s="1"/>
      <c r="AK92" s="1"/>
    </row>
    <row r="93" spans="1:37" x14ac:dyDescent="0.25">
      <c r="A93" s="1" t="str">
        <f>IF(Form3!A93="","",Form3!A93)</f>
        <v/>
      </c>
      <c r="B93" s="1" t="str">
        <f>IF(Form3!B93="","",Form3!B93)</f>
        <v/>
      </c>
      <c r="C93" s="1" t="str">
        <f>IF(OR(Form3!C93&lt;&gt;"",Form3!D93&lt;&gt;"" ),ROUND(((Form3!C93+Form3!D93)/140)*100,0),"")</f>
        <v/>
      </c>
      <c r="D93" s="1" t="str">
        <f>IF(Analysis[[#This Row],[Agr]]="","", RANK(Analysis[[#This Row],[Agr]],Analysis[Agr],0))</f>
        <v/>
      </c>
      <c r="E9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3" s="1" t="str">
        <f>IF(OR(Form3!E93&lt;&gt;"",Form3!F93&lt;&gt;""),ROUND((SUM(Form3!E93,Form3!F93)/140)*100,0),"")</f>
        <v/>
      </c>
      <c r="G93" s="1" t="str">
        <f>IF(Analysis[Bio]="","",RANK(Analysis[[#This Row],[Bio]],Analysis[Bio],0))</f>
        <v/>
      </c>
      <c r="H9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3" s="1" t="str">
        <f>IF(OR(Form3!G93&lt;&gt;"",Form3!H93&lt;&gt;""),ROUND((SUM(Form3!G93,Form3!H93)/140)*100,0),"")</f>
        <v/>
      </c>
      <c r="J93" s="1" t="str">
        <f>IF(Analysis[[#This Row],[Chem]]="","",RANK(Analysis[[#This Row],[Chem]],Analysis[Chem],0))</f>
        <v/>
      </c>
      <c r="K9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3" s="1" t="str">
        <f>IF(OR(Form3!I93&lt;&gt;"",Form3!J93&lt;&gt;"",Form3!K93&lt;&gt;""),ROUND((SUM(Form3!I93:'Form3'!K93)/220)*100,0),"")</f>
        <v/>
      </c>
      <c r="M93" s="1" t="str">
        <f>IF(Analysis[Chi]="","",RANK(Analysis[[#This Row],[Chi]],Analysis[Chi],0))</f>
        <v/>
      </c>
      <c r="N9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3" s="1" t="str">
        <f>IF(OR(Form3!L93&lt;&gt;"",Form3!M93&lt;&gt;"",Form3!N93&lt;&gt;""),ROUND((SUM(Form3!L93:'Form3'!N93)/200)*100,0),"")</f>
        <v/>
      </c>
      <c r="P93" s="1" t="str">
        <f>IF(Analysis[Eng]="","",RANK(Analysis[[#This Row],[Eng]],Analysis[Eng],))</f>
        <v/>
      </c>
      <c r="Q9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3" s="1" t="str">
        <f>IF(OR(Form3!O93&lt;&gt;"",Form3!P93&lt;&gt;""),ROUND((SUM(Form3!O93,Form3!P93)/100)*100,0),"")</f>
        <v/>
      </c>
      <c r="S93" s="1" t="str">
        <f>IF(Analysis[[#This Row],[Geo]]="","",RANK(Analysis[Geo],Analysis[Geo],0))</f>
        <v/>
      </c>
      <c r="T9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3" s="1" t="str">
        <f>IF(OR(Form3!Q93&lt;&gt;"",Form3!R93&lt;&gt;""),ROUND((SUM(Form3!Q93,Form3!R93)/150)*100,0),"")</f>
        <v/>
      </c>
      <c r="V93" s="1" t="str">
        <f>IF(Analysis[His]="","",RANK(Analysis[[#This Row],[His]], Analysis[His],0))</f>
        <v/>
      </c>
      <c r="W9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3" s="1" t="str">
        <f>IF(OR(Form3!S93&lt;&gt;"",Form3!T93&lt;&gt;""),ROUND((SUM(Form3!S93,Form3!T93)/200)*100,0),"")</f>
        <v/>
      </c>
      <c r="Y93" s="1" t="str">
        <f>IF(Analysis[Maths]="","",RANK(Analysis[[#This Row],[Maths]],Analysis[Maths],0))</f>
        <v/>
      </c>
      <c r="Z9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3" s="1" t="str">
        <f>IF(OR(Form3!U93&lt;&gt;"",Form3!V93&lt;&gt;""),ROUND((SUM(Form3!U93,Form3!V93)/140)*100,0), "")</f>
        <v/>
      </c>
      <c r="AB93" s="1" t="str">
        <f>IF(Analysis[[#This Row],[Phy]]="","",RANK(Analysis[[#This Row],[Phy]],Analysis[Phy],0))</f>
        <v/>
      </c>
      <c r="AC9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3" s="1" t="str">
        <f>IF(OR(Form3!W93&lt;&gt;"",Form3!X93&lt;&gt;""),ROUND((SUM(Form3!W93,Form3!X93)/150)*100,0), "")</f>
        <v/>
      </c>
      <c r="AE93" s="1" t="str">
        <f>IF(Analysis[Sod]="","",RANK(Analysis[[#This Row],[Sod]],Analysis[Sod], 0))</f>
        <v/>
      </c>
      <c r="AF9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3" s="1" t="str">
        <f>IF(OR(Form3!Y93&lt;&gt;"",Form3!Z93&lt;&gt;""),ROUND((SUM(Form3!Y93,Form3!Z93)/150)*100,0), "")</f>
        <v/>
      </c>
      <c r="AH93" s="1" t="str">
        <f>IF(Analysis[Bk]="","",RANK(Analysis[[#This Row],[Bk]],Analysis[Bk], 0))</f>
        <v/>
      </c>
      <c r="AI9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3" s="1"/>
      <c r="AK93" s="1"/>
    </row>
    <row r="94" spans="1:37" x14ac:dyDescent="0.25">
      <c r="A94" s="1" t="str">
        <f>IF(Form3!A94="","",Form3!A94)</f>
        <v/>
      </c>
      <c r="B94" s="1" t="str">
        <f>IF(Form3!B94="","",Form3!B94)</f>
        <v/>
      </c>
      <c r="C94" s="1" t="str">
        <f>IF(OR(Form3!C94&lt;&gt;"",Form3!D94&lt;&gt;"" ),ROUND(((Form3!C94+Form3!D94)/140)*100,0),"")</f>
        <v/>
      </c>
      <c r="D94" s="1" t="str">
        <f>IF(Analysis[[#This Row],[Agr]]="","", RANK(Analysis[[#This Row],[Agr]],Analysis[Agr],0))</f>
        <v/>
      </c>
      <c r="E9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4" s="1" t="str">
        <f>IF(OR(Form3!E94&lt;&gt;"",Form3!F94&lt;&gt;""),ROUND((SUM(Form3!E94,Form3!F94)/140)*100,0),"")</f>
        <v/>
      </c>
      <c r="G94" s="1" t="str">
        <f>IF(Analysis[Bio]="","",RANK(Analysis[[#This Row],[Bio]],Analysis[Bio],0))</f>
        <v/>
      </c>
      <c r="H9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4" s="1" t="str">
        <f>IF(OR(Form3!G94&lt;&gt;"",Form3!H94&lt;&gt;""),ROUND((SUM(Form3!G94,Form3!H94)/140)*100,0),"")</f>
        <v/>
      </c>
      <c r="J94" s="1" t="str">
        <f>IF(Analysis[[#This Row],[Chem]]="","",RANK(Analysis[[#This Row],[Chem]],Analysis[Chem],0))</f>
        <v/>
      </c>
      <c r="K9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4" s="1" t="str">
        <f>IF(OR(Form3!I94&lt;&gt;"",Form3!J94&lt;&gt;"",Form3!K94&lt;&gt;""),ROUND((SUM(Form3!I94:'Form3'!K94)/220)*100,0),"")</f>
        <v/>
      </c>
      <c r="M94" s="1" t="str">
        <f>IF(Analysis[Chi]="","",RANK(Analysis[[#This Row],[Chi]],Analysis[Chi],0))</f>
        <v/>
      </c>
      <c r="N9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4" s="1" t="str">
        <f>IF(OR(Form3!L94&lt;&gt;"",Form3!M94&lt;&gt;"",Form3!N94&lt;&gt;""),ROUND((SUM(Form3!L94:'Form3'!N94)/200)*100,0),"")</f>
        <v/>
      </c>
      <c r="P94" s="1" t="str">
        <f>IF(Analysis[Eng]="","",RANK(Analysis[[#This Row],[Eng]],Analysis[Eng],))</f>
        <v/>
      </c>
      <c r="Q9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4" s="1" t="str">
        <f>IF(OR(Form3!O94&lt;&gt;"",Form3!P94&lt;&gt;""),ROUND((SUM(Form3!O94,Form3!P94)/100)*100,0),"")</f>
        <v/>
      </c>
      <c r="S94" s="1" t="str">
        <f>IF(Analysis[[#This Row],[Geo]]="","",RANK(Analysis[Geo],Analysis[Geo],0))</f>
        <v/>
      </c>
      <c r="T9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4" s="1" t="str">
        <f>IF(OR(Form3!Q94&lt;&gt;"",Form3!R94&lt;&gt;""),ROUND((SUM(Form3!Q94,Form3!R94)/150)*100,0),"")</f>
        <v/>
      </c>
      <c r="V94" s="1" t="str">
        <f>IF(Analysis[His]="","",RANK(Analysis[[#This Row],[His]], Analysis[His],0))</f>
        <v/>
      </c>
      <c r="W9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4" s="1" t="str">
        <f>IF(OR(Form3!S94&lt;&gt;"",Form3!T94&lt;&gt;""),ROUND((SUM(Form3!S94,Form3!T94)/200)*100,0),"")</f>
        <v/>
      </c>
      <c r="Y94" s="1" t="str">
        <f>IF(Analysis[Maths]="","",RANK(Analysis[[#This Row],[Maths]],Analysis[Maths],0))</f>
        <v/>
      </c>
      <c r="Z9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4" s="1" t="str">
        <f>IF(OR(Form3!U94&lt;&gt;"",Form3!V94&lt;&gt;""),ROUND((SUM(Form3!U94,Form3!V94)/140)*100,0), "")</f>
        <v/>
      </c>
      <c r="AB94" s="1" t="str">
        <f>IF(Analysis[[#This Row],[Phy]]="","",RANK(Analysis[[#This Row],[Phy]],Analysis[Phy],0))</f>
        <v/>
      </c>
      <c r="AC9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4" s="1" t="str">
        <f>IF(OR(Form3!W94&lt;&gt;"",Form3!X94&lt;&gt;""),ROUND((SUM(Form3!W94,Form3!X94)/150)*100,0), "")</f>
        <v/>
      </c>
      <c r="AE94" s="1" t="str">
        <f>IF(Analysis[Sod]="","",RANK(Analysis[[#This Row],[Sod]],Analysis[Sod], 0))</f>
        <v/>
      </c>
      <c r="AF9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4" s="1" t="str">
        <f>IF(OR(Form3!Y94&lt;&gt;"",Form3!Z94&lt;&gt;""),ROUND((SUM(Form3!Y94,Form3!Z94)/150)*100,0), "")</f>
        <v/>
      </c>
      <c r="AH94" s="1" t="str">
        <f>IF(Analysis[Bk]="","",RANK(Analysis[[#This Row],[Bk]],Analysis[Bk], 0))</f>
        <v/>
      </c>
      <c r="AI9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4" s="1"/>
      <c r="AK94" s="1"/>
    </row>
    <row r="95" spans="1:37" x14ac:dyDescent="0.25">
      <c r="A95" s="1" t="str">
        <f>IF(Form3!A95="","",Form3!A95)</f>
        <v/>
      </c>
      <c r="B95" s="1" t="str">
        <f>IF(Form3!B95="","",Form3!B95)</f>
        <v/>
      </c>
      <c r="C95" s="1" t="str">
        <f>IF(OR(Form3!C95&lt;&gt;"",Form3!D95&lt;&gt;"" ),ROUND(((Form3!C95+Form3!D95)/140)*100,0),"")</f>
        <v/>
      </c>
      <c r="D95" s="1" t="str">
        <f>IF(Analysis[[#This Row],[Agr]]="","", RANK(Analysis[[#This Row],[Agr]],Analysis[Agr],0))</f>
        <v/>
      </c>
      <c r="E9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5" s="1" t="str">
        <f>IF(OR(Form3!E95&lt;&gt;"",Form3!F95&lt;&gt;""),ROUND((SUM(Form3!E95,Form3!F95)/140)*100,0),"")</f>
        <v/>
      </c>
      <c r="G95" s="1" t="str">
        <f>IF(Analysis[Bio]="","",RANK(Analysis[[#This Row],[Bio]],Analysis[Bio],0))</f>
        <v/>
      </c>
      <c r="H9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5" s="1" t="str">
        <f>IF(OR(Form3!G95&lt;&gt;"",Form3!H95&lt;&gt;""),ROUND((SUM(Form3!G95,Form3!H95)/140)*100,0),"")</f>
        <v/>
      </c>
      <c r="J95" s="1" t="str">
        <f>IF(Analysis[[#This Row],[Chem]]="","",RANK(Analysis[[#This Row],[Chem]],Analysis[Chem],0))</f>
        <v/>
      </c>
      <c r="K9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5" s="1" t="str">
        <f>IF(OR(Form3!I95&lt;&gt;"",Form3!J95&lt;&gt;"",Form3!K95&lt;&gt;""),ROUND((SUM(Form3!I95:'Form3'!K95)/220)*100,0),"")</f>
        <v/>
      </c>
      <c r="M95" s="1" t="str">
        <f>IF(Analysis[Chi]="","",RANK(Analysis[[#This Row],[Chi]],Analysis[Chi],0))</f>
        <v/>
      </c>
      <c r="N9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5" s="1" t="str">
        <f>IF(OR(Form3!L95&lt;&gt;"",Form3!M95&lt;&gt;"",Form3!N95&lt;&gt;""),ROUND((SUM(Form3!L95:'Form3'!N95)/200)*100,0),"")</f>
        <v/>
      </c>
      <c r="P95" s="1" t="str">
        <f>IF(Analysis[Eng]="","",RANK(Analysis[[#This Row],[Eng]],Analysis[Eng],))</f>
        <v/>
      </c>
      <c r="Q9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5" s="1" t="str">
        <f>IF(OR(Form3!O95&lt;&gt;"",Form3!P95&lt;&gt;""),ROUND((SUM(Form3!O95,Form3!P95)/100)*100,0),"")</f>
        <v/>
      </c>
      <c r="S95" s="1" t="str">
        <f>IF(Analysis[[#This Row],[Geo]]="","",RANK(Analysis[Geo],Analysis[Geo],0))</f>
        <v/>
      </c>
      <c r="T9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5" s="1" t="str">
        <f>IF(OR(Form3!Q95&lt;&gt;"",Form3!R95&lt;&gt;""),ROUND((SUM(Form3!Q95,Form3!R95)/150)*100,0),"")</f>
        <v/>
      </c>
      <c r="V95" s="1" t="str">
        <f>IF(Analysis[His]="","",RANK(Analysis[[#This Row],[His]], Analysis[His],0))</f>
        <v/>
      </c>
      <c r="W9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5" s="1" t="str">
        <f>IF(OR(Form3!S95&lt;&gt;"",Form3!T95&lt;&gt;""),ROUND((SUM(Form3!S95,Form3!T95)/200)*100,0),"")</f>
        <v/>
      </c>
      <c r="Y95" s="1" t="str">
        <f>IF(Analysis[Maths]="","",RANK(Analysis[[#This Row],[Maths]],Analysis[Maths],0))</f>
        <v/>
      </c>
      <c r="Z9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5" s="1" t="str">
        <f>IF(OR(Form3!U95&lt;&gt;"",Form3!V95&lt;&gt;""),ROUND((SUM(Form3!U95,Form3!V95)/140)*100,0), "")</f>
        <v/>
      </c>
      <c r="AB95" s="1" t="str">
        <f>IF(Analysis[[#This Row],[Phy]]="","",RANK(Analysis[[#This Row],[Phy]],Analysis[Phy],0))</f>
        <v/>
      </c>
      <c r="AC9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5" s="1" t="str">
        <f>IF(OR(Form3!W95&lt;&gt;"",Form3!X95&lt;&gt;""),ROUND((SUM(Form3!W95,Form3!X95)/150)*100,0), "")</f>
        <v/>
      </c>
      <c r="AE95" s="1" t="str">
        <f>IF(Analysis[Sod]="","",RANK(Analysis[[#This Row],[Sod]],Analysis[Sod], 0))</f>
        <v/>
      </c>
      <c r="AF9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5" s="1" t="str">
        <f>IF(OR(Form3!Y95&lt;&gt;"",Form3!Z95&lt;&gt;""),ROUND((SUM(Form3!Y95,Form3!Z95)/150)*100,0), "")</f>
        <v/>
      </c>
      <c r="AH95" s="1" t="str">
        <f>IF(Analysis[Bk]="","",RANK(Analysis[[#This Row],[Bk]],Analysis[Bk], 0))</f>
        <v/>
      </c>
      <c r="AI9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5" s="1"/>
      <c r="AK95" s="1"/>
    </row>
    <row r="96" spans="1:37" x14ac:dyDescent="0.25">
      <c r="A96" s="1" t="str">
        <f>IF(Form3!A96="","",Form3!A96)</f>
        <v/>
      </c>
      <c r="B96" s="1" t="str">
        <f>IF(Form3!B96="","",Form3!B96)</f>
        <v/>
      </c>
      <c r="C96" s="1" t="str">
        <f>IF(OR(Form3!C96&lt;&gt;"",Form3!D96&lt;&gt;"" ),ROUND(((Form3!C96+Form3!D96)/140)*100,0),"")</f>
        <v/>
      </c>
      <c r="D96" s="1" t="str">
        <f>IF(Analysis[[#This Row],[Agr]]="","", RANK(Analysis[[#This Row],[Agr]],Analysis[Agr],0))</f>
        <v/>
      </c>
      <c r="E9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6" s="1" t="str">
        <f>IF(OR(Form3!E96&lt;&gt;"",Form3!F96&lt;&gt;""),ROUND((SUM(Form3!E96,Form3!F96)/140)*100,0),"")</f>
        <v/>
      </c>
      <c r="G96" s="1" t="str">
        <f>IF(Analysis[Bio]="","",RANK(Analysis[[#This Row],[Bio]],Analysis[Bio],0))</f>
        <v/>
      </c>
      <c r="H9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6" s="1" t="str">
        <f>IF(OR(Form3!G96&lt;&gt;"",Form3!H96&lt;&gt;""),ROUND((SUM(Form3!G96,Form3!H96)/140)*100,0),"")</f>
        <v/>
      </c>
      <c r="J96" s="1" t="str">
        <f>IF(Analysis[[#This Row],[Chem]]="","",RANK(Analysis[[#This Row],[Chem]],Analysis[Chem],0))</f>
        <v/>
      </c>
      <c r="K9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6" s="1" t="str">
        <f>IF(OR(Form3!I96&lt;&gt;"",Form3!J96&lt;&gt;"",Form3!K96&lt;&gt;""),ROUND((SUM(Form3!I96:'Form3'!K96)/220)*100,0),"")</f>
        <v/>
      </c>
      <c r="M96" s="1" t="str">
        <f>IF(Analysis[Chi]="","",RANK(Analysis[[#This Row],[Chi]],Analysis[Chi],0))</f>
        <v/>
      </c>
      <c r="N9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6" s="1" t="str">
        <f>IF(OR(Form3!L96&lt;&gt;"",Form3!M96&lt;&gt;"",Form3!N96&lt;&gt;""),ROUND((SUM(Form3!L96:'Form3'!N96)/200)*100,0),"")</f>
        <v/>
      </c>
      <c r="P96" s="1" t="str">
        <f>IF(Analysis[Eng]="","",RANK(Analysis[[#This Row],[Eng]],Analysis[Eng],))</f>
        <v/>
      </c>
      <c r="Q9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6" s="1" t="str">
        <f>IF(OR(Form3!O96&lt;&gt;"",Form3!P96&lt;&gt;""),ROUND((SUM(Form3!O96,Form3!P96)/100)*100,0),"")</f>
        <v/>
      </c>
      <c r="S96" s="1" t="str">
        <f>IF(Analysis[[#This Row],[Geo]]="","",RANK(Analysis[Geo],Analysis[Geo],0))</f>
        <v/>
      </c>
      <c r="T9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6" s="1" t="str">
        <f>IF(OR(Form3!Q96&lt;&gt;"",Form3!R96&lt;&gt;""),ROUND((SUM(Form3!Q96,Form3!R96)/150)*100,0),"")</f>
        <v/>
      </c>
      <c r="V96" s="1" t="str">
        <f>IF(Analysis[His]="","",RANK(Analysis[[#This Row],[His]], Analysis[His],0))</f>
        <v/>
      </c>
      <c r="W9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6" s="1" t="str">
        <f>IF(OR(Form3!S96&lt;&gt;"",Form3!T96&lt;&gt;""),ROUND((SUM(Form3!S96,Form3!T96)/200)*100,0),"")</f>
        <v/>
      </c>
      <c r="Y96" s="1" t="str">
        <f>IF(Analysis[Maths]="","",RANK(Analysis[[#This Row],[Maths]],Analysis[Maths],0))</f>
        <v/>
      </c>
      <c r="Z9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6" s="1" t="str">
        <f>IF(OR(Form3!U96&lt;&gt;"",Form3!V96&lt;&gt;""),ROUND((SUM(Form3!U96,Form3!V96)/140)*100,0), "")</f>
        <v/>
      </c>
      <c r="AB96" s="1" t="str">
        <f>IF(Analysis[[#This Row],[Phy]]="","",RANK(Analysis[[#This Row],[Phy]],Analysis[Phy],0))</f>
        <v/>
      </c>
      <c r="AC9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6" s="1" t="str">
        <f>IF(OR(Form3!W96&lt;&gt;"",Form3!X96&lt;&gt;""),ROUND((SUM(Form3!W96,Form3!X96)/150)*100,0), "")</f>
        <v/>
      </c>
      <c r="AE96" s="1" t="str">
        <f>IF(Analysis[Sod]="","",RANK(Analysis[[#This Row],[Sod]],Analysis[Sod], 0))</f>
        <v/>
      </c>
      <c r="AF9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6" s="1" t="str">
        <f>IF(OR(Form3!Y96&lt;&gt;"",Form3!Z96&lt;&gt;""),ROUND((SUM(Form3!Y96,Form3!Z96)/150)*100,0), "")</f>
        <v/>
      </c>
      <c r="AH96" s="1" t="str">
        <f>IF(Analysis[Bk]="","",RANK(Analysis[[#This Row],[Bk]],Analysis[Bk], 0))</f>
        <v/>
      </c>
      <c r="AI9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6" s="1"/>
      <c r="AK96" s="1"/>
    </row>
    <row r="97" spans="1:37" x14ac:dyDescent="0.25">
      <c r="A97" s="1" t="str">
        <f>IF(Form3!A97="","",Form3!A97)</f>
        <v/>
      </c>
      <c r="B97" s="1" t="str">
        <f>IF(Form3!B97="","",Form3!B97)</f>
        <v/>
      </c>
      <c r="C97" s="1" t="str">
        <f>IF(OR(Form3!C97&lt;&gt;"",Form3!D97&lt;&gt;"" ),ROUND(((Form3!C97+Form3!D97)/140)*100,0),"")</f>
        <v/>
      </c>
      <c r="D97" s="1" t="str">
        <f>IF(Analysis[[#This Row],[Agr]]="","", RANK(Analysis[[#This Row],[Agr]],Analysis[Agr],0))</f>
        <v/>
      </c>
      <c r="E9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7" s="1" t="str">
        <f>IF(OR(Form3!E97&lt;&gt;"",Form3!F97&lt;&gt;""),ROUND((SUM(Form3!E97,Form3!F97)/140)*100,0),"")</f>
        <v/>
      </c>
      <c r="G97" s="1" t="str">
        <f>IF(Analysis[Bio]="","",RANK(Analysis[[#This Row],[Bio]],Analysis[Bio],0))</f>
        <v/>
      </c>
      <c r="H9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7" s="1" t="str">
        <f>IF(OR(Form3!G97&lt;&gt;"",Form3!H97&lt;&gt;""),ROUND((SUM(Form3!G97,Form3!H97)/140)*100,0),"")</f>
        <v/>
      </c>
      <c r="J97" s="1" t="str">
        <f>IF(Analysis[[#This Row],[Chem]]="","",RANK(Analysis[[#This Row],[Chem]],Analysis[Chem],0))</f>
        <v/>
      </c>
      <c r="K9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7" s="1" t="str">
        <f>IF(OR(Form3!I97&lt;&gt;"",Form3!J97&lt;&gt;"",Form3!K97&lt;&gt;""),ROUND((SUM(Form3!I97:'Form3'!K97)/220)*100,0),"")</f>
        <v/>
      </c>
      <c r="M97" s="1" t="str">
        <f>IF(Analysis[Chi]="","",RANK(Analysis[[#This Row],[Chi]],Analysis[Chi],0))</f>
        <v/>
      </c>
      <c r="N9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7" s="1" t="str">
        <f>IF(OR(Form3!L97&lt;&gt;"",Form3!M97&lt;&gt;"",Form3!N97&lt;&gt;""),ROUND((SUM(Form3!L97:'Form3'!N97)/200)*100,0),"")</f>
        <v/>
      </c>
      <c r="P97" s="1" t="str">
        <f>IF(Analysis[Eng]="","",RANK(Analysis[[#This Row],[Eng]],Analysis[Eng],))</f>
        <v/>
      </c>
      <c r="Q9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7" s="1" t="str">
        <f>IF(OR(Form3!O97&lt;&gt;"",Form3!P97&lt;&gt;""),ROUND((SUM(Form3!O97,Form3!P97)/100)*100,0),"")</f>
        <v/>
      </c>
      <c r="S97" s="1" t="str">
        <f>IF(Analysis[[#This Row],[Geo]]="","",RANK(Analysis[Geo],Analysis[Geo],0))</f>
        <v/>
      </c>
      <c r="T9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7" s="1" t="str">
        <f>IF(OR(Form3!Q97&lt;&gt;"",Form3!R97&lt;&gt;""),ROUND((SUM(Form3!Q97,Form3!R97)/150)*100,0),"")</f>
        <v/>
      </c>
      <c r="V97" s="1" t="str">
        <f>IF(Analysis[His]="","",RANK(Analysis[[#This Row],[His]], Analysis[His],0))</f>
        <v/>
      </c>
      <c r="W9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7" s="1" t="str">
        <f>IF(OR(Form3!S97&lt;&gt;"",Form3!T97&lt;&gt;""),ROUND((SUM(Form3!S97,Form3!T97)/200)*100,0),"")</f>
        <v/>
      </c>
      <c r="Y97" s="1" t="str">
        <f>IF(Analysis[Maths]="","",RANK(Analysis[[#This Row],[Maths]],Analysis[Maths],0))</f>
        <v/>
      </c>
      <c r="Z9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7" s="1" t="str">
        <f>IF(OR(Form3!U97&lt;&gt;"",Form3!V97&lt;&gt;""),ROUND((SUM(Form3!U97,Form3!V97)/140)*100,0), "")</f>
        <v/>
      </c>
      <c r="AB97" s="1" t="str">
        <f>IF(Analysis[[#This Row],[Phy]]="","",RANK(Analysis[[#This Row],[Phy]],Analysis[Phy],0))</f>
        <v/>
      </c>
      <c r="AC9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7" s="1" t="str">
        <f>IF(OR(Form3!W97&lt;&gt;"",Form3!X97&lt;&gt;""),ROUND((SUM(Form3!W97,Form3!X97)/150)*100,0), "")</f>
        <v/>
      </c>
      <c r="AE97" s="1" t="str">
        <f>IF(Analysis[Sod]="","",RANK(Analysis[[#This Row],[Sod]],Analysis[Sod], 0))</f>
        <v/>
      </c>
      <c r="AF9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7" s="1" t="str">
        <f>IF(OR(Form3!Y97&lt;&gt;"",Form3!Z97&lt;&gt;""),ROUND((SUM(Form3!Y97,Form3!Z97)/150)*100,0), "")</f>
        <v/>
      </c>
      <c r="AH97" s="1" t="str">
        <f>IF(Analysis[Bk]="","",RANK(Analysis[[#This Row],[Bk]],Analysis[Bk], 0))</f>
        <v/>
      </c>
      <c r="AI9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7" s="1"/>
      <c r="AK97" s="1"/>
    </row>
    <row r="98" spans="1:37" x14ac:dyDescent="0.25">
      <c r="A98" s="1" t="str">
        <f>IF(Form3!A98="","",Form3!A98)</f>
        <v/>
      </c>
      <c r="B98" s="1" t="str">
        <f>IF(Form3!B98="","",Form3!B98)</f>
        <v/>
      </c>
      <c r="C98" s="1" t="str">
        <f>IF(OR(Form3!C98&lt;&gt;"",Form3!D98&lt;&gt;"" ),ROUND(((Form3!C98+Form3!D98)/140)*100,0),"")</f>
        <v/>
      </c>
      <c r="D98" s="1" t="str">
        <f>IF(Analysis[[#This Row],[Agr]]="","", RANK(Analysis[[#This Row],[Agr]],Analysis[Agr],0))</f>
        <v/>
      </c>
      <c r="E9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8" s="1" t="str">
        <f>IF(OR(Form3!E98&lt;&gt;"",Form3!F98&lt;&gt;""),ROUND((SUM(Form3!E98,Form3!F98)/140)*100,0),"")</f>
        <v/>
      </c>
      <c r="G98" s="1" t="str">
        <f>IF(Analysis[Bio]="","",RANK(Analysis[[#This Row],[Bio]],Analysis[Bio],0))</f>
        <v/>
      </c>
      <c r="H9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8" s="1" t="str">
        <f>IF(OR(Form3!G98&lt;&gt;"",Form3!H98&lt;&gt;""),ROUND((SUM(Form3!G98,Form3!H98)/140)*100,0),"")</f>
        <v/>
      </c>
      <c r="J98" s="1" t="str">
        <f>IF(Analysis[[#This Row],[Chem]]="","",RANK(Analysis[[#This Row],[Chem]],Analysis[Chem],0))</f>
        <v/>
      </c>
      <c r="K9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8" s="1" t="str">
        <f>IF(OR(Form3!I98&lt;&gt;"",Form3!J98&lt;&gt;"",Form3!K98&lt;&gt;""),ROUND((SUM(Form3!I98:'Form3'!K98)/220)*100,0),"")</f>
        <v/>
      </c>
      <c r="M98" s="1" t="str">
        <f>IF(Analysis[Chi]="","",RANK(Analysis[[#This Row],[Chi]],Analysis[Chi],0))</f>
        <v/>
      </c>
      <c r="N9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8" s="1" t="str">
        <f>IF(OR(Form3!L98&lt;&gt;"",Form3!M98&lt;&gt;"",Form3!N98&lt;&gt;""),ROUND((SUM(Form3!L98:'Form3'!N98)/200)*100,0),"")</f>
        <v/>
      </c>
      <c r="P98" s="1" t="str">
        <f>IF(Analysis[Eng]="","",RANK(Analysis[[#This Row],[Eng]],Analysis[Eng],))</f>
        <v/>
      </c>
      <c r="Q9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8" s="1" t="str">
        <f>IF(OR(Form3!O98&lt;&gt;"",Form3!P98&lt;&gt;""),ROUND((SUM(Form3!O98,Form3!P98)/100)*100,0),"")</f>
        <v/>
      </c>
      <c r="S98" s="1" t="str">
        <f>IF(Analysis[[#This Row],[Geo]]="","",RANK(Analysis[Geo],Analysis[Geo],0))</f>
        <v/>
      </c>
      <c r="T9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8" s="1" t="str">
        <f>IF(OR(Form3!Q98&lt;&gt;"",Form3!R98&lt;&gt;""),ROUND((SUM(Form3!Q98,Form3!R98)/150)*100,0),"")</f>
        <v/>
      </c>
      <c r="V98" s="1" t="str">
        <f>IF(Analysis[His]="","",RANK(Analysis[[#This Row],[His]], Analysis[His],0))</f>
        <v/>
      </c>
      <c r="W9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8" s="1" t="str">
        <f>IF(OR(Form3!S98&lt;&gt;"",Form3!T98&lt;&gt;""),ROUND((SUM(Form3!S98,Form3!T98)/200)*100,0),"")</f>
        <v/>
      </c>
      <c r="Y98" s="1" t="str">
        <f>IF(Analysis[Maths]="","",RANK(Analysis[[#This Row],[Maths]],Analysis[Maths],0))</f>
        <v/>
      </c>
      <c r="Z9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8" s="1" t="str">
        <f>IF(OR(Form3!U98&lt;&gt;"",Form3!V98&lt;&gt;""),ROUND((SUM(Form3!U98,Form3!V98)/140)*100,0), "")</f>
        <v/>
      </c>
      <c r="AB98" s="1" t="str">
        <f>IF(Analysis[[#This Row],[Phy]]="","",RANK(Analysis[[#This Row],[Phy]],Analysis[Phy],0))</f>
        <v/>
      </c>
      <c r="AC9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8" s="1" t="str">
        <f>IF(OR(Form3!W98&lt;&gt;"",Form3!X98&lt;&gt;""),ROUND((SUM(Form3!W98,Form3!X98)/150)*100,0), "")</f>
        <v/>
      </c>
      <c r="AE98" s="1" t="str">
        <f>IF(Analysis[Sod]="","",RANK(Analysis[[#This Row],[Sod]],Analysis[Sod], 0))</f>
        <v/>
      </c>
      <c r="AF9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8" s="1" t="str">
        <f>IF(OR(Form3!Y98&lt;&gt;"",Form3!Z98&lt;&gt;""),ROUND((SUM(Form3!Y98,Form3!Z98)/150)*100,0), "")</f>
        <v/>
      </c>
      <c r="AH98" s="1" t="str">
        <f>IF(Analysis[Bk]="","",RANK(Analysis[[#This Row],[Bk]],Analysis[Bk], 0))</f>
        <v/>
      </c>
      <c r="AI9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8" s="1"/>
      <c r="AK98" s="1"/>
    </row>
    <row r="99" spans="1:37" x14ac:dyDescent="0.25">
      <c r="A99" s="1" t="str">
        <f>IF(Form3!A99="","",Form3!A99)</f>
        <v/>
      </c>
      <c r="B99" s="1" t="str">
        <f>IF(Form3!B99="","",Form3!B99)</f>
        <v/>
      </c>
      <c r="C99" s="1" t="str">
        <f>IF(OR(Form3!C99&lt;&gt;"",Form3!D99&lt;&gt;"" ),ROUND(((Form3!C99+Form3!D99)/140)*100,0),"")</f>
        <v/>
      </c>
      <c r="D99" s="1" t="str">
        <f>IF(Analysis[[#This Row],[Agr]]="","", RANK(Analysis[[#This Row],[Agr]],Analysis[Agr],0))</f>
        <v/>
      </c>
      <c r="E9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99" s="1" t="str">
        <f>IF(OR(Form3!E99&lt;&gt;"",Form3!F99&lt;&gt;""),ROUND((SUM(Form3!E99,Form3!F99)/140)*100,0),"")</f>
        <v/>
      </c>
      <c r="G99" s="1" t="str">
        <f>IF(Analysis[Bio]="","",RANK(Analysis[[#This Row],[Bio]],Analysis[Bio],0))</f>
        <v/>
      </c>
      <c r="H9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99" s="1" t="str">
        <f>IF(OR(Form3!G99&lt;&gt;"",Form3!H99&lt;&gt;""),ROUND((SUM(Form3!G99,Form3!H99)/140)*100,0),"")</f>
        <v/>
      </c>
      <c r="J99" s="1" t="str">
        <f>IF(Analysis[[#This Row],[Chem]]="","",RANK(Analysis[[#This Row],[Chem]],Analysis[Chem],0))</f>
        <v/>
      </c>
      <c r="K9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99" s="1" t="str">
        <f>IF(OR(Form3!I99&lt;&gt;"",Form3!J99&lt;&gt;"",Form3!K99&lt;&gt;""),ROUND((SUM(Form3!I99:'Form3'!K99)/220)*100,0),"")</f>
        <v/>
      </c>
      <c r="M99" s="1" t="str">
        <f>IF(Analysis[Chi]="","",RANK(Analysis[[#This Row],[Chi]],Analysis[Chi],0))</f>
        <v/>
      </c>
      <c r="N9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99" s="1" t="str">
        <f>IF(OR(Form3!L99&lt;&gt;"",Form3!M99&lt;&gt;"",Form3!N99&lt;&gt;""),ROUND((SUM(Form3!L99:'Form3'!N99)/200)*100,0),"")</f>
        <v/>
      </c>
      <c r="P99" s="1" t="str">
        <f>IF(Analysis[Eng]="","",RANK(Analysis[[#This Row],[Eng]],Analysis[Eng],))</f>
        <v/>
      </c>
      <c r="Q9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99" s="1" t="str">
        <f>IF(OR(Form3!O99&lt;&gt;"",Form3!P99&lt;&gt;""),ROUND((SUM(Form3!O99,Form3!P99)/100)*100,0),"")</f>
        <v/>
      </c>
      <c r="S99" s="1" t="str">
        <f>IF(Analysis[[#This Row],[Geo]]="","",RANK(Analysis[Geo],Analysis[Geo],0))</f>
        <v/>
      </c>
      <c r="T9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99" s="1" t="str">
        <f>IF(OR(Form3!Q99&lt;&gt;"",Form3!R99&lt;&gt;""),ROUND((SUM(Form3!Q99,Form3!R99)/150)*100,0),"")</f>
        <v/>
      </c>
      <c r="V99" s="1" t="str">
        <f>IF(Analysis[His]="","",RANK(Analysis[[#This Row],[His]], Analysis[His],0))</f>
        <v/>
      </c>
      <c r="W9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99" s="1" t="str">
        <f>IF(OR(Form3!S99&lt;&gt;"",Form3!T99&lt;&gt;""),ROUND((SUM(Form3!S99,Form3!T99)/200)*100,0),"")</f>
        <v/>
      </c>
      <c r="Y99" s="1" t="str">
        <f>IF(Analysis[Maths]="","",RANK(Analysis[[#This Row],[Maths]],Analysis[Maths],0))</f>
        <v/>
      </c>
      <c r="Z9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99" s="1" t="str">
        <f>IF(OR(Form3!U99&lt;&gt;"",Form3!V99&lt;&gt;""),ROUND((SUM(Form3!U99,Form3!V99)/140)*100,0), "")</f>
        <v/>
      </c>
      <c r="AB99" s="1" t="str">
        <f>IF(Analysis[[#This Row],[Phy]]="","",RANK(Analysis[[#This Row],[Phy]],Analysis[Phy],0))</f>
        <v/>
      </c>
      <c r="AC9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99" s="1" t="str">
        <f>IF(OR(Form3!W99&lt;&gt;"",Form3!X99&lt;&gt;""),ROUND((SUM(Form3!W99,Form3!X99)/150)*100,0), "")</f>
        <v/>
      </c>
      <c r="AE99" s="1" t="str">
        <f>IF(Analysis[Sod]="","",RANK(Analysis[[#This Row],[Sod]],Analysis[Sod], 0))</f>
        <v/>
      </c>
      <c r="AF9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99" s="1" t="str">
        <f>IF(OR(Form3!Y99&lt;&gt;"",Form3!Z99&lt;&gt;""),ROUND((SUM(Form3!Y99,Form3!Z99)/150)*100,0), "")</f>
        <v/>
      </c>
      <c r="AH99" s="1" t="str">
        <f>IF(Analysis[Bk]="","",RANK(Analysis[[#This Row],[Bk]],Analysis[Bk], 0))</f>
        <v/>
      </c>
      <c r="AI9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99" s="1"/>
      <c r="AK99" s="1"/>
    </row>
    <row r="100" spans="1:37" x14ac:dyDescent="0.25">
      <c r="A100" s="1" t="str">
        <f>IF(Form3!A100="","",Form3!A100)</f>
        <v/>
      </c>
      <c r="B100" s="1" t="str">
        <f>IF(Form3!B100="","",Form3!B100)</f>
        <v/>
      </c>
      <c r="C100" s="1" t="str">
        <f>IF(OR(Form3!C100&lt;&gt;"",Form3!D100&lt;&gt;"" ),ROUND(((Form3!C100+Form3!D100)/140)*100,0),"")</f>
        <v/>
      </c>
      <c r="D100" s="1" t="str">
        <f>IF(Analysis[[#This Row],[Agr]]="","", RANK(Analysis[[#This Row],[Agr]],Analysis[Agr],0))</f>
        <v/>
      </c>
      <c r="E10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0" s="1" t="str">
        <f>IF(OR(Form3!E100&lt;&gt;"",Form3!F100&lt;&gt;""),ROUND((SUM(Form3!E100,Form3!F100)/140)*100,0),"")</f>
        <v/>
      </c>
      <c r="G100" s="1" t="str">
        <f>IF(Analysis[Bio]="","",RANK(Analysis[[#This Row],[Bio]],Analysis[Bio],0))</f>
        <v/>
      </c>
      <c r="H10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0" s="1" t="str">
        <f>IF(OR(Form3!G100&lt;&gt;"",Form3!H100&lt;&gt;""),ROUND((SUM(Form3!G100,Form3!H100)/140)*100,0),"")</f>
        <v/>
      </c>
      <c r="J100" s="1" t="str">
        <f>IF(Analysis[[#This Row],[Chem]]="","",RANK(Analysis[[#This Row],[Chem]],Analysis[Chem],0))</f>
        <v/>
      </c>
      <c r="K10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0" s="1" t="str">
        <f>IF(OR(Form3!I100&lt;&gt;"",Form3!J100&lt;&gt;"",Form3!K100&lt;&gt;""),ROUND((SUM(Form3!I100:'Form3'!K100)/220)*100,0),"")</f>
        <v/>
      </c>
      <c r="M100" s="1" t="str">
        <f>IF(Analysis[Chi]="","",RANK(Analysis[[#This Row],[Chi]],Analysis[Chi],0))</f>
        <v/>
      </c>
      <c r="N10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0" s="1" t="str">
        <f>IF(OR(Form3!L100&lt;&gt;"",Form3!M100&lt;&gt;"",Form3!N100&lt;&gt;""),ROUND((SUM(Form3!L100:'Form3'!N100)/200)*100,0),"")</f>
        <v/>
      </c>
      <c r="P100" s="1" t="str">
        <f>IF(Analysis[Eng]="","",RANK(Analysis[[#This Row],[Eng]],Analysis[Eng],))</f>
        <v/>
      </c>
      <c r="Q10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0" s="1" t="str">
        <f>IF(OR(Form3!O100&lt;&gt;"",Form3!P100&lt;&gt;""),ROUND((SUM(Form3!O100,Form3!P100)/100)*100,0),"")</f>
        <v/>
      </c>
      <c r="S100" s="1" t="str">
        <f>IF(Analysis[[#This Row],[Geo]]="","",RANK(Analysis[Geo],Analysis[Geo],0))</f>
        <v/>
      </c>
      <c r="T10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0" s="1" t="str">
        <f>IF(OR(Form3!Q100&lt;&gt;"",Form3!R100&lt;&gt;""),ROUND((SUM(Form3!Q100,Form3!R100)/150)*100,0),"")</f>
        <v/>
      </c>
      <c r="V100" s="1" t="str">
        <f>IF(Analysis[His]="","",RANK(Analysis[[#This Row],[His]], Analysis[His],0))</f>
        <v/>
      </c>
      <c r="W10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0" s="1" t="str">
        <f>IF(OR(Form3!S100&lt;&gt;"",Form3!T100&lt;&gt;""),ROUND((SUM(Form3!S100,Form3!T100)/200)*100,0),"")</f>
        <v/>
      </c>
      <c r="Y100" s="1" t="str">
        <f>IF(Analysis[Maths]="","",RANK(Analysis[[#This Row],[Maths]],Analysis[Maths],0))</f>
        <v/>
      </c>
      <c r="Z10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0" s="1" t="str">
        <f>IF(OR(Form3!U100&lt;&gt;"",Form3!V100&lt;&gt;""),ROUND((SUM(Form3!U100,Form3!V100)/140)*100,0), "")</f>
        <v/>
      </c>
      <c r="AB100" s="1" t="str">
        <f>IF(Analysis[[#This Row],[Phy]]="","",RANK(Analysis[[#This Row],[Phy]],Analysis[Phy],0))</f>
        <v/>
      </c>
      <c r="AC10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0" s="1" t="str">
        <f>IF(OR(Form3!W100&lt;&gt;"",Form3!X100&lt;&gt;""),ROUND((SUM(Form3!W100,Form3!X100)/150)*100,0), "")</f>
        <v/>
      </c>
      <c r="AE100" s="1" t="str">
        <f>IF(Analysis[Sod]="","",RANK(Analysis[[#This Row],[Sod]],Analysis[Sod], 0))</f>
        <v/>
      </c>
      <c r="AF10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0" s="1" t="str">
        <f>IF(OR(Form3!Y100&lt;&gt;"",Form3!Z100&lt;&gt;""),ROUND((SUM(Form3!Y100,Form3!Z100)/150)*100,0), "")</f>
        <v/>
      </c>
      <c r="AH100" s="1" t="str">
        <f>IF(Analysis[Bk]="","",RANK(Analysis[[#This Row],[Bk]],Analysis[Bk], 0))</f>
        <v/>
      </c>
      <c r="AI10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0" s="1"/>
      <c r="AK100" s="1"/>
    </row>
    <row r="101" spans="1:37" x14ac:dyDescent="0.25">
      <c r="A101" s="1" t="str">
        <f>IF(Form3!A101="","",Form3!A101)</f>
        <v/>
      </c>
      <c r="B101" s="1" t="str">
        <f>IF(Form3!B101="","",Form3!B101)</f>
        <v/>
      </c>
      <c r="C101" s="1" t="str">
        <f>IF(OR(Form3!C101&lt;&gt;"",Form3!D101&lt;&gt;"" ),ROUND(((Form3!C101+Form3!D101)/140)*100,0),"")</f>
        <v/>
      </c>
      <c r="D101" s="1" t="str">
        <f>IF(Analysis[[#This Row],[Agr]]="","", RANK(Analysis[[#This Row],[Agr]],Analysis[Agr],0))</f>
        <v/>
      </c>
      <c r="E10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1" s="1" t="str">
        <f>IF(OR(Form3!E101&lt;&gt;"",Form3!F101&lt;&gt;""),ROUND((SUM(Form3!E101,Form3!F101)/140)*100,0),"")</f>
        <v/>
      </c>
      <c r="G101" s="1" t="str">
        <f>IF(Analysis[Bio]="","",RANK(Analysis[[#This Row],[Bio]],Analysis[Bio],0))</f>
        <v/>
      </c>
      <c r="H10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1" s="1" t="str">
        <f>IF(OR(Form3!G101&lt;&gt;"",Form3!H101&lt;&gt;""),ROUND((SUM(Form3!G101,Form3!H101)/140)*100,0),"")</f>
        <v/>
      </c>
      <c r="J101" s="1" t="str">
        <f>IF(Analysis[[#This Row],[Chem]]="","",RANK(Analysis[[#This Row],[Chem]],Analysis[Chem],0))</f>
        <v/>
      </c>
      <c r="K10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1" s="1" t="str">
        <f>IF(OR(Form3!I101&lt;&gt;"",Form3!J101&lt;&gt;"",Form3!K101&lt;&gt;""),ROUND((SUM(Form3!I101:'Form3'!K101)/220)*100,0),"")</f>
        <v/>
      </c>
      <c r="M101" s="1" t="str">
        <f>IF(Analysis[Chi]="","",RANK(Analysis[[#This Row],[Chi]],Analysis[Chi],0))</f>
        <v/>
      </c>
      <c r="N10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1" s="1" t="str">
        <f>IF(OR(Form3!L101&lt;&gt;"",Form3!M101&lt;&gt;"",Form3!N101&lt;&gt;""),ROUND((SUM(Form3!L101:'Form3'!N101)/200)*100,0),"")</f>
        <v/>
      </c>
      <c r="P101" s="1" t="str">
        <f>IF(Analysis[Eng]="","",RANK(Analysis[[#This Row],[Eng]],Analysis[Eng],))</f>
        <v/>
      </c>
      <c r="Q10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1" s="1" t="str">
        <f>IF(OR(Form3!O101&lt;&gt;"",Form3!P101&lt;&gt;""),ROUND((SUM(Form3!O101,Form3!P101)/100)*100,0),"")</f>
        <v/>
      </c>
      <c r="S101" s="1" t="str">
        <f>IF(Analysis[[#This Row],[Geo]]="","",RANK(Analysis[Geo],Analysis[Geo],0))</f>
        <v/>
      </c>
      <c r="T10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1" s="1" t="str">
        <f>IF(OR(Form3!Q101&lt;&gt;"",Form3!R101&lt;&gt;""),ROUND((SUM(Form3!Q101,Form3!R101)/150)*100,0),"")</f>
        <v/>
      </c>
      <c r="V101" s="1" t="str">
        <f>IF(Analysis[His]="","",RANK(Analysis[[#This Row],[His]], Analysis[His],0))</f>
        <v/>
      </c>
      <c r="W10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1" s="1" t="str">
        <f>IF(OR(Form3!S101&lt;&gt;"",Form3!T101&lt;&gt;""),ROUND((SUM(Form3!S101,Form3!T101)/200)*100,0),"")</f>
        <v/>
      </c>
      <c r="Y101" s="1" t="str">
        <f>IF(Analysis[Maths]="","",RANK(Analysis[[#This Row],[Maths]],Analysis[Maths],0))</f>
        <v/>
      </c>
      <c r="Z10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1" s="1" t="str">
        <f>IF(OR(Form3!U101&lt;&gt;"",Form3!V101&lt;&gt;""),ROUND((SUM(Form3!U101,Form3!V101)/140)*100,0), "")</f>
        <v/>
      </c>
      <c r="AB101" s="1" t="str">
        <f>IF(Analysis[[#This Row],[Phy]]="","",RANK(Analysis[[#This Row],[Phy]],Analysis[Phy],0))</f>
        <v/>
      </c>
      <c r="AC10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1" s="1" t="str">
        <f>IF(OR(Form3!W101&lt;&gt;"",Form3!X101&lt;&gt;""),ROUND((SUM(Form3!W101,Form3!X101)/150)*100,0), "")</f>
        <v/>
      </c>
      <c r="AE101" s="1" t="str">
        <f>IF(Analysis[Sod]="","",RANK(Analysis[[#This Row],[Sod]],Analysis[Sod], 0))</f>
        <v/>
      </c>
      <c r="AF10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1" s="1" t="str">
        <f>IF(OR(Form3!Y101&lt;&gt;"",Form3!Z101&lt;&gt;""),ROUND((SUM(Form3!Y101,Form3!Z101)/150)*100,0), "")</f>
        <v/>
      </c>
      <c r="AH101" s="1" t="str">
        <f>IF(Analysis[Bk]="","",RANK(Analysis[[#This Row],[Bk]],Analysis[Bk], 0))</f>
        <v/>
      </c>
      <c r="AI10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1" s="1"/>
      <c r="AK101" s="1"/>
    </row>
    <row r="102" spans="1:37" x14ac:dyDescent="0.25">
      <c r="A102" s="1" t="str">
        <f>IF(Form3!A102="","",Form3!A102)</f>
        <v/>
      </c>
      <c r="B102" s="1" t="str">
        <f>IF(Form3!B102="","",Form3!B102)</f>
        <v/>
      </c>
      <c r="C102" s="1" t="str">
        <f>IF(OR(Form3!C102&lt;&gt;"",Form3!D102&lt;&gt;"" ),ROUND(((Form3!C102+Form3!D102)/140)*100,0),"")</f>
        <v/>
      </c>
      <c r="D102" s="1" t="str">
        <f>IF(Analysis[[#This Row],[Agr]]="","", RANK(Analysis[[#This Row],[Agr]],Analysis[Agr],0))</f>
        <v/>
      </c>
      <c r="E10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2" s="1" t="str">
        <f>IF(OR(Form3!E102&lt;&gt;"",Form3!F102&lt;&gt;""),ROUND((SUM(Form3!E102,Form3!F102)/140)*100,0),"")</f>
        <v/>
      </c>
      <c r="G102" s="1" t="str">
        <f>IF(Analysis[Bio]="","",RANK(Analysis[[#This Row],[Bio]],Analysis[Bio],0))</f>
        <v/>
      </c>
      <c r="H10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2" s="1" t="str">
        <f>IF(OR(Form3!G102&lt;&gt;"",Form3!H102&lt;&gt;""),ROUND((SUM(Form3!G102,Form3!H102)/140)*100,0),"")</f>
        <v/>
      </c>
      <c r="J102" s="1" t="str">
        <f>IF(Analysis[[#This Row],[Chem]]="","",RANK(Analysis[[#This Row],[Chem]],Analysis[Chem],0))</f>
        <v/>
      </c>
      <c r="K10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2" s="1" t="str">
        <f>IF(OR(Form3!I102&lt;&gt;"",Form3!J102&lt;&gt;"",Form3!K102&lt;&gt;""),ROUND((SUM(Form3!I102:'Form3'!K102)/220)*100,0),"")</f>
        <v/>
      </c>
      <c r="M102" s="1" t="str">
        <f>IF(Analysis[Chi]="","",RANK(Analysis[[#This Row],[Chi]],Analysis[Chi],0))</f>
        <v/>
      </c>
      <c r="N10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2" s="1" t="str">
        <f>IF(OR(Form3!L102&lt;&gt;"",Form3!M102&lt;&gt;"",Form3!N102&lt;&gt;""),ROUND((SUM(Form3!L102:'Form3'!N102)/200)*100,0),"")</f>
        <v/>
      </c>
      <c r="P102" s="1" t="str">
        <f>IF(Analysis[Eng]="","",RANK(Analysis[[#This Row],[Eng]],Analysis[Eng],))</f>
        <v/>
      </c>
      <c r="Q10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2" s="1" t="str">
        <f>IF(OR(Form3!O102&lt;&gt;"",Form3!P102&lt;&gt;""),ROUND((SUM(Form3!O102,Form3!P102)/100)*100,0),"")</f>
        <v/>
      </c>
      <c r="S102" s="1" t="str">
        <f>IF(Analysis[[#This Row],[Geo]]="","",RANK(Analysis[Geo],Analysis[Geo],0))</f>
        <v/>
      </c>
      <c r="T10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2" s="1" t="str">
        <f>IF(OR(Form3!Q102&lt;&gt;"",Form3!R102&lt;&gt;""),ROUND((SUM(Form3!Q102,Form3!R102)/150)*100,0),"")</f>
        <v/>
      </c>
      <c r="V102" s="1" t="str">
        <f>IF(Analysis[His]="","",RANK(Analysis[[#This Row],[His]], Analysis[His],0))</f>
        <v/>
      </c>
      <c r="W10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2" s="1" t="str">
        <f>IF(OR(Form3!S102&lt;&gt;"",Form3!T102&lt;&gt;""),ROUND((SUM(Form3!S102,Form3!T102)/200)*100,0),"")</f>
        <v/>
      </c>
      <c r="Y102" s="1" t="str">
        <f>IF(Analysis[Maths]="","",RANK(Analysis[[#This Row],[Maths]],Analysis[Maths],0))</f>
        <v/>
      </c>
      <c r="Z10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2" s="1" t="str">
        <f>IF(OR(Form3!U102&lt;&gt;"",Form3!V102&lt;&gt;""),ROUND((SUM(Form3!U102,Form3!V102)/140)*100,0), "")</f>
        <v/>
      </c>
      <c r="AB102" s="1" t="str">
        <f>IF(Analysis[[#This Row],[Phy]]="","",RANK(Analysis[[#This Row],[Phy]],Analysis[Phy],0))</f>
        <v/>
      </c>
      <c r="AC10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2" s="1" t="str">
        <f>IF(OR(Form3!W102&lt;&gt;"",Form3!X102&lt;&gt;""),ROUND((SUM(Form3!W102,Form3!X102)/150)*100,0), "")</f>
        <v/>
      </c>
      <c r="AE102" s="1" t="str">
        <f>IF(Analysis[Sod]="","",RANK(Analysis[[#This Row],[Sod]],Analysis[Sod], 0))</f>
        <v/>
      </c>
      <c r="AF10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2" s="1" t="str">
        <f>IF(OR(Form3!Y102&lt;&gt;"",Form3!Z102&lt;&gt;""),ROUND((SUM(Form3!Y102,Form3!Z102)/150)*100,0), "")</f>
        <v/>
      </c>
      <c r="AH102" s="1" t="str">
        <f>IF(Analysis[Bk]="","",RANK(Analysis[[#This Row],[Bk]],Analysis[Bk], 0))</f>
        <v/>
      </c>
      <c r="AI10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2" s="1"/>
      <c r="AK102" s="1"/>
    </row>
    <row r="103" spans="1:37" x14ac:dyDescent="0.25">
      <c r="A103" s="1" t="str">
        <f>IF(Form3!A103="","",Form3!A103)</f>
        <v/>
      </c>
      <c r="B103" s="1" t="str">
        <f>IF(Form3!B103="","",Form3!B103)</f>
        <v/>
      </c>
      <c r="C103" s="1" t="str">
        <f>IF(OR(Form3!C103&lt;&gt;"",Form3!D103&lt;&gt;"" ),ROUND(((Form3!C103+Form3!D103)/140)*100,0),"")</f>
        <v/>
      </c>
      <c r="D103" s="1" t="str">
        <f>IF(Analysis[[#This Row],[Agr]]="","", RANK(Analysis[[#This Row],[Agr]],Analysis[Agr],0))</f>
        <v/>
      </c>
      <c r="E10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3" s="1" t="str">
        <f>IF(OR(Form3!E103&lt;&gt;"",Form3!F103&lt;&gt;""),ROUND((SUM(Form3!E103,Form3!F103)/140)*100,0),"")</f>
        <v/>
      </c>
      <c r="G103" s="1" t="str">
        <f>IF(Analysis[Bio]="","",RANK(Analysis[[#This Row],[Bio]],Analysis[Bio],0))</f>
        <v/>
      </c>
      <c r="H10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3" s="1" t="str">
        <f>IF(OR(Form3!G103&lt;&gt;"",Form3!H103&lt;&gt;""),ROUND((SUM(Form3!G103,Form3!H103)/140)*100,0),"")</f>
        <v/>
      </c>
      <c r="J103" s="1" t="str">
        <f>IF(Analysis[[#This Row],[Chem]]="","",RANK(Analysis[[#This Row],[Chem]],Analysis[Chem],0))</f>
        <v/>
      </c>
      <c r="K10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3" s="1" t="str">
        <f>IF(OR(Form3!I103&lt;&gt;"",Form3!J103&lt;&gt;"",Form3!K103&lt;&gt;""),ROUND((SUM(Form3!I103:'Form3'!K103)/220)*100,0),"")</f>
        <v/>
      </c>
      <c r="M103" s="1" t="str">
        <f>IF(Analysis[Chi]="","",RANK(Analysis[[#This Row],[Chi]],Analysis[Chi],0))</f>
        <v/>
      </c>
      <c r="N10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3" s="1" t="str">
        <f>IF(OR(Form3!L103&lt;&gt;"",Form3!M103&lt;&gt;"",Form3!N103&lt;&gt;""),ROUND((SUM(Form3!L103:'Form3'!N103)/200)*100,0),"")</f>
        <v/>
      </c>
      <c r="P103" s="1" t="str">
        <f>IF(Analysis[Eng]="","",RANK(Analysis[[#This Row],[Eng]],Analysis[Eng],))</f>
        <v/>
      </c>
      <c r="Q10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3" s="1" t="str">
        <f>IF(OR(Form3!O103&lt;&gt;"",Form3!P103&lt;&gt;""),ROUND((SUM(Form3!O103,Form3!P103)/100)*100,0),"")</f>
        <v/>
      </c>
      <c r="S103" s="1" t="str">
        <f>IF(Analysis[[#This Row],[Geo]]="","",RANK(Analysis[Geo],Analysis[Geo],0))</f>
        <v/>
      </c>
      <c r="T10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3" s="1" t="str">
        <f>IF(OR(Form3!Q103&lt;&gt;"",Form3!R103&lt;&gt;""),ROUND((SUM(Form3!Q103,Form3!R103)/150)*100,0),"")</f>
        <v/>
      </c>
      <c r="V103" s="1" t="str">
        <f>IF(Analysis[His]="","",RANK(Analysis[[#This Row],[His]], Analysis[His],0))</f>
        <v/>
      </c>
      <c r="W10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3" s="1" t="str">
        <f>IF(OR(Form3!S103&lt;&gt;"",Form3!T103&lt;&gt;""),ROUND((SUM(Form3!S103,Form3!T103)/200)*100,0),"")</f>
        <v/>
      </c>
      <c r="Y103" s="1" t="str">
        <f>IF(Analysis[Maths]="","",RANK(Analysis[[#This Row],[Maths]],Analysis[Maths],0))</f>
        <v/>
      </c>
      <c r="Z10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3" s="1" t="str">
        <f>IF(OR(Form3!U103&lt;&gt;"",Form3!V103&lt;&gt;""),ROUND((SUM(Form3!U103,Form3!V103)/140)*100,0), "")</f>
        <v/>
      </c>
      <c r="AB103" s="1" t="str">
        <f>IF(Analysis[[#This Row],[Phy]]="","",RANK(Analysis[[#This Row],[Phy]],Analysis[Phy],0))</f>
        <v/>
      </c>
      <c r="AC10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3" s="1" t="str">
        <f>IF(OR(Form3!W103&lt;&gt;"",Form3!X103&lt;&gt;""),ROUND((SUM(Form3!W103,Form3!X103)/150)*100,0), "")</f>
        <v/>
      </c>
      <c r="AE103" s="1" t="str">
        <f>IF(Analysis[Sod]="","",RANK(Analysis[[#This Row],[Sod]],Analysis[Sod], 0))</f>
        <v/>
      </c>
      <c r="AF10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3" s="1" t="str">
        <f>IF(OR(Form3!Y103&lt;&gt;"",Form3!Z103&lt;&gt;""),ROUND((SUM(Form3!Y103,Form3!Z103)/150)*100,0), "")</f>
        <v/>
      </c>
      <c r="AH103" s="1" t="str">
        <f>IF(Analysis[Bk]="","",RANK(Analysis[[#This Row],[Bk]],Analysis[Bk], 0))</f>
        <v/>
      </c>
      <c r="AI10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3" s="1"/>
      <c r="AK103" s="1"/>
    </row>
    <row r="104" spans="1:37" x14ac:dyDescent="0.25">
      <c r="A104" s="1" t="str">
        <f>IF(Form3!A104="","",Form3!A104)</f>
        <v/>
      </c>
      <c r="B104" s="1" t="str">
        <f>IF(Form3!B104="","",Form3!B104)</f>
        <v/>
      </c>
      <c r="C104" s="1" t="str">
        <f>IF(OR(Form3!C104&lt;&gt;"",Form3!D104&lt;&gt;"" ),ROUND(((Form3!C104+Form3!D104)/140)*100,0),"")</f>
        <v/>
      </c>
      <c r="D104" s="1" t="str">
        <f>IF(Analysis[[#This Row],[Agr]]="","", RANK(Analysis[[#This Row],[Agr]],Analysis[Agr],0))</f>
        <v/>
      </c>
      <c r="E10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4" s="1" t="str">
        <f>IF(OR(Form3!E104&lt;&gt;"",Form3!F104&lt;&gt;""),ROUND((SUM(Form3!E104,Form3!F104)/140)*100,0),"")</f>
        <v/>
      </c>
      <c r="G104" s="1" t="str">
        <f>IF(Analysis[Bio]="","",RANK(Analysis[[#This Row],[Bio]],Analysis[Bio],0))</f>
        <v/>
      </c>
      <c r="H10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4" s="1" t="str">
        <f>IF(OR(Form3!G104&lt;&gt;"",Form3!H104&lt;&gt;""),ROUND((SUM(Form3!G104,Form3!H104)/140)*100,0),"")</f>
        <v/>
      </c>
      <c r="J104" s="1" t="str">
        <f>IF(Analysis[[#This Row],[Chem]]="","",RANK(Analysis[[#This Row],[Chem]],Analysis[Chem],0))</f>
        <v/>
      </c>
      <c r="K10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4" s="1" t="str">
        <f>IF(OR(Form3!I104&lt;&gt;"",Form3!J104&lt;&gt;"",Form3!K104&lt;&gt;""),ROUND((SUM(Form3!I104:'Form3'!K104)/220)*100,0),"")</f>
        <v/>
      </c>
      <c r="M104" s="1" t="str">
        <f>IF(Analysis[Chi]="","",RANK(Analysis[[#This Row],[Chi]],Analysis[Chi],0))</f>
        <v/>
      </c>
      <c r="N10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4" s="1" t="str">
        <f>IF(OR(Form3!L104&lt;&gt;"",Form3!M104&lt;&gt;"",Form3!N104&lt;&gt;""),ROUND((SUM(Form3!L104:'Form3'!N104)/200)*100,0),"")</f>
        <v/>
      </c>
      <c r="P104" s="1" t="str">
        <f>IF(Analysis[Eng]="","",RANK(Analysis[[#This Row],[Eng]],Analysis[Eng],))</f>
        <v/>
      </c>
      <c r="Q10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4" s="1" t="str">
        <f>IF(OR(Form3!O104&lt;&gt;"",Form3!P104&lt;&gt;""),ROUND((SUM(Form3!O104,Form3!P104)/100)*100,0),"")</f>
        <v/>
      </c>
      <c r="S104" s="1" t="str">
        <f>IF(Analysis[[#This Row],[Geo]]="","",RANK(Analysis[Geo],Analysis[Geo],0))</f>
        <v/>
      </c>
      <c r="T10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4" s="1" t="str">
        <f>IF(OR(Form3!Q104&lt;&gt;"",Form3!R104&lt;&gt;""),ROUND((SUM(Form3!Q104,Form3!R104)/150)*100,0),"")</f>
        <v/>
      </c>
      <c r="V104" s="1" t="str">
        <f>IF(Analysis[His]="","",RANK(Analysis[[#This Row],[His]], Analysis[His],0))</f>
        <v/>
      </c>
      <c r="W10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4" s="1" t="str">
        <f>IF(OR(Form3!S104&lt;&gt;"",Form3!T104&lt;&gt;""),ROUND((SUM(Form3!S104,Form3!T104)/200)*100,0),"")</f>
        <v/>
      </c>
      <c r="Y104" s="1" t="str">
        <f>IF(Analysis[Maths]="","",RANK(Analysis[[#This Row],[Maths]],Analysis[Maths],0))</f>
        <v/>
      </c>
      <c r="Z10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4" s="1" t="str">
        <f>IF(OR(Form3!U104&lt;&gt;"",Form3!V104&lt;&gt;""),ROUND((SUM(Form3!U104,Form3!V104)/140)*100,0), "")</f>
        <v/>
      </c>
      <c r="AB104" s="1" t="str">
        <f>IF(Analysis[[#This Row],[Phy]]="","",RANK(Analysis[[#This Row],[Phy]],Analysis[Phy],0))</f>
        <v/>
      </c>
      <c r="AC10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4" s="1" t="str">
        <f>IF(OR(Form3!W104&lt;&gt;"",Form3!X104&lt;&gt;""),ROUND((SUM(Form3!W104,Form3!X104)/150)*100,0), "")</f>
        <v/>
      </c>
      <c r="AE104" s="1" t="str">
        <f>IF(Analysis[Sod]="","",RANK(Analysis[[#This Row],[Sod]],Analysis[Sod], 0))</f>
        <v/>
      </c>
      <c r="AF10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4" s="1" t="str">
        <f>IF(OR(Form3!Y104&lt;&gt;"",Form3!Z104&lt;&gt;""),ROUND((SUM(Form3!Y104,Form3!Z104)/150)*100,0), "")</f>
        <v/>
      </c>
      <c r="AH104" s="1" t="str">
        <f>IF(Analysis[Bk]="","",RANK(Analysis[[#This Row],[Bk]],Analysis[Bk], 0))</f>
        <v/>
      </c>
      <c r="AI10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4" s="1"/>
      <c r="AK104" s="1"/>
    </row>
    <row r="105" spans="1:37" x14ac:dyDescent="0.25">
      <c r="A105" s="1" t="str">
        <f>IF(Form3!A105="","",Form3!A105)</f>
        <v/>
      </c>
      <c r="B105" s="1" t="str">
        <f>IF(Form3!B105="","",Form3!B105)</f>
        <v/>
      </c>
      <c r="C105" s="1" t="str">
        <f>IF(OR(Form3!C105&lt;&gt;"",Form3!D105&lt;&gt;"" ),ROUND(((Form3!C105+Form3!D105)/140)*100,0),"")</f>
        <v/>
      </c>
      <c r="D105" s="1" t="str">
        <f>IF(Analysis[[#This Row],[Agr]]="","", RANK(Analysis[[#This Row],[Agr]],Analysis[Agr],0))</f>
        <v/>
      </c>
      <c r="E10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5" s="1" t="str">
        <f>IF(OR(Form3!E105&lt;&gt;"",Form3!F105&lt;&gt;""),ROUND((SUM(Form3!E105,Form3!F105)/140)*100,0),"")</f>
        <v/>
      </c>
      <c r="G105" s="1" t="str">
        <f>IF(Analysis[Bio]="","",RANK(Analysis[[#This Row],[Bio]],Analysis[Bio],0))</f>
        <v/>
      </c>
      <c r="H10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5" s="1" t="str">
        <f>IF(OR(Form3!G105&lt;&gt;"",Form3!H105&lt;&gt;""),ROUND((SUM(Form3!G105,Form3!H105)/140)*100,0),"")</f>
        <v/>
      </c>
      <c r="J105" s="1" t="str">
        <f>IF(Analysis[[#This Row],[Chem]]="","",RANK(Analysis[[#This Row],[Chem]],Analysis[Chem],0))</f>
        <v/>
      </c>
      <c r="K10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5" s="1" t="str">
        <f>IF(OR(Form3!I105&lt;&gt;"",Form3!J105&lt;&gt;"",Form3!K105&lt;&gt;""),ROUND((SUM(Form3!I105:'Form3'!K105)/220)*100,0),"")</f>
        <v/>
      </c>
      <c r="M105" s="1" t="str">
        <f>IF(Analysis[Chi]="","",RANK(Analysis[[#This Row],[Chi]],Analysis[Chi],0))</f>
        <v/>
      </c>
      <c r="N10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5" s="1" t="str">
        <f>IF(OR(Form3!L105&lt;&gt;"",Form3!M105&lt;&gt;"",Form3!N105&lt;&gt;""),ROUND((SUM(Form3!L105:'Form3'!N105)/200)*100,0),"")</f>
        <v/>
      </c>
      <c r="P105" s="1" t="str">
        <f>IF(Analysis[Eng]="","",RANK(Analysis[[#This Row],[Eng]],Analysis[Eng],))</f>
        <v/>
      </c>
      <c r="Q10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5" s="1" t="str">
        <f>IF(OR(Form3!O105&lt;&gt;"",Form3!P105&lt;&gt;""),ROUND((SUM(Form3!O105,Form3!P105)/100)*100,0),"")</f>
        <v/>
      </c>
      <c r="S105" s="1" t="str">
        <f>IF(Analysis[[#This Row],[Geo]]="","",RANK(Analysis[Geo],Analysis[Geo],0))</f>
        <v/>
      </c>
      <c r="T10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5" s="1" t="str">
        <f>IF(OR(Form3!Q105&lt;&gt;"",Form3!R105&lt;&gt;""),ROUND((SUM(Form3!Q105,Form3!R105)/150)*100,0),"")</f>
        <v/>
      </c>
      <c r="V105" s="1" t="str">
        <f>IF(Analysis[His]="","",RANK(Analysis[[#This Row],[His]], Analysis[His],0))</f>
        <v/>
      </c>
      <c r="W10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5" s="1" t="str">
        <f>IF(OR(Form3!S105&lt;&gt;"",Form3!T105&lt;&gt;""),ROUND((SUM(Form3!S105,Form3!T105)/200)*100,0),"")</f>
        <v/>
      </c>
      <c r="Y105" s="1" t="str">
        <f>IF(Analysis[Maths]="","",RANK(Analysis[[#This Row],[Maths]],Analysis[Maths],0))</f>
        <v/>
      </c>
      <c r="Z10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5" s="1" t="str">
        <f>IF(OR(Form3!U105&lt;&gt;"",Form3!V105&lt;&gt;""),ROUND((SUM(Form3!U105,Form3!V105)/140)*100,0), "")</f>
        <v/>
      </c>
      <c r="AB105" s="1" t="str">
        <f>IF(Analysis[[#This Row],[Phy]]="","",RANK(Analysis[[#This Row],[Phy]],Analysis[Phy],0))</f>
        <v/>
      </c>
      <c r="AC10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5" s="1" t="str">
        <f>IF(OR(Form3!W105&lt;&gt;"",Form3!X105&lt;&gt;""),ROUND((SUM(Form3!W105,Form3!X105)/150)*100,0), "")</f>
        <v/>
      </c>
      <c r="AE105" s="1" t="str">
        <f>IF(Analysis[Sod]="","",RANK(Analysis[[#This Row],[Sod]],Analysis[Sod], 0))</f>
        <v/>
      </c>
      <c r="AF10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5" s="1" t="str">
        <f>IF(OR(Form3!Y105&lt;&gt;"",Form3!Z105&lt;&gt;""),ROUND((SUM(Form3!Y105,Form3!Z105)/150)*100,0), "")</f>
        <v/>
      </c>
      <c r="AH105" s="1" t="str">
        <f>IF(Analysis[Bk]="","",RANK(Analysis[[#This Row],[Bk]],Analysis[Bk], 0))</f>
        <v/>
      </c>
      <c r="AI10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5" s="1"/>
      <c r="AK105" s="1"/>
    </row>
    <row r="106" spans="1:37" x14ac:dyDescent="0.25">
      <c r="A106" s="1" t="str">
        <f>IF(Form3!A106="","",Form3!A106)</f>
        <v/>
      </c>
      <c r="B106" s="1" t="str">
        <f>IF(Form3!B106="","",Form3!B106)</f>
        <v/>
      </c>
      <c r="C106" s="1" t="str">
        <f>IF(OR(Form3!C106&lt;&gt;"",Form3!D106&lt;&gt;"" ),ROUND(((Form3!C106+Form3!D106)/140)*100,0),"")</f>
        <v/>
      </c>
      <c r="D106" s="1" t="str">
        <f>IF(Analysis[[#This Row],[Agr]]="","", RANK(Analysis[[#This Row],[Agr]],Analysis[Agr],0))</f>
        <v/>
      </c>
      <c r="E10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6" s="1" t="str">
        <f>IF(OR(Form3!E106&lt;&gt;"",Form3!F106&lt;&gt;""),ROUND((SUM(Form3!E106,Form3!F106)/140)*100,0),"")</f>
        <v/>
      </c>
      <c r="G106" s="1" t="str">
        <f>IF(Analysis[Bio]="","",RANK(Analysis[[#This Row],[Bio]],Analysis[Bio],0))</f>
        <v/>
      </c>
      <c r="H10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6" s="1" t="str">
        <f>IF(OR(Form3!G106&lt;&gt;"",Form3!H106&lt;&gt;""),ROUND((SUM(Form3!G106,Form3!H106)/140)*100,0),"")</f>
        <v/>
      </c>
      <c r="J106" s="1" t="str">
        <f>IF(Analysis[[#This Row],[Chem]]="","",RANK(Analysis[[#This Row],[Chem]],Analysis[Chem],0))</f>
        <v/>
      </c>
      <c r="K10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6" s="1" t="str">
        <f>IF(OR(Form3!I106&lt;&gt;"",Form3!J106&lt;&gt;"",Form3!K106&lt;&gt;""),ROUND((SUM(Form3!I106:'Form3'!K106)/220)*100,0),"")</f>
        <v/>
      </c>
      <c r="M106" s="1" t="str">
        <f>IF(Analysis[Chi]="","",RANK(Analysis[[#This Row],[Chi]],Analysis[Chi],0))</f>
        <v/>
      </c>
      <c r="N10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6" s="1" t="str">
        <f>IF(OR(Form3!L106&lt;&gt;"",Form3!M106&lt;&gt;"",Form3!N106&lt;&gt;""),ROUND((SUM(Form3!L106:'Form3'!N106)/200)*100,0),"")</f>
        <v/>
      </c>
      <c r="P106" s="1" t="str">
        <f>IF(Analysis[Eng]="","",RANK(Analysis[[#This Row],[Eng]],Analysis[Eng],))</f>
        <v/>
      </c>
      <c r="Q10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6" s="1" t="str">
        <f>IF(OR(Form3!O106&lt;&gt;"",Form3!P106&lt;&gt;""),ROUND((SUM(Form3!O106,Form3!P106)/100)*100,0),"")</f>
        <v/>
      </c>
      <c r="S106" s="1" t="str">
        <f>IF(Analysis[[#This Row],[Geo]]="","",RANK(Analysis[Geo],Analysis[Geo],0))</f>
        <v/>
      </c>
      <c r="T10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6" s="1" t="str">
        <f>IF(OR(Form3!Q106&lt;&gt;"",Form3!R106&lt;&gt;""),ROUND((SUM(Form3!Q106,Form3!R106)/150)*100,0),"")</f>
        <v/>
      </c>
      <c r="V106" s="1" t="str">
        <f>IF(Analysis[His]="","",RANK(Analysis[[#This Row],[His]], Analysis[His],0))</f>
        <v/>
      </c>
      <c r="W10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6" s="1" t="str">
        <f>IF(OR(Form3!S106&lt;&gt;"",Form3!T106&lt;&gt;""),ROUND((SUM(Form3!S106,Form3!T106)/200)*100,0),"")</f>
        <v/>
      </c>
      <c r="Y106" s="1" t="str">
        <f>IF(Analysis[Maths]="","",RANK(Analysis[[#This Row],[Maths]],Analysis[Maths],0))</f>
        <v/>
      </c>
      <c r="Z10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6" s="1" t="str">
        <f>IF(OR(Form3!U106&lt;&gt;"",Form3!V106&lt;&gt;""),ROUND((SUM(Form3!U106,Form3!V106)/140)*100,0), "")</f>
        <v/>
      </c>
      <c r="AB106" s="1" t="str">
        <f>IF(Analysis[[#This Row],[Phy]]="","",RANK(Analysis[[#This Row],[Phy]],Analysis[Phy],0))</f>
        <v/>
      </c>
      <c r="AC10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6" s="1" t="str">
        <f>IF(OR(Form3!W106&lt;&gt;"",Form3!X106&lt;&gt;""),ROUND((SUM(Form3!W106,Form3!X106)/150)*100,0), "")</f>
        <v/>
      </c>
      <c r="AE106" s="1" t="str">
        <f>IF(Analysis[Sod]="","",RANK(Analysis[[#This Row],[Sod]],Analysis[Sod], 0))</f>
        <v/>
      </c>
      <c r="AF10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6" s="1" t="str">
        <f>IF(OR(Form3!Y106&lt;&gt;"",Form3!Z106&lt;&gt;""),ROUND((SUM(Form3!Y106,Form3!Z106)/150)*100,0), "")</f>
        <v/>
      </c>
      <c r="AH106" s="1" t="str">
        <f>IF(Analysis[Bk]="","",RANK(Analysis[[#This Row],[Bk]],Analysis[Bk], 0))</f>
        <v/>
      </c>
      <c r="AI10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6" s="1"/>
      <c r="AK106" s="1"/>
    </row>
    <row r="107" spans="1:37" x14ac:dyDescent="0.25">
      <c r="A107" s="1" t="str">
        <f>IF(Form3!A107="","",Form3!A107)</f>
        <v/>
      </c>
      <c r="B107" s="1" t="str">
        <f>IF(Form3!B107="","",Form3!B107)</f>
        <v/>
      </c>
      <c r="C107" s="1" t="str">
        <f>IF(OR(Form3!C107&lt;&gt;"",Form3!D107&lt;&gt;"" ),ROUND(((Form3!C107+Form3!D107)/140)*100,0),"")</f>
        <v/>
      </c>
      <c r="D107" s="1" t="str">
        <f>IF(Analysis[[#This Row],[Agr]]="","", RANK(Analysis[[#This Row],[Agr]],Analysis[Agr],0))</f>
        <v/>
      </c>
      <c r="E10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7" s="1" t="str">
        <f>IF(OR(Form3!E107&lt;&gt;"",Form3!F107&lt;&gt;""),ROUND((SUM(Form3!E107,Form3!F107)/140)*100,0),"")</f>
        <v/>
      </c>
      <c r="G107" s="1" t="str">
        <f>IF(Analysis[Bio]="","",RANK(Analysis[[#This Row],[Bio]],Analysis[Bio],0))</f>
        <v/>
      </c>
      <c r="H10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7" s="1" t="str">
        <f>IF(OR(Form3!G107&lt;&gt;"",Form3!H107&lt;&gt;""),ROUND((SUM(Form3!G107,Form3!H107)/140)*100,0),"")</f>
        <v/>
      </c>
      <c r="J107" s="1" t="str">
        <f>IF(Analysis[[#This Row],[Chem]]="","",RANK(Analysis[[#This Row],[Chem]],Analysis[Chem],0))</f>
        <v/>
      </c>
      <c r="K10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7" s="1" t="str">
        <f>IF(OR(Form3!I107&lt;&gt;"",Form3!J107&lt;&gt;"",Form3!K107&lt;&gt;""),ROUND((SUM(Form3!I107:'Form3'!K107)/220)*100,0),"")</f>
        <v/>
      </c>
      <c r="M107" s="1" t="str">
        <f>IF(Analysis[Chi]="","",RANK(Analysis[[#This Row],[Chi]],Analysis[Chi],0))</f>
        <v/>
      </c>
      <c r="N10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7" s="1" t="str">
        <f>IF(OR(Form3!L107&lt;&gt;"",Form3!M107&lt;&gt;"",Form3!N107&lt;&gt;""),ROUND((SUM(Form3!L107:'Form3'!N107)/200)*100,0),"")</f>
        <v/>
      </c>
      <c r="P107" s="1" t="str">
        <f>IF(Analysis[Eng]="","",RANK(Analysis[[#This Row],[Eng]],Analysis[Eng],))</f>
        <v/>
      </c>
      <c r="Q10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7" s="1" t="str">
        <f>IF(OR(Form3!O107&lt;&gt;"",Form3!P107&lt;&gt;""),ROUND((SUM(Form3!O107,Form3!P107)/100)*100,0),"")</f>
        <v/>
      </c>
      <c r="S107" s="1" t="str">
        <f>IF(Analysis[[#This Row],[Geo]]="","",RANK(Analysis[Geo],Analysis[Geo],0))</f>
        <v/>
      </c>
      <c r="T10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7" s="1" t="str">
        <f>IF(OR(Form3!Q107&lt;&gt;"",Form3!R107&lt;&gt;""),ROUND((SUM(Form3!Q107,Form3!R107)/150)*100,0),"")</f>
        <v/>
      </c>
      <c r="V107" s="1" t="str">
        <f>IF(Analysis[His]="","",RANK(Analysis[[#This Row],[His]], Analysis[His],0))</f>
        <v/>
      </c>
      <c r="W10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7" s="1" t="str">
        <f>IF(OR(Form3!S107&lt;&gt;"",Form3!T107&lt;&gt;""),ROUND((SUM(Form3!S107,Form3!T107)/200)*100,0),"")</f>
        <v/>
      </c>
      <c r="Y107" s="1" t="str">
        <f>IF(Analysis[Maths]="","",RANK(Analysis[[#This Row],[Maths]],Analysis[Maths],0))</f>
        <v/>
      </c>
      <c r="Z10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7" s="1" t="str">
        <f>IF(OR(Form3!U107&lt;&gt;"",Form3!V107&lt;&gt;""),ROUND((SUM(Form3!U107,Form3!V107)/140)*100,0), "")</f>
        <v/>
      </c>
      <c r="AB107" s="1" t="str">
        <f>IF(Analysis[[#This Row],[Phy]]="","",RANK(Analysis[[#This Row],[Phy]],Analysis[Phy],0))</f>
        <v/>
      </c>
      <c r="AC10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7" s="1" t="str">
        <f>IF(OR(Form3!W107&lt;&gt;"",Form3!X107&lt;&gt;""),ROUND((SUM(Form3!W107,Form3!X107)/150)*100,0), "")</f>
        <v/>
      </c>
      <c r="AE107" s="1" t="str">
        <f>IF(Analysis[Sod]="","",RANK(Analysis[[#This Row],[Sod]],Analysis[Sod], 0))</f>
        <v/>
      </c>
      <c r="AF10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7" s="1" t="str">
        <f>IF(OR(Form3!Y107&lt;&gt;"",Form3!Z107&lt;&gt;""),ROUND((SUM(Form3!Y107,Form3!Z107)/150)*100,0), "")</f>
        <v/>
      </c>
      <c r="AH107" s="1" t="str">
        <f>IF(Analysis[Bk]="","",RANK(Analysis[[#This Row],[Bk]],Analysis[Bk], 0))</f>
        <v/>
      </c>
      <c r="AI10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7" s="1"/>
      <c r="AK107" s="1"/>
    </row>
    <row r="108" spans="1:37" x14ac:dyDescent="0.25">
      <c r="A108" s="1" t="str">
        <f>IF(Form3!A108="","",Form3!A108)</f>
        <v/>
      </c>
      <c r="B108" s="1" t="str">
        <f>IF(Form3!B108="","",Form3!B108)</f>
        <v/>
      </c>
      <c r="C108" s="1" t="str">
        <f>IF(OR(Form3!C108&lt;&gt;"",Form3!D108&lt;&gt;"" ),ROUND(((Form3!C108+Form3!D108)/140)*100,0),"")</f>
        <v/>
      </c>
      <c r="D108" s="1" t="str">
        <f>IF(Analysis[[#This Row],[Agr]]="","", RANK(Analysis[[#This Row],[Agr]],Analysis[Agr],0))</f>
        <v/>
      </c>
      <c r="E10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8" s="1" t="str">
        <f>IF(OR(Form3!E108&lt;&gt;"",Form3!F108&lt;&gt;""),ROUND((SUM(Form3!E108,Form3!F108)/140)*100,0),"")</f>
        <v/>
      </c>
      <c r="G108" s="1" t="str">
        <f>IF(Analysis[Bio]="","",RANK(Analysis[[#This Row],[Bio]],Analysis[Bio],0))</f>
        <v/>
      </c>
      <c r="H10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8" s="1" t="str">
        <f>IF(OR(Form3!G108&lt;&gt;"",Form3!H108&lt;&gt;""),ROUND((SUM(Form3!G108,Form3!H108)/140)*100,0),"")</f>
        <v/>
      </c>
      <c r="J108" s="1" t="str">
        <f>IF(Analysis[[#This Row],[Chem]]="","",RANK(Analysis[[#This Row],[Chem]],Analysis[Chem],0))</f>
        <v/>
      </c>
      <c r="K10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8" s="1" t="str">
        <f>IF(OR(Form3!I108&lt;&gt;"",Form3!J108&lt;&gt;"",Form3!K108&lt;&gt;""),ROUND((SUM(Form3!I108:'Form3'!K108)/220)*100,0),"")</f>
        <v/>
      </c>
      <c r="M108" s="1" t="str">
        <f>IF(Analysis[Chi]="","",RANK(Analysis[[#This Row],[Chi]],Analysis[Chi],0))</f>
        <v/>
      </c>
      <c r="N10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8" s="1" t="str">
        <f>IF(OR(Form3!L108&lt;&gt;"",Form3!M108&lt;&gt;"",Form3!N108&lt;&gt;""),ROUND((SUM(Form3!L108:'Form3'!N108)/200)*100,0),"")</f>
        <v/>
      </c>
      <c r="P108" s="1" t="str">
        <f>IF(Analysis[Eng]="","",RANK(Analysis[[#This Row],[Eng]],Analysis[Eng],))</f>
        <v/>
      </c>
      <c r="Q10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8" s="1" t="str">
        <f>IF(OR(Form3!O108&lt;&gt;"",Form3!P108&lt;&gt;""),ROUND((SUM(Form3!O108,Form3!P108)/100)*100,0),"")</f>
        <v/>
      </c>
      <c r="S108" s="1" t="str">
        <f>IF(Analysis[[#This Row],[Geo]]="","",RANK(Analysis[Geo],Analysis[Geo],0))</f>
        <v/>
      </c>
      <c r="T10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8" s="1" t="str">
        <f>IF(OR(Form3!Q108&lt;&gt;"",Form3!R108&lt;&gt;""),ROUND((SUM(Form3!Q108,Form3!R108)/150)*100,0),"")</f>
        <v/>
      </c>
      <c r="V108" s="1" t="str">
        <f>IF(Analysis[His]="","",RANK(Analysis[[#This Row],[His]], Analysis[His],0))</f>
        <v/>
      </c>
      <c r="W10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8" s="1" t="str">
        <f>IF(OR(Form3!S108&lt;&gt;"",Form3!T108&lt;&gt;""),ROUND((SUM(Form3!S108,Form3!T108)/200)*100,0),"")</f>
        <v/>
      </c>
      <c r="Y108" s="1" t="str">
        <f>IF(Analysis[Maths]="","",RANK(Analysis[[#This Row],[Maths]],Analysis[Maths],0))</f>
        <v/>
      </c>
      <c r="Z10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8" s="1" t="str">
        <f>IF(OR(Form3!U108&lt;&gt;"",Form3!V108&lt;&gt;""),ROUND((SUM(Form3!U108,Form3!V108)/140)*100,0), "")</f>
        <v/>
      </c>
      <c r="AB108" s="1" t="str">
        <f>IF(Analysis[[#This Row],[Phy]]="","",RANK(Analysis[[#This Row],[Phy]],Analysis[Phy],0))</f>
        <v/>
      </c>
      <c r="AC10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8" s="1" t="str">
        <f>IF(OR(Form3!W108&lt;&gt;"",Form3!X108&lt;&gt;""),ROUND((SUM(Form3!W108,Form3!X108)/150)*100,0), "")</f>
        <v/>
      </c>
      <c r="AE108" s="1" t="str">
        <f>IF(Analysis[Sod]="","",RANK(Analysis[[#This Row],[Sod]],Analysis[Sod], 0))</f>
        <v/>
      </c>
      <c r="AF10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8" s="1" t="str">
        <f>IF(OR(Form3!Y108&lt;&gt;"",Form3!Z108&lt;&gt;""),ROUND((SUM(Form3!Y108,Form3!Z108)/150)*100,0), "")</f>
        <v/>
      </c>
      <c r="AH108" s="1" t="str">
        <f>IF(Analysis[Bk]="","",RANK(Analysis[[#This Row],[Bk]],Analysis[Bk], 0))</f>
        <v/>
      </c>
      <c r="AI10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8" s="1"/>
      <c r="AK108" s="1"/>
    </row>
    <row r="109" spans="1:37" x14ac:dyDescent="0.25">
      <c r="A109" s="1" t="str">
        <f>IF(Form3!A109="","",Form3!A109)</f>
        <v/>
      </c>
      <c r="B109" s="1" t="str">
        <f>IF(Form3!B109="","",Form3!B109)</f>
        <v/>
      </c>
      <c r="C109" s="1" t="str">
        <f>IF(OR(Form3!C109&lt;&gt;"",Form3!D109&lt;&gt;"" ),ROUND(((Form3!C109+Form3!D109)/140)*100,0),"")</f>
        <v/>
      </c>
      <c r="D109" s="1" t="str">
        <f>IF(Analysis[[#This Row],[Agr]]="","", RANK(Analysis[[#This Row],[Agr]],Analysis[Agr],0))</f>
        <v/>
      </c>
      <c r="E10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09" s="1" t="str">
        <f>IF(OR(Form3!E109&lt;&gt;"",Form3!F109&lt;&gt;""),ROUND((SUM(Form3!E109,Form3!F109)/140)*100,0),"")</f>
        <v/>
      </c>
      <c r="G109" s="1" t="str">
        <f>IF(Analysis[Bio]="","",RANK(Analysis[[#This Row],[Bio]],Analysis[Bio],0))</f>
        <v/>
      </c>
      <c r="H10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09" s="1" t="str">
        <f>IF(OR(Form3!G109&lt;&gt;"",Form3!H109&lt;&gt;""),ROUND((SUM(Form3!G109,Form3!H109)/140)*100,0),"")</f>
        <v/>
      </c>
      <c r="J109" s="1" t="str">
        <f>IF(Analysis[[#This Row],[Chem]]="","",RANK(Analysis[[#This Row],[Chem]],Analysis[Chem],0))</f>
        <v/>
      </c>
      <c r="K10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09" s="1" t="str">
        <f>IF(OR(Form3!I109&lt;&gt;"",Form3!J109&lt;&gt;"",Form3!K109&lt;&gt;""),ROUND((SUM(Form3!I109:'Form3'!K109)/220)*100,0),"")</f>
        <v/>
      </c>
      <c r="M109" s="1" t="str">
        <f>IF(Analysis[Chi]="","",RANK(Analysis[[#This Row],[Chi]],Analysis[Chi],0))</f>
        <v/>
      </c>
      <c r="N10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09" s="1" t="str">
        <f>IF(OR(Form3!L109&lt;&gt;"",Form3!M109&lt;&gt;"",Form3!N109&lt;&gt;""),ROUND((SUM(Form3!L109:'Form3'!N109)/200)*100,0),"")</f>
        <v/>
      </c>
      <c r="P109" s="1" t="str">
        <f>IF(Analysis[Eng]="","",RANK(Analysis[[#This Row],[Eng]],Analysis[Eng],))</f>
        <v/>
      </c>
      <c r="Q10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09" s="1" t="str">
        <f>IF(OR(Form3!O109&lt;&gt;"",Form3!P109&lt;&gt;""),ROUND((SUM(Form3!O109,Form3!P109)/100)*100,0),"")</f>
        <v/>
      </c>
      <c r="S109" s="1" t="str">
        <f>IF(Analysis[[#This Row],[Geo]]="","",RANK(Analysis[Geo],Analysis[Geo],0))</f>
        <v/>
      </c>
      <c r="T10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09" s="1" t="str">
        <f>IF(OR(Form3!Q109&lt;&gt;"",Form3!R109&lt;&gt;""),ROUND((SUM(Form3!Q109,Form3!R109)/150)*100,0),"")</f>
        <v/>
      </c>
      <c r="V109" s="1" t="str">
        <f>IF(Analysis[His]="","",RANK(Analysis[[#This Row],[His]], Analysis[His],0))</f>
        <v/>
      </c>
      <c r="W10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09" s="1" t="str">
        <f>IF(OR(Form3!S109&lt;&gt;"",Form3!T109&lt;&gt;""),ROUND((SUM(Form3!S109,Form3!T109)/200)*100,0),"")</f>
        <v/>
      </c>
      <c r="Y109" s="1" t="str">
        <f>IF(Analysis[Maths]="","",RANK(Analysis[[#This Row],[Maths]],Analysis[Maths],0))</f>
        <v/>
      </c>
      <c r="Z10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09" s="1" t="str">
        <f>IF(OR(Form3!U109&lt;&gt;"",Form3!V109&lt;&gt;""),ROUND((SUM(Form3!U109,Form3!V109)/140)*100,0), "")</f>
        <v/>
      </c>
      <c r="AB109" s="1" t="str">
        <f>IF(Analysis[[#This Row],[Phy]]="","",RANK(Analysis[[#This Row],[Phy]],Analysis[Phy],0))</f>
        <v/>
      </c>
      <c r="AC10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09" s="1" t="str">
        <f>IF(OR(Form3!W109&lt;&gt;"",Form3!X109&lt;&gt;""),ROUND((SUM(Form3!W109,Form3!X109)/150)*100,0), "")</f>
        <v/>
      </c>
      <c r="AE109" s="1" t="str">
        <f>IF(Analysis[Sod]="","",RANK(Analysis[[#This Row],[Sod]],Analysis[Sod], 0))</f>
        <v/>
      </c>
      <c r="AF10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09" s="1" t="str">
        <f>IF(OR(Form3!Y109&lt;&gt;"",Form3!Z109&lt;&gt;""),ROUND((SUM(Form3!Y109,Form3!Z109)/150)*100,0), "")</f>
        <v/>
      </c>
      <c r="AH109" s="1" t="str">
        <f>IF(Analysis[Bk]="","",RANK(Analysis[[#This Row],[Bk]],Analysis[Bk], 0))</f>
        <v/>
      </c>
      <c r="AI10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09" s="1"/>
      <c r="AK109" s="1"/>
    </row>
    <row r="110" spans="1:37" x14ac:dyDescent="0.25">
      <c r="A110" s="1" t="str">
        <f>IF(Form3!A110="","",Form3!A110)</f>
        <v/>
      </c>
      <c r="B110" s="1" t="str">
        <f>IF(Form3!B110="","",Form3!B110)</f>
        <v/>
      </c>
      <c r="C110" s="1" t="str">
        <f>IF(OR(Form3!C110&lt;&gt;"",Form3!D110&lt;&gt;"" ),ROUND(((Form3!C110+Form3!D110)/140)*100,0),"")</f>
        <v/>
      </c>
      <c r="D110" s="1" t="str">
        <f>IF(Analysis[[#This Row],[Agr]]="","", RANK(Analysis[[#This Row],[Agr]],Analysis[Agr],0))</f>
        <v/>
      </c>
      <c r="E11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0" s="1" t="str">
        <f>IF(OR(Form3!E110&lt;&gt;"",Form3!F110&lt;&gt;""),ROUND((SUM(Form3!E110,Form3!F110)/140)*100,0),"")</f>
        <v/>
      </c>
      <c r="G110" s="1" t="str">
        <f>IF(Analysis[Bio]="","",RANK(Analysis[[#This Row],[Bio]],Analysis[Bio],0))</f>
        <v/>
      </c>
      <c r="H11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0" s="1" t="str">
        <f>IF(OR(Form3!G110&lt;&gt;"",Form3!H110&lt;&gt;""),ROUND((SUM(Form3!G110,Form3!H110)/140)*100,0),"")</f>
        <v/>
      </c>
      <c r="J110" s="1" t="str">
        <f>IF(Analysis[[#This Row],[Chem]]="","",RANK(Analysis[[#This Row],[Chem]],Analysis[Chem],0))</f>
        <v/>
      </c>
      <c r="K11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0" s="1" t="str">
        <f>IF(OR(Form3!I110&lt;&gt;"",Form3!J110&lt;&gt;"",Form3!K110&lt;&gt;""),ROUND((SUM(Form3!I110:'Form3'!K110)/220)*100,0),"")</f>
        <v/>
      </c>
      <c r="M110" s="1" t="str">
        <f>IF(Analysis[Chi]="","",RANK(Analysis[[#This Row],[Chi]],Analysis[Chi],0))</f>
        <v/>
      </c>
      <c r="N11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0" s="1" t="str">
        <f>IF(OR(Form3!L110&lt;&gt;"",Form3!M110&lt;&gt;"",Form3!N110&lt;&gt;""),ROUND((SUM(Form3!L110:'Form3'!N110)/200)*100,0),"")</f>
        <v/>
      </c>
      <c r="P110" s="1" t="str">
        <f>IF(Analysis[Eng]="","",RANK(Analysis[[#This Row],[Eng]],Analysis[Eng],))</f>
        <v/>
      </c>
      <c r="Q11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0" s="1" t="str">
        <f>IF(OR(Form3!O110&lt;&gt;"",Form3!P110&lt;&gt;""),ROUND((SUM(Form3!O110,Form3!P110)/100)*100,0),"")</f>
        <v/>
      </c>
      <c r="S110" s="1" t="str">
        <f>IF(Analysis[[#This Row],[Geo]]="","",RANK(Analysis[Geo],Analysis[Geo],0))</f>
        <v/>
      </c>
      <c r="T11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0" s="1" t="str">
        <f>IF(OR(Form3!Q110&lt;&gt;"",Form3!R110&lt;&gt;""),ROUND((SUM(Form3!Q110,Form3!R110)/150)*100,0),"")</f>
        <v/>
      </c>
      <c r="V110" s="1" t="str">
        <f>IF(Analysis[His]="","",RANK(Analysis[[#This Row],[His]], Analysis[His],0))</f>
        <v/>
      </c>
      <c r="W11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0" s="1" t="str">
        <f>IF(OR(Form3!S110&lt;&gt;"",Form3!T110&lt;&gt;""),ROUND((SUM(Form3!S110,Form3!T110)/200)*100,0),"")</f>
        <v/>
      </c>
      <c r="Y110" s="1" t="str">
        <f>IF(Analysis[Maths]="","",RANK(Analysis[[#This Row],[Maths]],Analysis[Maths],0))</f>
        <v/>
      </c>
      <c r="Z11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0" s="1" t="str">
        <f>IF(OR(Form3!U110&lt;&gt;"",Form3!V110&lt;&gt;""),ROUND((SUM(Form3!U110,Form3!V110)/140)*100,0), "")</f>
        <v/>
      </c>
      <c r="AB110" s="1" t="str">
        <f>IF(Analysis[[#This Row],[Phy]]="","",RANK(Analysis[[#This Row],[Phy]],Analysis[Phy],0))</f>
        <v/>
      </c>
      <c r="AC11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0" s="1" t="str">
        <f>IF(OR(Form3!W110&lt;&gt;"",Form3!X110&lt;&gt;""),ROUND((SUM(Form3!W110,Form3!X110)/150)*100,0), "")</f>
        <v/>
      </c>
      <c r="AE110" s="1" t="str">
        <f>IF(Analysis[Sod]="","",RANK(Analysis[[#This Row],[Sod]],Analysis[Sod], 0))</f>
        <v/>
      </c>
      <c r="AF11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0" s="1" t="str">
        <f>IF(OR(Form3!Y110&lt;&gt;"",Form3!Z110&lt;&gt;""),ROUND((SUM(Form3!Y110,Form3!Z110)/150)*100,0), "")</f>
        <v/>
      </c>
      <c r="AH110" s="1" t="str">
        <f>IF(Analysis[Bk]="","",RANK(Analysis[[#This Row],[Bk]],Analysis[Bk], 0))</f>
        <v/>
      </c>
      <c r="AI11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0" s="1"/>
      <c r="AK110" s="1"/>
    </row>
    <row r="111" spans="1:37" x14ac:dyDescent="0.25">
      <c r="A111" s="1" t="str">
        <f>IF(Form3!A111="","",Form3!A111)</f>
        <v/>
      </c>
      <c r="B111" s="1" t="str">
        <f>IF(Form3!B111="","",Form3!B111)</f>
        <v/>
      </c>
      <c r="C111" s="1" t="str">
        <f>IF(OR(Form3!C111&lt;&gt;"",Form3!D111&lt;&gt;"" ),ROUND(((Form3!C111+Form3!D111)/140)*100,0),"")</f>
        <v/>
      </c>
      <c r="D111" s="1" t="str">
        <f>IF(Analysis[[#This Row],[Agr]]="","", RANK(Analysis[[#This Row],[Agr]],Analysis[Agr],0))</f>
        <v/>
      </c>
      <c r="E11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1" s="1" t="str">
        <f>IF(OR(Form3!E111&lt;&gt;"",Form3!F111&lt;&gt;""),ROUND((SUM(Form3!E111,Form3!F111)/140)*100,0),"")</f>
        <v/>
      </c>
      <c r="G111" s="1" t="str">
        <f>IF(Analysis[Bio]="","",RANK(Analysis[[#This Row],[Bio]],Analysis[Bio],0))</f>
        <v/>
      </c>
      <c r="H11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1" s="1" t="str">
        <f>IF(OR(Form3!G111&lt;&gt;"",Form3!H111&lt;&gt;""),ROUND((SUM(Form3!G111,Form3!H111)/140)*100,0),"")</f>
        <v/>
      </c>
      <c r="J111" s="1" t="str">
        <f>IF(Analysis[[#This Row],[Chem]]="","",RANK(Analysis[[#This Row],[Chem]],Analysis[Chem],0))</f>
        <v/>
      </c>
      <c r="K11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1" s="1" t="str">
        <f>IF(OR(Form3!I111&lt;&gt;"",Form3!J111&lt;&gt;"",Form3!K111&lt;&gt;""),ROUND((SUM(Form3!I111:'Form3'!K111)/220)*100,0),"")</f>
        <v/>
      </c>
      <c r="M111" s="1" t="str">
        <f>IF(Analysis[Chi]="","",RANK(Analysis[[#This Row],[Chi]],Analysis[Chi],0))</f>
        <v/>
      </c>
      <c r="N11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1" s="1" t="str">
        <f>IF(OR(Form3!L111&lt;&gt;"",Form3!M111&lt;&gt;"",Form3!N111&lt;&gt;""),ROUND((SUM(Form3!L111:'Form3'!N111)/200)*100,0),"")</f>
        <v/>
      </c>
      <c r="P111" s="1" t="str">
        <f>IF(Analysis[Eng]="","",RANK(Analysis[[#This Row],[Eng]],Analysis[Eng],))</f>
        <v/>
      </c>
      <c r="Q11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1" s="1" t="str">
        <f>IF(OR(Form3!O111&lt;&gt;"",Form3!P111&lt;&gt;""),ROUND((SUM(Form3!O111,Form3!P111)/100)*100,0),"")</f>
        <v/>
      </c>
      <c r="S111" s="1" t="str">
        <f>IF(Analysis[[#This Row],[Geo]]="","",RANK(Analysis[Geo],Analysis[Geo],0))</f>
        <v/>
      </c>
      <c r="T11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1" s="1" t="str">
        <f>IF(OR(Form3!Q111&lt;&gt;"",Form3!R111&lt;&gt;""),ROUND((SUM(Form3!Q111,Form3!R111)/150)*100,0),"")</f>
        <v/>
      </c>
      <c r="V111" s="1" t="str">
        <f>IF(Analysis[His]="","",RANK(Analysis[[#This Row],[His]], Analysis[His],0))</f>
        <v/>
      </c>
      <c r="W11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1" s="1" t="str">
        <f>IF(OR(Form3!S111&lt;&gt;"",Form3!T111&lt;&gt;""),ROUND((SUM(Form3!S111,Form3!T111)/200)*100,0),"")</f>
        <v/>
      </c>
      <c r="Y111" s="1" t="str">
        <f>IF(Analysis[Maths]="","",RANK(Analysis[[#This Row],[Maths]],Analysis[Maths],0))</f>
        <v/>
      </c>
      <c r="Z11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1" s="1" t="str">
        <f>IF(OR(Form3!U111&lt;&gt;"",Form3!V111&lt;&gt;""),ROUND((SUM(Form3!U111,Form3!V111)/140)*100,0), "")</f>
        <v/>
      </c>
      <c r="AB111" s="1" t="str">
        <f>IF(Analysis[[#This Row],[Phy]]="","",RANK(Analysis[[#This Row],[Phy]],Analysis[Phy],0))</f>
        <v/>
      </c>
      <c r="AC11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1" s="1" t="str">
        <f>IF(OR(Form3!W111&lt;&gt;"",Form3!X111&lt;&gt;""),ROUND((SUM(Form3!W111,Form3!X111)/150)*100,0), "")</f>
        <v/>
      </c>
      <c r="AE111" s="1" t="str">
        <f>IF(Analysis[Sod]="","",RANK(Analysis[[#This Row],[Sod]],Analysis[Sod], 0))</f>
        <v/>
      </c>
      <c r="AF11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1" s="1" t="str">
        <f>IF(OR(Form3!Y111&lt;&gt;"",Form3!Z111&lt;&gt;""),ROUND((SUM(Form3!Y111,Form3!Z111)/150)*100,0), "")</f>
        <v/>
      </c>
      <c r="AH111" s="1" t="str">
        <f>IF(Analysis[Bk]="","",RANK(Analysis[[#This Row],[Bk]],Analysis[Bk], 0))</f>
        <v/>
      </c>
      <c r="AI11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1" s="1"/>
      <c r="AK111" s="1"/>
    </row>
    <row r="112" spans="1:37" x14ac:dyDescent="0.25">
      <c r="A112" s="1" t="str">
        <f>IF(Form3!A112="","",Form3!A112)</f>
        <v/>
      </c>
      <c r="B112" s="1" t="str">
        <f>IF(Form3!B112="","",Form3!B112)</f>
        <v/>
      </c>
      <c r="C112" s="1" t="str">
        <f>IF(OR(Form3!C112&lt;&gt;"",Form3!D112&lt;&gt;"" ),ROUND(((Form3!C112+Form3!D112)/140)*100,0),"")</f>
        <v/>
      </c>
      <c r="D112" s="1" t="str">
        <f>IF(Analysis[[#This Row],[Agr]]="","", RANK(Analysis[[#This Row],[Agr]],Analysis[Agr],0))</f>
        <v/>
      </c>
      <c r="E11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2" s="1" t="str">
        <f>IF(OR(Form3!E112&lt;&gt;"",Form3!F112&lt;&gt;""),ROUND((SUM(Form3!E112,Form3!F112)/140)*100,0),"")</f>
        <v/>
      </c>
      <c r="G112" s="1" t="str">
        <f>IF(Analysis[Bio]="","",RANK(Analysis[[#This Row],[Bio]],Analysis[Bio],0))</f>
        <v/>
      </c>
      <c r="H11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2" s="1" t="str">
        <f>IF(OR(Form3!G112&lt;&gt;"",Form3!H112&lt;&gt;""),ROUND((SUM(Form3!G112,Form3!H112)/140)*100,0),"")</f>
        <v/>
      </c>
      <c r="J112" s="1" t="str">
        <f>IF(Analysis[[#This Row],[Chem]]="","",RANK(Analysis[[#This Row],[Chem]],Analysis[Chem],0))</f>
        <v/>
      </c>
      <c r="K11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2" s="1" t="str">
        <f>IF(OR(Form3!I112&lt;&gt;"",Form3!J112&lt;&gt;"",Form3!K112&lt;&gt;""),ROUND((SUM(Form3!I112:'Form3'!K112)/220)*100,0),"")</f>
        <v/>
      </c>
      <c r="M112" s="1" t="str">
        <f>IF(Analysis[Chi]="","",RANK(Analysis[[#This Row],[Chi]],Analysis[Chi],0))</f>
        <v/>
      </c>
      <c r="N11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2" s="1" t="str">
        <f>IF(OR(Form3!L112&lt;&gt;"",Form3!M112&lt;&gt;"",Form3!N112&lt;&gt;""),ROUND((SUM(Form3!L112:'Form3'!N112)/200)*100,0),"")</f>
        <v/>
      </c>
      <c r="P112" s="1" t="str">
        <f>IF(Analysis[Eng]="","",RANK(Analysis[[#This Row],[Eng]],Analysis[Eng],))</f>
        <v/>
      </c>
      <c r="Q11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2" s="1" t="str">
        <f>IF(OR(Form3!O112&lt;&gt;"",Form3!P112&lt;&gt;""),ROUND((SUM(Form3!O112,Form3!P112)/100)*100,0),"")</f>
        <v/>
      </c>
      <c r="S112" s="1" t="str">
        <f>IF(Analysis[[#This Row],[Geo]]="","",RANK(Analysis[Geo],Analysis[Geo],0))</f>
        <v/>
      </c>
      <c r="T11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2" s="1" t="str">
        <f>IF(OR(Form3!Q112&lt;&gt;"",Form3!R112&lt;&gt;""),ROUND((SUM(Form3!Q112,Form3!R112)/150)*100,0),"")</f>
        <v/>
      </c>
      <c r="V112" s="1" t="str">
        <f>IF(Analysis[His]="","",RANK(Analysis[[#This Row],[His]], Analysis[His],0))</f>
        <v/>
      </c>
      <c r="W11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2" s="1" t="str">
        <f>IF(OR(Form3!S112&lt;&gt;"",Form3!T112&lt;&gt;""),ROUND((SUM(Form3!S112,Form3!T112)/200)*100,0),"")</f>
        <v/>
      </c>
      <c r="Y112" s="1" t="str">
        <f>IF(Analysis[Maths]="","",RANK(Analysis[[#This Row],[Maths]],Analysis[Maths],0))</f>
        <v/>
      </c>
      <c r="Z11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2" s="1" t="str">
        <f>IF(OR(Form3!U112&lt;&gt;"",Form3!V112&lt;&gt;""),ROUND((SUM(Form3!U112,Form3!V112)/140)*100,0), "")</f>
        <v/>
      </c>
      <c r="AB112" s="1" t="str">
        <f>IF(Analysis[[#This Row],[Phy]]="","",RANK(Analysis[[#This Row],[Phy]],Analysis[Phy],0))</f>
        <v/>
      </c>
      <c r="AC11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2" s="1" t="str">
        <f>IF(OR(Form3!W112&lt;&gt;"",Form3!X112&lt;&gt;""),ROUND((SUM(Form3!W112,Form3!X112)/150)*100,0), "")</f>
        <v/>
      </c>
      <c r="AE112" s="1" t="str">
        <f>IF(Analysis[Sod]="","",RANK(Analysis[[#This Row],[Sod]],Analysis[Sod], 0))</f>
        <v/>
      </c>
      <c r="AF11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2" s="1" t="str">
        <f>IF(OR(Form3!Y112&lt;&gt;"",Form3!Z112&lt;&gt;""),ROUND((SUM(Form3!Y112,Form3!Z112)/150)*100,0), "")</f>
        <v/>
      </c>
      <c r="AH112" s="1" t="str">
        <f>IF(Analysis[Bk]="","",RANK(Analysis[[#This Row],[Bk]],Analysis[Bk], 0))</f>
        <v/>
      </c>
      <c r="AI11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2" s="1"/>
      <c r="AK112" s="1"/>
    </row>
    <row r="113" spans="1:37" x14ac:dyDescent="0.25">
      <c r="A113" s="1" t="str">
        <f>IF(Form3!A113="","",Form3!A113)</f>
        <v/>
      </c>
      <c r="B113" s="1" t="str">
        <f>IF(Form3!B113="","",Form3!B113)</f>
        <v/>
      </c>
      <c r="C113" s="1" t="str">
        <f>IF(OR(Form3!C113&lt;&gt;"",Form3!D113&lt;&gt;"" ),ROUND(((Form3!C113+Form3!D113)/140)*100,0),"")</f>
        <v/>
      </c>
      <c r="D113" s="1" t="str">
        <f>IF(Analysis[[#This Row],[Agr]]="","", RANK(Analysis[[#This Row],[Agr]],Analysis[Agr],0))</f>
        <v/>
      </c>
      <c r="E11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3" s="1" t="str">
        <f>IF(OR(Form3!E113&lt;&gt;"",Form3!F113&lt;&gt;""),ROUND((SUM(Form3!E113,Form3!F113)/140)*100,0),"")</f>
        <v/>
      </c>
      <c r="G113" s="1" t="str">
        <f>IF(Analysis[Bio]="","",RANK(Analysis[[#This Row],[Bio]],Analysis[Bio],0))</f>
        <v/>
      </c>
      <c r="H11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3" s="1" t="str">
        <f>IF(OR(Form3!G113&lt;&gt;"",Form3!H113&lt;&gt;""),ROUND((SUM(Form3!G113,Form3!H113)/140)*100,0),"")</f>
        <v/>
      </c>
      <c r="J113" s="1" t="str">
        <f>IF(Analysis[[#This Row],[Chem]]="","",RANK(Analysis[[#This Row],[Chem]],Analysis[Chem],0))</f>
        <v/>
      </c>
      <c r="K11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3" s="1" t="str">
        <f>IF(OR(Form3!I113&lt;&gt;"",Form3!J113&lt;&gt;"",Form3!K113&lt;&gt;""),ROUND((SUM(Form3!I113:'Form3'!K113)/220)*100,0),"")</f>
        <v/>
      </c>
      <c r="M113" s="1" t="str">
        <f>IF(Analysis[Chi]="","",RANK(Analysis[[#This Row],[Chi]],Analysis[Chi],0))</f>
        <v/>
      </c>
      <c r="N11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3" s="1" t="str">
        <f>IF(OR(Form3!L113&lt;&gt;"",Form3!M113&lt;&gt;"",Form3!N113&lt;&gt;""),ROUND((SUM(Form3!L113:'Form3'!N113)/200)*100,0),"")</f>
        <v/>
      </c>
      <c r="P113" s="1" t="str">
        <f>IF(Analysis[Eng]="","",RANK(Analysis[[#This Row],[Eng]],Analysis[Eng],))</f>
        <v/>
      </c>
      <c r="Q11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3" s="1" t="str">
        <f>IF(OR(Form3!O113&lt;&gt;"",Form3!P113&lt;&gt;""),ROUND((SUM(Form3!O113,Form3!P113)/100)*100,0),"")</f>
        <v/>
      </c>
      <c r="S113" s="1" t="str">
        <f>IF(Analysis[[#This Row],[Geo]]="","",RANK(Analysis[Geo],Analysis[Geo],0))</f>
        <v/>
      </c>
      <c r="T11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3" s="1" t="str">
        <f>IF(OR(Form3!Q113&lt;&gt;"",Form3!R113&lt;&gt;""),ROUND((SUM(Form3!Q113,Form3!R113)/150)*100,0),"")</f>
        <v/>
      </c>
      <c r="V113" s="1" t="str">
        <f>IF(Analysis[His]="","",RANK(Analysis[[#This Row],[His]], Analysis[His],0))</f>
        <v/>
      </c>
      <c r="W11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3" s="1" t="str">
        <f>IF(OR(Form3!S113&lt;&gt;"",Form3!T113&lt;&gt;""),ROUND((SUM(Form3!S113,Form3!T113)/200)*100,0),"")</f>
        <v/>
      </c>
      <c r="Y113" s="1" t="str">
        <f>IF(Analysis[Maths]="","",RANK(Analysis[[#This Row],[Maths]],Analysis[Maths],0))</f>
        <v/>
      </c>
      <c r="Z11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3" s="1" t="str">
        <f>IF(OR(Form3!U113&lt;&gt;"",Form3!V113&lt;&gt;""),ROUND((SUM(Form3!U113,Form3!V113)/140)*100,0), "")</f>
        <v/>
      </c>
      <c r="AB113" s="1" t="str">
        <f>IF(Analysis[[#This Row],[Phy]]="","",RANK(Analysis[[#This Row],[Phy]],Analysis[Phy],0))</f>
        <v/>
      </c>
      <c r="AC11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3" s="1" t="str">
        <f>IF(OR(Form3!W113&lt;&gt;"",Form3!X113&lt;&gt;""),ROUND((SUM(Form3!W113,Form3!X113)/150)*100,0), "")</f>
        <v/>
      </c>
      <c r="AE113" s="1" t="str">
        <f>IF(Analysis[Sod]="","",RANK(Analysis[[#This Row],[Sod]],Analysis[Sod], 0))</f>
        <v/>
      </c>
      <c r="AF11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3" s="1" t="str">
        <f>IF(OR(Form3!Y113&lt;&gt;"",Form3!Z113&lt;&gt;""),ROUND((SUM(Form3!Y113,Form3!Z113)/150)*100,0), "")</f>
        <v/>
      </c>
      <c r="AH113" s="1" t="str">
        <f>IF(Analysis[Bk]="","",RANK(Analysis[[#This Row],[Bk]],Analysis[Bk], 0))</f>
        <v/>
      </c>
      <c r="AI11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3" s="1"/>
      <c r="AK113" s="1"/>
    </row>
    <row r="114" spans="1:37" x14ac:dyDescent="0.25">
      <c r="A114" s="1" t="str">
        <f>IF(Form3!A114="","",Form3!A114)</f>
        <v/>
      </c>
      <c r="B114" s="1" t="str">
        <f>IF(Form3!B114="","",Form3!B114)</f>
        <v/>
      </c>
      <c r="C114" s="1" t="str">
        <f>IF(OR(Form3!C114&lt;&gt;"",Form3!D114&lt;&gt;"" ),ROUND(((Form3!C114+Form3!D114)/140)*100,0),"")</f>
        <v/>
      </c>
      <c r="D114" s="1" t="str">
        <f>IF(Analysis[[#This Row],[Agr]]="","", RANK(Analysis[[#This Row],[Agr]],Analysis[Agr],0))</f>
        <v/>
      </c>
      <c r="E11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4" s="1" t="str">
        <f>IF(OR(Form3!E114&lt;&gt;"",Form3!F114&lt;&gt;""),ROUND((SUM(Form3!E114,Form3!F114)/140)*100,0),"")</f>
        <v/>
      </c>
      <c r="G114" s="1" t="str">
        <f>IF(Analysis[Bio]="","",RANK(Analysis[[#This Row],[Bio]],Analysis[Bio],0))</f>
        <v/>
      </c>
      <c r="H11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4" s="1" t="str">
        <f>IF(OR(Form3!G114&lt;&gt;"",Form3!H114&lt;&gt;""),ROUND((SUM(Form3!G114,Form3!H114)/140)*100,0),"")</f>
        <v/>
      </c>
      <c r="J114" s="1" t="str">
        <f>IF(Analysis[[#This Row],[Chem]]="","",RANK(Analysis[[#This Row],[Chem]],Analysis[Chem],0))</f>
        <v/>
      </c>
      <c r="K11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4" s="1" t="str">
        <f>IF(OR(Form3!I114&lt;&gt;"",Form3!J114&lt;&gt;"",Form3!K114&lt;&gt;""),ROUND((SUM(Form3!I114:'Form3'!K114)/220)*100,0),"")</f>
        <v/>
      </c>
      <c r="M114" s="1" t="str">
        <f>IF(Analysis[Chi]="","",RANK(Analysis[[#This Row],[Chi]],Analysis[Chi],0))</f>
        <v/>
      </c>
      <c r="N11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4" s="1" t="str">
        <f>IF(OR(Form3!L114&lt;&gt;"",Form3!M114&lt;&gt;"",Form3!N114&lt;&gt;""),ROUND((SUM(Form3!L114:'Form3'!N114)/200)*100,0),"")</f>
        <v/>
      </c>
      <c r="P114" s="1" t="str">
        <f>IF(Analysis[Eng]="","",RANK(Analysis[[#This Row],[Eng]],Analysis[Eng],))</f>
        <v/>
      </c>
      <c r="Q11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4" s="1" t="str">
        <f>IF(OR(Form3!O114&lt;&gt;"",Form3!P114&lt;&gt;""),ROUND((SUM(Form3!O114,Form3!P114)/100)*100,0),"")</f>
        <v/>
      </c>
      <c r="S114" s="1" t="str">
        <f>IF(Analysis[[#This Row],[Geo]]="","",RANK(Analysis[Geo],Analysis[Geo],0))</f>
        <v/>
      </c>
      <c r="T11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4" s="1" t="str">
        <f>IF(OR(Form3!Q114&lt;&gt;"",Form3!R114&lt;&gt;""),ROUND((SUM(Form3!Q114,Form3!R114)/150)*100,0),"")</f>
        <v/>
      </c>
      <c r="V114" s="1" t="str">
        <f>IF(Analysis[His]="","",RANK(Analysis[[#This Row],[His]], Analysis[His],0))</f>
        <v/>
      </c>
      <c r="W11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4" s="1" t="str">
        <f>IF(OR(Form3!S114&lt;&gt;"",Form3!T114&lt;&gt;""),ROUND((SUM(Form3!S114,Form3!T114)/200)*100,0),"")</f>
        <v/>
      </c>
      <c r="Y114" s="1" t="str">
        <f>IF(Analysis[Maths]="","",RANK(Analysis[[#This Row],[Maths]],Analysis[Maths],0))</f>
        <v/>
      </c>
      <c r="Z11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4" s="1" t="str">
        <f>IF(OR(Form3!U114&lt;&gt;"",Form3!V114&lt;&gt;""),ROUND((SUM(Form3!U114,Form3!V114)/140)*100,0), "")</f>
        <v/>
      </c>
      <c r="AB114" s="1" t="str">
        <f>IF(Analysis[[#This Row],[Phy]]="","",RANK(Analysis[[#This Row],[Phy]],Analysis[Phy],0))</f>
        <v/>
      </c>
      <c r="AC11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4" s="1" t="str">
        <f>IF(OR(Form3!W114&lt;&gt;"",Form3!X114&lt;&gt;""),ROUND((SUM(Form3!W114,Form3!X114)/150)*100,0), "")</f>
        <v/>
      </c>
      <c r="AE114" s="1" t="str">
        <f>IF(Analysis[Sod]="","",RANK(Analysis[[#This Row],[Sod]],Analysis[Sod], 0))</f>
        <v/>
      </c>
      <c r="AF11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4" s="1" t="str">
        <f>IF(OR(Form3!Y114&lt;&gt;"",Form3!Z114&lt;&gt;""),ROUND((SUM(Form3!Y114,Form3!Z114)/150)*100,0), "")</f>
        <v/>
      </c>
      <c r="AH114" s="1" t="str">
        <f>IF(Analysis[Bk]="","",RANK(Analysis[[#This Row],[Bk]],Analysis[Bk], 0))</f>
        <v/>
      </c>
      <c r="AI11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4" s="1"/>
      <c r="AK114" s="1"/>
    </row>
    <row r="115" spans="1:37" x14ac:dyDescent="0.25">
      <c r="A115" s="1" t="str">
        <f>IF(Form3!A115="","",Form3!A115)</f>
        <v/>
      </c>
      <c r="B115" s="1" t="str">
        <f>IF(Form3!B115="","",Form3!B115)</f>
        <v/>
      </c>
      <c r="C115" s="1" t="str">
        <f>IF(OR(Form3!C115&lt;&gt;"",Form3!D115&lt;&gt;"" ),ROUND(((Form3!C115+Form3!D115)/140)*100,0),"")</f>
        <v/>
      </c>
      <c r="D115" s="1" t="str">
        <f>IF(Analysis[[#This Row],[Agr]]="","", RANK(Analysis[[#This Row],[Agr]],Analysis[Agr],0))</f>
        <v/>
      </c>
      <c r="E11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5" s="1" t="str">
        <f>IF(OR(Form3!E115&lt;&gt;"",Form3!F115&lt;&gt;""),ROUND((SUM(Form3!E115,Form3!F115)/140)*100,0),"")</f>
        <v/>
      </c>
      <c r="G115" s="1" t="str">
        <f>IF(Analysis[Bio]="","",RANK(Analysis[[#This Row],[Bio]],Analysis[Bio],0))</f>
        <v/>
      </c>
      <c r="H11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5" s="1" t="str">
        <f>IF(OR(Form3!G115&lt;&gt;"",Form3!H115&lt;&gt;""),ROUND((SUM(Form3!G115,Form3!H115)/140)*100,0),"")</f>
        <v/>
      </c>
      <c r="J115" s="1" t="str">
        <f>IF(Analysis[[#This Row],[Chem]]="","",RANK(Analysis[[#This Row],[Chem]],Analysis[Chem],0))</f>
        <v/>
      </c>
      <c r="K11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5" s="1" t="str">
        <f>IF(OR(Form3!I115&lt;&gt;"",Form3!J115&lt;&gt;"",Form3!K115&lt;&gt;""),ROUND((SUM(Form3!I115:'Form3'!K115)/220)*100,0),"")</f>
        <v/>
      </c>
      <c r="M115" s="1" t="str">
        <f>IF(Analysis[Chi]="","",RANK(Analysis[[#This Row],[Chi]],Analysis[Chi],0))</f>
        <v/>
      </c>
      <c r="N11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5" s="1" t="str">
        <f>IF(OR(Form3!L115&lt;&gt;"",Form3!M115&lt;&gt;"",Form3!N115&lt;&gt;""),ROUND((SUM(Form3!L115:'Form3'!N115)/200)*100,0),"")</f>
        <v/>
      </c>
      <c r="P115" s="1" t="str">
        <f>IF(Analysis[Eng]="","",RANK(Analysis[[#This Row],[Eng]],Analysis[Eng],))</f>
        <v/>
      </c>
      <c r="Q11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5" s="1" t="str">
        <f>IF(OR(Form3!O115&lt;&gt;"",Form3!P115&lt;&gt;""),ROUND((SUM(Form3!O115,Form3!P115)/100)*100,0),"")</f>
        <v/>
      </c>
      <c r="S115" s="1" t="str">
        <f>IF(Analysis[[#This Row],[Geo]]="","",RANK(Analysis[Geo],Analysis[Geo],0))</f>
        <v/>
      </c>
      <c r="T11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5" s="1" t="str">
        <f>IF(OR(Form3!Q115&lt;&gt;"",Form3!R115&lt;&gt;""),ROUND((SUM(Form3!Q115,Form3!R115)/150)*100,0),"")</f>
        <v/>
      </c>
      <c r="V115" s="1" t="str">
        <f>IF(Analysis[His]="","",RANK(Analysis[[#This Row],[His]], Analysis[His],0))</f>
        <v/>
      </c>
      <c r="W11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5" s="1" t="str">
        <f>IF(OR(Form3!S115&lt;&gt;"",Form3!T115&lt;&gt;""),ROUND((SUM(Form3!S115,Form3!T115)/200)*100,0),"")</f>
        <v/>
      </c>
      <c r="Y115" s="1" t="str">
        <f>IF(Analysis[Maths]="","",RANK(Analysis[[#This Row],[Maths]],Analysis[Maths],0))</f>
        <v/>
      </c>
      <c r="Z11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5" s="1" t="str">
        <f>IF(OR(Form3!U115&lt;&gt;"",Form3!V115&lt;&gt;""),ROUND((SUM(Form3!U115,Form3!V115)/140)*100,0), "")</f>
        <v/>
      </c>
      <c r="AB115" s="1" t="str">
        <f>IF(Analysis[[#This Row],[Phy]]="","",RANK(Analysis[[#This Row],[Phy]],Analysis[Phy],0))</f>
        <v/>
      </c>
      <c r="AC11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5" s="1" t="str">
        <f>IF(OR(Form3!W115&lt;&gt;"",Form3!X115&lt;&gt;""),ROUND((SUM(Form3!W115,Form3!X115)/150)*100,0), "")</f>
        <v/>
      </c>
      <c r="AE115" s="1" t="str">
        <f>IF(Analysis[Sod]="","",RANK(Analysis[[#This Row],[Sod]],Analysis[Sod], 0))</f>
        <v/>
      </c>
      <c r="AF11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5" s="1" t="str">
        <f>IF(OR(Form3!Y115&lt;&gt;"",Form3!Z115&lt;&gt;""),ROUND((SUM(Form3!Y115,Form3!Z115)/150)*100,0), "")</f>
        <v/>
      </c>
      <c r="AH115" s="1" t="str">
        <f>IF(Analysis[Bk]="","",RANK(Analysis[[#This Row],[Bk]],Analysis[Bk], 0))</f>
        <v/>
      </c>
      <c r="AI11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5" s="1"/>
      <c r="AK115" s="1"/>
    </row>
    <row r="116" spans="1:37" x14ac:dyDescent="0.25">
      <c r="A116" s="1" t="str">
        <f>IF(Form3!A116="","",Form3!A116)</f>
        <v/>
      </c>
      <c r="B116" s="1" t="str">
        <f>IF(Form3!B116="","",Form3!B116)</f>
        <v/>
      </c>
      <c r="C116" s="1" t="str">
        <f>IF(OR(Form3!C116&lt;&gt;"",Form3!D116&lt;&gt;"" ),ROUND(((Form3!C116+Form3!D116)/140)*100,0),"")</f>
        <v/>
      </c>
      <c r="D116" s="1" t="str">
        <f>IF(Analysis[[#This Row],[Agr]]="","", RANK(Analysis[[#This Row],[Agr]],Analysis[Agr],0))</f>
        <v/>
      </c>
      <c r="E11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6" s="1" t="str">
        <f>IF(OR(Form3!E116&lt;&gt;"",Form3!F116&lt;&gt;""),ROUND((SUM(Form3!E116,Form3!F116)/140)*100,0),"")</f>
        <v/>
      </c>
      <c r="G116" s="1" t="str">
        <f>IF(Analysis[Bio]="","",RANK(Analysis[[#This Row],[Bio]],Analysis[Bio],0))</f>
        <v/>
      </c>
      <c r="H11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6" s="1" t="str">
        <f>IF(OR(Form3!G116&lt;&gt;"",Form3!H116&lt;&gt;""),ROUND((SUM(Form3!G116,Form3!H116)/140)*100,0),"")</f>
        <v/>
      </c>
      <c r="J116" s="1" t="str">
        <f>IF(Analysis[[#This Row],[Chem]]="","",RANK(Analysis[[#This Row],[Chem]],Analysis[Chem],0))</f>
        <v/>
      </c>
      <c r="K11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6" s="1" t="str">
        <f>IF(OR(Form3!I116&lt;&gt;"",Form3!J116&lt;&gt;"",Form3!K116&lt;&gt;""),ROUND((SUM(Form3!I116:'Form3'!K116)/220)*100,0),"")</f>
        <v/>
      </c>
      <c r="M116" s="1" t="str">
        <f>IF(Analysis[Chi]="","",RANK(Analysis[[#This Row],[Chi]],Analysis[Chi],0))</f>
        <v/>
      </c>
      <c r="N11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6" s="1" t="str">
        <f>IF(OR(Form3!L116&lt;&gt;"",Form3!M116&lt;&gt;"",Form3!N116&lt;&gt;""),ROUND((SUM(Form3!L116:'Form3'!N116)/200)*100,0),"")</f>
        <v/>
      </c>
      <c r="P116" s="1" t="str">
        <f>IF(Analysis[Eng]="","",RANK(Analysis[[#This Row],[Eng]],Analysis[Eng],))</f>
        <v/>
      </c>
      <c r="Q11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6" s="1" t="str">
        <f>IF(OR(Form3!O116&lt;&gt;"",Form3!P116&lt;&gt;""),ROUND((SUM(Form3!O116,Form3!P116)/100)*100,0),"")</f>
        <v/>
      </c>
      <c r="S116" s="1" t="str">
        <f>IF(Analysis[[#This Row],[Geo]]="","",RANK(Analysis[Geo],Analysis[Geo],0))</f>
        <v/>
      </c>
      <c r="T11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6" s="1" t="str">
        <f>IF(OR(Form3!Q116&lt;&gt;"",Form3!R116&lt;&gt;""),ROUND((SUM(Form3!Q116,Form3!R116)/150)*100,0),"")</f>
        <v/>
      </c>
      <c r="V116" s="1" t="str">
        <f>IF(Analysis[His]="","",RANK(Analysis[[#This Row],[His]], Analysis[His],0))</f>
        <v/>
      </c>
      <c r="W11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6" s="1" t="str">
        <f>IF(OR(Form3!S116&lt;&gt;"",Form3!T116&lt;&gt;""),ROUND((SUM(Form3!S116,Form3!T116)/200)*100,0),"")</f>
        <v/>
      </c>
      <c r="Y116" s="1" t="str">
        <f>IF(Analysis[Maths]="","",RANK(Analysis[[#This Row],[Maths]],Analysis[Maths],0))</f>
        <v/>
      </c>
      <c r="Z11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6" s="1" t="str">
        <f>IF(OR(Form3!U116&lt;&gt;"",Form3!V116&lt;&gt;""),ROUND((SUM(Form3!U116,Form3!V116)/140)*100,0), "")</f>
        <v/>
      </c>
      <c r="AB116" s="1" t="str">
        <f>IF(Analysis[[#This Row],[Phy]]="","",RANK(Analysis[[#This Row],[Phy]],Analysis[Phy],0))</f>
        <v/>
      </c>
      <c r="AC11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6" s="1" t="str">
        <f>IF(OR(Form3!W116&lt;&gt;"",Form3!X116&lt;&gt;""),ROUND((SUM(Form3!W116,Form3!X116)/150)*100,0), "")</f>
        <v/>
      </c>
      <c r="AE116" s="1" t="str">
        <f>IF(Analysis[Sod]="","",RANK(Analysis[[#This Row],[Sod]],Analysis[Sod], 0))</f>
        <v/>
      </c>
      <c r="AF11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6" s="1" t="str">
        <f>IF(OR(Form3!Y116&lt;&gt;"",Form3!Z116&lt;&gt;""),ROUND((SUM(Form3!Y116,Form3!Z116)/150)*100,0), "")</f>
        <v/>
      </c>
      <c r="AH116" s="1" t="str">
        <f>IF(Analysis[Bk]="","",RANK(Analysis[[#This Row],[Bk]],Analysis[Bk], 0))</f>
        <v/>
      </c>
      <c r="AI11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6" s="1"/>
      <c r="AK116" s="1"/>
    </row>
    <row r="117" spans="1:37" x14ac:dyDescent="0.25">
      <c r="A117" s="1" t="str">
        <f>IF(Form3!A117="","",Form3!A117)</f>
        <v/>
      </c>
      <c r="B117" s="1" t="str">
        <f>IF(Form3!B117="","",Form3!B117)</f>
        <v/>
      </c>
      <c r="C117" s="1" t="str">
        <f>IF(OR(Form3!C117&lt;&gt;"",Form3!D117&lt;&gt;"" ),ROUND(((Form3!C117+Form3!D117)/140)*100,0),"")</f>
        <v/>
      </c>
      <c r="D117" s="1" t="str">
        <f>IF(Analysis[[#This Row],[Agr]]="","", RANK(Analysis[[#This Row],[Agr]],Analysis[Agr],0))</f>
        <v/>
      </c>
      <c r="E11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7" s="1" t="str">
        <f>IF(OR(Form3!E117&lt;&gt;"",Form3!F117&lt;&gt;""),ROUND((SUM(Form3!E117,Form3!F117)/140)*100,0),"")</f>
        <v/>
      </c>
      <c r="G117" s="1" t="str">
        <f>IF(Analysis[Bio]="","",RANK(Analysis[[#This Row],[Bio]],Analysis[Bio],0))</f>
        <v/>
      </c>
      <c r="H11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7" s="1" t="str">
        <f>IF(OR(Form3!G117&lt;&gt;"",Form3!H117&lt;&gt;""),ROUND((SUM(Form3!G117,Form3!H117)/140)*100,0),"")</f>
        <v/>
      </c>
      <c r="J117" s="1" t="str">
        <f>IF(Analysis[[#This Row],[Chem]]="","",RANK(Analysis[[#This Row],[Chem]],Analysis[Chem],0))</f>
        <v/>
      </c>
      <c r="K11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7" s="1" t="str">
        <f>IF(OR(Form3!I117&lt;&gt;"",Form3!J117&lt;&gt;"",Form3!K117&lt;&gt;""),ROUND((SUM(Form3!I117:'Form3'!K117)/220)*100,0),"")</f>
        <v/>
      </c>
      <c r="M117" s="1" t="str">
        <f>IF(Analysis[Chi]="","",RANK(Analysis[[#This Row],[Chi]],Analysis[Chi],0))</f>
        <v/>
      </c>
      <c r="N11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7" s="1" t="str">
        <f>IF(OR(Form3!L117&lt;&gt;"",Form3!M117&lt;&gt;"",Form3!N117&lt;&gt;""),ROUND((SUM(Form3!L117:'Form3'!N117)/200)*100,0),"")</f>
        <v/>
      </c>
      <c r="P117" s="1" t="str">
        <f>IF(Analysis[Eng]="","",RANK(Analysis[[#This Row],[Eng]],Analysis[Eng],))</f>
        <v/>
      </c>
      <c r="Q11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7" s="1" t="str">
        <f>IF(OR(Form3!O117&lt;&gt;"",Form3!P117&lt;&gt;""),ROUND((SUM(Form3!O117,Form3!P117)/100)*100,0),"")</f>
        <v/>
      </c>
      <c r="S117" s="1" t="str">
        <f>IF(Analysis[[#This Row],[Geo]]="","",RANK(Analysis[Geo],Analysis[Geo],0))</f>
        <v/>
      </c>
      <c r="T11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7" s="1" t="str">
        <f>IF(OR(Form3!Q117&lt;&gt;"",Form3!R117&lt;&gt;""),ROUND((SUM(Form3!Q117,Form3!R117)/150)*100,0),"")</f>
        <v/>
      </c>
      <c r="V117" s="1" t="str">
        <f>IF(Analysis[His]="","",RANK(Analysis[[#This Row],[His]], Analysis[His],0))</f>
        <v/>
      </c>
      <c r="W11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7" s="1" t="str">
        <f>IF(OR(Form3!S117&lt;&gt;"",Form3!T117&lt;&gt;""),ROUND((SUM(Form3!S117,Form3!T117)/200)*100,0),"")</f>
        <v/>
      </c>
      <c r="Y117" s="1" t="str">
        <f>IF(Analysis[Maths]="","",RANK(Analysis[[#This Row],[Maths]],Analysis[Maths],0))</f>
        <v/>
      </c>
      <c r="Z11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7" s="1" t="str">
        <f>IF(OR(Form3!U117&lt;&gt;"",Form3!V117&lt;&gt;""),ROUND((SUM(Form3!U117,Form3!V117)/140)*100,0), "")</f>
        <v/>
      </c>
      <c r="AB117" s="1" t="str">
        <f>IF(Analysis[[#This Row],[Phy]]="","",RANK(Analysis[[#This Row],[Phy]],Analysis[Phy],0))</f>
        <v/>
      </c>
      <c r="AC11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7" s="1" t="str">
        <f>IF(OR(Form3!W117&lt;&gt;"",Form3!X117&lt;&gt;""),ROUND((SUM(Form3!W117,Form3!X117)/150)*100,0), "")</f>
        <v/>
      </c>
      <c r="AE117" s="1" t="str">
        <f>IF(Analysis[Sod]="","",RANK(Analysis[[#This Row],[Sod]],Analysis[Sod], 0))</f>
        <v/>
      </c>
      <c r="AF11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7" s="1" t="str">
        <f>IF(OR(Form3!Y117&lt;&gt;"",Form3!Z117&lt;&gt;""),ROUND((SUM(Form3!Y117,Form3!Z117)/150)*100,0), "")</f>
        <v/>
      </c>
      <c r="AH117" s="1" t="str">
        <f>IF(Analysis[Bk]="","",RANK(Analysis[[#This Row],[Bk]],Analysis[Bk], 0))</f>
        <v/>
      </c>
      <c r="AI11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7" s="1"/>
      <c r="AK117" s="1"/>
    </row>
    <row r="118" spans="1:37" x14ac:dyDescent="0.25">
      <c r="A118" s="1" t="str">
        <f>IF(Form3!A118="","",Form3!A118)</f>
        <v/>
      </c>
      <c r="B118" s="1" t="str">
        <f>IF(Form3!B118="","",Form3!B118)</f>
        <v/>
      </c>
      <c r="C118" s="1" t="str">
        <f>IF(OR(Form3!C118&lt;&gt;"",Form3!D118&lt;&gt;"" ),ROUND(((Form3!C118+Form3!D118)/140)*100,0),"")</f>
        <v/>
      </c>
      <c r="D118" s="1" t="str">
        <f>IF(Analysis[[#This Row],[Agr]]="","", RANK(Analysis[[#This Row],[Agr]],Analysis[Agr],0))</f>
        <v/>
      </c>
      <c r="E11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8" s="1" t="str">
        <f>IF(OR(Form3!E118&lt;&gt;"",Form3!F118&lt;&gt;""),ROUND((SUM(Form3!E118,Form3!F118)/140)*100,0),"")</f>
        <v/>
      </c>
      <c r="G118" s="1" t="str">
        <f>IF(Analysis[Bio]="","",RANK(Analysis[[#This Row],[Bio]],Analysis[Bio],0))</f>
        <v/>
      </c>
      <c r="H11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8" s="1" t="str">
        <f>IF(OR(Form3!G118&lt;&gt;"",Form3!H118&lt;&gt;""),ROUND((SUM(Form3!G118,Form3!H118)/140)*100,0),"")</f>
        <v/>
      </c>
      <c r="J118" s="1" t="str">
        <f>IF(Analysis[[#This Row],[Chem]]="","",RANK(Analysis[[#This Row],[Chem]],Analysis[Chem],0))</f>
        <v/>
      </c>
      <c r="K11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8" s="1" t="str">
        <f>IF(OR(Form3!I118&lt;&gt;"",Form3!J118&lt;&gt;"",Form3!K118&lt;&gt;""),ROUND((SUM(Form3!I118:'Form3'!K118)/220)*100,0),"")</f>
        <v/>
      </c>
      <c r="M118" s="1" t="str">
        <f>IF(Analysis[Chi]="","",RANK(Analysis[[#This Row],[Chi]],Analysis[Chi],0))</f>
        <v/>
      </c>
      <c r="N11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8" s="1" t="str">
        <f>IF(OR(Form3!L118&lt;&gt;"",Form3!M118&lt;&gt;"",Form3!N118&lt;&gt;""),ROUND((SUM(Form3!L118:'Form3'!N118)/200)*100,0),"")</f>
        <v/>
      </c>
      <c r="P118" s="1" t="str">
        <f>IF(Analysis[Eng]="","",RANK(Analysis[[#This Row],[Eng]],Analysis[Eng],))</f>
        <v/>
      </c>
      <c r="Q11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8" s="1" t="str">
        <f>IF(OR(Form3!O118&lt;&gt;"",Form3!P118&lt;&gt;""),ROUND((SUM(Form3!O118,Form3!P118)/100)*100,0),"")</f>
        <v/>
      </c>
      <c r="S118" s="1" t="str">
        <f>IF(Analysis[[#This Row],[Geo]]="","",RANK(Analysis[Geo],Analysis[Geo],0))</f>
        <v/>
      </c>
      <c r="T11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8" s="1" t="str">
        <f>IF(OR(Form3!Q118&lt;&gt;"",Form3!R118&lt;&gt;""),ROUND((SUM(Form3!Q118,Form3!R118)/150)*100,0),"")</f>
        <v/>
      </c>
      <c r="V118" s="1" t="str">
        <f>IF(Analysis[His]="","",RANK(Analysis[[#This Row],[His]], Analysis[His],0))</f>
        <v/>
      </c>
      <c r="W11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8" s="1" t="str">
        <f>IF(OR(Form3!S118&lt;&gt;"",Form3!T118&lt;&gt;""),ROUND((SUM(Form3!S118,Form3!T118)/200)*100,0),"")</f>
        <v/>
      </c>
      <c r="Y118" s="1" t="str">
        <f>IF(Analysis[Maths]="","",RANK(Analysis[[#This Row],[Maths]],Analysis[Maths],0))</f>
        <v/>
      </c>
      <c r="Z11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8" s="1" t="str">
        <f>IF(OR(Form3!U118&lt;&gt;"",Form3!V118&lt;&gt;""),ROUND((SUM(Form3!U118,Form3!V118)/140)*100,0), "")</f>
        <v/>
      </c>
      <c r="AB118" s="1" t="str">
        <f>IF(Analysis[[#This Row],[Phy]]="","",RANK(Analysis[[#This Row],[Phy]],Analysis[Phy],0))</f>
        <v/>
      </c>
      <c r="AC11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8" s="1" t="str">
        <f>IF(OR(Form3!W118&lt;&gt;"",Form3!X118&lt;&gt;""),ROUND((SUM(Form3!W118,Form3!X118)/150)*100,0), "")</f>
        <v/>
      </c>
      <c r="AE118" s="1" t="str">
        <f>IF(Analysis[Sod]="","",RANK(Analysis[[#This Row],[Sod]],Analysis[Sod], 0))</f>
        <v/>
      </c>
      <c r="AF11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8" s="1" t="str">
        <f>IF(OR(Form3!Y118&lt;&gt;"",Form3!Z118&lt;&gt;""),ROUND((SUM(Form3!Y118,Form3!Z118)/150)*100,0), "")</f>
        <v/>
      </c>
      <c r="AH118" s="1" t="str">
        <f>IF(Analysis[Bk]="","",RANK(Analysis[[#This Row],[Bk]],Analysis[Bk], 0))</f>
        <v/>
      </c>
      <c r="AI11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8" s="1"/>
      <c r="AK118" s="1"/>
    </row>
    <row r="119" spans="1:37" x14ac:dyDescent="0.25">
      <c r="A119" s="1" t="str">
        <f>IF(Form3!A119="","",Form3!A119)</f>
        <v/>
      </c>
      <c r="B119" s="1" t="str">
        <f>IF(Form3!B119="","",Form3!B119)</f>
        <v/>
      </c>
      <c r="C119" s="1" t="str">
        <f>IF(OR(Form3!C119&lt;&gt;"",Form3!D119&lt;&gt;"" ),ROUND(((Form3!C119+Form3!D119)/140)*100,0),"")</f>
        <v/>
      </c>
      <c r="D119" s="1" t="str">
        <f>IF(Analysis[[#This Row],[Agr]]="","", RANK(Analysis[[#This Row],[Agr]],Analysis[Agr],0))</f>
        <v/>
      </c>
      <c r="E11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19" s="1" t="str">
        <f>IF(OR(Form3!E119&lt;&gt;"",Form3!F119&lt;&gt;""),ROUND((SUM(Form3!E119,Form3!F119)/140)*100,0),"")</f>
        <v/>
      </c>
      <c r="G119" s="1" t="str">
        <f>IF(Analysis[Bio]="","",RANK(Analysis[[#This Row],[Bio]],Analysis[Bio],0))</f>
        <v/>
      </c>
      <c r="H11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19" s="1" t="str">
        <f>IF(OR(Form3!G119&lt;&gt;"",Form3!H119&lt;&gt;""),ROUND((SUM(Form3!G119,Form3!H119)/140)*100,0),"")</f>
        <v/>
      </c>
      <c r="J119" s="1" t="str">
        <f>IF(Analysis[[#This Row],[Chem]]="","",RANK(Analysis[[#This Row],[Chem]],Analysis[Chem],0))</f>
        <v/>
      </c>
      <c r="K11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19" s="1" t="str">
        <f>IF(OR(Form3!I119&lt;&gt;"",Form3!J119&lt;&gt;"",Form3!K119&lt;&gt;""),ROUND((SUM(Form3!I119:'Form3'!K119)/220)*100,0),"")</f>
        <v/>
      </c>
      <c r="M119" s="1" t="str">
        <f>IF(Analysis[Chi]="","",RANK(Analysis[[#This Row],[Chi]],Analysis[Chi],0))</f>
        <v/>
      </c>
      <c r="N11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19" s="1" t="str">
        <f>IF(OR(Form3!L119&lt;&gt;"",Form3!M119&lt;&gt;"",Form3!N119&lt;&gt;""),ROUND((SUM(Form3!L119:'Form3'!N119)/200)*100,0),"")</f>
        <v/>
      </c>
      <c r="P119" s="1" t="str">
        <f>IF(Analysis[Eng]="","",RANK(Analysis[[#This Row],[Eng]],Analysis[Eng],))</f>
        <v/>
      </c>
      <c r="Q11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19" s="1" t="str">
        <f>IF(OR(Form3!O119&lt;&gt;"",Form3!P119&lt;&gt;""),ROUND((SUM(Form3!O119,Form3!P119)/100)*100,0),"")</f>
        <v/>
      </c>
      <c r="S119" s="1" t="str">
        <f>IF(Analysis[[#This Row],[Geo]]="","",RANK(Analysis[Geo],Analysis[Geo],0))</f>
        <v/>
      </c>
      <c r="T11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19" s="1" t="str">
        <f>IF(OR(Form3!Q119&lt;&gt;"",Form3!R119&lt;&gt;""),ROUND((SUM(Form3!Q119,Form3!R119)/150)*100,0),"")</f>
        <v/>
      </c>
      <c r="V119" s="1" t="str">
        <f>IF(Analysis[His]="","",RANK(Analysis[[#This Row],[His]], Analysis[His],0))</f>
        <v/>
      </c>
      <c r="W11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19" s="1" t="str">
        <f>IF(OR(Form3!S119&lt;&gt;"",Form3!T119&lt;&gt;""),ROUND((SUM(Form3!S119,Form3!T119)/200)*100,0),"")</f>
        <v/>
      </c>
      <c r="Y119" s="1" t="str">
        <f>IF(Analysis[Maths]="","",RANK(Analysis[[#This Row],[Maths]],Analysis[Maths],0))</f>
        <v/>
      </c>
      <c r="Z11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19" s="1" t="str">
        <f>IF(OR(Form3!U119&lt;&gt;"",Form3!V119&lt;&gt;""),ROUND((SUM(Form3!U119,Form3!V119)/140)*100,0), "")</f>
        <v/>
      </c>
      <c r="AB119" s="1" t="str">
        <f>IF(Analysis[[#This Row],[Phy]]="","",RANK(Analysis[[#This Row],[Phy]],Analysis[Phy],0))</f>
        <v/>
      </c>
      <c r="AC11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19" s="1" t="str">
        <f>IF(OR(Form3!W119&lt;&gt;"",Form3!X119&lt;&gt;""),ROUND((SUM(Form3!W119,Form3!X119)/150)*100,0), "")</f>
        <v/>
      </c>
      <c r="AE119" s="1" t="str">
        <f>IF(Analysis[Sod]="","",RANK(Analysis[[#This Row],[Sod]],Analysis[Sod], 0))</f>
        <v/>
      </c>
      <c r="AF11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19" s="1" t="str">
        <f>IF(OR(Form3!Y119&lt;&gt;"",Form3!Z119&lt;&gt;""),ROUND((SUM(Form3!Y119,Form3!Z119)/150)*100,0), "")</f>
        <v/>
      </c>
      <c r="AH119" s="1" t="str">
        <f>IF(Analysis[Bk]="","",RANK(Analysis[[#This Row],[Bk]],Analysis[Bk], 0))</f>
        <v/>
      </c>
      <c r="AI11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19" s="1"/>
      <c r="AK119" s="1"/>
    </row>
    <row r="120" spans="1:37" x14ac:dyDescent="0.25">
      <c r="A120" s="1" t="str">
        <f>IF(Form3!A120="","",Form3!A120)</f>
        <v/>
      </c>
      <c r="B120" s="1" t="str">
        <f>IF(Form3!B120="","",Form3!B120)</f>
        <v/>
      </c>
      <c r="C120" s="1" t="str">
        <f>IF(OR(Form3!C120&lt;&gt;"",Form3!D120&lt;&gt;"" ),ROUND(((Form3!C120+Form3!D120)/140)*100,0),"")</f>
        <v/>
      </c>
      <c r="D120" s="1" t="str">
        <f>IF(Analysis[[#This Row],[Agr]]="","", RANK(Analysis[[#This Row],[Agr]],Analysis[Agr],0))</f>
        <v/>
      </c>
      <c r="E12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0" s="1" t="str">
        <f>IF(OR(Form3!E120&lt;&gt;"",Form3!F120&lt;&gt;""),ROUND((SUM(Form3!E120,Form3!F120)/140)*100,0),"")</f>
        <v/>
      </c>
      <c r="G120" s="1" t="str">
        <f>IF(Analysis[Bio]="","",RANK(Analysis[[#This Row],[Bio]],Analysis[Bio],0))</f>
        <v/>
      </c>
      <c r="H12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0" s="1" t="str">
        <f>IF(OR(Form3!G120&lt;&gt;"",Form3!H120&lt;&gt;""),ROUND((SUM(Form3!G120,Form3!H120)/140)*100,0),"")</f>
        <v/>
      </c>
      <c r="J120" s="1" t="str">
        <f>IF(Analysis[[#This Row],[Chem]]="","",RANK(Analysis[[#This Row],[Chem]],Analysis[Chem],0))</f>
        <v/>
      </c>
      <c r="K12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0" s="1" t="str">
        <f>IF(OR(Form3!I120&lt;&gt;"",Form3!J120&lt;&gt;"",Form3!K120&lt;&gt;""),ROUND((SUM(Form3!I120:'Form3'!K120)/220)*100,0),"")</f>
        <v/>
      </c>
      <c r="M120" s="1" t="str">
        <f>IF(Analysis[Chi]="","",RANK(Analysis[[#This Row],[Chi]],Analysis[Chi],0))</f>
        <v/>
      </c>
      <c r="N12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0" s="1" t="str">
        <f>IF(OR(Form3!L120&lt;&gt;"",Form3!M120&lt;&gt;"",Form3!N120&lt;&gt;""),ROUND((SUM(Form3!L120:'Form3'!N120)/200)*100,0),"")</f>
        <v/>
      </c>
      <c r="P120" s="1" t="str">
        <f>IF(Analysis[Eng]="","",RANK(Analysis[[#This Row],[Eng]],Analysis[Eng],))</f>
        <v/>
      </c>
      <c r="Q12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0" s="1" t="str">
        <f>IF(OR(Form3!O120&lt;&gt;"",Form3!P120&lt;&gt;""),ROUND((SUM(Form3!O120,Form3!P120)/100)*100,0),"")</f>
        <v/>
      </c>
      <c r="S120" s="1" t="str">
        <f>IF(Analysis[[#This Row],[Geo]]="","",RANK(Analysis[Geo],Analysis[Geo],0))</f>
        <v/>
      </c>
      <c r="T12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0" s="1" t="str">
        <f>IF(OR(Form3!Q120&lt;&gt;"",Form3!R120&lt;&gt;""),ROUND((SUM(Form3!Q120,Form3!R120)/150)*100,0),"")</f>
        <v/>
      </c>
      <c r="V120" s="1" t="str">
        <f>IF(Analysis[His]="","",RANK(Analysis[[#This Row],[His]], Analysis[His],0))</f>
        <v/>
      </c>
      <c r="W12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0" s="1" t="str">
        <f>IF(OR(Form3!S120&lt;&gt;"",Form3!T120&lt;&gt;""),ROUND((SUM(Form3!S120,Form3!T120)/200)*100,0),"")</f>
        <v/>
      </c>
      <c r="Y120" s="1" t="str">
        <f>IF(Analysis[Maths]="","",RANK(Analysis[[#This Row],[Maths]],Analysis[Maths],0))</f>
        <v/>
      </c>
      <c r="Z12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0" s="1" t="str">
        <f>IF(OR(Form3!U120&lt;&gt;"",Form3!V120&lt;&gt;""),ROUND((SUM(Form3!U120,Form3!V120)/140)*100,0), "")</f>
        <v/>
      </c>
      <c r="AB120" s="1" t="str">
        <f>IF(Analysis[[#This Row],[Phy]]="","",RANK(Analysis[[#This Row],[Phy]],Analysis[Phy],0))</f>
        <v/>
      </c>
      <c r="AC12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0" s="1" t="str">
        <f>IF(OR(Form3!W120&lt;&gt;"",Form3!X120&lt;&gt;""),ROUND((SUM(Form3!W120,Form3!X120)/150)*100,0), "")</f>
        <v/>
      </c>
      <c r="AE120" s="1" t="str">
        <f>IF(Analysis[Sod]="","",RANK(Analysis[[#This Row],[Sod]],Analysis[Sod], 0))</f>
        <v/>
      </c>
      <c r="AF12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0" s="1" t="str">
        <f>IF(OR(Form3!Y120&lt;&gt;"",Form3!Z120&lt;&gt;""),ROUND((SUM(Form3!Y120,Form3!Z120)/150)*100,0), "")</f>
        <v/>
      </c>
      <c r="AH120" s="1" t="str">
        <f>IF(Analysis[Bk]="","",RANK(Analysis[[#This Row],[Bk]],Analysis[Bk], 0))</f>
        <v/>
      </c>
      <c r="AI12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0" s="1"/>
      <c r="AK120" s="1"/>
    </row>
    <row r="121" spans="1:37" x14ac:dyDescent="0.25">
      <c r="A121" s="1" t="str">
        <f>IF(Form3!A121="","",Form3!A121)</f>
        <v/>
      </c>
      <c r="B121" s="1" t="str">
        <f>IF(Form3!B121="","",Form3!B121)</f>
        <v/>
      </c>
      <c r="C121" s="1" t="str">
        <f>IF(OR(Form3!C121&lt;&gt;"",Form3!D121&lt;&gt;"" ),ROUND(((Form3!C121+Form3!D121)/140)*100,0),"")</f>
        <v/>
      </c>
      <c r="D121" s="1" t="str">
        <f>IF(Analysis[[#This Row],[Agr]]="","", RANK(Analysis[[#This Row],[Agr]],Analysis[Agr],0))</f>
        <v/>
      </c>
      <c r="E12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1" s="1" t="str">
        <f>IF(OR(Form3!E121&lt;&gt;"",Form3!F121&lt;&gt;""),ROUND((SUM(Form3!E121,Form3!F121)/140)*100,0),"")</f>
        <v/>
      </c>
      <c r="G121" s="1" t="str">
        <f>IF(Analysis[Bio]="","",RANK(Analysis[[#This Row],[Bio]],Analysis[Bio],0))</f>
        <v/>
      </c>
      <c r="H12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1" s="1" t="str">
        <f>IF(OR(Form3!G121&lt;&gt;"",Form3!H121&lt;&gt;""),ROUND((SUM(Form3!G121,Form3!H121)/140)*100,0),"")</f>
        <v/>
      </c>
      <c r="J121" s="1" t="str">
        <f>IF(Analysis[[#This Row],[Chem]]="","",RANK(Analysis[[#This Row],[Chem]],Analysis[Chem],0))</f>
        <v/>
      </c>
      <c r="K12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1" s="1" t="str">
        <f>IF(OR(Form3!I121&lt;&gt;"",Form3!J121&lt;&gt;"",Form3!K121&lt;&gt;""),ROUND((SUM(Form3!I121:'Form3'!K121)/220)*100,0),"")</f>
        <v/>
      </c>
      <c r="M121" s="1" t="str">
        <f>IF(Analysis[Chi]="","",RANK(Analysis[[#This Row],[Chi]],Analysis[Chi],0))</f>
        <v/>
      </c>
      <c r="N12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1" s="1" t="str">
        <f>IF(OR(Form3!L121&lt;&gt;"",Form3!M121&lt;&gt;"",Form3!N121&lt;&gt;""),ROUND((SUM(Form3!L121:'Form3'!N121)/200)*100,0),"")</f>
        <v/>
      </c>
      <c r="P121" s="1" t="str">
        <f>IF(Analysis[Eng]="","",RANK(Analysis[[#This Row],[Eng]],Analysis[Eng],))</f>
        <v/>
      </c>
      <c r="Q12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1" s="1" t="str">
        <f>IF(OR(Form3!O121&lt;&gt;"",Form3!P121&lt;&gt;""),ROUND((SUM(Form3!O121,Form3!P121)/100)*100,0),"")</f>
        <v/>
      </c>
      <c r="S121" s="1" t="str">
        <f>IF(Analysis[[#This Row],[Geo]]="","",RANK(Analysis[Geo],Analysis[Geo],0))</f>
        <v/>
      </c>
      <c r="T12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1" s="1" t="str">
        <f>IF(OR(Form3!Q121&lt;&gt;"",Form3!R121&lt;&gt;""),ROUND((SUM(Form3!Q121,Form3!R121)/150)*100,0),"")</f>
        <v/>
      </c>
      <c r="V121" s="1" t="str">
        <f>IF(Analysis[His]="","",RANK(Analysis[[#This Row],[His]], Analysis[His],0))</f>
        <v/>
      </c>
      <c r="W12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1" s="1" t="str">
        <f>IF(OR(Form3!S121&lt;&gt;"",Form3!T121&lt;&gt;""),ROUND((SUM(Form3!S121,Form3!T121)/200)*100,0),"")</f>
        <v/>
      </c>
      <c r="Y121" s="1" t="str">
        <f>IF(Analysis[Maths]="","",RANK(Analysis[[#This Row],[Maths]],Analysis[Maths],0))</f>
        <v/>
      </c>
      <c r="Z12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1" s="1" t="str">
        <f>IF(OR(Form3!U121&lt;&gt;"",Form3!V121&lt;&gt;""),ROUND((SUM(Form3!U121,Form3!V121)/140)*100,0), "")</f>
        <v/>
      </c>
      <c r="AB121" s="1" t="str">
        <f>IF(Analysis[[#This Row],[Phy]]="","",RANK(Analysis[[#This Row],[Phy]],Analysis[Phy],0))</f>
        <v/>
      </c>
      <c r="AC12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1" s="1" t="str">
        <f>IF(OR(Form3!W121&lt;&gt;"",Form3!X121&lt;&gt;""),ROUND((SUM(Form3!W121,Form3!X121)/150)*100,0), "")</f>
        <v/>
      </c>
      <c r="AE121" s="1" t="str">
        <f>IF(Analysis[Sod]="","",RANK(Analysis[[#This Row],[Sod]],Analysis[Sod], 0))</f>
        <v/>
      </c>
      <c r="AF12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1" s="1" t="str">
        <f>IF(OR(Form3!Y121&lt;&gt;"",Form3!Z121&lt;&gt;""),ROUND((SUM(Form3!Y121,Form3!Z121)/150)*100,0), "")</f>
        <v/>
      </c>
      <c r="AH121" s="1" t="str">
        <f>IF(Analysis[Bk]="","",RANK(Analysis[[#This Row],[Bk]],Analysis[Bk], 0))</f>
        <v/>
      </c>
      <c r="AI12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1" s="1"/>
      <c r="AK121" s="1"/>
    </row>
    <row r="122" spans="1:37" x14ac:dyDescent="0.25">
      <c r="A122" s="1" t="str">
        <f>IF(Form3!A122="","",Form3!A122)</f>
        <v/>
      </c>
      <c r="B122" s="1" t="str">
        <f>IF(Form3!B122="","",Form3!B122)</f>
        <v/>
      </c>
      <c r="C122" s="1" t="str">
        <f>IF(OR(Form3!C122&lt;&gt;"",Form3!D122&lt;&gt;"" ),ROUND(((Form3!C122+Form3!D122)/140)*100,0),"")</f>
        <v/>
      </c>
      <c r="D122" s="1" t="str">
        <f>IF(Analysis[[#This Row],[Agr]]="","", RANK(Analysis[[#This Row],[Agr]],Analysis[Agr],0))</f>
        <v/>
      </c>
      <c r="E12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2" s="1" t="str">
        <f>IF(OR(Form3!E122&lt;&gt;"",Form3!F122&lt;&gt;""),ROUND((SUM(Form3!E122,Form3!F122)/140)*100,0),"")</f>
        <v/>
      </c>
      <c r="G122" s="1" t="str">
        <f>IF(Analysis[Bio]="","",RANK(Analysis[[#This Row],[Bio]],Analysis[Bio],0))</f>
        <v/>
      </c>
      <c r="H12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2" s="1" t="str">
        <f>IF(OR(Form3!G122&lt;&gt;"",Form3!H122&lt;&gt;""),ROUND((SUM(Form3!G122,Form3!H122)/140)*100,0),"")</f>
        <v/>
      </c>
      <c r="J122" s="1" t="str">
        <f>IF(Analysis[[#This Row],[Chem]]="","",RANK(Analysis[[#This Row],[Chem]],Analysis[Chem],0))</f>
        <v/>
      </c>
      <c r="K12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2" s="1" t="str">
        <f>IF(OR(Form3!I122&lt;&gt;"",Form3!J122&lt;&gt;"",Form3!K122&lt;&gt;""),ROUND((SUM(Form3!I122:'Form3'!K122)/220)*100,0),"")</f>
        <v/>
      </c>
      <c r="M122" s="1" t="str">
        <f>IF(Analysis[Chi]="","",RANK(Analysis[[#This Row],[Chi]],Analysis[Chi],0))</f>
        <v/>
      </c>
      <c r="N12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2" s="1" t="str">
        <f>IF(OR(Form3!L122&lt;&gt;"",Form3!M122&lt;&gt;"",Form3!N122&lt;&gt;""),ROUND((SUM(Form3!L122:'Form3'!N122)/200)*100,0),"")</f>
        <v/>
      </c>
      <c r="P122" s="1" t="str">
        <f>IF(Analysis[Eng]="","",RANK(Analysis[[#This Row],[Eng]],Analysis[Eng],))</f>
        <v/>
      </c>
      <c r="Q12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2" s="1" t="str">
        <f>IF(OR(Form3!O122&lt;&gt;"",Form3!P122&lt;&gt;""),ROUND((SUM(Form3!O122,Form3!P122)/100)*100,0),"")</f>
        <v/>
      </c>
      <c r="S122" s="1" t="str">
        <f>IF(Analysis[[#This Row],[Geo]]="","",RANK(Analysis[Geo],Analysis[Geo],0))</f>
        <v/>
      </c>
      <c r="T12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2" s="1" t="str">
        <f>IF(OR(Form3!Q122&lt;&gt;"",Form3!R122&lt;&gt;""),ROUND((SUM(Form3!Q122,Form3!R122)/150)*100,0),"")</f>
        <v/>
      </c>
      <c r="V122" s="1" t="str">
        <f>IF(Analysis[His]="","",RANK(Analysis[[#This Row],[His]], Analysis[His],0))</f>
        <v/>
      </c>
      <c r="W12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2" s="1" t="str">
        <f>IF(OR(Form3!S122&lt;&gt;"",Form3!T122&lt;&gt;""),ROUND((SUM(Form3!S122,Form3!T122)/200)*100,0),"")</f>
        <v/>
      </c>
      <c r="Y122" s="1" t="str">
        <f>IF(Analysis[Maths]="","",RANK(Analysis[[#This Row],[Maths]],Analysis[Maths],0))</f>
        <v/>
      </c>
      <c r="Z12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2" s="1" t="str">
        <f>IF(OR(Form3!U122&lt;&gt;"",Form3!V122&lt;&gt;""),ROUND((SUM(Form3!U122,Form3!V122)/140)*100,0), "")</f>
        <v/>
      </c>
      <c r="AB122" s="1" t="str">
        <f>IF(Analysis[[#This Row],[Phy]]="","",RANK(Analysis[[#This Row],[Phy]],Analysis[Phy],0))</f>
        <v/>
      </c>
      <c r="AC12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2" s="1" t="str">
        <f>IF(OR(Form3!W122&lt;&gt;"",Form3!X122&lt;&gt;""),ROUND((SUM(Form3!W122,Form3!X122)/150)*100,0), "")</f>
        <v/>
      </c>
      <c r="AE122" s="1" t="str">
        <f>IF(Analysis[Sod]="","",RANK(Analysis[[#This Row],[Sod]],Analysis[Sod], 0))</f>
        <v/>
      </c>
      <c r="AF12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2" s="1" t="str">
        <f>IF(OR(Form3!Y122&lt;&gt;"",Form3!Z122&lt;&gt;""),ROUND((SUM(Form3!Y122,Form3!Z122)/150)*100,0), "")</f>
        <v/>
      </c>
      <c r="AH122" s="1" t="str">
        <f>IF(Analysis[Bk]="","",RANK(Analysis[[#This Row],[Bk]],Analysis[Bk], 0))</f>
        <v/>
      </c>
      <c r="AI12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2" s="1"/>
      <c r="AK122" s="1"/>
    </row>
    <row r="123" spans="1:37" x14ac:dyDescent="0.25">
      <c r="A123" s="1" t="str">
        <f>IF(Form3!A123="","",Form3!A123)</f>
        <v/>
      </c>
      <c r="B123" s="1" t="str">
        <f>IF(Form3!B123="","",Form3!B123)</f>
        <v/>
      </c>
      <c r="C123" s="1" t="str">
        <f>IF(OR(Form3!C123&lt;&gt;"",Form3!D123&lt;&gt;"" ),ROUND(((Form3!C123+Form3!D123)/140)*100,0),"")</f>
        <v/>
      </c>
      <c r="D123" s="1" t="str">
        <f>IF(Analysis[[#This Row],[Agr]]="","", RANK(Analysis[[#This Row],[Agr]],Analysis[Agr],0))</f>
        <v/>
      </c>
      <c r="E12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3" s="1" t="str">
        <f>IF(OR(Form3!E123&lt;&gt;"",Form3!F123&lt;&gt;""),ROUND((SUM(Form3!E123,Form3!F123)/140)*100,0),"")</f>
        <v/>
      </c>
      <c r="G123" s="1" t="str">
        <f>IF(Analysis[Bio]="","",RANK(Analysis[[#This Row],[Bio]],Analysis[Bio],0))</f>
        <v/>
      </c>
      <c r="H12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3" s="1" t="str">
        <f>IF(OR(Form3!G123&lt;&gt;"",Form3!H123&lt;&gt;""),ROUND((SUM(Form3!G123,Form3!H123)/140)*100,0),"")</f>
        <v/>
      </c>
      <c r="J123" s="1" t="str">
        <f>IF(Analysis[[#This Row],[Chem]]="","",RANK(Analysis[[#This Row],[Chem]],Analysis[Chem],0))</f>
        <v/>
      </c>
      <c r="K12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3" s="1" t="str">
        <f>IF(OR(Form3!I123&lt;&gt;"",Form3!J123&lt;&gt;"",Form3!K123&lt;&gt;""),ROUND((SUM(Form3!I123:'Form3'!K123)/220)*100,0),"")</f>
        <v/>
      </c>
      <c r="M123" s="1" t="str">
        <f>IF(Analysis[Chi]="","",RANK(Analysis[[#This Row],[Chi]],Analysis[Chi],0))</f>
        <v/>
      </c>
      <c r="N12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3" s="1" t="str">
        <f>IF(OR(Form3!L123&lt;&gt;"",Form3!M123&lt;&gt;"",Form3!N123&lt;&gt;""),ROUND((SUM(Form3!L123:'Form3'!N123)/200)*100,0),"")</f>
        <v/>
      </c>
      <c r="P123" s="1" t="str">
        <f>IF(Analysis[Eng]="","",RANK(Analysis[[#This Row],[Eng]],Analysis[Eng],))</f>
        <v/>
      </c>
      <c r="Q12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3" s="1" t="str">
        <f>IF(OR(Form3!O123&lt;&gt;"",Form3!P123&lt;&gt;""),ROUND((SUM(Form3!O123,Form3!P123)/100)*100,0),"")</f>
        <v/>
      </c>
      <c r="S123" s="1" t="str">
        <f>IF(Analysis[[#This Row],[Geo]]="","",RANK(Analysis[Geo],Analysis[Geo],0))</f>
        <v/>
      </c>
      <c r="T12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3" s="1" t="str">
        <f>IF(OR(Form3!Q123&lt;&gt;"",Form3!R123&lt;&gt;""),ROUND((SUM(Form3!Q123,Form3!R123)/150)*100,0),"")</f>
        <v/>
      </c>
      <c r="V123" s="1" t="str">
        <f>IF(Analysis[His]="","",RANK(Analysis[[#This Row],[His]], Analysis[His],0))</f>
        <v/>
      </c>
      <c r="W12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3" s="1" t="str">
        <f>IF(OR(Form3!S123&lt;&gt;"",Form3!T123&lt;&gt;""),ROUND((SUM(Form3!S123,Form3!T123)/200)*100,0),"")</f>
        <v/>
      </c>
      <c r="Y123" s="1" t="str">
        <f>IF(Analysis[Maths]="","",RANK(Analysis[[#This Row],[Maths]],Analysis[Maths],0))</f>
        <v/>
      </c>
      <c r="Z12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3" s="1" t="str">
        <f>IF(OR(Form3!U123&lt;&gt;"",Form3!V123&lt;&gt;""),ROUND((SUM(Form3!U123,Form3!V123)/140)*100,0), "")</f>
        <v/>
      </c>
      <c r="AB123" s="1" t="str">
        <f>IF(Analysis[[#This Row],[Phy]]="","",RANK(Analysis[[#This Row],[Phy]],Analysis[Phy],0))</f>
        <v/>
      </c>
      <c r="AC12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3" s="1" t="str">
        <f>IF(OR(Form3!W123&lt;&gt;"",Form3!X123&lt;&gt;""),ROUND((SUM(Form3!W123,Form3!X123)/150)*100,0), "")</f>
        <v/>
      </c>
      <c r="AE123" s="1" t="str">
        <f>IF(Analysis[Sod]="","",RANK(Analysis[[#This Row],[Sod]],Analysis[Sod], 0))</f>
        <v/>
      </c>
      <c r="AF12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3" s="1" t="str">
        <f>IF(OR(Form3!Y123&lt;&gt;"",Form3!Z123&lt;&gt;""),ROUND((SUM(Form3!Y123,Form3!Z123)/150)*100,0), "")</f>
        <v/>
      </c>
      <c r="AH123" s="1" t="str">
        <f>IF(Analysis[Bk]="","",RANK(Analysis[[#This Row],[Bk]],Analysis[Bk], 0))</f>
        <v/>
      </c>
      <c r="AI12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3" s="1"/>
      <c r="AK123" s="1"/>
    </row>
    <row r="124" spans="1:37" x14ac:dyDescent="0.25">
      <c r="A124" s="1" t="str">
        <f>IF(Form3!A124="","",Form3!A124)</f>
        <v/>
      </c>
      <c r="B124" s="1" t="str">
        <f>IF(Form3!B124="","",Form3!B124)</f>
        <v/>
      </c>
      <c r="C124" s="1" t="str">
        <f>IF(OR(Form3!C124&lt;&gt;"",Form3!D124&lt;&gt;"" ),ROUND(((Form3!C124+Form3!D124)/140)*100,0),"")</f>
        <v/>
      </c>
      <c r="D124" s="1" t="str">
        <f>IF(Analysis[[#This Row],[Agr]]="","", RANK(Analysis[[#This Row],[Agr]],Analysis[Agr],0))</f>
        <v/>
      </c>
      <c r="E12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4" s="1" t="str">
        <f>IF(OR(Form3!E124&lt;&gt;"",Form3!F124&lt;&gt;""),ROUND((SUM(Form3!E124,Form3!F124)/140)*100,0),"")</f>
        <v/>
      </c>
      <c r="G124" s="1" t="str">
        <f>IF(Analysis[Bio]="","",RANK(Analysis[[#This Row],[Bio]],Analysis[Bio],0))</f>
        <v/>
      </c>
      <c r="H12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4" s="1" t="str">
        <f>IF(OR(Form3!G124&lt;&gt;"",Form3!H124&lt;&gt;""),ROUND((SUM(Form3!G124,Form3!H124)/140)*100,0),"")</f>
        <v/>
      </c>
      <c r="J124" s="1" t="str">
        <f>IF(Analysis[[#This Row],[Chem]]="","",RANK(Analysis[[#This Row],[Chem]],Analysis[Chem],0))</f>
        <v/>
      </c>
      <c r="K12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4" s="1" t="str">
        <f>IF(OR(Form3!I124&lt;&gt;"",Form3!J124&lt;&gt;"",Form3!K124&lt;&gt;""),ROUND((SUM(Form3!I124:'Form3'!K124)/220)*100,0),"")</f>
        <v/>
      </c>
      <c r="M124" s="1" t="str">
        <f>IF(Analysis[Chi]="","",RANK(Analysis[[#This Row],[Chi]],Analysis[Chi],0))</f>
        <v/>
      </c>
      <c r="N12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4" s="1" t="str">
        <f>IF(OR(Form3!L124&lt;&gt;"",Form3!M124&lt;&gt;"",Form3!N124&lt;&gt;""),ROUND((SUM(Form3!L124:'Form3'!N124)/200)*100,0),"")</f>
        <v/>
      </c>
      <c r="P124" s="1" t="str">
        <f>IF(Analysis[Eng]="","",RANK(Analysis[[#This Row],[Eng]],Analysis[Eng],))</f>
        <v/>
      </c>
      <c r="Q12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4" s="1" t="str">
        <f>IF(OR(Form3!O124&lt;&gt;"",Form3!P124&lt;&gt;""),ROUND((SUM(Form3!O124,Form3!P124)/100)*100,0),"")</f>
        <v/>
      </c>
      <c r="S124" s="1" t="str">
        <f>IF(Analysis[[#This Row],[Geo]]="","",RANK(Analysis[Geo],Analysis[Geo],0))</f>
        <v/>
      </c>
      <c r="T12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4" s="1" t="str">
        <f>IF(OR(Form3!Q124&lt;&gt;"",Form3!R124&lt;&gt;""),ROUND((SUM(Form3!Q124,Form3!R124)/150)*100,0),"")</f>
        <v/>
      </c>
      <c r="V124" s="1" t="str">
        <f>IF(Analysis[His]="","",RANK(Analysis[[#This Row],[His]], Analysis[His],0))</f>
        <v/>
      </c>
      <c r="W12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4" s="1" t="str">
        <f>IF(OR(Form3!S124&lt;&gt;"",Form3!T124&lt;&gt;""),ROUND((SUM(Form3!S124,Form3!T124)/200)*100,0),"")</f>
        <v/>
      </c>
      <c r="Y124" s="1" t="str">
        <f>IF(Analysis[Maths]="","",RANK(Analysis[[#This Row],[Maths]],Analysis[Maths],0))</f>
        <v/>
      </c>
      <c r="Z12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4" s="1" t="str">
        <f>IF(OR(Form3!U124&lt;&gt;"",Form3!V124&lt;&gt;""),ROUND((SUM(Form3!U124,Form3!V124)/140)*100,0), "")</f>
        <v/>
      </c>
      <c r="AB124" s="1" t="str">
        <f>IF(Analysis[[#This Row],[Phy]]="","",RANK(Analysis[[#This Row],[Phy]],Analysis[Phy],0))</f>
        <v/>
      </c>
      <c r="AC12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4" s="1" t="str">
        <f>IF(OR(Form3!W124&lt;&gt;"",Form3!X124&lt;&gt;""),ROUND((SUM(Form3!W124,Form3!X124)/150)*100,0), "")</f>
        <v/>
      </c>
      <c r="AE124" s="1" t="str">
        <f>IF(Analysis[Sod]="","",RANK(Analysis[[#This Row],[Sod]],Analysis[Sod], 0))</f>
        <v/>
      </c>
      <c r="AF12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4" s="1" t="str">
        <f>IF(OR(Form3!Y124&lt;&gt;"",Form3!Z124&lt;&gt;""),ROUND((SUM(Form3!Y124,Form3!Z124)/150)*100,0), "")</f>
        <v/>
      </c>
      <c r="AH124" s="1" t="str">
        <f>IF(Analysis[Bk]="","",RANK(Analysis[[#This Row],[Bk]],Analysis[Bk], 0))</f>
        <v/>
      </c>
      <c r="AI12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4" s="1"/>
      <c r="AK124" s="1"/>
    </row>
    <row r="125" spans="1:37" x14ac:dyDescent="0.25">
      <c r="A125" s="1" t="str">
        <f>IF(Form3!A125="","",Form3!A125)</f>
        <v/>
      </c>
      <c r="B125" s="1" t="str">
        <f>IF(Form3!B125="","",Form3!B125)</f>
        <v/>
      </c>
      <c r="C125" s="1" t="str">
        <f>IF(OR(Form3!C125&lt;&gt;"",Form3!D125&lt;&gt;"" ),ROUND(((Form3!C125+Form3!D125)/140)*100,0),"")</f>
        <v/>
      </c>
      <c r="D125" s="1" t="str">
        <f>IF(Analysis[[#This Row],[Agr]]="","", RANK(Analysis[[#This Row],[Agr]],Analysis[Agr],0))</f>
        <v/>
      </c>
      <c r="E12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5" s="1" t="str">
        <f>IF(OR(Form3!E125&lt;&gt;"",Form3!F125&lt;&gt;""),ROUND((SUM(Form3!E125,Form3!F125)/140)*100,0),"")</f>
        <v/>
      </c>
      <c r="G125" s="1" t="str">
        <f>IF(Analysis[Bio]="","",RANK(Analysis[[#This Row],[Bio]],Analysis[Bio],0))</f>
        <v/>
      </c>
      <c r="H12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5" s="1" t="str">
        <f>IF(OR(Form3!G125&lt;&gt;"",Form3!H125&lt;&gt;""),ROUND((SUM(Form3!G125,Form3!H125)/140)*100,0),"")</f>
        <v/>
      </c>
      <c r="J125" s="1" t="str">
        <f>IF(Analysis[[#This Row],[Chem]]="","",RANK(Analysis[[#This Row],[Chem]],Analysis[Chem],0))</f>
        <v/>
      </c>
      <c r="K12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5" s="1" t="str">
        <f>IF(OR(Form3!I125&lt;&gt;"",Form3!J125&lt;&gt;"",Form3!K125&lt;&gt;""),ROUND((SUM(Form3!I125:'Form3'!K125)/220)*100,0),"")</f>
        <v/>
      </c>
      <c r="M125" s="1" t="str">
        <f>IF(Analysis[Chi]="","",RANK(Analysis[[#This Row],[Chi]],Analysis[Chi],0))</f>
        <v/>
      </c>
      <c r="N12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5" s="1" t="str">
        <f>IF(OR(Form3!L125&lt;&gt;"",Form3!M125&lt;&gt;"",Form3!N125&lt;&gt;""),ROUND((SUM(Form3!L125:'Form3'!N125)/200)*100,0),"")</f>
        <v/>
      </c>
      <c r="P125" s="1" t="str">
        <f>IF(Analysis[Eng]="","",RANK(Analysis[[#This Row],[Eng]],Analysis[Eng],))</f>
        <v/>
      </c>
      <c r="Q12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5" s="1" t="str">
        <f>IF(OR(Form3!O125&lt;&gt;"",Form3!P125&lt;&gt;""),ROUND((SUM(Form3!O125,Form3!P125)/100)*100,0),"")</f>
        <v/>
      </c>
      <c r="S125" s="1" t="str">
        <f>IF(Analysis[[#This Row],[Geo]]="","",RANK(Analysis[Geo],Analysis[Geo],0))</f>
        <v/>
      </c>
      <c r="T12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5" s="1" t="str">
        <f>IF(OR(Form3!Q125&lt;&gt;"",Form3!R125&lt;&gt;""),ROUND((SUM(Form3!Q125,Form3!R125)/150)*100,0),"")</f>
        <v/>
      </c>
      <c r="V125" s="1" t="str">
        <f>IF(Analysis[His]="","",RANK(Analysis[[#This Row],[His]], Analysis[His],0))</f>
        <v/>
      </c>
      <c r="W12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5" s="1" t="str">
        <f>IF(OR(Form3!S125&lt;&gt;"",Form3!T125&lt;&gt;""),ROUND((SUM(Form3!S125,Form3!T125)/200)*100,0),"")</f>
        <v/>
      </c>
      <c r="Y125" s="1" t="str">
        <f>IF(Analysis[Maths]="","",RANK(Analysis[[#This Row],[Maths]],Analysis[Maths],0))</f>
        <v/>
      </c>
      <c r="Z12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5" s="1" t="str">
        <f>IF(OR(Form3!U125&lt;&gt;"",Form3!V125&lt;&gt;""),ROUND((SUM(Form3!U125,Form3!V125)/140)*100,0), "")</f>
        <v/>
      </c>
      <c r="AB125" s="1" t="str">
        <f>IF(Analysis[[#This Row],[Phy]]="","",RANK(Analysis[[#This Row],[Phy]],Analysis[Phy],0))</f>
        <v/>
      </c>
      <c r="AC12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5" s="1" t="str">
        <f>IF(OR(Form3!W125&lt;&gt;"",Form3!X125&lt;&gt;""),ROUND((SUM(Form3!W125,Form3!X125)/150)*100,0), "")</f>
        <v/>
      </c>
      <c r="AE125" s="1" t="str">
        <f>IF(Analysis[Sod]="","",RANK(Analysis[[#This Row],[Sod]],Analysis[Sod], 0))</f>
        <v/>
      </c>
      <c r="AF12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5" s="1" t="str">
        <f>IF(OR(Form3!Y125&lt;&gt;"",Form3!Z125&lt;&gt;""),ROUND((SUM(Form3!Y125,Form3!Z125)/150)*100,0), "")</f>
        <v/>
      </c>
      <c r="AH125" s="1" t="str">
        <f>IF(Analysis[Bk]="","",RANK(Analysis[[#This Row],[Bk]],Analysis[Bk], 0))</f>
        <v/>
      </c>
      <c r="AI12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5" s="1"/>
      <c r="AK125" s="1"/>
    </row>
    <row r="126" spans="1:37" x14ac:dyDescent="0.25">
      <c r="A126" s="1" t="str">
        <f>IF(Form3!A126="","",Form3!A126)</f>
        <v/>
      </c>
      <c r="B126" s="1" t="str">
        <f>IF(Form3!B126="","",Form3!B126)</f>
        <v/>
      </c>
      <c r="C126" s="1" t="str">
        <f>IF(OR(Form3!C126&lt;&gt;"",Form3!D126&lt;&gt;"" ),ROUND(((Form3!C126+Form3!D126)/140)*100,0),"")</f>
        <v/>
      </c>
      <c r="D126" s="1" t="str">
        <f>IF(Analysis[[#This Row],[Agr]]="","", RANK(Analysis[[#This Row],[Agr]],Analysis[Agr],0))</f>
        <v/>
      </c>
      <c r="E12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6" s="1" t="str">
        <f>IF(OR(Form3!E126&lt;&gt;"",Form3!F126&lt;&gt;""),ROUND((SUM(Form3!E126,Form3!F126)/140)*100,0),"")</f>
        <v/>
      </c>
      <c r="G126" s="1" t="str">
        <f>IF(Analysis[Bio]="","",RANK(Analysis[[#This Row],[Bio]],Analysis[Bio],0))</f>
        <v/>
      </c>
      <c r="H12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6" s="1" t="str">
        <f>IF(OR(Form3!G126&lt;&gt;"",Form3!H126&lt;&gt;""),ROUND((SUM(Form3!G126,Form3!H126)/140)*100,0),"")</f>
        <v/>
      </c>
      <c r="J126" s="1" t="str">
        <f>IF(Analysis[[#This Row],[Chem]]="","",RANK(Analysis[[#This Row],[Chem]],Analysis[Chem],0))</f>
        <v/>
      </c>
      <c r="K12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6" s="1" t="str">
        <f>IF(OR(Form3!I126&lt;&gt;"",Form3!J126&lt;&gt;"",Form3!K126&lt;&gt;""),ROUND((SUM(Form3!I126:'Form3'!K126)/220)*100,0),"")</f>
        <v/>
      </c>
      <c r="M126" s="1" t="str">
        <f>IF(Analysis[Chi]="","",RANK(Analysis[[#This Row],[Chi]],Analysis[Chi],0))</f>
        <v/>
      </c>
      <c r="N12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6" s="1" t="str">
        <f>IF(OR(Form3!L126&lt;&gt;"",Form3!M126&lt;&gt;"",Form3!N126&lt;&gt;""),ROUND((SUM(Form3!L126:'Form3'!N126)/200)*100,0),"")</f>
        <v/>
      </c>
      <c r="P126" s="1" t="str">
        <f>IF(Analysis[Eng]="","",RANK(Analysis[[#This Row],[Eng]],Analysis[Eng],))</f>
        <v/>
      </c>
      <c r="Q12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6" s="1" t="str">
        <f>IF(OR(Form3!O126&lt;&gt;"",Form3!P126&lt;&gt;""),ROUND((SUM(Form3!O126,Form3!P126)/100)*100,0),"")</f>
        <v/>
      </c>
      <c r="S126" s="1" t="str">
        <f>IF(Analysis[[#This Row],[Geo]]="","",RANK(Analysis[Geo],Analysis[Geo],0))</f>
        <v/>
      </c>
      <c r="T12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6" s="1" t="str">
        <f>IF(OR(Form3!Q126&lt;&gt;"",Form3!R126&lt;&gt;""),ROUND((SUM(Form3!Q126,Form3!R126)/150)*100,0),"")</f>
        <v/>
      </c>
      <c r="V126" s="1" t="str">
        <f>IF(Analysis[His]="","",RANK(Analysis[[#This Row],[His]], Analysis[His],0))</f>
        <v/>
      </c>
      <c r="W12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6" s="1" t="str">
        <f>IF(OR(Form3!S126&lt;&gt;"",Form3!T126&lt;&gt;""),ROUND((SUM(Form3!S126,Form3!T126)/200)*100,0),"")</f>
        <v/>
      </c>
      <c r="Y126" s="1" t="str">
        <f>IF(Analysis[Maths]="","",RANK(Analysis[[#This Row],[Maths]],Analysis[Maths],0))</f>
        <v/>
      </c>
      <c r="Z12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6" s="1" t="str">
        <f>IF(OR(Form3!U126&lt;&gt;"",Form3!V126&lt;&gt;""),ROUND((SUM(Form3!U126,Form3!V126)/140)*100,0), "")</f>
        <v/>
      </c>
      <c r="AB126" s="1" t="str">
        <f>IF(Analysis[[#This Row],[Phy]]="","",RANK(Analysis[[#This Row],[Phy]],Analysis[Phy],0))</f>
        <v/>
      </c>
      <c r="AC12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6" s="1" t="str">
        <f>IF(OR(Form3!W126&lt;&gt;"",Form3!X126&lt;&gt;""),ROUND((SUM(Form3!W126,Form3!X126)/150)*100,0), "")</f>
        <v/>
      </c>
      <c r="AE126" s="1" t="str">
        <f>IF(Analysis[Sod]="","",RANK(Analysis[[#This Row],[Sod]],Analysis[Sod], 0))</f>
        <v/>
      </c>
      <c r="AF12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6" s="1" t="str">
        <f>IF(OR(Form3!Y126&lt;&gt;"",Form3!Z126&lt;&gt;""),ROUND((SUM(Form3!Y126,Form3!Z126)/150)*100,0), "")</f>
        <v/>
      </c>
      <c r="AH126" s="1" t="str">
        <f>IF(Analysis[Bk]="","",RANK(Analysis[[#This Row],[Bk]],Analysis[Bk], 0))</f>
        <v/>
      </c>
      <c r="AI12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6" s="1"/>
      <c r="AK126" s="1"/>
    </row>
    <row r="127" spans="1:37" x14ac:dyDescent="0.25">
      <c r="A127" s="1" t="str">
        <f>IF(Form3!A127="","",Form3!A127)</f>
        <v/>
      </c>
      <c r="B127" s="1" t="str">
        <f>IF(Form3!B127="","",Form3!B127)</f>
        <v/>
      </c>
      <c r="C127" s="1" t="str">
        <f>IF(OR(Form3!C127&lt;&gt;"",Form3!D127&lt;&gt;"" ),ROUND(((Form3!C127+Form3!D127)/140)*100,0),"")</f>
        <v/>
      </c>
      <c r="D127" s="1" t="str">
        <f>IF(Analysis[[#This Row],[Agr]]="","", RANK(Analysis[[#This Row],[Agr]],Analysis[Agr],0))</f>
        <v/>
      </c>
      <c r="E12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7" s="1" t="str">
        <f>IF(OR(Form3!E127&lt;&gt;"",Form3!F127&lt;&gt;""),ROUND((SUM(Form3!E127,Form3!F127)/140)*100,0),"")</f>
        <v/>
      </c>
      <c r="G127" s="1" t="str">
        <f>IF(Analysis[Bio]="","",RANK(Analysis[[#This Row],[Bio]],Analysis[Bio],0))</f>
        <v/>
      </c>
      <c r="H12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7" s="1" t="str">
        <f>IF(OR(Form3!G127&lt;&gt;"",Form3!H127&lt;&gt;""),ROUND((SUM(Form3!G127,Form3!H127)/140)*100,0),"")</f>
        <v/>
      </c>
      <c r="J127" s="1" t="str">
        <f>IF(Analysis[[#This Row],[Chem]]="","",RANK(Analysis[[#This Row],[Chem]],Analysis[Chem],0))</f>
        <v/>
      </c>
      <c r="K12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7" s="1" t="str">
        <f>IF(OR(Form3!I127&lt;&gt;"",Form3!J127&lt;&gt;"",Form3!K127&lt;&gt;""),ROUND((SUM(Form3!I127:'Form3'!K127)/220)*100,0),"")</f>
        <v/>
      </c>
      <c r="M127" s="1" t="str">
        <f>IF(Analysis[Chi]="","",RANK(Analysis[[#This Row],[Chi]],Analysis[Chi],0))</f>
        <v/>
      </c>
      <c r="N12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7" s="1" t="str">
        <f>IF(OR(Form3!L127&lt;&gt;"",Form3!M127&lt;&gt;"",Form3!N127&lt;&gt;""),ROUND((SUM(Form3!L127:'Form3'!N127)/200)*100,0),"")</f>
        <v/>
      </c>
      <c r="P127" s="1" t="str">
        <f>IF(Analysis[Eng]="","",RANK(Analysis[[#This Row],[Eng]],Analysis[Eng],))</f>
        <v/>
      </c>
      <c r="Q12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7" s="1" t="str">
        <f>IF(OR(Form3!O127&lt;&gt;"",Form3!P127&lt;&gt;""),ROUND((SUM(Form3!O127,Form3!P127)/100)*100,0),"")</f>
        <v/>
      </c>
      <c r="S127" s="1" t="str">
        <f>IF(Analysis[[#This Row],[Geo]]="","",RANK(Analysis[Geo],Analysis[Geo],0))</f>
        <v/>
      </c>
      <c r="T12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7" s="1" t="str">
        <f>IF(OR(Form3!Q127&lt;&gt;"",Form3!R127&lt;&gt;""),ROUND((SUM(Form3!Q127,Form3!R127)/150)*100,0),"")</f>
        <v/>
      </c>
      <c r="V127" s="1" t="str">
        <f>IF(Analysis[His]="","",RANK(Analysis[[#This Row],[His]], Analysis[His],0))</f>
        <v/>
      </c>
      <c r="W12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7" s="1" t="str">
        <f>IF(OR(Form3!S127&lt;&gt;"",Form3!T127&lt;&gt;""),ROUND((SUM(Form3!S127,Form3!T127)/200)*100,0),"")</f>
        <v/>
      </c>
      <c r="Y127" s="1" t="str">
        <f>IF(Analysis[Maths]="","",RANK(Analysis[[#This Row],[Maths]],Analysis[Maths],0))</f>
        <v/>
      </c>
      <c r="Z12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7" s="1" t="str">
        <f>IF(OR(Form3!U127&lt;&gt;"",Form3!V127&lt;&gt;""),ROUND((SUM(Form3!U127,Form3!V127)/140)*100,0), "")</f>
        <v/>
      </c>
      <c r="AB127" s="1" t="str">
        <f>IF(Analysis[[#This Row],[Phy]]="","",RANK(Analysis[[#This Row],[Phy]],Analysis[Phy],0))</f>
        <v/>
      </c>
      <c r="AC12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7" s="1" t="str">
        <f>IF(OR(Form3!W127&lt;&gt;"",Form3!X127&lt;&gt;""),ROUND((SUM(Form3!W127,Form3!X127)/150)*100,0), "")</f>
        <v/>
      </c>
      <c r="AE127" s="1" t="str">
        <f>IF(Analysis[Sod]="","",RANK(Analysis[[#This Row],[Sod]],Analysis[Sod], 0))</f>
        <v/>
      </c>
      <c r="AF12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7" s="1" t="str">
        <f>IF(OR(Form3!Y127&lt;&gt;"",Form3!Z127&lt;&gt;""),ROUND((SUM(Form3!Y127,Form3!Z127)/150)*100,0), "")</f>
        <v/>
      </c>
      <c r="AH127" s="1" t="str">
        <f>IF(Analysis[Bk]="","",RANK(Analysis[[#This Row],[Bk]],Analysis[Bk], 0))</f>
        <v/>
      </c>
      <c r="AI12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7" s="1"/>
      <c r="AK127" s="1"/>
    </row>
    <row r="128" spans="1:37" x14ac:dyDescent="0.25">
      <c r="A128" s="1" t="str">
        <f>IF(Form3!A128="","",Form3!A128)</f>
        <v/>
      </c>
      <c r="B128" s="1" t="str">
        <f>IF(Form3!B128="","",Form3!B128)</f>
        <v/>
      </c>
      <c r="C128" s="1" t="str">
        <f>IF(OR(Form3!C128&lt;&gt;"",Form3!D128&lt;&gt;"" ),ROUND(((Form3!C128+Form3!D128)/140)*100,0),"")</f>
        <v/>
      </c>
      <c r="D128" s="1" t="str">
        <f>IF(Analysis[[#This Row],[Agr]]="","", RANK(Analysis[[#This Row],[Agr]],Analysis[Agr],0))</f>
        <v/>
      </c>
      <c r="E12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8" s="1" t="str">
        <f>IF(OR(Form3!E128&lt;&gt;"",Form3!F128&lt;&gt;""),ROUND((SUM(Form3!E128,Form3!F128)/140)*100,0),"")</f>
        <v/>
      </c>
      <c r="G128" s="1" t="str">
        <f>IF(Analysis[Bio]="","",RANK(Analysis[[#This Row],[Bio]],Analysis[Bio],0))</f>
        <v/>
      </c>
      <c r="H12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8" s="1" t="str">
        <f>IF(OR(Form3!G128&lt;&gt;"",Form3!H128&lt;&gt;""),ROUND((SUM(Form3!G128,Form3!H128)/140)*100,0),"")</f>
        <v/>
      </c>
      <c r="J128" s="1" t="str">
        <f>IF(Analysis[[#This Row],[Chem]]="","",RANK(Analysis[[#This Row],[Chem]],Analysis[Chem],0))</f>
        <v/>
      </c>
      <c r="K12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8" s="1" t="str">
        <f>IF(OR(Form3!I128&lt;&gt;"",Form3!J128&lt;&gt;"",Form3!K128&lt;&gt;""),ROUND((SUM(Form3!I128:'Form3'!K128)/220)*100,0),"")</f>
        <v/>
      </c>
      <c r="M128" s="1" t="str">
        <f>IF(Analysis[Chi]="","",RANK(Analysis[[#This Row],[Chi]],Analysis[Chi],0))</f>
        <v/>
      </c>
      <c r="N12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8" s="1" t="str">
        <f>IF(OR(Form3!L128&lt;&gt;"",Form3!M128&lt;&gt;"",Form3!N128&lt;&gt;""),ROUND((SUM(Form3!L128:'Form3'!N128)/200)*100,0),"")</f>
        <v/>
      </c>
      <c r="P128" s="1" t="str">
        <f>IF(Analysis[Eng]="","",RANK(Analysis[[#This Row],[Eng]],Analysis[Eng],))</f>
        <v/>
      </c>
      <c r="Q12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8" s="1" t="str">
        <f>IF(OR(Form3!O128&lt;&gt;"",Form3!P128&lt;&gt;""),ROUND((SUM(Form3!O128,Form3!P128)/100)*100,0),"")</f>
        <v/>
      </c>
      <c r="S128" s="1" t="str">
        <f>IF(Analysis[[#This Row],[Geo]]="","",RANK(Analysis[Geo],Analysis[Geo],0))</f>
        <v/>
      </c>
      <c r="T12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8" s="1" t="str">
        <f>IF(OR(Form3!Q128&lt;&gt;"",Form3!R128&lt;&gt;""),ROUND((SUM(Form3!Q128,Form3!R128)/150)*100,0),"")</f>
        <v/>
      </c>
      <c r="V128" s="1" t="str">
        <f>IF(Analysis[His]="","",RANK(Analysis[[#This Row],[His]], Analysis[His],0))</f>
        <v/>
      </c>
      <c r="W12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8" s="1" t="str">
        <f>IF(OR(Form3!S128&lt;&gt;"",Form3!T128&lt;&gt;""),ROUND((SUM(Form3!S128,Form3!T128)/200)*100,0),"")</f>
        <v/>
      </c>
      <c r="Y128" s="1" t="str">
        <f>IF(Analysis[Maths]="","",RANK(Analysis[[#This Row],[Maths]],Analysis[Maths],0))</f>
        <v/>
      </c>
      <c r="Z12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8" s="1" t="str">
        <f>IF(OR(Form3!U128&lt;&gt;"",Form3!V128&lt;&gt;""),ROUND((SUM(Form3!U128,Form3!V128)/140)*100,0), "")</f>
        <v/>
      </c>
      <c r="AB128" s="1" t="str">
        <f>IF(Analysis[[#This Row],[Phy]]="","",RANK(Analysis[[#This Row],[Phy]],Analysis[Phy],0))</f>
        <v/>
      </c>
      <c r="AC12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8" s="1" t="str">
        <f>IF(OR(Form3!W128&lt;&gt;"",Form3!X128&lt;&gt;""),ROUND((SUM(Form3!W128,Form3!X128)/150)*100,0), "")</f>
        <v/>
      </c>
      <c r="AE128" s="1" t="str">
        <f>IF(Analysis[Sod]="","",RANK(Analysis[[#This Row],[Sod]],Analysis[Sod], 0))</f>
        <v/>
      </c>
      <c r="AF12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8" s="1" t="str">
        <f>IF(OR(Form3!Y128&lt;&gt;"",Form3!Z128&lt;&gt;""),ROUND((SUM(Form3!Y128,Form3!Z128)/150)*100,0), "")</f>
        <v/>
      </c>
      <c r="AH128" s="1" t="str">
        <f>IF(Analysis[Bk]="","",RANK(Analysis[[#This Row],[Bk]],Analysis[Bk], 0))</f>
        <v/>
      </c>
      <c r="AI12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8" s="1"/>
      <c r="AK128" s="1"/>
    </row>
    <row r="129" spans="1:37" x14ac:dyDescent="0.25">
      <c r="A129" s="1" t="str">
        <f>IF(Form3!A129="","",Form3!A129)</f>
        <v/>
      </c>
      <c r="B129" s="1" t="str">
        <f>IF(Form3!B129="","",Form3!B129)</f>
        <v/>
      </c>
      <c r="C129" s="1" t="str">
        <f>IF(OR(Form3!C129&lt;&gt;"",Form3!D129&lt;&gt;"" ),ROUND(((Form3!C129+Form3!D129)/140)*100,0),"")</f>
        <v/>
      </c>
      <c r="D129" s="1" t="str">
        <f>IF(Analysis[[#This Row],[Agr]]="","", RANK(Analysis[[#This Row],[Agr]],Analysis[Agr],0))</f>
        <v/>
      </c>
      <c r="E12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29" s="1" t="str">
        <f>IF(OR(Form3!E129&lt;&gt;"",Form3!F129&lt;&gt;""),ROUND((SUM(Form3!E129,Form3!F129)/140)*100,0),"")</f>
        <v/>
      </c>
      <c r="G129" s="1" t="str">
        <f>IF(Analysis[Bio]="","",RANK(Analysis[[#This Row],[Bio]],Analysis[Bio],0))</f>
        <v/>
      </c>
      <c r="H12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29" s="1" t="str">
        <f>IF(OR(Form3!G129&lt;&gt;"",Form3!H129&lt;&gt;""),ROUND((SUM(Form3!G129,Form3!H129)/140)*100,0),"")</f>
        <v/>
      </c>
      <c r="J129" s="1" t="str">
        <f>IF(Analysis[[#This Row],[Chem]]="","",RANK(Analysis[[#This Row],[Chem]],Analysis[Chem],0))</f>
        <v/>
      </c>
      <c r="K12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29" s="1" t="str">
        <f>IF(OR(Form3!I129&lt;&gt;"",Form3!J129&lt;&gt;"",Form3!K129&lt;&gt;""),ROUND((SUM(Form3!I129:'Form3'!K129)/220)*100,0),"")</f>
        <v/>
      </c>
      <c r="M129" s="1" t="str">
        <f>IF(Analysis[Chi]="","",RANK(Analysis[[#This Row],[Chi]],Analysis[Chi],0))</f>
        <v/>
      </c>
      <c r="N12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29" s="1" t="str">
        <f>IF(OR(Form3!L129&lt;&gt;"",Form3!M129&lt;&gt;"",Form3!N129&lt;&gt;""),ROUND((SUM(Form3!L129:'Form3'!N129)/200)*100,0),"")</f>
        <v/>
      </c>
      <c r="P129" s="1" t="str">
        <f>IF(Analysis[Eng]="","",RANK(Analysis[[#This Row],[Eng]],Analysis[Eng],))</f>
        <v/>
      </c>
      <c r="Q12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29" s="1" t="str">
        <f>IF(OR(Form3!O129&lt;&gt;"",Form3!P129&lt;&gt;""),ROUND((SUM(Form3!O129,Form3!P129)/100)*100,0),"")</f>
        <v/>
      </c>
      <c r="S129" s="1" t="str">
        <f>IF(Analysis[[#This Row],[Geo]]="","",RANK(Analysis[Geo],Analysis[Geo],0))</f>
        <v/>
      </c>
      <c r="T12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29" s="1" t="str">
        <f>IF(OR(Form3!Q129&lt;&gt;"",Form3!R129&lt;&gt;""),ROUND((SUM(Form3!Q129,Form3!R129)/150)*100,0),"")</f>
        <v/>
      </c>
      <c r="V129" s="1" t="str">
        <f>IF(Analysis[His]="","",RANK(Analysis[[#This Row],[His]], Analysis[His],0))</f>
        <v/>
      </c>
      <c r="W12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29" s="1" t="str">
        <f>IF(OR(Form3!S129&lt;&gt;"",Form3!T129&lt;&gt;""),ROUND((SUM(Form3!S129,Form3!T129)/200)*100,0),"")</f>
        <v/>
      </c>
      <c r="Y129" s="1" t="str">
        <f>IF(Analysis[Maths]="","",RANK(Analysis[[#This Row],[Maths]],Analysis[Maths],0))</f>
        <v/>
      </c>
      <c r="Z12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29" s="1" t="str">
        <f>IF(OR(Form3!U129&lt;&gt;"",Form3!V129&lt;&gt;""),ROUND((SUM(Form3!U129,Form3!V129)/140)*100,0), "")</f>
        <v/>
      </c>
      <c r="AB129" s="1" t="str">
        <f>IF(Analysis[[#This Row],[Phy]]="","",RANK(Analysis[[#This Row],[Phy]],Analysis[Phy],0))</f>
        <v/>
      </c>
      <c r="AC12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29" s="1" t="str">
        <f>IF(OR(Form3!W129&lt;&gt;"",Form3!X129&lt;&gt;""),ROUND((SUM(Form3!W129,Form3!X129)/150)*100,0), "")</f>
        <v/>
      </c>
      <c r="AE129" s="1" t="str">
        <f>IF(Analysis[Sod]="","",RANK(Analysis[[#This Row],[Sod]],Analysis[Sod], 0))</f>
        <v/>
      </c>
      <c r="AF12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29" s="1" t="str">
        <f>IF(OR(Form3!Y129&lt;&gt;"",Form3!Z129&lt;&gt;""),ROUND((SUM(Form3!Y129,Form3!Z129)/150)*100,0), "")</f>
        <v/>
      </c>
      <c r="AH129" s="1" t="str">
        <f>IF(Analysis[Bk]="","",RANK(Analysis[[#This Row],[Bk]],Analysis[Bk], 0))</f>
        <v/>
      </c>
      <c r="AI12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29" s="1"/>
      <c r="AK129" s="1"/>
    </row>
    <row r="130" spans="1:37" x14ac:dyDescent="0.25">
      <c r="A130" s="1" t="str">
        <f>IF(Form3!A130="","",Form3!A130)</f>
        <v/>
      </c>
      <c r="B130" s="1" t="str">
        <f>IF(Form3!B130="","",Form3!B130)</f>
        <v/>
      </c>
      <c r="C130" s="1" t="str">
        <f>IF(OR(Form3!C130&lt;&gt;"",Form3!D130&lt;&gt;"" ),ROUND(((Form3!C130+Form3!D130)/140)*100,0),"")</f>
        <v/>
      </c>
      <c r="D130" s="1" t="str">
        <f>IF(Analysis[[#This Row],[Agr]]="","", RANK(Analysis[[#This Row],[Agr]],Analysis[Agr],0))</f>
        <v/>
      </c>
      <c r="E13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0" s="1" t="str">
        <f>IF(OR(Form3!E130&lt;&gt;"",Form3!F130&lt;&gt;""),ROUND((SUM(Form3!E130,Form3!F130)/140)*100,0),"")</f>
        <v/>
      </c>
      <c r="G130" s="1" t="str">
        <f>IF(Analysis[Bio]="","",RANK(Analysis[[#This Row],[Bio]],Analysis[Bio],0))</f>
        <v/>
      </c>
      <c r="H13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0" s="1" t="str">
        <f>IF(OR(Form3!G130&lt;&gt;"",Form3!H130&lt;&gt;""),ROUND((SUM(Form3!G130,Form3!H130)/140)*100,0),"")</f>
        <v/>
      </c>
      <c r="J130" s="1" t="str">
        <f>IF(Analysis[[#This Row],[Chem]]="","",RANK(Analysis[[#This Row],[Chem]],Analysis[Chem],0))</f>
        <v/>
      </c>
      <c r="K13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0" s="1" t="str">
        <f>IF(OR(Form3!I130&lt;&gt;"",Form3!J130&lt;&gt;"",Form3!K130&lt;&gt;""),ROUND((SUM(Form3!I130:'Form3'!K130)/220)*100,0),"")</f>
        <v/>
      </c>
      <c r="M130" s="1" t="str">
        <f>IF(Analysis[Chi]="","",RANK(Analysis[[#This Row],[Chi]],Analysis[Chi],0))</f>
        <v/>
      </c>
      <c r="N13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0" s="1" t="str">
        <f>IF(OR(Form3!L130&lt;&gt;"",Form3!M130&lt;&gt;"",Form3!N130&lt;&gt;""),ROUND((SUM(Form3!L130:'Form3'!N130)/200)*100,0),"")</f>
        <v/>
      </c>
      <c r="P130" s="1" t="str">
        <f>IF(Analysis[Eng]="","",RANK(Analysis[[#This Row],[Eng]],Analysis[Eng],))</f>
        <v/>
      </c>
      <c r="Q13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0" s="1" t="str">
        <f>IF(OR(Form3!O130&lt;&gt;"",Form3!P130&lt;&gt;""),ROUND((SUM(Form3!O130,Form3!P130)/100)*100,0),"")</f>
        <v/>
      </c>
      <c r="S130" s="1" t="str">
        <f>IF(Analysis[[#This Row],[Geo]]="","",RANK(Analysis[Geo],Analysis[Geo],0))</f>
        <v/>
      </c>
      <c r="T13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0" s="1" t="str">
        <f>IF(OR(Form3!Q130&lt;&gt;"",Form3!R130&lt;&gt;""),ROUND((SUM(Form3!Q130,Form3!R130)/150)*100,0),"")</f>
        <v/>
      </c>
      <c r="V130" s="1" t="str">
        <f>IF(Analysis[His]="","",RANK(Analysis[[#This Row],[His]], Analysis[His],0))</f>
        <v/>
      </c>
      <c r="W13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0" s="1" t="str">
        <f>IF(OR(Form3!S130&lt;&gt;"",Form3!T130&lt;&gt;""),ROUND((SUM(Form3!S130,Form3!T130)/200)*100,0),"")</f>
        <v/>
      </c>
      <c r="Y130" s="1" t="str">
        <f>IF(Analysis[Maths]="","",RANK(Analysis[[#This Row],[Maths]],Analysis[Maths],0))</f>
        <v/>
      </c>
      <c r="Z13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0" s="1" t="str">
        <f>IF(OR(Form3!U130&lt;&gt;"",Form3!V130&lt;&gt;""),ROUND((SUM(Form3!U130,Form3!V130)/140)*100,0), "")</f>
        <v/>
      </c>
      <c r="AB130" s="1" t="str">
        <f>IF(Analysis[[#This Row],[Phy]]="","",RANK(Analysis[[#This Row],[Phy]],Analysis[Phy],0))</f>
        <v/>
      </c>
      <c r="AC13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0" s="1" t="str">
        <f>IF(OR(Form3!W130&lt;&gt;"",Form3!X130&lt;&gt;""),ROUND((SUM(Form3!W130,Form3!X130)/150)*100,0), "")</f>
        <v/>
      </c>
      <c r="AE130" s="1" t="str">
        <f>IF(Analysis[Sod]="","",RANK(Analysis[[#This Row],[Sod]],Analysis[Sod], 0))</f>
        <v/>
      </c>
      <c r="AF13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0" s="1" t="str">
        <f>IF(OR(Form3!Y130&lt;&gt;"",Form3!Z130&lt;&gt;""),ROUND((SUM(Form3!Y130,Form3!Z130)/150)*100,0), "")</f>
        <v/>
      </c>
      <c r="AH130" s="1" t="str">
        <f>IF(Analysis[Bk]="","",RANK(Analysis[[#This Row],[Bk]],Analysis[Bk], 0))</f>
        <v/>
      </c>
      <c r="AI13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0" s="1"/>
      <c r="AK130" s="1"/>
    </row>
    <row r="131" spans="1:37" x14ac:dyDescent="0.25">
      <c r="A131" s="1" t="str">
        <f>IF(Form3!A131="","",Form3!A131)</f>
        <v/>
      </c>
      <c r="B131" s="1" t="str">
        <f>IF(Form3!B131="","",Form3!B131)</f>
        <v/>
      </c>
      <c r="C131" s="1" t="str">
        <f>IF(OR(Form3!C131&lt;&gt;"",Form3!D131&lt;&gt;"" ),ROUND(((Form3!C131+Form3!D131)/140)*100,0),"")</f>
        <v/>
      </c>
      <c r="D131" s="1" t="str">
        <f>IF(Analysis[[#This Row],[Agr]]="","", RANK(Analysis[[#This Row],[Agr]],Analysis[Agr],0))</f>
        <v/>
      </c>
      <c r="E13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1" s="1" t="str">
        <f>IF(OR(Form3!E131&lt;&gt;"",Form3!F131&lt;&gt;""),ROUND((SUM(Form3!E131,Form3!F131)/140)*100,0),"")</f>
        <v/>
      </c>
      <c r="G131" s="1" t="str">
        <f>IF(Analysis[Bio]="","",RANK(Analysis[[#This Row],[Bio]],Analysis[Bio],0))</f>
        <v/>
      </c>
      <c r="H13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1" s="1" t="str">
        <f>IF(OR(Form3!G131&lt;&gt;"",Form3!H131&lt;&gt;""),ROUND((SUM(Form3!G131,Form3!H131)/140)*100,0),"")</f>
        <v/>
      </c>
      <c r="J131" s="1" t="str">
        <f>IF(Analysis[[#This Row],[Chem]]="","",RANK(Analysis[[#This Row],[Chem]],Analysis[Chem],0))</f>
        <v/>
      </c>
      <c r="K13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1" s="1" t="str">
        <f>IF(OR(Form3!I131&lt;&gt;"",Form3!J131&lt;&gt;"",Form3!K131&lt;&gt;""),ROUND((SUM(Form3!I131:'Form3'!K131)/220)*100,0),"")</f>
        <v/>
      </c>
      <c r="M131" s="1" t="str">
        <f>IF(Analysis[Chi]="","",RANK(Analysis[[#This Row],[Chi]],Analysis[Chi],0))</f>
        <v/>
      </c>
      <c r="N13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1" s="1" t="str">
        <f>IF(OR(Form3!L131&lt;&gt;"",Form3!M131&lt;&gt;"",Form3!N131&lt;&gt;""),ROUND((SUM(Form3!L131:'Form3'!N131)/200)*100,0),"")</f>
        <v/>
      </c>
      <c r="P131" s="1" t="str">
        <f>IF(Analysis[Eng]="","",RANK(Analysis[[#This Row],[Eng]],Analysis[Eng],))</f>
        <v/>
      </c>
      <c r="Q13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1" s="1" t="str">
        <f>IF(OR(Form3!O131&lt;&gt;"",Form3!P131&lt;&gt;""),ROUND((SUM(Form3!O131,Form3!P131)/100)*100,0),"")</f>
        <v/>
      </c>
      <c r="S131" s="1" t="str">
        <f>IF(Analysis[[#This Row],[Geo]]="","",RANK(Analysis[Geo],Analysis[Geo],0))</f>
        <v/>
      </c>
      <c r="T13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1" s="1" t="str">
        <f>IF(OR(Form3!Q131&lt;&gt;"",Form3!R131&lt;&gt;""),ROUND((SUM(Form3!Q131,Form3!R131)/150)*100,0),"")</f>
        <v/>
      </c>
      <c r="V131" s="1" t="str">
        <f>IF(Analysis[His]="","",RANK(Analysis[[#This Row],[His]], Analysis[His],0))</f>
        <v/>
      </c>
      <c r="W13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1" s="1" t="str">
        <f>IF(OR(Form3!S131&lt;&gt;"",Form3!T131&lt;&gt;""),ROUND((SUM(Form3!S131,Form3!T131)/200)*100,0),"")</f>
        <v/>
      </c>
      <c r="Y131" s="1" t="str">
        <f>IF(Analysis[Maths]="","",RANK(Analysis[[#This Row],[Maths]],Analysis[Maths],0))</f>
        <v/>
      </c>
      <c r="Z13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1" s="1" t="str">
        <f>IF(OR(Form3!U131&lt;&gt;"",Form3!V131&lt;&gt;""),ROUND((SUM(Form3!U131,Form3!V131)/140)*100,0), "")</f>
        <v/>
      </c>
      <c r="AB131" s="1" t="str">
        <f>IF(Analysis[[#This Row],[Phy]]="","",RANK(Analysis[[#This Row],[Phy]],Analysis[Phy],0))</f>
        <v/>
      </c>
      <c r="AC13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1" s="1" t="str">
        <f>IF(OR(Form3!W131&lt;&gt;"",Form3!X131&lt;&gt;""),ROUND((SUM(Form3!W131,Form3!X131)/150)*100,0), "")</f>
        <v/>
      </c>
      <c r="AE131" s="1" t="str">
        <f>IF(Analysis[Sod]="","",RANK(Analysis[[#This Row],[Sod]],Analysis[Sod], 0))</f>
        <v/>
      </c>
      <c r="AF13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1" s="1" t="str">
        <f>IF(OR(Form3!Y131&lt;&gt;"",Form3!Z131&lt;&gt;""),ROUND((SUM(Form3!Y131,Form3!Z131)/150)*100,0), "")</f>
        <v/>
      </c>
      <c r="AH131" s="1" t="str">
        <f>IF(Analysis[Bk]="","",RANK(Analysis[[#This Row],[Bk]],Analysis[Bk], 0))</f>
        <v/>
      </c>
      <c r="AI13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1" s="1"/>
      <c r="AK131" s="1"/>
    </row>
    <row r="132" spans="1:37" x14ac:dyDescent="0.25">
      <c r="A132" s="1" t="str">
        <f>IF(Form3!A132="","",Form3!A132)</f>
        <v/>
      </c>
      <c r="B132" s="1" t="str">
        <f>IF(Form3!B132="","",Form3!B132)</f>
        <v/>
      </c>
      <c r="C132" s="1" t="str">
        <f>IF(OR(Form3!C132&lt;&gt;"",Form3!D132&lt;&gt;"" ),ROUND(((Form3!C132+Form3!D132)/140)*100,0),"")</f>
        <v/>
      </c>
      <c r="D132" s="1" t="str">
        <f>IF(Analysis[[#This Row],[Agr]]="","", RANK(Analysis[[#This Row],[Agr]],Analysis[Agr],0))</f>
        <v/>
      </c>
      <c r="E13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2" s="1" t="str">
        <f>IF(OR(Form3!E132&lt;&gt;"",Form3!F132&lt;&gt;""),ROUND((SUM(Form3!E132,Form3!F132)/140)*100,0),"")</f>
        <v/>
      </c>
      <c r="G132" s="1" t="str">
        <f>IF(Analysis[Bio]="","",RANK(Analysis[[#This Row],[Bio]],Analysis[Bio],0))</f>
        <v/>
      </c>
      <c r="H13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2" s="1" t="str">
        <f>IF(OR(Form3!G132&lt;&gt;"",Form3!H132&lt;&gt;""),ROUND((SUM(Form3!G132,Form3!H132)/140)*100,0),"")</f>
        <v/>
      </c>
      <c r="J132" s="1" t="str">
        <f>IF(Analysis[[#This Row],[Chem]]="","",RANK(Analysis[[#This Row],[Chem]],Analysis[Chem],0))</f>
        <v/>
      </c>
      <c r="K13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2" s="1" t="str">
        <f>IF(OR(Form3!I132&lt;&gt;"",Form3!J132&lt;&gt;"",Form3!K132&lt;&gt;""),ROUND((SUM(Form3!I132:'Form3'!K132)/220)*100,0),"")</f>
        <v/>
      </c>
      <c r="M132" s="1" t="str">
        <f>IF(Analysis[Chi]="","",RANK(Analysis[[#This Row],[Chi]],Analysis[Chi],0))</f>
        <v/>
      </c>
      <c r="N13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2" s="1" t="str">
        <f>IF(OR(Form3!L132&lt;&gt;"",Form3!M132&lt;&gt;"",Form3!N132&lt;&gt;""),ROUND((SUM(Form3!L132:'Form3'!N132)/200)*100,0),"")</f>
        <v/>
      </c>
      <c r="P132" s="1" t="str">
        <f>IF(Analysis[Eng]="","",RANK(Analysis[[#This Row],[Eng]],Analysis[Eng],))</f>
        <v/>
      </c>
      <c r="Q13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2" s="1" t="str">
        <f>IF(OR(Form3!O132&lt;&gt;"",Form3!P132&lt;&gt;""),ROUND((SUM(Form3!O132,Form3!P132)/100)*100,0),"")</f>
        <v/>
      </c>
      <c r="S132" s="1" t="str">
        <f>IF(Analysis[[#This Row],[Geo]]="","",RANK(Analysis[Geo],Analysis[Geo],0))</f>
        <v/>
      </c>
      <c r="T13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2" s="1" t="str">
        <f>IF(OR(Form3!Q132&lt;&gt;"",Form3!R132&lt;&gt;""),ROUND((SUM(Form3!Q132,Form3!R132)/150)*100,0),"")</f>
        <v/>
      </c>
      <c r="V132" s="1" t="str">
        <f>IF(Analysis[His]="","",RANK(Analysis[[#This Row],[His]], Analysis[His],0))</f>
        <v/>
      </c>
      <c r="W13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2" s="1" t="str">
        <f>IF(OR(Form3!S132&lt;&gt;"",Form3!T132&lt;&gt;""),ROUND((SUM(Form3!S132,Form3!T132)/200)*100,0),"")</f>
        <v/>
      </c>
      <c r="Y132" s="1" t="str">
        <f>IF(Analysis[Maths]="","",RANK(Analysis[[#This Row],[Maths]],Analysis[Maths],0))</f>
        <v/>
      </c>
      <c r="Z13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2" s="1" t="str">
        <f>IF(OR(Form3!U132&lt;&gt;"",Form3!V132&lt;&gt;""),ROUND((SUM(Form3!U132,Form3!V132)/140)*100,0), "")</f>
        <v/>
      </c>
      <c r="AB132" s="1" t="str">
        <f>IF(Analysis[[#This Row],[Phy]]="","",RANK(Analysis[[#This Row],[Phy]],Analysis[Phy],0))</f>
        <v/>
      </c>
      <c r="AC13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2" s="1" t="str">
        <f>IF(OR(Form3!W132&lt;&gt;"",Form3!X132&lt;&gt;""),ROUND((SUM(Form3!W132,Form3!X132)/150)*100,0), "")</f>
        <v/>
      </c>
      <c r="AE132" s="1" t="str">
        <f>IF(Analysis[Sod]="","",RANK(Analysis[[#This Row],[Sod]],Analysis[Sod], 0))</f>
        <v/>
      </c>
      <c r="AF13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2" s="1" t="str">
        <f>IF(OR(Form3!Y132&lt;&gt;"",Form3!Z132&lt;&gt;""),ROUND((SUM(Form3!Y132,Form3!Z132)/150)*100,0), "")</f>
        <v/>
      </c>
      <c r="AH132" s="1" t="str">
        <f>IF(Analysis[Bk]="","",RANK(Analysis[[#This Row],[Bk]],Analysis[Bk], 0))</f>
        <v/>
      </c>
      <c r="AI13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2" s="1"/>
      <c r="AK132" s="1"/>
    </row>
    <row r="133" spans="1:37" x14ac:dyDescent="0.25">
      <c r="A133" s="1" t="str">
        <f>IF(Form3!A133="","",Form3!A133)</f>
        <v/>
      </c>
      <c r="B133" s="1" t="str">
        <f>IF(Form3!B133="","",Form3!B133)</f>
        <v/>
      </c>
      <c r="C133" s="1" t="str">
        <f>IF(OR(Form3!C133&lt;&gt;"",Form3!D133&lt;&gt;"" ),ROUND(((Form3!C133+Form3!D133)/140)*100,0),"")</f>
        <v/>
      </c>
      <c r="D133" s="1" t="str">
        <f>IF(Analysis[[#This Row],[Agr]]="","", RANK(Analysis[[#This Row],[Agr]],Analysis[Agr],0))</f>
        <v/>
      </c>
      <c r="E13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3" s="1" t="str">
        <f>IF(OR(Form3!E133&lt;&gt;"",Form3!F133&lt;&gt;""),ROUND((SUM(Form3!E133,Form3!F133)/140)*100,0),"")</f>
        <v/>
      </c>
      <c r="G133" s="1" t="str">
        <f>IF(Analysis[Bio]="","",RANK(Analysis[[#This Row],[Bio]],Analysis[Bio],0))</f>
        <v/>
      </c>
      <c r="H13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3" s="1" t="str">
        <f>IF(OR(Form3!G133&lt;&gt;"",Form3!H133&lt;&gt;""),ROUND((SUM(Form3!G133,Form3!H133)/140)*100,0),"")</f>
        <v/>
      </c>
      <c r="J133" s="1" t="str">
        <f>IF(Analysis[[#This Row],[Chem]]="","",RANK(Analysis[[#This Row],[Chem]],Analysis[Chem],0))</f>
        <v/>
      </c>
      <c r="K13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3" s="1" t="str">
        <f>IF(OR(Form3!I133&lt;&gt;"",Form3!J133&lt;&gt;"",Form3!K133&lt;&gt;""),ROUND((SUM(Form3!I133:'Form3'!K133)/220)*100,0),"")</f>
        <v/>
      </c>
      <c r="M133" s="1" t="str">
        <f>IF(Analysis[Chi]="","",RANK(Analysis[[#This Row],[Chi]],Analysis[Chi],0))</f>
        <v/>
      </c>
      <c r="N13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3" s="1" t="str">
        <f>IF(OR(Form3!L133&lt;&gt;"",Form3!M133&lt;&gt;"",Form3!N133&lt;&gt;""),ROUND((SUM(Form3!L133:'Form3'!N133)/200)*100,0),"")</f>
        <v/>
      </c>
      <c r="P133" s="1" t="str">
        <f>IF(Analysis[Eng]="","",RANK(Analysis[[#This Row],[Eng]],Analysis[Eng],))</f>
        <v/>
      </c>
      <c r="Q13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3" s="1" t="str">
        <f>IF(OR(Form3!O133&lt;&gt;"",Form3!P133&lt;&gt;""),ROUND((SUM(Form3!O133,Form3!P133)/100)*100,0),"")</f>
        <v/>
      </c>
      <c r="S133" s="1" t="str">
        <f>IF(Analysis[[#This Row],[Geo]]="","",RANK(Analysis[Geo],Analysis[Geo],0))</f>
        <v/>
      </c>
      <c r="T13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3" s="1" t="str">
        <f>IF(OR(Form3!Q133&lt;&gt;"",Form3!R133&lt;&gt;""),ROUND((SUM(Form3!Q133,Form3!R133)/150)*100,0),"")</f>
        <v/>
      </c>
      <c r="V133" s="1" t="str">
        <f>IF(Analysis[His]="","",RANK(Analysis[[#This Row],[His]], Analysis[His],0))</f>
        <v/>
      </c>
      <c r="W13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3" s="1" t="str">
        <f>IF(OR(Form3!S133&lt;&gt;"",Form3!T133&lt;&gt;""),ROUND((SUM(Form3!S133,Form3!T133)/200)*100,0),"")</f>
        <v/>
      </c>
      <c r="Y133" s="1" t="str">
        <f>IF(Analysis[Maths]="","",RANK(Analysis[[#This Row],[Maths]],Analysis[Maths],0))</f>
        <v/>
      </c>
      <c r="Z13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3" s="1" t="str">
        <f>IF(OR(Form3!U133&lt;&gt;"",Form3!V133&lt;&gt;""),ROUND((SUM(Form3!U133,Form3!V133)/140)*100,0), "")</f>
        <v/>
      </c>
      <c r="AB133" s="1" t="str">
        <f>IF(Analysis[[#This Row],[Phy]]="","",RANK(Analysis[[#This Row],[Phy]],Analysis[Phy],0))</f>
        <v/>
      </c>
      <c r="AC13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3" s="1" t="str">
        <f>IF(OR(Form3!W133&lt;&gt;"",Form3!X133&lt;&gt;""),ROUND((SUM(Form3!W133,Form3!X133)/150)*100,0), "")</f>
        <v/>
      </c>
      <c r="AE133" s="1" t="str">
        <f>IF(Analysis[Sod]="","",RANK(Analysis[[#This Row],[Sod]],Analysis[Sod], 0))</f>
        <v/>
      </c>
      <c r="AF13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3" s="1" t="str">
        <f>IF(OR(Form3!Y133&lt;&gt;"",Form3!Z133&lt;&gt;""),ROUND((SUM(Form3!Y133,Form3!Z133)/150)*100,0), "")</f>
        <v/>
      </c>
      <c r="AH133" s="1" t="str">
        <f>IF(Analysis[Bk]="","",RANK(Analysis[[#This Row],[Bk]],Analysis[Bk], 0))</f>
        <v/>
      </c>
      <c r="AI13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3" s="1"/>
      <c r="AK133" s="1"/>
    </row>
    <row r="134" spans="1:37" x14ac:dyDescent="0.25">
      <c r="A134" s="1" t="str">
        <f>IF(Form3!A134="","",Form3!A134)</f>
        <v/>
      </c>
      <c r="B134" s="1" t="str">
        <f>IF(Form3!B134="","",Form3!B134)</f>
        <v/>
      </c>
      <c r="C134" s="1" t="str">
        <f>IF(OR(Form3!C134&lt;&gt;"",Form3!D134&lt;&gt;"" ),ROUND(((Form3!C134+Form3!D134)/140)*100,0),"")</f>
        <v/>
      </c>
      <c r="D134" s="1" t="str">
        <f>IF(Analysis[[#This Row],[Agr]]="","", RANK(Analysis[[#This Row],[Agr]],Analysis[Agr],0))</f>
        <v/>
      </c>
      <c r="E13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4" s="1" t="str">
        <f>IF(OR(Form3!E134&lt;&gt;"",Form3!F134&lt;&gt;""),ROUND((SUM(Form3!E134,Form3!F134)/140)*100,0),"")</f>
        <v/>
      </c>
      <c r="G134" s="1" t="str">
        <f>IF(Analysis[Bio]="","",RANK(Analysis[[#This Row],[Bio]],Analysis[Bio],0))</f>
        <v/>
      </c>
      <c r="H13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4" s="1" t="str">
        <f>IF(OR(Form3!G134&lt;&gt;"",Form3!H134&lt;&gt;""),ROUND((SUM(Form3!G134,Form3!H134)/140)*100,0),"")</f>
        <v/>
      </c>
      <c r="J134" s="1" t="str">
        <f>IF(Analysis[[#This Row],[Chem]]="","",RANK(Analysis[[#This Row],[Chem]],Analysis[Chem],0))</f>
        <v/>
      </c>
      <c r="K13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4" s="1" t="str">
        <f>IF(OR(Form3!I134&lt;&gt;"",Form3!J134&lt;&gt;"",Form3!K134&lt;&gt;""),ROUND((SUM(Form3!I134:'Form3'!K134)/220)*100,0),"")</f>
        <v/>
      </c>
      <c r="M134" s="1" t="str">
        <f>IF(Analysis[Chi]="","",RANK(Analysis[[#This Row],[Chi]],Analysis[Chi],0))</f>
        <v/>
      </c>
      <c r="N13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4" s="1" t="str">
        <f>IF(OR(Form3!L134&lt;&gt;"",Form3!M134&lt;&gt;"",Form3!N134&lt;&gt;""),ROUND((SUM(Form3!L134:'Form3'!N134)/200)*100,0),"")</f>
        <v/>
      </c>
      <c r="P134" s="1" t="str">
        <f>IF(Analysis[Eng]="","",RANK(Analysis[[#This Row],[Eng]],Analysis[Eng],))</f>
        <v/>
      </c>
      <c r="Q13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4" s="1" t="str">
        <f>IF(OR(Form3!O134&lt;&gt;"",Form3!P134&lt;&gt;""),ROUND((SUM(Form3!O134,Form3!P134)/100)*100,0),"")</f>
        <v/>
      </c>
      <c r="S134" s="1" t="str">
        <f>IF(Analysis[[#This Row],[Geo]]="","",RANK(Analysis[Geo],Analysis[Geo],0))</f>
        <v/>
      </c>
      <c r="T13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4" s="1" t="str">
        <f>IF(OR(Form3!Q134&lt;&gt;"",Form3!R134&lt;&gt;""),ROUND((SUM(Form3!Q134,Form3!R134)/150)*100,0),"")</f>
        <v/>
      </c>
      <c r="V134" s="1" t="str">
        <f>IF(Analysis[His]="","",RANK(Analysis[[#This Row],[His]], Analysis[His],0))</f>
        <v/>
      </c>
      <c r="W13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4" s="1" t="str">
        <f>IF(OR(Form3!S134&lt;&gt;"",Form3!T134&lt;&gt;""),ROUND((SUM(Form3!S134,Form3!T134)/200)*100,0),"")</f>
        <v/>
      </c>
      <c r="Y134" s="1" t="str">
        <f>IF(Analysis[Maths]="","",RANK(Analysis[[#This Row],[Maths]],Analysis[Maths],0))</f>
        <v/>
      </c>
      <c r="Z13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4" s="1" t="str">
        <f>IF(OR(Form3!U134&lt;&gt;"",Form3!V134&lt;&gt;""),ROUND((SUM(Form3!U134,Form3!V134)/140)*100,0), "")</f>
        <v/>
      </c>
      <c r="AB134" s="1" t="str">
        <f>IF(Analysis[[#This Row],[Phy]]="","",RANK(Analysis[[#This Row],[Phy]],Analysis[Phy],0))</f>
        <v/>
      </c>
      <c r="AC13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4" s="1" t="str">
        <f>IF(OR(Form3!W134&lt;&gt;"",Form3!X134&lt;&gt;""),ROUND((SUM(Form3!W134,Form3!X134)/150)*100,0), "")</f>
        <v/>
      </c>
      <c r="AE134" s="1" t="str">
        <f>IF(Analysis[Sod]="","",RANK(Analysis[[#This Row],[Sod]],Analysis[Sod], 0))</f>
        <v/>
      </c>
      <c r="AF13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4" s="1" t="str">
        <f>IF(OR(Form3!Y134&lt;&gt;"",Form3!Z134&lt;&gt;""),ROUND((SUM(Form3!Y134,Form3!Z134)/150)*100,0), "")</f>
        <v/>
      </c>
      <c r="AH134" s="1" t="str">
        <f>IF(Analysis[Bk]="","",RANK(Analysis[[#This Row],[Bk]],Analysis[Bk], 0))</f>
        <v/>
      </c>
      <c r="AI13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4" s="1"/>
      <c r="AK134" s="1"/>
    </row>
    <row r="135" spans="1:37" x14ac:dyDescent="0.25">
      <c r="A135" s="1" t="str">
        <f>IF(Form3!A135="","",Form3!A135)</f>
        <v/>
      </c>
      <c r="B135" s="1" t="str">
        <f>IF(Form3!B135="","",Form3!B135)</f>
        <v/>
      </c>
      <c r="C135" s="1" t="str">
        <f>IF(OR(Form3!C135&lt;&gt;"",Form3!D135&lt;&gt;"" ),ROUND(((Form3!C135+Form3!D135)/140)*100,0),"")</f>
        <v/>
      </c>
      <c r="D135" s="1" t="str">
        <f>IF(Analysis[[#This Row],[Agr]]="","", RANK(Analysis[[#This Row],[Agr]],Analysis[Agr],0))</f>
        <v/>
      </c>
      <c r="E13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5" s="1" t="str">
        <f>IF(OR(Form3!E135&lt;&gt;"",Form3!F135&lt;&gt;""),ROUND((SUM(Form3!E135,Form3!F135)/140)*100,0),"")</f>
        <v/>
      </c>
      <c r="G135" s="1" t="str">
        <f>IF(Analysis[Bio]="","",RANK(Analysis[[#This Row],[Bio]],Analysis[Bio],0))</f>
        <v/>
      </c>
      <c r="H13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5" s="1" t="str">
        <f>IF(OR(Form3!G135&lt;&gt;"",Form3!H135&lt;&gt;""),ROUND((SUM(Form3!G135,Form3!H135)/140)*100,0),"")</f>
        <v/>
      </c>
      <c r="J135" s="1" t="str">
        <f>IF(Analysis[[#This Row],[Chem]]="","",RANK(Analysis[[#This Row],[Chem]],Analysis[Chem],0))</f>
        <v/>
      </c>
      <c r="K13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5" s="1" t="str">
        <f>IF(OR(Form3!I135&lt;&gt;"",Form3!J135&lt;&gt;"",Form3!K135&lt;&gt;""),ROUND((SUM(Form3!I135:'Form3'!K135)/220)*100,0),"")</f>
        <v/>
      </c>
      <c r="M135" s="1" t="str">
        <f>IF(Analysis[Chi]="","",RANK(Analysis[[#This Row],[Chi]],Analysis[Chi],0))</f>
        <v/>
      </c>
      <c r="N13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5" s="1" t="str">
        <f>IF(OR(Form3!L135&lt;&gt;"",Form3!M135&lt;&gt;"",Form3!N135&lt;&gt;""),ROUND((SUM(Form3!L135:'Form3'!N135)/200)*100,0),"")</f>
        <v/>
      </c>
      <c r="P135" s="1" t="str">
        <f>IF(Analysis[Eng]="","",RANK(Analysis[[#This Row],[Eng]],Analysis[Eng],))</f>
        <v/>
      </c>
      <c r="Q13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5" s="1" t="str">
        <f>IF(OR(Form3!O135&lt;&gt;"",Form3!P135&lt;&gt;""),ROUND((SUM(Form3!O135,Form3!P135)/100)*100,0),"")</f>
        <v/>
      </c>
      <c r="S135" s="1" t="str">
        <f>IF(Analysis[[#This Row],[Geo]]="","",RANK(Analysis[Geo],Analysis[Geo],0))</f>
        <v/>
      </c>
      <c r="T13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5" s="1" t="str">
        <f>IF(OR(Form3!Q135&lt;&gt;"",Form3!R135&lt;&gt;""),ROUND((SUM(Form3!Q135,Form3!R135)/150)*100,0),"")</f>
        <v/>
      </c>
      <c r="V135" s="1" t="str">
        <f>IF(Analysis[His]="","",RANK(Analysis[[#This Row],[His]], Analysis[His],0))</f>
        <v/>
      </c>
      <c r="W13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5" s="1" t="str">
        <f>IF(OR(Form3!S135&lt;&gt;"",Form3!T135&lt;&gt;""),ROUND((SUM(Form3!S135,Form3!T135)/200)*100,0),"")</f>
        <v/>
      </c>
      <c r="Y135" s="1" t="str">
        <f>IF(Analysis[Maths]="","",RANK(Analysis[[#This Row],[Maths]],Analysis[Maths],0))</f>
        <v/>
      </c>
      <c r="Z13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5" s="1" t="str">
        <f>IF(OR(Form3!U135&lt;&gt;"",Form3!V135&lt;&gt;""),ROUND((SUM(Form3!U135,Form3!V135)/140)*100,0), "")</f>
        <v/>
      </c>
      <c r="AB135" s="1" t="str">
        <f>IF(Analysis[[#This Row],[Phy]]="","",RANK(Analysis[[#This Row],[Phy]],Analysis[Phy],0))</f>
        <v/>
      </c>
      <c r="AC13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5" s="1" t="str">
        <f>IF(OR(Form3!W135&lt;&gt;"",Form3!X135&lt;&gt;""),ROUND((SUM(Form3!W135,Form3!X135)/150)*100,0), "")</f>
        <v/>
      </c>
      <c r="AE135" s="1" t="str">
        <f>IF(Analysis[Sod]="","",RANK(Analysis[[#This Row],[Sod]],Analysis[Sod], 0))</f>
        <v/>
      </c>
      <c r="AF13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5" s="1" t="str">
        <f>IF(OR(Form3!Y135&lt;&gt;"",Form3!Z135&lt;&gt;""),ROUND((SUM(Form3!Y135,Form3!Z135)/150)*100,0), "")</f>
        <v/>
      </c>
      <c r="AH135" s="1" t="str">
        <f>IF(Analysis[Bk]="","",RANK(Analysis[[#This Row],[Bk]],Analysis[Bk], 0))</f>
        <v/>
      </c>
      <c r="AI13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5" s="1"/>
      <c r="AK135" s="1"/>
    </row>
    <row r="136" spans="1:37" x14ac:dyDescent="0.25">
      <c r="A136" s="1" t="str">
        <f>IF(Form3!A136="","",Form3!A136)</f>
        <v/>
      </c>
      <c r="B136" s="1" t="str">
        <f>IF(Form3!B136="","",Form3!B136)</f>
        <v/>
      </c>
      <c r="C136" s="1" t="str">
        <f>IF(OR(Form3!C136&lt;&gt;"",Form3!D136&lt;&gt;"" ),ROUND(((Form3!C136+Form3!D136)/140)*100,0),"")</f>
        <v/>
      </c>
      <c r="D136" s="1" t="str">
        <f>IF(Analysis[[#This Row],[Agr]]="","", RANK(Analysis[[#This Row],[Agr]],Analysis[Agr],0))</f>
        <v/>
      </c>
      <c r="E13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6" s="1" t="str">
        <f>IF(OR(Form3!E136&lt;&gt;"",Form3!F136&lt;&gt;""),ROUND((SUM(Form3!E136,Form3!F136)/140)*100,0),"")</f>
        <v/>
      </c>
      <c r="G136" s="1" t="str">
        <f>IF(Analysis[Bio]="","",RANK(Analysis[[#This Row],[Bio]],Analysis[Bio],0))</f>
        <v/>
      </c>
      <c r="H13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6" s="1" t="str">
        <f>IF(OR(Form3!G136&lt;&gt;"",Form3!H136&lt;&gt;""),ROUND((SUM(Form3!G136,Form3!H136)/140)*100,0),"")</f>
        <v/>
      </c>
      <c r="J136" s="1" t="str">
        <f>IF(Analysis[[#This Row],[Chem]]="","",RANK(Analysis[[#This Row],[Chem]],Analysis[Chem],0))</f>
        <v/>
      </c>
      <c r="K13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6" s="1" t="str">
        <f>IF(OR(Form3!I136&lt;&gt;"",Form3!J136&lt;&gt;"",Form3!K136&lt;&gt;""),ROUND((SUM(Form3!I136:'Form3'!K136)/220)*100,0),"")</f>
        <v/>
      </c>
      <c r="M136" s="1" t="str">
        <f>IF(Analysis[Chi]="","",RANK(Analysis[[#This Row],[Chi]],Analysis[Chi],0))</f>
        <v/>
      </c>
      <c r="N13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6" s="1" t="str">
        <f>IF(OR(Form3!L136&lt;&gt;"",Form3!M136&lt;&gt;"",Form3!N136&lt;&gt;""),ROUND((SUM(Form3!L136:'Form3'!N136)/200)*100,0),"")</f>
        <v/>
      </c>
      <c r="P136" s="1" t="str">
        <f>IF(Analysis[Eng]="","",RANK(Analysis[[#This Row],[Eng]],Analysis[Eng],))</f>
        <v/>
      </c>
      <c r="Q13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6" s="1" t="str">
        <f>IF(OR(Form3!O136&lt;&gt;"",Form3!P136&lt;&gt;""),ROUND((SUM(Form3!O136,Form3!P136)/100)*100,0),"")</f>
        <v/>
      </c>
      <c r="S136" s="1" t="str">
        <f>IF(Analysis[[#This Row],[Geo]]="","",RANK(Analysis[Geo],Analysis[Geo],0))</f>
        <v/>
      </c>
      <c r="T13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6" s="1" t="str">
        <f>IF(OR(Form3!Q136&lt;&gt;"",Form3!R136&lt;&gt;""),ROUND((SUM(Form3!Q136,Form3!R136)/150)*100,0),"")</f>
        <v/>
      </c>
      <c r="V136" s="1" t="str">
        <f>IF(Analysis[His]="","",RANK(Analysis[[#This Row],[His]], Analysis[His],0))</f>
        <v/>
      </c>
      <c r="W13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6" s="1" t="str">
        <f>IF(OR(Form3!S136&lt;&gt;"",Form3!T136&lt;&gt;""),ROUND((SUM(Form3!S136,Form3!T136)/200)*100,0),"")</f>
        <v/>
      </c>
      <c r="Y136" s="1" t="str">
        <f>IF(Analysis[Maths]="","",RANK(Analysis[[#This Row],[Maths]],Analysis[Maths],0))</f>
        <v/>
      </c>
      <c r="Z13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6" s="1" t="str">
        <f>IF(OR(Form3!U136&lt;&gt;"",Form3!V136&lt;&gt;""),ROUND((SUM(Form3!U136,Form3!V136)/140)*100,0), "")</f>
        <v/>
      </c>
      <c r="AB136" s="1" t="str">
        <f>IF(Analysis[[#This Row],[Phy]]="","",RANK(Analysis[[#This Row],[Phy]],Analysis[Phy],0))</f>
        <v/>
      </c>
      <c r="AC13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6" s="1" t="str">
        <f>IF(OR(Form3!W136&lt;&gt;"",Form3!X136&lt;&gt;""),ROUND((SUM(Form3!W136,Form3!X136)/150)*100,0), "")</f>
        <v/>
      </c>
      <c r="AE136" s="1" t="str">
        <f>IF(Analysis[Sod]="","",RANK(Analysis[[#This Row],[Sod]],Analysis[Sod], 0))</f>
        <v/>
      </c>
      <c r="AF13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6" s="1" t="str">
        <f>IF(OR(Form3!Y136&lt;&gt;"",Form3!Z136&lt;&gt;""),ROUND((SUM(Form3!Y136,Form3!Z136)/150)*100,0), "")</f>
        <v/>
      </c>
      <c r="AH136" s="1" t="str">
        <f>IF(Analysis[Bk]="","",RANK(Analysis[[#This Row],[Bk]],Analysis[Bk], 0))</f>
        <v/>
      </c>
      <c r="AI13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6" s="1"/>
      <c r="AK136" s="1"/>
    </row>
    <row r="137" spans="1:37" x14ac:dyDescent="0.25">
      <c r="A137" s="1" t="str">
        <f>IF(Form3!A137="","",Form3!A137)</f>
        <v/>
      </c>
      <c r="B137" s="1" t="str">
        <f>IF(Form3!B137="","",Form3!B137)</f>
        <v/>
      </c>
      <c r="C137" s="1" t="str">
        <f>IF(OR(Form3!C137&lt;&gt;"",Form3!D137&lt;&gt;"" ),ROUND(((Form3!C137+Form3!D137)/140)*100,0),"")</f>
        <v/>
      </c>
      <c r="D137" s="1" t="str">
        <f>IF(Analysis[[#This Row],[Agr]]="","", RANK(Analysis[[#This Row],[Agr]],Analysis[Agr],0))</f>
        <v/>
      </c>
      <c r="E13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7" s="1" t="str">
        <f>IF(OR(Form3!E137&lt;&gt;"",Form3!F137&lt;&gt;""),ROUND((SUM(Form3!E137,Form3!F137)/140)*100,0),"")</f>
        <v/>
      </c>
      <c r="G137" s="1" t="str">
        <f>IF(Analysis[Bio]="","",RANK(Analysis[[#This Row],[Bio]],Analysis[Bio],0))</f>
        <v/>
      </c>
      <c r="H13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7" s="1" t="str">
        <f>IF(OR(Form3!G137&lt;&gt;"",Form3!H137&lt;&gt;""),ROUND((SUM(Form3!G137,Form3!H137)/140)*100,0),"")</f>
        <v/>
      </c>
      <c r="J137" s="1" t="str">
        <f>IF(Analysis[[#This Row],[Chem]]="","",RANK(Analysis[[#This Row],[Chem]],Analysis[Chem],0))</f>
        <v/>
      </c>
      <c r="K13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7" s="1" t="str">
        <f>IF(OR(Form3!I137&lt;&gt;"",Form3!J137&lt;&gt;"",Form3!K137&lt;&gt;""),ROUND((SUM(Form3!I137:'Form3'!K137)/220)*100,0),"")</f>
        <v/>
      </c>
      <c r="M137" s="1" t="str">
        <f>IF(Analysis[Chi]="","",RANK(Analysis[[#This Row],[Chi]],Analysis[Chi],0))</f>
        <v/>
      </c>
      <c r="N13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7" s="1" t="str">
        <f>IF(OR(Form3!L137&lt;&gt;"",Form3!M137&lt;&gt;"",Form3!N137&lt;&gt;""),ROUND((SUM(Form3!L137:'Form3'!N137)/200)*100,0),"")</f>
        <v/>
      </c>
      <c r="P137" s="1" t="str">
        <f>IF(Analysis[Eng]="","",RANK(Analysis[[#This Row],[Eng]],Analysis[Eng],))</f>
        <v/>
      </c>
      <c r="Q13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7" s="1" t="str">
        <f>IF(OR(Form3!O137&lt;&gt;"",Form3!P137&lt;&gt;""),ROUND((SUM(Form3!O137,Form3!P137)/100)*100,0),"")</f>
        <v/>
      </c>
      <c r="S137" s="1" t="str">
        <f>IF(Analysis[[#This Row],[Geo]]="","",RANK(Analysis[Geo],Analysis[Geo],0))</f>
        <v/>
      </c>
      <c r="T13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7" s="1" t="str">
        <f>IF(OR(Form3!Q137&lt;&gt;"",Form3!R137&lt;&gt;""),ROUND((SUM(Form3!Q137,Form3!R137)/150)*100,0),"")</f>
        <v/>
      </c>
      <c r="V137" s="1" t="str">
        <f>IF(Analysis[His]="","",RANK(Analysis[[#This Row],[His]], Analysis[His],0))</f>
        <v/>
      </c>
      <c r="W13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7" s="1" t="str">
        <f>IF(OR(Form3!S137&lt;&gt;"",Form3!T137&lt;&gt;""),ROUND((SUM(Form3!S137,Form3!T137)/200)*100,0),"")</f>
        <v/>
      </c>
      <c r="Y137" s="1" t="str">
        <f>IF(Analysis[Maths]="","",RANK(Analysis[[#This Row],[Maths]],Analysis[Maths],0))</f>
        <v/>
      </c>
      <c r="Z13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7" s="1" t="str">
        <f>IF(OR(Form3!U137&lt;&gt;"",Form3!V137&lt;&gt;""),ROUND((SUM(Form3!U137,Form3!V137)/140)*100,0), "")</f>
        <v/>
      </c>
      <c r="AB137" s="1" t="str">
        <f>IF(Analysis[[#This Row],[Phy]]="","",RANK(Analysis[[#This Row],[Phy]],Analysis[Phy],0))</f>
        <v/>
      </c>
      <c r="AC13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7" s="1" t="str">
        <f>IF(OR(Form3!W137&lt;&gt;"",Form3!X137&lt;&gt;""),ROUND((SUM(Form3!W137,Form3!X137)/150)*100,0), "")</f>
        <v/>
      </c>
      <c r="AE137" s="1" t="str">
        <f>IF(Analysis[Sod]="","",RANK(Analysis[[#This Row],[Sod]],Analysis[Sod], 0))</f>
        <v/>
      </c>
      <c r="AF13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7" s="1" t="str">
        <f>IF(OR(Form3!Y137&lt;&gt;"",Form3!Z137&lt;&gt;""),ROUND((SUM(Form3!Y137,Form3!Z137)/150)*100,0), "")</f>
        <v/>
      </c>
      <c r="AH137" s="1" t="str">
        <f>IF(Analysis[Bk]="","",RANK(Analysis[[#This Row],[Bk]],Analysis[Bk], 0))</f>
        <v/>
      </c>
      <c r="AI13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7" s="1"/>
      <c r="AK137" s="1"/>
    </row>
    <row r="138" spans="1:37" x14ac:dyDescent="0.25">
      <c r="A138" s="1" t="str">
        <f>IF(Form3!A138="","",Form3!A138)</f>
        <v/>
      </c>
      <c r="B138" s="1" t="str">
        <f>IF(Form3!B138="","",Form3!B138)</f>
        <v/>
      </c>
      <c r="C138" s="1" t="str">
        <f>IF(OR(Form3!C138&lt;&gt;"",Form3!D138&lt;&gt;"" ),ROUND(((Form3!C138+Form3!D138)/140)*100,0),"")</f>
        <v/>
      </c>
      <c r="D138" s="1" t="str">
        <f>IF(Analysis[[#This Row],[Agr]]="","", RANK(Analysis[[#This Row],[Agr]],Analysis[Agr],0))</f>
        <v/>
      </c>
      <c r="E13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8" s="1" t="str">
        <f>IF(OR(Form3!E138&lt;&gt;"",Form3!F138&lt;&gt;""),ROUND((SUM(Form3!E138,Form3!F138)/140)*100,0),"")</f>
        <v/>
      </c>
      <c r="G138" s="1" t="str">
        <f>IF(Analysis[Bio]="","",RANK(Analysis[[#This Row],[Bio]],Analysis[Bio],0))</f>
        <v/>
      </c>
      <c r="H13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8" s="1" t="str">
        <f>IF(OR(Form3!G138&lt;&gt;"",Form3!H138&lt;&gt;""),ROUND((SUM(Form3!G138,Form3!H138)/140)*100,0),"")</f>
        <v/>
      </c>
      <c r="J138" s="1" t="str">
        <f>IF(Analysis[[#This Row],[Chem]]="","",RANK(Analysis[[#This Row],[Chem]],Analysis[Chem],0))</f>
        <v/>
      </c>
      <c r="K13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8" s="1" t="str">
        <f>IF(OR(Form3!I138&lt;&gt;"",Form3!J138&lt;&gt;"",Form3!K138&lt;&gt;""),ROUND((SUM(Form3!I138:'Form3'!K138)/220)*100,0),"")</f>
        <v/>
      </c>
      <c r="M138" s="1" t="str">
        <f>IF(Analysis[Chi]="","",RANK(Analysis[[#This Row],[Chi]],Analysis[Chi],0))</f>
        <v/>
      </c>
      <c r="N13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8" s="1" t="str">
        <f>IF(OR(Form3!L138&lt;&gt;"",Form3!M138&lt;&gt;"",Form3!N138&lt;&gt;""),ROUND((SUM(Form3!L138:'Form3'!N138)/200)*100,0),"")</f>
        <v/>
      </c>
      <c r="P138" s="1" t="str">
        <f>IF(Analysis[Eng]="","",RANK(Analysis[[#This Row],[Eng]],Analysis[Eng],))</f>
        <v/>
      </c>
      <c r="Q13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8" s="1" t="str">
        <f>IF(OR(Form3!O138&lt;&gt;"",Form3!P138&lt;&gt;""),ROUND((SUM(Form3!O138,Form3!P138)/100)*100,0),"")</f>
        <v/>
      </c>
      <c r="S138" s="1" t="str">
        <f>IF(Analysis[[#This Row],[Geo]]="","",RANK(Analysis[Geo],Analysis[Geo],0))</f>
        <v/>
      </c>
      <c r="T13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8" s="1" t="str">
        <f>IF(OR(Form3!Q138&lt;&gt;"",Form3!R138&lt;&gt;""),ROUND((SUM(Form3!Q138,Form3!R138)/150)*100,0),"")</f>
        <v/>
      </c>
      <c r="V138" s="1" t="str">
        <f>IF(Analysis[His]="","",RANK(Analysis[[#This Row],[His]], Analysis[His],0))</f>
        <v/>
      </c>
      <c r="W13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8" s="1" t="str">
        <f>IF(OR(Form3!S138&lt;&gt;"",Form3!T138&lt;&gt;""),ROUND((SUM(Form3!S138,Form3!T138)/200)*100,0),"")</f>
        <v/>
      </c>
      <c r="Y138" s="1" t="str">
        <f>IF(Analysis[Maths]="","",RANK(Analysis[[#This Row],[Maths]],Analysis[Maths],0))</f>
        <v/>
      </c>
      <c r="Z13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8" s="1" t="str">
        <f>IF(OR(Form3!U138&lt;&gt;"",Form3!V138&lt;&gt;""),ROUND((SUM(Form3!U138,Form3!V138)/140)*100,0), "")</f>
        <v/>
      </c>
      <c r="AB138" s="1" t="str">
        <f>IF(Analysis[[#This Row],[Phy]]="","",RANK(Analysis[[#This Row],[Phy]],Analysis[Phy],0))</f>
        <v/>
      </c>
      <c r="AC13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8" s="1" t="str">
        <f>IF(OR(Form3!W138&lt;&gt;"",Form3!X138&lt;&gt;""),ROUND((SUM(Form3!W138,Form3!X138)/150)*100,0), "")</f>
        <v/>
      </c>
      <c r="AE138" s="1" t="str">
        <f>IF(Analysis[Sod]="","",RANK(Analysis[[#This Row],[Sod]],Analysis[Sod], 0))</f>
        <v/>
      </c>
      <c r="AF13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8" s="1" t="str">
        <f>IF(OR(Form3!Y138&lt;&gt;"",Form3!Z138&lt;&gt;""),ROUND((SUM(Form3!Y138,Form3!Z138)/150)*100,0), "")</f>
        <v/>
      </c>
      <c r="AH138" s="1" t="str">
        <f>IF(Analysis[Bk]="","",RANK(Analysis[[#This Row],[Bk]],Analysis[Bk], 0))</f>
        <v/>
      </c>
      <c r="AI13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8" s="1"/>
      <c r="AK138" s="1"/>
    </row>
    <row r="139" spans="1:37" x14ac:dyDescent="0.25">
      <c r="A139" s="1" t="str">
        <f>IF(Form3!A139="","",Form3!A139)</f>
        <v/>
      </c>
      <c r="B139" s="1" t="str">
        <f>IF(Form3!B139="","",Form3!B139)</f>
        <v/>
      </c>
      <c r="C139" s="1" t="str">
        <f>IF(OR(Form3!C139&lt;&gt;"",Form3!D139&lt;&gt;"" ),ROUND(((Form3!C139+Form3!D139)/140)*100,0),"")</f>
        <v/>
      </c>
      <c r="D139" s="1" t="str">
        <f>IF(Analysis[[#This Row],[Agr]]="","", RANK(Analysis[[#This Row],[Agr]],Analysis[Agr],0))</f>
        <v/>
      </c>
      <c r="E13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39" s="1" t="str">
        <f>IF(OR(Form3!E139&lt;&gt;"",Form3!F139&lt;&gt;""),ROUND((SUM(Form3!E139,Form3!F139)/140)*100,0),"")</f>
        <v/>
      </c>
      <c r="G139" s="1" t="str">
        <f>IF(Analysis[Bio]="","",RANK(Analysis[[#This Row],[Bio]],Analysis[Bio],0))</f>
        <v/>
      </c>
      <c r="H13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39" s="1" t="str">
        <f>IF(OR(Form3!G139&lt;&gt;"",Form3!H139&lt;&gt;""),ROUND((SUM(Form3!G139,Form3!H139)/140)*100,0),"")</f>
        <v/>
      </c>
      <c r="J139" s="1" t="str">
        <f>IF(Analysis[[#This Row],[Chem]]="","",RANK(Analysis[[#This Row],[Chem]],Analysis[Chem],0))</f>
        <v/>
      </c>
      <c r="K13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39" s="1" t="str">
        <f>IF(OR(Form3!I139&lt;&gt;"",Form3!J139&lt;&gt;"",Form3!K139&lt;&gt;""),ROUND((SUM(Form3!I139:'Form3'!K139)/220)*100,0),"")</f>
        <v/>
      </c>
      <c r="M139" s="1" t="str">
        <f>IF(Analysis[Chi]="","",RANK(Analysis[[#This Row],[Chi]],Analysis[Chi],0))</f>
        <v/>
      </c>
      <c r="N13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39" s="1" t="str">
        <f>IF(OR(Form3!L139&lt;&gt;"",Form3!M139&lt;&gt;"",Form3!N139&lt;&gt;""),ROUND((SUM(Form3!L139:'Form3'!N139)/200)*100,0),"")</f>
        <v/>
      </c>
      <c r="P139" s="1" t="str">
        <f>IF(Analysis[Eng]="","",RANK(Analysis[[#This Row],[Eng]],Analysis[Eng],))</f>
        <v/>
      </c>
      <c r="Q13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39" s="1" t="str">
        <f>IF(OR(Form3!O139&lt;&gt;"",Form3!P139&lt;&gt;""),ROUND((SUM(Form3!O139,Form3!P139)/100)*100,0),"")</f>
        <v/>
      </c>
      <c r="S139" s="1" t="str">
        <f>IF(Analysis[[#This Row],[Geo]]="","",RANK(Analysis[Geo],Analysis[Geo],0))</f>
        <v/>
      </c>
      <c r="T13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39" s="1" t="str">
        <f>IF(OR(Form3!Q139&lt;&gt;"",Form3!R139&lt;&gt;""),ROUND((SUM(Form3!Q139,Form3!R139)/150)*100,0),"")</f>
        <v/>
      </c>
      <c r="V139" s="1" t="str">
        <f>IF(Analysis[His]="","",RANK(Analysis[[#This Row],[His]], Analysis[His],0))</f>
        <v/>
      </c>
      <c r="W13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39" s="1" t="str">
        <f>IF(OR(Form3!S139&lt;&gt;"",Form3!T139&lt;&gt;""),ROUND((SUM(Form3!S139,Form3!T139)/200)*100,0),"")</f>
        <v/>
      </c>
      <c r="Y139" s="1" t="str">
        <f>IF(Analysis[Maths]="","",RANK(Analysis[[#This Row],[Maths]],Analysis[Maths],0))</f>
        <v/>
      </c>
      <c r="Z13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39" s="1" t="str">
        <f>IF(OR(Form3!U139&lt;&gt;"",Form3!V139&lt;&gt;""),ROUND((SUM(Form3!U139,Form3!V139)/140)*100,0), "")</f>
        <v/>
      </c>
      <c r="AB139" s="1" t="str">
        <f>IF(Analysis[[#This Row],[Phy]]="","",RANK(Analysis[[#This Row],[Phy]],Analysis[Phy],0))</f>
        <v/>
      </c>
      <c r="AC13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39" s="1" t="str">
        <f>IF(OR(Form3!W139&lt;&gt;"",Form3!X139&lt;&gt;""),ROUND((SUM(Form3!W139,Form3!X139)/150)*100,0), "")</f>
        <v/>
      </c>
      <c r="AE139" s="1" t="str">
        <f>IF(Analysis[Sod]="","",RANK(Analysis[[#This Row],[Sod]],Analysis[Sod], 0))</f>
        <v/>
      </c>
      <c r="AF13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39" s="1" t="str">
        <f>IF(OR(Form3!Y139&lt;&gt;"",Form3!Z139&lt;&gt;""),ROUND((SUM(Form3!Y139,Form3!Z139)/150)*100,0), "")</f>
        <v/>
      </c>
      <c r="AH139" s="1" t="str">
        <f>IF(Analysis[Bk]="","",RANK(Analysis[[#This Row],[Bk]],Analysis[Bk], 0))</f>
        <v/>
      </c>
      <c r="AI13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39" s="1"/>
      <c r="AK139" s="1"/>
    </row>
    <row r="140" spans="1:37" x14ac:dyDescent="0.25">
      <c r="A140" s="1" t="str">
        <f>IF(Form3!A140="","",Form3!A140)</f>
        <v/>
      </c>
      <c r="B140" s="1" t="str">
        <f>IF(Form3!B140="","",Form3!B140)</f>
        <v/>
      </c>
      <c r="C140" s="1" t="str">
        <f>IF(OR(Form3!C140&lt;&gt;"",Form3!D140&lt;&gt;"" ),ROUND(((Form3!C140+Form3!D140)/140)*100,0),"")</f>
        <v/>
      </c>
      <c r="D140" s="1" t="str">
        <f>IF(Analysis[[#This Row],[Agr]]="","", RANK(Analysis[[#This Row],[Agr]],Analysis[Agr],0))</f>
        <v/>
      </c>
      <c r="E14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0" s="1" t="str">
        <f>IF(OR(Form3!E140&lt;&gt;"",Form3!F140&lt;&gt;""),ROUND((SUM(Form3!E140,Form3!F140)/140)*100,0),"")</f>
        <v/>
      </c>
      <c r="G140" s="1" t="str">
        <f>IF(Analysis[Bio]="","",RANK(Analysis[[#This Row],[Bio]],Analysis[Bio],0))</f>
        <v/>
      </c>
      <c r="H14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0" s="1" t="str">
        <f>IF(OR(Form3!G140&lt;&gt;"",Form3!H140&lt;&gt;""),ROUND((SUM(Form3!G140,Form3!H140)/140)*100,0),"")</f>
        <v/>
      </c>
      <c r="J140" s="1" t="str">
        <f>IF(Analysis[[#This Row],[Chem]]="","",RANK(Analysis[[#This Row],[Chem]],Analysis[Chem],0))</f>
        <v/>
      </c>
      <c r="K14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0" s="1" t="str">
        <f>IF(OR(Form3!I140&lt;&gt;"",Form3!J140&lt;&gt;"",Form3!K140&lt;&gt;""),ROUND((SUM(Form3!I140:'Form3'!K140)/220)*100,0),"")</f>
        <v/>
      </c>
      <c r="M140" s="1" t="str">
        <f>IF(Analysis[Chi]="","",RANK(Analysis[[#This Row],[Chi]],Analysis[Chi],0))</f>
        <v/>
      </c>
      <c r="N14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0" s="1" t="str">
        <f>IF(OR(Form3!L140&lt;&gt;"",Form3!M140&lt;&gt;"",Form3!N140&lt;&gt;""),ROUND((SUM(Form3!L140:'Form3'!N140)/200)*100,0),"")</f>
        <v/>
      </c>
      <c r="P140" s="1" t="str">
        <f>IF(Analysis[Eng]="","",RANK(Analysis[[#This Row],[Eng]],Analysis[Eng],))</f>
        <v/>
      </c>
      <c r="Q14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0" s="1" t="str">
        <f>IF(OR(Form3!O140&lt;&gt;"",Form3!P140&lt;&gt;""),ROUND((SUM(Form3!O140,Form3!P140)/100)*100,0),"")</f>
        <v/>
      </c>
      <c r="S140" s="1" t="str">
        <f>IF(Analysis[[#This Row],[Geo]]="","",RANK(Analysis[Geo],Analysis[Geo],0))</f>
        <v/>
      </c>
      <c r="T14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0" s="1" t="str">
        <f>IF(OR(Form3!Q140&lt;&gt;"",Form3!R140&lt;&gt;""),ROUND((SUM(Form3!Q140,Form3!R140)/150)*100,0),"")</f>
        <v/>
      </c>
      <c r="V140" s="1" t="str">
        <f>IF(Analysis[His]="","",RANK(Analysis[[#This Row],[His]], Analysis[His],0))</f>
        <v/>
      </c>
      <c r="W14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0" s="1" t="str">
        <f>IF(OR(Form3!S140&lt;&gt;"",Form3!T140&lt;&gt;""),ROUND((SUM(Form3!S140,Form3!T140)/200)*100,0),"")</f>
        <v/>
      </c>
      <c r="Y140" s="1" t="str">
        <f>IF(Analysis[Maths]="","",RANK(Analysis[[#This Row],[Maths]],Analysis[Maths],0))</f>
        <v/>
      </c>
      <c r="Z14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0" s="1" t="str">
        <f>IF(OR(Form3!U140&lt;&gt;"",Form3!V140&lt;&gt;""),ROUND((SUM(Form3!U140,Form3!V140)/140)*100,0), "")</f>
        <v/>
      </c>
      <c r="AB140" s="1" t="str">
        <f>IF(Analysis[[#This Row],[Phy]]="","",RANK(Analysis[[#This Row],[Phy]],Analysis[Phy],0))</f>
        <v/>
      </c>
      <c r="AC14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0" s="1" t="str">
        <f>IF(OR(Form3!W140&lt;&gt;"",Form3!X140&lt;&gt;""),ROUND((SUM(Form3!W140,Form3!X140)/150)*100,0), "")</f>
        <v/>
      </c>
      <c r="AE140" s="1" t="str">
        <f>IF(Analysis[Sod]="","",RANK(Analysis[[#This Row],[Sod]],Analysis[Sod], 0))</f>
        <v/>
      </c>
      <c r="AF14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0" s="1" t="str">
        <f>IF(OR(Form3!Y140&lt;&gt;"",Form3!Z140&lt;&gt;""),ROUND((SUM(Form3!Y140,Form3!Z140)/150)*100,0), "")</f>
        <v/>
      </c>
      <c r="AH140" s="1" t="str">
        <f>IF(Analysis[Bk]="","",RANK(Analysis[[#This Row],[Bk]],Analysis[Bk], 0))</f>
        <v/>
      </c>
      <c r="AI14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0" s="1"/>
      <c r="AK140" s="1"/>
    </row>
    <row r="141" spans="1:37" x14ac:dyDescent="0.25">
      <c r="A141" s="1" t="str">
        <f>IF(Form3!A141="","",Form3!A141)</f>
        <v/>
      </c>
      <c r="B141" s="1" t="str">
        <f>IF(Form3!B141="","",Form3!B141)</f>
        <v/>
      </c>
      <c r="C141" s="1" t="str">
        <f>IF(OR(Form3!C141&lt;&gt;"",Form3!D141&lt;&gt;"" ),ROUND(((Form3!C141+Form3!D141)/140)*100,0),"")</f>
        <v/>
      </c>
      <c r="D141" s="1" t="str">
        <f>IF(Analysis[[#This Row],[Agr]]="","", RANK(Analysis[[#This Row],[Agr]],Analysis[Agr],0))</f>
        <v/>
      </c>
      <c r="E14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1" s="1" t="str">
        <f>IF(OR(Form3!E141&lt;&gt;"",Form3!F141&lt;&gt;""),ROUND((SUM(Form3!E141,Form3!F141)/140)*100,0),"")</f>
        <v/>
      </c>
      <c r="G141" s="1" t="str">
        <f>IF(Analysis[Bio]="","",RANK(Analysis[[#This Row],[Bio]],Analysis[Bio],0))</f>
        <v/>
      </c>
      <c r="H14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1" s="1" t="str">
        <f>IF(OR(Form3!G141&lt;&gt;"",Form3!H141&lt;&gt;""),ROUND((SUM(Form3!G141,Form3!H141)/140)*100,0),"")</f>
        <v/>
      </c>
      <c r="J141" s="1" t="str">
        <f>IF(Analysis[[#This Row],[Chem]]="","",RANK(Analysis[[#This Row],[Chem]],Analysis[Chem],0))</f>
        <v/>
      </c>
      <c r="K14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1" s="1" t="str">
        <f>IF(OR(Form3!I141&lt;&gt;"",Form3!J141&lt;&gt;"",Form3!K141&lt;&gt;""),ROUND((SUM(Form3!I141:'Form3'!K141)/220)*100,0),"")</f>
        <v/>
      </c>
      <c r="M141" s="1" t="str">
        <f>IF(Analysis[Chi]="","",RANK(Analysis[[#This Row],[Chi]],Analysis[Chi],0))</f>
        <v/>
      </c>
      <c r="N14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1" s="1" t="str">
        <f>IF(OR(Form3!L141&lt;&gt;"",Form3!M141&lt;&gt;"",Form3!N141&lt;&gt;""),ROUND((SUM(Form3!L141:'Form3'!N141)/200)*100,0),"")</f>
        <v/>
      </c>
      <c r="P141" s="1" t="str">
        <f>IF(Analysis[Eng]="","",RANK(Analysis[[#This Row],[Eng]],Analysis[Eng],))</f>
        <v/>
      </c>
      <c r="Q14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1" s="1" t="str">
        <f>IF(OR(Form3!O141&lt;&gt;"",Form3!P141&lt;&gt;""),ROUND((SUM(Form3!O141,Form3!P141)/100)*100,0),"")</f>
        <v/>
      </c>
      <c r="S141" s="1" t="str">
        <f>IF(Analysis[[#This Row],[Geo]]="","",RANK(Analysis[Geo],Analysis[Geo],0))</f>
        <v/>
      </c>
      <c r="T14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1" s="1" t="str">
        <f>IF(OR(Form3!Q141&lt;&gt;"",Form3!R141&lt;&gt;""),ROUND((SUM(Form3!Q141,Form3!R141)/150)*100,0),"")</f>
        <v/>
      </c>
      <c r="V141" s="1" t="str">
        <f>IF(Analysis[His]="","",RANK(Analysis[[#This Row],[His]], Analysis[His],0))</f>
        <v/>
      </c>
      <c r="W14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1" s="1" t="str">
        <f>IF(OR(Form3!S141&lt;&gt;"",Form3!T141&lt;&gt;""),ROUND((SUM(Form3!S141,Form3!T141)/200)*100,0),"")</f>
        <v/>
      </c>
      <c r="Y141" s="1" t="str">
        <f>IF(Analysis[Maths]="","",RANK(Analysis[[#This Row],[Maths]],Analysis[Maths],0))</f>
        <v/>
      </c>
      <c r="Z14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1" s="1" t="str">
        <f>IF(OR(Form3!U141&lt;&gt;"",Form3!V141&lt;&gt;""),ROUND((SUM(Form3!U141,Form3!V141)/140)*100,0), "")</f>
        <v/>
      </c>
      <c r="AB141" s="1" t="str">
        <f>IF(Analysis[[#This Row],[Phy]]="","",RANK(Analysis[[#This Row],[Phy]],Analysis[Phy],0))</f>
        <v/>
      </c>
      <c r="AC14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1" s="1" t="str">
        <f>IF(OR(Form3!W141&lt;&gt;"",Form3!X141&lt;&gt;""),ROUND((SUM(Form3!W141,Form3!X141)/150)*100,0), "")</f>
        <v/>
      </c>
      <c r="AE141" s="1" t="str">
        <f>IF(Analysis[Sod]="","",RANK(Analysis[[#This Row],[Sod]],Analysis[Sod], 0))</f>
        <v/>
      </c>
      <c r="AF14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1" s="1" t="str">
        <f>IF(OR(Form3!Y141&lt;&gt;"",Form3!Z141&lt;&gt;""),ROUND((SUM(Form3!Y141,Form3!Z141)/150)*100,0), "")</f>
        <v/>
      </c>
      <c r="AH141" s="1" t="str">
        <f>IF(Analysis[Bk]="","",RANK(Analysis[[#This Row],[Bk]],Analysis[Bk], 0))</f>
        <v/>
      </c>
      <c r="AI14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1" s="1"/>
      <c r="AK141" s="1"/>
    </row>
    <row r="142" spans="1:37" x14ac:dyDescent="0.25">
      <c r="A142" s="1" t="str">
        <f>IF(Form3!A142="","",Form3!A142)</f>
        <v/>
      </c>
      <c r="B142" s="1" t="str">
        <f>IF(Form3!B142="","",Form3!B142)</f>
        <v/>
      </c>
      <c r="C142" s="1" t="str">
        <f>IF(OR(Form3!C142&lt;&gt;"",Form3!D142&lt;&gt;"" ),ROUND(((Form3!C142+Form3!D142)/140)*100,0),"")</f>
        <v/>
      </c>
      <c r="D142" s="1" t="str">
        <f>IF(Analysis[[#This Row],[Agr]]="","", RANK(Analysis[[#This Row],[Agr]],Analysis[Agr],0))</f>
        <v/>
      </c>
      <c r="E14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2" s="1" t="str">
        <f>IF(OR(Form3!E142&lt;&gt;"",Form3!F142&lt;&gt;""),ROUND((SUM(Form3!E142,Form3!F142)/140)*100,0),"")</f>
        <v/>
      </c>
      <c r="G142" s="1" t="str">
        <f>IF(Analysis[Bio]="","",RANK(Analysis[[#This Row],[Bio]],Analysis[Bio],0))</f>
        <v/>
      </c>
      <c r="H14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2" s="1" t="str">
        <f>IF(OR(Form3!G142&lt;&gt;"",Form3!H142&lt;&gt;""),ROUND((SUM(Form3!G142,Form3!H142)/140)*100,0),"")</f>
        <v/>
      </c>
      <c r="J142" s="1" t="str">
        <f>IF(Analysis[[#This Row],[Chem]]="","",RANK(Analysis[[#This Row],[Chem]],Analysis[Chem],0))</f>
        <v/>
      </c>
      <c r="K14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2" s="1" t="str">
        <f>IF(OR(Form3!I142&lt;&gt;"",Form3!J142&lt;&gt;"",Form3!K142&lt;&gt;""),ROUND((SUM(Form3!I142:'Form3'!K142)/220)*100,0),"")</f>
        <v/>
      </c>
      <c r="M142" s="1" t="str">
        <f>IF(Analysis[Chi]="","",RANK(Analysis[[#This Row],[Chi]],Analysis[Chi],0))</f>
        <v/>
      </c>
      <c r="N14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2" s="1" t="str">
        <f>IF(OR(Form3!L142&lt;&gt;"",Form3!M142&lt;&gt;"",Form3!N142&lt;&gt;""),ROUND((SUM(Form3!L142:'Form3'!N142)/200)*100,0),"")</f>
        <v/>
      </c>
      <c r="P142" s="1" t="str">
        <f>IF(Analysis[Eng]="","",RANK(Analysis[[#This Row],[Eng]],Analysis[Eng],))</f>
        <v/>
      </c>
      <c r="Q14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2" s="1" t="str">
        <f>IF(OR(Form3!O142&lt;&gt;"",Form3!P142&lt;&gt;""),ROUND((SUM(Form3!O142,Form3!P142)/100)*100,0),"")</f>
        <v/>
      </c>
      <c r="S142" s="1" t="str">
        <f>IF(Analysis[[#This Row],[Geo]]="","",RANK(Analysis[Geo],Analysis[Geo],0))</f>
        <v/>
      </c>
      <c r="T14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2" s="1" t="str">
        <f>IF(OR(Form3!Q142&lt;&gt;"",Form3!R142&lt;&gt;""),ROUND((SUM(Form3!Q142,Form3!R142)/150)*100,0),"")</f>
        <v/>
      </c>
      <c r="V142" s="1" t="str">
        <f>IF(Analysis[His]="","",RANK(Analysis[[#This Row],[His]], Analysis[His],0))</f>
        <v/>
      </c>
      <c r="W14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2" s="1" t="str">
        <f>IF(OR(Form3!S142&lt;&gt;"",Form3!T142&lt;&gt;""),ROUND((SUM(Form3!S142,Form3!T142)/200)*100,0),"")</f>
        <v/>
      </c>
      <c r="Y142" s="1" t="str">
        <f>IF(Analysis[Maths]="","",RANK(Analysis[[#This Row],[Maths]],Analysis[Maths],0))</f>
        <v/>
      </c>
      <c r="Z14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2" s="1" t="str">
        <f>IF(OR(Form3!U142&lt;&gt;"",Form3!V142&lt;&gt;""),ROUND((SUM(Form3!U142,Form3!V142)/140)*100,0), "")</f>
        <v/>
      </c>
      <c r="AB142" s="1" t="str">
        <f>IF(Analysis[[#This Row],[Phy]]="","",RANK(Analysis[[#This Row],[Phy]],Analysis[Phy],0))</f>
        <v/>
      </c>
      <c r="AC14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2" s="1" t="str">
        <f>IF(OR(Form3!W142&lt;&gt;"",Form3!X142&lt;&gt;""),ROUND((SUM(Form3!W142,Form3!X142)/150)*100,0), "")</f>
        <v/>
      </c>
      <c r="AE142" s="1" t="str">
        <f>IF(Analysis[Sod]="","",RANK(Analysis[[#This Row],[Sod]],Analysis[Sod], 0))</f>
        <v/>
      </c>
      <c r="AF14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2" s="1" t="str">
        <f>IF(OR(Form3!Y142&lt;&gt;"",Form3!Z142&lt;&gt;""),ROUND((SUM(Form3!Y142,Form3!Z142)/150)*100,0), "")</f>
        <v/>
      </c>
      <c r="AH142" s="1" t="str">
        <f>IF(Analysis[Bk]="","",RANK(Analysis[[#This Row],[Bk]],Analysis[Bk], 0))</f>
        <v/>
      </c>
      <c r="AI14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2" s="1"/>
      <c r="AK142" s="1"/>
    </row>
    <row r="143" spans="1:37" x14ac:dyDescent="0.25">
      <c r="A143" s="1" t="str">
        <f>IF(Form3!A143="","",Form3!A143)</f>
        <v/>
      </c>
      <c r="B143" s="1" t="str">
        <f>IF(Form3!B143="","",Form3!B143)</f>
        <v/>
      </c>
      <c r="C143" s="1" t="str">
        <f>IF(OR(Form3!C143&lt;&gt;"",Form3!D143&lt;&gt;"" ),ROUND(((Form3!C143+Form3!D143)/140)*100,0),"")</f>
        <v/>
      </c>
      <c r="D143" s="1" t="str">
        <f>IF(Analysis[[#This Row],[Agr]]="","", RANK(Analysis[[#This Row],[Agr]],Analysis[Agr],0))</f>
        <v/>
      </c>
      <c r="E14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3" s="1" t="str">
        <f>IF(OR(Form3!E143&lt;&gt;"",Form3!F143&lt;&gt;""),ROUND((SUM(Form3!E143,Form3!F143)/140)*100,0),"")</f>
        <v/>
      </c>
      <c r="G143" s="1" t="str">
        <f>IF(Analysis[Bio]="","",RANK(Analysis[[#This Row],[Bio]],Analysis[Bio],0))</f>
        <v/>
      </c>
      <c r="H14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3" s="1" t="str">
        <f>IF(OR(Form3!G143&lt;&gt;"",Form3!H143&lt;&gt;""),ROUND((SUM(Form3!G143,Form3!H143)/140)*100,0),"")</f>
        <v/>
      </c>
      <c r="J143" s="1" t="str">
        <f>IF(Analysis[[#This Row],[Chem]]="","",RANK(Analysis[[#This Row],[Chem]],Analysis[Chem],0))</f>
        <v/>
      </c>
      <c r="K14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3" s="1" t="str">
        <f>IF(OR(Form3!I143&lt;&gt;"",Form3!J143&lt;&gt;"",Form3!K143&lt;&gt;""),ROUND((SUM(Form3!I143:'Form3'!K143)/220)*100,0),"")</f>
        <v/>
      </c>
      <c r="M143" s="1" t="str">
        <f>IF(Analysis[Chi]="","",RANK(Analysis[[#This Row],[Chi]],Analysis[Chi],0))</f>
        <v/>
      </c>
      <c r="N14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3" s="1" t="str">
        <f>IF(OR(Form3!L143&lt;&gt;"",Form3!M143&lt;&gt;"",Form3!N143&lt;&gt;""),ROUND((SUM(Form3!L143:'Form3'!N143)/200)*100,0),"")</f>
        <v/>
      </c>
      <c r="P143" s="1" t="str">
        <f>IF(Analysis[Eng]="","",RANK(Analysis[[#This Row],[Eng]],Analysis[Eng],))</f>
        <v/>
      </c>
      <c r="Q14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3" s="1" t="str">
        <f>IF(OR(Form3!O143&lt;&gt;"",Form3!P143&lt;&gt;""),ROUND((SUM(Form3!O143,Form3!P143)/100)*100,0),"")</f>
        <v/>
      </c>
      <c r="S143" s="1" t="str">
        <f>IF(Analysis[[#This Row],[Geo]]="","",RANK(Analysis[Geo],Analysis[Geo],0))</f>
        <v/>
      </c>
      <c r="T14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3" s="1" t="str">
        <f>IF(OR(Form3!Q143&lt;&gt;"",Form3!R143&lt;&gt;""),ROUND((SUM(Form3!Q143,Form3!R143)/150)*100,0),"")</f>
        <v/>
      </c>
      <c r="V143" s="1" t="str">
        <f>IF(Analysis[His]="","",RANK(Analysis[[#This Row],[His]], Analysis[His],0))</f>
        <v/>
      </c>
      <c r="W14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3" s="1" t="str">
        <f>IF(OR(Form3!S143&lt;&gt;"",Form3!T143&lt;&gt;""),ROUND((SUM(Form3!S143,Form3!T143)/200)*100,0),"")</f>
        <v/>
      </c>
      <c r="Y143" s="1" t="str">
        <f>IF(Analysis[Maths]="","",RANK(Analysis[[#This Row],[Maths]],Analysis[Maths],0))</f>
        <v/>
      </c>
      <c r="Z14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3" s="1" t="str">
        <f>IF(OR(Form3!U143&lt;&gt;"",Form3!V143&lt;&gt;""),ROUND((SUM(Form3!U143,Form3!V143)/140)*100,0), "")</f>
        <v/>
      </c>
      <c r="AB143" s="1" t="str">
        <f>IF(Analysis[[#This Row],[Phy]]="","",RANK(Analysis[[#This Row],[Phy]],Analysis[Phy],0))</f>
        <v/>
      </c>
      <c r="AC14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3" s="1" t="str">
        <f>IF(OR(Form3!W143&lt;&gt;"",Form3!X143&lt;&gt;""),ROUND((SUM(Form3!W143,Form3!X143)/150)*100,0), "")</f>
        <v/>
      </c>
      <c r="AE143" s="1" t="str">
        <f>IF(Analysis[Sod]="","",RANK(Analysis[[#This Row],[Sod]],Analysis[Sod], 0))</f>
        <v/>
      </c>
      <c r="AF14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3" s="1" t="str">
        <f>IF(OR(Form3!Y143&lt;&gt;"",Form3!Z143&lt;&gt;""),ROUND((SUM(Form3!Y143,Form3!Z143)/150)*100,0), "")</f>
        <v/>
      </c>
      <c r="AH143" s="1" t="str">
        <f>IF(Analysis[Bk]="","",RANK(Analysis[[#This Row],[Bk]],Analysis[Bk], 0))</f>
        <v/>
      </c>
      <c r="AI14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3" s="1"/>
      <c r="AK143" s="1"/>
    </row>
    <row r="144" spans="1:37" x14ac:dyDescent="0.25">
      <c r="A144" s="1" t="str">
        <f>IF(Form3!A144="","",Form3!A144)</f>
        <v/>
      </c>
      <c r="B144" s="1" t="str">
        <f>IF(Form3!B144="","",Form3!B144)</f>
        <v/>
      </c>
      <c r="C144" s="1" t="str">
        <f>IF(OR(Form3!C144&lt;&gt;"",Form3!D144&lt;&gt;"" ),ROUND(((Form3!C144+Form3!D144)/140)*100,0),"")</f>
        <v/>
      </c>
      <c r="D144" s="1" t="str">
        <f>IF(Analysis[[#This Row],[Agr]]="","", RANK(Analysis[[#This Row],[Agr]],Analysis[Agr],0))</f>
        <v/>
      </c>
      <c r="E14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4" s="1" t="str">
        <f>IF(OR(Form3!E144&lt;&gt;"",Form3!F144&lt;&gt;""),ROUND((SUM(Form3!E144,Form3!F144)/140)*100,0),"")</f>
        <v/>
      </c>
      <c r="G144" s="1" t="str">
        <f>IF(Analysis[Bio]="","",RANK(Analysis[[#This Row],[Bio]],Analysis[Bio],0))</f>
        <v/>
      </c>
      <c r="H14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4" s="1" t="str">
        <f>IF(OR(Form3!G144&lt;&gt;"",Form3!H144&lt;&gt;""),ROUND((SUM(Form3!G144,Form3!H144)/140)*100,0),"")</f>
        <v/>
      </c>
      <c r="J144" s="1" t="str">
        <f>IF(Analysis[[#This Row],[Chem]]="","",RANK(Analysis[[#This Row],[Chem]],Analysis[Chem],0))</f>
        <v/>
      </c>
      <c r="K14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4" s="1" t="str">
        <f>IF(OR(Form3!I144&lt;&gt;"",Form3!J144&lt;&gt;"",Form3!K144&lt;&gt;""),ROUND((SUM(Form3!I144:'Form3'!K144)/220)*100,0),"")</f>
        <v/>
      </c>
      <c r="M144" s="1" t="str">
        <f>IF(Analysis[Chi]="","",RANK(Analysis[[#This Row],[Chi]],Analysis[Chi],0))</f>
        <v/>
      </c>
      <c r="N14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4" s="1" t="str">
        <f>IF(OR(Form3!L144&lt;&gt;"",Form3!M144&lt;&gt;"",Form3!N144&lt;&gt;""),ROUND((SUM(Form3!L144:'Form3'!N144)/200)*100,0),"")</f>
        <v/>
      </c>
      <c r="P144" s="1" t="str">
        <f>IF(Analysis[Eng]="","",RANK(Analysis[[#This Row],[Eng]],Analysis[Eng],))</f>
        <v/>
      </c>
      <c r="Q14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4" s="1" t="str">
        <f>IF(OR(Form3!O144&lt;&gt;"",Form3!P144&lt;&gt;""),ROUND((SUM(Form3!O144,Form3!P144)/100)*100,0),"")</f>
        <v/>
      </c>
      <c r="S144" s="1" t="str">
        <f>IF(Analysis[[#This Row],[Geo]]="","",RANK(Analysis[Geo],Analysis[Geo],0))</f>
        <v/>
      </c>
      <c r="T14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4" s="1" t="str">
        <f>IF(OR(Form3!Q144&lt;&gt;"",Form3!R144&lt;&gt;""),ROUND((SUM(Form3!Q144,Form3!R144)/150)*100,0),"")</f>
        <v/>
      </c>
      <c r="V144" s="1" t="str">
        <f>IF(Analysis[His]="","",RANK(Analysis[[#This Row],[His]], Analysis[His],0))</f>
        <v/>
      </c>
      <c r="W14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4" s="1" t="str">
        <f>IF(OR(Form3!S144&lt;&gt;"",Form3!T144&lt;&gt;""),ROUND((SUM(Form3!S144,Form3!T144)/200)*100,0),"")</f>
        <v/>
      </c>
      <c r="Y144" s="1" t="str">
        <f>IF(Analysis[Maths]="","",RANK(Analysis[[#This Row],[Maths]],Analysis[Maths],0))</f>
        <v/>
      </c>
      <c r="Z14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4" s="1" t="str">
        <f>IF(OR(Form3!U144&lt;&gt;"",Form3!V144&lt;&gt;""),ROUND((SUM(Form3!U144,Form3!V144)/140)*100,0), "")</f>
        <v/>
      </c>
      <c r="AB144" s="1" t="str">
        <f>IF(Analysis[[#This Row],[Phy]]="","",RANK(Analysis[[#This Row],[Phy]],Analysis[Phy],0))</f>
        <v/>
      </c>
      <c r="AC14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4" s="1" t="str">
        <f>IF(OR(Form3!W144&lt;&gt;"",Form3!X144&lt;&gt;""),ROUND((SUM(Form3!W144,Form3!X144)/150)*100,0), "")</f>
        <v/>
      </c>
      <c r="AE144" s="1" t="str">
        <f>IF(Analysis[Sod]="","",RANK(Analysis[[#This Row],[Sod]],Analysis[Sod], 0))</f>
        <v/>
      </c>
      <c r="AF14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4" s="1" t="str">
        <f>IF(OR(Form3!Y144&lt;&gt;"",Form3!Z144&lt;&gt;""),ROUND((SUM(Form3!Y144,Form3!Z144)/150)*100,0), "")</f>
        <v/>
      </c>
      <c r="AH144" s="1" t="str">
        <f>IF(Analysis[Bk]="","",RANK(Analysis[[#This Row],[Bk]],Analysis[Bk], 0))</f>
        <v/>
      </c>
      <c r="AI14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4" s="1"/>
      <c r="AK144" s="1"/>
    </row>
    <row r="145" spans="1:37" x14ac:dyDescent="0.25">
      <c r="A145" s="1" t="str">
        <f>IF(Form3!A145="","",Form3!A145)</f>
        <v/>
      </c>
      <c r="B145" s="1" t="str">
        <f>IF(Form3!B145="","",Form3!B145)</f>
        <v/>
      </c>
      <c r="C145" s="1" t="str">
        <f>IF(OR(Form3!C145&lt;&gt;"",Form3!D145&lt;&gt;"" ),ROUND(((Form3!C145+Form3!D145)/140)*100,0),"")</f>
        <v/>
      </c>
      <c r="D145" s="1" t="str">
        <f>IF(Analysis[[#This Row],[Agr]]="","", RANK(Analysis[[#This Row],[Agr]],Analysis[Agr],0))</f>
        <v/>
      </c>
      <c r="E14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5" s="1" t="str">
        <f>IF(OR(Form3!E145&lt;&gt;"",Form3!F145&lt;&gt;""),ROUND((SUM(Form3!E145,Form3!F145)/140)*100,0),"")</f>
        <v/>
      </c>
      <c r="G145" s="1" t="str">
        <f>IF(Analysis[Bio]="","",RANK(Analysis[[#This Row],[Bio]],Analysis[Bio],0))</f>
        <v/>
      </c>
      <c r="H14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5" s="1" t="str">
        <f>IF(OR(Form3!G145&lt;&gt;"",Form3!H145&lt;&gt;""),ROUND((SUM(Form3!G145,Form3!H145)/140)*100,0),"")</f>
        <v/>
      </c>
      <c r="J145" s="1" t="str">
        <f>IF(Analysis[[#This Row],[Chem]]="","",RANK(Analysis[[#This Row],[Chem]],Analysis[Chem],0))</f>
        <v/>
      </c>
      <c r="K14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5" s="1" t="str">
        <f>IF(OR(Form3!I145&lt;&gt;"",Form3!J145&lt;&gt;"",Form3!K145&lt;&gt;""),ROUND((SUM(Form3!I145:'Form3'!K145)/220)*100,0),"")</f>
        <v/>
      </c>
      <c r="M145" s="1" t="str">
        <f>IF(Analysis[Chi]="","",RANK(Analysis[[#This Row],[Chi]],Analysis[Chi],0))</f>
        <v/>
      </c>
      <c r="N14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5" s="1" t="str">
        <f>IF(OR(Form3!L145&lt;&gt;"",Form3!M145&lt;&gt;"",Form3!N145&lt;&gt;""),ROUND((SUM(Form3!L145:'Form3'!N145)/200)*100,0),"")</f>
        <v/>
      </c>
      <c r="P145" s="1" t="str">
        <f>IF(Analysis[Eng]="","",RANK(Analysis[[#This Row],[Eng]],Analysis[Eng],))</f>
        <v/>
      </c>
      <c r="Q14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5" s="1" t="str">
        <f>IF(OR(Form3!O145&lt;&gt;"",Form3!P145&lt;&gt;""),ROUND((SUM(Form3!O145,Form3!P145)/100)*100,0),"")</f>
        <v/>
      </c>
      <c r="S145" s="1" t="str">
        <f>IF(Analysis[[#This Row],[Geo]]="","",RANK(Analysis[Geo],Analysis[Geo],0))</f>
        <v/>
      </c>
      <c r="T14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5" s="1" t="str">
        <f>IF(OR(Form3!Q145&lt;&gt;"",Form3!R145&lt;&gt;""),ROUND((SUM(Form3!Q145,Form3!R145)/150)*100,0),"")</f>
        <v/>
      </c>
      <c r="V145" s="1" t="str">
        <f>IF(Analysis[His]="","",RANK(Analysis[[#This Row],[His]], Analysis[His],0))</f>
        <v/>
      </c>
      <c r="W14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5" s="1" t="str">
        <f>IF(OR(Form3!S145&lt;&gt;"",Form3!T145&lt;&gt;""),ROUND((SUM(Form3!S145,Form3!T145)/200)*100,0),"")</f>
        <v/>
      </c>
      <c r="Y145" s="1" t="str">
        <f>IF(Analysis[Maths]="","",RANK(Analysis[[#This Row],[Maths]],Analysis[Maths],0))</f>
        <v/>
      </c>
      <c r="Z14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5" s="1" t="str">
        <f>IF(OR(Form3!U145&lt;&gt;"",Form3!V145&lt;&gt;""),ROUND((SUM(Form3!U145,Form3!V145)/140)*100,0), "")</f>
        <v/>
      </c>
      <c r="AB145" s="1" t="str">
        <f>IF(Analysis[[#This Row],[Phy]]="","",RANK(Analysis[[#This Row],[Phy]],Analysis[Phy],0))</f>
        <v/>
      </c>
      <c r="AC14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5" s="1" t="str">
        <f>IF(OR(Form3!W145&lt;&gt;"",Form3!X145&lt;&gt;""),ROUND((SUM(Form3!W145,Form3!X145)/150)*100,0), "")</f>
        <v/>
      </c>
      <c r="AE145" s="1" t="str">
        <f>IF(Analysis[Sod]="","",RANK(Analysis[[#This Row],[Sod]],Analysis[Sod], 0))</f>
        <v/>
      </c>
      <c r="AF14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5" s="1" t="str">
        <f>IF(OR(Form3!Y145&lt;&gt;"",Form3!Z145&lt;&gt;""),ROUND((SUM(Form3!Y145,Form3!Z145)/150)*100,0), "")</f>
        <v/>
      </c>
      <c r="AH145" s="1" t="str">
        <f>IF(Analysis[Bk]="","",RANK(Analysis[[#This Row],[Bk]],Analysis[Bk], 0))</f>
        <v/>
      </c>
      <c r="AI14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5" s="1"/>
      <c r="AK145" s="1"/>
    </row>
    <row r="146" spans="1:37" x14ac:dyDescent="0.25">
      <c r="A146" s="1" t="str">
        <f>IF(Form3!A146="","",Form3!A146)</f>
        <v/>
      </c>
      <c r="B146" s="1" t="str">
        <f>IF(Form3!B146="","",Form3!B146)</f>
        <v/>
      </c>
      <c r="C146" s="1" t="str">
        <f>IF(OR(Form3!C146&lt;&gt;"",Form3!D146&lt;&gt;"" ),ROUND(((Form3!C146+Form3!D146)/140)*100,0),"")</f>
        <v/>
      </c>
      <c r="D146" s="1" t="str">
        <f>IF(Analysis[[#This Row],[Agr]]="","", RANK(Analysis[[#This Row],[Agr]],Analysis[Agr],0))</f>
        <v/>
      </c>
      <c r="E14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6" s="1" t="str">
        <f>IF(OR(Form3!E146&lt;&gt;"",Form3!F146&lt;&gt;""),ROUND((SUM(Form3!E146,Form3!F146)/140)*100,0),"")</f>
        <v/>
      </c>
      <c r="G146" s="1" t="str">
        <f>IF(Analysis[Bio]="","",RANK(Analysis[[#This Row],[Bio]],Analysis[Bio],0))</f>
        <v/>
      </c>
      <c r="H14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6" s="1" t="str">
        <f>IF(OR(Form3!G146&lt;&gt;"",Form3!H146&lt;&gt;""),ROUND((SUM(Form3!G146,Form3!H146)/140)*100,0),"")</f>
        <v/>
      </c>
      <c r="J146" s="1" t="str">
        <f>IF(Analysis[[#This Row],[Chem]]="","",RANK(Analysis[[#This Row],[Chem]],Analysis[Chem],0))</f>
        <v/>
      </c>
      <c r="K14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6" s="1" t="str">
        <f>IF(OR(Form3!I146&lt;&gt;"",Form3!J146&lt;&gt;"",Form3!K146&lt;&gt;""),ROUND((SUM(Form3!I146:'Form3'!K146)/220)*100,0),"")</f>
        <v/>
      </c>
      <c r="M146" s="1" t="str">
        <f>IF(Analysis[Chi]="","",RANK(Analysis[[#This Row],[Chi]],Analysis[Chi],0))</f>
        <v/>
      </c>
      <c r="N14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6" s="1" t="str">
        <f>IF(OR(Form3!L146&lt;&gt;"",Form3!M146&lt;&gt;"",Form3!N146&lt;&gt;""),ROUND((SUM(Form3!L146:'Form3'!N146)/200)*100,0),"")</f>
        <v/>
      </c>
      <c r="P146" s="1" t="str">
        <f>IF(Analysis[Eng]="","",RANK(Analysis[[#This Row],[Eng]],Analysis[Eng],))</f>
        <v/>
      </c>
      <c r="Q14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6" s="1" t="str">
        <f>IF(OR(Form3!O146&lt;&gt;"",Form3!P146&lt;&gt;""),ROUND((SUM(Form3!O146,Form3!P146)/100)*100,0),"")</f>
        <v/>
      </c>
      <c r="S146" s="1" t="str">
        <f>IF(Analysis[[#This Row],[Geo]]="","",RANK(Analysis[Geo],Analysis[Geo],0))</f>
        <v/>
      </c>
      <c r="T14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6" s="1" t="str">
        <f>IF(OR(Form3!Q146&lt;&gt;"",Form3!R146&lt;&gt;""),ROUND((SUM(Form3!Q146,Form3!R146)/150)*100,0),"")</f>
        <v/>
      </c>
      <c r="V146" s="1" t="str">
        <f>IF(Analysis[His]="","",RANK(Analysis[[#This Row],[His]], Analysis[His],0))</f>
        <v/>
      </c>
      <c r="W14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6" s="1" t="str">
        <f>IF(OR(Form3!S146&lt;&gt;"",Form3!T146&lt;&gt;""),ROUND((SUM(Form3!S146,Form3!T146)/200)*100,0),"")</f>
        <v/>
      </c>
      <c r="Y146" s="1" t="str">
        <f>IF(Analysis[Maths]="","",RANK(Analysis[[#This Row],[Maths]],Analysis[Maths],0))</f>
        <v/>
      </c>
      <c r="Z14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6" s="1" t="str">
        <f>IF(OR(Form3!U146&lt;&gt;"",Form3!V146&lt;&gt;""),ROUND((SUM(Form3!U146,Form3!V146)/140)*100,0), "")</f>
        <v/>
      </c>
      <c r="AB146" s="1" t="str">
        <f>IF(Analysis[[#This Row],[Phy]]="","",RANK(Analysis[[#This Row],[Phy]],Analysis[Phy],0))</f>
        <v/>
      </c>
      <c r="AC14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6" s="1" t="str">
        <f>IF(OR(Form3!W146&lt;&gt;"",Form3!X146&lt;&gt;""),ROUND((SUM(Form3!W146,Form3!X146)/150)*100,0), "")</f>
        <v/>
      </c>
      <c r="AE146" s="1" t="str">
        <f>IF(Analysis[Sod]="","",RANK(Analysis[[#This Row],[Sod]],Analysis[Sod], 0))</f>
        <v/>
      </c>
      <c r="AF14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6" s="1" t="str">
        <f>IF(OR(Form3!Y146&lt;&gt;"",Form3!Z146&lt;&gt;""),ROUND((SUM(Form3!Y146,Form3!Z146)/150)*100,0), "")</f>
        <v/>
      </c>
      <c r="AH146" s="1" t="str">
        <f>IF(Analysis[Bk]="","",RANK(Analysis[[#This Row],[Bk]],Analysis[Bk], 0))</f>
        <v/>
      </c>
      <c r="AI14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6" s="1"/>
      <c r="AK146" s="1"/>
    </row>
    <row r="147" spans="1:37" x14ac:dyDescent="0.25">
      <c r="A147" s="1" t="str">
        <f>IF(Form3!A147="","",Form3!A147)</f>
        <v/>
      </c>
      <c r="B147" s="1" t="str">
        <f>IF(Form3!B147="","",Form3!B147)</f>
        <v/>
      </c>
      <c r="C147" s="1" t="str">
        <f>IF(OR(Form3!C147&lt;&gt;"",Form3!D147&lt;&gt;"" ),ROUND(((Form3!C147+Form3!D147)/140)*100,0),"")</f>
        <v/>
      </c>
      <c r="D147" s="1" t="str">
        <f>IF(Analysis[[#This Row],[Agr]]="","", RANK(Analysis[[#This Row],[Agr]],Analysis[Agr],0))</f>
        <v/>
      </c>
      <c r="E14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7" s="1" t="str">
        <f>IF(OR(Form3!E147&lt;&gt;"",Form3!F147&lt;&gt;""),ROUND((SUM(Form3!E147,Form3!F147)/140)*100,0),"")</f>
        <v/>
      </c>
      <c r="G147" s="1" t="str">
        <f>IF(Analysis[Bio]="","",RANK(Analysis[[#This Row],[Bio]],Analysis[Bio],0))</f>
        <v/>
      </c>
      <c r="H14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7" s="1" t="str">
        <f>IF(OR(Form3!G147&lt;&gt;"",Form3!H147&lt;&gt;""),ROUND((SUM(Form3!G147,Form3!H147)/140)*100,0),"")</f>
        <v/>
      </c>
      <c r="J147" s="1" t="str">
        <f>IF(Analysis[[#This Row],[Chem]]="","",RANK(Analysis[[#This Row],[Chem]],Analysis[Chem],0))</f>
        <v/>
      </c>
      <c r="K14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7" s="1" t="str">
        <f>IF(OR(Form3!I147&lt;&gt;"",Form3!J147&lt;&gt;"",Form3!K147&lt;&gt;""),ROUND((SUM(Form3!I147:'Form3'!K147)/220)*100,0),"")</f>
        <v/>
      </c>
      <c r="M147" s="1" t="str">
        <f>IF(Analysis[Chi]="","",RANK(Analysis[[#This Row],[Chi]],Analysis[Chi],0))</f>
        <v/>
      </c>
      <c r="N14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7" s="1" t="str">
        <f>IF(OR(Form3!L147&lt;&gt;"",Form3!M147&lt;&gt;"",Form3!N147&lt;&gt;""),ROUND((SUM(Form3!L147:'Form3'!N147)/200)*100,0),"")</f>
        <v/>
      </c>
      <c r="P147" s="1" t="str">
        <f>IF(Analysis[Eng]="","",RANK(Analysis[[#This Row],[Eng]],Analysis[Eng],))</f>
        <v/>
      </c>
      <c r="Q14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7" s="1" t="str">
        <f>IF(OR(Form3!O147&lt;&gt;"",Form3!P147&lt;&gt;""),ROUND((SUM(Form3!O147,Form3!P147)/100)*100,0),"")</f>
        <v/>
      </c>
      <c r="S147" s="1" t="str">
        <f>IF(Analysis[[#This Row],[Geo]]="","",RANK(Analysis[Geo],Analysis[Geo],0))</f>
        <v/>
      </c>
      <c r="T14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7" s="1" t="str">
        <f>IF(OR(Form3!Q147&lt;&gt;"",Form3!R147&lt;&gt;""),ROUND((SUM(Form3!Q147,Form3!R147)/150)*100,0),"")</f>
        <v/>
      </c>
      <c r="V147" s="1" t="str">
        <f>IF(Analysis[His]="","",RANK(Analysis[[#This Row],[His]], Analysis[His],0))</f>
        <v/>
      </c>
      <c r="W14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7" s="1" t="str">
        <f>IF(OR(Form3!S147&lt;&gt;"",Form3!T147&lt;&gt;""),ROUND((SUM(Form3!S147,Form3!T147)/200)*100,0),"")</f>
        <v/>
      </c>
      <c r="Y147" s="1" t="str">
        <f>IF(Analysis[Maths]="","",RANK(Analysis[[#This Row],[Maths]],Analysis[Maths],0))</f>
        <v/>
      </c>
      <c r="Z14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7" s="1" t="str">
        <f>IF(OR(Form3!U147&lt;&gt;"",Form3!V147&lt;&gt;""),ROUND((SUM(Form3!U147,Form3!V147)/140)*100,0), "")</f>
        <v/>
      </c>
      <c r="AB147" s="1" t="str">
        <f>IF(Analysis[[#This Row],[Phy]]="","",RANK(Analysis[[#This Row],[Phy]],Analysis[Phy],0))</f>
        <v/>
      </c>
      <c r="AC14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7" s="1" t="str">
        <f>IF(OR(Form3!W147&lt;&gt;"",Form3!X147&lt;&gt;""),ROUND((SUM(Form3!W147,Form3!X147)/150)*100,0), "")</f>
        <v/>
      </c>
      <c r="AE147" s="1" t="str">
        <f>IF(Analysis[Sod]="","",RANK(Analysis[[#This Row],[Sod]],Analysis[Sod], 0))</f>
        <v/>
      </c>
      <c r="AF14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7" s="1" t="str">
        <f>IF(OR(Form3!Y147&lt;&gt;"",Form3!Z147&lt;&gt;""),ROUND((SUM(Form3!Y147,Form3!Z147)/150)*100,0), "")</f>
        <v/>
      </c>
      <c r="AH147" s="1" t="str">
        <f>IF(Analysis[Bk]="","",RANK(Analysis[[#This Row],[Bk]],Analysis[Bk], 0))</f>
        <v/>
      </c>
      <c r="AI14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7" s="1"/>
      <c r="AK147" s="1"/>
    </row>
    <row r="148" spans="1:37" x14ac:dyDescent="0.25">
      <c r="A148" s="1" t="str">
        <f>IF(Form3!A148="","",Form3!A148)</f>
        <v/>
      </c>
      <c r="B148" s="1" t="str">
        <f>IF(Form3!B148="","",Form3!B148)</f>
        <v/>
      </c>
      <c r="C148" s="1" t="str">
        <f>IF(OR(Form3!C148&lt;&gt;"",Form3!D148&lt;&gt;"" ),ROUND(((Form3!C148+Form3!D148)/140)*100,0),"")</f>
        <v/>
      </c>
      <c r="D148" s="1" t="str">
        <f>IF(Analysis[[#This Row],[Agr]]="","", RANK(Analysis[[#This Row],[Agr]],Analysis[Agr],0))</f>
        <v/>
      </c>
      <c r="E14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8" s="1" t="str">
        <f>IF(OR(Form3!E148&lt;&gt;"",Form3!F148&lt;&gt;""),ROUND((SUM(Form3!E148,Form3!F148)/140)*100,0),"")</f>
        <v/>
      </c>
      <c r="G148" s="1" t="str">
        <f>IF(Analysis[Bio]="","",RANK(Analysis[[#This Row],[Bio]],Analysis[Bio],0))</f>
        <v/>
      </c>
      <c r="H14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8" s="1" t="str">
        <f>IF(OR(Form3!G148&lt;&gt;"",Form3!H148&lt;&gt;""),ROUND((SUM(Form3!G148,Form3!H148)/140)*100,0),"")</f>
        <v/>
      </c>
      <c r="J148" s="1" t="str">
        <f>IF(Analysis[[#This Row],[Chem]]="","",RANK(Analysis[[#This Row],[Chem]],Analysis[Chem],0))</f>
        <v/>
      </c>
      <c r="K14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8" s="1" t="str">
        <f>IF(OR(Form3!I148&lt;&gt;"",Form3!J148&lt;&gt;"",Form3!K148&lt;&gt;""),ROUND((SUM(Form3!I148:'Form3'!K148)/220)*100,0),"")</f>
        <v/>
      </c>
      <c r="M148" s="1" t="str">
        <f>IF(Analysis[Chi]="","",RANK(Analysis[[#This Row],[Chi]],Analysis[Chi],0))</f>
        <v/>
      </c>
      <c r="N14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8" s="1" t="str">
        <f>IF(OR(Form3!L148&lt;&gt;"",Form3!M148&lt;&gt;"",Form3!N148&lt;&gt;""),ROUND((SUM(Form3!L148:'Form3'!N148)/200)*100,0),"")</f>
        <v/>
      </c>
      <c r="P148" s="1" t="str">
        <f>IF(Analysis[Eng]="","",RANK(Analysis[[#This Row],[Eng]],Analysis[Eng],))</f>
        <v/>
      </c>
      <c r="Q14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8" s="1" t="str">
        <f>IF(OR(Form3!O148&lt;&gt;"",Form3!P148&lt;&gt;""),ROUND((SUM(Form3!O148,Form3!P148)/100)*100,0),"")</f>
        <v/>
      </c>
      <c r="S148" s="1" t="str">
        <f>IF(Analysis[[#This Row],[Geo]]="","",RANK(Analysis[Geo],Analysis[Geo],0))</f>
        <v/>
      </c>
      <c r="T14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8" s="1" t="str">
        <f>IF(OR(Form3!Q148&lt;&gt;"",Form3!R148&lt;&gt;""),ROUND((SUM(Form3!Q148,Form3!R148)/150)*100,0),"")</f>
        <v/>
      </c>
      <c r="V148" s="1" t="str">
        <f>IF(Analysis[His]="","",RANK(Analysis[[#This Row],[His]], Analysis[His],0))</f>
        <v/>
      </c>
      <c r="W14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8" s="1" t="str">
        <f>IF(OR(Form3!S148&lt;&gt;"",Form3!T148&lt;&gt;""),ROUND((SUM(Form3!S148,Form3!T148)/200)*100,0),"")</f>
        <v/>
      </c>
      <c r="Y148" s="1" t="str">
        <f>IF(Analysis[Maths]="","",RANK(Analysis[[#This Row],[Maths]],Analysis[Maths],0))</f>
        <v/>
      </c>
      <c r="Z14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8" s="1" t="str">
        <f>IF(OR(Form3!U148&lt;&gt;"",Form3!V148&lt;&gt;""),ROUND((SUM(Form3!U148,Form3!V148)/140)*100,0), "")</f>
        <v/>
      </c>
      <c r="AB148" s="1" t="str">
        <f>IF(Analysis[[#This Row],[Phy]]="","",RANK(Analysis[[#This Row],[Phy]],Analysis[Phy],0))</f>
        <v/>
      </c>
      <c r="AC14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8" s="1" t="str">
        <f>IF(OR(Form3!W148&lt;&gt;"",Form3!X148&lt;&gt;""),ROUND((SUM(Form3!W148,Form3!X148)/150)*100,0), "")</f>
        <v/>
      </c>
      <c r="AE148" s="1" t="str">
        <f>IF(Analysis[Sod]="","",RANK(Analysis[[#This Row],[Sod]],Analysis[Sod], 0))</f>
        <v/>
      </c>
      <c r="AF14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8" s="1" t="str">
        <f>IF(OR(Form3!Y148&lt;&gt;"",Form3!Z148&lt;&gt;""),ROUND((SUM(Form3!Y148,Form3!Z148)/150)*100,0), "")</f>
        <v/>
      </c>
      <c r="AH148" s="1" t="str">
        <f>IF(Analysis[Bk]="","",RANK(Analysis[[#This Row],[Bk]],Analysis[Bk], 0))</f>
        <v/>
      </c>
      <c r="AI14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8" s="1"/>
      <c r="AK148" s="1"/>
    </row>
    <row r="149" spans="1:37" x14ac:dyDescent="0.25">
      <c r="A149" s="1" t="str">
        <f>IF(Form3!A149="","",Form3!A149)</f>
        <v/>
      </c>
      <c r="B149" s="1" t="str">
        <f>IF(Form3!B149="","",Form3!B149)</f>
        <v/>
      </c>
      <c r="C149" s="1" t="str">
        <f>IF(OR(Form3!C149&lt;&gt;"",Form3!D149&lt;&gt;"" ),ROUND(((Form3!C149+Form3!D149)/140)*100,0),"")</f>
        <v/>
      </c>
      <c r="D149" s="1" t="str">
        <f>IF(Analysis[[#This Row],[Agr]]="","", RANK(Analysis[[#This Row],[Agr]],Analysis[Agr],0))</f>
        <v/>
      </c>
      <c r="E14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49" s="1" t="str">
        <f>IF(OR(Form3!E149&lt;&gt;"",Form3!F149&lt;&gt;""),ROUND((SUM(Form3!E149,Form3!F149)/140)*100,0),"")</f>
        <v/>
      </c>
      <c r="G149" s="1" t="str">
        <f>IF(Analysis[Bio]="","",RANK(Analysis[[#This Row],[Bio]],Analysis[Bio],0))</f>
        <v/>
      </c>
      <c r="H14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49" s="1" t="str">
        <f>IF(OR(Form3!G149&lt;&gt;"",Form3!H149&lt;&gt;""),ROUND((SUM(Form3!G149,Form3!H149)/140)*100,0),"")</f>
        <v/>
      </c>
      <c r="J149" s="1" t="str">
        <f>IF(Analysis[[#This Row],[Chem]]="","",RANK(Analysis[[#This Row],[Chem]],Analysis[Chem],0))</f>
        <v/>
      </c>
      <c r="K14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49" s="1" t="str">
        <f>IF(OR(Form3!I149&lt;&gt;"",Form3!J149&lt;&gt;"",Form3!K149&lt;&gt;""),ROUND((SUM(Form3!I149:'Form3'!K149)/220)*100,0),"")</f>
        <v/>
      </c>
      <c r="M149" s="1" t="str">
        <f>IF(Analysis[Chi]="","",RANK(Analysis[[#This Row],[Chi]],Analysis[Chi],0))</f>
        <v/>
      </c>
      <c r="N14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49" s="1" t="str">
        <f>IF(OR(Form3!L149&lt;&gt;"",Form3!M149&lt;&gt;"",Form3!N149&lt;&gt;""),ROUND((SUM(Form3!L149:'Form3'!N149)/200)*100,0),"")</f>
        <v/>
      </c>
      <c r="P149" s="1" t="str">
        <f>IF(Analysis[Eng]="","",RANK(Analysis[[#This Row],[Eng]],Analysis[Eng],))</f>
        <v/>
      </c>
      <c r="Q14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49" s="1" t="str">
        <f>IF(OR(Form3!O149&lt;&gt;"",Form3!P149&lt;&gt;""),ROUND((SUM(Form3!O149,Form3!P149)/100)*100,0),"")</f>
        <v/>
      </c>
      <c r="S149" s="1" t="str">
        <f>IF(Analysis[[#This Row],[Geo]]="","",RANK(Analysis[Geo],Analysis[Geo],0))</f>
        <v/>
      </c>
      <c r="T14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49" s="1" t="str">
        <f>IF(OR(Form3!Q149&lt;&gt;"",Form3!R149&lt;&gt;""),ROUND((SUM(Form3!Q149,Form3!R149)/150)*100,0),"")</f>
        <v/>
      </c>
      <c r="V149" s="1" t="str">
        <f>IF(Analysis[His]="","",RANK(Analysis[[#This Row],[His]], Analysis[His],0))</f>
        <v/>
      </c>
      <c r="W14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49" s="1" t="str">
        <f>IF(OR(Form3!S149&lt;&gt;"",Form3!T149&lt;&gt;""),ROUND((SUM(Form3!S149,Form3!T149)/200)*100,0),"")</f>
        <v/>
      </c>
      <c r="Y149" s="1" t="str">
        <f>IF(Analysis[Maths]="","",RANK(Analysis[[#This Row],[Maths]],Analysis[Maths],0))</f>
        <v/>
      </c>
      <c r="Z14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49" s="1" t="str">
        <f>IF(OR(Form3!U149&lt;&gt;"",Form3!V149&lt;&gt;""),ROUND((SUM(Form3!U149,Form3!V149)/140)*100,0), "")</f>
        <v/>
      </c>
      <c r="AB149" s="1" t="str">
        <f>IF(Analysis[[#This Row],[Phy]]="","",RANK(Analysis[[#This Row],[Phy]],Analysis[Phy],0))</f>
        <v/>
      </c>
      <c r="AC14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49" s="1" t="str">
        <f>IF(OR(Form3!W149&lt;&gt;"",Form3!X149&lt;&gt;""),ROUND((SUM(Form3!W149,Form3!X149)/150)*100,0), "")</f>
        <v/>
      </c>
      <c r="AE149" s="1" t="str">
        <f>IF(Analysis[Sod]="","",RANK(Analysis[[#This Row],[Sod]],Analysis[Sod], 0))</f>
        <v/>
      </c>
      <c r="AF14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49" s="1" t="str">
        <f>IF(OR(Form3!Y149&lt;&gt;"",Form3!Z149&lt;&gt;""),ROUND((SUM(Form3!Y149,Form3!Z149)/150)*100,0), "")</f>
        <v/>
      </c>
      <c r="AH149" s="1" t="str">
        <f>IF(Analysis[Bk]="","",RANK(Analysis[[#This Row],[Bk]],Analysis[Bk], 0))</f>
        <v/>
      </c>
      <c r="AI14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49" s="1"/>
      <c r="AK149" s="1"/>
    </row>
    <row r="150" spans="1:37" x14ac:dyDescent="0.25">
      <c r="A150" s="1" t="str">
        <f>IF(Form3!A150="","",Form3!A150)</f>
        <v/>
      </c>
      <c r="B150" s="1" t="str">
        <f>IF(Form3!B150="","",Form3!B150)</f>
        <v/>
      </c>
      <c r="C150" s="1" t="str">
        <f>IF(OR(Form3!C150&lt;&gt;"",Form3!D150&lt;&gt;"" ),ROUND(((Form3!C150+Form3!D150)/140)*100,0),"")</f>
        <v/>
      </c>
      <c r="D150" s="1" t="str">
        <f>IF(Analysis[[#This Row],[Agr]]="","", RANK(Analysis[[#This Row],[Agr]],Analysis[Agr],0))</f>
        <v/>
      </c>
      <c r="E15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0" s="1" t="str">
        <f>IF(OR(Form3!E150&lt;&gt;"",Form3!F150&lt;&gt;""),ROUND((SUM(Form3!E150,Form3!F150)/140)*100,0),"")</f>
        <v/>
      </c>
      <c r="G150" s="1" t="str">
        <f>IF(Analysis[Bio]="","",RANK(Analysis[[#This Row],[Bio]],Analysis[Bio],0))</f>
        <v/>
      </c>
      <c r="H15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0" s="1" t="str">
        <f>IF(OR(Form3!G150&lt;&gt;"",Form3!H150&lt;&gt;""),ROUND((SUM(Form3!G150,Form3!H150)/140)*100,0),"")</f>
        <v/>
      </c>
      <c r="J150" s="1" t="str">
        <f>IF(Analysis[[#This Row],[Chem]]="","",RANK(Analysis[[#This Row],[Chem]],Analysis[Chem],0))</f>
        <v/>
      </c>
      <c r="K15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0" s="1" t="str">
        <f>IF(OR(Form3!I150&lt;&gt;"",Form3!J150&lt;&gt;"",Form3!K150&lt;&gt;""),ROUND((SUM(Form3!I150:'Form3'!K150)/220)*100,0),"")</f>
        <v/>
      </c>
      <c r="M150" s="1" t="str">
        <f>IF(Analysis[Chi]="","",RANK(Analysis[[#This Row],[Chi]],Analysis[Chi],0))</f>
        <v/>
      </c>
      <c r="N15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0" s="1" t="str">
        <f>IF(OR(Form3!L150&lt;&gt;"",Form3!M150&lt;&gt;"",Form3!N150&lt;&gt;""),ROUND((SUM(Form3!L150:'Form3'!N150)/200)*100,0),"")</f>
        <v/>
      </c>
      <c r="P150" s="1" t="str">
        <f>IF(Analysis[Eng]="","",RANK(Analysis[[#This Row],[Eng]],Analysis[Eng],))</f>
        <v/>
      </c>
      <c r="Q15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0" s="1" t="str">
        <f>IF(OR(Form3!O150&lt;&gt;"",Form3!P150&lt;&gt;""),ROUND((SUM(Form3!O150,Form3!P150)/100)*100,0),"")</f>
        <v/>
      </c>
      <c r="S150" s="1" t="str">
        <f>IF(Analysis[[#This Row],[Geo]]="","",RANK(Analysis[Geo],Analysis[Geo],0))</f>
        <v/>
      </c>
      <c r="T15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0" s="1" t="str">
        <f>IF(OR(Form3!Q150&lt;&gt;"",Form3!R150&lt;&gt;""),ROUND((SUM(Form3!Q150,Form3!R150)/150)*100,0),"")</f>
        <v/>
      </c>
      <c r="V150" s="1" t="str">
        <f>IF(Analysis[His]="","",RANK(Analysis[[#This Row],[His]], Analysis[His],0))</f>
        <v/>
      </c>
      <c r="W15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0" s="1" t="str">
        <f>IF(OR(Form3!S150&lt;&gt;"",Form3!T150&lt;&gt;""),ROUND((SUM(Form3!S150,Form3!T150)/200)*100,0),"")</f>
        <v/>
      </c>
      <c r="Y150" s="1" t="str">
        <f>IF(Analysis[Maths]="","",RANK(Analysis[[#This Row],[Maths]],Analysis[Maths],0))</f>
        <v/>
      </c>
      <c r="Z15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0" s="1" t="str">
        <f>IF(OR(Form3!U150&lt;&gt;"",Form3!V150&lt;&gt;""),ROUND((SUM(Form3!U150,Form3!V150)/140)*100,0), "")</f>
        <v/>
      </c>
      <c r="AB150" s="1" t="str">
        <f>IF(Analysis[[#This Row],[Phy]]="","",RANK(Analysis[[#This Row],[Phy]],Analysis[Phy],0))</f>
        <v/>
      </c>
      <c r="AC15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0" s="1" t="str">
        <f>IF(OR(Form3!W150&lt;&gt;"",Form3!X150&lt;&gt;""),ROUND((SUM(Form3!W150,Form3!X150)/150)*100,0), "")</f>
        <v/>
      </c>
      <c r="AE150" s="1" t="str">
        <f>IF(Analysis[Sod]="","",RANK(Analysis[[#This Row],[Sod]],Analysis[Sod], 0))</f>
        <v/>
      </c>
      <c r="AF15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0" s="1" t="str">
        <f>IF(OR(Form3!Y150&lt;&gt;"",Form3!Z150&lt;&gt;""),ROUND((SUM(Form3!Y150,Form3!Z150)/150)*100,0), "")</f>
        <v/>
      </c>
      <c r="AH150" s="1" t="str">
        <f>IF(Analysis[Bk]="","",RANK(Analysis[[#This Row],[Bk]],Analysis[Bk], 0))</f>
        <v/>
      </c>
      <c r="AI15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0" s="1"/>
      <c r="AK150" s="1"/>
    </row>
    <row r="151" spans="1:37" x14ac:dyDescent="0.25">
      <c r="A151" s="1" t="str">
        <f>IF(Form3!A151="","",Form3!A151)</f>
        <v/>
      </c>
      <c r="B151" s="1" t="str">
        <f>IF(Form3!B151="","",Form3!B151)</f>
        <v/>
      </c>
      <c r="C151" s="1" t="str">
        <f>IF(OR(Form3!C151&lt;&gt;"",Form3!D151&lt;&gt;"" ),ROUND(((Form3!C151+Form3!D151)/140)*100,0),"")</f>
        <v/>
      </c>
      <c r="D151" s="1" t="str">
        <f>IF(Analysis[[#This Row],[Agr]]="","", RANK(Analysis[[#This Row],[Agr]],Analysis[Agr],0))</f>
        <v/>
      </c>
      <c r="E15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1" s="1" t="str">
        <f>IF(OR(Form3!E151&lt;&gt;"",Form3!F151&lt;&gt;""),ROUND((SUM(Form3!E151,Form3!F151)/140)*100,0),"")</f>
        <v/>
      </c>
      <c r="G151" s="1" t="str">
        <f>IF(Analysis[Bio]="","",RANK(Analysis[[#This Row],[Bio]],Analysis[Bio],0))</f>
        <v/>
      </c>
      <c r="H15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1" s="1" t="str">
        <f>IF(OR(Form3!G151&lt;&gt;"",Form3!H151&lt;&gt;""),ROUND((SUM(Form3!G151,Form3!H151)/140)*100,0),"")</f>
        <v/>
      </c>
      <c r="J151" s="1" t="str">
        <f>IF(Analysis[[#This Row],[Chem]]="","",RANK(Analysis[[#This Row],[Chem]],Analysis[Chem],0))</f>
        <v/>
      </c>
      <c r="K15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1" s="1" t="str">
        <f>IF(OR(Form3!I151&lt;&gt;"",Form3!J151&lt;&gt;"",Form3!K151&lt;&gt;""),ROUND((SUM(Form3!I151:'Form3'!K151)/220)*100,0),"")</f>
        <v/>
      </c>
      <c r="M151" s="1" t="str">
        <f>IF(Analysis[Chi]="","",RANK(Analysis[[#This Row],[Chi]],Analysis[Chi],0))</f>
        <v/>
      </c>
      <c r="N15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1" s="1" t="str">
        <f>IF(OR(Form3!L151&lt;&gt;"",Form3!M151&lt;&gt;"",Form3!N151&lt;&gt;""),ROUND((SUM(Form3!L151:'Form3'!N151)/200)*100,0),"")</f>
        <v/>
      </c>
      <c r="P151" s="1" t="str">
        <f>IF(Analysis[Eng]="","",RANK(Analysis[[#This Row],[Eng]],Analysis[Eng],))</f>
        <v/>
      </c>
      <c r="Q15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1" s="1" t="str">
        <f>IF(OR(Form3!O151&lt;&gt;"",Form3!P151&lt;&gt;""),ROUND((SUM(Form3!O151,Form3!P151)/100)*100,0),"")</f>
        <v/>
      </c>
      <c r="S151" s="1" t="str">
        <f>IF(Analysis[[#This Row],[Geo]]="","",RANK(Analysis[Geo],Analysis[Geo],0))</f>
        <v/>
      </c>
      <c r="T15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1" s="1" t="str">
        <f>IF(OR(Form3!Q151&lt;&gt;"",Form3!R151&lt;&gt;""),ROUND((SUM(Form3!Q151,Form3!R151)/150)*100,0),"")</f>
        <v/>
      </c>
      <c r="V151" s="1" t="str">
        <f>IF(Analysis[His]="","",RANK(Analysis[[#This Row],[His]], Analysis[His],0))</f>
        <v/>
      </c>
      <c r="W15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1" s="1" t="str">
        <f>IF(OR(Form3!S151&lt;&gt;"",Form3!T151&lt;&gt;""),ROUND((SUM(Form3!S151,Form3!T151)/200)*100,0),"")</f>
        <v/>
      </c>
      <c r="Y151" s="1" t="str">
        <f>IF(Analysis[Maths]="","",RANK(Analysis[[#This Row],[Maths]],Analysis[Maths],0))</f>
        <v/>
      </c>
      <c r="Z15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1" s="1" t="str">
        <f>IF(OR(Form3!U151&lt;&gt;"",Form3!V151&lt;&gt;""),ROUND((SUM(Form3!U151,Form3!V151)/140)*100,0), "")</f>
        <v/>
      </c>
      <c r="AB151" s="1" t="str">
        <f>IF(Analysis[[#This Row],[Phy]]="","",RANK(Analysis[[#This Row],[Phy]],Analysis[Phy],0))</f>
        <v/>
      </c>
      <c r="AC15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1" s="1" t="str">
        <f>IF(OR(Form3!W151&lt;&gt;"",Form3!X151&lt;&gt;""),ROUND((SUM(Form3!W151,Form3!X151)/150)*100,0), "")</f>
        <v/>
      </c>
      <c r="AE151" s="1" t="str">
        <f>IF(Analysis[Sod]="","",RANK(Analysis[[#This Row],[Sod]],Analysis[Sod], 0))</f>
        <v/>
      </c>
      <c r="AF15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1" s="1" t="str">
        <f>IF(OR(Form3!Y151&lt;&gt;"",Form3!Z151&lt;&gt;""),ROUND((SUM(Form3!Y151,Form3!Z151)/150)*100,0), "")</f>
        <v/>
      </c>
      <c r="AH151" s="1" t="str">
        <f>IF(Analysis[Bk]="","",RANK(Analysis[[#This Row],[Bk]],Analysis[Bk], 0))</f>
        <v/>
      </c>
      <c r="AI15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1" s="1"/>
      <c r="AK151" s="1"/>
    </row>
    <row r="152" spans="1:37" x14ac:dyDescent="0.25">
      <c r="A152" s="1" t="str">
        <f>IF(Form3!A152="","",Form3!A152)</f>
        <v/>
      </c>
      <c r="B152" s="1" t="str">
        <f>IF(Form3!B152="","",Form3!B152)</f>
        <v/>
      </c>
      <c r="C152" s="1" t="str">
        <f>IF(OR(Form3!C152&lt;&gt;"",Form3!D152&lt;&gt;"" ),ROUND(((Form3!C152+Form3!D152)/140)*100,0),"")</f>
        <v/>
      </c>
      <c r="D152" s="1" t="str">
        <f>IF(Analysis[[#This Row],[Agr]]="","", RANK(Analysis[[#This Row],[Agr]],Analysis[Agr],0))</f>
        <v/>
      </c>
      <c r="E15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2" s="1" t="str">
        <f>IF(OR(Form3!E152&lt;&gt;"",Form3!F152&lt;&gt;""),ROUND((SUM(Form3!E152,Form3!F152)/140)*100,0),"")</f>
        <v/>
      </c>
      <c r="G152" s="1" t="str">
        <f>IF(Analysis[Bio]="","",RANK(Analysis[[#This Row],[Bio]],Analysis[Bio],0))</f>
        <v/>
      </c>
      <c r="H15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2" s="1" t="str">
        <f>IF(OR(Form3!G152&lt;&gt;"",Form3!H152&lt;&gt;""),ROUND((SUM(Form3!G152,Form3!H152)/140)*100,0),"")</f>
        <v/>
      </c>
      <c r="J152" s="1" t="str">
        <f>IF(Analysis[[#This Row],[Chem]]="","",RANK(Analysis[[#This Row],[Chem]],Analysis[Chem],0))</f>
        <v/>
      </c>
      <c r="K15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2" s="1" t="str">
        <f>IF(OR(Form3!I152&lt;&gt;"",Form3!J152&lt;&gt;"",Form3!K152&lt;&gt;""),ROUND((SUM(Form3!I152:'Form3'!K152)/220)*100,0),"")</f>
        <v/>
      </c>
      <c r="M152" s="1" t="str">
        <f>IF(Analysis[Chi]="","",RANK(Analysis[[#This Row],[Chi]],Analysis[Chi],0))</f>
        <v/>
      </c>
      <c r="N15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2" s="1" t="str">
        <f>IF(OR(Form3!L152&lt;&gt;"",Form3!M152&lt;&gt;"",Form3!N152&lt;&gt;""),ROUND((SUM(Form3!L152:'Form3'!N152)/200)*100,0),"")</f>
        <v/>
      </c>
      <c r="P152" s="1" t="str">
        <f>IF(Analysis[Eng]="","",RANK(Analysis[[#This Row],[Eng]],Analysis[Eng],))</f>
        <v/>
      </c>
      <c r="Q15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2" s="1" t="str">
        <f>IF(OR(Form3!O152&lt;&gt;"",Form3!P152&lt;&gt;""),ROUND((SUM(Form3!O152,Form3!P152)/100)*100,0),"")</f>
        <v/>
      </c>
      <c r="S152" s="1" t="str">
        <f>IF(Analysis[[#This Row],[Geo]]="","",RANK(Analysis[Geo],Analysis[Geo],0))</f>
        <v/>
      </c>
      <c r="T15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2" s="1" t="str">
        <f>IF(OR(Form3!Q152&lt;&gt;"",Form3!R152&lt;&gt;""),ROUND((SUM(Form3!Q152,Form3!R152)/150)*100,0),"")</f>
        <v/>
      </c>
      <c r="V152" s="1" t="str">
        <f>IF(Analysis[His]="","",RANK(Analysis[[#This Row],[His]], Analysis[His],0))</f>
        <v/>
      </c>
      <c r="W15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2" s="1" t="str">
        <f>IF(OR(Form3!S152&lt;&gt;"",Form3!T152&lt;&gt;""),ROUND((SUM(Form3!S152,Form3!T152)/200)*100,0),"")</f>
        <v/>
      </c>
      <c r="Y152" s="1" t="str">
        <f>IF(Analysis[Maths]="","",RANK(Analysis[[#This Row],[Maths]],Analysis[Maths],0))</f>
        <v/>
      </c>
      <c r="Z15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2" s="1" t="str">
        <f>IF(OR(Form3!U152&lt;&gt;"",Form3!V152&lt;&gt;""),ROUND((SUM(Form3!U152,Form3!V152)/140)*100,0), "")</f>
        <v/>
      </c>
      <c r="AB152" s="1" t="str">
        <f>IF(Analysis[[#This Row],[Phy]]="","",RANK(Analysis[[#This Row],[Phy]],Analysis[Phy],0))</f>
        <v/>
      </c>
      <c r="AC15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2" s="1" t="str">
        <f>IF(OR(Form3!W152&lt;&gt;"",Form3!X152&lt;&gt;""),ROUND((SUM(Form3!W152,Form3!X152)/150)*100,0), "")</f>
        <v/>
      </c>
      <c r="AE152" s="1" t="str">
        <f>IF(Analysis[Sod]="","",RANK(Analysis[[#This Row],[Sod]],Analysis[Sod], 0))</f>
        <v/>
      </c>
      <c r="AF15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2" s="1" t="str">
        <f>IF(OR(Form3!Y152&lt;&gt;"",Form3!Z152&lt;&gt;""),ROUND((SUM(Form3!Y152,Form3!Z152)/150)*100,0), "")</f>
        <v/>
      </c>
      <c r="AH152" s="1" t="str">
        <f>IF(Analysis[Bk]="","",RANK(Analysis[[#This Row],[Bk]],Analysis[Bk], 0))</f>
        <v/>
      </c>
      <c r="AI15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2" s="1"/>
      <c r="AK152" s="1"/>
    </row>
    <row r="153" spans="1:37" x14ac:dyDescent="0.25">
      <c r="A153" s="1" t="str">
        <f>IF(Form3!A153="","",Form3!A153)</f>
        <v/>
      </c>
      <c r="B153" s="1" t="str">
        <f>IF(Form3!B153="","",Form3!B153)</f>
        <v/>
      </c>
      <c r="C153" s="1" t="str">
        <f>IF(OR(Form3!C153&lt;&gt;"",Form3!D153&lt;&gt;"" ),ROUND(((Form3!C153+Form3!D153)/140)*100,0),"")</f>
        <v/>
      </c>
      <c r="D153" s="1" t="str">
        <f>IF(Analysis[[#This Row],[Agr]]="","", RANK(Analysis[[#This Row],[Agr]],Analysis[Agr],0))</f>
        <v/>
      </c>
      <c r="E15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3" s="1" t="str">
        <f>IF(OR(Form3!E153&lt;&gt;"",Form3!F153&lt;&gt;""),ROUND((SUM(Form3!E153,Form3!F153)/140)*100,0),"")</f>
        <v/>
      </c>
      <c r="G153" s="1" t="str">
        <f>IF(Analysis[Bio]="","",RANK(Analysis[[#This Row],[Bio]],Analysis[Bio],0))</f>
        <v/>
      </c>
      <c r="H15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3" s="1" t="str">
        <f>IF(OR(Form3!G153&lt;&gt;"",Form3!H153&lt;&gt;""),ROUND((SUM(Form3!G153,Form3!H153)/140)*100,0),"")</f>
        <v/>
      </c>
      <c r="J153" s="1" t="str">
        <f>IF(Analysis[[#This Row],[Chem]]="","",RANK(Analysis[[#This Row],[Chem]],Analysis[Chem],0))</f>
        <v/>
      </c>
      <c r="K15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3" s="1" t="str">
        <f>IF(OR(Form3!I153&lt;&gt;"",Form3!J153&lt;&gt;"",Form3!K153&lt;&gt;""),ROUND((SUM(Form3!I153:'Form3'!K153)/220)*100,0),"")</f>
        <v/>
      </c>
      <c r="M153" s="1" t="str">
        <f>IF(Analysis[Chi]="","",RANK(Analysis[[#This Row],[Chi]],Analysis[Chi],0))</f>
        <v/>
      </c>
      <c r="N15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3" s="1" t="str">
        <f>IF(OR(Form3!L153&lt;&gt;"",Form3!M153&lt;&gt;"",Form3!N153&lt;&gt;""),ROUND((SUM(Form3!L153:'Form3'!N153)/200)*100,0),"")</f>
        <v/>
      </c>
      <c r="P153" s="1" t="str">
        <f>IF(Analysis[Eng]="","",RANK(Analysis[[#This Row],[Eng]],Analysis[Eng],))</f>
        <v/>
      </c>
      <c r="Q15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3" s="1" t="str">
        <f>IF(OR(Form3!O153&lt;&gt;"",Form3!P153&lt;&gt;""),ROUND((SUM(Form3!O153,Form3!P153)/100)*100,0),"")</f>
        <v/>
      </c>
      <c r="S153" s="1" t="str">
        <f>IF(Analysis[[#This Row],[Geo]]="","",RANK(Analysis[Geo],Analysis[Geo],0))</f>
        <v/>
      </c>
      <c r="T15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3" s="1" t="str">
        <f>IF(OR(Form3!Q153&lt;&gt;"",Form3!R153&lt;&gt;""),ROUND((SUM(Form3!Q153,Form3!R153)/150)*100,0),"")</f>
        <v/>
      </c>
      <c r="V153" s="1" t="str">
        <f>IF(Analysis[His]="","",RANK(Analysis[[#This Row],[His]], Analysis[His],0))</f>
        <v/>
      </c>
      <c r="W15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3" s="1" t="str">
        <f>IF(OR(Form3!S153&lt;&gt;"",Form3!T153&lt;&gt;""),ROUND((SUM(Form3!S153,Form3!T153)/200)*100,0),"")</f>
        <v/>
      </c>
      <c r="Y153" s="1" t="str">
        <f>IF(Analysis[Maths]="","",RANK(Analysis[[#This Row],[Maths]],Analysis[Maths],0))</f>
        <v/>
      </c>
      <c r="Z15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3" s="1" t="str">
        <f>IF(OR(Form3!U153&lt;&gt;"",Form3!V153&lt;&gt;""),ROUND((SUM(Form3!U153,Form3!V153)/140)*100,0), "")</f>
        <v/>
      </c>
      <c r="AB153" s="1" t="str">
        <f>IF(Analysis[[#This Row],[Phy]]="","",RANK(Analysis[[#This Row],[Phy]],Analysis[Phy],0))</f>
        <v/>
      </c>
      <c r="AC15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3" s="1" t="str">
        <f>IF(OR(Form3!W153&lt;&gt;"",Form3!X153&lt;&gt;""),ROUND((SUM(Form3!W153,Form3!X153)/150)*100,0), "")</f>
        <v/>
      </c>
      <c r="AE153" s="1" t="str">
        <f>IF(Analysis[Sod]="","",RANK(Analysis[[#This Row],[Sod]],Analysis[Sod], 0))</f>
        <v/>
      </c>
      <c r="AF15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3" s="1" t="str">
        <f>IF(OR(Form3!Y153&lt;&gt;"",Form3!Z153&lt;&gt;""),ROUND((SUM(Form3!Y153,Form3!Z153)/150)*100,0), "")</f>
        <v/>
      </c>
      <c r="AH153" s="1" t="str">
        <f>IF(Analysis[Bk]="","",RANK(Analysis[[#This Row],[Bk]],Analysis[Bk], 0))</f>
        <v/>
      </c>
      <c r="AI15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3" s="1"/>
      <c r="AK153" s="1"/>
    </row>
    <row r="154" spans="1:37" x14ac:dyDescent="0.25">
      <c r="A154" s="1" t="str">
        <f>IF(Form3!A154="","",Form3!A154)</f>
        <v/>
      </c>
      <c r="B154" s="1" t="str">
        <f>IF(Form3!B154="","",Form3!B154)</f>
        <v/>
      </c>
      <c r="C154" s="1" t="str">
        <f>IF(OR(Form3!C154&lt;&gt;"",Form3!D154&lt;&gt;"" ),ROUND(((Form3!C154+Form3!D154)/140)*100,0),"")</f>
        <v/>
      </c>
      <c r="D154" s="1" t="str">
        <f>IF(Analysis[[#This Row],[Agr]]="","", RANK(Analysis[[#This Row],[Agr]],Analysis[Agr],0))</f>
        <v/>
      </c>
      <c r="E15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4" s="1" t="str">
        <f>IF(OR(Form3!E154&lt;&gt;"",Form3!F154&lt;&gt;""),ROUND((SUM(Form3!E154,Form3!F154)/140)*100,0),"")</f>
        <v/>
      </c>
      <c r="G154" s="1" t="str">
        <f>IF(Analysis[Bio]="","",RANK(Analysis[[#This Row],[Bio]],Analysis[Bio],0))</f>
        <v/>
      </c>
      <c r="H15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4" s="1" t="str">
        <f>IF(OR(Form3!G154&lt;&gt;"",Form3!H154&lt;&gt;""),ROUND((SUM(Form3!G154,Form3!H154)/140)*100,0),"")</f>
        <v/>
      </c>
      <c r="J154" s="1" t="str">
        <f>IF(Analysis[[#This Row],[Chem]]="","",RANK(Analysis[[#This Row],[Chem]],Analysis[Chem],0))</f>
        <v/>
      </c>
      <c r="K15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4" s="1" t="str">
        <f>IF(OR(Form3!I154&lt;&gt;"",Form3!J154&lt;&gt;"",Form3!K154&lt;&gt;""),ROUND((SUM(Form3!I154:'Form3'!K154)/220)*100,0),"")</f>
        <v/>
      </c>
      <c r="M154" s="1" t="str">
        <f>IF(Analysis[Chi]="","",RANK(Analysis[[#This Row],[Chi]],Analysis[Chi],0))</f>
        <v/>
      </c>
      <c r="N15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4" s="1" t="str">
        <f>IF(OR(Form3!L154&lt;&gt;"",Form3!M154&lt;&gt;"",Form3!N154&lt;&gt;""),ROUND((SUM(Form3!L154:'Form3'!N154)/200)*100,0),"")</f>
        <v/>
      </c>
      <c r="P154" s="1" t="str">
        <f>IF(Analysis[Eng]="","",RANK(Analysis[[#This Row],[Eng]],Analysis[Eng],))</f>
        <v/>
      </c>
      <c r="Q15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4" s="1" t="str">
        <f>IF(OR(Form3!O154&lt;&gt;"",Form3!P154&lt;&gt;""),ROUND((SUM(Form3!O154,Form3!P154)/100)*100,0),"")</f>
        <v/>
      </c>
      <c r="S154" s="1" t="str">
        <f>IF(Analysis[[#This Row],[Geo]]="","",RANK(Analysis[Geo],Analysis[Geo],0))</f>
        <v/>
      </c>
      <c r="T15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4" s="1" t="str">
        <f>IF(OR(Form3!Q154&lt;&gt;"",Form3!R154&lt;&gt;""),ROUND((SUM(Form3!Q154,Form3!R154)/150)*100,0),"")</f>
        <v/>
      </c>
      <c r="V154" s="1" t="str">
        <f>IF(Analysis[His]="","",RANK(Analysis[[#This Row],[His]], Analysis[His],0))</f>
        <v/>
      </c>
      <c r="W15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4" s="1" t="str">
        <f>IF(OR(Form3!S154&lt;&gt;"",Form3!T154&lt;&gt;""),ROUND((SUM(Form3!S154,Form3!T154)/200)*100,0),"")</f>
        <v/>
      </c>
      <c r="Y154" s="1" t="str">
        <f>IF(Analysis[Maths]="","",RANK(Analysis[[#This Row],[Maths]],Analysis[Maths],0))</f>
        <v/>
      </c>
      <c r="Z15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4" s="1" t="str">
        <f>IF(OR(Form3!U154&lt;&gt;"",Form3!V154&lt;&gt;""),ROUND((SUM(Form3!U154,Form3!V154)/140)*100,0), "")</f>
        <v/>
      </c>
      <c r="AB154" s="1" t="str">
        <f>IF(Analysis[[#This Row],[Phy]]="","",RANK(Analysis[[#This Row],[Phy]],Analysis[Phy],0))</f>
        <v/>
      </c>
      <c r="AC15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4" s="1" t="str">
        <f>IF(OR(Form3!W154&lt;&gt;"",Form3!X154&lt;&gt;""),ROUND((SUM(Form3!W154,Form3!X154)/150)*100,0), "")</f>
        <v/>
      </c>
      <c r="AE154" s="1" t="str">
        <f>IF(Analysis[Sod]="","",RANK(Analysis[[#This Row],[Sod]],Analysis[Sod], 0))</f>
        <v/>
      </c>
      <c r="AF15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4" s="1" t="str">
        <f>IF(OR(Form3!Y154&lt;&gt;"",Form3!Z154&lt;&gt;""),ROUND((SUM(Form3!Y154,Form3!Z154)/150)*100,0), "")</f>
        <v/>
      </c>
      <c r="AH154" s="1" t="str">
        <f>IF(Analysis[Bk]="","",RANK(Analysis[[#This Row],[Bk]],Analysis[Bk], 0))</f>
        <v/>
      </c>
      <c r="AI15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4" s="1"/>
      <c r="AK154" s="1"/>
    </row>
    <row r="155" spans="1:37" x14ac:dyDescent="0.25">
      <c r="A155" s="1" t="str">
        <f>IF(Form3!A155="","",Form3!A155)</f>
        <v/>
      </c>
      <c r="B155" s="1" t="str">
        <f>IF(Form3!B155="","",Form3!B155)</f>
        <v/>
      </c>
      <c r="C155" s="1" t="str">
        <f>IF(OR(Form3!C155&lt;&gt;"",Form3!D155&lt;&gt;"" ),ROUND(((Form3!C155+Form3!D155)/140)*100,0),"")</f>
        <v/>
      </c>
      <c r="D155" s="1" t="str">
        <f>IF(Analysis[[#This Row],[Agr]]="","", RANK(Analysis[[#This Row],[Agr]],Analysis[Agr],0))</f>
        <v/>
      </c>
      <c r="E15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5" s="1" t="str">
        <f>IF(OR(Form3!E155&lt;&gt;"",Form3!F155&lt;&gt;""),ROUND((SUM(Form3!E155,Form3!F155)/140)*100,0),"")</f>
        <v/>
      </c>
      <c r="G155" s="1" t="str">
        <f>IF(Analysis[Bio]="","",RANK(Analysis[[#This Row],[Bio]],Analysis[Bio],0))</f>
        <v/>
      </c>
      <c r="H15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5" s="1" t="str">
        <f>IF(OR(Form3!G155&lt;&gt;"",Form3!H155&lt;&gt;""),ROUND((SUM(Form3!G155,Form3!H155)/140)*100,0),"")</f>
        <v/>
      </c>
      <c r="J155" s="1" t="str">
        <f>IF(Analysis[[#This Row],[Chem]]="","",RANK(Analysis[[#This Row],[Chem]],Analysis[Chem],0))</f>
        <v/>
      </c>
      <c r="K15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5" s="1" t="str">
        <f>IF(OR(Form3!I155&lt;&gt;"",Form3!J155&lt;&gt;"",Form3!K155&lt;&gt;""),ROUND((SUM(Form3!I155:'Form3'!K155)/220)*100,0),"")</f>
        <v/>
      </c>
      <c r="M155" s="1" t="str">
        <f>IF(Analysis[Chi]="","",RANK(Analysis[[#This Row],[Chi]],Analysis[Chi],0))</f>
        <v/>
      </c>
      <c r="N15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5" s="1" t="str">
        <f>IF(OR(Form3!L155&lt;&gt;"",Form3!M155&lt;&gt;"",Form3!N155&lt;&gt;""),ROUND((SUM(Form3!L155:'Form3'!N155)/200)*100,0),"")</f>
        <v/>
      </c>
      <c r="P155" s="1" t="str">
        <f>IF(Analysis[Eng]="","",RANK(Analysis[[#This Row],[Eng]],Analysis[Eng],))</f>
        <v/>
      </c>
      <c r="Q15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5" s="1" t="str">
        <f>IF(OR(Form3!O155&lt;&gt;"",Form3!P155&lt;&gt;""),ROUND((SUM(Form3!O155,Form3!P155)/100)*100,0),"")</f>
        <v/>
      </c>
      <c r="S155" s="1" t="str">
        <f>IF(Analysis[[#This Row],[Geo]]="","",RANK(Analysis[Geo],Analysis[Geo],0))</f>
        <v/>
      </c>
      <c r="T15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5" s="1" t="str">
        <f>IF(OR(Form3!Q155&lt;&gt;"",Form3!R155&lt;&gt;""),ROUND((SUM(Form3!Q155,Form3!R155)/150)*100,0),"")</f>
        <v/>
      </c>
      <c r="V155" s="1" t="str">
        <f>IF(Analysis[His]="","",RANK(Analysis[[#This Row],[His]], Analysis[His],0))</f>
        <v/>
      </c>
      <c r="W15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5" s="1" t="str">
        <f>IF(OR(Form3!S155&lt;&gt;"",Form3!T155&lt;&gt;""),ROUND((SUM(Form3!S155,Form3!T155)/200)*100,0),"")</f>
        <v/>
      </c>
      <c r="Y155" s="1" t="str">
        <f>IF(Analysis[Maths]="","",RANK(Analysis[[#This Row],[Maths]],Analysis[Maths],0))</f>
        <v/>
      </c>
      <c r="Z15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5" s="1" t="str">
        <f>IF(OR(Form3!U155&lt;&gt;"",Form3!V155&lt;&gt;""),ROUND((SUM(Form3!U155,Form3!V155)/140)*100,0), "")</f>
        <v/>
      </c>
      <c r="AB155" s="1" t="str">
        <f>IF(Analysis[[#This Row],[Phy]]="","",RANK(Analysis[[#This Row],[Phy]],Analysis[Phy],0))</f>
        <v/>
      </c>
      <c r="AC15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5" s="1" t="str">
        <f>IF(OR(Form3!W155&lt;&gt;"",Form3!X155&lt;&gt;""),ROUND((SUM(Form3!W155,Form3!X155)/150)*100,0), "")</f>
        <v/>
      </c>
      <c r="AE155" s="1" t="str">
        <f>IF(Analysis[Sod]="","",RANK(Analysis[[#This Row],[Sod]],Analysis[Sod], 0))</f>
        <v/>
      </c>
      <c r="AF15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5" s="1" t="str">
        <f>IF(OR(Form3!Y155&lt;&gt;"",Form3!Z155&lt;&gt;""),ROUND((SUM(Form3!Y155,Form3!Z155)/150)*100,0), "")</f>
        <v/>
      </c>
      <c r="AH155" s="1" t="str">
        <f>IF(Analysis[Bk]="","",RANK(Analysis[[#This Row],[Bk]],Analysis[Bk], 0))</f>
        <v/>
      </c>
      <c r="AI15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5" s="1"/>
      <c r="AK155" s="1"/>
    </row>
    <row r="156" spans="1:37" x14ac:dyDescent="0.25">
      <c r="A156" s="1" t="str">
        <f>IF(Form3!A156="","",Form3!A156)</f>
        <v/>
      </c>
      <c r="B156" s="1" t="str">
        <f>IF(Form3!B156="","",Form3!B156)</f>
        <v/>
      </c>
      <c r="C156" s="1" t="str">
        <f>IF(OR(Form3!C156&lt;&gt;"",Form3!D156&lt;&gt;"" ),ROUND(((Form3!C156+Form3!D156)/140)*100,0),"")</f>
        <v/>
      </c>
      <c r="D156" s="1" t="str">
        <f>IF(Analysis[[#This Row],[Agr]]="","", RANK(Analysis[[#This Row],[Agr]],Analysis[Agr],0))</f>
        <v/>
      </c>
      <c r="E15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6" s="1" t="str">
        <f>IF(OR(Form3!E156&lt;&gt;"",Form3!F156&lt;&gt;""),ROUND((SUM(Form3!E156,Form3!F156)/140)*100,0),"")</f>
        <v/>
      </c>
      <c r="G156" s="1" t="str">
        <f>IF(Analysis[Bio]="","",RANK(Analysis[[#This Row],[Bio]],Analysis[Bio],0))</f>
        <v/>
      </c>
      <c r="H15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6" s="1" t="str">
        <f>IF(OR(Form3!G156&lt;&gt;"",Form3!H156&lt;&gt;""),ROUND((SUM(Form3!G156,Form3!H156)/140)*100,0),"")</f>
        <v/>
      </c>
      <c r="J156" s="1" t="str">
        <f>IF(Analysis[[#This Row],[Chem]]="","",RANK(Analysis[[#This Row],[Chem]],Analysis[Chem],0))</f>
        <v/>
      </c>
      <c r="K15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6" s="1" t="str">
        <f>IF(OR(Form3!I156&lt;&gt;"",Form3!J156&lt;&gt;"",Form3!K156&lt;&gt;""),ROUND((SUM(Form3!I156:'Form3'!K156)/220)*100,0),"")</f>
        <v/>
      </c>
      <c r="M156" s="1" t="str">
        <f>IF(Analysis[Chi]="","",RANK(Analysis[[#This Row],[Chi]],Analysis[Chi],0))</f>
        <v/>
      </c>
      <c r="N15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6" s="1" t="str">
        <f>IF(OR(Form3!L156&lt;&gt;"",Form3!M156&lt;&gt;"",Form3!N156&lt;&gt;""),ROUND((SUM(Form3!L156:'Form3'!N156)/200)*100,0),"")</f>
        <v/>
      </c>
      <c r="P156" s="1" t="str">
        <f>IF(Analysis[Eng]="","",RANK(Analysis[[#This Row],[Eng]],Analysis[Eng],))</f>
        <v/>
      </c>
      <c r="Q15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6" s="1" t="str">
        <f>IF(OR(Form3!O156&lt;&gt;"",Form3!P156&lt;&gt;""),ROUND((SUM(Form3!O156,Form3!P156)/100)*100,0),"")</f>
        <v/>
      </c>
      <c r="S156" s="1" t="str">
        <f>IF(Analysis[[#This Row],[Geo]]="","",RANK(Analysis[Geo],Analysis[Geo],0))</f>
        <v/>
      </c>
      <c r="T15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6" s="1" t="str">
        <f>IF(OR(Form3!Q156&lt;&gt;"",Form3!R156&lt;&gt;""),ROUND((SUM(Form3!Q156,Form3!R156)/150)*100,0),"")</f>
        <v/>
      </c>
      <c r="V156" s="1" t="str">
        <f>IF(Analysis[His]="","",RANK(Analysis[[#This Row],[His]], Analysis[His],0))</f>
        <v/>
      </c>
      <c r="W15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6" s="1" t="str">
        <f>IF(OR(Form3!S156&lt;&gt;"",Form3!T156&lt;&gt;""),ROUND((SUM(Form3!S156,Form3!T156)/200)*100,0),"")</f>
        <v/>
      </c>
      <c r="Y156" s="1" t="str">
        <f>IF(Analysis[Maths]="","",RANK(Analysis[[#This Row],[Maths]],Analysis[Maths],0))</f>
        <v/>
      </c>
      <c r="Z15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6" s="1" t="str">
        <f>IF(OR(Form3!U156&lt;&gt;"",Form3!V156&lt;&gt;""),ROUND((SUM(Form3!U156,Form3!V156)/140)*100,0), "")</f>
        <v/>
      </c>
      <c r="AB156" s="1" t="str">
        <f>IF(Analysis[[#This Row],[Phy]]="","",RANK(Analysis[[#This Row],[Phy]],Analysis[Phy],0))</f>
        <v/>
      </c>
      <c r="AC15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6" s="1" t="str">
        <f>IF(OR(Form3!W156&lt;&gt;"",Form3!X156&lt;&gt;""),ROUND((SUM(Form3!W156,Form3!X156)/150)*100,0), "")</f>
        <v/>
      </c>
      <c r="AE156" s="1" t="str">
        <f>IF(Analysis[Sod]="","",RANK(Analysis[[#This Row],[Sod]],Analysis[Sod], 0))</f>
        <v/>
      </c>
      <c r="AF15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6" s="1" t="str">
        <f>IF(OR(Form3!Y156&lt;&gt;"",Form3!Z156&lt;&gt;""),ROUND((SUM(Form3!Y156,Form3!Z156)/150)*100,0), "")</f>
        <v/>
      </c>
      <c r="AH156" s="1" t="str">
        <f>IF(Analysis[Bk]="","",RANK(Analysis[[#This Row],[Bk]],Analysis[Bk], 0))</f>
        <v/>
      </c>
      <c r="AI15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6" s="1"/>
      <c r="AK156" s="1"/>
    </row>
    <row r="157" spans="1:37" x14ac:dyDescent="0.25">
      <c r="A157" s="1" t="str">
        <f>IF(Form3!A157="","",Form3!A157)</f>
        <v/>
      </c>
      <c r="B157" s="1" t="str">
        <f>IF(Form3!B157="","",Form3!B157)</f>
        <v/>
      </c>
      <c r="C157" s="1" t="str">
        <f>IF(OR(Form3!C157&lt;&gt;"",Form3!D157&lt;&gt;"" ),ROUND(((Form3!C157+Form3!D157)/140)*100,0),"")</f>
        <v/>
      </c>
      <c r="D157" s="1" t="str">
        <f>IF(Analysis[[#This Row],[Agr]]="","", RANK(Analysis[[#This Row],[Agr]],Analysis[Agr],0))</f>
        <v/>
      </c>
      <c r="E15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7" s="1" t="str">
        <f>IF(OR(Form3!E157&lt;&gt;"",Form3!F157&lt;&gt;""),ROUND((SUM(Form3!E157,Form3!F157)/140)*100,0),"")</f>
        <v/>
      </c>
      <c r="G157" s="1" t="str">
        <f>IF(Analysis[Bio]="","",RANK(Analysis[[#This Row],[Bio]],Analysis[Bio],0))</f>
        <v/>
      </c>
      <c r="H15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7" s="1" t="str">
        <f>IF(OR(Form3!G157&lt;&gt;"",Form3!H157&lt;&gt;""),ROUND((SUM(Form3!G157,Form3!H157)/140)*100,0),"")</f>
        <v/>
      </c>
      <c r="J157" s="1" t="str">
        <f>IF(Analysis[[#This Row],[Chem]]="","",RANK(Analysis[[#This Row],[Chem]],Analysis[Chem],0))</f>
        <v/>
      </c>
      <c r="K15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7" s="1" t="str">
        <f>IF(OR(Form3!I157&lt;&gt;"",Form3!J157&lt;&gt;"",Form3!K157&lt;&gt;""),ROUND((SUM(Form3!I157:'Form3'!K157)/220)*100,0),"")</f>
        <v/>
      </c>
      <c r="M157" s="1" t="str">
        <f>IF(Analysis[Chi]="","",RANK(Analysis[[#This Row],[Chi]],Analysis[Chi],0))</f>
        <v/>
      </c>
      <c r="N15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7" s="1" t="str">
        <f>IF(OR(Form3!L157&lt;&gt;"",Form3!M157&lt;&gt;"",Form3!N157&lt;&gt;""),ROUND((SUM(Form3!L157:'Form3'!N157)/200)*100,0),"")</f>
        <v/>
      </c>
      <c r="P157" s="1" t="str">
        <f>IF(Analysis[Eng]="","",RANK(Analysis[[#This Row],[Eng]],Analysis[Eng],))</f>
        <v/>
      </c>
      <c r="Q15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7" s="1" t="str">
        <f>IF(OR(Form3!O157&lt;&gt;"",Form3!P157&lt;&gt;""),ROUND((SUM(Form3!O157,Form3!P157)/100)*100,0),"")</f>
        <v/>
      </c>
      <c r="S157" s="1" t="str">
        <f>IF(Analysis[[#This Row],[Geo]]="","",RANK(Analysis[Geo],Analysis[Geo],0))</f>
        <v/>
      </c>
      <c r="T15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7" s="1" t="str">
        <f>IF(OR(Form3!Q157&lt;&gt;"",Form3!R157&lt;&gt;""),ROUND((SUM(Form3!Q157,Form3!R157)/150)*100,0),"")</f>
        <v/>
      </c>
      <c r="V157" s="1" t="str">
        <f>IF(Analysis[His]="","",RANK(Analysis[[#This Row],[His]], Analysis[His],0))</f>
        <v/>
      </c>
      <c r="W15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7" s="1" t="str">
        <f>IF(OR(Form3!S157&lt;&gt;"",Form3!T157&lt;&gt;""),ROUND((SUM(Form3!S157,Form3!T157)/200)*100,0),"")</f>
        <v/>
      </c>
      <c r="Y157" s="1" t="str">
        <f>IF(Analysis[Maths]="","",RANK(Analysis[[#This Row],[Maths]],Analysis[Maths],0))</f>
        <v/>
      </c>
      <c r="Z15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7" s="1" t="str">
        <f>IF(OR(Form3!U157&lt;&gt;"",Form3!V157&lt;&gt;""),ROUND((SUM(Form3!U157,Form3!V157)/140)*100,0), "")</f>
        <v/>
      </c>
      <c r="AB157" s="1" t="str">
        <f>IF(Analysis[[#This Row],[Phy]]="","",RANK(Analysis[[#This Row],[Phy]],Analysis[Phy],0))</f>
        <v/>
      </c>
      <c r="AC15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7" s="1" t="str">
        <f>IF(OR(Form3!W157&lt;&gt;"",Form3!X157&lt;&gt;""),ROUND((SUM(Form3!W157,Form3!X157)/150)*100,0), "")</f>
        <v/>
      </c>
      <c r="AE157" s="1" t="str">
        <f>IF(Analysis[Sod]="","",RANK(Analysis[[#This Row],[Sod]],Analysis[Sod], 0))</f>
        <v/>
      </c>
      <c r="AF15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7" s="1" t="str">
        <f>IF(OR(Form3!Y157&lt;&gt;"",Form3!Z157&lt;&gt;""),ROUND((SUM(Form3!Y157,Form3!Z157)/150)*100,0), "")</f>
        <v/>
      </c>
      <c r="AH157" s="1" t="str">
        <f>IF(Analysis[Bk]="","",RANK(Analysis[[#This Row],[Bk]],Analysis[Bk], 0))</f>
        <v/>
      </c>
      <c r="AI15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7" s="1"/>
      <c r="AK157" s="1"/>
    </row>
    <row r="158" spans="1:37" x14ac:dyDescent="0.25">
      <c r="A158" s="1" t="str">
        <f>IF(Form3!A158="","",Form3!A158)</f>
        <v/>
      </c>
      <c r="B158" s="1" t="str">
        <f>IF(Form3!B158="","",Form3!B158)</f>
        <v/>
      </c>
      <c r="C158" s="1" t="str">
        <f>IF(OR(Form3!C158&lt;&gt;"",Form3!D158&lt;&gt;"" ),ROUND(((Form3!C158+Form3!D158)/140)*100,0),"")</f>
        <v/>
      </c>
      <c r="D158" s="1" t="str">
        <f>IF(Analysis[[#This Row],[Agr]]="","", RANK(Analysis[[#This Row],[Agr]],Analysis[Agr],0))</f>
        <v/>
      </c>
      <c r="E15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8" s="1" t="str">
        <f>IF(OR(Form3!E158&lt;&gt;"",Form3!F158&lt;&gt;""),ROUND((SUM(Form3!E158,Form3!F158)/140)*100,0),"")</f>
        <v/>
      </c>
      <c r="G158" s="1" t="str">
        <f>IF(Analysis[Bio]="","",RANK(Analysis[[#This Row],[Bio]],Analysis[Bio],0))</f>
        <v/>
      </c>
      <c r="H15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8" s="1" t="str">
        <f>IF(OR(Form3!G158&lt;&gt;"",Form3!H158&lt;&gt;""),ROUND((SUM(Form3!G158,Form3!H158)/140)*100,0),"")</f>
        <v/>
      </c>
      <c r="J158" s="1" t="str">
        <f>IF(Analysis[[#This Row],[Chem]]="","",RANK(Analysis[[#This Row],[Chem]],Analysis[Chem],0))</f>
        <v/>
      </c>
      <c r="K15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8" s="1" t="str">
        <f>IF(OR(Form3!I158&lt;&gt;"",Form3!J158&lt;&gt;"",Form3!K158&lt;&gt;""),ROUND((SUM(Form3!I158:'Form3'!K158)/220)*100,0),"")</f>
        <v/>
      </c>
      <c r="M158" s="1" t="str">
        <f>IF(Analysis[Chi]="","",RANK(Analysis[[#This Row],[Chi]],Analysis[Chi],0))</f>
        <v/>
      </c>
      <c r="N15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8" s="1" t="str">
        <f>IF(OR(Form3!L158&lt;&gt;"",Form3!M158&lt;&gt;"",Form3!N158&lt;&gt;""),ROUND((SUM(Form3!L158:'Form3'!N158)/200)*100,0),"")</f>
        <v/>
      </c>
      <c r="P158" s="1" t="str">
        <f>IF(Analysis[Eng]="","",RANK(Analysis[[#This Row],[Eng]],Analysis[Eng],))</f>
        <v/>
      </c>
      <c r="Q15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8" s="1" t="str">
        <f>IF(OR(Form3!O158&lt;&gt;"",Form3!P158&lt;&gt;""),ROUND((SUM(Form3!O158,Form3!P158)/100)*100,0),"")</f>
        <v/>
      </c>
      <c r="S158" s="1" t="str">
        <f>IF(Analysis[[#This Row],[Geo]]="","",RANK(Analysis[Geo],Analysis[Geo],0))</f>
        <v/>
      </c>
      <c r="T15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8" s="1" t="str">
        <f>IF(OR(Form3!Q158&lt;&gt;"",Form3!R158&lt;&gt;""),ROUND((SUM(Form3!Q158,Form3!R158)/150)*100,0),"")</f>
        <v/>
      </c>
      <c r="V158" s="1" t="str">
        <f>IF(Analysis[His]="","",RANK(Analysis[[#This Row],[His]], Analysis[His],0))</f>
        <v/>
      </c>
      <c r="W15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8" s="1" t="str">
        <f>IF(OR(Form3!S158&lt;&gt;"",Form3!T158&lt;&gt;""),ROUND((SUM(Form3!S158,Form3!T158)/200)*100,0),"")</f>
        <v/>
      </c>
      <c r="Y158" s="1" t="str">
        <f>IF(Analysis[Maths]="","",RANK(Analysis[[#This Row],[Maths]],Analysis[Maths],0))</f>
        <v/>
      </c>
      <c r="Z15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8" s="1" t="str">
        <f>IF(OR(Form3!U158&lt;&gt;"",Form3!V158&lt;&gt;""),ROUND((SUM(Form3!U158,Form3!V158)/140)*100,0), "")</f>
        <v/>
      </c>
      <c r="AB158" s="1" t="str">
        <f>IF(Analysis[[#This Row],[Phy]]="","",RANK(Analysis[[#This Row],[Phy]],Analysis[Phy],0))</f>
        <v/>
      </c>
      <c r="AC15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8" s="1" t="str">
        <f>IF(OR(Form3!W158&lt;&gt;"",Form3!X158&lt;&gt;""),ROUND((SUM(Form3!W158,Form3!X158)/150)*100,0), "")</f>
        <v/>
      </c>
      <c r="AE158" s="1" t="str">
        <f>IF(Analysis[Sod]="","",RANK(Analysis[[#This Row],[Sod]],Analysis[Sod], 0))</f>
        <v/>
      </c>
      <c r="AF15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8" s="1" t="str">
        <f>IF(OR(Form3!Y158&lt;&gt;"",Form3!Z158&lt;&gt;""),ROUND((SUM(Form3!Y158,Form3!Z158)/150)*100,0), "")</f>
        <v/>
      </c>
      <c r="AH158" s="1" t="str">
        <f>IF(Analysis[Bk]="","",RANK(Analysis[[#This Row],[Bk]],Analysis[Bk], 0))</f>
        <v/>
      </c>
      <c r="AI15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8" s="1"/>
      <c r="AK158" s="1"/>
    </row>
    <row r="159" spans="1:37" x14ac:dyDescent="0.25">
      <c r="A159" s="1" t="str">
        <f>IF(Form3!A159="","",Form3!A159)</f>
        <v/>
      </c>
      <c r="B159" s="1" t="str">
        <f>IF(Form3!B159="","",Form3!B159)</f>
        <v/>
      </c>
      <c r="C159" s="1" t="str">
        <f>IF(OR(Form3!C159&lt;&gt;"",Form3!D159&lt;&gt;"" ),ROUND(((Form3!C159+Form3!D159)/140)*100,0),"")</f>
        <v/>
      </c>
      <c r="D159" s="1" t="str">
        <f>IF(Analysis[[#This Row],[Agr]]="","", RANK(Analysis[[#This Row],[Agr]],Analysis[Agr],0))</f>
        <v/>
      </c>
      <c r="E15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59" s="1" t="str">
        <f>IF(OR(Form3!E159&lt;&gt;"",Form3!F159&lt;&gt;""),ROUND((SUM(Form3!E159,Form3!F159)/140)*100,0),"")</f>
        <v/>
      </c>
      <c r="G159" s="1" t="str">
        <f>IF(Analysis[Bio]="","",RANK(Analysis[[#This Row],[Bio]],Analysis[Bio],0))</f>
        <v/>
      </c>
      <c r="H15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59" s="1" t="str">
        <f>IF(OR(Form3!G159&lt;&gt;"",Form3!H159&lt;&gt;""),ROUND((SUM(Form3!G159,Form3!H159)/140)*100,0),"")</f>
        <v/>
      </c>
      <c r="J159" s="1" t="str">
        <f>IF(Analysis[[#This Row],[Chem]]="","",RANK(Analysis[[#This Row],[Chem]],Analysis[Chem],0))</f>
        <v/>
      </c>
      <c r="K15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59" s="1" t="str">
        <f>IF(OR(Form3!I159&lt;&gt;"",Form3!J159&lt;&gt;"",Form3!K159&lt;&gt;""),ROUND((SUM(Form3!I159:'Form3'!K159)/220)*100,0),"")</f>
        <v/>
      </c>
      <c r="M159" s="1" t="str">
        <f>IF(Analysis[Chi]="","",RANK(Analysis[[#This Row],[Chi]],Analysis[Chi],0))</f>
        <v/>
      </c>
      <c r="N15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59" s="1" t="str">
        <f>IF(OR(Form3!L159&lt;&gt;"",Form3!M159&lt;&gt;"",Form3!N159&lt;&gt;""),ROUND((SUM(Form3!L159:'Form3'!N159)/200)*100,0),"")</f>
        <v/>
      </c>
      <c r="P159" s="1" t="str">
        <f>IF(Analysis[Eng]="","",RANK(Analysis[[#This Row],[Eng]],Analysis[Eng],))</f>
        <v/>
      </c>
      <c r="Q15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59" s="1" t="str">
        <f>IF(OR(Form3!O159&lt;&gt;"",Form3!P159&lt;&gt;""),ROUND((SUM(Form3!O159,Form3!P159)/100)*100,0),"")</f>
        <v/>
      </c>
      <c r="S159" s="1" t="str">
        <f>IF(Analysis[[#This Row],[Geo]]="","",RANK(Analysis[Geo],Analysis[Geo],0))</f>
        <v/>
      </c>
      <c r="T15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59" s="1" t="str">
        <f>IF(OR(Form3!Q159&lt;&gt;"",Form3!R159&lt;&gt;""),ROUND((SUM(Form3!Q159,Form3!R159)/150)*100,0),"")</f>
        <v/>
      </c>
      <c r="V159" s="1" t="str">
        <f>IF(Analysis[His]="","",RANK(Analysis[[#This Row],[His]], Analysis[His],0))</f>
        <v/>
      </c>
      <c r="W15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59" s="1" t="str">
        <f>IF(OR(Form3!S159&lt;&gt;"",Form3!T159&lt;&gt;""),ROUND((SUM(Form3!S159,Form3!T159)/200)*100,0),"")</f>
        <v/>
      </c>
      <c r="Y159" s="1" t="str">
        <f>IF(Analysis[Maths]="","",RANK(Analysis[[#This Row],[Maths]],Analysis[Maths],0))</f>
        <v/>
      </c>
      <c r="Z15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59" s="1" t="str">
        <f>IF(OR(Form3!U159&lt;&gt;"",Form3!V159&lt;&gt;""),ROUND((SUM(Form3!U159,Form3!V159)/140)*100,0), "")</f>
        <v/>
      </c>
      <c r="AB159" s="1" t="str">
        <f>IF(Analysis[[#This Row],[Phy]]="","",RANK(Analysis[[#This Row],[Phy]],Analysis[Phy],0))</f>
        <v/>
      </c>
      <c r="AC15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59" s="1" t="str">
        <f>IF(OR(Form3!W159&lt;&gt;"",Form3!X159&lt;&gt;""),ROUND((SUM(Form3!W159,Form3!X159)/150)*100,0), "")</f>
        <v/>
      </c>
      <c r="AE159" s="1" t="str">
        <f>IF(Analysis[Sod]="","",RANK(Analysis[[#This Row],[Sod]],Analysis[Sod], 0))</f>
        <v/>
      </c>
      <c r="AF15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59" s="1" t="str">
        <f>IF(OR(Form3!Y159&lt;&gt;"",Form3!Z159&lt;&gt;""),ROUND((SUM(Form3!Y159,Form3!Z159)/150)*100,0), "")</f>
        <v/>
      </c>
      <c r="AH159" s="1" t="str">
        <f>IF(Analysis[Bk]="","",RANK(Analysis[[#This Row],[Bk]],Analysis[Bk], 0))</f>
        <v/>
      </c>
      <c r="AI15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59" s="1"/>
      <c r="AK159" s="1"/>
    </row>
    <row r="160" spans="1:37" x14ac:dyDescent="0.25">
      <c r="A160" s="1" t="str">
        <f>IF(Form3!A160="","",Form3!A160)</f>
        <v/>
      </c>
      <c r="B160" s="1" t="str">
        <f>IF(Form3!B160="","",Form3!B160)</f>
        <v/>
      </c>
      <c r="C160" s="1" t="str">
        <f>IF(OR(Form3!C160&lt;&gt;"",Form3!D160&lt;&gt;"" ),ROUND(((Form3!C160+Form3!D160)/140)*100,0),"")</f>
        <v/>
      </c>
      <c r="D160" s="1" t="str">
        <f>IF(Analysis[[#This Row],[Agr]]="","", RANK(Analysis[[#This Row],[Agr]],Analysis[Agr],0))</f>
        <v/>
      </c>
      <c r="E16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0" s="1" t="str">
        <f>IF(OR(Form3!E160&lt;&gt;"",Form3!F160&lt;&gt;""),ROUND((SUM(Form3!E160,Form3!F160)/140)*100,0),"")</f>
        <v/>
      </c>
      <c r="G160" s="1" t="str">
        <f>IF(Analysis[Bio]="","",RANK(Analysis[[#This Row],[Bio]],Analysis[Bio],0))</f>
        <v/>
      </c>
      <c r="H16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0" s="1" t="str">
        <f>IF(OR(Form3!G160&lt;&gt;"",Form3!H160&lt;&gt;""),ROUND((SUM(Form3!G160,Form3!H160)/140)*100,0),"")</f>
        <v/>
      </c>
      <c r="J160" s="1" t="str">
        <f>IF(Analysis[[#This Row],[Chem]]="","",RANK(Analysis[[#This Row],[Chem]],Analysis[Chem],0))</f>
        <v/>
      </c>
      <c r="K16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0" s="1" t="str">
        <f>IF(OR(Form3!I160&lt;&gt;"",Form3!J160&lt;&gt;"",Form3!K160&lt;&gt;""),ROUND((SUM(Form3!I160:'Form3'!K160)/220)*100,0),"")</f>
        <v/>
      </c>
      <c r="M160" s="1" t="str">
        <f>IF(Analysis[Chi]="","",RANK(Analysis[[#This Row],[Chi]],Analysis[Chi],0))</f>
        <v/>
      </c>
      <c r="N16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0" s="1" t="str">
        <f>IF(OR(Form3!L160&lt;&gt;"",Form3!M160&lt;&gt;"",Form3!N160&lt;&gt;""),ROUND((SUM(Form3!L160:'Form3'!N160)/200)*100,0),"")</f>
        <v/>
      </c>
      <c r="P160" s="1" t="str">
        <f>IF(Analysis[Eng]="","",RANK(Analysis[[#This Row],[Eng]],Analysis[Eng],))</f>
        <v/>
      </c>
      <c r="Q16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0" s="1" t="str">
        <f>IF(OR(Form3!O160&lt;&gt;"",Form3!P160&lt;&gt;""),ROUND((SUM(Form3!O160,Form3!P160)/100)*100,0),"")</f>
        <v/>
      </c>
      <c r="S160" s="1" t="str">
        <f>IF(Analysis[[#This Row],[Geo]]="","",RANK(Analysis[Geo],Analysis[Geo],0))</f>
        <v/>
      </c>
      <c r="T16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0" s="1" t="str">
        <f>IF(OR(Form3!Q160&lt;&gt;"",Form3!R160&lt;&gt;""),ROUND((SUM(Form3!Q160,Form3!R160)/150)*100,0),"")</f>
        <v/>
      </c>
      <c r="V160" s="1" t="str">
        <f>IF(Analysis[His]="","",RANK(Analysis[[#This Row],[His]], Analysis[His],0))</f>
        <v/>
      </c>
      <c r="W16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0" s="1" t="str">
        <f>IF(OR(Form3!S160&lt;&gt;"",Form3!T160&lt;&gt;""),ROUND((SUM(Form3!S160,Form3!T160)/200)*100,0),"")</f>
        <v/>
      </c>
      <c r="Y160" s="1" t="str">
        <f>IF(Analysis[Maths]="","",RANK(Analysis[[#This Row],[Maths]],Analysis[Maths],0))</f>
        <v/>
      </c>
      <c r="Z16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0" s="1" t="str">
        <f>IF(OR(Form3!U160&lt;&gt;"",Form3!V160&lt;&gt;""),ROUND((SUM(Form3!U160,Form3!V160)/140)*100,0), "")</f>
        <v/>
      </c>
      <c r="AB160" s="1" t="str">
        <f>IF(Analysis[[#This Row],[Phy]]="","",RANK(Analysis[[#This Row],[Phy]],Analysis[Phy],0))</f>
        <v/>
      </c>
      <c r="AC16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0" s="1" t="str">
        <f>IF(OR(Form3!W160&lt;&gt;"",Form3!X160&lt;&gt;""),ROUND((SUM(Form3!W160,Form3!X160)/150)*100,0), "")</f>
        <v/>
      </c>
      <c r="AE160" s="1" t="str">
        <f>IF(Analysis[Sod]="","",RANK(Analysis[[#This Row],[Sod]],Analysis[Sod], 0))</f>
        <v/>
      </c>
      <c r="AF16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0" s="1" t="str">
        <f>IF(OR(Form3!Y160&lt;&gt;"",Form3!Z160&lt;&gt;""),ROUND((SUM(Form3!Y160,Form3!Z160)/150)*100,0), "")</f>
        <v/>
      </c>
      <c r="AH160" s="1" t="str">
        <f>IF(Analysis[Bk]="","",RANK(Analysis[[#This Row],[Bk]],Analysis[Bk], 0))</f>
        <v/>
      </c>
      <c r="AI16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0" s="1"/>
      <c r="AK160" s="1"/>
    </row>
    <row r="161" spans="1:37" x14ac:dyDescent="0.25">
      <c r="A161" s="1" t="str">
        <f>IF(Form3!A161="","",Form3!A161)</f>
        <v/>
      </c>
      <c r="B161" s="1" t="str">
        <f>IF(Form3!B161="","",Form3!B161)</f>
        <v/>
      </c>
      <c r="C161" s="1" t="str">
        <f>IF(OR(Form3!C161&lt;&gt;"",Form3!D161&lt;&gt;"" ),ROUND(((Form3!C161+Form3!D161)/140)*100,0),"")</f>
        <v/>
      </c>
      <c r="D161" s="1" t="str">
        <f>IF(Analysis[[#This Row],[Agr]]="","", RANK(Analysis[[#This Row],[Agr]],Analysis[Agr],0))</f>
        <v/>
      </c>
      <c r="E16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1" s="1" t="str">
        <f>IF(OR(Form3!E161&lt;&gt;"",Form3!F161&lt;&gt;""),ROUND((SUM(Form3!E161,Form3!F161)/140)*100,0),"")</f>
        <v/>
      </c>
      <c r="G161" s="1" t="str">
        <f>IF(Analysis[Bio]="","",RANK(Analysis[[#This Row],[Bio]],Analysis[Bio],0))</f>
        <v/>
      </c>
      <c r="H16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1" s="1" t="str">
        <f>IF(OR(Form3!G161&lt;&gt;"",Form3!H161&lt;&gt;""),ROUND((SUM(Form3!G161,Form3!H161)/140)*100,0),"")</f>
        <v/>
      </c>
      <c r="J161" s="1" t="str">
        <f>IF(Analysis[[#This Row],[Chem]]="","",RANK(Analysis[[#This Row],[Chem]],Analysis[Chem],0))</f>
        <v/>
      </c>
      <c r="K16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1" s="1" t="str">
        <f>IF(OR(Form3!I161&lt;&gt;"",Form3!J161&lt;&gt;"",Form3!K161&lt;&gt;""),ROUND((SUM(Form3!I161:'Form3'!K161)/220)*100,0),"")</f>
        <v/>
      </c>
      <c r="M161" s="1" t="str">
        <f>IF(Analysis[Chi]="","",RANK(Analysis[[#This Row],[Chi]],Analysis[Chi],0))</f>
        <v/>
      </c>
      <c r="N16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1" s="1" t="str">
        <f>IF(OR(Form3!L161&lt;&gt;"",Form3!M161&lt;&gt;"",Form3!N161&lt;&gt;""),ROUND((SUM(Form3!L161:'Form3'!N161)/200)*100,0),"")</f>
        <v/>
      </c>
      <c r="P161" s="1" t="str">
        <f>IF(Analysis[Eng]="","",RANK(Analysis[[#This Row],[Eng]],Analysis[Eng],))</f>
        <v/>
      </c>
      <c r="Q16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1" s="1" t="str">
        <f>IF(OR(Form3!O161&lt;&gt;"",Form3!P161&lt;&gt;""),ROUND((SUM(Form3!O161,Form3!P161)/100)*100,0),"")</f>
        <v/>
      </c>
      <c r="S161" s="1" t="str">
        <f>IF(Analysis[[#This Row],[Geo]]="","",RANK(Analysis[Geo],Analysis[Geo],0))</f>
        <v/>
      </c>
      <c r="T16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1" s="1" t="str">
        <f>IF(OR(Form3!Q161&lt;&gt;"",Form3!R161&lt;&gt;""),ROUND((SUM(Form3!Q161,Form3!R161)/150)*100,0),"")</f>
        <v/>
      </c>
      <c r="V161" s="1" t="str">
        <f>IF(Analysis[His]="","",RANK(Analysis[[#This Row],[His]], Analysis[His],0))</f>
        <v/>
      </c>
      <c r="W16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1" s="1" t="str">
        <f>IF(OR(Form3!S161&lt;&gt;"",Form3!T161&lt;&gt;""),ROUND((SUM(Form3!S161,Form3!T161)/200)*100,0),"")</f>
        <v/>
      </c>
      <c r="Y161" s="1" t="str">
        <f>IF(Analysis[Maths]="","",RANK(Analysis[[#This Row],[Maths]],Analysis[Maths],0))</f>
        <v/>
      </c>
      <c r="Z16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1" s="1" t="str">
        <f>IF(OR(Form3!U161&lt;&gt;"",Form3!V161&lt;&gt;""),ROUND((SUM(Form3!U161,Form3!V161)/140)*100,0), "")</f>
        <v/>
      </c>
      <c r="AB161" s="1" t="str">
        <f>IF(Analysis[[#This Row],[Phy]]="","",RANK(Analysis[[#This Row],[Phy]],Analysis[Phy],0))</f>
        <v/>
      </c>
      <c r="AC16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1" s="1" t="str">
        <f>IF(OR(Form3!W161&lt;&gt;"",Form3!X161&lt;&gt;""),ROUND((SUM(Form3!W161,Form3!X161)/150)*100,0), "")</f>
        <v/>
      </c>
      <c r="AE161" s="1" t="str">
        <f>IF(Analysis[Sod]="","",RANK(Analysis[[#This Row],[Sod]],Analysis[Sod], 0))</f>
        <v/>
      </c>
      <c r="AF16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1" s="1" t="str">
        <f>IF(OR(Form3!Y161&lt;&gt;"",Form3!Z161&lt;&gt;""),ROUND((SUM(Form3!Y161,Form3!Z161)/150)*100,0), "")</f>
        <v/>
      </c>
      <c r="AH161" s="1" t="str">
        <f>IF(Analysis[Bk]="","",RANK(Analysis[[#This Row],[Bk]],Analysis[Bk], 0))</f>
        <v/>
      </c>
      <c r="AI16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1" s="1"/>
      <c r="AK161" s="1"/>
    </row>
    <row r="162" spans="1:37" x14ac:dyDescent="0.25">
      <c r="A162" s="1" t="str">
        <f>IF(Form3!A162="","",Form3!A162)</f>
        <v/>
      </c>
      <c r="B162" s="1" t="str">
        <f>IF(Form3!B162="","",Form3!B162)</f>
        <v/>
      </c>
      <c r="C162" s="1" t="str">
        <f>IF(OR(Form3!C162&lt;&gt;"",Form3!D162&lt;&gt;"" ),ROUND(((Form3!C162+Form3!D162)/140)*100,0),"")</f>
        <v/>
      </c>
      <c r="D162" s="1" t="str">
        <f>IF(Analysis[[#This Row],[Agr]]="","", RANK(Analysis[[#This Row],[Agr]],Analysis[Agr],0))</f>
        <v/>
      </c>
      <c r="E16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2" s="1" t="str">
        <f>IF(OR(Form3!E162&lt;&gt;"",Form3!F162&lt;&gt;""),ROUND((SUM(Form3!E162,Form3!F162)/140)*100,0),"")</f>
        <v/>
      </c>
      <c r="G162" s="1" t="str">
        <f>IF(Analysis[Bio]="","",RANK(Analysis[[#This Row],[Bio]],Analysis[Bio],0))</f>
        <v/>
      </c>
      <c r="H16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2" s="1" t="str">
        <f>IF(OR(Form3!G162&lt;&gt;"",Form3!H162&lt;&gt;""),ROUND((SUM(Form3!G162,Form3!H162)/140)*100,0),"")</f>
        <v/>
      </c>
      <c r="J162" s="1" t="str">
        <f>IF(Analysis[[#This Row],[Chem]]="","",RANK(Analysis[[#This Row],[Chem]],Analysis[Chem],0))</f>
        <v/>
      </c>
      <c r="K16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2" s="1" t="str">
        <f>IF(OR(Form3!I162&lt;&gt;"",Form3!J162&lt;&gt;"",Form3!K162&lt;&gt;""),ROUND((SUM(Form3!I162:'Form3'!K162)/220)*100,0),"")</f>
        <v/>
      </c>
      <c r="M162" s="1" t="str">
        <f>IF(Analysis[Chi]="","",RANK(Analysis[[#This Row],[Chi]],Analysis[Chi],0))</f>
        <v/>
      </c>
      <c r="N16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2" s="1" t="str">
        <f>IF(OR(Form3!L162&lt;&gt;"",Form3!M162&lt;&gt;"",Form3!N162&lt;&gt;""),ROUND((SUM(Form3!L162:'Form3'!N162)/200)*100,0),"")</f>
        <v/>
      </c>
      <c r="P162" s="1" t="str">
        <f>IF(Analysis[Eng]="","",RANK(Analysis[[#This Row],[Eng]],Analysis[Eng],))</f>
        <v/>
      </c>
      <c r="Q16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2" s="1" t="str">
        <f>IF(OR(Form3!O162&lt;&gt;"",Form3!P162&lt;&gt;""),ROUND((SUM(Form3!O162,Form3!P162)/100)*100,0),"")</f>
        <v/>
      </c>
      <c r="S162" s="1" t="str">
        <f>IF(Analysis[[#This Row],[Geo]]="","",RANK(Analysis[Geo],Analysis[Geo],0))</f>
        <v/>
      </c>
      <c r="T16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2" s="1" t="str">
        <f>IF(OR(Form3!Q162&lt;&gt;"",Form3!R162&lt;&gt;""),ROUND((SUM(Form3!Q162,Form3!R162)/150)*100,0),"")</f>
        <v/>
      </c>
      <c r="V162" s="1" t="str">
        <f>IF(Analysis[His]="","",RANK(Analysis[[#This Row],[His]], Analysis[His],0))</f>
        <v/>
      </c>
      <c r="W16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2" s="1" t="str">
        <f>IF(OR(Form3!S162&lt;&gt;"",Form3!T162&lt;&gt;""),ROUND((SUM(Form3!S162,Form3!T162)/200)*100,0),"")</f>
        <v/>
      </c>
      <c r="Y162" s="1" t="str">
        <f>IF(Analysis[Maths]="","",RANK(Analysis[[#This Row],[Maths]],Analysis[Maths],0))</f>
        <v/>
      </c>
      <c r="Z16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2" s="1" t="str">
        <f>IF(OR(Form3!U162&lt;&gt;"",Form3!V162&lt;&gt;""),ROUND((SUM(Form3!U162,Form3!V162)/140)*100,0), "")</f>
        <v/>
      </c>
      <c r="AB162" s="1" t="str">
        <f>IF(Analysis[[#This Row],[Phy]]="","",RANK(Analysis[[#This Row],[Phy]],Analysis[Phy],0))</f>
        <v/>
      </c>
      <c r="AC16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2" s="1" t="str">
        <f>IF(OR(Form3!W162&lt;&gt;"",Form3!X162&lt;&gt;""),ROUND((SUM(Form3!W162,Form3!X162)/150)*100,0), "")</f>
        <v/>
      </c>
      <c r="AE162" s="1" t="str">
        <f>IF(Analysis[Sod]="","",RANK(Analysis[[#This Row],[Sod]],Analysis[Sod], 0))</f>
        <v/>
      </c>
      <c r="AF16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2" s="1" t="str">
        <f>IF(OR(Form3!Y162&lt;&gt;"",Form3!Z162&lt;&gt;""),ROUND((SUM(Form3!Y162,Form3!Z162)/150)*100,0), "")</f>
        <v/>
      </c>
      <c r="AH162" s="1" t="str">
        <f>IF(Analysis[Bk]="","",RANK(Analysis[[#This Row],[Bk]],Analysis[Bk], 0))</f>
        <v/>
      </c>
      <c r="AI16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2" s="1"/>
      <c r="AK162" s="1"/>
    </row>
    <row r="163" spans="1:37" x14ac:dyDescent="0.25">
      <c r="A163" s="1" t="str">
        <f>IF(Form3!A163="","",Form3!A163)</f>
        <v/>
      </c>
      <c r="B163" s="1" t="str">
        <f>IF(Form3!B163="","",Form3!B163)</f>
        <v/>
      </c>
      <c r="C163" s="1" t="str">
        <f>IF(OR(Form3!C163&lt;&gt;"",Form3!D163&lt;&gt;"" ),ROUND(((Form3!C163+Form3!D163)/140)*100,0),"")</f>
        <v/>
      </c>
      <c r="D163" s="1" t="str">
        <f>IF(Analysis[[#This Row],[Agr]]="","", RANK(Analysis[[#This Row],[Agr]],Analysis[Agr],0))</f>
        <v/>
      </c>
      <c r="E16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3" s="1" t="str">
        <f>IF(OR(Form3!E163&lt;&gt;"",Form3!F163&lt;&gt;""),ROUND((SUM(Form3!E163,Form3!F163)/140)*100,0),"")</f>
        <v/>
      </c>
      <c r="G163" s="1" t="str">
        <f>IF(Analysis[Bio]="","",RANK(Analysis[[#This Row],[Bio]],Analysis[Bio],0))</f>
        <v/>
      </c>
      <c r="H16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3" s="1" t="str">
        <f>IF(OR(Form3!G163&lt;&gt;"",Form3!H163&lt;&gt;""),ROUND((SUM(Form3!G163,Form3!H163)/140)*100,0),"")</f>
        <v/>
      </c>
      <c r="J163" s="1" t="str">
        <f>IF(Analysis[[#This Row],[Chem]]="","",RANK(Analysis[[#This Row],[Chem]],Analysis[Chem],0))</f>
        <v/>
      </c>
      <c r="K16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3" s="1" t="str">
        <f>IF(OR(Form3!I163&lt;&gt;"",Form3!J163&lt;&gt;"",Form3!K163&lt;&gt;""),ROUND((SUM(Form3!I163:'Form3'!K163)/220)*100,0),"")</f>
        <v/>
      </c>
      <c r="M163" s="1" t="str">
        <f>IF(Analysis[Chi]="","",RANK(Analysis[[#This Row],[Chi]],Analysis[Chi],0))</f>
        <v/>
      </c>
      <c r="N16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3" s="1" t="str">
        <f>IF(OR(Form3!L163&lt;&gt;"",Form3!M163&lt;&gt;"",Form3!N163&lt;&gt;""),ROUND((SUM(Form3!L163:'Form3'!N163)/200)*100,0),"")</f>
        <v/>
      </c>
      <c r="P163" s="1" t="str">
        <f>IF(Analysis[Eng]="","",RANK(Analysis[[#This Row],[Eng]],Analysis[Eng],))</f>
        <v/>
      </c>
      <c r="Q16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3" s="1" t="str">
        <f>IF(OR(Form3!O163&lt;&gt;"",Form3!P163&lt;&gt;""),ROUND((SUM(Form3!O163,Form3!P163)/100)*100,0),"")</f>
        <v/>
      </c>
      <c r="S163" s="1" t="str">
        <f>IF(Analysis[[#This Row],[Geo]]="","",RANK(Analysis[Geo],Analysis[Geo],0))</f>
        <v/>
      </c>
      <c r="T16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3" s="1" t="str">
        <f>IF(OR(Form3!Q163&lt;&gt;"",Form3!R163&lt;&gt;""),ROUND((SUM(Form3!Q163,Form3!R163)/150)*100,0),"")</f>
        <v/>
      </c>
      <c r="V163" s="1" t="str">
        <f>IF(Analysis[His]="","",RANK(Analysis[[#This Row],[His]], Analysis[His],0))</f>
        <v/>
      </c>
      <c r="W16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3" s="1" t="str">
        <f>IF(OR(Form3!S163&lt;&gt;"",Form3!T163&lt;&gt;""),ROUND((SUM(Form3!S163,Form3!T163)/200)*100,0),"")</f>
        <v/>
      </c>
      <c r="Y163" s="1" t="str">
        <f>IF(Analysis[Maths]="","",RANK(Analysis[[#This Row],[Maths]],Analysis[Maths],0))</f>
        <v/>
      </c>
      <c r="Z16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3" s="1" t="str">
        <f>IF(OR(Form3!U163&lt;&gt;"",Form3!V163&lt;&gt;""),ROUND((SUM(Form3!U163,Form3!V163)/140)*100,0), "")</f>
        <v/>
      </c>
      <c r="AB163" s="1" t="str">
        <f>IF(Analysis[[#This Row],[Phy]]="","",RANK(Analysis[[#This Row],[Phy]],Analysis[Phy],0))</f>
        <v/>
      </c>
      <c r="AC16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3" s="1" t="str">
        <f>IF(OR(Form3!W163&lt;&gt;"",Form3!X163&lt;&gt;""),ROUND((SUM(Form3!W163,Form3!X163)/150)*100,0), "")</f>
        <v/>
      </c>
      <c r="AE163" s="1" t="str">
        <f>IF(Analysis[Sod]="","",RANK(Analysis[[#This Row],[Sod]],Analysis[Sod], 0))</f>
        <v/>
      </c>
      <c r="AF16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3" s="1" t="str">
        <f>IF(OR(Form3!Y163&lt;&gt;"",Form3!Z163&lt;&gt;""),ROUND((SUM(Form3!Y163,Form3!Z163)/150)*100,0), "")</f>
        <v/>
      </c>
      <c r="AH163" s="1" t="str">
        <f>IF(Analysis[Bk]="","",RANK(Analysis[[#This Row],[Bk]],Analysis[Bk], 0))</f>
        <v/>
      </c>
      <c r="AI16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3" s="1"/>
      <c r="AK163" s="1"/>
    </row>
    <row r="164" spans="1:37" x14ac:dyDescent="0.25">
      <c r="A164" s="1" t="str">
        <f>IF(Form3!A164="","",Form3!A164)</f>
        <v/>
      </c>
      <c r="B164" s="1" t="str">
        <f>IF(Form3!B164="","",Form3!B164)</f>
        <v/>
      </c>
      <c r="C164" s="1" t="str">
        <f>IF(OR(Form3!C164&lt;&gt;"",Form3!D164&lt;&gt;"" ),ROUND(((Form3!C164+Form3!D164)/140)*100,0),"")</f>
        <v/>
      </c>
      <c r="D164" s="1" t="str">
        <f>IF(Analysis[[#This Row],[Agr]]="","", RANK(Analysis[[#This Row],[Agr]],Analysis[Agr],0))</f>
        <v/>
      </c>
      <c r="E16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4" s="1" t="str">
        <f>IF(OR(Form3!E164&lt;&gt;"",Form3!F164&lt;&gt;""),ROUND((SUM(Form3!E164,Form3!F164)/140)*100,0),"")</f>
        <v/>
      </c>
      <c r="G164" s="1" t="str">
        <f>IF(Analysis[Bio]="","",RANK(Analysis[[#This Row],[Bio]],Analysis[Bio],0))</f>
        <v/>
      </c>
      <c r="H16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4" s="1" t="str">
        <f>IF(OR(Form3!G164&lt;&gt;"",Form3!H164&lt;&gt;""),ROUND((SUM(Form3!G164,Form3!H164)/140)*100,0),"")</f>
        <v/>
      </c>
      <c r="J164" s="1" t="str">
        <f>IF(Analysis[[#This Row],[Chem]]="","",RANK(Analysis[[#This Row],[Chem]],Analysis[Chem],0))</f>
        <v/>
      </c>
      <c r="K16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4" s="1" t="str">
        <f>IF(OR(Form3!I164&lt;&gt;"",Form3!J164&lt;&gt;"",Form3!K164&lt;&gt;""),ROUND((SUM(Form3!I164:'Form3'!K164)/220)*100,0),"")</f>
        <v/>
      </c>
      <c r="M164" s="1" t="str">
        <f>IF(Analysis[Chi]="","",RANK(Analysis[[#This Row],[Chi]],Analysis[Chi],0))</f>
        <v/>
      </c>
      <c r="N16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4" s="1" t="str">
        <f>IF(OR(Form3!L164&lt;&gt;"",Form3!M164&lt;&gt;"",Form3!N164&lt;&gt;""),ROUND((SUM(Form3!L164:'Form3'!N164)/200)*100,0),"")</f>
        <v/>
      </c>
      <c r="P164" s="1" t="str">
        <f>IF(Analysis[Eng]="","",RANK(Analysis[[#This Row],[Eng]],Analysis[Eng],))</f>
        <v/>
      </c>
      <c r="Q16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4" s="1" t="str">
        <f>IF(OR(Form3!O164&lt;&gt;"",Form3!P164&lt;&gt;""),ROUND((SUM(Form3!O164,Form3!P164)/100)*100,0),"")</f>
        <v/>
      </c>
      <c r="S164" s="1" t="str">
        <f>IF(Analysis[[#This Row],[Geo]]="","",RANK(Analysis[Geo],Analysis[Geo],0))</f>
        <v/>
      </c>
      <c r="T16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4" s="1" t="str">
        <f>IF(OR(Form3!Q164&lt;&gt;"",Form3!R164&lt;&gt;""),ROUND((SUM(Form3!Q164,Form3!R164)/150)*100,0),"")</f>
        <v/>
      </c>
      <c r="V164" s="1" t="str">
        <f>IF(Analysis[His]="","",RANK(Analysis[[#This Row],[His]], Analysis[His],0))</f>
        <v/>
      </c>
      <c r="W16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4" s="1" t="str">
        <f>IF(OR(Form3!S164&lt;&gt;"",Form3!T164&lt;&gt;""),ROUND((SUM(Form3!S164,Form3!T164)/200)*100,0),"")</f>
        <v/>
      </c>
      <c r="Y164" s="1" t="str">
        <f>IF(Analysis[Maths]="","",RANK(Analysis[[#This Row],[Maths]],Analysis[Maths],0))</f>
        <v/>
      </c>
      <c r="Z16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4" s="1" t="str">
        <f>IF(OR(Form3!U164&lt;&gt;"",Form3!V164&lt;&gt;""),ROUND((SUM(Form3!U164,Form3!V164)/140)*100,0), "")</f>
        <v/>
      </c>
      <c r="AB164" s="1" t="str">
        <f>IF(Analysis[[#This Row],[Phy]]="","",RANK(Analysis[[#This Row],[Phy]],Analysis[Phy],0))</f>
        <v/>
      </c>
      <c r="AC16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4" s="1" t="str">
        <f>IF(OR(Form3!W164&lt;&gt;"",Form3!X164&lt;&gt;""),ROUND((SUM(Form3!W164,Form3!X164)/150)*100,0), "")</f>
        <v/>
      </c>
      <c r="AE164" s="1" t="str">
        <f>IF(Analysis[Sod]="","",RANK(Analysis[[#This Row],[Sod]],Analysis[Sod], 0))</f>
        <v/>
      </c>
      <c r="AF16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4" s="1" t="str">
        <f>IF(OR(Form3!Y164&lt;&gt;"",Form3!Z164&lt;&gt;""),ROUND((SUM(Form3!Y164,Form3!Z164)/150)*100,0), "")</f>
        <v/>
      </c>
      <c r="AH164" s="1" t="str">
        <f>IF(Analysis[Bk]="","",RANK(Analysis[[#This Row],[Bk]],Analysis[Bk], 0))</f>
        <v/>
      </c>
      <c r="AI16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4" s="1"/>
      <c r="AK164" s="1"/>
    </row>
    <row r="165" spans="1:37" x14ac:dyDescent="0.25">
      <c r="A165" s="1" t="str">
        <f>IF(Form3!A165="","",Form3!A165)</f>
        <v/>
      </c>
      <c r="B165" s="1" t="str">
        <f>IF(Form3!B165="","",Form3!B165)</f>
        <v/>
      </c>
      <c r="C165" s="1" t="str">
        <f>IF(OR(Form3!C165&lt;&gt;"",Form3!D165&lt;&gt;"" ),ROUND(((Form3!C165+Form3!D165)/140)*100,0),"")</f>
        <v/>
      </c>
      <c r="D165" s="1" t="str">
        <f>IF(Analysis[[#This Row],[Agr]]="","", RANK(Analysis[[#This Row],[Agr]],Analysis[Agr],0))</f>
        <v/>
      </c>
      <c r="E16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5" s="1" t="str">
        <f>IF(OR(Form3!E165&lt;&gt;"",Form3!F165&lt;&gt;""),ROUND((SUM(Form3!E165,Form3!F165)/140)*100,0),"")</f>
        <v/>
      </c>
      <c r="G165" s="1" t="str">
        <f>IF(Analysis[Bio]="","",RANK(Analysis[[#This Row],[Bio]],Analysis[Bio],0))</f>
        <v/>
      </c>
      <c r="H16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5" s="1" t="str">
        <f>IF(OR(Form3!G165&lt;&gt;"",Form3!H165&lt;&gt;""),ROUND((SUM(Form3!G165,Form3!H165)/140)*100,0),"")</f>
        <v/>
      </c>
      <c r="J165" s="1" t="str">
        <f>IF(Analysis[[#This Row],[Chem]]="","",RANK(Analysis[[#This Row],[Chem]],Analysis[Chem],0))</f>
        <v/>
      </c>
      <c r="K16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5" s="1" t="str">
        <f>IF(OR(Form3!I165&lt;&gt;"",Form3!J165&lt;&gt;"",Form3!K165&lt;&gt;""),ROUND((SUM(Form3!I165:'Form3'!K165)/220)*100,0),"")</f>
        <v/>
      </c>
      <c r="M165" s="1" t="str">
        <f>IF(Analysis[Chi]="","",RANK(Analysis[[#This Row],[Chi]],Analysis[Chi],0))</f>
        <v/>
      </c>
      <c r="N16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5" s="1" t="str">
        <f>IF(OR(Form3!L165&lt;&gt;"",Form3!M165&lt;&gt;"",Form3!N165&lt;&gt;""),ROUND((SUM(Form3!L165:'Form3'!N165)/200)*100,0),"")</f>
        <v/>
      </c>
      <c r="P165" s="1" t="str">
        <f>IF(Analysis[Eng]="","",RANK(Analysis[[#This Row],[Eng]],Analysis[Eng],))</f>
        <v/>
      </c>
      <c r="Q16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5" s="1" t="str">
        <f>IF(OR(Form3!O165&lt;&gt;"",Form3!P165&lt;&gt;""),ROUND((SUM(Form3!O165,Form3!P165)/100)*100,0),"")</f>
        <v/>
      </c>
      <c r="S165" s="1" t="str">
        <f>IF(Analysis[[#This Row],[Geo]]="","",RANK(Analysis[Geo],Analysis[Geo],0))</f>
        <v/>
      </c>
      <c r="T16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5" s="1" t="str">
        <f>IF(OR(Form3!Q165&lt;&gt;"",Form3!R165&lt;&gt;""),ROUND((SUM(Form3!Q165,Form3!R165)/150)*100,0),"")</f>
        <v/>
      </c>
      <c r="V165" s="1" t="str">
        <f>IF(Analysis[His]="","",RANK(Analysis[[#This Row],[His]], Analysis[His],0))</f>
        <v/>
      </c>
      <c r="W16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5" s="1" t="str">
        <f>IF(OR(Form3!S165&lt;&gt;"",Form3!T165&lt;&gt;""),ROUND((SUM(Form3!S165,Form3!T165)/200)*100,0),"")</f>
        <v/>
      </c>
      <c r="Y165" s="1" t="str">
        <f>IF(Analysis[Maths]="","",RANK(Analysis[[#This Row],[Maths]],Analysis[Maths],0))</f>
        <v/>
      </c>
      <c r="Z16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5" s="1" t="str">
        <f>IF(OR(Form3!U165&lt;&gt;"",Form3!V165&lt;&gt;""),ROUND((SUM(Form3!U165,Form3!V165)/140)*100,0), "")</f>
        <v/>
      </c>
      <c r="AB165" s="1" t="str">
        <f>IF(Analysis[[#This Row],[Phy]]="","",RANK(Analysis[[#This Row],[Phy]],Analysis[Phy],0))</f>
        <v/>
      </c>
      <c r="AC16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5" s="1" t="str">
        <f>IF(OR(Form3!W165&lt;&gt;"",Form3!X165&lt;&gt;""),ROUND((SUM(Form3!W165,Form3!X165)/150)*100,0), "")</f>
        <v/>
      </c>
      <c r="AE165" s="1" t="str">
        <f>IF(Analysis[Sod]="","",RANK(Analysis[[#This Row],[Sod]],Analysis[Sod], 0))</f>
        <v/>
      </c>
      <c r="AF16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5" s="1" t="str">
        <f>IF(OR(Form3!Y165&lt;&gt;"",Form3!Z165&lt;&gt;""),ROUND((SUM(Form3!Y165,Form3!Z165)/150)*100,0), "")</f>
        <v/>
      </c>
      <c r="AH165" s="1" t="str">
        <f>IF(Analysis[Bk]="","",RANK(Analysis[[#This Row],[Bk]],Analysis[Bk], 0))</f>
        <v/>
      </c>
      <c r="AI16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5" s="1"/>
      <c r="AK165" s="1"/>
    </row>
    <row r="166" spans="1:37" x14ac:dyDescent="0.25">
      <c r="A166" s="1" t="str">
        <f>IF(Form3!A166="","",Form3!A166)</f>
        <v/>
      </c>
      <c r="B166" s="1" t="str">
        <f>IF(Form3!B166="","",Form3!B166)</f>
        <v/>
      </c>
      <c r="C166" s="1" t="str">
        <f>IF(OR(Form3!C166&lt;&gt;"",Form3!D166&lt;&gt;"" ),ROUND(((Form3!C166+Form3!D166)/140)*100,0),"")</f>
        <v/>
      </c>
      <c r="D166" s="1" t="str">
        <f>IF(Analysis[[#This Row],[Agr]]="","", RANK(Analysis[[#This Row],[Agr]],Analysis[Agr],0))</f>
        <v/>
      </c>
      <c r="E16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6" s="1" t="str">
        <f>IF(OR(Form3!E166&lt;&gt;"",Form3!F166&lt;&gt;""),ROUND((SUM(Form3!E166,Form3!F166)/140)*100,0),"")</f>
        <v/>
      </c>
      <c r="G166" s="1" t="str">
        <f>IF(Analysis[Bio]="","",RANK(Analysis[[#This Row],[Bio]],Analysis[Bio],0))</f>
        <v/>
      </c>
      <c r="H16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6" s="1" t="str">
        <f>IF(OR(Form3!G166&lt;&gt;"",Form3!H166&lt;&gt;""),ROUND((SUM(Form3!G166,Form3!H166)/140)*100,0),"")</f>
        <v/>
      </c>
      <c r="J166" s="1" t="str">
        <f>IF(Analysis[[#This Row],[Chem]]="","",RANK(Analysis[[#This Row],[Chem]],Analysis[Chem],0))</f>
        <v/>
      </c>
      <c r="K16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6" s="1" t="str">
        <f>IF(OR(Form3!I166&lt;&gt;"",Form3!J166&lt;&gt;"",Form3!K166&lt;&gt;""),ROUND((SUM(Form3!I166:'Form3'!K166)/220)*100,0),"")</f>
        <v/>
      </c>
      <c r="M166" s="1" t="str">
        <f>IF(Analysis[Chi]="","",RANK(Analysis[[#This Row],[Chi]],Analysis[Chi],0))</f>
        <v/>
      </c>
      <c r="N16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6" s="1" t="str">
        <f>IF(OR(Form3!L166&lt;&gt;"",Form3!M166&lt;&gt;"",Form3!N166&lt;&gt;""),ROUND((SUM(Form3!L166:'Form3'!N166)/200)*100,0),"")</f>
        <v/>
      </c>
      <c r="P166" s="1" t="str">
        <f>IF(Analysis[Eng]="","",RANK(Analysis[[#This Row],[Eng]],Analysis[Eng],))</f>
        <v/>
      </c>
      <c r="Q16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6" s="1" t="str">
        <f>IF(OR(Form3!O166&lt;&gt;"",Form3!P166&lt;&gt;""),ROUND((SUM(Form3!O166,Form3!P166)/100)*100,0),"")</f>
        <v/>
      </c>
      <c r="S166" s="1" t="str">
        <f>IF(Analysis[[#This Row],[Geo]]="","",RANK(Analysis[Geo],Analysis[Geo],0))</f>
        <v/>
      </c>
      <c r="T16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6" s="1" t="str">
        <f>IF(OR(Form3!Q166&lt;&gt;"",Form3!R166&lt;&gt;""),ROUND((SUM(Form3!Q166,Form3!R166)/150)*100,0),"")</f>
        <v/>
      </c>
      <c r="V166" s="1" t="str">
        <f>IF(Analysis[His]="","",RANK(Analysis[[#This Row],[His]], Analysis[His],0))</f>
        <v/>
      </c>
      <c r="W16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6" s="1" t="str">
        <f>IF(OR(Form3!S166&lt;&gt;"",Form3!T166&lt;&gt;""),ROUND((SUM(Form3!S166,Form3!T166)/200)*100,0),"")</f>
        <v/>
      </c>
      <c r="Y166" s="1" t="str">
        <f>IF(Analysis[Maths]="","",RANK(Analysis[[#This Row],[Maths]],Analysis[Maths],0))</f>
        <v/>
      </c>
      <c r="Z16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6" s="1" t="str">
        <f>IF(OR(Form3!U166&lt;&gt;"",Form3!V166&lt;&gt;""),ROUND((SUM(Form3!U166,Form3!V166)/140)*100,0), "")</f>
        <v/>
      </c>
      <c r="AB166" s="1" t="str">
        <f>IF(Analysis[[#This Row],[Phy]]="","",RANK(Analysis[[#This Row],[Phy]],Analysis[Phy],0))</f>
        <v/>
      </c>
      <c r="AC16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6" s="1" t="str">
        <f>IF(OR(Form3!W166&lt;&gt;"",Form3!X166&lt;&gt;""),ROUND((SUM(Form3!W166,Form3!X166)/150)*100,0), "")</f>
        <v/>
      </c>
      <c r="AE166" s="1" t="str">
        <f>IF(Analysis[Sod]="","",RANK(Analysis[[#This Row],[Sod]],Analysis[Sod], 0))</f>
        <v/>
      </c>
      <c r="AF16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6" s="1" t="str">
        <f>IF(OR(Form3!Y166&lt;&gt;"",Form3!Z166&lt;&gt;""),ROUND((SUM(Form3!Y166,Form3!Z166)/150)*100,0), "")</f>
        <v/>
      </c>
      <c r="AH166" s="1" t="str">
        <f>IF(Analysis[Bk]="","",RANK(Analysis[[#This Row],[Bk]],Analysis[Bk], 0))</f>
        <v/>
      </c>
      <c r="AI16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6" s="1"/>
      <c r="AK166" s="1"/>
    </row>
    <row r="167" spans="1:37" x14ac:dyDescent="0.25">
      <c r="A167" s="1" t="str">
        <f>IF(Form3!A167="","",Form3!A167)</f>
        <v/>
      </c>
      <c r="B167" s="1" t="str">
        <f>IF(Form3!B167="","",Form3!B167)</f>
        <v/>
      </c>
      <c r="C167" s="1" t="str">
        <f>IF(OR(Form3!C167&lt;&gt;"",Form3!D167&lt;&gt;"" ),ROUND(((Form3!C167+Form3!D167)/140)*100,0),"")</f>
        <v/>
      </c>
      <c r="D167" s="1" t="str">
        <f>IF(Analysis[[#This Row],[Agr]]="","", RANK(Analysis[[#This Row],[Agr]],Analysis[Agr],0))</f>
        <v/>
      </c>
      <c r="E16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7" s="1" t="str">
        <f>IF(OR(Form3!E167&lt;&gt;"",Form3!F167&lt;&gt;""),ROUND((SUM(Form3!E167,Form3!F167)/140)*100,0),"")</f>
        <v/>
      </c>
      <c r="G167" s="1" t="str">
        <f>IF(Analysis[Bio]="","",RANK(Analysis[[#This Row],[Bio]],Analysis[Bio],0))</f>
        <v/>
      </c>
      <c r="H16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7" s="1" t="str">
        <f>IF(OR(Form3!G167&lt;&gt;"",Form3!H167&lt;&gt;""),ROUND((SUM(Form3!G167,Form3!H167)/140)*100,0),"")</f>
        <v/>
      </c>
      <c r="J167" s="1" t="str">
        <f>IF(Analysis[[#This Row],[Chem]]="","",RANK(Analysis[[#This Row],[Chem]],Analysis[Chem],0))</f>
        <v/>
      </c>
      <c r="K16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7" s="1" t="str">
        <f>IF(OR(Form3!I167&lt;&gt;"",Form3!J167&lt;&gt;"",Form3!K167&lt;&gt;""),ROUND((SUM(Form3!I167:'Form3'!K167)/220)*100,0),"")</f>
        <v/>
      </c>
      <c r="M167" s="1" t="str">
        <f>IF(Analysis[Chi]="","",RANK(Analysis[[#This Row],[Chi]],Analysis[Chi],0))</f>
        <v/>
      </c>
      <c r="N16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7" s="1" t="str">
        <f>IF(OR(Form3!L167&lt;&gt;"",Form3!M167&lt;&gt;"",Form3!N167&lt;&gt;""),ROUND((SUM(Form3!L167:'Form3'!N167)/200)*100,0),"")</f>
        <v/>
      </c>
      <c r="P167" s="1" t="str">
        <f>IF(Analysis[Eng]="","",RANK(Analysis[[#This Row],[Eng]],Analysis[Eng],))</f>
        <v/>
      </c>
      <c r="Q16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7" s="1" t="str">
        <f>IF(OR(Form3!O167&lt;&gt;"",Form3!P167&lt;&gt;""),ROUND((SUM(Form3!O167,Form3!P167)/100)*100,0),"")</f>
        <v/>
      </c>
      <c r="S167" s="1" t="str">
        <f>IF(Analysis[[#This Row],[Geo]]="","",RANK(Analysis[Geo],Analysis[Geo],0))</f>
        <v/>
      </c>
      <c r="T16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7" s="1" t="str">
        <f>IF(OR(Form3!Q167&lt;&gt;"",Form3!R167&lt;&gt;""),ROUND((SUM(Form3!Q167,Form3!R167)/150)*100,0),"")</f>
        <v/>
      </c>
      <c r="V167" s="1" t="str">
        <f>IF(Analysis[His]="","",RANK(Analysis[[#This Row],[His]], Analysis[His],0))</f>
        <v/>
      </c>
      <c r="W16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7" s="1" t="str">
        <f>IF(OR(Form3!S167&lt;&gt;"",Form3!T167&lt;&gt;""),ROUND((SUM(Form3!S167,Form3!T167)/200)*100,0),"")</f>
        <v/>
      </c>
      <c r="Y167" s="1" t="str">
        <f>IF(Analysis[Maths]="","",RANK(Analysis[[#This Row],[Maths]],Analysis[Maths],0))</f>
        <v/>
      </c>
      <c r="Z16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7" s="1" t="str">
        <f>IF(OR(Form3!U167&lt;&gt;"",Form3!V167&lt;&gt;""),ROUND((SUM(Form3!U167,Form3!V167)/140)*100,0), "")</f>
        <v/>
      </c>
      <c r="AB167" s="1" t="str">
        <f>IF(Analysis[[#This Row],[Phy]]="","",RANK(Analysis[[#This Row],[Phy]],Analysis[Phy],0))</f>
        <v/>
      </c>
      <c r="AC16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7" s="1" t="str">
        <f>IF(OR(Form3!W167&lt;&gt;"",Form3!X167&lt;&gt;""),ROUND((SUM(Form3!W167,Form3!X167)/150)*100,0), "")</f>
        <v/>
      </c>
      <c r="AE167" s="1" t="str">
        <f>IF(Analysis[Sod]="","",RANK(Analysis[[#This Row],[Sod]],Analysis[Sod], 0))</f>
        <v/>
      </c>
      <c r="AF16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7" s="1" t="str">
        <f>IF(OR(Form3!Y167&lt;&gt;"",Form3!Z167&lt;&gt;""),ROUND((SUM(Form3!Y167,Form3!Z167)/150)*100,0), "")</f>
        <v/>
      </c>
      <c r="AH167" s="1" t="str">
        <f>IF(Analysis[Bk]="","",RANK(Analysis[[#This Row],[Bk]],Analysis[Bk], 0))</f>
        <v/>
      </c>
      <c r="AI16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7" s="1"/>
      <c r="AK167" s="1"/>
    </row>
    <row r="168" spans="1:37" x14ac:dyDescent="0.25">
      <c r="A168" s="1" t="str">
        <f>IF(Form3!A168="","",Form3!A168)</f>
        <v/>
      </c>
      <c r="B168" s="1" t="str">
        <f>IF(Form3!B168="","",Form3!B168)</f>
        <v/>
      </c>
      <c r="C168" s="1" t="str">
        <f>IF(OR(Form3!C168&lt;&gt;"",Form3!D168&lt;&gt;"" ),ROUND(((Form3!C168+Form3!D168)/140)*100,0),"")</f>
        <v/>
      </c>
      <c r="D168" s="1" t="str">
        <f>IF(Analysis[[#This Row],[Agr]]="","", RANK(Analysis[[#This Row],[Agr]],Analysis[Agr],0))</f>
        <v/>
      </c>
      <c r="E16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8" s="1" t="str">
        <f>IF(OR(Form3!E168&lt;&gt;"",Form3!F168&lt;&gt;""),ROUND((SUM(Form3!E168,Form3!F168)/140)*100,0),"")</f>
        <v/>
      </c>
      <c r="G168" s="1" t="str">
        <f>IF(Analysis[Bio]="","",RANK(Analysis[[#This Row],[Bio]],Analysis[Bio],0))</f>
        <v/>
      </c>
      <c r="H16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8" s="1" t="str">
        <f>IF(OR(Form3!G168&lt;&gt;"",Form3!H168&lt;&gt;""),ROUND((SUM(Form3!G168,Form3!H168)/140)*100,0),"")</f>
        <v/>
      </c>
      <c r="J168" s="1" t="str">
        <f>IF(Analysis[[#This Row],[Chem]]="","",RANK(Analysis[[#This Row],[Chem]],Analysis[Chem],0))</f>
        <v/>
      </c>
      <c r="K16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8" s="1" t="str">
        <f>IF(OR(Form3!I168&lt;&gt;"",Form3!J168&lt;&gt;"",Form3!K168&lt;&gt;""),ROUND((SUM(Form3!I168:'Form3'!K168)/220)*100,0),"")</f>
        <v/>
      </c>
      <c r="M168" s="1" t="str">
        <f>IF(Analysis[Chi]="","",RANK(Analysis[[#This Row],[Chi]],Analysis[Chi],0))</f>
        <v/>
      </c>
      <c r="N16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8" s="1" t="str">
        <f>IF(OR(Form3!L168&lt;&gt;"",Form3!M168&lt;&gt;"",Form3!N168&lt;&gt;""),ROUND((SUM(Form3!L168:'Form3'!N168)/200)*100,0),"")</f>
        <v/>
      </c>
      <c r="P168" s="1" t="str">
        <f>IF(Analysis[Eng]="","",RANK(Analysis[[#This Row],[Eng]],Analysis[Eng],))</f>
        <v/>
      </c>
      <c r="Q16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8" s="1" t="str">
        <f>IF(OR(Form3!O168&lt;&gt;"",Form3!P168&lt;&gt;""),ROUND((SUM(Form3!O168,Form3!P168)/100)*100,0),"")</f>
        <v/>
      </c>
      <c r="S168" s="1" t="str">
        <f>IF(Analysis[[#This Row],[Geo]]="","",RANK(Analysis[Geo],Analysis[Geo],0))</f>
        <v/>
      </c>
      <c r="T16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8" s="1" t="str">
        <f>IF(OR(Form3!Q168&lt;&gt;"",Form3!R168&lt;&gt;""),ROUND((SUM(Form3!Q168,Form3!R168)/150)*100,0),"")</f>
        <v/>
      </c>
      <c r="V168" s="1" t="str">
        <f>IF(Analysis[His]="","",RANK(Analysis[[#This Row],[His]], Analysis[His],0))</f>
        <v/>
      </c>
      <c r="W16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8" s="1" t="str">
        <f>IF(OR(Form3!S168&lt;&gt;"",Form3!T168&lt;&gt;""),ROUND((SUM(Form3!S168,Form3!T168)/200)*100,0),"")</f>
        <v/>
      </c>
      <c r="Y168" s="1" t="str">
        <f>IF(Analysis[Maths]="","",RANK(Analysis[[#This Row],[Maths]],Analysis[Maths],0))</f>
        <v/>
      </c>
      <c r="Z16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8" s="1" t="str">
        <f>IF(OR(Form3!U168&lt;&gt;"",Form3!V168&lt;&gt;""),ROUND((SUM(Form3!U168,Form3!V168)/140)*100,0), "")</f>
        <v/>
      </c>
      <c r="AB168" s="1" t="str">
        <f>IF(Analysis[[#This Row],[Phy]]="","",RANK(Analysis[[#This Row],[Phy]],Analysis[Phy],0))</f>
        <v/>
      </c>
      <c r="AC16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8" s="1" t="str">
        <f>IF(OR(Form3!W168&lt;&gt;"",Form3!X168&lt;&gt;""),ROUND((SUM(Form3!W168,Form3!X168)/150)*100,0), "")</f>
        <v/>
      </c>
      <c r="AE168" s="1" t="str">
        <f>IF(Analysis[Sod]="","",RANK(Analysis[[#This Row],[Sod]],Analysis[Sod], 0))</f>
        <v/>
      </c>
      <c r="AF16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8" s="1" t="str">
        <f>IF(OR(Form3!Y168&lt;&gt;"",Form3!Z168&lt;&gt;""),ROUND((SUM(Form3!Y168,Form3!Z168)/150)*100,0), "")</f>
        <v/>
      </c>
      <c r="AH168" s="1" t="str">
        <f>IF(Analysis[Bk]="","",RANK(Analysis[[#This Row],[Bk]],Analysis[Bk], 0))</f>
        <v/>
      </c>
      <c r="AI16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8" s="1"/>
      <c r="AK168" s="1"/>
    </row>
    <row r="169" spans="1:37" x14ac:dyDescent="0.25">
      <c r="A169" s="1" t="str">
        <f>IF(Form3!A169="","",Form3!A169)</f>
        <v/>
      </c>
      <c r="B169" s="1" t="str">
        <f>IF(Form3!B169="","",Form3!B169)</f>
        <v/>
      </c>
      <c r="C169" s="1" t="str">
        <f>IF(OR(Form3!C169&lt;&gt;"",Form3!D169&lt;&gt;"" ),ROUND(((Form3!C169+Form3!D169)/140)*100,0),"")</f>
        <v/>
      </c>
      <c r="D169" s="1" t="str">
        <f>IF(Analysis[[#This Row],[Agr]]="","", RANK(Analysis[[#This Row],[Agr]],Analysis[Agr],0))</f>
        <v/>
      </c>
      <c r="E16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69" s="1" t="str">
        <f>IF(OR(Form3!E169&lt;&gt;"",Form3!F169&lt;&gt;""),ROUND((SUM(Form3!E169,Form3!F169)/140)*100,0),"")</f>
        <v/>
      </c>
      <c r="G169" s="1" t="str">
        <f>IF(Analysis[Bio]="","",RANK(Analysis[[#This Row],[Bio]],Analysis[Bio],0))</f>
        <v/>
      </c>
      <c r="H16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69" s="1" t="str">
        <f>IF(OR(Form3!G169&lt;&gt;"",Form3!H169&lt;&gt;""),ROUND((SUM(Form3!G169,Form3!H169)/140)*100,0),"")</f>
        <v/>
      </c>
      <c r="J169" s="1" t="str">
        <f>IF(Analysis[[#This Row],[Chem]]="","",RANK(Analysis[[#This Row],[Chem]],Analysis[Chem],0))</f>
        <v/>
      </c>
      <c r="K16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69" s="1" t="str">
        <f>IF(OR(Form3!I169&lt;&gt;"",Form3!J169&lt;&gt;"",Form3!K169&lt;&gt;""),ROUND((SUM(Form3!I169:'Form3'!K169)/220)*100,0),"")</f>
        <v/>
      </c>
      <c r="M169" s="1" t="str">
        <f>IF(Analysis[Chi]="","",RANK(Analysis[[#This Row],[Chi]],Analysis[Chi],0))</f>
        <v/>
      </c>
      <c r="N16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69" s="1" t="str">
        <f>IF(OR(Form3!L169&lt;&gt;"",Form3!M169&lt;&gt;"",Form3!N169&lt;&gt;""),ROUND((SUM(Form3!L169:'Form3'!N169)/200)*100,0),"")</f>
        <v/>
      </c>
      <c r="P169" s="1" t="str">
        <f>IF(Analysis[Eng]="","",RANK(Analysis[[#This Row],[Eng]],Analysis[Eng],))</f>
        <v/>
      </c>
      <c r="Q16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69" s="1" t="str">
        <f>IF(OR(Form3!O169&lt;&gt;"",Form3!P169&lt;&gt;""),ROUND((SUM(Form3!O169,Form3!P169)/100)*100,0),"")</f>
        <v/>
      </c>
      <c r="S169" s="1" t="str">
        <f>IF(Analysis[[#This Row],[Geo]]="","",RANK(Analysis[Geo],Analysis[Geo],0))</f>
        <v/>
      </c>
      <c r="T16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69" s="1" t="str">
        <f>IF(OR(Form3!Q169&lt;&gt;"",Form3!R169&lt;&gt;""),ROUND((SUM(Form3!Q169,Form3!R169)/150)*100,0),"")</f>
        <v/>
      </c>
      <c r="V169" s="1" t="str">
        <f>IF(Analysis[His]="","",RANK(Analysis[[#This Row],[His]], Analysis[His],0))</f>
        <v/>
      </c>
      <c r="W16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69" s="1" t="str">
        <f>IF(OR(Form3!S169&lt;&gt;"",Form3!T169&lt;&gt;""),ROUND((SUM(Form3!S169,Form3!T169)/200)*100,0),"")</f>
        <v/>
      </c>
      <c r="Y169" s="1" t="str">
        <f>IF(Analysis[Maths]="","",RANK(Analysis[[#This Row],[Maths]],Analysis[Maths],0))</f>
        <v/>
      </c>
      <c r="Z16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69" s="1" t="str">
        <f>IF(OR(Form3!U169&lt;&gt;"",Form3!V169&lt;&gt;""),ROUND((SUM(Form3!U169,Form3!V169)/140)*100,0), "")</f>
        <v/>
      </c>
      <c r="AB169" s="1" t="str">
        <f>IF(Analysis[[#This Row],[Phy]]="","",RANK(Analysis[[#This Row],[Phy]],Analysis[Phy],0))</f>
        <v/>
      </c>
      <c r="AC16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69" s="1" t="str">
        <f>IF(OR(Form3!W169&lt;&gt;"",Form3!X169&lt;&gt;""),ROUND((SUM(Form3!W169,Form3!X169)/150)*100,0), "")</f>
        <v/>
      </c>
      <c r="AE169" s="1" t="str">
        <f>IF(Analysis[Sod]="","",RANK(Analysis[[#This Row],[Sod]],Analysis[Sod], 0))</f>
        <v/>
      </c>
      <c r="AF16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69" s="1" t="str">
        <f>IF(OR(Form3!Y169&lt;&gt;"",Form3!Z169&lt;&gt;""),ROUND((SUM(Form3!Y169,Form3!Z169)/150)*100,0), "")</f>
        <v/>
      </c>
      <c r="AH169" s="1" t="str">
        <f>IF(Analysis[Bk]="","",RANK(Analysis[[#This Row],[Bk]],Analysis[Bk], 0))</f>
        <v/>
      </c>
      <c r="AI16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69" s="1"/>
      <c r="AK169" s="1"/>
    </row>
    <row r="170" spans="1:37" x14ac:dyDescent="0.25">
      <c r="A170" s="1" t="str">
        <f>IF(Form3!A170="","",Form3!A170)</f>
        <v/>
      </c>
      <c r="B170" s="1" t="str">
        <f>IF(Form3!B170="","",Form3!B170)</f>
        <v/>
      </c>
      <c r="C170" s="1" t="str">
        <f>IF(OR(Form3!C170&lt;&gt;"",Form3!D170&lt;&gt;"" ),ROUND(((Form3!C170+Form3!D170)/140)*100,0),"")</f>
        <v/>
      </c>
      <c r="D170" s="1" t="str">
        <f>IF(Analysis[[#This Row],[Agr]]="","", RANK(Analysis[[#This Row],[Agr]],Analysis[Agr],0))</f>
        <v/>
      </c>
      <c r="E17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0" s="1" t="str">
        <f>IF(OR(Form3!E170&lt;&gt;"",Form3!F170&lt;&gt;""),ROUND((SUM(Form3!E170,Form3!F170)/140)*100,0),"")</f>
        <v/>
      </c>
      <c r="G170" s="1" t="str">
        <f>IF(Analysis[Bio]="","",RANK(Analysis[[#This Row],[Bio]],Analysis[Bio],0))</f>
        <v/>
      </c>
      <c r="H17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0" s="1" t="str">
        <f>IF(OR(Form3!G170&lt;&gt;"",Form3!H170&lt;&gt;""),ROUND((SUM(Form3!G170,Form3!H170)/140)*100,0),"")</f>
        <v/>
      </c>
      <c r="J170" s="1" t="str">
        <f>IF(Analysis[[#This Row],[Chem]]="","",RANK(Analysis[[#This Row],[Chem]],Analysis[Chem],0))</f>
        <v/>
      </c>
      <c r="K17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0" s="1" t="str">
        <f>IF(OR(Form3!I170&lt;&gt;"",Form3!J170&lt;&gt;"",Form3!K170&lt;&gt;""),ROUND((SUM(Form3!I170:'Form3'!K170)/220)*100,0),"")</f>
        <v/>
      </c>
      <c r="M170" s="1" t="str">
        <f>IF(Analysis[Chi]="","",RANK(Analysis[[#This Row],[Chi]],Analysis[Chi],0))</f>
        <v/>
      </c>
      <c r="N17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0" s="1" t="str">
        <f>IF(OR(Form3!L170&lt;&gt;"",Form3!M170&lt;&gt;"",Form3!N170&lt;&gt;""),ROUND((SUM(Form3!L170:'Form3'!N170)/200)*100,0),"")</f>
        <v/>
      </c>
      <c r="P170" s="1" t="str">
        <f>IF(Analysis[Eng]="","",RANK(Analysis[[#This Row],[Eng]],Analysis[Eng],))</f>
        <v/>
      </c>
      <c r="Q17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0" s="1" t="str">
        <f>IF(OR(Form3!O170&lt;&gt;"",Form3!P170&lt;&gt;""),ROUND((SUM(Form3!O170,Form3!P170)/100)*100,0),"")</f>
        <v/>
      </c>
      <c r="S170" s="1" t="str">
        <f>IF(Analysis[[#This Row],[Geo]]="","",RANK(Analysis[Geo],Analysis[Geo],0))</f>
        <v/>
      </c>
      <c r="T17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0" s="1" t="str">
        <f>IF(OR(Form3!Q170&lt;&gt;"",Form3!R170&lt;&gt;""),ROUND((SUM(Form3!Q170,Form3!R170)/150)*100,0),"")</f>
        <v/>
      </c>
      <c r="V170" s="1" t="str">
        <f>IF(Analysis[His]="","",RANK(Analysis[[#This Row],[His]], Analysis[His],0))</f>
        <v/>
      </c>
      <c r="W17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0" s="1" t="str">
        <f>IF(OR(Form3!S170&lt;&gt;"",Form3!T170&lt;&gt;""),ROUND((SUM(Form3!S170,Form3!T170)/200)*100,0),"")</f>
        <v/>
      </c>
      <c r="Y170" s="1" t="str">
        <f>IF(Analysis[Maths]="","",RANK(Analysis[[#This Row],[Maths]],Analysis[Maths],0))</f>
        <v/>
      </c>
      <c r="Z17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0" s="1" t="str">
        <f>IF(OR(Form3!U170&lt;&gt;"",Form3!V170&lt;&gt;""),ROUND((SUM(Form3!U170,Form3!V170)/140)*100,0), "")</f>
        <v/>
      </c>
      <c r="AB170" s="1" t="str">
        <f>IF(Analysis[[#This Row],[Phy]]="","",RANK(Analysis[[#This Row],[Phy]],Analysis[Phy],0))</f>
        <v/>
      </c>
      <c r="AC17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0" s="1" t="str">
        <f>IF(OR(Form3!W170&lt;&gt;"",Form3!X170&lt;&gt;""),ROUND((SUM(Form3!W170,Form3!X170)/150)*100,0), "")</f>
        <v/>
      </c>
      <c r="AE170" s="1" t="str">
        <f>IF(Analysis[Sod]="","",RANK(Analysis[[#This Row],[Sod]],Analysis[Sod], 0))</f>
        <v/>
      </c>
      <c r="AF17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0" s="1" t="str">
        <f>IF(OR(Form3!Y170&lt;&gt;"",Form3!Z170&lt;&gt;""),ROUND((SUM(Form3!Y170,Form3!Z170)/150)*100,0), "")</f>
        <v/>
      </c>
      <c r="AH170" s="1" t="str">
        <f>IF(Analysis[Bk]="","",RANK(Analysis[[#This Row],[Bk]],Analysis[Bk], 0))</f>
        <v/>
      </c>
      <c r="AI17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0" s="1"/>
      <c r="AK170" s="1"/>
    </row>
    <row r="171" spans="1:37" x14ac:dyDescent="0.25">
      <c r="A171" s="1" t="str">
        <f>IF(Form3!A171="","",Form3!A171)</f>
        <v/>
      </c>
      <c r="B171" s="1" t="str">
        <f>IF(Form3!B171="","",Form3!B171)</f>
        <v/>
      </c>
      <c r="C171" s="1" t="str">
        <f>IF(OR(Form3!C171&lt;&gt;"",Form3!D171&lt;&gt;"" ),ROUND(((Form3!C171+Form3!D171)/140)*100,0),"")</f>
        <v/>
      </c>
      <c r="D171" s="1" t="str">
        <f>IF(Analysis[[#This Row],[Agr]]="","", RANK(Analysis[[#This Row],[Agr]],Analysis[Agr],0))</f>
        <v/>
      </c>
      <c r="E17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1" s="1" t="str">
        <f>IF(OR(Form3!E171&lt;&gt;"",Form3!F171&lt;&gt;""),ROUND((SUM(Form3!E171,Form3!F171)/140)*100,0),"")</f>
        <v/>
      </c>
      <c r="G171" s="1" t="str">
        <f>IF(Analysis[Bio]="","",RANK(Analysis[[#This Row],[Bio]],Analysis[Bio],0))</f>
        <v/>
      </c>
      <c r="H17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1" s="1" t="str">
        <f>IF(OR(Form3!G171&lt;&gt;"",Form3!H171&lt;&gt;""),ROUND((SUM(Form3!G171,Form3!H171)/140)*100,0),"")</f>
        <v/>
      </c>
      <c r="J171" s="1" t="str">
        <f>IF(Analysis[[#This Row],[Chem]]="","",RANK(Analysis[[#This Row],[Chem]],Analysis[Chem],0))</f>
        <v/>
      </c>
      <c r="K17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1" s="1" t="str">
        <f>IF(OR(Form3!I171&lt;&gt;"",Form3!J171&lt;&gt;"",Form3!K171&lt;&gt;""),ROUND((SUM(Form3!I171:'Form3'!K171)/220)*100,0),"")</f>
        <v/>
      </c>
      <c r="M171" s="1" t="str">
        <f>IF(Analysis[Chi]="","",RANK(Analysis[[#This Row],[Chi]],Analysis[Chi],0))</f>
        <v/>
      </c>
      <c r="N17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1" s="1" t="str">
        <f>IF(OR(Form3!L171&lt;&gt;"",Form3!M171&lt;&gt;"",Form3!N171&lt;&gt;""),ROUND((SUM(Form3!L171:'Form3'!N171)/200)*100,0),"")</f>
        <v/>
      </c>
      <c r="P171" s="1" t="str">
        <f>IF(Analysis[Eng]="","",RANK(Analysis[[#This Row],[Eng]],Analysis[Eng],))</f>
        <v/>
      </c>
      <c r="Q17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1" s="1" t="str">
        <f>IF(OR(Form3!O171&lt;&gt;"",Form3!P171&lt;&gt;""),ROUND((SUM(Form3!O171,Form3!P171)/100)*100,0),"")</f>
        <v/>
      </c>
      <c r="S171" s="1" t="str">
        <f>IF(Analysis[[#This Row],[Geo]]="","",RANK(Analysis[Geo],Analysis[Geo],0))</f>
        <v/>
      </c>
      <c r="T17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1" s="1" t="str">
        <f>IF(OR(Form3!Q171&lt;&gt;"",Form3!R171&lt;&gt;""),ROUND((SUM(Form3!Q171,Form3!R171)/150)*100,0),"")</f>
        <v/>
      </c>
      <c r="V171" s="1" t="str">
        <f>IF(Analysis[His]="","",RANK(Analysis[[#This Row],[His]], Analysis[His],0))</f>
        <v/>
      </c>
      <c r="W17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1" s="1" t="str">
        <f>IF(OR(Form3!S171&lt;&gt;"",Form3!T171&lt;&gt;""),ROUND((SUM(Form3!S171,Form3!T171)/200)*100,0),"")</f>
        <v/>
      </c>
      <c r="Y171" s="1" t="str">
        <f>IF(Analysis[Maths]="","",RANK(Analysis[[#This Row],[Maths]],Analysis[Maths],0))</f>
        <v/>
      </c>
      <c r="Z17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1" s="1" t="str">
        <f>IF(OR(Form3!U171&lt;&gt;"",Form3!V171&lt;&gt;""),ROUND((SUM(Form3!U171,Form3!V171)/140)*100,0), "")</f>
        <v/>
      </c>
      <c r="AB171" s="1" t="str">
        <f>IF(Analysis[[#This Row],[Phy]]="","",RANK(Analysis[[#This Row],[Phy]],Analysis[Phy],0))</f>
        <v/>
      </c>
      <c r="AC17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1" s="1" t="str">
        <f>IF(OR(Form3!W171&lt;&gt;"",Form3!X171&lt;&gt;""),ROUND((SUM(Form3!W171,Form3!X171)/150)*100,0), "")</f>
        <v/>
      </c>
      <c r="AE171" s="1" t="str">
        <f>IF(Analysis[Sod]="","",RANK(Analysis[[#This Row],[Sod]],Analysis[Sod], 0))</f>
        <v/>
      </c>
      <c r="AF17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1" s="1" t="str">
        <f>IF(OR(Form3!Y171&lt;&gt;"",Form3!Z171&lt;&gt;""),ROUND((SUM(Form3!Y171,Form3!Z171)/150)*100,0), "")</f>
        <v/>
      </c>
      <c r="AH171" s="1" t="str">
        <f>IF(Analysis[Bk]="","",RANK(Analysis[[#This Row],[Bk]],Analysis[Bk], 0))</f>
        <v/>
      </c>
      <c r="AI17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1" s="1"/>
      <c r="AK171" s="1"/>
    </row>
    <row r="172" spans="1:37" x14ac:dyDescent="0.25">
      <c r="A172" s="1" t="str">
        <f>IF(Form3!A172="","",Form3!A172)</f>
        <v/>
      </c>
      <c r="B172" s="1" t="str">
        <f>IF(Form3!B172="","",Form3!B172)</f>
        <v/>
      </c>
      <c r="C172" s="1" t="str">
        <f>IF(OR(Form3!C172&lt;&gt;"",Form3!D172&lt;&gt;"" ),ROUND(((Form3!C172+Form3!D172)/140)*100,0),"")</f>
        <v/>
      </c>
      <c r="D172" s="1" t="str">
        <f>IF(Analysis[[#This Row],[Agr]]="","", RANK(Analysis[[#This Row],[Agr]],Analysis[Agr],0))</f>
        <v/>
      </c>
      <c r="E17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2" s="1" t="str">
        <f>IF(OR(Form3!E172&lt;&gt;"",Form3!F172&lt;&gt;""),ROUND((SUM(Form3!E172,Form3!F172)/140)*100,0),"")</f>
        <v/>
      </c>
      <c r="G172" s="1" t="str">
        <f>IF(Analysis[Bio]="","",RANK(Analysis[[#This Row],[Bio]],Analysis[Bio],0))</f>
        <v/>
      </c>
      <c r="H17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2" s="1" t="str">
        <f>IF(OR(Form3!G172&lt;&gt;"",Form3!H172&lt;&gt;""),ROUND((SUM(Form3!G172,Form3!H172)/140)*100,0),"")</f>
        <v/>
      </c>
      <c r="J172" s="1" t="str">
        <f>IF(Analysis[[#This Row],[Chem]]="","",RANK(Analysis[[#This Row],[Chem]],Analysis[Chem],0))</f>
        <v/>
      </c>
      <c r="K17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2" s="1" t="str">
        <f>IF(OR(Form3!I172&lt;&gt;"",Form3!J172&lt;&gt;"",Form3!K172&lt;&gt;""),ROUND((SUM(Form3!I172:'Form3'!K172)/220)*100,0),"")</f>
        <v/>
      </c>
      <c r="M172" s="1" t="str">
        <f>IF(Analysis[Chi]="","",RANK(Analysis[[#This Row],[Chi]],Analysis[Chi],0))</f>
        <v/>
      </c>
      <c r="N17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2" s="1" t="str">
        <f>IF(OR(Form3!L172&lt;&gt;"",Form3!M172&lt;&gt;"",Form3!N172&lt;&gt;""),ROUND((SUM(Form3!L172:'Form3'!N172)/200)*100,0),"")</f>
        <v/>
      </c>
      <c r="P172" s="1" t="str">
        <f>IF(Analysis[Eng]="","",RANK(Analysis[[#This Row],[Eng]],Analysis[Eng],))</f>
        <v/>
      </c>
      <c r="Q17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2" s="1" t="str">
        <f>IF(OR(Form3!O172&lt;&gt;"",Form3!P172&lt;&gt;""),ROUND((SUM(Form3!O172,Form3!P172)/100)*100,0),"")</f>
        <v/>
      </c>
      <c r="S172" s="1" t="str">
        <f>IF(Analysis[[#This Row],[Geo]]="","",RANK(Analysis[Geo],Analysis[Geo],0))</f>
        <v/>
      </c>
      <c r="T17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2" s="1" t="str">
        <f>IF(OR(Form3!Q172&lt;&gt;"",Form3!R172&lt;&gt;""),ROUND((SUM(Form3!Q172,Form3!R172)/150)*100,0),"")</f>
        <v/>
      </c>
      <c r="V172" s="1" t="str">
        <f>IF(Analysis[His]="","",RANK(Analysis[[#This Row],[His]], Analysis[His],0))</f>
        <v/>
      </c>
      <c r="W17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2" s="1" t="str">
        <f>IF(OR(Form3!S172&lt;&gt;"",Form3!T172&lt;&gt;""),ROUND((SUM(Form3!S172,Form3!T172)/200)*100,0),"")</f>
        <v/>
      </c>
      <c r="Y172" s="1" t="str">
        <f>IF(Analysis[Maths]="","",RANK(Analysis[[#This Row],[Maths]],Analysis[Maths],0))</f>
        <v/>
      </c>
      <c r="Z17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2" s="1" t="str">
        <f>IF(OR(Form3!U172&lt;&gt;"",Form3!V172&lt;&gt;""),ROUND((SUM(Form3!U172,Form3!V172)/140)*100,0), "")</f>
        <v/>
      </c>
      <c r="AB172" s="1" t="str">
        <f>IF(Analysis[[#This Row],[Phy]]="","",RANK(Analysis[[#This Row],[Phy]],Analysis[Phy],0))</f>
        <v/>
      </c>
      <c r="AC17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2" s="1" t="str">
        <f>IF(OR(Form3!W172&lt;&gt;"",Form3!X172&lt;&gt;""),ROUND((SUM(Form3!W172,Form3!X172)/150)*100,0), "")</f>
        <v/>
      </c>
      <c r="AE172" s="1" t="str">
        <f>IF(Analysis[Sod]="","",RANK(Analysis[[#This Row],[Sod]],Analysis[Sod], 0))</f>
        <v/>
      </c>
      <c r="AF17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2" s="1" t="str">
        <f>IF(OR(Form3!Y172&lt;&gt;"",Form3!Z172&lt;&gt;""),ROUND((SUM(Form3!Y172,Form3!Z172)/150)*100,0), "")</f>
        <v/>
      </c>
      <c r="AH172" s="1" t="str">
        <f>IF(Analysis[Bk]="","",RANK(Analysis[[#This Row],[Bk]],Analysis[Bk], 0))</f>
        <v/>
      </c>
      <c r="AI17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2" s="1"/>
      <c r="AK172" s="1"/>
    </row>
    <row r="173" spans="1:37" x14ac:dyDescent="0.25">
      <c r="A173" s="1" t="str">
        <f>IF(Form3!A173="","",Form3!A173)</f>
        <v/>
      </c>
      <c r="B173" s="1" t="str">
        <f>IF(Form3!B173="","",Form3!B173)</f>
        <v/>
      </c>
      <c r="C173" s="1" t="str">
        <f>IF(OR(Form3!C173&lt;&gt;"",Form3!D173&lt;&gt;"" ),ROUND(((Form3!C173+Form3!D173)/140)*100,0),"")</f>
        <v/>
      </c>
      <c r="D173" s="1" t="str">
        <f>IF(Analysis[[#This Row],[Agr]]="","", RANK(Analysis[[#This Row],[Agr]],Analysis[Agr],0))</f>
        <v/>
      </c>
      <c r="E17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3" s="1" t="str">
        <f>IF(OR(Form3!E173&lt;&gt;"",Form3!F173&lt;&gt;""),ROUND((SUM(Form3!E173,Form3!F173)/140)*100,0),"")</f>
        <v/>
      </c>
      <c r="G173" s="1" t="str">
        <f>IF(Analysis[Bio]="","",RANK(Analysis[[#This Row],[Bio]],Analysis[Bio],0))</f>
        <v/>
      </c>
      <c r="H17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3" s="1" t="str">
        <f>IF(OR(Form3!G173&lt;&gt;"",Form3!H173&lt;&gt;""),ROUND((SUM(Form3!G173,Form3!H173)/140)*100,0),"")</f>
        <v/>
      </c>
      <c r="J173" s="1" t="str">
        <f>IF(Analysis[[#This Row],[Chem]]="","",RANK(Analysis[[#This Row],[Chem]],Analysis[Chem],0))</f>
        <v/>
      </c>
      <c r="K17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3" s="1" t="str">
        <f>IF(OR(Form3!I173&lt;&gt;"",Form3!J173&lt;&gt;"",Form3!K173&lt;&gt;""),ROUND((SUM(Form3!I173:'Form3'!K173)/220)*100,0),"")</f>
        <v/>
      </c>
      <c r="M173" s="1" t="str">
        <f>IF(Analysis[Chi]="","",RANK(Analysis[[#This Row],[Chi]],Analysis[Chi],0))</f>
        <v/>
      </c>
      <c r="N17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3" s="1" t="str">
        <f>IF(OR(Form3!L173&lt;&gt;"",Form3!M173&lt;&gt;"",Form3!N173&lt;&gt;""),ROUND((SUM(Form3!L173:'Form3'!N173)/200)*100,0),"")</f>
        <v/>
      </c>
      <c r="P173" s="1" t="str">
        <f>IF(Analysis[Eng]="","",RANK(Analysis[[#This Row],[Eng]],Analysis[Eng],))</f>
        <v/>
      </c>
      <c r="Q17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3" s="1" t="str">
        <f>IF(OR(Form3!O173&lt;&gt;"",Form3!P173&lt;&gt;""),ROUND((SUM(Form3!O173,Form3!P173)/100)*100,0),"")</f>
        <v/>
      </c>
      <c r="S173" s="1" t="str">
        <f>IF(Analysis[[#This Row],[Geo]]="","",RANK(Analysis[Geo],Analysis[Geo],0))</f>
        <v/>
      </c>
      <c r="T17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3" s="1" t="str">
        <f>IF(OR(Form3!Q173&lt;&gt;"",Form3!R173&lt;&gt;""),ROUND((SUM(Form3!Q173,Form3!R173)/150)*100,0),"")</f>
        <v/>
      </c>
      <c r="V173" s="1" t="str">
        <f>IF(Analysis[His]="","",RANK(Analysis[[#This Row],[His]], Analysis[His],0))</f>
        <v/>
      </c>
      <c r="W17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3" s="1" t="str">
        <f>IF(OR(Form3!S173&lt;&gt;"",Form3!T173&lt;&gt;""),ROUND((SUM(Form3!S173,Form3!T173)/200)*100,0),"")</f>
        <v/>
      </c>
      <c r="Y173" s="1" t="str">
        <f>IF(Analysis[Maths]="","",RANK(Analysis[[#This Row],[Maths]],Analysis[Maths],0))</f>
        <v/>
      </c>
      <c r="Z17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3" s="1" t="str">
        <f>IF(OR(Form3!U173&lt;&gt;"",Form3!V173&lt;&gt;""),ROUND((SUM(Form3!U173,Form3!V173)/140)*100,0), "")</f>
        <v/>
      </c>
      <c r="AB173" s="1" t="str">
        <f>IF(Analysis[[#This Row],[Phy]]="","",RANK(Analysis[[#This Row],[Phy]],Analysis[Phy],0))</f>
        <v/>
      </c>
      <c r="AC17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3" s="1" t="str">
        <f>IF(OR(Form3!W173&lt;&gt;"",Form3!X173&lt;&gt;""),ROUND((SUM(Form3!W173,Form3!X173)/150)*100,0), "")</f>
        <v/>
      </c>
      <c r="AE173" s="1" t="str">
        <f>IF(Analysis[Sod]="","",RANK(Analysis[[#This Row],[Sod]],Analysis[Sod], 0))</f>
        <v/>
      </c>
      <c r="AF17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3" s="1" t="str">
        <f>IF(OR(Form3!Y173&lt;&gt;"",Form3!Z173&lt;&gt;""),ROUND((SUM(Form3!Y173,Form3!Z173)/150)*100,0), "")</f>
        <v/>
      </c>
      <c r="AH173" s="1" t="str">
        <f>IF(Analysis[Bk]="","",RANK(Analysis[[#This Row],[Bk]],Analysis[Bk], 0))</f>
        <v/>
      </c>
      <c r="AI17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3" s="1"/>
      <c r="AK173" s="1"/>
    </row>
    <row r="174" spans="1:37" x14ac:dyDescent="0.25">
      <c r="A174" s="1" t="str">
        <f>IF(Form3!A174="","",Form3!A174)</f>
        <v/>
      </c>
      <c r="B174" s="1" t="str">
        <f>IF(Form3!B174="","",Form3!B174)</f>
        <v/>
      </c>
      <c r="C174" s="1" t="str">
        <f>IF(OR(Form3!C174&lt;&gt;"",Form3!D174&lt;&gt;"" ),ROUND(((Form3!C174+Form3!D174)/140)*100,0),"")</f>
        <v/>
      </c>
      <c r="D174" s="1" t="str">
        <f>IF(Analysis[[#This Row],[Agr]]="","", RANK(Analysis[[#This Row],[Agr]],Analysis[Agr],0))</f>
        <v/>
      </c>
      <c r="E17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4" s="1" t="str">
        <f>IF(OR(Form3!E174&lt;&gt;"",Form3!F174&lt;&gt;""),ROUND((SUM(Form3!E174,Form3!F174)/140)*100,0),"")</f>
        <v/>
      </c>
      <c r="G174" s="1" t="str">
        <f>IF(Analysis[Bio]="","",RANK(Analysis[[#This Row],[Bio]],Analysis[Bio],0))</f>
        <v/>
      </c>
      <c r="H17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4" s="1" t="str">
        <f>IF(OR(Form3!G174&lt;&gt;"",Form3!H174&lt;&gt;""),ROUND((SUM(Form3!G174,Form3!H174)/140)*100,0),"")</f>
        <v/>
      </c>
      <c r="J174" s="1" t="str">
        <f>IF(Analysis[[#This Row],[Chem]]="","",RANK(Analysis[[#This Row],[Chem]],Analysis[Chem],0))</f>
        <v/>
      </c>
      <c r="K17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4" s="1" t="str">
        <f>IF(OR(Form3!I174&lt;&gt;"",Form3!J174&lt;&gt;"",Form3!K174&lt;&gt;""),ROUND((SUM(Form3!I174:'Form3'!K174)/220)*100,0),"")</f>
        <v/>
      </c>
      <c r="M174" s="1" t="str">
        <f>IF(Analysis[Chi]="","",RANK(Analysis[[#This Row],[Chi]],Analysis[Chi],0))</f>
        <v/>
      </c>
      <c r="N17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4" s="1" t="str">
        <f>IF(OR(Form3!L174&lt;&gt;"",Form3!M174&lt;&gt;"",Form3!N174&lt;&gt;""),ROUND((SUM(Form3!L174:'Form3'!N174)/200)*100,0),"")</f>
        <v/>
      </c>
      <c r="P174" s="1" t="str">
        <f>IF(Analysis[Eng]="","",RANK(Analysis[[#This Row],[Eng]],Analysis[Eng],))</f>
        <v/>
      </c>
      <c r="Q17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4" s="1" t="str">
        <f>IF(OR(Form3!O174&lt;&gt;"",Form3!P174&lt;&gt;""),ROUND((SUM(Form3!O174,Form3!P174)/100)*100,0),"")</f>
        <v/>
      </c>
      <c r="S174" s="1" t="str">
        <f>IF(Analysis[[#This Row],[Geo]]="","",RANK(Analysis[Geo],Analysis[Geo],0))</f>
        <v/>
      </c>
      <c r="T17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4" s="1" t="str">
        <f>IF(OR(Form3!Q174&lt;&gt;"",Form3!R174&lt;&gt;""),ROUND((SUM(Form3!Q174,Form3!R174)/150)*100,0),"")</f>
        <v/>
      </c>
      <c r="V174" s="1" t="str">
        <f>IF(Analysis[His]="","",RANK(Analysis[[#This Row],[His]], Analysis[His],0))</f>
        <v/>
      </c>
      <c r="W17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4" s="1" t="str">
        <f>IF(OR(Form3!S174&lt;&gt;"",Form3!T174&lt;&gt;""),ROUND((SUM(Form3!S174,Form3!T174)/200)*100,0),"")</f>
        <v/>
      </c>
      <c r="Y174" s="1" t="str">
        <f>IF(Analysis[Maths]="","",RANK(Analysis[[#This Row],[Maths]],Analysis[Maths],0))</f>
        <v/>
      </c>
      <c r="Z17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4" s="1" t="str">
        <f>IF(OR(Form3!U174&lt;&gt;"",Form3!V174&lt;&gt;""),ROUND((SUM(Form3!U174,Form3!V174)/140)*100,0), "")</f>
        <v/>
      </c>
      <c r="AB174" s="1" t="str">
        <f>IF(Analysis[[#This Row],[Phy]]="","",RANK(Analysis[[#This Row],[Phy]],Analysis[Phy],0))</f>
        <v/>
      </c>
      <c r="AC17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4" s="1" t="str">
        <f>IF(OR(Form3!W174&lt;&gt;"",Form3!X174&lt;&gt;""),ROUND((SUM(Form3!W174,Form3!X174)/150)*100,0), "")</f>
        <v/>
      </c>
      <c r="AE174" s="1" t="str">
        <f>IF(Analysis[Sod]="","",RANK(Analysis[[#This Row],[Sod]],Analysis[Sod], 0))</f>
        <v/>
      </c>
      <c r="AF17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4" s="1" t="str">
        <f>IF(OR(Form3!Y174&lt;&gt;"",Form3!Z174&lt;&gt;""),ROUND((SUM(Form3!Y174,Form3!Z174)/150)*100,0), "")</f>
        <v/>
      </c>
      <c r="AH174" s="1" t="str">
        <f>IF(Analysis[Bk]="","",RANK(Analysis[[#This Row],[Bk]],Analysis[Bk], 0))</f>
        <v/>
      </c>
      <c r="AI17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4" s="1"/>
      <c r="AK174" s="1"/>
    </row>
    <row r="175" spans="1:37" x14ac:dyDescent="0.25">
      <c r="A175" s="1" t="str">
        <f>IF(Form3!A175="","",Form3!A175)</f>
        <v/>
      </c>
      <c r="B175" s="1" t="str">
        <f>IF(Form3!B175="","",Form3!B175)</f>
        <v/>
      </c>
      <c r="C175" s="1" t="str">
        <f>IF(OR(Form3!C175&lt;&gt;"",Form3!D175&lt;&gt;"" ),ROUND(((Form3!C175+Form3!D175)/140)*100,0),"")</f>
        <v/>
      </c>
      <c r="D175" s="1" t="str">
        <f>IF(Analysis[[#This Row],[Agr]]="","", RANK(Analysis[[#This Row],[Agr]],Analysis[Agr],0))</f>
        <v/>
      </c>
      <c r="E17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5" s="1" t="str">
        <f>IF(OR(Form3!E175&lt;&gt;"",Form3!F175&lt;&gt;""),ROUND((SUM(Form3!E175,Form3!F175)/140)*100,0),"")</f>
        <v/>
      </c>
      <c r="G175" s="1" t="str">
        <f>IF(Analysis[Bio]="","",RANK(Analysis[[#This Row],[Bio]],Analysis[Bio],0))</f>
        <v/>
      </c>
      <c r="H17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5" s="1" t="str">
        <f>IF(OR(Form3!G175&lt;&gt;"",Form3!H175&lt;&gt;""),ROUND((SUM(Form3!G175,Form3!H175)/140)*100,0),"")</f>
        <v/>
      </c>
      <c r="J175" s="1" t="str">
        <f>IF(Analysis[[#This Row],[Chem]]="","",RANK(Analysis[[#This Row],[Chem]],Analysis[Chem],0))</f>
        <v/>
      </c>
      <c r="K17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5" s="1" t="str">
        <f>IF(OR(Form3!I175&lt;&gt;"",Form3!J175&lt;&gt;"",Form3!K175&lt;&gt;""),ROUND((SUM(Form3!I175:'Form3'!K175)/220)*100,0),"")</f>
        <v/>
      </c>
      <c r="M175" s="1" t="str">
        <f>IF(Analysis[Chi]="","",RANK(Analysis[[#This Row],[Chi]],Analysis[Chi],0))</f>
        <v/>
      </c>
      <c r="N17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5" s="1" t="str">
        <f>IF(OR(Form3!L175&lt;&gt;"",Form3!M175&lt;&gt;"",Form3!N175&lt;&gt;""),ROUND((SUM(Form3!L175:'Form3'!N175)/200)*100,0),"")</f>
        <v/>
      </c>
      <c r="P175" s="1" t="str">
        <f>IF(Analysis[Eng]="","",RANK(Analysis[[#This Row],[Eng]],Analysis[Eng],))</f>
        <v/>
      </c>
      <c r="Q17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5" s="1" t="str">
        <f>IF(OR(Form3!O175&lt;&gt;"",Form3!P175&lt;&gt;""),ROUND((SUM(Form3!O175,Form3!P175)/100)*100,0),"")</f>
        <v/>
      </c>
      <c r="S175" s="1" t="str">
        <f>IF(Analysis[[#This Row],[Geo]]="","",RANK(Analysis[Geo],Analysis[Geo],0))</f>
        <v/>
      </c>
      <c r="T17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5" s="1" t="str">
        <f>IF(OR(Form3!Q175&lt;&gt;"",Form3!R175&lt;&gt;""),ROUND((SUM(Form3!Q175,Form3!R175)/150)*100,0),"")</f>
        <v/>
      </c>
      <c r="V175" s="1" t="str">
        <f>IF(Analysis[His]="","",RANK(Analysis[[#This Row],[His]], Analysis[His],0))</f>
        <v/>
      </c>
      <c r="W17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5" s="1" t="str">
        <f>IF(OR(Form3!S175&lt;&gt;"",Form3!T175&lt;&gt;""),ROUND((SUM(Form3!S175,Form3!T175)/200)*100,0),"")</f>
        <v/>
      </c>
      <c r="Y175" s="1" t="str">
        <f>IF(Analysis[Maths]="","",RANK(Analysis[[#This Row],[Maths]],Analysis[Maths],0))</f>
        <v/>
      </c>
      <c r="Z17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5" s="1" t="str">
        <f>IF(OR(Form3!U175&lt;&gt;"",Form3!V175&lt;&gt;""),ROUND((SUM(Form3!U175,Form3!V175)/140)*100,0), "")</f>
        <v/>
      </c>
      <c r="AB175" s="1" t="str">
        <f>IF(Analysis[[#This Row],[Phy]]="","",RANK(Analysis[[#This Row],[Phy]],Analysis[Phy],0))</f>
        <v/>
      </c>
      <c r="AC17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5" s="1" t="str">
        <f>IF(OR(Form3!W175&lt;&gt;"",Form3!X175&lt;&gt;""),ROUND((SUM(Form3!W175,Form3!X175)/150)*100,0), "")</f>
        <v/>
      </c>
      <c r="AE175" s="1" t="str">
        <f>IF(Analysis[Sod]="","",RANK(Analysis[[#This Row],[Sod]],Analysis[Sod], 0))</f>
        <v/>
      </c>
      <c r="AF17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5" s="1" t="str">
        <f>IF(OR(Form3!Y175&lt;&gt;"",Form3!Z175&lt;&gt;""),ROUND((SUM(Form3!Y175,Form3!Z175)/150)*100,0), "")</f>
        <v/>
      </c>
      <c r="AH175" s="1" t="str">
        <f>IF(Analysis[Bk]="","",RANK(Analysis[[#This Row],[Bk]],Analysis[Bk], 0))</f>
        <v/>
      </c>
      <c r="AI17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5" s="1"/>
      <c r="AK175" s="1"/>
    </row>
    <row r="176" spans="1:37" x14ac:dyDescent="0.25">
      <c r="A176" s="1" t="str">
        <f>IF(Form3!A176="","",Form3!A176)</f>
        <v/>
      </c>
      <c r="B176" s="1" t="str">
        <f>IF(Form3!B176="","",Form3!B176)</f>
        <v/>
      </c>
      <c r="C176" s="1" t="str">
        <f>IF(OR(Form3!C176&lt;&gt;"",Form3!D176&lt;&gt;"" ),ROUND(((Form3!C176+Form3!D176)/140)*100,0),"")</f>
        <v/>
      </c>
      <c r="D176" s="1" t="str">
        <f>IF(Analysis[[#This Row],[Agr]]="","", RANK(Analysis[[#This Row],[Agr]],Analysis[Agr],0))</f>
        <v/>
      </c>
      <c r="E17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6" s="1" t="str">
        <f>IF(OR(Form3!E176&lt;&gt;"",Form3!F176&lt;&gt;""),ROUND((SUM(Form3!E176,Form3!F176)/140)*100,0),"")</f>
        <v/>
      </c>
      <c r="G176" s="1" t="str">
        <f>IF(Analysis[Bio]="","",RANK(Analysis[[#This Row],[Bio]],Analysis[Bio],0))</f>
        <v/>
      </c>
      <c r="H17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6" s="1" t="str">
        <f>IF(OR(Form3!G176&lt;&gt;"",Form3!H176&lt;&gt;""),ROUND((SUM(Form3!G176,Form3!H176)/140)*100,0),"")</f>
        <v/>
      </c>
      <c r="J176" s="1" t="str">
        <f>IF(Analysis[[#This Row],[Chem]]="","",RANK(Analysis[[#This Row],[Chem]],Analysis[Chem],0))</f>
        <v/>
      </c>
      <c r="K17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6" s="1" t="str">
        <f>IF(OR(Form3!I176&lt;&gt;"",Form3!J176&lt;&gt;"",Form3!K176&lt;&gt;""),ROUND((SUM(Form3!I176:'Form3'!K176)/220)*100,0),"")</f>
        <v/>
      </c>
      <c r="M176" s="1" t="str">
        <f>IF(Analysis[Chi]="","",RANK(Analysis[[#This Row],[Chi]],Analysis[Chi],0))</f>
        <v/>
      </c>
      <c r="N17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6" s="1" t="str">
        <f>IF(OR(Form3!L176&lt;&gt;"",Form3!M176&lt;&gt;"",Form3!N176&lt;&gt;""),ROUND((SUM(Form3!L176:'Form3'!N176)/200)*100,0),"")</f>
        <v/>
      </c>
      <c r="P176" s="1" t="str">
        <f>IF(Analysis[Eng]="","",RANK(Analysis[[#This Row],[Eng]],Analysis[Eng],))</f>
        <v/>
      </c>
      <c r="Q17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6" s="1" t="str">
        <f>IF(OR(Form3!O176&lt;&gt;"",Form3!P176&lt;&gt;""),ROUND((SUM(Form3!O176,Form3!P176)/100)*100,0),"")</f>
        <v/>
      </c>
      <c r="S176" s="1" t="str">
        <f>IF(Analysis[[#This Row],[Geo]]="","",RANK(Analysis[Geo],Analysis[Geo],0))</f>
        <v/>
      </c>
      <c r="T17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6" s="1" t="str">
        <f>IF(OR(Form3!Q176&lt;&gt;"",Form3!R176&lt;&gt;""),ROUND((SUM(Form3!Q176,Form3!R176)/150)*100,0),"")</f>
        <v/>
      </c>
      <c r="V176" s="1" t="str">
        <f>IF(Analysis[His]="","",RANK(Analysis[[#This Row],[His]], Analysis[His],0))</f>
        <v/>
      </c>
      <c r="W17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6" s="1" t="str">
        <f>IF(OR(Form3!S176&lt;&gt;"",Form3!T176&lt;&gt;""),ROUND((SUM(Form3!S176,Form3!T176)/200)*100,0),"")</f>
        <v/>
      </c>
      <c r="Y176" s="1" t="str">
        <f>IF(Analysis[Maths]="","",RANK(Analysis[[#This Row],[Maths]],Analysis[Maths],0))</f>
        <v/>
      </c>
      <c r="Z17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6" s="1" t="str">
        <f>IF(OR(Form3!U176&lt;&gt;"",Form3!V176&lt;&gt;""),ROUND((SUM(Form3!U176,Form3!V176)/140)*100,0), "")</f>
        <v/>
      </c>
      <c r="AB176" s="1" t="str">
        <f>IF(Analysis[[#This Row],[Phy]]="","",RANK(Analysis[[#This Row],[Phy]],Analysis[Phy],0))</f>
        <v/>
      </c>
      <c r="AC17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6" s="1" t="str">
        <f>IF(OR(Form3!W176&lt;&gt;"",Form3!X176&lt;&gt;""),ROUND((SUM(Form3!W176,Form3!X176)/150)*100,0), "")</f>
        <v/>
      </c>
      <c r="AE176" s="1" t="str">
        <f>IF(Analysis[Sod]="","",RANK(Analysis[[#This Row],[Sod]],Analysis[Sod], 0))</f>
        <v/>
      </c>
      <c r="AF17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6" s="1" t="str">
        <f>IF(OR(Form3!Y176&lt;&gt;"",Form3!Z176&lt;&gt;""),ROUND((SUM(Form3!Y176,Form3!Z176)/150)*100,0), "")</f>
        <v/>
      </c>
      <c r="AH176" s="1" t="str">
        <f>IF(Analysis[Bk]="","",RANK(Analysis[[#This Row],[Bk]],Analysis[Bk], 0))</f>
        <v/>
      </c>
      <c r="AI17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6" s="1"/>
      <c r="AK176" s="1"/>
    </row>
    <row r="177" spans="1:37" x14ac:dyDescent="0.25">
      <c r="A177" s="1" t="str">
        <f>IF(Form3!A177="","",Form3!A177)</f>
        <v/>
      </c>
      <c r="B177" s="1" t="str">
        <f>IF(Form3!B177="","",Form3!B177)</f>
        <v/>
      </c>
      <c r="C177" s="1" t="str">
        <f>IF(OR(Form3!C177&lt;&gt;"",Form3!D177&lt;&gt;"" ),ROUND(((Form3!C177+Form3!D177)/140)*100,0),"")</f>
        <v/>
      </c>
      <c r="D177" s="1" t="str">
        <f>IF(Analysis[[#This Row],[Agr]]="","", RANK(Analysis[[#This Row],[Agr]],Analysis[Agr],0))</f>
        <v/>
      </c>
      <c r="E17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7" s="1" t="str">
        <f>IF(OR(Form3!E177&lt;&gt;"",Form3!F177&lt;&gt;""),ROUND((SUM(Form3!E177,Form3!F177)/140)*100,0),"")</f>
        <v/>
      </c>
      <c r="G177" s="1" t="str">
        <f>IF(Analysis[Bio]="","",RANK(Analysis[[#This Row],[Bio]],Analysis[Bio],0))</f>
        <v/>
      </c>
      <c r="H17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7" s="1" t="str">
        <f>IF(OR(Form3!G177&lt;&gt;"",Form3!H177&lt;&gt;""),ROUND((SUM(Form3!G177,Form3!H177)/140)*100,0),"")</f>
        <v/>
      </c>
      <c r="J177" s="1" t="str">
        <f>IF(Analysis[[#This Row],[Chem]]="","",RANK(Analysis[[#This Row],[Chem]],Analysis[Chem],0))</f>
        <v/>
      </c>
      <c r="K17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7" s="1" t="str">
        <f>IF(OR(Form3!I177&lt;&gt;"",Form3!J177&lt;&gt;"",Form3!K177&lt;&gt;""),ROUND((SUM(Form3!I177:'Form3'!K177)/220)*100,0),"")</f>
        <v/>
      </c>
      <c r="M177" s="1" t="str">
        <f>IF(Analysis[Chi]="","",RANK(Analysis[[#This Row],[Chi]],Analysis[Chi],0))</f>
        <v/>
      </c>
      <c r="N17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7" s="1" t="str">
        <f>IF(OR(Form3!L177&lt;&gt;"",Form3!M177&lt;&gt;"",Form3!N177&lt;&gt;""),ROUND((SUM(Form3!L177:'Form3'!N177)/200)*100,0),"")</f>
        <v/>
      </c>
      <c r="P177" s="1" t="str">
        <f>IF(Analysis[Eng]="","",RANK(Analysis[[#This Row],[Eng]],Analysis[Eng],))</f>
        <v/>
      </c>
      <c r="Q17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7" s="1" t="str">
        <f>IF(OR(Form3!O177&lt;&gt;"",Form3!P177&lt;&gt;""),ROUND((SUM(Form3!O177,Form3!P177)/100)*100,0),"")</f>
        <v/>
      </c>
      <c r="S177" s="1" t="str">
        <f>IF(Analysis[[#This Row],[Geo]]="","",RANK(Analysis[Geo],Analysis[Geo],0))</f>
        <v/>
      </c>
      <c r="T17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7" s="1" t="str">
        <f>IF(OR(Form3!Q177&lt;&gt;"",Form3!R177&lt;&gt;""),ROUND((SUM(Form3!Q177,Form3!R177)/150)*100,0),"")</f>
        <v/>
      </c>
      <c r="V177" s="1" t="str">
        <f>IF(Analysis[His]="","",RANK(Analysis[[#This Row],[His]], Analysis[His],0))</f>
        <v/>
      </c>
      <c r="W17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7" s="1" t="str">
        <f>IF(OR(Form3!S177&lt;&gt;"",Form3!T177&lt;&gt;""),ROUND((SUM(Form3!S177,Form3!T177)/200)*100,0),"")</f>
        <v/>
      </c>
      <c r="Y177" s="1" t="str">
        <f>IF(Analysis[Maths]="","",RANK(Analysis[[#This Row],[Maths]],Analysis[Maths],0))</f>
        <v/>
      </c>
      <c r="Z17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7" s="1" t="str">
        <f>IF(OR(Form3!U177&lt;&gt;"",Form3!V177&lt;&gt;""),ROUND((SUM(Form3!U177,Form3!V177)/140)*100,0), "")</f>
        <v/>
      </c>
      <c r="AB177" s="1" t="str">
        <f>IF(Analysis[[#This Row],[Phy]]="","",RANK(Analysis[[#This Row],[Phy]],Analysis[Phy],0))</f>
        <v/>
      </c>
      <c r="AC17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7" s="1" t="str">
        <f>IF(OR(Form3!W177&lt;&gt;"",Form3!X177&lt;&gt;""),ROUND((SUM(Form3!W177,Form3!X177)/150)*100,0), "")</f>
        <v/>
      </c>
      <c r="AE177" s="1" t="str">
        <f>IF(Analysis[Sod]="","",RANK(Analysis[[#This Row],[Sod]],Analysis[Sod], 0))</f>
        <v/>
      </c>
      <c r="AF17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7" s="1" t="str">
        <f>IF(OR(Form3!Y177&lt;&gt;"",Form3!Z177&lt;&gt;""),ROUND((SUM(Form3!Y177,Form3!Z177)/150)*100,0), "")</f>
        <v/>
      </c>
      <c r="AH177" s="1" t="str">
        <f>IF(Analysis[Bk]="","",RANK(Analysis[[#This Row],[Bk]],Analysis[Bk], 0))</f>
        <v/>
      </c>
      <c r="AI17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7" s="1"/>
      <c r="AK177" s="1"/>
    </row>
    <row r="178" spans="1:37" x14ac:dyDescent="0.25">
      <c r="A178" s="1" t="str">
        <f>IF(Form3!A178="","",Form3!A178)</f>
        <v/>
      </c>
      <c r="B178" s="1" t="str">
        <f>IF(Form3!B178="","",Form3!B178)</f>
        <v/>
      </c>
      <c r="C178" s="1" t="str">
        <f>IF(OR(Form3!C178&lt;&gt;"",Form3!D178&lt;&gt;"" ),ROUND(((Form3!C178+Form3!D178)/140)*100,0),"")</f>
        <v/>
      </c>
      <c r="D178" s="1" t="str">
        <f>IF(Analysis[[#This Row],[Agr]]="","", RANK(Analysis[[#This Row],[Agr]],Analysis[Agr],0))</f>
        <v/>
      </c>
      <c r="E17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8" s="1" t="str">
        <f>IF(OR(Form3!E178&lt;&gt;"",Form3!F178&lt;&gt;""),ROUND((SUM(Form3!E178,Form3!F178)/140)*100,0),"")</f>
        <v/>
      </c>
      <c r="G178" s="1" t="str">
        <f>IF(Analysis[Bio]="","",RANK(Analysis[[#This Row],[Bio]],Analysis[Bio],0))</f>
        <v/>
      </c>
      <c r="H17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8" s="1" t="str">
        <f>IF(OR(Form3!G178&lt;&gt;"",Form3!H178&lt;&gt;""),ROUND((SUM(Form3!G178,Form3!H178)/140)*100,0),"")</f>
        <v/>
      </c>
      <c r="J178" s="1" t="str">
        <f>IF(Analysis[[#This Row],[Chem]]="","",RANK(Analysis[[#This Row],[Chem]],Analysis[Chem],0))</f>
        <v/>
      </c>
      <c r="K17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8" s="1" t="str">
        <f>IF(OR(Form3!I178&lt;&gt;"",Form3!J178&lt;&gt;"",Form3!K178&lt;&gt;""),ROUND((SUM(Form3!I178:'Form3'!K178)/220)*100,0),"")</f>
        <v/>
      </c>
      <c r="M178" s="1" t="str">
        <f>IF(Analysis[Chi]="","",RANK(Analysis[[#This Row],[Chi]],Analysis[Chi],0))</f>
        <v/>
      </c>
      <c r="N17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8" s="1" t="str">
        <f>IF(OR(Form3!L178&lt;&gt;"",Form3!M178&lt;&gt;"",Form3!N178&lt;&gt;""),ROUND((SUM(Form3!L178:'Form3'!N178)/200)*100,0),"")</f>
        <v/>
      </c>
      <c r="P178" s="1" t="str">
        <f>IF(Analysis[Eng]="","",RANK(Analysis[[#This Row],[Eng]],Analysis[Eng],))</f>
        <v/>
      </c>
      <c r="Q17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8" s="1" t="str">
        <f>IF(OR(Form3!O178&lt;&gt;"",Form3!P178&lt;&gt;""),ROUND((SUM(Form3!O178,Form3!P178)/100)*100,0),"")</f>
        <v/>
      </c>
      <c r="S178" s="1" t="str">
        <f>IF(Analysis[[#This Row],[Geo]]="","",RANK(Analysis[Geo],Analysis[Geo],0))</f>
        <v/>
      </c>
      <c r="T17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8" s="1" t="str">
        <f>IF(OR(Form3!Q178&lt;&gt;"",Form3!R178&lt;&gt;""),ROUND((SUM(Form3!Q178,Form3!R178)/150)*100,0),"")</f>
        <v/>
      </c>
      <c r="V178" s="1" t="str">
        <f>IF(Analysis[His]="","",RANK(Analysis[[#This Row],[His]], Analysis[His],0))</f>
        <v/>
      </c>
      <c r="W17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8" s="1" t="str">
        <f>IF(OR(Form3!S178&lt;&gt;"",Form3!T178&lt;&gt;""),ROUND((SUM(Form3!S178,Form3!T178)/200)*100,0),"")</f>
        <v/>
      </c>
      <c r="Y178" s="1" t="str">
        <f>IF(Analysis[Maths]="","",RANK(Analysis[[#This Row],[Maths]],Analysis[Maths],0))</f>
        <v/>
      </c>
      <c r="Z17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8" s="1" t="str">
        <f>IF(OR(Form3!U178&lt;&gt;"",Form3!V178&lt;&gt;""),ROUND((SUM(Form3!U178,Form3!V178)/140)*100,0), "")</f>
        <v/>
      </c>
      <c r="AB178" s="1" t="str">
        <f>IF(Analysis[[#This Row],[Phy]]="","",RANK(Analysis[[#This Row],[Phy]],Analysis[Phy],0))</f>
        <v/>
      </c>
      <c r="AC17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8" s="1" t="str">
        <f>IF(OR(Form3!W178&lt;&gt;"",Form3!X178&lt;&gt;""),ROUND((SUM(Form3!W178,Form3!X178)/150)*100,0), "")</f>
        <v/>
      </c>
      <c r="AE178" s="1" t="str">
        <f>IF(Analysis[Sod]="","",RANK(Analysis[[#This Row],[Sod]],Analysis[Sod], 0))</f>
        <v/>
      </c>
      <c r="AF17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8" s="1" t="str">
        <f>IF(OR(Form3!Y178&lt;&gt;"",Form3!Z178&lt;&gt;""),ROUND((SUM(Form3!Y178,Form3!Z178)/150)*100,0), "")</f>
        <v/>
      </c>
      <c r="AH178" s="1" t="str">
        <f>IF(Analysis[Bk]="","",RANK(Analysis[[#This Row],[Bk]],Analysis[Bk], 0))</f>
        <v/>
      </c>
      <c r="AI17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8" s="1"/>
      <c r="AK178" s="1"/>
    </row>
    <row r="179" spans="1:37" x14ac:dyDescent="0.25">
      <c r="A179" s="1" t="str">
        <f>IF(Form3!A179="","",Form3!A179)</f>
        <v/>
      </c>
      <c r="B179" s="1" t="str">
        <f>IF(Form3!B179="","",Form3!B179)</f>
        <v/>
      </c>
      <c r="C179" s="1" t="str">
        <f>IF(OR(Form3!C179&lt;&gt;"",Form3!D179&lt;&gt;"" ),ROUND(((Form3!C179+Form3!D179)/140)*100,0),"")</f>
        <v/>
      </c>
      <c r="D179" s="1" t="str">
        <f>IF(Analysis[[#This Row],[Agr]]="","", RANK(Analysis[[#This Row],[Agr]],Analysis[Agr],0))</f>
        <v/>
      </c>
      <c r="E17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79" s="1" t="str">
        <f>IF(OR(Form3!E179&lt;&gt;"",Form3!F179&lt;&gt;""),ROUND((SUM(Form3!E179,Form3!F179)/140)*100,0),"")</f>
        <v/>
      </c>
      <c r="G179" s="1" t="str">
        <f>IF(Analysis[Bio]="","",RANK(Analysis[[#This Row],[Bio]],Analysis[Bio],0))</f>
        <v/>
      </c>
      <c r="H17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79" s="1" t="str">
        <f>IF(OR(Form3!G179&lt;&gt;"",Form3!H179&lt;&gt;""),ROUND((SUM(Form3!G179,Form3!H179)/140)*100,0),"")</f>
        <v/>
      </c>
      <c r="J179" s="1" t="str">
        <f>IF(Analysis[[#This Row],[Chem]]="","",RANK(Analysis[[#This Row],[Chem]],Analysis[Chem],0))</f>
        <v/>
      </c>
      <c r="K17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79" s="1" t="str">
        <f>IF(OR(Form3!I179&lt;&gt;"",Form3!J179&lt;&gt;"",Form3!K179&lt;&gt;""),ROUND((SUM(Form3!I179:'Form3'!K179)/220)*100,0),"")</f>
        <v/>
      </c>
      <c r="M179" s="1" t="str">
        <f>IF(Analysis[Chi]="","",RANK(Analysis[[#This Row],[Chi]],Analysis[Chi],0))</f>
        <v/>
      </c>
      <c r="N17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79" s="1" t="str">
        <f>IF(OR(Form3!L179&lt;&gt;"",Form3!M179&lt;&gt;"",Form3!N179&lt;&gt;""),ROUND((SUM(Form3!L179:'Form3'!N179)/200)*100,0),"")</f>
        <v/>
      </c>
      <c r="P179" s="1" t="str">
        <f>IF(Analysis[Eng]="","",RANK(Analysis[[#This Row],[Eng]],Analysis[Eng],))</f>
        <v/>
      </c>
      <c r="Q17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79" s="1" t="str">
        <f>IF(OR(Form3!O179&lt;&gt;"",Form3!P179&lt;&gt;""),ROUND((SUM(Form3!O179,Form3!P179)/100)*100,0),"")</f>
        <v/>
      </c>
      <c r="S179" s="1" t="str">
        <f>IF(Analysis[[#This Row],[Geo]]="","",RANK(Analysis[Geo],Analysis[Geo],0))</f>
        <v/>
      </c>
      <c r="T17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79" s="1" t="str">
        <f>IF(OR(Form3!Q179&lt;&gt;"",Form3!R179&lt;&gt;""),ROUND((SUM(Form3!Q179,Form3!R179)/150)*100,0),"")</f>
        <v/>
      </c>
      <c r="V179" s="1" t="str">
        <f>IF(Analysis[His]="","",RANK(Analysis[[#This Row],[His]], Analysis[His],0))</f>
        <v/>
      </c>
      <c r="W17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79" s="1" t="str">
        <f>IF(OR(Form3!S179&lt;&gt;"",Form3!T179&lt;&gt;""),ROUND((SUM(Form3!S179,Form3!T179)/200)*100,0),"")</f>
        <v/>
      </c>
      <c r="Y179" s="1" t="str">
        <f>IF(Analysis[Maths]="","",RANK(Analysis[[#This Row],[Maths]],Analysis[Maths],0))</f>
        <v/>
      </c>
      <c r="Z17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79" s="1" t="str">
        <f>IF(OR(Form3!U179&lt;&gt;"",Form3!V179&lt;&gt;""),ROUND((SUM(Form3!U179,Form3!V179)/140)*100,0), "")</f>
        <v/>
      </c>
      <c r="AB179" s="1" t="str">
        <f>IF(Analysis[[#This Row],[Phy]]="","",RANK(Analysis[[#This Row],[Phy]],Analysis[Phy],0))</f>
        <v/>
      </c>
      <c r="AC17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79" s="1" t="str">
        <f>IF(OR(Form3!W179&lt;&gt;"",Form3!X179&lt;&gt;""),ROUND((SUM(Form3!W179,Form3!X179)/150)*100,0), "")</f>
        <v/>
      </c>
      <c r="AE179" s="1" t="str">
        <f>IF(Analysis[Sod]="","",RANK(Analysis[[#This Row],[Sod]],Analysis[Sod], 0))</f>
        <v/>
      </c>
      <c r="AF17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79" s="1" t="str">
        <f>IF(OR(Form3!Y179&lt;&gt;"",Form3!Z179&lt;&gt;""),ROUND((SUM(Form3!Y179,Form3!Z179)/150)*100,0), "")</f>
        <v/>
      </c>
      <c r="AH179" s="1" t="str">
        <f>IF(Analysis[Bk]="","",RANK(Analysis[[#This Row],[Bk]],Analysis[Bk], 0))</f>
        <v/>
      </c>
      <c r="AI17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79" s="1"/>
      <c r="AK179" s="1"/>
    </row>
    <row r="180" spans="1:37" x14ac:dyDescent="0.25">
      <c r="A180" s="1" t="str">
        <f>IF(Form3!A180="","",Form3!A180)</f>
        <v/>
      </c>
      <c r="B180" s="1" t="str">
        <f>IF(Form3!B180="","",Form3!B180)</f>
        <v/>
      </c>
      <c r="C180" s="1" t="str">
        <f>IF(OR(Form3!C180&lt;&gt;"",Form3!D180&lt;&gt;"" ),ROUND(((Form3!C180+Form3!D180)/140)*100,0),"")</f>
        <v/>
      </c>
      <c r="D180" s="1" t="str">
        <f>IF(Analysis[[#This Row],[Agr]]="","", RANK(Analysis[[#This Row],[Agr]],Analysis[Agr],0))</f>
        <v/>
      </c>
      <c r="E18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0" s="1" t="str">
        <f>IF(OR(Form3!E180&lt;&gt;"",Form3!F180&lt;&gt;""),ROUND((SUM(Form3!E180,Form3!F180)/140)*100,0),"")</f>
        <v/>
      </c>
      <c r="G180" s="1" t="str">
        <f>IF(Analysis[Bio]="","",RANK(Analysis[[#This Row],[Bio]],Analysis[Bio],0))</f>
        <v/>
      </c>
      <c r="H18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0" s="1" t="str">
        <f>IF(OR(Form3!G180&lt;&gt;"",Form3!H180&lt;&gt;""),ROUND((SUM(Form3!G180,Form3!H180)/140)*100,0),"")</f>
        <v/>
      </c>
      <c r="J180" s="1" t="str">
        <f>IF(Analysis[[#This Row],[Chem]]="","",RANK(Analysis[[#This Row],[Chem]],Analysis[Chem],0))</f>
        <v/>
      </c>
      <c r="K18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0" s="1" t="str">
        <f>IF(OR(Form3!I180&lt;&gt;"",Form3!J180&lt;&gt;"",Form3!K180&lt;&gt;""),ROUND((SUM(Form3!I180:'Form3'!K180)/220)*100,0),"")</f>
        <v/>
      </c>
      <c r="M180" s="1" t="str">
        <f>IF(Analysis[Chi]="","",RANK(Analysis[[#This Row],[Chi]],Analysis[Chi],0))</f>
        <v/>
      </c>
      <c r="N18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0" s="1" t="str">
        <f>IF(OR(Form3!L180&lt;&gt;"",Form3!M180&lt;&gt;"",Form3!N180&lt;&gt;""),ROUND((SUM(Form3!L180:'Form3'!N180)/200)*100,0),"")</f>
        <v/>
      </c>
      <c r="P180" s="1" t="str">
        <f>IF(Analysis[Eng]="","",RANK(Analysis[[#This Row],[Eng]],Analysis[Eng],))</f>
        <v/>
      </c>
      <c r="Q18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0" s="1" t="str">
        <f>IF(OR(Form3!O180&lt;&gt;"",Form3!P180&lt;&gt;""),ROUND((SUM(Form3!O180,Form3!P180)/100)*100,0),"")</f>
        <v/>
      </c>
      <c r="S180" s="1" t="str">
        <f>IF(Analysis[[#This Row],[Geo]]="","",RANK(Analysis[Geo],Analysis[Geo],0))</f>
        <v/>
      </c>
      <c r="T18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0" s="1" t="str">
        <f>IF(OR(Form3!Q180&lt;&gt;"",Form3!R180&lt;&gt;""),ROUND((SUM(Form3!Q180,Form3!R180)/150)*100,0),"")</f>
        <v/>
      </c>
      <c r="V180" s="1" t="str">
        <f>IF(Analysis[His]="","",RANK(Analysis[[#This Row],[His]], Analysis[His],0))</f>
        <v/>
      </c>
      <c r="W18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0" s="1" t="str">
        <f>IF(OR(Form3!S180&lt;&gt;"",Form3!T180&lt;&gt;""),ROUND((SUM(Form3!S180,Form3!T180)/200)*100,0),"")</f>
        <v/>
      </c>
      <c r="Y180" s="1" t="str">
        <f>IF(Analysis[Maths]="","",RANK(Analysis[[#This Row],[Maths]],Analysis[Maths],0))</f>
        <v/>
      </c>
      <c r="Z18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0" s="1" t="str">
        <f>IF(OR(Form3!U180&lt;&gt;"",Form3!V180&lt;&gt;""),ROUND((SUM(Form3!U180,Form3!V180)/140)*100,0), "")</f>
        <v/>
      </c>
      <c r="AB180" s="1" t="str">
        <f>IF(Analysis[[#This Row],[Phy]]="","",RANK(Analysis[[#This Row],[Phy]],Analysis[Phy],0))</f>
        <v/>
      </c>
      <c r="AC18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0" s="1" t="str">
        <f>IF(OR(Form3!W180&lt;&gt;"",Form3!X180&lt;&gt;""),ROUND((SUM(Form3!W180,Form3!X180)/150)*100,0), "")</f>
        <v/>
      </c>
      <c r="AE180" s="1" t="str">
        <f>IF(Analysis[Sod]="","",RANK(Analysis[[#This Row],[Sod]],Analysis[Sod], 0))</f>
        <v/>
      </c>
      <c r="AF18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0" s="1" t="str">
        <f>IF(OR(Form3!Y180&lt;&gt;"",Form3!Z180&lt;&gt;""),ROUND((SUM(Form3!Y180,Form3!Z180)/150)*100,0), "")</f>
        <v/>
      </c>
      <c r="AH180" s="1" t="str">
        <f>IF(Analysis[Bk]="","",RANK(Analysis[[#This Row],[Bk]],Analysis[Bk], 0))</f>
        <v/>
      </c>
      <c r="AI18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0" s="1"/>
      <c r="AK180" s="1"/>
    </row>
    <row r="181" spans="1:37" x14ac:dyDescent="0.25">
      <c r="A181" s="1" t="str">
        <f>IF(Form3!A181="","",Form3!A181)</f>
        <v/>
      </c>
      <c r="B181" s="1" t="str">
        <f>IF(Form3!B181="","",Form3!B181)</f>
        <v/>
      </c>
      <c r="C181" s="1" t="str">
        <f>IF(OR(Form3!C181&lt;&gt;"",Form3!D181&lt;&gt;"" ),ROUND(((Form3!C181+Form3!D181)/140)*100,0),"")</f>
        <v/>
      </c>
      <c r="D181" s="1" t="str">
        <f>IF(Analysis[[#This Row],[Agr]]="","", RANK(Analysis[[#This Row],[Agr]],Analysis[Agr],0))</f>
        <v/>
      </c>
      <c r="E18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1" s="1" t="str">
        <f>IF(OR(Form3!E181&lt;&gt;"",Form3!F181&lt;&gt;""),ROUND((SUM(Form3!E181,Form3!F181)/140)*100,0),"")</f>
        <v/>
      </c>
      <c r="G181" s="1" t="str">
        <f>IF(Analysis[Bio]="","",RANK(Analysis[[#This Row],[Bio]],Analysis[Bio],0))</f>
        <v/>
      </c>
      <c r="H18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1" s="1" t="str">
        <f>IF(OR(Form3!G181&lt;&gt;"",Form3!H181&lt;&gt;""),ROUND((SUM(Form3!G181,Form3!H181)/140)*100,0),"")</f>
        <v/>
      </c>
      <c r="J181" s="1" t="str">
        <f>IF(Analysis[[#This Row],[Chem]]="","",RANK(Analysis[[#This Row],[Chem]],Analysis[Chem],0))</f>
        <v/>
      </c>
      <c r="K18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1" s="1" t="str">
        <f>IF(OR(Form3!I181&lt;&gt;"",Form3!J181&lt;&gt;"",Form3!K181&lt;&gt;""),ROUND((SUM(Form3!I181:'Form3'!K181)/220)*100,0),"")</f>
        <v/>
      </c>
      <c r="M181" s="1" t="str">
        <f>IF(Analysis[Chi]="","",RANK(Analysis[[#This Row],[Chi]],Analysis[Chi],0))</f>
        <v/>
      </c>
      <c r="N18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1" s="1" t="str">
        <f>IF(OR(Form3!L181&lt;&gt;"",Form3!M181&lt;&gt;"",Form3!N181&lt;&gt;""),ROUND((SUM(Form3!L181:'Form3'!N181)/200)*100,0),"")</f>
        <v/>
      </c>
      <c r="P181" s="1" t="str">
        <f>IF(Analysis[Eng]="","",RANK(Analysis[[#This Row],[Eng]],Analysis[Eng],))</f>
        <v/>
      </c>
      <c r="Q18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1" s="1" t="str">
        <f>IF(OR(Form3!O181&lt;&gt;"",Form3!P181&lt;&gt;""),ROUND((SUM(Form3!O181,Form3!P181)/100)*100,0),"")</f>
        <v/>
      </c>
      <c r="S181" s="1" t="str">
        <f>IF(Analysis[[#This Row],[Geo]]="","",RANK(Analysis[Geo],Analysis[Geo],0))</f>
        <v/>
      </c>
      <c r="T18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1" s="1" t="str">
        <f>IF(OR(Form3!Q181&lt;&gt;"",Form3!R181&lt;&gt;""),ROUND((SUM(Form3!Q181,Form3!R181)/150)*100,0),"")</f>
        <v/>
      </c>
      <c r="V181" s="1" t="str">
        <f>IF(Analysis[His]="","",RANK(Analysis[[#This Row],[His]], Analysis[His],0))</f>
        <v/>
      </c>
      <c r="W18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1" s="1" t="str">
        <f>IF(OR(Form3!S181&lt;&gt;"",Form3!T181&lt;&gt;""),ROUND((SUM(Form3!S181,Form3!T181)/200)*100,0),"")</f>
        <v/>
      </c>
      <c r="Y181" s="1" t="str">
        <f>IF(Analysis[Maths]="","",RANK(Analysis[[#This Row],[Maths]],Analysis[Maths],0))</f>
        <v/>
      </c>
      <c r="Z18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1" s="1" t="str">
        <f>IF(OR(Form3!U181&lt;&gt;"",Form3!V181&lt;&gt;""),ROUND((SUM(Form3!U181,Form3!V181)/140)*100,0), "")</f>
        <v/>
      </c>
      <c r="AB181" s="1" t="str">
        <f>IF(Analysis[[#This Row],[Phy]]="","",RANK(Analysis[[#This Row],[Phy]],Analysis[Phy],0))</f>
        <v/>
      </c>
      <c r="AC18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1" s="1" t="str">
        <f>IF(OR(Form3!W181&lt;&gt;"",Form3!X181&lt;&gt;""),ROUND((SUM(Form3!W181,Form3!X181)/150)*100,0), "")</f>
        <v/>
      </c>
      <c r="AE181" s="1" t="str">
        <f>IF(Analysis[Sod]="","",RANK(Analysis[[#This Row],[Sod]],Analysis[Sod], 0))</f>
        <v/>
      </c>
      <c r="AF18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1" s="1" t="str">
        <f>IF(OR(Form3!Y181&lt;&gt;"",Form3!Z181&lt;&gt;""),ROUND((SUM(Form3!Y181,Form3!Z181)/150)*100,0), "")</f>
        <v/>
      </c>
      <c r="AH181" s="1" t="str">
        <f>IF(Analysis[Bk]="","",RANK(Analysis[[#This Row],[Bk]],Analysis[Bk], 0))</f>
        <v/>
      </c>
      <c r="AI18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1" s="1"/>
      <c r="AK181" s="1"/>
    </row>
    <row r="182" spans="1:37" x14ac:dyDescent="0.25">
      <c r="A182" s="1" t="str">
        <f>IF(Form3!A182="","",Form3!A182)</f>
        <v/>
      </c>
      <c r="B182" s="1" t="str">
        <f>IF(Form3!B182="","",Form3!B182)</f>
        <v/>
      </c>
      <c r="C182" s="1" t="str">
        <f>IF(OR(Form3!C182&lt;&gt;"",Form3!D182&lt;&gt;"" ),ROUND(((Form3!C182+Form3!D182)/140)*100,0),"")</f>
        <v/>
      </c>
      <c r="D182" s="1" t="str">
        <f>IF(Analysis[[#This Row],[Agr]]="","", RANK(Analysis[[#This Row],[Agr]],Analysis[Agr],0))</f>
        <v/>
      </c>
      <c r="E18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2" s="1" t="str">
        <f>IF(OR(Form3!E182&lt;&gt;"",Form3!F182&lt;&gt;""),ROUND((SUM(Form3!E182,Form3!F182)/140)*100,0),"")</f>
        <v/>
      </c>
      <c r="G182" s="1" t="str">
        <f>IF(Analysis[Bio]="","",RANK(Analysis[[#This Row],[Bio]],Analysis[Bio],0))</f>
        <v/>
      </c>
      <c r="H18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2" s="1" t="str">
        <f>IF(OR(Form3!G182&lt;&gt;"",Form3!H182&lt;&gt;""),ROUND((SUM(Form3!G182,Form3!H182)/140)*100,0),"")</f>
        <v/>
      </c>
      <c r="J182" s="1" t="str">
        <f>IF(Analysis[[#This Row],[Chem]]="","",RANK(Analysis[[#This Row],[Chem]],Analysis[Chem],0))</f>
        <v/>
      </c>
      <c r="K18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2" s="1" t="str">
        <f>IF(OR(Form3!I182&lt;&gt;"",Form3!J182&lt;&gt;"",Form3!K182&lt;&gt;""),ROUND((SUM(Form3!I182:'Form3'!K182)/220)*100,0),"")</f>
        <v/>
      </c>
      <c r="M182" s="1" t="str">
        <f>IF(Analysis[Chi]="","",RANK(Analysis[[#This Row],[Chi]],Analysis[Chi],0))</f>
        <v/>
      </c>
      <c r="N18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2" s="1" t="str">
        <f>IF(OR(Form3!L182&lt;&gt;"",Form3!M182&lt;&gt;"",Form3!N182&lt;&gt;""),ROUND((SUM(Form3!L182:'Form3'!N182)/200)*100,0),"")</f>
        <v/>
      </c>
      <c r="P182" s="1" t="str">
        <f>IF(Analysis[Eng]="","",RANK(Analysis[[#This Row],[Eng]],Analysis[Eng],))</f>
        <v/>
      </c>
      <c r="Q18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2" s="1" t="str">
        <f>IF(OR(Form3!O182&lt;&gt;"",Form3!P182&lt;&gt;""),ROUND((SUM(Form3!O182,Form3!P182)/100)*100,0),"")</f>
        <v/>
      </c>
      <c r="S182" s="1" t="str">
        <f>IF(Analysis[[#This Row],[Geo]]="","",RANK(Analysis[Geo],Analysis[Geo],0))</f>
        <v/>
      </c>
      <c r="T18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2" s="1" t="str">
        <f>IF(OR(Form3!Q182&lt;&gt;"",Form3!R182&lt;&gt;""),ROUND((SUM(Form3!Q182,Form3!R182)/150)*100,0),"")</f>
        <v/>
      </c>
      <c r="V182" s="1" t="str">
        <f>IF(Analysis[His]="","",RANK(Analysis[[#This Row],[His]], Analysis[His],0))</f>
        <v/>
      </c>
      <c r="W18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2" s="1" t="str">
        <f>IF(OR(Form3!S182&lt;&gt;"",Form3!T182&lt;&gt;""),ROUND((SUM(Form3!S182,Form3!T182)/200)*100,0),"")</f>
        <v/>
      </c>
      <c r="Y182" s="1" t="str">
        <f>IF(Analysis[Maths]="","",RANK(Analysis[[#This Row],[Maths]],Analysis[Maths],0))</f>
        <v/>
      </c>
      <c r="Z18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2" s="1" t="str">
        <f>IF(OR(Form3!U182&lt;&gt;"",Form3!V182&lt;&gt;""),ROUND((SUM(Form3!U182,Form3!V182)/140)*100,0), "")</f>
        <v/>
      </c>
      <c r="AB182" s="1" t="str">
        <f>IF(Analysis[[#This Row],[Phy]]="","",RANK(Analysis[[#This Row],[Phy]],Analysis[Phy],0))</f>
        <v/>
      </c>
      <c r="AC18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2" s="1" t="str">
        <f>IF(OR(Form3!W182&lt;&gt;"",Form3!X182&lt;&gt;""),ROUND((SUM(Form3!W182,Form3!X182)/150)*100,0), "")</f>
        <v/>
      </c>
      <c r="AE182" s="1" t="str">
        <f>IF(Analysis[Sod]="","",RANK(Analysis[[#This Row],[Sod]],Analysis[Sod], 0))</f>
        <v/>
      </c>
      <c r="AF18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2" s="1" t="str">
        <f>IF(OR(Form3!Y182&lt;&gt;"",Form3!Z182&lt;&gt;""),ROUND((SUM(Form3!Y182,Form3!Z182)/150)*100,0), "")</f>
        <v/>
      </c>
      <c r="AH182" s="1" t="str">
        <f>IF(Analysis[Bk]="","",RANK(Analysis[[#This Row],[Bk]],Analysis[Bk], 0))</f>
        <v/>
      </c>
      <c r="AI18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2" s="1"/>
      <c r="AK182" s="1"/>
    </row>
    <row r="183" spans="1:37" x14ac:dyDescent="0.25">
      <c r="A183" s="1" t="str">
        <f>IF(Form3!A183="","",Form3!A183)</f>
        <v/>
      </c>
      <c r="B183" s="1" t="str">
        <f>IF(Form3!B183="","",Form3!B183)</f>
        <v/>
      </c>
      <c r="C183" s="1" t="str">
        <f>IF(OR(Form3!C183&lt;&gt;"",Form3!D183&lt;&gt;"" ),ROUND(((Form3!C183+Form3!D183)/140)*100,0),"")</f>
        <v/>
      </c>
      <c r="D183" s="1" t="str">
        <f>IF(Analysis[[#This Row],[Agr]]="","", RANK(Analysis[[#This Row],[Agr]],Analysis[Agr],0))</f>
        <v/>
      </c>
      <c r="E18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3" s="1" t="str">
        <f>IF(OR(Form3!E183&lt;&gt;"",Form3!F183&lt;&gt;""),ROUND((SUM(Form3!E183,Form3!F183)/140)*100,0),"")</f>
        <v/>
      </c>
      <c r="G183" s="1" t="str">
        <f>IF(Analysis[Bio]="","",RANK(Analysis[[#This Row],[Bio]],Analysis[Bio],0))</f>
        <v/>
      </c>
      <c r="H18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3" s="1" t="str">
        <f>IF(OR(Form3!G183&lt;&gt;"",Form3!H183&lt;&gt;""),ROUND((SUM(Form3!G183,Form3!H183)/140)*100,0),"")</f>
        <v/>
      </c>
      <c r="J183" s="1" t="str">
        <f>IF(Analysis[[#This Row],[Chem]]="","",RANK(Analysis[[#This Row],[Chem]],Analysis[Chem],0))</f>
        <v/>
      </c>
      <c r="K18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3" s="1" t="str">
        <f>IF(OR(Form3!I183&lt;&gt;"",Form3!J183&lt;&gt;"",Form3!K183&lt;&gt;""),ROUND((SUM(Form3!I183:'Form3'!K183)/220)*100,0),"")</f>
        <v/>
      </c>
      <c r="M183" s="1" t="str">
        <f>IF(Analysis[Chi]="","",RANK(Analysis[[#This Row],[Chi]],Analysis[Chi],0))</f>
        <v/>
      </c>
      <c r="N18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3" s="1" t="str">
        <f>IF(OR(Form3!L183&lt;&gt;"",Form3!M183&lt;&gt;"",Form3!N183&lt;&gt;""),ROUND((SUM(Form3!L183:'Form3'!N183)/200)*100,0),"")</f>
        <v/>
      </c>
      <c r="P183" s="1" t="str">
        <f>IF(Analysis[Eng]="","",RANK(Analysis[[#This Row],[Eng]],Analysis[Eng],))</f>
        <v/>
      </c>
      <c r="Q18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3" s="1" t="str">
        <f>IF(OR(Form3!O183&lt;&gt;"",Form3!P183&lt;&gt;""),ROUND((SUM(Form3!O183,Form3!P183)/100)*100,0),"")</f>
        <v/>
      </c>
      <c r="S183" s="1" t="str">
        <f>IF(Analysis[[#This Row],[Geo]]="","",RANK(Analysis[Geo],Analysis[Geo],0))</f>
        <v/>
      </c>
      <c r="T18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3" s="1" t="str">
        <f>IF(OR(Form3!Q183&lt;&gt;"",Form3!R183&lt;&gt;""),ROUND((SUM(Form3!Q183,Form3!R183)/150)*100,0),"")</f>
        <v/>
      </c>
      <c r="V183" s="1" t="str">
        <f>IF(Analysis[His]="","",RANK(Analysis[[#This Row],[His]], Analysis[His],0))</f>
        <v/>
      </c>
      <c r="W18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3" s="1" t="str">
        <f>IF(OR(Form3!S183&lt;&gt;"",Form3!T183&lt;&gt;""),ROUND((SUM(Form3!S183,Form3!T183)/200)*100,0),"")</f>
        <v/>
      </c>
      <c r="Y183" s="1" t="str">
        <f>IF(Analysis[Maths]="","",RANK(Analysis[[#This Row],[Maths]],Analysis[Maths],0))</f>
        <v/>
      </c>
      <c r="Z18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3" s="1" t="str">
        <f>IF(OR(Form3!U183&lt;&gt;"",Form3!V183&lt;&gt;""),ROUND((SUM(Form3!U183,Form3!V183)/140)*100,0), "")</f>
        <v/>
      </c>
      <c r="AB183" s="1" t="str">
        <f>IF(Analysis[[#This Row],[Phy]]="","",RANK(Analysis[[#This Row],[Phy]],Analysis[Phy],0))</f>
        <v/>
      </c>
      <c r="AC18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3" s="1" t="str">
        <f>IF(OR(Form3!W183&lt;&gt;"",Form3!X183&lt;&gt;""),ROUND((SUM(Form3!W183,Form3!X183)/150)*100,0), "")</f>
        <v/>
      </c>
      <c r="AE183" s="1" t="str">
        <f>IF(Analysis[Sod]="","",RANK(Analysis[[#This Row],[Sod]],Analysis[Sod], 0))</f>
        <v/>
      </c>
      <c r="AF18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3" s="1" t="str">
        <f>IF(OR(Form3!Y183&lt;&gt;"",Form3!Z183&lt;&gt;""),ROUND((SUM(Form3!Y183,Form3!Z183)/150)*100,0), "")</f>
        <v/>
      </c>
      <c r="AH183" s="1" t="str">
        <f>IF(Analysis[Bk]="","",RANK(Analysis[[#This Row],[Bk]],Analysis[Bk], 0))</f>
        <v/>
      </c>
      <c r="AI18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3" s="1"/>
      <c r="AK183" s="1"/>
    </row>
    <row r="184" spans="1:37" x14ac:dyDescent="0.25">
      <c r="A184" s="1" t="str">
        <f>IF(Form3!A184="","",Form3!A184)</f>
        <v/>
      </c>
      <c r="B184" s="1" t="str">
        <f>IF(Form3!B184="","",Form3!B184)</f>
        <v/>
      </c>
      <c r="C184" s="1" t="str">
        <f>IF(OR(Form3!C184&lt;&gt;"",Form3!D184&lt;&gt;"" ),ROUND(((Form3!C184+Form3!D184)/140)*100,0),"")</f>
        <v/>
      </c>
      <c r="D184" s="1" t="str">
        <f>IF(Analysis[[#This Row],[Agr]]="","", RANK(Analysis[[#This Row],[Agr]],Analysis[Agr],0))</f>
        <v/>
      </c>
      <c r="E18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4" s="1" t="str">
        <f>IF(OR(Form3!E184&lt;&gt;"",Form3!F184&lt;&gt;""),ROUND((SUM(Form3!E184,Form3!F184)/140)*100,0),"")</f>
        <v/>
      </c>
      <c r="G184" s="1" t="str">
        <f>IF(Analysis[Bio]="","",RANK(Analysis[[#This Row],[Bio]],Analysis[Bio],0))</f>
        <v/>
      </c>
      <c r="H18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4" s="1" t="str">
        <f>IF(OR(Form3!G184&lt;&gt;"",Form3!H184&lt;&gt;""),ROUND((SUM(Form3!G184,Form3!H184)/140)*100,0),"")</f>
        <v/>
      </c>
      <c r="J184" s="1" t="str">
        <f>IF(Analysis[[#This Row],[Chem]]="","",RANK(Analysis[[#This Row],[Chem]],Analysis[Chem],0))</f>
        <v/>
      </c>
      <c r="K18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4" s="1" t="str">
        <f>IF(OR(Form3!I184&lt;&gt;"",Form3!J184&lt;&gt;"",Form3!K184&lt;&gt;""),ROUND((SUM(Form3!I184:'Form3'!K184)/220)*100,0),"")</f>
        <v/>
      </c>
      <c r="M184" s="1" t="str">
        <f>IF(Analysis[Chi]="","",RANK(Analysis[[#This Row],[Chi]],Analysis[Chi],0))</f>
        <v/>
      </c>
      <c r="N18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4" s="1" t="str">
        <f>IF(OR(Form3!L184&lt;&gt;"",Form3!M184&lt;&gt;"",Form3!N184&lt;&gt;""),ROUND((SUM(Form3!L184:'Form3'!N184)/200)*100,0),"")</f>
        <v/>
      </c>
      <c r="P184" s="1" t="str">
        <f>IF(Analysis[Eng]="","",RANK(Analysis[[#This Row],[Eng]],Analysis[Eng],))</f>
        <v/>
      </c>
      <c r="Q18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4" s="1" t="str">
        <f>IF(OR(Form3!O184&lt;&gt;"",Form3!P184&lt;&gt;""),ROUND((SUM(Form3!O184,Form3!P184)/100)*100,0),"")</f>
        <v/>
      </c>
      <c r="S184" s="1" t="str">
        <f>IF(Analysis[[#This Row],[Geo]]="","",RANK(Analysis[Geo],Analysis[Geo],0))</f>
        <v/>
      </c>
      <c r="T18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4" s="1" t="str">
        <f>IF(OR(Form3!Q184&lt;&gt;"",Form3!R184&lt;&gt;""),ROUND((SUM(Form3!Q184,Form3!R184)/150)*100,0),"")</f>
        <v/>
      </c>
      <c r="V184" s="1" t="str">
        <f>IF(Analysis[His]="","",RANK(Analysis[[#This Row],[His]], Analysis[His],0))</f>
        <v/>
      </c>
      <c r="W18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4" s="1" t="str">
        <f>IF(OR(Form3!S184&lt;&gt;"",Form3!T184&lt;&gt;""),ROUND((SUM(Form3!S184,Form3!T184)/200)*100,0),"")</f>
        <v/>
      </c>
      <c r="Y184" s="1" t="str">
        <f>IF(Analysis[Maths]="","",RANK(Analysis[[#This Row],[Maths]],Analysis[Maths],0))</f>
        <v/>
      </c>
      <c r="Z18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4" s="1" t="str">
        <f>IF(OR(Form3!U184&lt;&gt;"",Form3!V184&lt;&gt;""),ROUND((SUM(Form3!U184,Form3!V184)/140)*100,0), "")</f>
        <v/>
      </c>
      <c r="AB184" s="1" t="str">
        <f>IF(Analysis[[#This Row],[Phy]]="","",RANK(Analysis[[#This Row],[Phy]],Analysis[Phy],0))</f>
        <v/>
      </c>
      <c r="AC18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4" s="1" t="str">
        <f>IF(OR(Form3!W184&lt;&gt;"",Form3!X184&lt;&gt;""),ROUND((SUM(Form3!W184,Form3!X184)/150)*100,0), "")</f>
        <v/>
      </c>
      <c r="AE184" s="1" t="str">
        <f>IF(Analysis[Sod]="","",RANK(Analysis[[#This Row],[Sod]],Analysis[Sod], 0))</f>
        <v/>
      </c>
      <c r="AF18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4" s="1" t="str">
        <f>IF(OR(Form3!Y184&lt;&gt;"",Form3!Z184&lt;&gt;""),ROUND((SUM(Form3!Y184,Form3!Z184)/150)*100,0), "")</f>
        <v/>
      </c>
      <c r="AH184" s="1" t="str">
        <f>IF(Analysis[Bk]="","",RANK(Analysis[[#This Row],[Bk]],Analysis[Bk], 0))</f>
        <v/>
      </c>
      <c r="AI18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4" s="1"/>
      <c r="AK184" s="1"/>
    </row>
    <row r="185" spans="1:37" x14ac:dyDescent="0.25">
      <c r="A185" s="1" t="str">
        <f>IF(Form3!A185="","",Form3!A185)</f>
        <v/>
      </c>
      <c r="B185" s="1" t="str">
        <f>IF(Form3!B185="","",Form3!B185)</f>
        <v/>
      </c>
      <c r="C185" s="1" t="str">
        <f>IF(OR(Form3!C185&lt;&gt;"",Form3!D185&lt;&gt;"" ),ROUND(((Form3!C185+Form3!D185)/140)*100,0),"")</f>
        <v/>
      </c>
      <c r="D185" s="1" t="str">
        <f>IF(Analysis[[#This Row],[Agr]]="","", RANK(Analysis[[#This Row],[Agr]],Analysis[Agr],0))</f>
        <v/>
      </c>
      <c r="E18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5" s="1" t="str">
        <f>IF(OR(Form3!E185&lt;&gt;"",Form3!F185&lt;&gt;""),ROUND((SUM(Form3!E185,Form3!F185)/140)*100,0),"")</f>
        <v/>
      </c>
      <c r="G185" s="1" t="str">
        <f>IF(Analysis[Bio]="","",RANK(Analysis[[#This Row],[Bio]],Analysis[Bio],0))</f>
        <v/>
      </c>
      <c r="H18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5" s="1" t="str">
        <f>IF(OR(Form3!G185&lt;&gt;"",Form3!H185&lt;&gt;""),ROUND((SUM(Form3!G185,Form3!H185)/140)*100,0),"")</f>
        <v/>
      </c>
      <c r="J185" s="1" t="str">
        <f>IF(Analysis[[#This Row],[Chem]]="","",RANK(Analysis[[#This Row],[Chem]],Analysis[Chem],0))</f>
        <v/>
      </c>
      <c r="K18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5" s="1" t="str">
        <f>IF(OR(Form3!I185&lt;&gt;"",Form3!J185&lt;&gt;"",Form3!K185&lt;&gt;""),ROUND((SUM(Form3!I185:'Form3'!K185)/220)*100,0),"")</f>
        <v/>
      </c>
      <c r="M185" s="1" t="str">
        <f>IF(Analysis[Chi]="","",RANK(Analysis[[#This Row],[Chi]],Analysis[Chi],0))</f>
        <v/>
      </c>
      <c r="N18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5" s="1" t="str">
        <f>IF(OR(Form3!L185&lt;&gt;"",Form3!M185&lt;&gt;"",Form3!N185&lt;&gt;""),ROUND((SUM(Form3!L185:'Form3'!N185)/200)*100,0),"")</f>
        <v/>
      </c>
      <c r="P185" s="1" t="str">
        <f>IF(Analysis[Eng]="","",RANK(Analysis[[#This Row],[Eng]],Analysis[Eng],))</f>
        <v/>
      </c>
      <c r="Q18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5" s="1" t="str">
        <f>IF(OR(Form3!O185&lt;&gt;"",Form3!P185&lt;&gt;""),ROUND((SUM(Form3!O185,Form3!P185)/100)*100,0),"")</f>
        <v/>
      </c>
      <c r="S185" s="1" t="str">
        <f>IF(Analysis[[#This Row],[Geo]]="","",RANK(Analysis[Geo],Analysis[Geo],0))</f>
        <v/>
      </c>
      <c r="T18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5" s="1" t="str">
        <f>IF(OR(Form3!Q185&lt;&gt;"",Form3!R185&lt;&gt;""),ROUND((SUM(Form3!Q185,Form3!R185)/150)*100,0),"")</f>
        <v/>
      </c>
      <c r="V185" s="1" t="str">
        <f>IF(Analysis[His]="","",RANK(Analysis[[#This Row],[His]], Analysis[His],0))</f>
        <v/>
      </c>
      <c r="W18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5" s="1" t="str">
        <f>IF(OR(Form3!S185&lt;&gt;"",Form3!T185&lt;&gt;""),ROUND((SUM(Form3!S185,Form3!T185)/200)*100,0),"")</f>
        <v/>
      </c>
      <c r="Y185" s="1" t="str">
        <f>IF(Analysis[Maths]="","",RANK(Analysis[[#This Row],[Maths]],Analysis[Maths],0))</f>
        <v/>
      </c>
      <c r="Z18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5" s="1" t="str">
        <f>IF(OR(Form3!U185&lt;&gt;"",Form3!V185&lt;&gt;""),ROUND((SUM(Form3!U185,Form3!V185)/140)*100,0), "")</f>
        <v/>
      </c>
      <c r="AB185" s="1" t="str">
        <f>IF(Analysis[[#This Row],[Phy]]="","",RANK(Analysis[[#This Row],[Phy]],Analysis[Phy],0))</f>
        <v/>
      </c>
      <c r="AC18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5" s="1" t="str">
        <f>IF(OR(Form3!W185&lt;&gt;"",Form3!X185&lt;&gt;""),ROUND((SUM(Form3!W185,Form3!X185)/150)*100,0), "")</f>
        <v/>
      </c>
      <c r="AE185" s="1" t="str">
        <f>IF(Analysis[Sod]="","",RANK(Analysis[[#This Row],[Sod]],Analysis[Sod], 0))</f>
        <v/>
      </c>
      <c r="AF18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5" s="1" t="str">
        <f>IF(OR(Form3!Y185&lt;&gt;"",Form3!Z185&lt;&gt;""),ROUND((SUM(Form3!Y185,Form3!Z185)/150)*100,0), "")</f>
        <v/>
      </c>
      <c r="AH185" s="1" t="str">
        <f>IF(Analysis[Bk]="","",RANK(Analysis[[#This Row],[Bk]],Analysis[Bk], 0))</f>
        <v/>
      </c>
      <c r="AI18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5" s="1"/>
      <c r="AK185" s="1"/>
    </row>
    <row r="186" spans="1:37" x14ac:dyDescent="0.25">
      <c r="A186" s="1" t="str">
        <f>IF(Form3!A186="","",Form3!A186)</f>
        <v/>
      </c>
      <c r="B186" s="1" t="str">
        <f>IF(Form3!B186="","",Form3!B186)</f>
        <v/>
      </c>
      <c r="C186" s="1" t="str">
        <f>IF(OR(Form3!C186&lt;&gt;"",Form3!D186&lt;&gt;"" ),ROUND(((Form3!C186+Form3!D186)/140)*100,0),"")</f>
        <v/>
      </c>
      <c r="D186" s="1" t="str">
        <f>IF(Analysis[[#This Row],[Agr]]="","", RANK(Analysis[[#This Row],[Agr]],Analysis[Agr],0))</f>
        <v/>
      </c>
      <c r="E18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6" s="1" t="str">
        <f>IF(OR(Form3!E186&lt;&gt;"",Form3!F186&lt;&gt;""),ROUND((SUM(Form3!E186,Form3!F186)/140)*100,0),"")</f>
        <v/>
      </c>
      <c r="G186" s="1" t="str">
        <f>IF(Analysis[Bio]="","",RANK(Analysis[[#This Row],[Bio]],Analysis[Bio],0))</f>
        <v/>
      </c>
      <c r="H18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6" s="1" t="str">
        <f>IF(OR(Form3!G186&lt;&gt;"",Form3!H186&lt;&gt;""),ROUND((SUM(Form3!G186,Form3!H186)/140)*100,0),"")</f>
        <v/>
      </c>
      <c r="J186" s="1" t="str">
        <f>IF(Analysis[[#This Row],[Chem]]="","",RANK(Analysis[[#This Row],[Chem]],Analysis[Chem],0))</f>
        <v/>
      </c>
      <c r="K18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6" s="1" t="str">
        <f>IF(OR(Form3!I186&lt;&gt;"",Form3!J186&lt;&gt;"",Form3!K186&lt;&gt;""),ROUND((SUM(Form3!I186:'Form3'!K186)/220)*100,0),"")</f>
        <v/>
      </c>
      <c r="M186" s="1" t="str">
        <f>IF(Analysis[Chi]="","",RANK(Analysis[[#This Row],[Chi]],Analysis[Chi],0))</f>
        <v/>
      </c>
      <c r="N18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6" s="1" t="str">
        <f>IF(OR(Form3!L186&lt;&gt;"",Form3!M186&lt;&gt;"",Form3!N186&lt;&gt;""),ROUND((SUM(Form3!L186:'Form3'!N186)/200)*100,0),"")</f>
        <v/>
      </c>
      <c r="P186" s="1" t="str">
        <f>IF(Analysis[Eng]="","",RANK(Analysis[[#This Row],[Eng]],Analysis[Eng],))</f>
        <v/>
      </c>
      <c r="Q18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6" s="1" t="str">
        <f>IF(OR(Form3!O186&lt;&gt;"",Form3!P186&lt;&gt;""),ROUND((SUM(Form3!O186,Form3!P186)/100)*100,0),"")</f>
        <v/>
      </c>
      <c r="S186" s="1" t="str">
        <f>IF(Analysis[[#This Row],[Geo]]="","",RANK(Analysis[Geo],Analysis[Geo],0))</f>
        <v/>
      </c>
      <c r="T18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6" s="1" t="str">
        <f>IF(OR(Form3!Q186&lt;&gt;"",Form3!R186&lt;&gt;""),ROUND((SUM(Form3!Q186,Form3!R186)/150)*100,0),"")</f>
        <v/>
      </c>
      <c r="V186" s="1" t="str">
        <f>IF(Analysis[His]="","",RANK(Analysis[[#This Row],[His]], Analysis[His],0))</f>
        <v/>
      </c>
      <c r="W18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6" s="1" t="str">
        <f>IF(OR(Form3!S186&lt;&gt;"",Form3!T186&lt;&gt;""),ROUND((SUM(Form3!S186,Form3!T186)/200)*100,0),"")</f>
        <v/>
      </c>
      <c r="Y186" s="1" t="str">
        <f>IF(Analysis[Maths]="","",RANK(Analysis[[#This Row],[Maths]],Analysis[Maths],0))</f>
        <v/>
      </c>
      <c r="Z18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6" s="1" t="str">
        <f>IF(OR(Form3!U186&lt;&gt;"",Form3!V186&lt;&gt;""),ROUND((SUM(Form3!U186,Form3!V186)/140)*100,0), "")</f>
        <v/>
      </c>
      <c r="AB186" s="1" t="str">
        <f>IF(Analysis[[#This Row],[Phy]]="","",RANK(Analysis[[#This Row],[Phy]],Analysis[Phy],0))</f>
        <v/>
      </c>
      <c r="AC18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6" s="1" t="str">
        <f>IF(OR(Form3!W186&lt;&gt;"",Form3!X186&lt;&gt;""),ROUND((SUM(Form3!W186,Form3!X186)/150)*100,0), "")</f>
        <v/>
      </c>
      <c r="AE186" s="1" t="str">
        <f>IF(Analysis[Sod]="","",RANK(Analysis[[#This Row],[Sod]],Analysis[Sod], 0))</f>
        <v/>
      </c>
      <c r="AF18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6" s="1" t="str">
        <f>IF(OR(Form3!Y186&lt;&gt;"",Form3!Z186&lt;&gt;""),ROUND((SUM(Form3!Y186,Form3!Z186)/150)*100,0), "")</f>
        <v/>
      </c>
      <c r="AH186" s="1" t="str">
        <f>IF(Analysis[Bk]="","",RANK(Analysis[[#This Row],[Bk]],Analysis[Bk], 0))</f>
        <v/>
      </c>
      <c r="AI18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6" s="1"/>
      <c r="AK186" s="1"/>
    </row>
    <row r="187" spans="1:37" x14ac:dyDescent="0.25">
      <c r="A187" s="1" t="str">
        <f>IF(Form3!A187="","",Form3!A187)</f>
        <v/>
      </c>
      <c r="B187" s="1" t="str">
        <f>IF(Form3!B187="","",Form3!B187)</f>
        <v/>
      </c>
      <c r="C187" s="1" t="str">
        <f>IF(OR(Form3!C187&lt;&gt;"",Form3!D187&lt;&gt;"" ),ROUND(((Form3!C187+Form3!D187)/140)*100,0),"")</f>
        <v/>
      </c>
      <c r="D187" s="1" t="str">
        <f>IF(Analysis[[#This Row],[Agr]]="","", RANK(Analysis[[#This Row],[Agr]],Analysis[Agr],0))</f>
        <v/>
      </c>
      <c r="E18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7" s="1" t="str">
        <f>IF(OR(Form3!E187&lt;&gt;"",Form3!F187&lt;&gt;""),ROUND((SUM(Form3!E187,Form3!F187)/140)*100,0),"")</f>
        <v/>
      </c>
      <c r="G187" s="1" t="str">
        <f>IF(Analysis[Bio]="","",RANK(Analysis[[#This Row],[Bio]],Analysis[Bio],0))</f>
        <v/>
      </c>
      <c r="H18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7" s="1" t="str">
        <f>IF(OR(Form3!G187&lt;&gt;"",Form3!H187&lt;&gt;""),ROUND((SUM(Form3!G187,Form3!H187)/140)*100,0),"")</f>
        <v/>
      </c>
      <c r="J187" s="1" t="str">
        <f>IF(Analysis[[#This Row],[Chem]]="","",RANK(Analysis[[#This Row],[Chem]],Analysis[Chem],0))</f>
        <v/>
      </c>
      <c r="K18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7" s="1" t="str">
        <f>IF(OR(Form3!I187&lt;&gt;"",Form3!J187&lt;&gt;"",Form3!K187&lt;&gt;""),ROUND((SUM(Form3!I187:'Form3'!K187)/220)*100,0),"")</f>
        <v/>
      </c>
      <c r="M187" s="1" t="str">
        <f>IF(Analysis[Chi]="","",RANK(Analysis[[#This Row],[Chi]],Analysis[Chi],0))</f>
        <v/>
      </c>
      <c r="N18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7" s="1" t="str">
        <f>IF(OR(Form3!L187&lt;&gt;"",Form3!M187&lt;&gt;"",Form3!N187&lt;&gt;""),ROUND((SUM(Form3!L187:'Form3'!N187)/200)*100,0),"")</f>
        <v/>
      </c>
      <c r="P187" s="1" t="str">
        <f>IF(Analysis[Eng]="","",RANK(Analysis[[#This Row],[Eng]],Analysis[Eng],))</f>
        <v/>
      </c>
      <c r="Q18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7" s="1" t="str">
        <f>IF(OR(Form3!O187&lt;&gt;"",Form3!P187&lt;&gt;""),ROUND((SUM(Form3!O187,Form3!P187)/100)*100,0),"")</f>
        <v/>
      </c>
      <c r="S187" s="1" t="str">
        <f>IF(Analysis[[#This Row],[Geo]]="","",RANK(Analysis[Geo],Analysis[Geo],0))</f>
        <v/>
      </c>
      <c r="T18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7" s="1" t="str">
        <f>IF(OR(Form3!Q187&lt;&gt;"",Form3!R187&lt;&gt;""),ROUND((SUM(Form3!Q187,Form3!R187)/150)*100,0),"")</f>
        <v/>
      </c>
      <c r="V187" s="1" t="str">
        <f>IF(Analysis[His]="","",RANK(Analysis[[#This Row],[His]], Analysis[His],0))</f>
        <v/>
      </c>
      <c r="W18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7" s="1" t="str">
        <f>IF(OR(Form3!S187&lt;&gt;"",Form3!T187&lt;&gt;""),ROUND((SUM(Form3!S187,Form3!T187)/200)*100,0),"")</f>
        <v/>
      </c>
      <c r="Y187" s="1" t="str">
        <f>IF(Analysis[Maths]="","",RANK(Analysis[[#This Row],[Maths]],Analysis[Maths],0))</f>
        <v/>
      </c>
      <c r="Z18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7" s="1" t="str">
        <f>IF(OR(Form3!U187&lt;&gt;"",Form3!V187&lt;&gt;""),ROUND((SUM(Form3!U187,Form3!V187)/140)*100,0), "")</f>
        <v/>
      </c>
      <c r="AB187" s="1" t="str">
        <f>IF(Analysis[[#This Row],[Phy]]="","",RANK(Analysis[[#This Row],[Phy]],Analysis[Phy],0))</f>
        <v/>
      </c>
      <c r="AC18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7" s="1" t="str">
        <f>IF(OR(Form3!W187&lt;&gt;"",Form3!X187&lt;&gt;""),ROUND((SUM(Form3!W187,Form3!X187)/150)*100,0), "")</f>
        <v/>
      </c>
      <c r="AE187" s="1" t="str">
        <f>IF(Analysis[Sod]="","",RANK(Analysis[[#This Row],[Sod]],Analysis[Sod], 0))</f>
        <v/>
      </c>
      <c r="AF18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7" s="1" t="str">
        <f>IF(OR(Form3!Y187&lt;&gt;"",Form3!Z187&lt;&gt;""),ROUND((SUM(Form3!Y187,Form3!Z187)/150)*100,0), "")</f>
        <v/>
      </c>
      <c r="AH187" s="1" t="str">
        <f>IF(Analysis[Bk]="","",RANK(Analysis[[#This Row],[Bk]],Analysis[Bk], 0))</f>
        <v/>
      </c>
      <c r="AI18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7" s="1"/>
      <c r="AK187" s="1"/>
    </row>
    <row r="188" spans="1:37" x14ac:dyDescent="0.25">
      <c r="A188" s="1" t="str">
        <f>IF(Form3!A188="","",Form3!A188)</f>
        <v/>
      </c>
      <c r="B188" s="1" t="str">
        <f>IF(Form3!B188="","",Form3!B188)</f>
        <v/>
      </c>
      <c r="C188" s="1" t="str">
        <f>IF(OR(Form3!C188&lt;&gt;"",Form3!D188&lt;&gt;"" ),ROUND(((Form3!C188+Form3!D188)/140)*100,0),"")</f>
        <v/>
      </c>
      <c r="D188" s="1" t="str">
        <f>IF(Analysis[[#This Row],[Agr]]="","", RANK(Analysis[[#This Row],[Agr]],Analysis[Agr],0))</f>
        <v/>
      </c>
      <c r="E18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8" s="1" t="str">
        <f>IF(OR(Form3!E188&lt;&gt;"",Form3!F188&lt;&gt;""),ROUND((SUM(Form3!E188,Form3!F188)/140)*100,0),"")</f>
        <v/>
      </c>
      <c r="G188" s="1" t="str">
        <f>IF(Analysis[Bio]="","",RANK(Analysis[[#This Row],[Bio]],Analysis[Bio],0))</f>
        <v/>
      </c>
      <c r="H18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8" s="1" t="str">
        <f>IF(OR(Form3!G188&lt;&gt;"",Form3!H188&lt;&gt;""),ROUND((SUM(Form3!G188,Form3!H188)/140)*100,0),"")</f>
        <v/>
      </c>
      <c r="J188" s="1" t="str">
        <f>IF(Analysis[[#This Row],[Chem]]="","",RANK(Analysis[[#This Row],[Chem]],Analysis[Chem],0))</f>
        <v/>
      </c>
      <c r="K18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8" s="1" t="str">
        <f>IF(OR(Form3!I188&lt;&gt;"",Form3!J188&lt;&gt;"",Form3!K188&lt;&gt;""),ROUND((SUM(Form3!I188:'Form3'!K188)/220)*100,0),"")</f>
        <v/>
      </c>
      <c r="M188" s="1" t="str">
        <f>IF(Analysis[Chi]="","",RANK(Analysis[[#This Row],[Chi]],Analysis[Chi],0))</f>
        <v/>
      </c>
      <c r="N18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8" s="1" t="str">
        <f>IF(OR(Form3!L188&lt;&gt;"",Form3!M188&lt;&gt;"",Form3!N188&lt;&gt;""),ROUND((SUM(Form3!L188:'Form3'!N188)/200)*100,0),"")</f>
        <v/>
      </c>
      <c r="P188" s="1" t="str">
        <f>IF(Analysis[Eng]="","",RANK(Analysis[[#This Row],[Eng]],Analysis[Eng],))</f>
        <v/>
      </c>
      <c r="Q18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8" s="1" t="str">
        <f>IF(OR(Form3!O188&lt;&gt;"",Form3!P188&lt;&gt;""),ROUND((SUM(Form3!O188,Form3!P188)/100)*100,0),"")</f>
        <v/>
      </c>
      <c r="S188" s="1" t="str">
        <f>IF(Analysis[[#This Row],[Geo]]="","",RANK(Analysis[Geo],Analysis[Geo],0))</f>
        <v/>
      </c>
      <c r="T18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8" s="1" t="str">
        <f>IF(OR(Form3!Q188&lt;&gt;"",Form3!R188&lt;&gt;""),ROUND((SUM(Form3!Q188,Form3!R188)/150)*100,0),"")</f>
        <v/>
      </c>
      <c r="V188" s="1" t="str">
        <f>IF(Analysis[His]="","",RANK(Analysis[[#This Row],[His]], Analysis[His],0))</f>
        <v/>
      </c>
      <c r="W18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8" s="1" t="str">
        <f>IF(OR(Form3!S188&lt;&gt;"",Form3!T188&lt;&gt;""),ROUND((SUM(Form3!S188,Form3!T188)/200)*100,0),"")</f>
        <v/>
      </c>
      <c r="Y188" s="1" t="str">
        <f>IF(Analysis[Maths]="","",RANK(Analysis[[#This Row],[Maths]],Analysis[Maths],0))</f>
        <v/>
      </c>
      <c r="Z18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8" s="1" t="str">
        <f>IF(OR(Form3!U188&lt;&gt;"",Form3!V188&lt;&gt;""),ROUND((SUM(Form3!U188,Form3!V188)/140)*100,0), "")</f>
        <v/>
      </c>
      <c r="AB188" s="1" t="str">
        <f>IF(Analysis[[#This Row],[Phy]]="","",RANK(Analysis[[#This Row],[Phy]],Analysis[Phy],0))</f>
        <v/>
      </c>
      <c r="AC18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8" s="1" t="str">
        <f>IF(OR(Form3!W188&lt;&gt;"",Form3!X188&lt;&gt;""),ROUND((SUM(Form3!W188,Form3!X188)/150)*100,0), "")</f>
        <v/>
      </c>
      <c r="AE188" s="1" t="str">
        <f>IF(Analysis[Sod]="","",RANK(Analysis[[#This Row],[Sod]],Analysis[Sod], 0))</f>
        <v/>
      </c>
      <c r="AF18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8" s="1" t="str">
        <f>IF(OR(Form3!Y188&lt;&gt;"",Form3!Z188&lt;&gt;""),ROUND((SUM(Form3!Y188,Form3!Z188)/150)*100,0), "")</f>
        <v/>
      </c>
      <c r="AH188" s="1" t="str">
        <f>IF(Analysis[Bk]="","",RANK(Analysis[[#This Row],[Bk]],Analysis[Bk], 0))</f>
        <v/>
      </c>
      <c r="AI18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8" s="1"/>
      <c r="AK188" s="1"/>
    </row>
    <row r="189" spans="1:37" x14ac:dyDescent="0.25">
      <c r="A189" s="1" t="str">
        <f>IF(Form3!A189="","",Form3!A189)</f>
        <v/>
      </c>
      <c r="B189" s="1" t="str">
        <f>IF(Form3!B189="","",Form3!B189)</f>
        <v/>
      </c>
      <c r="C189" s="1" t="str">
        <f>IF(OR(Form3!C189&lt;&gt;"",Form3!D189&lt;&gt;"" ),ROUND(((Form3!C189+Form3!D189)/140)*100,0),"")</f>
        <v/>
      </c>
      <c r="D189" s="1" t="str">
        <f>IF(Analysis[[#This Row],[Agr]]="","", RANK(Analysis[[#This Row],[Agr]],Analysis[Agr],0))</f>
        <v/>
      </c>
      <c r="E18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89" s="1" t="str">
        <f>IF(OR(Form3!E189&lt;&gt;"",Form3!F189&lt;&gt;""),ROUND((SUM(Form3!E189,Form3!F189)/140)*100,0),"")</f>
        <v/>
      </c>
      <c r="G189" s="1" t="str">
        <f>IF(Analysis[Bio]="","",RANK(Analysis[[#This Row],[Bio]],Analysis[Bio],0))</f>
        <v/>
      </c>
      <c r="H18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89" s="1" t="str">
        <f>IF(OR(Form3!G189&lt;&gt;"",Form3!H189&lt;&gt;""),ROUND((SUM(Form3!G189,Form3!H189)/140)*100,0),"")</f>
        <v/>
      </c>
      <c r="J189" s="1" t="str">
        <f>IF(Analysis[[#This Row],[Chem]]="","",RANK(Analysis[[#This Row],[Chem]],Analysis[Chem],0))</f>
        <v/>
      </c>
      <c r="K18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89" s="1" t="str">
        <f>IF(OR(Form3!I189&lt;&gt;"",Form3!J189&lt;&gt;"",Form3!K189&lt;&gt;""),ROUND((SUM(Form3!I189:'Form3'!K189)/220)*100,0),"")</f>
        <v/>
      </c>
      <c r="M189" s="1" t="str">
        <f>IF(Analysis[Chi]="","",RANK(Analysis[[#This Row],[Chi]],Analysis[Chi],0))</f>
        <v/>
      </c>
      <c r="N18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89" s="1" t="str">
        <f>IF(OR(Form3!L189&lt;&gt;"",Form3!M189&lt;&gt;"",Form3!N189&lt;&gt;""),ROUND((SUM(Form3!L189:'Form3'!N189)/200)*100,0),"")</f>
        <v/>
      </c>
      <c r="P189" s="1" t="str">
        <f>IF(Analysis[Eng]="","",RANK(Analysis[[#This Row],[Eng]],Analysis[Eng],))</f>
        <v/>
      </c>
      <c r="Q18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89" s="1" t="str">
        <f>IF(OR(Form3!O189&lt;&gt;"",Form3!P189&lt;&gt;""),ROUND((SUM(Form3!O189,Form3!P189)/100)*100,0),"")</f>
        <v/>
      </c>
      <c r="S189" s="1" t="str">
        <f>IF(Analysis[[#This Row],[Geo]]="","",RANK(Analysis[Geo],Analysis[Geo],0))</f>
        <v/>
      </c>
      <c r="T18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89" s="1" t="str">
        <f>IF(OR(Form3!Q189&lt;&gt;"",Form3!R189&lt;&gt;""),ROUND((SUM(Form3!Q189,Form3!R189)/150)*100,0),"")</f>
        <v/>
      </c>
      <c r="V189" s="1" t="str">
        <f>IF(Analysis[His]="","",RANK(Analysis[[#This Row],[His]], Analysis[His],0))</f>
        <v/>
      </c>
      <c r="W18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89" s="1" t="str">
        <f>IF(OR(Form3!S189&lt;&gt;"",Form3!T189&lt;&gt;""),ROUND((SUM(Form3!S189,Form3!T189)/200)*100,0),"")</f>
        <v/>
      </c>
      <c r="Y189" s="1" t="str">
        <f>IF(Analysis[Maths]="","",RANK(Analysis[[#This Row],[Maths]],Analysis[Maths],0))</f>
        <v/>
      </c>
      <c r="Z18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89" s="1" t="str">
        <f>IF(OR(Form3!U189&lt;&gt;"",Form3!V189&lt;&gt;""),ROUND((SUM(Form3!U189,Form3!V189)/140)*100,0), "")</f>
        <v/>
      </c>
      <c r="AB189" s="1" t="str">
        <f>IF(Analysis[[#This Row],[Phy]]="","",RANK(Analysis[[#This Row],[Phy]],Analysis[Phy],0))</f>
        <v/>
      </c>
      <c r="AC18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89" s="1" t="str">
        <f>IF(OR(Form3!W189&lt;&gt;"",Form3!X189&lt;&gt;""),ROUND((SUM(Form3!W189,Form3!X189)/150)*100,0), "")</f>
        <v/>
      </c>
      <c r="AE189" s="1" t="str">
        <f>IF(Analysis[Sod]="","",RANK(Analysis[[#This Row],[Sod]],Analysis[Sod], 0))</f>
        <v/>
      </c>
      <c r="AF18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89" s="1" t="str">
        <f>IF(OR(Form3!Y189&lt;&gt;"",Form3!Z189&lt;&gt;""),ROUND((SUM(Form3!Y189,Form3!Z189)/150)*100,0), "")</f>
        <v/>
      </c>
      <c r="AH189" s="1" t="str">
        <f>IF(Analysis[Bk]="","",RANK(Analysis[[#This Row],[Bk]],Analysis[Bk], 0))</f>
        <v/>
      </c>
      <c r="AI18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89" s="1"/>
      <c r="AK189" s="1"/>
    </row>
    <row r="190" spans="1:37" x14ac:dyDescent="0.25">
      <c r="A190" s="1" t="str">
        <f>IF(Form3!A190="","",Form3!A190)</f>
        <v/>
      </c>
      <c r="B190" s="1" t="str">
        <f>IF(Form3!B190="","",Form3!B190)</f>
        <v/>
      </c>
      <c r="C190" s="1" t="str">
        <f>IF(OR(Form3!C190&lt;&gt;"",Form3!D190&lt;&gt;"" ),ROUND(((Form3!C190+Form3!D190)/140)*100,0),"")</f>
        <v/>
      </c>
      <c r="D190" s="1" t="str">
        <f>IF(Analysis[[#This Row],[Agr]]="","", RANK(Analysis[[#This Row],[Agr]],Analysis[Agr],0))</f>
        <v/>
      </c>
      <c r="E190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0" s="1" t="str">
        <f>IF(OR(Form3!E190&lt;&gt;"",Form3!F190&lt;&gt;""),ROUND((SUM(Form3!E190,Form3!F190)/140)*100,0),"")</f>
        <v/>
      </c>
      <c r="G190" s="1" t="str">
        <f>IF(Analysis[Bio]="","",RANK(Analysis[[#This Row],[Bio]],Analysis[Bio],0))</f>
        <v/>
      </c>
      <c r="H190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0" s="1" t="str">
        <f>IF(OR(Form3!G190&lt;&gt;"",Form3!H190&lt;&gt;""),ROUND((SUM(Form3!G190,Form3!H190)/140)*100,0),"")</f>
        <v/>
      </c>
      <c r="J190" s="1" t="str">
        <f>IF(Analysis[[#This Row],[Chem]]="","",RANK(Analysis[[#This Row],[Chem]],Analysis[Chem],0))</f>
        <v/>
      </c>
      <c r="K190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0" s="1" t="str">
        <f>IF(OR(Form3!I190&lt;&gt;"",Form3!J190&lt;&gt;"",Form3!K190&lt;&gt;""),ROUND((SUM(Form3!I190:'Form3'!K190)/220)*100,0),"")</f>
        <v/>
      </c>
      <c r="M190" s="1" t="str">
        <f>IF(Analysis[Chi]="","",RANK(Analysis[[#This Row],[Chi]],Analysis[Chi],0))</f>
        <v/>
      </c>
      <c r="N190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0" s="1" t="str">
        <f>IF(OR(Form3!L190&lt;&gt;"",Form3!M190&lt;&gt;"",Form3!N190&lt;&gt;""),ROUND((SUM(Form3!L190:'Form3'!N190)/200)*100,0),"")</f>
        <v/>
      </c>
      <c r="P190" s="1" t="str">
        <f>IF(Analysis[Eng]="","",RANK(Analysis[[#This Row],[Eng]],Analysis[Eng],))</f>
        <v/>
      </c>
      <c r="Q190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0" s="1" t="str">
        <f>IF(OR(Form3!O190&lt;&gt;"",Form3!P190&lt;&gt;""),ROUND((SUM(Form3!O190,Form3!P190)/100)*100,0),"")</f>
        <v/>
      </c>
      <c r="S190" s="1" t="str">
        <f>IF(Analysis[[#This Row],[Geo]]="","",RANK(Analysis[Geo],Analysis[Geo],0))</f>
        <v/>
      </c>
      <c r="T190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0" s="1" t="str">
        <f>IF(OR(Form3!Q190&lt;&gt;"",Form3!R190&lt;&gt;""),ROUND((SUM(Form3!Q190,Form3!R190)/150)*100,0),"")</f>
        <v/>
      </c>
      <c r="V190" s="1" t="str">
        <f>IF(Analysis[His]="","",RANK(Analysis[[#This Row],[His]], Analysis[His],0))</f>
        <v/>
      </c>
      <c r="W190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0" s="1" t="str">
        <f>IF(OR(Form3!S190&lt;&gt;"",Form3!T190&lt;&gt;""),ROUND((SUM(Form3!S190,Form3!T190)/200)*100,0),"")</f>
        <v/>
      </c>
      <c r="Y190" s="1" t="str">
        <f>IF(Analysis[Maths]="","",RANK(Analysis[[#This Row],[Maths]],Analysis[Maths],0))</f>
        <v/>
      </c>
      <c r="Z190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0" s="1" t="str">
        <f>IF(OR(Form3!U190&lt;&gt;"",Form3!V190&lt;&gt;""),ROUND((SUM(Form3!U190,Form3!V190)/140)*100,0), "")</f>
        <v/>
      </c>
      <c r="AB190" s="1" t="str">
        <f>IF(Analysis[[#This Row],[Phy]]="","",RANK(Analysis[[#This Row],[Phy]],Analysis[Phy],0))</f>
        <v/>
      </c>
      <c r="AC190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0" s="1" t="str">
        <f>IF(OR(Form3!W190&lt;&gt;"",Form3!X190&lt;&gt;""),ROUND((SUM(Form3!W190,Form3!X190)/150)*100,0), "")</f>
        <v/>
      </c>
      <c r="AE190" s="1" t="str">
        <f>IF(Analysis[Sod]="","",RANK(Analysis[[#This Row],[Sod]],Analysis[Sod], 0))</f>
        <v/>
      </c>
      <c r="AF190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0" s="1" t="str">
        <f>IF(OR(Form3!Y190&lt;&gt;"",Form3!Z190&lt;&gt;""),ROUND((SUM(Form3!Y190,Form3!Z190)/150)*100,0), "")</f>
        <v/>
      </c>
      <c r="AH190" s="1" t="str">
        <f>IF(Analysis[Bk]="","",RANK(Analysis[[#This Row],[Bk]],Analysis[Bk], 0))</f>
        <v/>
      </c>
      <c r="AI190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0" s="1"/>
      <c r="AK190" s="1"/>
    </row>
    <row r="191" spans="1:37" x14ac:dyDescent="0.25">
      <c r="A191" s="1" t="str">
        <f>IF(Form3!A191="","",Form3!A191)</f>
        <v/>
      </c>
      <c r="B191" s="1" t="str">
        <f>IF(Form3!B191="","",Form3!B191)</f>
        <v/>
      </c>
      <c r="C191" s="1" t="str">
        <f>IF(OR(Form3!C191&lt;&gt;"",Form3!D191&lt;&gt;"" ),ROUND(((Form3!C191+Form3!D191)/140)*100,0),"")</f>
        <v/>
      </c>
      <c r="D191" s="1" t="str">
        <f>IF(Analysis[[#This Row],[Agr]]="","", RANK(Analysis[[#This Row],[Agr]],Analysis[Agr],0))</f>
        <v/>
      </c>
      <c r="E191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1" s="1" t="str">
        <f>IF(OR(Form3!E191&lt;&gt;"",Form3!F191&lt;&gt;""),ROUND((SUM(Form3!E191,Form3!F191)/140)*100,0),"")</f>
        <v/>
      </c>
      <c r="G191" s="1" t="str">
        <f>IF(Analysis[Bio]="","",RANK(Analysis[[#This Row],[Bio]],Analysis[Bio],0))</f>
        <v/>
      </c>
      <c r="H191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1" s="1" t="str">
        <f>IF(OR(Form3!G191&lt;&gt;"",Form3!H191&lt;&gt;""),ROUND((SUM(Form3!G191,Form3!H191)/140)*100,0),"")</f>
        <v/>
      </c>
      <c r="J191" s="1" t="str">
        <f>IF(Analysis[[#This Row],[Chem]]="","",RANK(Analysis[[#This Row],[Chem]],Analysis[Chem],0))</f>
        <v/>
      </c>
      <c r="K191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1" s="1" t="str">
        <f>IF(OR(Form3!I191&lt;&gt;"",Form3!J191&lt;&gt;"",Form3!K191&lt;&gt;""),ROUND((SUM(Form3!I191:'Form3'!K191)/220)*100,0),"")</f>
        <v/>
      </c>
      <c r="M191" s="1" t="str">
        <f>IF(Analysis[Chi]="","",RANK(Analysis[[#This Row],[Chi]],Analysis[Chi],0))</f>
        <v/>
      </c>
      <c r="N191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1" s="1" t="str">
        <f>IF(OR(Form3!L191&lt;&gt;"",Form3!M191&lt;&gt;"",Form3!N191&lt;&gt;""),ROUND((SUM(Form3!L191:'Form3'!N191)/200)*100,0),"")</f>
        <v/>
      </c>
      <c r="P191" s="1" t="str">
        <f>IF(Analysis[Eng]="","",RANK(Analysis[[#This Row],[Eng]],Analysis[Eng],))</f>
        <v/>
      </c>
      <c r="Q191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1" s="1" t="str">
        <f>IF(OR(Form3!O191&lt;&gt;"",Form3!P191&lt;&gt;""),ROUND((SUM(Form3!O191,Form3!P191)/100)*100,0),"")</f>
        <v/>
      </c>
      <c r="S191" s="1" t="str">
        <f>IF(Analysis[[#This Row],[Geo]]="","",RANK(Analysis[Geo],Analysis[Geo],0))</f>
        <v/>
      </c>
      <c r="T191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1" s="1" t="str">
        <f>IF(OR(Form3!Q191&lt;&gt;"",Form3!R191&lt;&gt;""),ROUND((SUM(Form3!Q191,Form3!R191)/150)*100,0),"")</f>
        <v/>
      </c>
      <c r="V191" s="1" t="str">
        <f>IF(Analysis[His]="","",RANK(Analysis[[#This Row],[His]], Analysis[His],0))</f>
        <v/>
      </c>
      <c r="W191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1" s="1" t="str">
        <f>IF(OR(Form3!S191&lt;&gt;"",Form3!T191&lt;&gt;""),ROUND((SUM(Form3!S191,Form3!T191)/200)*100,0),"")</f>
        <v/>
      </c>
      <c r="Y191" s="1" t="str">
        <f>IF(Analysis[Maths]="","",RANK(Analysis[[#This Row],[Maths]],Analysis[Maths],0))</f>
        <v/>
      </c>
      <c r="Z191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1" s="1" t="str">
        <f>IF(OR(Form3!U191&lt;&gt;"",Form3!V191&lt;&gt;""),ROUND((SUM(Form3!U191,Form3!V191)/140)*100,0), "")</f>
        <v/>
      </c>
      <c r="AB191" s="1" t="str">
        <f>IF(Analysis[[#This Row],[Phy]]="","",RANK(Analysis[[#This Row],[Phy]],Analysis[Phy],0))</f>
        <v/>
      </c>
      <c r="AC191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1" s="1" t="str">
        <f>IF(OR(Form3!W191&lt;&gt;"",Form3!X191&lt;&gt;""),ROUND((SUM(Form3!W191,Form3!X191)/150)*100,0), "")</f>
        <v/>
      </c>
      <c r="AE191" s="1" t="str">
        <f>IF(Analysis[Sod]="","",RANK(Analysis[[#This Row],[Sod]],Analysis[Sod], 0))</f>
        <v/>
      </c>
      <c r="AF191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1" s="1" t="str">
        <f>IF(OR(Form3!Y191&lt;&gt;"",Form3!Z191&lt;&gt;""),ROUND((SUM(Form3!Y191,Form3!Z191)/150)*100,0), "")</f>
        <v/>
      </c>
      <c r="AH191" s="1" t="str">
        <f>IF(Analysis[Bk]="","",RANK(Analysis[[#This Row],[Bk]],Analysis[Bk], 0))</f>
        <v/>
      </c>
      <c r="AI191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1" s="1"/>
      <c r="AK191" s="1"/>
    </row>
    <row r="192" spans="1:37" x14ac:dyDescent="0.25">
      <c r="A192" s="1" t="str">
        <f>IF(Form3!A192="","",Form3!A192)</f>
        <v/>
      </c>
      <c r="B192" s="1" t="str">
        <f>IF(Form3!B192="","",Form3!B192)</f>
        <v/>
      </c>
      <c r="C192" s="1" t="str">
        <f>IF(OR(Form3!C192&lt;&gt;"",Form3!D192&lt;&gt;"" ),ROUND(((Form3!C192+Form3!D192)/140)*100,0),"")</f>
        <v/>
      </c>
      <c r="D192" s="1" t="str">
        <f>IF(Analysis[[#This Row],[Agr]]="","", RANK(Analysis[[#This Row],[Agr]],Analysis[Agr],0))</f>
        <v/>
      </c>
      <c r="E192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2" s="1" t="str">
        <f>IF(OR(Form3!E192&lt;&gt;"",Form3!F192&lt;&gt;""),ROUND((SUM(Form3!E192,Form3!F192)/140)*100,0),"")</f>
        <v/>
      </c>
      <c r="G192" s="1" t="str">
        <f>IF(Analysis[Bio]="","",RANK(Analysis[[#This Row],[Bio]],Analysis[Bio],0))</f>
        <v/>
      </c>
      <c r="H192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2" s="1" t="str">
        <f>IF(OR(Form3!G192&lt;&gt;"",Form3!H192&lt;&gt;""),ROUND((SUM(Form3!G192,Form3!H192)/140)*100,0),"")</f>
        <v/>
      </c>
      <c r="J192" s="1" t="str">
        <f>IF(Analysis[[#This Row],[Chem]]="","",RANK(Analysis[[#This Row],[Chem]],Analysis[Chem],0))</f>
        <v/>
      </c>
      <c r="K192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2" s="1" t="str">
        <f>IF(OR(Form3!I192&lt;&gt;"",Form3!J192&lt;&gt;"",Form3!K192&lt;&gt;""),ROUND((SUM(Form3!I192:'Form3'!K192)/220)*100,0),"")</f>
        <v/>
      </c>
      <c r="M192" s="1" t="str">
        <f>IF(Analysis[Chi]="","",RANK(Analysis[[#This Row],[Chi]],Analysis[Chi],0))</f>
        <v/>
      </c>
      <c r="N192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2" s="1" t="str">
        <f>IF(OR(Form3!L192&lt;&gt;"",Form3!M192&lt;&gt;"",Form3!N192&lt;&gt;""),ROUND((SUM(Form3!L192:'Form3'!N192)/200)*100,0),"")</f>
        <v/>
      </c>
      <c r="P192" s="1" t="str">
        <f>IF(Analysis[Eng]="","",RANK(Analysis[[#This Row],[Eng]],Analysis[Eng],))</f>
        <v/>
      </c>
      <c r="Q192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2" s="1" t="str">
        <f>IF(OR(Form3!O192&lt;&gt;"",Form3!P192&lt;&gt;""),ROUND((SUM(Form3!O192,Form3!P192)/100)*100,0),"")</f>
        <v/>
      </c>
      <c r="S192" s="1" t="str">
        <f>IF(Analysis[[#This Row],[Geo]]="","",RANK(Analysis[Geo],Analysis[Geo],0))</f>
        <v/>
      </c>
      <c r="T192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2" s="1" t="str">
        <f>IF(OR(Form3!Q192&lt;&gt;"",Form3!R192&lt;&gt;""),ROUND((SUM(Form3!Q192,Form3!R192)/150)*100,0),"")</f>
        <v/>
      </c>
      <c r="V192" s="1" t="str">
        <f>IF(Analysis[His]="","",RANK(Analysis[[#This Row],[His]], Analysis[His],0))</f>
        <v/>
      </c>
      <c r="W192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2" s="1" t="str">
        <f>IF(OR(Form3!S192&lt;&gt;"",Form3!T192&lt;&gt;""),ROUND((SUM(Form3!S192,Form3!T192)/200)*100,0),"")</f>
        <v/>
      </c>
      <c r="Y192" s="1" t="str">
        <f>IF(Analysis[Maths]="","",RANK(Analysis[[#This Row],[Maths]],Analysis[Maths],0))</f>
        <v/>
      </c>
      <c r="Z192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2" s="1" t="str">
        <f>IF(OR(Form3!U192&lt;&gt;"",Form3!V192&lt;&gt;""),ROUND((SUM(Form3!U192,Form3!V192)/140)*100,0), "")</f>
        <v/>
      </c>
      <c r="AB192" s="1" t="str">
        <f>IF(Analysis[[#This Row],[Phy]]="","",RANK(Analysis[[#This Row],[Phy]],Analysis[Phy],0))</f>
        <v/>
      </c>
      <c r="AC192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2" s="1" t="str">
        <f>IF(OR(Form3!W192&lt;&gt;"",Form3!X192&lt;&gt;""),ROUND((SUM(Form3!W192,Form3!X192)/150)*100,0), "")</f>
        <v/>
      </c>
      <c r="AE192" s="1" t="str">
        <f>IF(Analysis[Sod]="","",RANK(Analysis[[#This Row],[Sod]],Analysis[Sod], 0))</f>
        <v/>
      </c>
      <c r="AF192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2" s="1" t="str">
        <f>IF(OR(Form3!Y192&lt;&gt;"",Form3!Z192&lt;&gt;""),ROUND((SUM(Form3!Y192,Form3!Z192)/150)*100,0), "")</f>
        <v/>
      </c>
      <c r="AH192" s="1" t="str">
        <f>IF(Analysis[Bk]="","",RANK(Analysis[[#This Row],[Bk]],Analysis[Bk], 0))</f>
        <v/>
      </c>
      <c r="AI192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2" s="1"/>
      <c r="AK192" s="1"/>
    </row>
    <row r="193" spans="1:37" x14ac:dyDescent="0.25">
      <c r="A193" s="1" t="str">
        <f>IF(Form3!A193="","",Form3!A193)</f>
        <v/>
      </c>
      <c r="B193" s="1" t="str">
        <f>IF(Form3!B193="","",Form3!B193)</f>
        <v/>
      </c>
      <c r="C193" s="1" t="str">
        <f>IF(OR(Form3!C193&lt;&gt;"",Form3!D193&lt;&gt;"" ),ROUND(((Form3!C193+Form3!D193)/140)*100,0),"")</f>
        <v/>
      </c>
      <c r="D193" s="1" t="str">
        <f>IF(Analysis[[#This Row],[Agr]]="","", RANK(Analysis[[#This Row],[Agr]],Analysis[Agr],0))</f>
        <v/>
      </c>
      <c r="E193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3" s="1" t="str">
        <f>IF(OR(Form3!E193&lt;&gt;"",Form3!F193&lt;&gt;""),ROUND((SUM(Form3!E193,Form3!F193)/140)*100,0),"")</f>
        <v/>
      </c>
      <c r="G193" s="1" t="str">
        <f>IF(Analysis[Bio]="","",RANK(Analysis[[#This Row],[Bio]],Analysis[Bio],0))</f>
        <v/>
      </c>
      <c r="H193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3" s="1" t="str">
        <f>IF(OR(Form3!G193&lt;&gt;"",Form3!H193&lt;&gt;""),ROUND((SUM(Form3!G193,Form3!H193)/140)*100,0),"")</f>
        <v/>
      </c>
      <c r="J193" s="1" t="str">
        <f>IF(Analysis[[#This Row],[Chem]]="","",RANK(Analysis[[#This Row],[Chem]],Analysis[Chem],0))</f>
        <v/>
      </c>
      <c r="K193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3" s="1" t="str">
        <f>IF(OR(Form3!I193&lt;&gt;"",Form3!J193&lt;&gt;"",Form3!K193&lt;&gt;""),ROUND((SUM(Form3!I193:'Form3'!K193)/220)*100,0),"")</f>
        <v/>
      </c>
      <c r="M193" s="1" t="str">
        <f>IF(Analysis[Chi]="","",RANK(Analysis[[#This Row],[Chi]],Analysis[Chi],0))</f>
        <v/>
      </c>
      <c r="N193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3" s="1" t="str">
        <f>IF(OR(Form3!L193&lt;&gt;"",Form3!M193&lt;&gt;"",Form3!N193&lt;&gt;""),ROUND((SUM(Form3!L193:'Form3'!N193)/200)*100,0),"")</f>
        <v/>
      </c>
      <c r="P193" s="1" t="str">
        <f>IF(Analysis[Eng]="","",RANK(Analysis[[#This Row],[Eng]],Analysis[Eng],))</f>
        <v/>
      </c>
      <c r="Q193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3" s="1" t="str">
        <f>IF(OR(Form3!O193&lt;&gt;"",Form3!P193&lt;&gt;""),ROUND((SUM(Form3!O193,Form3!P193)/100)*100,0),"")</f>
        <v/>
      </c>
      <c r="S193" s="1" t="str">
        <f>IF(Analysis[[#This Row],[Geo]]="","",RANK(Analysis[Geo],Analysis[Geo],0))</f>
        <v/>
      </c>
      <c r="T193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3" s="1" t="str">
        <f>IF(OR(Form3!Q193&lt;&gt;"",Form3!R193&lt;&gt;""),ROUND((SUM(Form3!Q193,Form3!R193)/150)*100,0),"")</f>
        <v/>
      </c>
      <c r="V193" s="1" t="str">
        <f>IF(Analysis[His]="","",RANK(Analysis[[#This Row],[His]], Analysis[His],0))</f>
        <v/>
      </c>
      <c r="W193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3" s="1" t="str">
        <f>IF(OR(Form3!S193&lt;&gt;"",Form3!T193&lt;&gt;""),ROUND((SUM(Form3!S193,Form3!T193)/200)*100,0),"")</f>
        <v/>
      </c>
      <c r="Y193" s="1" t="str">
        <f>IF(Analysis[Maths]="","",RANK(Analysis[[#This Row],[Maths]],Analysis[Maths],0))</f>
        <v/>
      </c>
      <c r="Z193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3" s="1" t="str">
        <f>IF(OR(Form3!U193&lt;&gt;"",Form3!V193&lt;&gt;""),ROUND((SUM(Form3!U193,Form3!V193)/140)*100,0), "")</f>
        <v/>
      </c>
      <c r="AB193" s="1" t="str">
        <f>IF(Analysis[[#This Row],[Phy]]="","",RANK(Analysis[[#This Row],[Phy]],Analysis[Phy],0))</f>
        <v/>
      </c>
      <c r="AC193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3" s="1" t="str">
        <f>IF(OR(Form3!W193&lt;&gt;"",Form3!X193&lt;&gt;""),ROUND((SUM(Form3!W193,Form3!X193)/150)*100,0), "")</f>
        <v/>
      </c>
      <c r="AE193" s="1" t="str">
        <f>IF(Analysis[Sod]="","",RANK(Analysis[[#This Row],[Sod]],Analysis[Sod], 0))</f>
        <v/>
      </c>
      <c r="AF193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3" s="1" t="str">
        <f>IF(OR(Form3!Y193&lt;&gt;"",Form3!Z193&lt;&gt;""),ROUND((SUM(Form3!Y193,Form3!Z193)/150)*100,0), "")</f>
        <v/>
      </c>
      <c r="AH193" s="1" t="str">
        <f>IF(Analysis[Bk]="","",RANK(Analysis[[#This Row],[Bk]],Analysis[Bk], 0))</f>
        <v/>
      </c>
      <c r="AI193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3" s="1"/>
      <c r="AK193" s="1"/>
    </row>
    <row r="194" spans="1:37" x14ac:dyDescent="0.25">
      <c r="A194" s="1" t="str">
        <f>IF(Form3!A194="","",Form3!A194)</f>
        <v/>
      </c>
      <c r="B194" s="1" t="str">
        <f>IF(Form3!B194="","",Form3!B194)</f>
        <v/>
      </c>
      <c r="C194" s="1" t="str">
        <f>IF(OR(Form3!C194&lt;&gt;"",Form3!D194&lt;&gt;"" ),ROUND(((Form3!C194+Form3!D194)/140)*100,0),"")</f>
        <v/>
      </c>
      <c r="D194" s="1" t="str">
        <f>IF(Analysis[[#This Row],[Agr]]="","", RANK(Analysis[[#This Row],[Agr]],Analysis[Agr],0))</f>
        <v/>
      </c>
      <c r="E194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4" s="1" t="str">
        <f>IF(OR(Form3!E194&lt;&gt;"",Form3!F194&lt;&gt;""),ROUND((SUM(Form3!E194,Form3!F194)/140)*100,0),"")</f>
        <v/>
      </c>
      <c r="G194" s="1" t="str">
        <f>IF(Analysis[Bio]="","",RANK(Analysis[[#This Row],[Bio]],Analysis[Bio],0))</f>
        <v/>
      </c>
      <c r="H194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4" s="1" t="str">
        <f>IF(OR(Form3!G194&lt;&gt;"",Form3!H194&lt;&gt;""),ROUND((SUM(Form3!G194,Form3!H194)/140)*100,0),"")</f>
        <v/>
      </c>
      <c r="J194" s="1" t="str">
        <f>IF(Analysis[[#This Row],[Chem]]="","",RANK(Analysis[[#This Row],[Chem]],Analysis[Chem],0))</f>
        <v/>
      </c>
      <c r="K194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4" s="1" t="str">
        <f>IF(OR(Form3!I194&lt;&gt;"",Form3!J194&lt;&gt;"",Form3!K194&lt;&gt;""),ROUND((SUM(Form3!I194:'Form3'!K194)/220)*100,0),"")</f>
        <v/>
      </c>
      <c r="M194" s="1" t="str">
        <f>IF(Analysis[Chi]="","",RANK(Analysis[[#This Row],[Chi]],Analysis[Chi],0))</f>
        <v/>
      </c>
      <c r="N194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4" s="1" t="str">
        <f>IF(OR(Form3!L194&lt;&gt;"",Form3!M194&lt;&gt;"",Form3!N194&lt;&gt;""),ROUND((SUM(Form3!L194:'Form3'!N194)/200)*100,0),"")</f>
        <v/>
      </c>
      <c r="P194" s="1" t="str">
        <f>IF(Analysis[Eng]="","",RANK(Analysis[[#This Row],[Eng]],Analysis[Eng],))</f>
        <v/>
      </c>
      <c r="Q194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4" s="1" t="str">
        <f>IF(OR(Form3!O194&lt;&gt;"",Form3!P194&lt;&gt;""),ROUND((SUM(Form3!O194,Form3!P194)/100)*100,0),"")</f>
        <v/>
      </c>
      <c r="S194" s="1" t="str">
        <f>IF(Analysis[[#This Row],[Geo]]="","",RANK(Analysis[Geo],Analysis[Geo],0))</f>
        <v/>
      </c>
      <c r="T194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4" s="1" t="str">
        <f>IF(OR(Form3!Q194&lt;&gt;"",Form3!R194&lt;&gt;""),ROUND((SUM(Form3!Q194,Form3!R194)/150)*100,0),"")</f>
        <v/>
      </c>
      <c r="V194" s="1" t="str">
        <f>IF(Analysis[His]="","",RANK(Analysis[[#This Row],[His]], Analysis[His],0))</f>
        <v/>
      </c>
      <c r="W194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4" s="1" t="str">
        <f>IF(OR(Form3!S194&lt;&gt;"",Form3!T194&lt;&gt;""),ROUND((SUM(Form3!S194,Form3!T194)/200)*100,0),"")</f>
        <v/>
      </c>
      <c r="Y194" s="1" t="str">
        <f>IF(Analysis[Maths]="","",RANK(Analysis[[#This Row],[Maths]],Analysis[Maths],0))</f>
        <v/>
      </c>
      <c r="Z194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4" s="1" t="str">
        <f>IF(OR(Form3!U194&lt;&gt;"",Form3!V194&lt;&gt;""),ROUND((SUM(Form3!U194,Form3!V194)/140)*100,0), "")</f>
        <v/>
      </c>
      <c r="AB194" s="1" t="str">
        <f>IF(Analysis[[#This Row],[Phy]]="","",RANK(Analysis[[#This Row],[Phy]],Analysis[Phy],0))</f>
        <v/>
      </c>
      <c r="AC194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4" s="1" t="str">
        <f>IF(OR(Form3!W194&lt;&gt;"",Form3!X194&lt;&gt;""),ROUND((SUM(Form3!W194,Form3!X194)/150)*100,0), "")</f>
        <v/>
      </c>
      <c r="AE194" s="1" t="str">
        <f>IF(Analysis[Sod]="","",RANK(Analysis[[#This Row],[Sod]],Analysis[Sod], 0))</f>
        <v/>
      </c>
      <c r="AF194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4" s="1" t="str">
        <f>IF(OR(Form3!Y194&lt;&gt;"",Form3!Z194&lt;&gt;""),ROUND((SUM(Form3!Y194,Form3!Z194)/150)*100,0), "")</f>
        <v/>
      </c>
      <c r="AH194" s="1" t="str">
        <f>IF(Analysis[Bk]="","",RANK(Analysis[[#This Row],[Bk]],Analysis[Bk], 0))</f>
        <v/>
      </c>
      <c r="AI194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4" s="1"/>
      <c r="AK194" s="1"/>
    </row>
    <row r="195" spans="1:37" x14ac:dyDescent="0.25">
      <c r="A195" s="1" t="str">
        <f>IF(Form3!A195="","",Form3!A195)</f>
        <v/>
      </c>
      <c r="B195" s="1" t="str">
        <f>IF(Form3!B195="","",Form3!B195)</f>
        <v/>
      </c>
      <c r="C195" s="1" t="str">
        <f>IF(OR(Form3!C195&lt;&gt;"",Form3!D195&lt;&gt;"" ),ROUND(((Form3!C195+Form3!D195)/140)*100,0),"")</f>
        <v/>
      </c>
      <c r="D195" s="1" t="str">
        <f>IF(Analysis[[#This Row],[Agr]]="","", RANK(Analysis[[#This Row],[Agr]],Analysis[Agr],0))</f>
        <v/>
      </c>
      <c r="E195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5" s="1" t="str">
        <f>IF(OR(Form3!E195&lt;&gt;"",Form3!F195&lt;&gt;""),ROUND((SUM(Form3!E195,Form3!F195)/140)*100,0),"")</f>
        <v/>
      </c>
      <c r="G195" s="1" t="str">
        <f>IF(Analysis[Bio]="","",RANK(Analysis[[#This Row],[Bio]],Analysis[Bio],0))</f>
        <v/>
      </c>
      <c r="H195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5" s="1" t="str">
        <f>IF(OR(Form3!G195&lt;&gt;"",Form3!H195&lt;&gt;""),ROUND((SUM(Form3!G195,Form3!H195)/140)*100,0),"")</f>
        <v/>
      </c>
      <c r="J195" s="1" t="str">
        <f>IF(Analysis[[#This Row],[Chem]]="","",RANK(Analysis[[#This Row],[Chem]],Analysis[Chem],0))</f>
        <v/>
      </c>
      <c r="K195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5" s="1" t="str">
        <f>IF(OR(Form3!I195&lt;&gt;"",Form3!J195&lt;&gt;"",Form3!K195&lt;&gt;""),ROUND((SUM(Form3!I195:'Form3'!K195)/220)*100,0),"")</f>
        <v/>
      </c>
      <c r="M195" s="1" t="str">
        <f>IF(Analysis[Chi]="","",RANK(Analysis[[#This Row],[Chi]],Analysis[Chi],0))</f>
        <v/>
      </c>
      <c r="N195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5" s="1" t="str">
        <f>IF(OR(Form3!L195&lt;&gt;"",Form3!M195&lt;&gt;"",Form3!N195&lt;&gt;""),ROUND((SUM(Form3!L195:'Form3'!N195)/200)*100,0),"")</f>
        <v/>
      </c>
      <c r="P195" s="1" t="str">
        <f>IF(Analysis[Eng]="","",RANK(Analysis[[#This Row],[Eng]],Analysis[Eng],))</f>
        <v/>
      </c>
      <c r="Q195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5" s="1" t="str">
        <f>IF(OR(Form3!O195&lt;&gt;"",Form3!P195&lt;&gt;""),ROUND((SUM(Form3!O195,Form3!P195)/100)*100,0),"")</f>
        <v/>
      </c>
      <c r="S195" s="1" t="str">
        <f>IF(Analysis[[#This Row],[Geo]]="","",RANK(Analysis[Geo],Analysis[Geo],0))</f>
        <v/>
      </c>
      <c r="T195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5" s="1" t="str">
        <f>IF(OR(Form3!Q195&lt;&gt;"",Form3!R195&lt;&gt;""),ROUND((SUM(Form3!Q195,Form3!R195)/150)*100,0),"")</f>
        <v/>
      </c>
      <c r="V195" s="1" t="str">
        <f>IF(Analysis[His]="","",RANK(Analysis[[#This Row],[His]], Analysis[His],0))</f>
        <v/>
      </c>
      <c r="W195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5" s="1" t="str">
        <f>IF(OR(Form3!S195&lt;&gt;"",Form3!T195&lt;&gt;""),ROUND((SUM(Form3!S195,Form3!T195)/200)*100,0),"")</f>
        <v/>
      </c>
      <c r="Y195" s="1" t="str">
        <f>IF(Analysis[Maths]="","",RANK(Analysis[[#This Row],[Maths]],Analysis[Maths],0))</f>
        <v/>
      </c>
      <c r="Z195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5" s="1" t="str">
        <f>IF(OR(Form3!U195&lt;&gt;"",Form3!V195&lt;&gt;""),ROUND((SUM(Form3!U195,Form3!V195)/140)*100,0), "")</f>
        <v/>
      </c>
      <c r="AB195" s="1" t="str">
        <f>IF(Analysis[[#This Row],[Phy]]="","",RANK(Analysis[[#This Row],[Phy]],Analysis[Phy],0))</f>
        <v/>
      </c>
      <c r="AC195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5" s="1" t="str">
        <f>IF(OR(Form3!W195&lt;&gt;"",Form3!X195&lt;&gt;""),ROUND((SUM(Form3!W195,Form3!X195)/150)*100,0), "")</f>
        <v/>
      </c>
      <c r="AE195" s="1" t="str">
        <f>IF(Analysis[Sod]="","",RANK(Analysis[[#This Row],[Sod]],Analysis[Sod], 0))</f>
        <v/>
      </c>
      <c r="AF195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5" s="1" t="str">
        <f>IF(OR(Form3!Y195&lt;&gt;"",Form3!Z195&lt;&gt;""),ROUND((SUM(Form3!Y195,Form3!Z195)/150)*100,0), "")</f>
        <v/>
      </c>
      <c r="AH195" s="1" t="str">
        <f>IF(Analysis[Bk]="","",RANK(Analysis[[#This Row],[Bk]],Analysis[Bk], 0))</f>
        <v/>
      </c>
      <c r="AI195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5" s="1"/>
      <c r="AK195" s="1"/>
    </row>
    <row r="196" spans="1:37" x14ac:dyDescent="0.25">
      <c r="A196" s="1" t="str">
        <f>IF(Form3!A196="","",Form3!A196)</f>
        <v/>
      </c>
      <c r="B196" s="1" t="str">
        <f>IF(Form3!B196="","",Form3!B196)</f>
        <v/>
      </c>
      <c r="C196" s="1" t="str">
        <f>IF(OR(Form3!C196&lt;&gt;"",Form3!D196&lt;&gt;"" ),ROUND(((Form3!C196+Form3!D196)/140)*100,0),"")</f>
        <v/>
      </c>
      <c r="D196" s="1" t="str">
        <f>IF(Analysis[[#This Row],[Agr]]="","", RANK(Analysis[[#This Row],[Agr]],Analysis[Agr],0))</f>
        <v/>
      </c>
      <c r="E196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6" s="1" t="str">
        <f>IF(OR(Form3!E196&lt;&gt;"",Form3!F196&lt;&gt;""),ROUND((SUM(Form3!E196,Form3!F196)/140)*100,0),"")</f>
        <v/>
      </c>
      <c r="G196" s="1" t="str">
        <f>IF(Analysis[Bio]="","",RANK(Analysis[[#This Row],[Bio]],Analysis[Bio],0))</f>
        <v/>
      </c>
      <c r="H196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6" s="1" t="str">
        <f>IF(OR(Form3!G196&lt;&gt;"",Form3!H196&lt;&gt;""),ROUND((SUM(Form3!G196,Form3!H196)/140)*100,0),"")</f>
        <v/>
      </c>
      <c r="J196" s="1" t="str">
        <f>IF(Analysis[[#This Row],[Chem]]="","",RANK(Analysis[[#This Row],[Chem]],Analysis[Chem],0))</f>
        <v/>
      </c>
      <c r="K196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6" s="1" t="str">
        <f>IF(OR(Form3!I196&lt;&gt;"",Form3!J196&lt;&gt;"",Form3!K196&lt;&gt;""),ROUND((SUM(Form3!I196:'Form3'!K196)/220)*100,0),"")</f>
        <v/>
      </c>
      <c r="M196" s="1" t="str">
        <f>IF(Analysis[Chi]="","",RANK(Analysis[[#This Row],[Chi]],Analysis[Chi],0))</f>
        <v/>
      </c>
      <c r="N196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6" s="1" t="str">
        <f>IF(OR(Form3!L196&lt;&gt;"",Form3!M196&lt;&gt;"",Form3!N196&lt;&gt;""),ROUND((SUM(Form3!L196:'Form3'!N196)/200)*100,0),"")</f>
        <v/>
      </c>
      <c r="P196" s="1" t="str">
        <f>IF(Analysis[Eng]="","",RANK(Analysis[[#This Row],[Eng]],Analysis[Eng],))</f>
        <v/>
      </c>
      <c r="Q196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6" s="1" t="str">
        <f>IF(OR(Form3!O196&lt;&gt;"",Form3!P196&lt;&gt;""),ROUND((SUM(Form3!O196,Form3!P196)/100)*100,0),"")</f>
        <v/>
      </c>
      <c r="S196" s="1" t="str">
        <f>IF(Analysis[[#This Row],[Geo]]="","",RANK(Analysis[Geo],Analysis[Geo],0))</f>
        <v/>
      </c>
      <c r="T196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6" s="1" t="str">
        <f>IF(OR(Form3!Q196&lt;&gt;"",Form3!R196&lt;&gt;""),ROUND((SUM(Form3!Q196,Form3!R196)/150)*100,0),"")</f>
        <v/>
      </c>
      <c r="V196" s="1" t="str">
        <f>IF(Analysis[His]="","",RANK(Analysis[[#This Row],[His]], Analysis[His],0))</f>
        <v/>
      </c>
      <c r="W196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6" s="1" t="str">
        <f>IF(OR(Form3!S196&lt;&gt;"",Form3!T196&lt;&gt;""),ROUND((SUM(Form3!S196,Form3!T196)/200)*100,0),"")</f>
        <v/>
      </c>
      <c r="Y196" s="1" t="str">
        <f>IF(Analysis[Maths]="","",RANK(Analysis[[#This Row],[Maths]],Analysis[Maths],0))</f>
        <v/>
      </c>
      <c r="Z196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6" s="1" t="str">
        <f>IF(OR(Form3!U196&lt;&gt;"",Form3!V196&lt;&gt;""),ROUND((SUM(Form3!U196,Form3!V196)/140)*100,0), "")</f>
        <v/>
      </c>
      <c r="AB196" s="1" t="str">
        <f>IF(Analysis[[#This Row],[Phy]]="","",RANK(Analysis[[#This Row],[Phy]],Analysis[Phy],0))</f>
        <v/>
      </c>
      <c r="AC196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6" s="1" t="str">
        <f>IF(OR(Form3!W196&lt;&gt;"",Form3!X196&lt;&gt;""),ROUND((SUM(Form3!W196,Form3!X196)/150)*100,0), "")</f>
        <v/>
      </c>
      <c r="AE196" s="1" t="str">
        <f>IF(Analysis[Sod]="","",RANK(Analysis[[#This Row],[Sod]],Analysis[Sod], 0))</f>
        <v/>
      </c>
      <c r="AF196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6" s="1" t="str">
        <f>IF(OR(Form3!Y196&lt;&gt;"",Form3!Z196&lt;&gt;""),ROUND((SUM(Form3!Y196,Form3!Z196)/150)*100,0), "")</f>
        <v/>
      </c>
      <c r="AH196" s="1" t="str">
        <f>IF(Analysis[Bk]="","",RANK(Analysis[[#This Row],[Bk]],Analysis[Bk], 0))</f>
        <v/>
      </c>
      <c r="AI196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6" s="1"/>
      <c r="AK196" s="1"/>
    </row>
    <row r="197" spans="1:37" x14ac:dyDescent="0.25">
      <c r="A197" s="1" t="str">
        <f>IF(Form3!A197="","",Form3!A197)</f>
        <v/>
      </c>
      <c r="B197" s="1" t="str">
        <f>IF(Form3!B197="","",Form3!B197)</f>
        <v/>
      </c>
      <c r="C197" s="1" t="str">
        <f>IF(OR(Form3!C197&lt;&gt;"",Form3!D197&lt;&gt;"" ),ROUND(((Form3!C197+Form3!D197)/140)*100,0),"")</f>
        <v/>
      </c>
      <c r="D197" s="1" t="str">
        <f>IF(Analysis[[#This Row],[Agr]]="","", RANK(Analysis[[#This Row],[Agr]],Analysis[Agr],0))</f>
        <v/>
      </c>
      <c r="E197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7" s="1" t="str">
        <f>IF(OR(Form3!E197&lt;&gt;"",Form3!F197&lt;&gt;""),ROUND((SUM(Form3!E197,Form3!F197)/140)*100,0),"")</f>
        <v/>
      </c>
      <c r="G197" s="1" t="str">
        <f>IF(Analysis[Bio]="","",RANK(Analysis[[#This Row],[Bio]],Analysis[Bio],0))</f>
        <v/>
      </c>
      <c r="H197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7" s="1" t="str">
        <f>IF(OR(Form3!G197&lt;&gt;"",Form3!H197&lt;&gt;""),ROUND((SUM(Form3!G197,Form3!H197)/140)*100,0),"")</f>
        <v/>
      </c>
      <c r="J197" s="1" t="str">
        <f>IF(Analysis[[#This Row],[Chem]]="","",RANK(Analysis[[#This Row],[Chem]],Analysis[Chem],0))</f>
        <v/>
      </c>
      <c r="K197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7" s="1" t="str">
        <f>IF(OR(Form3!I197&lt;&gt;"",Form3!J197&lt;&gt;"",Form3!K197&lt;&gt;""),ROUND((SUM(Form3!I197:'Form3'!K197)/220)*100,0),"")</f>
        <v/>
      </c>
      <c r="M197" s="1" t="str">
        <f>IF(Analysis[Chi]="","",RANK(Analysis[[#This Row],[Chi]],Analysis[Chi],0))</f>
        <v/>
      </c>
      <c r="N197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7" s="1" t="str">
        <f>IF(OR(Form3!L197&lt;&gt;"",Form3!M197&lt;&gt;"",Form3!N197&lt;&gt;""),ROUND((SUM(Form3!L197:'Form3'!N197)/200)*100,0),"")</f>
        <v/>
      </c>
      <c r="P197" s="1" t="str">
        <f>IF(Analysis[Eng]="","",RANK(Analysis[[#This Row],[Eng]],Analysis[Eng],))</f>
        <v/>
      </c>
      <c r="Q197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7" s="1" t="str">
        <f>IF(OR(Form3!O197&lt;&gt;"",Form3!P197&lt;&gt;""),ROUND((SUM(Form3!O197,Form3!P197)/100)*100,0),"")</f>
        <v/>
      </c>
      <c r="S197" s="1" t="str">
        <f>IF(Analysis[[#This Row],[Geo]]="","",RANK(Analysis[Geo],Analysis[Geo],0))</f>
        <v/>
      </c>
      <c r="T197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7" s="1" t="str">
        <f>IF(OR(Form3!Q197&lt;&gt;"",Form3!R197&lt;&gt;""),ROUND((SUM(Form3!Q197,Form3!R197)/150)*100,0),"")</f>
        <v/>
      </c>
      <c r="V197" s="1" t="str">
        <f>IF(Analysis[His]="","",RANK(Analysis[[#This Row],[His]], Analysis[His],0))</f>
        <v/>
      </c>
      <c r="W197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7" s="1" t="str">
        <f>IF(OR(Form3!S197&lt;&gt;"",Form3!T197&lt;&gt;""),ROUND((SUM(Form3!S197,Form3!T197)/200)*100,0),"")</f>
        <v/>
      </c>
      <c r="Y197" s="1" t="str">
        <f>IF(Analysis[Maths]="","",RANK(Analysis[[#This Row],[Maths]],Analysis[Maths],0))</f>
        <v/>
      </c>
      <c r="Z197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7" s="1" t="str">
        <f>IF(OR(Form3!U197&lt;&gt;"",Form3!V197&lt;&gt;""),ROUND((SUM(Form3!U197,Form3!V197)/140)*100,0), "")</f>
        <v/>
      </c>
      <c r="AB197" s="1" t="str">
        <f>IF(Analysis[[#This Row],[Phy]]="","",RANK(Analysis[[#This Row],[Phy]],Analysis[Phy],0))</f>
        <v/>
      </c>
      <c r="AC197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7" s="1" t="str">
        <f>IF(OR(Form3!W197&lt;&gt;"",Form3!X197&lt;&gt;""),ROUND((SUM(Form3!W197,Form3!X197)/150)*100,0), "")</f>
        <v/>
      </c>
      <c r="AE197" s="1" t="str">
        <f>IF(Analysis[Sod]="","",RANK(Analysis[[#This Row],[Sod]],Analysis[Sod], 0))</f>
        <v/>
      </c>
      <c r="AF197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7" s="1" t="str">
        <f>IF(OR(Form3!Y197&lt;&gt;"",Form3!Z197&lt;&gt;""),ROUND((SUM(Form3!Y197,Form3!Z197)/150)*100,0), "")</f>
        <v/>
      </c>
      <c r="AH197" s="1" t="str">
        <f>IF(Analysis[Bk]="","",RANK(Analysis[[#This Row],[Bk]],Analysis[Bk], 0))</f>
        <v/>
      </c>
      <c r="AI197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7" s="1"/>
      <c r="AK197" s="1"/>
    </row>
    <row r="198" spans="1:37" x14ac:dyDescent="0.25">
      <c r="A198" s="1" t="str">
        <f>IF(Form3!A198="","",Form3!A198)</f>
        <v/>
      </c>
      <c r="B198" s="1" t="str">
        <f>IF(Form3!B198="","",Form3!B198)</f>
        <v/>
      </c>
      <c r="C198" s="1" t="str">
        <f>IF(OR(Form3!C198&lt;&gt;"",Form3!D198&lt;&gt;"" ),ROUND(((Form3!C198+Form3!D198)/140)*100,0),"")</f>
        <v/>
      </c>
      <c r="D198" s="1" t="str">
        <f>IF(Analysis[[#This Row],[Agr]]="","", RANK(Analysis[[#This Row],[Agr]],Analysis[Agr],0))</f>
        <v/>
      </c>
      <c r="E198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8" s="1" t="str">
        <f>IF(OR(Form3!E198&lt;&gt;"",Form3!F198&lt;&gt;""),ROUND((SUM(Form3!E198,Form3!F198)/140)*100,0),"")</f>
        <v/>
      </c>
      <c r="G198" s="1" t="str">
        <f>IF(Analysis[Bio]="","",RANK(Analysis[[#This Row],[Bio]],Analysis[Bio],0))</f>
        <v/>
      </c>
      <c r="H198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8" s="1" t="str">
        <f>IF(OR(Form3!G198&lt;&gt;"",Form3!H198&lt;&gt;""),ROUND((SUM(Form3!G198,Form3!H198)/140)*100,0),"")</f>
        <v/>
      </c>
      <c r="J198" s="1" t="str">
        <f>IF(Analysis[[#This Row],[Chem]]="","",RANK(Analysis[[#This Row],[Chem]],Analysis[Chem],0))</f>
        <v/>
      </c>
      <c r="K198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8" s="1" t="str">
        <f>IF(OR(Form3!I198&lt;&gt;"",Form3!J198&lt;&gt;"",Form3!K198&lt;&gt;""),ROUND((SUM(Form3!I198:'Form3'!K198)/220)*100,0),"")</f>
        <v/>
      </c>
      <c r="M198" s="1" t="str">
        <f>IF(Analysis[Chi]="","",RANK(Analysis[[#This Row],[Chi]],Analysis[Chi],0))</f>
        <v/>
      </c>
      <c r="N198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8" s="1" t="str">
        <f>IF(OR(Form3!L198&lt;&gt;"",Form3!M198&lt;&gt;"",Form3!N198&lt;&gt;""),ROUND((SUM(Form3!L198:'Form3'!N198)/200)*100,0),"")</f>
        <v/>
      </c>
      <c r="P198" s="1" t="str">
        <f>IF(Analysis[Eng]="","",RANK(Analysis[[#This Row],[Eng]],Analysis[Eng],))</f>
        <v/>
      </c>
      <c r="Q198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8" s="1" t="str">
        <f>IF(OR(Form3!O198&lt;&gt;"",Form3!P198&lt;&gt;""),ROUND((SUM(Form3!O198,Form3!P198)/100)*100,0),"")</f>
        <v/>
      </c>
      <c r="S198" s="1" t="str">
        <f>IF(Analysis[[#This Row],[Geo]]="","",RANK(Analysis[Geo],Analysis[Geo],0))</f>
        <v/>
      </c>
      <c r="T198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8" s="1" t="str">
        <f>IF(OR(Form3!Q198&lt;&gt;"",Form3!R198&lt;&gt;""),ROUND((SUM(Form3!Q198,Form3!R198)/150)*100,0),"")</f>
        <v/>
      </c>
      <c r="V198" s="1" t="str">
        <f>IF(Analysis[His]="","",RANK(Analysis[[#This Row],[His]], Analysis[His],0))</f>
        <v/>
      </c>
      <c r="W198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8" s="1" t="str">
        <f>IF(OR(Form3!S198&lt;&gt;"",Form3!T198&lt;&gt;""),ROUND((SUM(Form3!S198,Form3!T198)/200)*100,0),"")</f>
        <v/>
      </c>
      <c r="Y198" s="1" t="str">
        <f>IF(Analysis[Maths]="","",RANK(Analysis[[#This Row],[Maths]],Analysis[Maths],0))</f>
        <v/>
      </c>
      <c r="Z198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8" s="1" t="str">
        <f>IF(OR(Form3!U198&lt;&gt;"",Form3!V198&lt;&gt;""),ROUND((SUM(Form3!U198,Form3!V198)/140)*100,0), "")</f>
        <v/>
      </c>
      <c r="AB198" s="1" t="str">
        <f>IF(Analysis[[#This Row],[Phy]]="","",RANK(Analysis[[#This Row],[Phy]],Analysis[Phy],0))</f>
        <v/>
      </c>
      <c r="AC198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8" s="1" t="str">
        <f>IF(OR(Form3!W198&lt;&gt;"",Form3!X198&lt;&gt;""),ROUND((SUM(Form3!W198,Form3!X198)/150)*100,0), "")</f>
        <v/>
      </c>
      <c r="AE198" s="1" t="str">
        <f>IF(Analysis[Sod]="","",RANK(Analysis[[#This Row],[Sod]],Analysis[Sod], 0))</f>
        <v/>
      </c>
      <c r="AF198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8" s="1" t="str">
        <f>IF(OR(Form3!Y198&lt;&gt;"",Form3!Z198&lt;&gt;""),ROUND((SUM(Form3!Y198,Form3!Z198)/150)*100,0), "")</f>
        <v/>
      </c>
      <c r="AH198" s="1" t="str">
        <f>IF(Analysis[Bk]="","",RANK(Analysis[[#This Row],[Bk]],Analysis[Bk], 0))</f>
        <v/>
      </c>
      <c r="AI198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8" s="1"/>
      <c r="AK198" s="1"/>
    </row>
    <row r="199" spans="1:37" x14ac:dyDescent="0.25">
      <c r="A199" s="1" t="str">
        <f>IF(Form3!A199="","",Form3!A199)</f>
        <v/>
      </c>
      <c r="B199" s="1" t="str">
        <f>IF(Form3!B199="","",Form3!B199)</f>
        <v/>
      </c>
      <c r="C199" s="1" t="str">
        <f>IF(OR(Form3!C199&lt;&gt;"",Form3!D199&lt;&gt;"" ),ROUND(((Form3!C199+Form3!D199)/140)*100,0),"")</f>
        <v/>
      </c>
      <c r="D199" s="1" t="str">
        <f>IF(Analysis[[#This Row],[Agr]]="","", RANK(Analysis[[#This Row],[Agr]],Analysis[Agr],0))</f>
        <v/>
      </c>
      <c r="E199" s="1" t="str">
        <f>IF(Analysis[[#This Row],[Agr]]&lt;&gt;"",IF(Analysis[[#This Row],[Agr]]&gt;=80,1,IF(Analysis[[#This Row],[Agr]]&gt;=70,2,IF(Analysis[[#This Row],[Agr]]&gt;=65,3,IF(Analysis[[#This Row],[Agr]]&gt;=60,4,IF(Analysis[[#This Row],[Agr]]&gt;=55,5,IF(Analysis[[#This Row],[Agr]]&gt;=50,6,IF(Analysis[[#This Row],[Agr]]&gt;=45,7,IF(Analysis[[#This Row],[Agr]]&gt;=40,8,9)))))))),"")</f>
        <v/>
      </c>
      <c r="F199" s="1" t="str">
        <f>IF(OR(Form3!E199&lt;&gt;"",Form3!F199&lt;&gt;""),ROUND((SUM(Form3!E199,Form3!F199)/140)*100,0),"")</f>
        <v/>
      </c>
      <c r="G199" s="1" t="str">
        <f>IF(Analysis[Bio]="","",RANK(Analysis[[#This Row],[Bio]],Analysis[Bio],0))</f>
        <v/>
      </c>
      <c r="H199" s="1" t="str">
        <f>IF(Analysis[[#This Row],[Bio]]&lt;&gt;"",IF(Analysis[[#This Row],[Bio]]&gt;=80,1,IF(Analysis[[#This Row],[Bio]]&gt;=70,2,IF(Analysis[[#This Row],[Bio]]&gt;=65,3,IF(Analysis[[#This Row],[Bio]]&gt;=60,4,IF(Analysis[[#This Row],[Bio]]&gt;=55,5,IF(Analysis[[#This Row],[Bio]]&gt;=50,6,IF(Analysis[[#This Row],[Bio]]&gt;=45,7,IF(Analysis[[#This Row],[Bio]]&gt;=40,8,9)))))))),"")</f>
        <v/>
      </c>
      <c r="I199" s="1" t="str">
        <f>IF(OR(Form3!G199&lt;&gt;"",Form3!H199&lt;&gt;""),ROUND((SUM(Form3!G199,Form3!H199)/140)*100,0),"")</f>
        <v/>
      </c>
      <c r="J199" s="1" t="str">
        <f>IF(Analysis[[#This Row],[Chem]]="","",RANK(Analysis[[#This Row],[Chem]],Analysis[Chem],0))</f>
        <v/>
      </c>
      <c r="K199" s="1" t="str">
        <f>IF(Analysis[[#This Row],[Chem]]&lt;&gt;"",IF(Analysis[[#This Row],[Chem]]&gt;=80,1,IF(Analysis[[#This Row],[Chem]]&gt;=70,2,IF(Analysis[[#This Row],[Chem]]&gt;=65,3,IF(Analysis[[#This Row],[Chem]]&gt;=60,4,IF(Analysis[[#This Row],[Chem]]&gt;=55,5,IF(Analysis[[#This Row],[Chem]]&gt;=50,6,IF(Analysis[[#This Row],[Chem]]&gt;=45,7,IF(Analysis[[#This Row],[Chem]]&gt;=40,8,9)))))))),"")</f>
        <v/>
      </c>
      <c r="L199" s="1" t="str">
        <f>IF(OR(Form3!I199&lt;&gt;"",Form3!J199&lt;&gt;"",Form3!K199&lt;&gt;""),ROUND((SUM(Form3!I199:'Form3'!K199)/220)*100,0),"")</f>
        <v/>
      </c>
      <c r="M199" s="1" t="str">
        <f>IF(Analysis[Chi]="","",RANK(Analysis[[#This Row],[Chi]],Analysis[Chi],0))</f>
        <v/>
      </c>
      <c r="N199" s="1" t="str">
        <f>IF(Analysis[[#This Row],[Chi]]&lt;&gt;"",IF(Analysis[[#This Row],[Chi]]&gt;=80,1,IF(Analysis[[#This Row],[Chi]]&gt;=70,2,IF(Analysis[[#This Row],[Chi]]&gt;=65,3,IF(Analysis[[#This Row],[Chi]]&gt;=60,4,IF(Analysis[[#This Row],[Chi]]&gt;=55,5,IF(Analysis[[#This Row],[Chi]]&gt;=50,6,IF(Analysis[[#This Row],[Chi]]&gt;=45,7,IF(Analysis[[#This Row],[Chi]]&gt;=40,8,9)))))))),"")</f>
        <v/>
      </c>
      <c r="O199" s="1" t="str">
        <f>IF(OR(Form3!L199&lt;&gt;"",Form3!M199&lt;&gt;"",Form3!N199&lt;&gt;""),ROUND((SUM(Form3!L199:'Form3'!N199)/200)*100,0),"")</f>
        <v/>
      </c>
      <c r="P199" s="1" t="str">
        <f>IF(Analysis[Eng]="","",RANK(Analysis[[#This Row],[Eng]],Analysis[Eng],))</f>
        <v/>
      </c>
      <c r="Q199" s="1" t="str">
        <f>IF(Analysis[[#This Row],[Eng]]&lt;&gt;"",IF(Analysis[[#This Row],[Eng]]&gt;=80,1,IF(Analysis[[#This Row],[Eng]]&gt;=70,2,IF(Analysis[[#This Row],[Eng]]&gt;=65,3,IF(Analysis[[#This Row],[Eng]]&gt;=60,4,IF(Analysis[[#This Row],[Eng]]&gt;=55,5,IF(Analysis[[#This Row],[Eng]]&gt;=50,6,IF(Analysis[[#This Row],[Eng]]&gt;=45,7,IF(Analysis[[#This Row],[Eng]]&gt;=40,8,9)))))))),"")</f>
        <v/>
      </c>
      <c r="R199" s="1" t="str">
        <f>IF(OR(Form3!O199&lt;&gt;"",Form3!P199&lt;&gt;""),ROUND((SUM(Form3!O199,Form3!P199)/100)*100,0),"")</f>
        <v/>
      </c>
      <c r="S199" s="1" t="str">
        <f>IF(Analysis[[#This Row],[Geo]]="","",RANK(Analysis[Geo],Analysis[Geo],0))</f>
        <v/>
      </c>
      <c r="T199" s="1" t="str">
        <f>IF(Analysis[[#This Row],[Geo]]&lt;&gt;"",IF(Analysis[[#This Row],[Geo]]&gt;=80,1,IF(Analysis[[#This Row],[Geo]]&gt;=70,2,IF(Analysis[[#This Row],[Geo]]&gt;=65,3,IF(Analysis[[#This Row],[Geo]]&gt;=60,4,IF(Analysis[[#This Row],[Geo]]&gt;=55,5,IF(Analysis[[#This Row],[Geo]]&gt;=50,6,IF(Analysis[[#This Row],[Geo]]&gt;=45,7,IF(Analysis[[#This Row],[Geo]]&gt;=40,8,9)))))))),"")</f>
        <v/>
      </c>
      <c r="U199" s="1" t="str">
        <f>IF(OR(Form3!Q199&lt;&gt;"",Form3!R199&lt;&gt;""),ROUND((SUM(Form3!Q199,Form3!R199)/150)*100,0),"")</f>
        <v/>
      </c>
      <c r="V199" s="1" t="str">
        <f>IF(Analysis[His]="","",RANK(Analysis[[#This Row],[His]], Analysis[His],0))</f>
        <v/>
      </c>
      <c r="W199" s="1" t="str">
        <f>IF(Analysis[[#This Row],[His]]&lt;&gt;"",IF(Analysis[[#This Row],[His]]&gt;=80,1,IF(Analysis[[#This Row],[His]]&gt;=70,2,IF(Analysis[[#This Row],[His]]&gt;=65,3,IF(Analysis[[#This Row],[His]]&gt;=60,4,IF(Analysis[[#This Row],[His]]&gt;=55,5,IF(Analysis[[#This Row],[His]]&gt;=50,6,IF(Analysis[[#This Row],[His]]&gt;=45,7,IF(Analysis[[#This Row],[His]]&gt;=40,8,9)))))))),"")</f>
        <v/>
      </c>
      <c r="X199" s="1" t="str">
        <f>IF(OR(Form3!S199&lt;&gt;"",Form3!T199&lt;&gt;""),ROUND((SUM(Form3!S199,Form3!T199)/200)*100,0),"")</f>
        <v/>
      </c>
      <c r="Y199" s="1" t="str">
        <f>IF(Analysis[Maths]="","",RANK(Analysis[[#This Row],[Maths]],Analysis[Maths],0))</f>
        <v/>
      </c>
      <c r="Z199" s="1" t="str">
        <f>IF(Analysis[[#This Row],[Maths]]&lt;&gt;"",IF(Analysis[[#This Row],[Maths]]&gt;=80,1,IF(Analysis[[#This Row],[Maths]]&gt;=70,2,IF(Analysis[[#This Row],[Maths]]&gt;=65,3,IF(Analysis[[#This Row],[Maths]]&gt;=60,4,IF(Analysis[[#This Row],[Maths]]&gt;=55,5,IF(Analysis[[#This Row],[Maths]]&gt;=50,6,IF(Analysis[[#This Row],[Maths]]&gt;=45,7,IF(Analysis[[#This Row],[Maths]]&gt;=40,8,9)))))))),"")</f>
        <v/>
      </c>
      <c r="AA199" s="1" t="str">
        <f>IF(OR(Form3!U199&lt;&gt;"",Form3!V199&lt;&gt;""),ROUND((SUM(Form3!U199,Form3!V199)/140)*100,0), "")</f>
        <v/>
      </c>
      <c r="AB199" s="1" t="str">
        <f>IF(Analysis[[#This Row],[Phy]]="","",RANK(Analysis[[#This Row],[Phy]],Analysis[Phy],0))</f>
        <v/>
      </c>
      <c r="AC199" s="1" t="str">
        <f>IF(Analysis[[#This Row],[Phy]]&lt;&gt;"",IF(Analysis[[#This Row],[Phy]]&gt;=80,1,IF(Analysis[[#This Row],[Phy]]&gt;=70,2,IF(Analysis[[#This Row],[Phy]]&gt;=65,3,IF(Analysis[[#This Row],[Phy]]&gt;=60,4,IF(Analysis[[#This Row],[Phy]]&gt;=55,5,IF(Analysis[[#This Row],[Phy]]&gt;=50,6,IF(Analysis[[#This Row],[Phy]]&gt;=45,7,IF(Analysis[[#This Row],[Phy]]&gt;=40,8,9)))))))),"")</f>
        <v/>
      </c>
      <c r="AD199" s="1" t="str">
        <f>IF(OR(Form3!W199&lt;&gt;"",Form3!X199&lt;&gt;""),ROUND((SUM(Form3!W199,Form3!X199)/150)*100,0), "")</f>
        <v/>
      </c>
      <c r="AE199" s="1" t="str">
        <f>IF(Analysis[Sod]="","",RANK(Analysis[[#This Row],[Sod]],Analysis[Sod], 0))</f>
        <v/>
      </c>
      <c r="AF199" s="1" t="str">
        <f>IF(Analysis[[#This Row],[Sod]]&lt;&gt;"",IF(Analysis[[#This Row],[Sod]]&gt;=80,1,IF(Analysis[[#This Row],[Sod]]&gt;=70,2,IF(Analysis[[#This Row],[Sod]]&gt;=65,3,IF(Analysis[[#This Row],[Sod]]&gt;=60,4,IF(Analysis[[#This Row],[Sod]]&gt;=55,5,IF(Analysis[[#This Row],[Sod]]&gt;=50,6,IF(Analysis[[#This Row],[Sod]]&gt;=45,7,IF(Analysis[[#This Row],[Sod]]&gt;=40,8,9)))))))),"")</f>
        <v/>
      </c>
      <c r="AG199" s="1" t="str">
        <f>IF(OR(Form3!Y199&lt;&gt;"",Form3!Z199&lt;&gt;""),ROUND((SUM(Form3!Y199,Form3!Z199)/150)*100,0), "")</f>
        <v/>
      </c>
      <c r="AH199" s="1" t="str">
        <f>IF(Analysis[Bk]="","",RANK(Analysis[[#This Row],[Bk]],Analysis[Bk], 0))</f>
        <v/>
      </c>
      <c r="AI199" s="1" t="str">
        <f>IF(Analysis[[#This Row],[Bk]]&lt;&gt;"",IF(Analysis[[#This Row],[Bk]]&gt;=80,1,IF(Analysis[[#This Row],[Bk]]&gt;=70,2,IF(Analysis[[#This Row],[Bk]]&gt;=65,3,IF(Analysis[[#This Row],[Bk]]&gt;=60,4,IF(Analysis[[#This Row],[Bk]]&gt;=55,5,IF(Analysis[[#This Row],[Bk]]&gt;=50,6,IF(Analysis[[#This Row],[Bk]]&gt;=45,7,IF(Analysis[[#This Row],[Bk]]&gt;=40,8,9)))))))),"")</f>
        <v/>
      </c>
      <c r="AJ199" s="1"/>
      <c r="AK199" s="1"/>
    </row>
  </sheetData>
  <pageMargins left="0.7" right="0.7" top="0.75" bottom="0.75" header="0.3" footer="0.3"/>
  <pageSetup orientation="portrait" r:id="rId1"/>
  <ignoredErrors>
    <ignoredError sqref="A2:B2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6F73-5B91-4506-A292-8D14115C0973}">
  <sheetPr>
    <tabColor theme="7" tint="0.39997558519241921"/>
  </sheetPr>
  <dimension ref="A1:Z19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C68" sqref="AC68"/>
    </sheetView>
  </sheetViews>
  <sheetFormatPr defaultRowHeight="15" x14ac:dyDescent="0.25"/>
  <cols>
    <col min="1" max="1" width="22.42578125" style="2" customWidth="1"/>
    <col min="2" max="2" width="24.5703125" style="2" bestFit="1" customWidth="1"/>
    <col min="3" max="3" width="15.140625" style="2" customWidth="1"/>
    <col min="4" max="4" width="14.7109375" style="2" customWidth="1"/>
    <col min="5" max="5" width="16.5703125" style="2" customWidth="1"/>
    <col min="6" max="6" width="15" style="2" customWidth="1"/>
    <col min="7" max="7" width="15.28515625" style="2" customWidth="1"/>
    <col min="8" max="8" width="16.7109375" style="2" customWidth="1"/>
    <col min="9" max="9" width="14.28515625" style="2" customWidth="1"/>
    <col min="10" max="10" width="17.42578125" style="2" customWidth="1"/>
    <col min="11" max="11" width="16" style="2" customWidth="1"/>
    <col min="12" max="13" width="15.5703125" style="2" customWidth="1"/>
    <col min="14" max="14" width="15.42578125" style="2" customWidth="1"/>
    <col min="15" max="15" width="16.140625" style="2" customWidth="1"/>
    <col min="16" max="16" width="15.42578125" style="2" customWidth="1"/>
    <col min="17" max="17" width="14.85546875" style="2" customWidth="1"/>
    <col min="18" max="18" width="14.140625" style="2" customWidth="1"/>
    <col min="19" max="19" width="17.28515625" style="2" customWidth="1"/>
    <col min="20" max="20" width="16.5703125" style="2" customWidth="1"/>
    <col min="21" max="21" width="14.7109375" style="2" customWidth="1"/>
    <col min="22" max="22" width="14.5703125" style="2" customWidth="1"/>
    <col min="23" max="23" width="15.85546875" style="2" customWidth="1"/>
    <col min="24" max="24" width="17.42578125" style="2" customWidth="1"/>
    <col min="25" max="25" width="17.140625" style="2" customWidth="1"/>
    <col min="26" max="26" width="14.5703125" style="2" customWidth="1"/>
    <col min="27" max="16384" width="9.140625" style="2"/>
  </cols>
  <sheetData>
    <row r="1" spans="1:26" ht="26.25" x14ac:dyDescent="0.4">
      <c r="A1" s="20" t="s">
        <v>1</v>
      </c>
      <c r="B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6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56</v>
      </c>
      <c r="Z1" s="20" t="s">
        <v>57</v>
      </c>
    </row>
    <row r="2" spans="1:26" ht="26.25" x14ac:dyDescent="0.4">
      <c r="A2" s="28" t="s">
        <v>264</v>
      </c>
      <c r="B2" s="27" t="s">
        <v>101</v>
      </c>
      <c r="C2" s="22">
        <v>13</v>
      </c>
      <c r="D2" s="22">
        <v>11</v>
      </c>
      <c r="E2" s="22">
        <v>6</v>
      </c>
      <c r="F2" s="22">
        <v>8</v>
      </c>
      <c r="G2" s="22"/>
      <c r="H2" s="22"/>
      <c r="I2" s="22">
        <v>19</v>
      </c>
      <c r="J2" s="22">
        <v>31</v>
      </c>
      <c r="K2" s="22">
        <v>26</v>
      </c>
      <c r="L2" s="22">
        <v>14</v>
      </c>
      <c r="M2" s="22">
        <v>12</v>
      </c>
      <c r="N2" s="22">
        <v>15</v>
      </c>
      <c r="O2" s="22">
        <v>14</v>
      </c>
      <c r="P2" s="22">
        <v>32</v>
      </c>
      <c r="Q2" s="22">
        <v>14</v>
      </c>
      <c r="R2" s="22"/>
      <c r="S2" s="22">
        <v>4</v>
      </c>
      <c r="T2" s="22">
        <v>6</v>
      </c>
      <c r="U2" s="22"/>
      <c r="V2" s="22"/>
      <c r="W2" s="22">
        <v>18</v>
      </c>
      <c r="X2" s="22">
        <v>23</v>
      </c>
      <c r="Y2" s="25"/>
      <c r="Z2" s="25"/>
    </row>
    <row r="3" spans="1:26" ht="26.25" x14ac:dyDescent="0.4">
      <c r="A3" s="28" t="s">
        <v>312</v>
      </c>
      <c r="B3" s="27" t="s">
        <v>101</v>
      </c>
      <c r="C3" s="22">
        <v>67</v>
      </c>
      <c r="D3" s="22">
        <v>27</v>
      </c>
      <c r="E3" s="22">
        <v>62</v>
      </c>
      <c r="F3" s="22">
        <v>17</v>
      </c>
      <c r="G3" s="22">
        <v>56</v>
      </c>
      <c r="H3" s="22">
        <v>17</v>
      </c>
      <c r="I3" s="22"/>
      <c r="J3" s="22"/>
      <c r="K3" s="22"/>
      <c r="L3" s="22">
        <v>33</v>
      </c>
      <c r="M3" s="22">
        <v>23</v>
      </c>
      <c r="N3" s="22">
        <v>41</v>
      </c>
      <c r="O3" s="22"/>
      <c r="P3" s="22"/>
      <c r="Q3" s="22"/>
      <c r="R3" s="22"/>
      <c r="S3" s="22">
        <v>69</v>
      </c>
      <c r="T3" s="22">
        <v>65</v>
      </c>
      <c r="U3" s="22"/>
      <c r="V3" s="22"/>
      <c r="W3" s="22"/>
      <c r="X3" s="22"/>
      <c r="Y3" s="25"/>
      <c r="Z3" s="25"/>
    </row>
    <row r="4" spans="1:26" ht="26.25" x14ac:dyDescent="0.4">
      <c r="A4" s="28" t="s">
        <v>241</v>
      </c>
      <c r="B4" s="27" t="s">
        <v>242</v>
      </c>
      <c r="C4" s="22"/>
      <c r="D4" s="22"/>
      <c r="E4" s="22"/>
      <c r="F4" s="22"/>
      <c r="G4" s="22"/>
      <c r="H4" s="22"/>
      <c r="I4" s="22">
        <v>18</v>
      </c>
      <c r="J4" s="22">
        <v>41</v>
      </c>
      <c r="K4" s="22">
        <v>30</v>
      </c>
      <c r="L4" s="22">
        <v>21</v>
      </c>
      <c r="M4" s="22"/>
      <c r="N4" s="22">
        <v>28</v>
      </c>
      <c r="O4" s="22">
        <v>15</v>
      </c>
      <c r="P4" s="22">
        <v>34</v>
      </c>
      <c r="Q4" s="22"/>
      <c r="R4" s="22"/>
      <c r="S4" s="22">
        <v>17</v>
      </c>
      <c r="T4" s="22">
        <v>19</v>
      </c>
      <c r="U4" s="22"/>
      <c r="V4" s="22"/>
      <c r="W4" s="22">
        <v>25</v>
      </c>
      <c r="X4" s="22">
        <v>52</v>
      </c>
      <c r="Y4" s="25"/>
      <c r="Z4" s="25"/>
    </row>
    <row r="5" spans="1:26" ht="26.25" x14ac:dyDescent="0.4">
      <c r="A5" s="28" t="s">
        <v>67</v>
      </c>
      <c r="B5" s="27" t="s">
        <v>304</v>
      </c>
      <c r="C5" s="22">
        <v>13</v>
      </c>
      <c r="D5" s="22">
        <v>13</v>
      </c>
      <c r="E5" s="22">
        <v>14</v>
      </c>
      <c r="F5" s="22">
        <v>11</v>
      </c>
      <c r="G5" s="22">
        <v>24</v>
      </c>
      <c r="H5" s="22">
        <v>7</v>
      </c>
      <c r="I5" s="22">
        <v>21</v>
      </c>
      <c r="J5" s="22">
        <v>29</v>
      </c>
      <c r="K5" s="22">
        <v>26</v>
      </c>
      <c r="L5" s="22">
        <v>21</v>
      </c>
      <c r="M5" s="22">
        <v>24</v>
      </c>
      <c r="N5" s="22">
        <v>8</v>
      </c>
      <c r="O5" s="22"/>
      <c r="P5" s="22"/>
      <c r="Q5" s="22"/>
      <c r="R5" s="22"/>
      <c r="S5" s="22">
        <v>46</v>
      </c>
      <c r="T5" s="22">
        <v>29</v>
      </c>
      <c r="U5" s="22">
        <v>9</v>
      </c>
      <c r="V5" s="22">
        <v>16</v>
      </c>
      <c r="W5" s="22"/>
      <c r="X5" s="22"/>
      <c r="Y5" s="25"/>
      <c r="Z5" s="25"/>
    </row>
    <row r="6" spans="1:26" ht="26.25" x14ac:dyDescent="0.4">
      <c r="A6" s="28" t="s">
        <v>261</v>
      </c>
      <c r="B6" s="27" t="s">
        <v>225</v>
      </c>
      <c r="C6" s="22"/>
      <c r="D6" s="22"/>
      <c r="E6" s="22"/>
      <c r="F6" s="22">
        <v>2</v>
      </c>
      <c r="G6" s="22"/>
      <c r="H6" s="22"/>
      <c r="I6" s="22"/>
      <c r="J6" s="22"/>
      <c r="K6" s="22"/>
      <c r="L6" s="22">
        <v>15</v>
      </c>
      <c r="M6" s="22">
        <v>10</v>
      </c>
      <c r="N6" s="22"/>
      <c r="O6" s="22"/>
      <c r="P6" s="22"/>
      <c r="Q6" s="22">
        <v>18</v>
      </c>
      <c r="R6" s="22">
        <v>6</v>
      </c>
      <c r="S6" s="22"/>
      <c r="T6" s="22"/>
      <c r="U6" s="22"/>
      <c r="V6" s="22"/>
      <c r="W6" s="22">
        <v>19</v>
      </c>
      <c r="X6" s="22">
        <v>0</v>
      </c>
      <c r="Y6" s="25"/>
      <c r="Z6" s="25"/>
    </row>
    <row r="7" spans="1:26" ht="26.25" x14ac:dyDescent="0.4">
      <c r="A7" s="28" t="s">
        <v>130</v>
      </c>
      <c r="B7" s="27" t="s">
        <v>225</v>
      </c>
      <c r="C7" s="22">
        <v>42</v>
      </c>
      <c r="D7" s="22">
        <v>20</v>
      </c>
      <c r="E7" s="22">
        <v>14</v>
      </c>
      <c r="F7" s="22">
        <v>5</v>
      </c>
      <c r="G7" s="22"/>
      <c r="H7" s="22"/>
      <c r="I7" s="22">
        <v>28</v>
      </c>
      <c r="J7" s="22">
        <v>36</v>
      </c>
      <c r="K7" s="22">
        <v>24</v>
      </c>
      <c r="L7" s="22">
        <v>25</v>
      </c>
      <c r="M7" s="22">
        <v>27</v>
      </c>
      <c r="N7" s="22">
        <v>22</v>
      </c>
      <c r="O7" s="22">
        <v>26</v>
      </c>
      <c r="P7" s="22"/>
      <c r="Q7" s="22">
        <v>24</v>
      </c>
      <c r="R7" s="22">
        <v>40</v>
      </c>
      <c r="S7" s="22">
        <v>3</v>
      </c>
      <c r="T7" s="22">
        <v>1</v>
      </c>
      <c r="U7" s="22"/>
      <c r="V7" s="22"/>
      <c r="W7" s="22">
        <v>29</v>
      </c>
      <c r="X7" s="22">
        <v>70</v>
      </c>
      <c r="Y7" s="22"/>
      <c r="Z7" s="22"/>
    </row>
    <row r="8" spans="1:26" ht="26.25" x14ac:dyDescent="0.4">
      <c r="A8" s="28" t="s">
        <v>233</v>
      </c>
      <c r="B8" s="27" t="s">
        <v>106</v>
      </c>
      <c r="C8" s="22"/>
      <c r="D8" s="22"/>
      <c r="E8" s="22">
        <v>46</v>
      </c>
      <c r="F8" s="22">
        <v>26</v>
      </c>
      <c r="G8" s="22">
        <v>24</v>
      </c>
      <c r="H8" s="22"/>
      <c r="I8" s="22"/>
      <c r="J8" s="22"/>
      <c r="K8" s="22"/>
      <c r="L8" s="22">
        <v>39</v>
      </c>
      <c r="M8" s="22">
        <v>31</v>
      </c>
      <c r="N8" s="22">
        <v>38</v>
      </c>
      <c r="O8" s="22"/>
      <c r="P8" s="22"/>
      <c r="Q8" s="22">
        <v>25</v>
      </c>
      <c r="R8" s="22">
        <v>54</v>
      </c>
      <c r="S8" s="22">
        <v>71</v>
      </c>
      <c r="T8" s="22">
        <v>40</v>
      </c>
      <c r="U8" s="22">
        <v>34</v>
      </c>
      <c r="V8" s="22">
        <v>21</v>
      </c>
      <c r="W8" s="22">
        <v>27</v>
      </c>
      <c r="X8" s="22">
        <v>47</v>
      </c>
      <c r="Y8" s="25"/>
      <c r="Z8" s="25"/>
    </row>
    <row r="9" spans="1:26" ht="26.25" x14ac:dyDescent="0.4">
      <c r="A9" s="28" t="s">
        <v>271</v>
      </c>
      <c r="B9" s="27" t="s">
        <v>311</v>
      </c>
      <c r="C9" s="22">
        <v>6</v>
      </c>
      <c r="D9" s="22">
        <v>8</v>
      </c>
      <c r="E9" s="22">
        <v>14</v>
      </c>
      <c r="F9" s="22">
        <v>6</v>
      </c>
      <c r="G9" s="22"/>
      <c r="H9" s="22"/>
      <c r="I9" s="22">
        <v>14</v>
      </c>
      <c r="J9" s="22">
        <v>15</v>
      </c>
      <c r="K9" s="22">
        <v>16</v>
      </c>
      <c r="L9" s="22">
        <v>18</v>
      </c>
      <c r="M9" s="22">
        <v>8</v>
      </c>
      <c r="N9" s="22">
        <v>9</v>
      </c>
      <c r="O9" s="22">
        <v>7</v>
      </c>
      <c r="P9" s="22">
        <v>11</v>
      </c>
      <c r="Q9" s="22">
        <v>10</v>
      </c>
      <c r="R9" s="22">
        <v>5</v>
      </c>
      <c r="S9" s="22">
        <v>10</v>
      </c>
      <c r="T9" s="22">
        <v>6</v>
      </c>
      <c r="U9" s="22"/>
      <c r="V9" s="22"/>
      <c r="W9" s="22">
        <v>16</v>
      </c>
      <c r="X9" s="22">
        <v>13</v>
      </c>
      <c r="Y9" s="25"/>
      <c r="Z9" s="25"/>
    </row>
    <row r="10" spans="1:26" ht="26.25" x14ac:dyDescent="0.4">
      <c r="A10" s="28" t="s">
        <v>231</v>
      </c>
      <c r="B10" s="27" t="s">
        <v>232</v>
      </c>
      <c r="C10" s="22">
        <v>12</v>
      </c>
      <c r="D10" s="22">
        <v>16</v>
      </c>
      <c r="E10" s="22">
        <v>12</v>
      </c>
      <c r="F10" s="22"/>
      <c r="G10" s="22"/>
      <c r="H10" s="22"/>
      <c r="I10" s="22">
        <v>33</v>
      </c>
      <c r="J10" s="22">
        <v>42</v>
      </c>
      <c r="K10" s="22">
        <v>32</v>
      </c>
      <c r="L10" s="22">
        <v>17</v>
      </c>
      <c r="M10" s="22">
        <v>19</v>
      </c>
      <c r="N10" s="22">
        <v>11</v>
      </c>
      <c r="O10" s="22">
        <v>4</v>
      </c>
      <c r="P10" s="22">
        <v>37</v>
      </c>
      <c r="Q10" s="22"/>
      <c r="R10" s="22"/>
      <c r="S10" s="22">
        <v>9</v>
      </c>
      <c r="T10" s="22">
        <v>5</v>
      </c>
      <c r="U10" s="22"/>
      <c r="V10" s="22"/>
      <c r="W10" s="22">
        <v>27</v>
      </c>
      <c r="X10" s="22">
        <v>37</v>
      </c>
      <c r="Y10" s="25">
        <v>29</v>
      </c>
      <c r="Z10" s="25">
        <v>18</v>
      </c>
    </row>
    <row r="11" spans="1:26" ht="26.25" x14ac:dyDescent="0.4">
      <c r="A11" s="28" t="s">
        <v>301</v>
      </c>
      <c r="B11" s="27" t="s">
        <v>187</v>
      </c>
      <c r="C11" s="22">
        <v>37</v>
      </c>
      <c r="D11" s="22">
        <v>25</v>
      </c>
      <c r="E11" s="22">
        <v>13</v>
      </c>
      <c r="F11" s="22">
        <v>13</v>
      </c>
      <c r="G11" s="22">
        <v>17</v>
      </c>
      <c r="H11" s="22">
        <v>4</v>
      </c>
      <c r="I11" s="22">
        <v>29</v>
      </c>
      <c r="J11" s="22">
        <v>37</v>
      </c>
      <c r="K11" s="22">
        <v>30</v>
      </c>
      <c r="L11" s="22">
        <v>17</v>
      </c>
      <c r="M11" s="22">
        <v>19</v>
      </c>
      <c r="N11" s="22">
        <v>11</v>
      </c>
      <c r="O11" s="22">
        <v>13</v>
      </c>
      <c r="P11" s="22">
        <v>37</v>
      </c>
      <c r="Q11" s="22"/>
      <c r="R11" s="22"/>
      <c r="S11" s="22">
        <v>22</v>
      </c>
      <c r="T11" s="22">
        <v>17</v>
      </c>
      <c r="U11" s="22"/>
      <c r="V11" s="22"/>
      <c r="W11" s="22"/>
      <c r="X11" s="22"/>
      <c r="Y11" s="25"/>
      <c r="Z11" s="25"/>
    </row>
    <row r="12" spans="1:26" ht="26.25" x14ac:dyDescent="0.4">
      <c r="A12" s="28" t="s">
        <v>93</v>
      </c>
      <c r="B12" s="27" t="s">
        <v>187</v>
      </c>
      <c r="C12" s="22">
        <v>28</v>
      </c>
      <c r="D12" s="22">
        <v>21</v>
      </c>
      <c r="E12" s="22">
        <v>18</v>
      </c>
      <c r="F12" s="22">
        <v>13</v>
      </c>
      <c r="G12" s="22">
        <v>19</v>
      </c>
      <c r="H12" s="22">
        <v>3</v>
      </c>
      <c r="I12" s="22"/>
      <c r="J12" s="22"/>
      <c r="K12" s="22"/>
      <c r="L12" s="22">
        <v>22</v>
      </c>
      <c r="M12" s="22">
        <v>24</v>
      </c>
      <c r="N12" s="22">
        <v>8</v>
      </c>
      <c r="O12" s="22"/>
      <c r="P12" s="22"/>
      <c r="Q12" s="22"/>
      <c r="R12" s="22"/>
      <c r="S12" s="22">
        <v>47</v>
      </c>
      <c r="T12" s="22">
        <v>25</v>
      </c>
      <c r="U12" s="22">
        <v>18</v>
      </c>
      <c r="V12" s="22">
        <v>12</v>
      </c>
      <c r="W12" s="22">
        <v>19</v>
      </c>
      <c r="X12" s="22">
        <v>26</v>
      </c>
      <c r="Y12" s="25"/>
      <c r="Z12" s="25"/>
    </row>
    <row r="13" spans="1:26" ht="26.25" x14ac:dyDescent="0.4">
      <c r="A13" s="28" t="s">
        <v>320</v>
      </c>
      <c r="B13" s="27" t="s">
        <v>321</v>
      </c>
      <c r="C13" s="22">
        <v>76</v>
      </c>
      <c r="D13" s="22">
        <v>33</v>
      </c>
      <c r="E13" s="22">
        <v>53</v>
      </c>
      <c r="F13" s="22">
        <v>21</v>
      </c>
      <c r="G13" s="22">
        <v>41</v>
      </c>
      <c r="H13" s="22">
        <v>19</v>
      </c>
      <c r="I13" s="22"/>
      <c r="J13" s="22"/>
      <c r="K13" s="22"/>
      <c r="L13" s="22">
        <v>34</v>
      </c>
      <c r="M13" s="22">
        <v>33</v>
      </c>
      <c r="N13" s="22">
        <v>51</v>
      </c>
      <c r="O13" s="22">
        <v>31</v>
      </c>
      <c r="P13" s="22">
        <v>63</v>
      </c>
      <c r="Q13" s="22"/>
      <c r="R13" s="22"/>
      <c r="S13" s="22">
        <v>83</v>
      </c>
      <c r="T13" s="22">
        <v>67</v>
      </c>
      <c r="U13" s="22">
        <v>51</v>
      </c>
      <c r="V13" s="22">
        <v>22</v>
      </c>
      <c r="W13" s="22"/>
      <c r="X13" s="22"/>
      <c r="Y13" s="25"/>
      <c r="Z13" s="25"/>
    </row>
    <row r="14" spans="1:26" ht="26.25" x14ac:dyDescent="0.4">
      <c r="A14" s="28" t="s">
        <v>298</v>
      </c>
      <c r="B14" s="27" t="s">
        <v>299</v>
      </c>
      <c r="C14" s="22">
        <v>18</v>
      </c>
      <c r="D14" s="22">
        <v>14</v>
      </c>
      <c r="E14" s="22">
        <v>16</v>
      </c>
      <c r="F14" s="22">
        <v>14</v>
      </c>
      <c r="G14" s="22"/>
      <c r="H14" s="22"/>
      <c r="I14" s="22">
        <v>23</v>
      </c>
      <c r="J14" s="22">
        <v>39</v>
      </c>
      <c r="K14" s="22">
        <v>22</v>
      </c>
      <c r="L14" s="22">
        <v>22</v>
      </c>
      <c r="M14" s="22">
        <v>18</v>
      </c>
      <c r="N14" s="22">
        <v>22</v>
      </c>
      <c r="O14" s="22"/>
      <c r="P14" s="22"/>
      <c r="Q14" s="22"/>
      <c r="R14" s="22"/>
      <c r="S14" s="22">
        <v>60</v>
      </c>
      <c r="T14" s="22">
        <v>49</v>
      </c>
      <c r="U14" s="22">
        <v>10</v>
      </c>
      <c r="V14" s="22">
        <v>13</v>
      </c>
      <c r="W14" s="22"/>
      <c r="X14" s="22"/>
      <c r="Y14" s="25"/>
      <c r="Z14" s="25"/>
    </row>
    <row r="15" spans="1:26" ht="26.25" x14ac:dyDescent="0.4">
      <c r="A15" s="28" t="s">
        <v>219</v>
      </c>
      <c r="B15" s="27" t="s">
        <v>220</v>
      </c>
      <c r="C15" s="22">
        <v>61</v>
      </c>
      <c r="D15" s="22">
        <v>31</v>
      </c>
      <c r="E15" s="22">
        <v>48</v>
      </c>
      <c r="F15" s="22">
        <v>15</v>
      </c>
      <c r="G15" s="22">
        <v>25</v>
      </c>
      <c r="H15" s="22">
        <v>5</v>
      </c>
      <c r="I15" s="22"/>
      <c r="J15" s="22"/>
      <c r="K15" s="22"/>
      <c r="L15" s="22">
        <v>25</v>
      </c>
      <c r="M15" s="22">
        <v>28</v>
      </c>
      <c r="N15" s="22">
        <v>37</v>
      </c>
      <c r="O15" s="22"/>
      <c r="P15" s="22"/>
      <c r="Q15" s="22"/>
      <c r="R15" s="22"/>
      <c r="S15" s="22">
        <v>45</v>
      </c>
      <c r="T15" s="22">
        <v>17</v>
      </c>
      <c r="U15" s="22">
        <v>23</v>
      </c>
      <c r="V15" s="22">
        <v>13</v>
      </c>
      <c r="W15" s="22">
        <v>30</v>
      </c>
      <c r="X15" s="22">
        <v>67</v>
      </c>
      <c r="Y15" s="22"/>
      <c r="Z15" s="22"/>
    </row>
    <row r="16" spans="1:26" ht="26.25" x14ac:dyDescent="0.4">
      <c r="A16" s="28" t="s">
        <v>272</v>
      </c>
      <c r="B16" s="27" t="s">
        <v>172</v>
      </c>
      <c r="C16" s="22">
        <v>11</v>
      </c>
      <c r="D16" s="22"/>
      <c r="E16" s="22">
        <v>6</v>
      </c>
      <c r="F16" s="22"/>
      <c r="G16" s="22"/>
      <c r="H16" s="22"/>
      <c r="I16" s="22">
        <v>20</v>
      </c>
      <c r="J16" s="22">
        <v>33</v>
      </c>
      <c r="K16" s="22">
        <v>29</v>
      </c>
      <c r="L16" s="22">
        <v>33</v>
      </c>
      <c r="M16" s="22">
        <v>20</v>
      </c>
      <c r="N16" s="22">
        <v>32</v>
      </c>
      <c r="O16" s="22">
        <v>5</v>
      </c>
      <c r="P16" s="22">
        <v>11</v>
      </c>
      <c r="Q16" s="22"/>
      <c r="R16" s="22"/>
      <c r="S16" s="22"/>
      <c r="T16" s="22">
        <v>7</v>
      </c>
      <c r="U16" s="22"/>
      <c r="V16" s="22"/>
      <c r="W16" s="22">
        <v>16</v>
      </c>
      <c r="X16" s="22">
        <v>28</v>
      </c>
      <c r="Y16" s="25">
        <v>22</v>
      </c>
      <c r="Z16" s="25">
        <v>34</v>
      </c>
    </row>
    <row r="17" spans="1:26" ht="26.25" x14ac:dyDescent="0.4">
      <c r="A17" s="28" t="s">
        <v>204</v>
      </c>
      <c r="B17" s="27" t="s">
        <v>172</v>
      </c>
      <c r="C17" s="22">
        <v>29</v>
      </c>
      <c r="D17" s="22">
        <v>19</v>
      </c>
      <c r="E17" s="22">
        <v>25</v>
      </c>
      <c r="F17" s="22">
        <v>13</v>
      </c>
      <c r="G17" s="22">
        <v>21</v>
      </c>
      <c r="H17" s="22">
        <v>7</v>
      </c>
      <c r="I17" s="22">
        <v>23</v>
      </c>
      <c r="J17" s="22">
        <v>44</v>
      </c>
      <c r="K17" s="22">
        <v>33</v>
      </c>
      <c r="L17" s="22">
        <v>23</v>
      </c>
      <c r="M17" s="22">
        <v>20</v>
      </c>
      <c r="N17" s="22">
        <v>43</v>
      </c>
      <c r="O17" s="22"/>
      <c r="P17" s="22"/>
      <c r="Q17" s="22"/>
      <c r="R17" s="22"/>
      <c r="S17" s="22">
        <v>36</v>
      </c>
      <c r="T17" s="22">
        <v>20</v>
      </c>
      <c r="U17" s="22">
        <v>20</v>
      </c>
      <c r="V17" s="22">
        <v>17</v>
      </c>
      <c r="W17" s="22">
        <v>21</v>
      </c>
      <c r="X17" s="22">
        <v>36</v>
      </c>
      <c r="Y17" s="25"/>
      <c r="Z17" s="25"/>
    </row>
    <row r="18" spans="1:26" ht="26.25" x14ac:dyDescent="0.4">
      <c r="A18" s="28" t="s">
        <v>115</v>
      </c>
      <c r="B18" s="27" t="s">
        <v>347</v>
      </c>
      <c r="C18" s="22">
        <v>3</v>
      </c>
      <c r="D18" s="22">
        <v>13</v>
      </c>
      <c r="E18" s="22">
        <v>6</v>
      </c>
      <c r="F18" s="22">
        <v>8</v>
      </c>
      <c r="G18" s="22"/>
      <c r="H18" s="22"/>
      <c r="I18" s="22">
        <v>26</v>
      </c>
      <c r="J18" s="22">
        <v>34</v>
      </c>
      <c r="K18" s="22">
        <v>23</v>
      </c>
      <c r="L18" s="22">
        <v>21</v>
      </c>
      <c r="M18" s="22">
        <v>12</v>
      </c>
      <c r="N18" s="22">
        <v>6</v>
      </c>
      <c r="O18" s="22">
        <v>8</v>
      </c>
      <c r="P18" s="22">
        <v>15</v>
      </c>
      <c r="Q18" s="22"/>
      <c r="R18" s="22"/>
      <c r="S18" s="22">
        <v>7</v>
      </c>
      <c r="T18" s="22">
        <v>35</v>
      </c>
      <c r="U18" s="22"/>
      <c r="V18" s="22"/>
      <c r="W18" s="22">
        <v>12</v>
      </c>
      <c r="X18" s="22">
        <v>20</v>
      </c>
      <c r="Y18" s="25"/>
      <c r="Z18" s="25"/>
    </row>
    <row r="19" spans="1:26" ht="26.25" x14ac:dyDescent="0.4">
      <c r="A19" s="28" t="s">
        <v>322</v>
      </c>
      <c r="B19" s="27" t="s">
        <v>323</v>
      </c>
      <c r="C19" s="22">
        <v>11</v>
      </c>
      <c r="D19" s="22">
        <v>11</v>
      </c>
      <c r="E19" s="22">
        <v>15</v>
      </c>
      <c r="F19" s="22">
        <v>11</v>
      </c>
      <c r="G19" s="22">
        <v>12</v>
      </c>
      <c r="H19" s="22">
        <v>8</v>
      </c>
      <c r="I19" s="22">
        <v>21</v>
      </c>
      <c r="J19" s="22">
        <v>31</v>
      </c>
      <c r="K19" s="22">
        <v>21</v>
      </c>
      <c r="L19" s="22">
        <v>15</v>
      </c>
      <c r="M19" s="22">
        <v>16</v>
      </c>
      <c r="N19" s="22">
        <v>17</v>
      </c>
      <c r="O19" s="22"/>
      <c r="P19" s="22"/>
      <c r="Q19" s="22"/>
      <c r="R19" s="22"/>
      <c r="S19" s="22">
        <v>17</v>
      </c>
      <c r="T19" s="22">
        <v>23</v>
      </c>
      <c r="U19" s="22">
        <v>10</v>
      </c>
      <c r="V19" s="22">
        <v>19</v>
      </c>
      <c r="W19" s="22"/>
      <c r="X19" s="22"/>
      <c r="Y19" s="25"/>
      <c r="Z19" s="25"/>
    </row>
    <row r="20" spans="1:26" ht="26.25" x14ac:dyDescent="0.4">
      <c r="A20" s="28" t="s">
        <v>214</v>
      </c>
      <c r="B20" s="27" t="s">
        <v>215</v>
      </c>
      <c r="C20" s="22"/>
      <c r="D20" s="22"/>
      <c r="E20" s="22">
        <v>57</v>
      </c>
      <c r="F20" s="22">
        <v>27</v>
      </c>
      <c r="G20" s="22">
        <v>23</v>
      </c>
      <c r="H20" s="22">
        <v>23</v>
      </c>
      <c r="I20" s="22"/>
      <c r="J20" s="22"/>
      <c r="K20" s="22"/>
      <c r="L20" s="22">
        <v>30</v>
      </c>
      <c r="M20" s="22">
        <v>29</v>
      </c>
      <c r="N20" s="22">
        <v>36</v>
      </c>
      <c r="O20" s="22"/>
      <c r="P20" s="22"/>
      <c r="Q20" s="22"/>
      <c r="R20" s="22"/>
      <c r="S20" s="22">
        <v>72</v>
      </c>
      <c r="T20" s="22">
        <v>55</v>
      </c>
      <c r="U20" s="22">
        <v>57</v>
      </c>
      <c r="V20" s="22">
        <v>26</v>
      </c>
      <c r="W20" s="22">
        <v>33</v>
      </c>
      <c r="X20" s="22">
        <v>45</v>
      </c>
      <c r="Y20" s="22"/>
      <c r="Z20" s="22"/>
    </row>
    <row r="21" spans="1:26" ht="26.25" x14ac:dyDescent="0.4">
      <c r="A21" s="28" t="s">
        <v>278</v>
      </c>
      <c r="B21" s="27" t="s">
        <v>279</v>
      </c>
      <c r="C21" s="22">
        <v>11</v>
      </c>
      <c r="D21" s="22">
        <v>12</v>
      </c>
      <c r="E21" s="22">
        <v>9</v>
      </c>
      <c r="F21" s="22">
        <v>8</v>
      </c>
      <c r="G21" s="22"/>
      <c r="H21" s="22"/>
      <c r="I21" s="22">
        <v>19</v>
      </c>
      <c r="J21" s="22">
        <v>26</v>
      </c>
      <c r="K21" s="22">
        <v>26</v>
      </c>
      <c r="L21" s="22">
        <v>22</v>
      </c>
      <c r="M21" s="22">
        <v>14</v>
      </c>
      <c r="N21" s="22">
        <v>7</v>
      </c>
      <c r="O21" s="22">
        <v>3</v>
      </c>
      <c r="P21" s="22">
        <v>18</v>
      </c>
      <c r="Q21" s="22"/>
      <c r="R21" s="22"/>
      <c r="S21" s="22">
        <v>27</v>
      </c>
      <c r="T21" s="22">
        <v>32</v>
      </c>
      <c r="U21" s="22"/>
      <c r="V21" s="22"/>
      <c r="W21" s="22">
        <v>12</v>
      </c>
      <c r="X21" s="22">
        <v>16</v>
      </c>
      <c r="Y21" s="25"/>
      <c r="Z21" s="25"/>
    </row>
    <row r="22" spans="1:26" ht="26.25" x14ac:dyDescent="0.4">
      <c r="A22" s="28" t="s">
        <v>276</v>
      </c>
      <c r="B22" s="27" t="s">
        <v>211</v>
      </c>
      <c r="C22" s="22">
        <v>11</v>
      </c>
      <c r="D22" s="22">
        <v>8</v>
      </c>
      <c r="E22" s="22">
        <v>14</v>
      </c>
      <c r="F22" s="22">
        <v>8</v>
      </c>
      <c r="G22" s="22"/>
      <c r="H22" s="22"/>
      <c r="I22" s="22">
        <v>24</v>
      </c>
      <c r="J22" s="22">
        <v>24</v>
      </c>
      <c r="K22" s="22">
        <v>19</v>
      </c>
      <c r="L22" s="22">
        <v>21</v>
      </c>
      <c r="M22" s="22">
        <v>20</v>
      </c>
      <c r="N22" s="22">
        <v>16</v>
      </c>
      <c r="O22" s="22">
        <v>5</v>
      </c>
      <c r="P22" s="22">
        <v>7</v>
      </c>
      <c r="Q22" s="22"/>
      <c r="R22" s="22"/>
      <c r="S22" s="22">
        <v>2</v>
      </c>
      <c r="T22" s="22">
        <v>5</v>
      </c>
      <c r="U22" s="22"/>
      <c r="V22" s="22"/>
      <c r="W22" s="22">
        <v>15</v>
      </c>
      <c r="X22" s="22">
        <v>23</v>
      </c>
      <c r="Y22" s="25"/>
      <c r="Z22" s="25"/>
    </row>
    <row r="23" spans="1:26" ht="26.25" x14ac:dyDescent="0.4">
      <c r="A23" s="28" t="s">
        <v>354</v>
      </c>
      <c r="B23" s="27" t="s">
        <v>211</v>
      </c>
      <c r="C23" s="22">
        <v>10</v>
      </c>
      <c r="D23" s="22">
        <v>16</v>
      </c>
      <c r="E23" s="22">
        <v>7</v>
      </c>
      <c r="F23" s="22">
        <v>3</v>
      </c>
      <c r="G23" s="22">
        <v>7</v>
      </c>
      <c r="H23" s="22">
        <v>7</v>
      </c>
      <c r="I23" s="22">
        <v>16</v>
      </c>
      <c r="J23" s="22">
        <v>24</v>
      </c>
      <c r="K23" s="22">
        <v>22</v>
      </c>
      <c r="L23" s="22">
        <v>24</v>
      </c>
      <c r="M23" s="22">
        <v>12</v>
      </c>
      <c r="N23" s="22">
        <v>25</v>
      </c>
      <c r="O23" s="22"/>
      <c r="P23" s="22"/>
      <c r="Q23" s="22"/>
      <c r="R23" s="22"/>
      <c r="S23" s="22">
        <v>22</v>
      </c>
      <c r="T23" s="22">
        <v>18</v>
      </c>
      <c r="U23" s="22">
        <v>7</v>
      </c>
      <c r="V23" s="22">
        <v>17</v>
      </c>
      <c r="W23" s="22">
        <v>12</v>
      </c>
      <c r="X23" s="22">
        <v>11</v>
      </c>
      <c r="Y23" s="25"/>
      <c r="Z23" s="25"/>
    </row>
    <row r="24" spans="1:26" ht="26.25" x14ac:dyDescent="0.4">
      <c r="A24" s="28" t="s">
        <v>300</v>
      </c>
      <c r="B24" s="27" t="s">
        <v>211</v>
      </c>
      <c r="C24" s="22">
        <v>28</v>
      </c>
      <c r="D24" s="22">
        <v>22</v>
      </c>
      <c r="E24" s="22">
        <v>21</v>
      </c>
      <c r="F24" s="22">
        <v>16</v>
      </c>
      <c r="G24" s="22"/>
      <c r="H24" s="22"/>
      <c r="I24" s="22"/>
      <c r="J24" s="22"/>
      <c r="K24" s="22"/>
      <c r="L24" s="22">
        <v>34</v>
      </c>
      <c r="M24" s="22">
        <v>27</v>
      </c>
      <c r="N24" s="22">
        <v>36</v>
      </c>
      <c r="O24" s="22">
        <v>22</v>
      </c>
      <c r="P24" s="22">
        <v>40</v>
      </c>
      <c r="Q24" s="22"/>
      <c r="R24" s="22"/>
      <c r="S24" s="22">
        <v>43</v>
      </c>
      <c r="T24" s="22">
        <v>50</v>
      </c>
      <c r="U24" s="22">
        <v>18</v>
      </c>
      <c r="V24" s="22">
        <v>16</v>
      </c>
      <c r="W24" s="22"/>
      <c r="X24" s="22"/>
      <c r="Y24" s="25"/>
      <c r="Z24" s="25"/>
    </row>
    <row r="25" spans="1:26" ht="26.25" x14ac:dyDescent="0.4">
      <c r="A25" s="28" t="s">
        <v>329</v>
      </c>
      <c r="B25" s="27" t="s">
        <v>194</v>
      </c>
      <c r="C25" s="22">
        <v>77</v>
      </c>
      <c r="D25" s="22">
        <v>29</v>
      </c>
      <c r="E25" s="22">
        <v>53</v>
      </c>
      <c r="F25" s="22">
        <v>20</v>
      </c>
      <c r="G25" s="22">
        <v>31</v>
      </c>
      <c r="H25" s="22">
        <v>12</v>
      </c>
      <c r="I25" s="22"/>
      <c r="J25" s="22"/>
      <c r="K25" s="22"/>
      <c r="L25" s="22">
        <v>22</v>
      </c>
      <c r="M25" s="22">
        <v>31</v>
      </c>
      <c r="N25" s="22">
        <v>37</v>
      </c>
      <c r="O25" s="22">
        <v>37</v>
      </c>
      <c r="P25" s="22">
        <v>63</v>
      </c>
      <c r="Q25" s="22"/>
      <c r="R25" s="22"/>
      <c r="S25" s="22">
        <v>69</v>
      </c>
      <c r="T25" s="22">
        <v>57</v>
      </c>
      <c r="U25" s="22">
        <v>42</v>
      </c>
      <c r="V25" s="22">
        <v>30</v>
      </c>
      <c r="W25" s="22"/>
      <c r="X25" s="22"/>
      <c r="Y25" s="25">
        <v>40</v>
      </c>
      <c r="Z25" s="25">
        <v>34</v>
      </c>
    </row>
    <row r="26" spans="1:26" ht="26.25" x14ac:dyDescent="0.4">
      <c r="A26" s="28" t="s">
        <v>234</v>
      </c>
      <c r="B26" s="27" t="s">
        <v>194</v>
      </c>
      <c r="C26" s="22">
        <v>42</v>
      </c>
      <c r="D26" s="22">
        <v>26</v>
      </c>
      <c r="E26" s="22">
        <v>24</v>
      </c>
      <c r="F26" s="22">
        <v>11</v>
      </c>
      <c r="G26" s="22"/>
      <c r="H26" s="22"/>
      <c r="I26" s="22">
        <v>22</v>
      </c>
      <c r="J26" s="22">
        <v>46</v>
      </c>
      <c r="K26" s="22">
        <v>36</v>
      </c>
      <c r="L26" s="22">
        <v>24</v>
      </c>
      <c r="M26" s="22">
        <v>24</v>
      </c>
      <c r="N26" s="22">
        <v>39</v>
      </c>
      <c r="O26" s="22"/>
      <c r="P26" s="22"/>
      <c r="Q26" s="22"/>
      <c r="R26" s="22"/>
      <c r="S26" s="22">
        <v>12</v>
      </c>
      <c r="T26" s="22">
        <v>14</v>
      </c>
      <c r="U26" s="22">
        <v>16</v>
      </c>
      <c r="V26" s="22">
        <v>25</v>
      </c>
      <c r="W26" s="22">
        <v>26</v>
      </c>
      <c r="X26" s="22">
        <v>24</v>
      </c>
      <c r="Y26" s="25">
        <v>29</v>
      </c>
      <c r="Z26" s="25">
        <v>38</v>
      </c>
    </row>
    <row r="27" spans="1:26" ht="26.25" x14ac:dyDescent="0.4">
      <c r="A27" s="28" t="s">
        <v>217</v>
      </c>
      <c r="B27" s="27" t="s">
        <v>218</v>
      </c>
      <c r="C27" s="22">
        <v>58</v>
      </c>
      <c r="D27" s="22">
        <v>30</v>
      </c>
      <c r="E27" s="22">
        <v>40</v>
      </c>
      <c r="F27" s="22">
        <v>21</v>
      </c>
      <c r="G27" s="22"/>
      <c r="H27" s="22"/>
      <c r="I27" s="22"/>
      <c r="J27" s="22"/>
      <c r="K27" s="22"/>
      <c r="L27" s="22">
        <v>28</v>
      </c>
      <c r="M27" s="22">
        <v>31</v>
      </c>
      <c r="N27" s="22">
        <v>49</v>
      </c>
      <c r="O27" s="22">
        <v>44</v>
      </c>
      <c r="P27" s="22">
        <v>57</v>
      </c>
      <c r="Q27" s="22"/>
      <c r="R27" s="22"/>
      <c r="S27" s="22">
        <v>72</v>
      </c>
      <c r="T27" s="22">
        <v>53</v>
      </c>
      <c r="U27" s="22"/>
      <c r="V27" s="22"/>
      <c r="W27" s="22">
        <v>31</v>
      </c>
      <c r="X27" s="22">
        <v>51</v>
      </c>
      <c r="Y27" s="22"/>
      <c r="Z27" s="22"/>
    </row>
    <row r="28" spans="1:26" ht="26.25" x14ac:dyDescent="0.4">
      <c r="A28" s="28" t="s">
        <v>171</v>
      </c>
      <c r="B28" s="27" t="s">
        <v>326</v>
      </c>
      <c r="C28" s="22">
        <v>30</v>
      </c>
      <c r="D28" s="22">
        <v>22</v>
      </c>
      <c r="E28" s="22">
        <v>24</v>
      </c>
      <c r="F28" s="22">
        <v>12</v>
      </c>
      <c r="G28" s="22"/>
      <c r="H28" s="22"/>
      <c r="I28" s="22">
        <v>14</v>
      </c>
      <c r="J28" s="22">
        <v>35</v>
      </c>
      <c r="K28" s="22">
        <v>22</v>
      </c>
      <c r="L28" s="22">
        <v>21</v>
      </c>
      <c r="M28" s="22">
        <v>26</v>
      </c>
      <c r="N28" s="22">
        <v>36</v>
      </c>
      <c r="O28" s="22">
        <v>19</v>
      </c>
      <c r="P28" s="22">
        <v>31</v>
      </c>
      <c r="Q28" s="22">
        <v>16</v>
      </c>
      <c r="R28" s="22"/>
      <c r="S28" s="22">
        <v>21</v>
      </c>
      <c r="T28" s="22">
        <v>17</v>
      </c>
      <c r="U28" s="22"/>
      <c r="V28" s="22"/>
      <c r="W28" s="22"/>
      <c r="X28" s="22"/>
      <c r="Y28" s="25">
        <v>28</v>
      </c>
      <c r="Z28" s="25">
        <v>42</v>
      </c>
    </row>
    <row r="29" spans="1:26" ht="26.25" x14ac:dyDescent="0.4">
      <c r="A29" s="28" t="s">
        <v>315</v>
      </c>
      <c r="B29" s="27" t="s">
        <v>316</v>
      </c>
      <c r="C29" s="22">
        <v>13</v>
      </c>
      <c r="D29" s="22"/>
      <c r="E29" s="22">
        <v>13</v>
      </c>
      <c r="F29" s="22"/>
      <c r="G29" s="22">
        <v>4</v>
      </c>
      <c r="H29" s="22"/>
      <c r="I29" s="22">
        <v>18</v>
      </c>
      <c r="J29" s="22">
        <v>40</v>
      </c>
      <c r="K29" s="22">
        <v>17</v>
      </c>
      <c r="L29" s="22">
        <v>21</v>
      </c>
      <c r="M29" s="22">
        <v>29</v>
      </c>
      <c r="N29" s="22">
        <v>19</v>
      </c>
      <c r="O29" s="22"/>
      <c r="P29" s="22"/>
      <c r="Q29" s="22"/>
      <c r="R29" s="22"/>
      <c r="S29" s="22">
        <v>17</v>
      </c>
      <c r="T29" s="22">
        <v>17</v>
      </c>
      <c r="U29" s="22"/>
      <c r="V29" s="22"/>
      <c r="W29" s="22"/>
      <c r="X29" s="22"/>
      <c r="Y29" s="25">
        <v>26</v>
      </c>
      <c r="Z29" s="25">
        <v>26</v>
      </c>
    </row>
    <row r="30" spans="1:26" ht="26.25" x14ac:dyDescent="0.4">
      <c r="A30" s="28" t="s">
        <v>275</v>
      </c>
      <c r="B30" s="27" t="s">
        <v>158</v>
      </c>
      <c r="C30" s="22">
        <v>7</v>
      </c>
      <c r="D30" s="22">
        <v>8</v>
      </c>
      <c r="E30" s="22">
        <v>3</v>
      </c>
      <c r="F30" s="22">
        <v>3</v>
      </c>
      <c r="G30" s="22"/>
      <c r="H30" s="22"/>
      <c r="I30" s="22">
        <v>22</v>
      </c>
      <c r="J30" s="22">
        <v>24</v>
      </c>
      <c r="K30" s="22">
        <v>6</v>
      </c>
      <c r="L30" s="22">
        <v>17</v>
      </c>
      <c r="M30" s="22">
        <v>20</v>
      </c>
      <c r="N30" s="22">
        <v>14</v>
      </c>
      <c r="O30" s="22">
        <v>4</v>
      </c>
      <c r="P30" s="22">
        <v>12</v>
      </c>
      <c r="Q30" s="22"/>
      <c r="R30" s="22"/>
      <c r="S30" s="22">
        <v>3</v>
      </c>
      <c r="T30" s="22">
        <v>4</v>
      </c>
      <c r="U30" s="22"/>
      <c r="V30" s="22"/>
      <c r="W30" s="22">
        <v>15</v>
      </c>
      <c r="X30" s="22">
        <v>16</v>
      </c>
      <c r="Y30" s="25">
        <v>12</v>
      </c>
      <c r="Z30" s="25">
        <v>0</v>
      </c>
    </row>
    <row r="31" spans="1:26" ht="26.25" x14ac:dyDescent="0.4">
      <c r="A31" s="28" t="s">
        <v>324</v>
      </c>
      <c r="B31" s="27" t="s">
        <v>325</v>
      </c>
      <c r="C31" s="22">
        <v>13</v>
      </c>
      <c r="D31" s="22">
        <v>16</v>
      </c>
      <c r="E31" s="22">
        <v>28</v>
      </c>
      <c r="F31" s="22">
        <v>12</v>
      </c>
      <c r="G31" s="22">
        <v>12</v>
      </c>
      <c r="H31" s="22">
        <v>7</v>
      </c>
      <c r="I31" s="22">
        <v>27</v>
      </c>
      <c r="J31" s="22">
        <v>39</v>
      </c>
      <c r="K31" s="22">
        <v>23</v>
      </c>
      <c r="L31" s="22">
        <v>20</v>
      </c>
      <c r="M31" s="22">
        <v>15</v>
      </c>
      <c r="N31" s="22">
        <v>14</v>
      </c>
      <c r="O31" s="22">
        <v>17</v>
      </c>
      <c r="P31" s="22">
        <v>20</v>
      </c>
      <c r="Q31" s="22"/>
      <c r="R31" s="22"/>
      <c r="S31" s="22">
        <v>61</v>
      </c>
      <c r="T31" s="22">
        <v>31</v>
      </c>
      <c r="U31" s="22">
        <v>24</v>
      </c>
      <c r="V31" s="22">
        <v>18</v>
      </c>
      <c r="W31" s="22"/>
      <c r="X31" s="22"/>
      <c r="Y31" s="25"/>
      <c r="Z31" s="25"/>
    </row>
    <row r="32" spans="1:26" ht="26.25" x14ac:dyDescent="0.4">
      <c r="A32" s="28" t="s">
        <v>206</v>
      </c>
      <c r="B32" s="27" t="s">
        <v>224</v>
      </c>
      <c r="C32" s="22">
        <v>52</v>
      </c>
      <c r="D32" s="22">
        <v>28</v>
      </c>
      <c r="E32" s="22">
        <v>30</v>
      </c>
      <c r="F32" s="22">
        <v>16</v>
      </c>
      <c r="G32" s="22"/>
      <c r="H32" s="22"/>
      <c r="I32" s="22">
        <v>27</v>
      </c>
      <c r="J32" s="22">
        <v>36</v>
      </c>
      <c r="K32" s="22">
        <v>41</v>
      </c>
      <c r="L32" s="22">
        <v>27</v>
      </c>
      <c r="M32" s="22">
        <v>28</v>
      </c>
      <c r="N32" s="22">
        <v>42</v>
      </c>
      <c r="O32" s="22">
        <v>29</v>
      </c>
      <c r="P32" s="22">
        <v>57</v>
      </c>
      <c r="Q32" s="22"/>
      <c r="R32" s="22"/>
      <c r="S32" s="22"/>
      <c r="T32" s="22"/>
      <c r="U32" s="22"/>
      <c r="V32" s="22"/>
      <c r="W32" s="22">
        <v>29</v>
      </c>
      <c r="X32" s="22">
        <v>54</v>
      </c>
      <c r="Y32" s="22">
        <v>24</v>
      </c>
      <c r="Z32" s="22"/>
    </row>
    <row r="33" spans="1:26" ht="26.25" x14ac:dyDescent="0.4">
      <c r="A33" s="28" t="s">
        <v>313</v>
      </c>
      <c r="B33" s="27" t="s">
        <v>314</v>
      </c>
      <c r="C33" s="22">
        <v>68</v>
      </c>
      <c r="D33" s="22">
        <v>25</v>
      </c>
      <c r="E33" s="22">
        <v>46</v>
      </c>
      <c r="F33" s="22">
        <v>19</v>
      </c>
      <c r="G33" s="22">
        <v>30</v>
      </c>
      <c r="H33" s="22">
        <v>14</v>
      </c>
      <c r="I33" s="22">
        <v>33</v>
      </c>
      <c r="J33" s="22">
        <v>44</v>
      </c>
      <c r="K33" s="22">
        <v>37</v>
      </c>
      <c r="L33" s="22">
        <v>31</v>
      </c>
      <c r="M33" s="22">
        <v>30</v>
      </c>
      <c r="N33" s="22">
        <v>48</v>
      </c>
      <c r="O33" s="22">
        <v>36</v>
      </c>
      <c r="P33" s="22">
        <v>55</v>
      </c>
      <c r="Q33" s="22"/>
      <c r="R33" s="22"/>
      <c r="S33" s="22">
        <v>50</v>
      </c>
      <c r="T33" s="22">
        <v>39</v>
      </c>
      <c r="U33" s="22">
        <v>27</v>
      </c>
      <c r="V33" s="22">
        <v>25</v>
      </c>
      <c r="W33" s="22"/>
      <c r="X33" s="22"/>
      <c r="Y33" s="25"/>
      <c r="Z33" s="25"/>
    </row>
    <row r="34" spans="1:26" ht="26.25" x14ac:dyDescent="0.4">
      <c r="A34" s="28" t="s">
        <v>237</v>
      </c>
      <c r="B34" s="27" t="s">
        <v>238</v>
      </c>
      <c r="C34" s="22">
        <v>21</v>
      </c>
      <c r="D34" s="22">
        <v>11</v>
      </c>
      <c r="E34" s="22">
        <v>21</v>
      </c>
      <c r="F34" s="22">
        <v>9</v>
      </c>
      <c r="G34" s="22"/>
      <c r="H34" s="22"/>
      <c r="I34" s="22"/>
      <c r="J34" s="22"/>
      <c r="K34" s="22"/>
      <c r="L34" s="22">
        <v>20</v>
      </c>
      <c r="M34" s="22">
        <v>26</v>
      </c>
      <c r="N34" s="22"/>
      <c r="O34" s="22">
        <v>4</v>
      </c>
      <c r="P34" s="22">
        <v>25</v>
      </c>
      <c r="Q34" s="22"/>
      <c r="R34" s="22"/>
      <c r="S34" s="22">
        <v>24</v>
      </c>
      <c r="T34" s="22">
        <v>9</v>
      </c>
      <c r="U34" s="22"/>
      <c r="V34" s="22"/>
      <c r="W34" s="22">
        <v>26</v>
      </c>
      <c r="X34" s="22">
        <v>55</v>
      </c>
      <c r="Y34" s="25"/>
      <c r="Z34" s="25"/>
    </row>
    <row r="35" spans="1:26" ht="26.25" x14ac:dyDescent="0.4">
      <c r="A35" s="28" t="s">
        <v>171</v>
      </c>
      <c r="B35" s="27" t="s">
        <v>183</v>
      </c>
      <c r="C35" s="22">
        <v>66</v>
      </c>
      <c r="D35" s="22">
        <v>32</v>
      </c>
      <c r="E35" s="22">
        <v>55</v>
      </c>
      <c r="F35" s="22">
        <v>24</v>
      </c>
      <c r="G35" s="22">
        <v>42</v>
      </c>
      <c r="H35" s="22">
        <v>14</v>
      </c>
      <c r="I35" s="22"/>
      <c r="J35" s="22"/>
      <c r="K35" s="22"/>
      <c r="L35" s="22">
        <v>24</v>
      </c>
      <c r="M35" s="22">
        <v>30</v>
      </c>
      <c r="N35" s="22">
        <v>33</v>
      </c>
      <c r="O35" s="22"/>
      <c r="P35" s="22"/>
      <c r="Q35" s="22"/>
      <c r="R35" s="22"/>
      <c r="S35" s="22">
        <v>76</v>
      </c>
      <c r="T35" s="22">
        <v>67</v>
      </c>
      <c r="U35" s="22">
        <v>46</v>
      </c>
      <c r="V35" s="22">
        <v>17</v>
      </c>
      <c r="W35" s="22"/>
      <c r="X35" s="22"/>
      <c r="Y35" s="25"/>
      <c r="Z35" s="25"/>
    </row>
    <row r="36" spans="1:26" ht="26.25" x14ac:dyDescent="0.4">
      <c r="A36" s="28" t="s">
        <v>273</v>
      </c>
      <c r="B36" s="27" t="s">
        <v>274</v>
      </c>
      <c r="C36" s="22">
        <v>16</v>
      </c>
      <c r="D36" s="22">
        <v>9</v>
      </c>
      <c r="E36" s="22">
        <v>5</v>
      </c>
      <c r="F36" s="22">
        <v>11</v>
      </c>
      <c r="G36" s="22"/>
      <c r="H36" s="22"/>
      <c r="I36" s="22">
        <v>20</v>
      </c>
      <c r="J36" s="22">
        <v>32</v>
      </c>
      <c r="K36" s="22">
        <v>18</v>
      </c>
      <c r="L36" s="22">
        <v>24</v>
      </c>
      <c r="M36" s="22">
        <v>14</v>
      </c>
      <c r="N36" s="22">
        <v>10</v>
      </c>
      <c r="O36" s="22">
        <v>16</v>
      </c>
      <c r="P36" s="22">
        <v>23</v>
      </c>
      <c r="Q36" s="22"/>
      <c r="R36" s="22"/>
      <c r="S36" s="22">
        <v>41</v>
      </c>
      <c r="T36" s="22">
        <v>38</v>
      </c>
      <c r="U36" s="22">
        <v>12</v>
      </c>
      <c r="V36" s="22">
        <v>30</v>
      </c>
      <c r="W36" s="22">
        <v>15</v>
      </c>
      <c r="X36" s="22">
        <v>20</v>
      </c>
      <c r="Y36" s="25"/>
      <c r="Z36" s="25"/>
    </row>
    <row r="37" spans="1:26" ht="26.25" x14ac:dyDescent="0.4">
      <c r="A37" s="28" t="s">
        <v>259</v>
      </c>
      <c r="B37" s="27" t="s">
        <v>260</v>
      </c>
      <c r="C37" s="22"/>
      <c r="D37" s="22"/>
      <c r="E37" s="22">
        <v>19</v>
      </c>
      <c r="F37" s="22">
        <v>13</v>
      </c>
      <c r="G37" s="22">
        <v>5</v>
      </c>
      <c r="H37" s="22">
        <v>4</v>
      </c>
      <c r="I37" s="22">
        <v>26</v>
      </c>
      <c r="J37" s="22">
        <v>34</v>
      </c>
      <c r="K37" s="22">
        <v>31</v>
      </c>
      <c r="L37" s="22">
        <v>26</v>
      </c>
      <c r="M37" s="22">
        <v>26</v>
      </c>
      <c r="N37" s="22">
        <v>24</v>
      </c>
      <c r="O37" s="22"/>
      <c r="P37" s="22"/>
      <c r="Q37" s="22"/>
      <c r="R37" s="22"/>
      <c r="S37" s="22">
        <v>46</v>
      </c>
      <c r="T37" s="22">
        <v>27</v>
      </c>
      <c r="U37" s="22">
        <v>14</v>
      </c>
      <c r="V37" s="22">
        <v>20</v>
      </c>
      <c r="W37" s="22">
        <v>20</v>
      </c>
      <c r="X37" s="22">
        <v>19</v>
      </c>
      <c r="Y37" s="25"/>
      <c r="Z37" s="25"/>
    </row>
    <row r="38" spans="1:26" ht="26.25" x14ac:dyDescent="0.4">
      <c r="A38" s="28" t="s">
        <v>355</v>
      </c>
      <c r="B38" s="27" t="s">
        <v>260</v>
      </c>
      <c r="C38" s="22">
        <v>7</v>
      </c>
      <c r="D38" s="22"/>
      <c r="E38" s="22">
        <v>17</v>
      </c>
      <c r="F38" s="22">
        <v>11</v>
      </c>
      <c r="G38" s="22"/>
      <c r="H38" s="22"/>
      <c r="I38" s="22">
        <v>12</v>
      </c>
      <c r="J38" s="22">
        <v>36</v>
      </c>
      <c r="K38" s="22">
        <v>25</v>
      </c>
      <c r="L38" s="22">
        <v>20</v>
      </c>
      <c r="M38" s="22">
        <v>23</v>
      </c>
      <c r="N38" s="22">
        <v>15</v>
      </c>
      <c r="O38" s="22">
        <v>9</v>
      </c>
      <c r="P38" s="22">
        <v>23</v>
      </c>
      <c r="Q38" s="22"/>
      <c r="R38" s="22"/>
      <c r="S38" s="22"/>
      <c r="T38" s="22">
        <v>6</v>
      </c>
      <c r="U38" s="22"/>
      <c r="V38" s="22"/>
      <c r="W38" s="22">
        <v>13</v>
      </c>
      <c r="X38" s="22">
        <v>20</v>
      </c>
      <c r="Y38" s="25">
        <v>21</v>
      </c>
      <c r="Z38" s="25">
        <v>9</v>
      </c>
    </row>
    <row r="39" spans="1:26" ht="26.25" x14ac:dyDescent="0.4">
      <c r="A39" s="28" t="s">
        <v>196</v>
      </c>
      <c r="B39" s="27" t="s">
        <v>305</v>
      </c>
      <c r="C39" s="22">
        <v>15</v>
      </c>
      <c r="D39" s="22">
        <v>10</v>
      </c>
      <c r="E39" s="22">
        <v>14</v>
      </c>
      <c r="F39" s="22">
        <v>13</v>
      </c>
      <c r="G39" s="22">
        <v>25</v>
      </c>
      <c r="H39" s="22">
        <v>5</v>
      </c>
      <c r="I39" s="22">
        <v>29</v>
      </c>
      <c r="J39" s="22">
        <v>41</v>
      </c>
      <c r="K39" s="22">
        <v>20</v>
      </c>
      <c r="L39" s="22">
        <v>21</v>
      </c>
      <c r="M39" s="22">
        <v>15</v>
      </c>
      <c r="N39" s="22">
        <v>12</v>
      </c>
      <c r="O39" s="22">
        <v>14</v>
      </c>
      <c r="P39" s="22">
        <v>20</v>
      </c>
      <c r="Q39" s="22"/>
      <c r="R39" s="22"/>
      <c r="S39" s="22">
        <v>25</v>
      </c>
      <c r="T39" s="22">
        <v>12</v>
      </c>
      <c r="U39" s="22">
        <v>10</v>
      </c>
      <c r="V39" s="22">
        <v>13</v>
      </c>
      <c r="W39" s="22"/>
      <c r="X39" s="22"/>
      <c r="Y39" s="25"/>
      <c r="Z39" s="25"/>
    </row>
    <row r="40" spans="1:26" ht="26.25" x14ac:dyDescent="0.4">
      <c r="A40" s="28" t="s">
        <v>237</v>
      </c>
      <c r="B40" s="27" t="s">
        <v>327</v>
      </c>
      <c r="C40" s="22">
        <v>81</v>
      </c>
      <c r="D40" s="22">
        <v>36</v>
      </c>
      <c r="E40" s="22">
        <v>71</v>
      </c>
      <c r="F40" s="22">
        <v>25</v>
      </c>
      <c r="G40" s="22">
        <v>55</v>
      </c>
      <c r="H40" s="22">
        <v>31</v>
      </c>
      <c r="I40" s="22"/>
      <c r="J40" s="22"/>
      <c r="K40" s="22"/>
      <c r="L40" s="22">
        <v>39</v>
      </c>
      <c r="M40" s="22">
        <v>32</v>
      </c>
      <c r="N40" s="22">
        <v>53</v>
      </c>
      <c r="O40" s="22"/>
      <c r="P40" s="22"/>
      <c r="Q40" s="22"/>
      <c r="R40" s="22"/>
      <c r="S40" s="22">
        <v>96</v>
      </c>
      <c r="T40" s="22">
        <v>96</v>
      </c>
      <c r="U40" s="22">
        <v>77</v>
      </c>
      <c r="V40" s="22">
        <v>26</v>
      </c>
      <c r="W40" s="22"/>
      <c r="X40" s="22"/>
      <c r="Y40" s="25"/>
      <c r="Z40" s="25"/>
    </row>
    <row r="41" spans="1:26" ht="26.25" x14ac:dyDescent="0.4">
      <c r="A41" s="28" t="s">
        <v>243</v>
      </c>
      <c r="B41" s="27" t="s">
        <v>317</v>
      </c>
      <c r="C41" s="22">
        <v>29</v>
      </c>
      <c r="D41" s="22">
        <v>23</v>
      </c>
      <c r="E41" s="22">
        <v>18</v>
      </c>
      <c r="F41" s="22">
        <v>8</v>
      </c>
      <c r="G41" s="22"/>
      <c r="H41" s="22"/>
      <c r="I41" s="22">
        <v>14</v>
      </c>
      <c r="J41" s="22">
        <v>44</v>
      </c>
      <c r="K41" s="22">
        <v>25</v>
      </c>
      <c r="L41" s="22">
        <v>24</v>
      </c>
      <c r="M41" s="22">
        <v>29</v>
      </c>
      <c r="N41" s="22">
        <v>29</v>
      </c>
      <c r="O41" s="22">
        <v>19</v>
      </c>
      <c r="P41" s="22">
        <v>27</v>
      </c>
      <c r="Q41" s="22">
        <v>24</v>
      </c>
      <c r="R41" s="22">
        <v>36</v>
      </c>
      <c r="S41" s="22">
        <v>24</v>
      </c>
      <c r="T41" s="22">
        <v>23</v>
      </c>
      <c r="U41" s="22"/>
      <c r="V41" s="22"/>
      <c r="W41" s="22"/>
      <c r="X41" s="22"/>
      <c r="Y41" s="25">
        <v>31</v>
      </c>
      <c r="Z41" s="25">
        <v>28</v>
      </c>
    </row>
    <row r="42" spans="1:26" ht="26.25" x14ac:dyDescent="0.4">
      <c r="A42" s="28" t="s">
        <v>262</v>
      </c>
      <c r="B42" s="27" t="s">
        <v>207</v>
      </c>
      <c r="C42" s="22">
        <v>44</v>
      </c>
      <c r="D42" s="22">
        <v>29</v>
      </c>
      <c r="E42" s="22">
        <v>25</v>
      </c>
      <c r="F42" s="22">
        <v>14</v>
      </c>
      <c r="G42" s="22"/>
      <c r="H42" s="22"/>
      <c r="I42" s="22">
        <v>30</v>
      </c>
      <c r="J42" s="22">
        <v>43</v>
      </c>
      <c r="K42" s="22">
        <v>35</v>
      </c>
      <c r="L42" s="22">
        <v>24</v>
      </c>
      <c r="M42" s="22">
        <v>27</v>
      </c>
      <c r="N42" s="22">
        <v>26</v>
      </c>
      <c r="O42" s="22">
        <v>12</v>
      </c>
      <c r="P42" s="22">
        <v>30</v>
      </c>
      <c r="Q42" s="22"/>
      <c r="R42" s="22"/>
      <c r="S42" s="22">
        <v>44</v>
      </c>
      <c r="T42" s="22">
        <v>27</v>
      </c>
      <c r="U42" s="22"/>
      <c r="V42" s="22"/>
      <c r="W42" s="22">
        <v>19</v>
      </c>
      <c r="X42" s="22">
        <v>43</v>
      </c>
      <c r="Y42" s="25"/>
      <c r="Z42" s="25"/>
    </row>
    <row r="43" spans="1:26" ht="26.25" x14ac:dyDescent="0.4">
      <c r="A43" s="28" t="s">
        <v>206</v>
      </c>
      <c r="B43" s="27" t="s">
        <v>65</v>
      </c>
      <c r="C43" s="22">
        <v>36</v>
      </c>
      <c r="D43" s="22">
        <v>24</v>
      </c>
      <c r="E43" s="22">
        <v>24</v>
      </c>
      <c r="F43" s="22">
        <v>18</v>
      </c>
      <c r="G43" s="22"/>
      <c r="H43" s="22"/>
      <c r="I43" s="22">
        <v>40</v>
      </c>
      <c r="J43" s="22">
        <v>56</v>
      </c>
      <c r="K43" s="22">
        <v>42</v>
      </c>
      <c r="L43" s="22">
        <v>29</v>
      </c>
      <c r="M43" s="22">
        <v>31</v>
      </c>
      <c r="N43" s="22">
        <v>44</v>
      </c>
      <c r="O43" s="22">
        <v>27</v>
      </c>
      <c r="P43" s="22">
        <v>53</v>
      </c>
      <c r="Q43" s="22"/>
      <c r="R43" s="22"/>
      <c r="S43" s="22">
        <v>51</v>
      </c>
      <c r="T43" s="22">
        <v>49</v>
      </c>
      <c r="U43" s="22"/>
      <c r="V43" s="22"/>
      <c r="W43" s="22"/>
      <c r="X43" s="22"/>
      <c r="Y43" s="25">
        <v>26</v>
      </c>
      <c r="Z43" s="25">
        <v>30</v>
      </c>
    </row>
    <row r="44" spans="1:26" ht="26.25" x14ac:dyDescent="0.4">
      <c r="A44" s="28" t="s">
        <v>229</v>
      </c>
      <c r="B44" s="27" t="s">
        <v>230</v>
      </c>
      <c r="C44" s="22">
        <v>36</v>
      </c>
      <c r="D44" s="22">
        <v>16</v>
      </c>
      <c r="E44" s="22">
        <v>28</v>
      </c>
      <c r="F44" s="22">
        <v>11</v>
      </c>
      <c r="G44" s="22"/>
      <c r="H44" s="22"/>
      <c r="I44" s="22">
        <v>27</v>
      </c>
      <c r="J44" s="22">
        <v>38</v>
      </c>
      <c r="K44" s="22">
        <v>34</v>
      </c>
      <c r="L44" s="22">
        <v>24</v>
      </c>
      <c r="M44" s="22">
        <v>25</v>
      </c>
      <c r="N44" s="22">
        <v>42</v>
      </c>
      <c r="O44" s="22"/>
      <c r="P44" s="22"/>
      <c r="Q44" s="22"/>
      <c r="R44" s="22"/>
      <c r="S44" s="22">
        <v>12</v>
      </c>
      <c r="T44" s="22">
        <v>13</v>
      </c>
      <c r="U44" s="22"/>
      <c r="V44" s="22"/>
      <c r="W44" s="22">
        <v>27</v>
      </c>
      <c r="X44" s="22">
        <v>43</v>
      </c>
      <c r="Y44" s="25">
        <v>31</v>
      </c>
      <c r="Z44" s="25">
        <v>38</v>
      </c>
    </row>
    <row r="45" spans="1:26" ht="26.25" x14ac:dyDescent="0.4">
      <c r="A45" s="28" t="s">
        <v>226</v>
      </c>
      <c r="B45" s="27" t="s">
        <v>227</v>
      </c>
      <c r="C45" s="22">
        <v>33</v>
      </c>
      <c r="D45" s="22">
        <v>23</v>
      </c>
      <c r="E45" s="22">
        <v>25</v>
      </c>
      <c r="F45" s="22">
        <v>10</v>
      </c>
      <c r="G45" s="22"/>
      <c r="H45" s="22"/>
      <c r="I45" s="22">
        <v>23</v>
      </c>
      <c r="J45" s="22">
        <v>49</v>
      </c>
      <c r="K45" s="22">
        <v>21</v>
      </c>
      <c r="L45" s="22">
        <v>22</v>
      </c>
      <c r="M45" s="22">
        <v>26</v>
      </c>
      <c r="N45" s="22">
        <v>32</v>
      </c>
      <c r="O45" s="22">
        <v>18</v>
      </c>
      <c r="P45" s="22">
        <v>59</v>
      </c>
      <c r="Q45" s="22">
        <v>27</v>
      </c>
      <c r="R45" s="22">
        <v>37</v>
      </c>
      <c r="S45" s="22">
        <v>10</v>
      </c>
      <c r="T45" s="22">
        <v>17</v>
      </c>
      <c r="U45" s="22"/>
      <c r="V45" s="22"/>
      <c r="W45" s="22">
        <v>27</v>
      </c>
      <c r="X45" s="22">
        <v>59</v>
      </c>
      <c r="Y45" s="22"/>
      <c r="Z45" s="22"/>
    </row>
    <row r="46" spans="1:26" ht="26.25" x14ac:dyDescent="0.4">
      <c r="A46" s="28" t="s">
        <v>251</v>
      </c>
      <c r="B46" s="27" t="s">
        <v>252</v>
      </c>
      <c r="C46" s="22">
        <v>26</v>
      </c>
      <c r="D46" s="22">
        <v>16</v>
      </c>
      <c r="E46" s="22">
        <v>17</v>
      </c>
      <c r="F46" s="22">
        <v>12</v>
      </c>
      <c r="G46" s="22">
        <v>7</v>
      </c>
      <c r="H46" s="22">
        <v>2</v>
      </c>
      <c r="I46" s="22">
        <v>22</v>
      </c>
      <c r="J46" s="22">
        <v>33</v>
      </c>
      <c r="K46" s="22">
        <v>32</v>
      </c>
      <c r="L46" s="22">
        <v>22</v>
      </c>
      <c r="M46" s="22">
        <v>19</v>
      </c>
      <c r="N46" s="22">
        <v>21</v>
      </c>
      <c r="O46" s="22"/>
      <c r="P46" s="22"/>
      <c r="Q46" s="22"/>
      <c r="R46" s="22"/>
      <c r="S46" s="22">
        <v>16</v>
      </c>
      <c r="T46" s="22">
        <v>22</v>
      </c>
      <c r="U46" s="22">
        <v>18</v>
      </c>
      <c r="V46" s="22">
        <v>19</v>
      </c>
      <c r="W46" s="22">
        <v>22</v>
      </c>
      <c r="X46" s="22">
        <v>51</v>
      </c>
      <c r="Y46" s="25"/>
      <c r="Z46" s="25"/>
    </row>
    <row r="47" spans="1:26" ht="26.25" x14ac:dyDescent="0.4">
      <c r="A47" s="28" t="s">
        <v>265</v>
      </c>
      <c r="B47" s="27" t="s">
        <v>266</v>
      </c>
      <c r="C47" s="22">
        <v>26</v>
      </c>
      <c r="D47" s="22">
        <v>21</v>
      </c>
      <c r="E47" s="22">
        <v>33</v>
      </c>
      <c r="F47" s="22">
        <v>8</v>
      </c>
      <c r="G47" s="22">
        <v>22</v>
      </c>
      <c r="H47" s="22">
        <v>8</v>
      </c>
      <c r="I47" s="22"/>
      <c r="J47" s="22"/>
      <c r="K47" s="22"/>
      <c r="L47" s="22">
        <v>18</v>
      </c>
      <c r="M47" s="22">
        <v>16</v>
      </c>
      <c r="N47" s="22">
        <v>27</v>
      </c>
      <c r="O47" s="22"/>
      <c r="P47" s="22"/>
      <c r="Q47" s="22"/>
      <c r="R47" s="22"/>
      <c r="S47" s="22">
        <v>4</v>
      </c>
      <c r="T47" s="22">
        <v>3</v>
      </c>
      <c r="U47" s="22">
        <v>17</v>
      </c>
      <c r="V47" s="22">
        <v>7</v>
      </c>
      <c r="W47" s="22">
        <v>17</v>
      </c>
      <c r="X47" s="22">
        <v>41</v>
      </c>
      <c r="Y47" s="25"/>
      <c r="Z47" s="25"/>
    </row>
    <row r="48" spans="1:26" ht="26.25" x14ac:dyDescent="0.4">
      <c r="A48" s="28" t="s">
        <v>243</v>
      </c>
      <c r="B48" s="27" t="s">
        <v>244</v>
      </c>
      <c r="C48" s="22">
        <v>30</v>
      </c>
      <c r="D48" s="22">
        <v>31</v>
      </c>
      <c r="E48" s="22">
        <v>52</v>
      </c>
      <c r="F48" s="22">
        <v>14</v>
      </c>
      <c r="G48" s="22"/>
      <c r="H48" s="22"/>
      <c r="I48" s="22">
        <v>26</v>
      </c>
      <c r="J48" s="22">
        <v>53</v>
      </c>
      <c r="K48" s="22">
        <v>43</v>
      </c>
      <c r="L48" s="22">
        <v>37</v>
      </c>
      <c r="M48" s="22">
        <v>35</v>
      </c>
      <c r="N48" s="22">
        <v>51</v>
      </c>
      <c r="O48" s="22">
        <v>44</v>
      </c>
      <c r="P48" s="22">
        <v>57</v>
      </c>
      <c r="Q48" s="22">
        <v>28</v>
      </c>
      <c r="R48" s="22">
        <v>59</v>
      </c>
      <c r="S48" s="22">
        <v>40</v>
      </c>
      <c r="T48" s="22">
        <v>36</v>
      </c>
      <c r="U48" s="22"/>
      <c r="V48" s="22"/>
      <c r="W48" s="22">
        <v>25</v>
      </c>
      <c r="X48" s="22">
        <v>46</v>
      </c>
      <c r="Y48" s="25">
        <v>42</v>
      </c>
      <c r="Z48" s="25">
        <v>36</v>
      </c>
    </row>
    <row r="49" spans="1:26" ht="26.25" x14ac:dyDescent="0.4">
      <c r="A49" s="28" t="s">
        <v>263</v>
      </c>
      <c r="B49" s="27" t="s">
        <v>69</v>
      </c>
      <c r="C49" s="22">
        <v>32</v>
      </c>
      <c r="D49" s="22">
        <v>21</v>
      </c>
      <c r="E49" s="22">
        <v>21</v>
      </c>
      <c r="F49" s="22">
        <v>16</v>
      </c>
      <c r="G49" s="22">
        <v>17</v>
      </c>
      <c r="H49" s="22">
        <v>9</v>
      </c>
      <c r="I49" s="22">
        <v>31</v>
      </c>
      <c r="J49" s="22">
        <v>53</v>
      </c>
      <c r="K49" s="22">
        <v>42</v>
      </c>
      <c r="L49" s="22">
        <v>21</v>
      </c>
      <c r="M49" s="22">
        <v>22</v>
      </c>
      <c r="N49" s="22">
        <v>35</v>
      </c>
      <c r="O49" s="22"/>
      <c r="P49" s="22"/>
      <c r="Q49" s="22"/>
      <c r="R49" s="22"/>
      <c r="S49" s="22">
        <v>24</v>
      </c>
      <c r="T49" s="22">
        <v>23</v>
      </c>
      <c r="U49" s="22">
        <v>15</v>
      </c>
      <c r="V49" s="22">
        <v>22</v>
      </c>
      <c r="W49" s="22">
        <v>19</v>
      </c>
      <c r="X49" s="22">
        <v>31</v>
      </c>
      <c r="Y49" s="25"/>
      <c r="Z49" s="25"/>
    </row>
    <row r="50" spans="1:26" ht="26.25" x14ac:dyDescent="0.4">
      <c r="A50" s="28" t="s">
        <v>239</v>
      </c>
      <c r="B50" s="27" t="s">
        <v>240</v>
      </c>
      <c r="C50" s="22">
        <v>19</v>
      </c>
      <c r="D50" s="22">
        <v>22</v>
      </c>
      <c r="E50" s="22">
        <v>23</v>
      </c>
      <c r="F50" s="22">
        <v>11</v>
      </c>
      <c r="G50" s="22"/>
      <c r="H50" s="22"/>
      <c r="I50" s="22"/>
      <c r="J50" s="22"/>
      <c r="K50" s="22"/>
      <c r="L50" s="22">
        <v>23</v>
      </c>
      <c r="M50" s="22">
        <v>14</v>
      </c>
      <c r="N50" s="22">
        <v>23</v>
      </c>
      <c r="O50" s="22">
        <v>12</v>
      </c>
      <c r="P50" s="22">
        <v>40</v>
      </c>
      <c r="Q50" s="22">
        <v>19</v>
      </c>
      <c r="R50" s="22"/>
      <c r="S50" s="22">
        <v>8</v>
      </c>
      <c r="T50" s="22">
        <v>2</v>
      </c>
      <c r="U50" s="22"/>
      <c r="V50" s="22"/>
      <c r="W50" s="22">
        <v>26</v>
      </c>
      <c r="X50" s="22">
        <v>42</v>
      </c>
      <c r="Y50" s="25"/>
      <c r="Z50" s="25"/>
    </row>
    <row r="51" spans="1:26" ht="26.25" x14ac:dyDescent="0.4">
      <c r="A51" s="28" t="s">
        <v>235</v>
      </c>
      <c r="B51" s="27" t="s">
        <v>236</v>
      </c>
      <c r="C51" s="22">
        <v>38</v>
      </c>
      <c r="D51" s="22">
        <v>28</v>
      </c>
      <c r="E51" s="22">
        <v>37</v>
      </c>
      <c r="F51" s="22">
        <v>17</v>
      </c>
      <c r="G51" s="22">
        <v>15</v>
      </c>
      <c r="H51" s="22">
        <v>11</v>
      </c>
      <c r="I51" s="22">
        <v>39</v>
      </c>
      <c r="J51" s="22">
        <v>47</v>
      </c>
      <c r="K51" s="22">
        <v>39</v>
      </c>
      <c r="L51" s="22">
        <v>33</v>
      </c>
      <c r="M51" s="22">
        <v>15</v>
      </c>
      <c r="N51" s="22">
        <v>43</v>
      </c>
      <c r="O51" s="22">
        <v>27</v>
      </c>
      <c r="P51" s="22">
        <v>44</v>
      </c>
      <c r="Q51" s="22"/>
      <c r="R51" s="22"/>
      <c r="S51" s="22">
        <v>42</v>
      </c>
      <c r="T51" s="22">
        <v>57</v>
      </c>
      <c r="U51" s="22"/>
      <c r="V51" s="22"/>
      <c r="W51" s="22">
        <v>26</v>
      </c>
      <c r="X51" s="22">
        <v>59</v>
      </c>
      <c r="Y51" s="25"/>
      <c r="Z51" s="25"/>
    </row>
    <row r="52" spans="1:26" ht="26.25" x14ac:dyDescent="0.4">
      <c r="A52" s="28" t="s">
        <v>241</v>
      </c>
      <c r="B52" s="27" t="s">
        <v>124</v>
      </c>
      <c r="C52" s="22">
        <v>38</v>
      </c>
      <c r="D52" s="22">
        <v>25</v>
      </c>
      <c r="E52" s="22">
        <v>24</v>
      </c>
      <c r="F52" s="22">
        <v>19</v>
      </c>
      <c r="G52" s="22"/>
      <c r="H52" s="22"/>
      <c r="I52" s="22">
        <v>29</v>
      </c>
      <c r="J52" s="22">
        <v>45</v>
      </c>
      <c r="K52" s="22">
        <v>22</v>
      </c>
      <c r="L52" s="22">
        <v>23</v>
      </c>
      <c r="M52" s="22">
        <v>31</v>
      </c>
      <c r="N52" s="22">
        <v>45</v>
      </c>
      <c r="O52" s="22">
        <v>28</v>
      </c>
      <c r="P52" s="22">
        <v>49</v>
      </c>
      <c r="Q52" s="22"/>
      <c r="R52" s="22"/>
      <c r="S52" s="22">
        <v>40</v>
      </c>
      <c r="T52" s="22">
        <v>33</v>
      </c>
      <c r="U52" s="22"/>
      <c r="V52" s="22"/>
      <c r="W52" s="22">
        <v>22</v>
      </c>
      <c r="X52" s="22">
        <v>35</v>
      </c>
      <c r="Y52" s="25">
        <v>23</v>
      </c>
      <c r="Z52" s="25">
        <v>34</v>
      </c>
    </row>
    <row r="53" spans="1:26" ht="26.25" x14ac:dyDescent="0.4">
      <c r="A53" s="28" t="s">
        <v>228</v>
      </c>
      <c r="B53" s="27" t="s">
        <v>331</v>
      </c>
      <c r="C53" s="22">
        <v>32</v>
      </c>
      <c r="D53" s="22">
        <v>28</v>
      </c>
      <c r="E53" s="22">
        <v>48</v>
      </c>
      <c r="F53" s="22">
        <v>16</v>
      </c>
      <c r="G53" s="22"/>
      <c r="H53" s="22"/>
      <c r="I53" s="22">
        <v>23</v>
      </c>
      <c r="J53" s="22">
        <v>48</v>
      </c>
      <c r="K53" s="22">
        <v>27</v>
      </c>
      <c r="L53" s="22">
        <v>30</v>
      </c>
      <c r="M53" s="22">
        <v>20</v>
      </c>
      <c r="N53" s="22">
        <v>47</v>
      </c>
      <c r="O53" s="22">
        <v>27</v>
      </c>
      <c r="P53" s="22">
        <v>54</v>
      </c>
      <c r="Q53" s="22"/>
      <c r="R53" s="22"/>
      <c r="S53" s="22">
        <v>47</v>
      </c>
      <c r="T53" s="22">
        <v>33</v>
      </c>
      <c r="U53" s="22"/>
      <c r="V53" s="22"/>
      <c r="W53" s="22">
        <v>27</v>
      </c>
      <c r="X53" s="22">
        <v>73</v>
      </c>
      <c r="Y53" s="25"/>
      <c r="Z53" s="25"/>
    </row>
    <row r="54" spans="1:26" ht="26.25" x14ac:dyDescent="0.4">
      <c r="A54" s="28" t="s">
        <v>280</v>
      </c>
      <c r="B54" s="27" t="s">
        <v>201</v>
      </c>
      <c r="C54" s="22">
        <v>20</v>
      </c>
      <c r="D54" s="22">
        <v>14</v>
      </c>
      <c r="E54" s="22">
        <v>18</v>
      </c>
      <c r="F54" s="22">
        <v>7</v>
      </c>
      <c r="G54" s="22"/>
      <c r="H54" s="22"/>
      <c r="I54" s="22">
        <v>27</v>
      </c>
      <c r="J54" s="22">
        <v>37</v>
      </c>
      <c r="K54" s="22">
        <v>27</v>
      </c>
      <c r="L54" s="22">
        <v>21</v>
      </c>
      <c r="M54" s="22">
        <v>16</v>
      </c>
      <c r="N54" s="22">
        <v>26</v>
      </c>
      <c r="O54" s="22">
        <v>14</v>
      </c>
      <c r="P54" s="22">
        <v>39</v>
      </c>
      <c r="Q54" s="22"/>
      <c r="R54" s="22"/>
      <c r="S54" s="22">
        <v>21</v>
      </c>
      <c r="T54" s="22">
        <v>18</v>
      </c>
      <c r="U54" s="22"/>
      <c r="V54" s="22"/>
      <c r="W54" s="22">
        <v>11</v>
      </c>
      <c r="X54" s="22">
        <v>12</v>
      </c>
      <c r="Y54" s="25">
        <v>14</v>
      </c>
      <c r="Z54" s="25">
        <v>9</v>
      </c>
    </row>
    <row r="55" spans="1:26" ht="26.25" x14ac:dyDescent="0.4">
      <c r="A55" s="28" t="s">
        <v>223</v>
      </c>
      <c r="B55" s="27" t="s">
        <v>306</v>
      </c>
      <c r="C55" s="22">
        <v>67</v>
      </c>
      <c r="D55" s="22">
        <v>24</v>
      </c>
      <c r="E55" s="22">
        <v>44</v>
      </c>
      <c r="F55" s="22">
        <v>14</v>
      </c>
      <c r="G55" s="22"/>
      <c r="H55" s="22"/>
      <c r="I55" s="22"/>
      <c r="J55" s="22"/>
      <c r="K55" s="22"/>
      <c r="L55" s="22">
        <v>16</v>
      </c>
      <c r="M55" s="22">
        <v>27</v>
      </c>
      <c r="N55" s="22">
        <v>48</v>
      </c>
      <c r="O55" s="22"/>
      <c r="P55" s="22"/>
      <c r="Q55" s="22"/>
      <c r="R55" s="22"/>
      <c r="S55" s="22">
        <v>40</v>
      </c>
      <c r="T55" s="22">
        <v>43</v>
      </c>
      <c r="U55" s="22">
        <v>36</v>
      </c>
      <c r="V55" s="22">
        <v>19</v>
      </c>
      <c r="W55" s="22">
        <v>29</v>
      </c>
      <c r="X55" s="22">
        <v>37</v>
      </c>
      <c r="Y55" s="22"/>
      <c r="Z55" s="22"/>
    </row>
    <row r="56" spans="1:26" ht="26.25" x14ac:dyDescent="0.4">
      <c r="A56" s="28" t="s">
        <v>255</v>
      </c>
      <c r="B56" s="27" t="s">
        <v>66</v>
      </c>
      <c r="C56" s="22"/>
      <c r="D56" s="22">
        <v>24</v>
      </c>
      <c r="E56" s="22">
        <v>31</v>
      </c>
      <c r="F56" s="22">
        <v>12</v>
      </c>
      <c r="G56" s="22">
        <v>15</v>
      </c>
      <c r="H56" s="22">
        <v>6</v>
      </c>
      <c r="I56" s="22">
        <v>30</v>
      </c>
      <c r="J56" s="22">
        <v>46</v>
      </c>
      <c r="K56" s="22">
        <v>26</v>
      </c>
      <c r="L56" s="22">
        <v>25</v>
      </c>
      <c r="M56" s="22">
        <v>18</v>
      </c>
      <c r="N56" s="22">
        <v>39</v>
      </c>
      <c r="O56" s="22">
        <v>23</v>
      </c>
      <c r="P56" s="22"/>
      <c r="Q56" s="22"/>
      <c r="R56" s="22"/>
      <c r="S56" s="22"/>
      <c r="T56" s="22">
        <v>9</v>
      </c>
      <c r="U56" s="22"/>
      <c r="V56" s="22"/>
      <c r="W56" s="22">
        <v>25</v>
      </c>
      <c r="X56" s="22">
        <v>31</v>
      </c>
      <c r="Y56" s="25"/>
      <c r="Z56" s="25"/>
    </row>
    <row r="57" spans="1:26" ht="26.25" x14ac:dyDescent="0.4">
      <c r="A57" s="28" t="s">
        <v>171</v>
      </c>
      <c r="B57" s="27" t="s">
        <v>66</v>
      </c>
      <c r="C57" s="22">
        <v>84</v>
      </c>
      <c r="D57" s="22">
        <v>29</v>
      </c>
      <c r="E57" s="22"/>
      <c r="F57" s="22"/>
      <c r="G57" s="22">
        <v>53</v>
      </c>
      <c r="H57" s="22">
        <v>19</v>
      </c>
      <c r="I57" s="22"/>
      <c r="J57" s="22"/>
      <c r="K57" s="22"/>
      <c r="L57" s="22">
        <v>26</v>
      </c>
      <c r="M57" s="22">
        <v>42</v>
      </c>
      <c r="N57" s="22">
        <v>55</v>
      </c>
      <c r="O57" s="22">
        <v>51</v>
      </c>
      <c r="P57" s="22">
        <v>65</v>
      </c>
      <c r="Q57" s="22"/>
      <c r="R57" s="22"/>
      <c r="S57" s="22">
        <v>96</v>
      </c>
      <c r="T57" s="22">
        <v>93</v>
      </c>
      <c r="U57" s="22">
        <v>76</v>
      </c>
      <c r="V57" s="22">
        <v>30</v>
      </c>
      <c r="W57" s="22"/>
      <c r="X57" s="22"/>
      <c r="Y57" s="25"/>
      <c r="Z57" s="25"/>
    </row>
    <row r="58" spans="1:26" ht="26.25" x14ac:dyDescent="0.4">
      <c r="A58" s="28" t="s">
        <v>309</v>
      </c>
      <c r="B58" s="27" t="s">
        <v>66</v>
      </c>
      <c r="C58" s="22">
        <v>37</v>
      </c>
      <c r="D58" s="22">
        <v>24</v>
      </c>
      <c r="E58" s="22">
        <v>30</v>
      </c>
      <c r="F58" s="22">
        <v>21</v>
      </c>
      <c r="G58" s="22">
        <v>19</v>
      </c>
      <c r="H58" s="22">
        <v>11</v>
      </c>
      <c r="I58" s="22"/>
      <c r="J58" s="22"/>
      <c r="K58" s="22"/>
      <c r="L58" s="22">
        <v>19</v>
      </c>
      <c r="M58" s="22">
        <v>12</v>
      </c>
      <c r="N58" s="22">
        <v>40</v>
      </c>
      <c r="O58" s="22">
        <v>12</v>
      </c>
      <c r="P58" s="22">
        <v>39</v>
      </c>
      <c r="Q58" s="22"/>
      <c r="R58" s="22"/>
      <c r="S58" s="22">
        <v>53</v>
      </c>
      <c r="T58" s="22">
        <v>46</v>
      </c>
      <c r="U58" s="22">
        <v>23</v>
      </c>
      <c r="V58" s="22">
        <v>16</v>
      </c>
      <c r="W58" s="22"/>
      <c r="X58" s="22"/>
      <c r="Y58" s="25"/>
      <c r="Z58" s="25"/>
    </row>
    <row r="59" spans="1:26" ht="26.25" x14ac:dyDescent="0.4">
      <c r="A59" s="28" t="s">
        <v>70</v>
      </c>
      <c r="B59" s="27" t="s">
        <v>353</v>
      </c>
      <c r="C59" s="22">
        <v>43</v>
      </c>
      <c r="D59" s="22">
        <v>25</v>
      </c>
      <c r="E59" s="22">
        <v>48</v>
      </c>
      <c r="F59" s="22">
        <v>27</v>
      </c>
      <c r="G59" s="22">
        <v>19</v>
      </c>
      <c r="H59" s="22"/>
      <c r="I59" s="22">
        <v>18</v>
      </c>
      <c r="J59" s="22">
        <v>37</v>
      </c>
      <c r="K59" s="22">
        <v>25</v>
      </c>
      <c r="L59" s="22">
        <v>22</v>
      </c>
      <c r="M59" s="22">
        <v>30</v>
      </c>
      <c r="N59" s="22">
        <v>43</v>
      </c>
      <c r="O59" s="22"/>
      <c r="P59" s="22"/>
      <c r="Q59" s="22"/>
      <c r="R59" s="22"/>
      <c r="S59" s="22">
        <v>34</v>
      </c>
      <c r="T59" s="22">
        <v>28</v>
      </c>
      <c r="U59" s="22">
        <v>41</v>
      </c>
      <c r="V59" s="22">
        <v>28</v>
      </c>
      <c r="W59" s="22">
        <v>26</v>
      </c>
      <c r="X59" s="22">
        <v>46</v>
      </c>
      <c r="Y59" s="25"/>
      <c r="Z59" s="25"/>
    </row>
    <row r="60" spans="1:26" ht="26.25" x14ac:dyDescent="0.4">
      <c r="A60" s="28" t="s">
        <v>247</v>
      </c>
      <c r="B60" s="27" t="s">
        <v>248</v>
      </c>
      <c r="C60" s="22">
        <v>31</v>
      </c>
      <c r="D60" s="22">
        <v>17</v>
      </c>
      <c r="E60" s="22">
        <v>24</v>
      </c>
      <c r="F60" s="22">
        <v>9</v>
      </c>
      <c r="G60" s="22"/>
      <c r="H60" s="22"/>
      <c r="I60" s="22"/>
      <c r="J60" s="22"/>
      <c r="K60" s="22"/>
      <c r="L60" s="22">
        <v>22</v>
      </c>
      <c r="M60" s="22">
        <v>17</v>
      </c>
      <c r="N60" s="22">
        <v>31</v>
      </c>
      <c r="O60" s="22">
        <v>16</v>
      </c>
      <c r="P60" s="22">
        <v>45</v>
      </c>
      <c r="Q60" s="22">
        <v>22</v>
      </c>
      <c r="R60" s="22">
        <v>44</v>
      </c>
      <c r="S60" s="22"/>
      <c r="T60" s="22"/>
      <c r="U60" s="22"/>
      <c r="V60" s="22"/>
      <c r="W60" s="22">
        <v>23</v>
      </c>
      <c r="X60" s="22">
        <v>48</v>
      </c>
      <c r="Y60" s="25"/>
      <c r="Z60" s="25"/>
    </row>
    <row r="61" spans="1:26" ht="26.25" x14ac:dyDescent="0.4">
      <c r="A61" s="28" t="s">
        <v>297</v>
      </c>
      <c r="B61" s="27" t="s">
        <v>205</v>
      </c>
      <c r="C61" s="22">
        <v>26</v>
      </c>
      <c r="D61" s="22">
        <v>22</v>
      </c>
      <c r="E61" s="22">
        <v>28</v>
      </c>
      <c r="F61" s="22">
        <v>13</v>
      </c>
      <c r="G61" s="22"/>
      <c r="H61" s="22"/>
      <c r="I61" s="22">
        <v>33</v>
      </c>
      <c r="J61" s="22">
        <v>38</v>
      </c>
      <c r="K61" s="22">
        <v>36</v>
      </c>
      <c r="L61" s="22">
        <v>27</v>
      </c>
      <c r="M61" s="22">
        <v>26</v>
      </c>
      <c r="N61" s="22">
        <v>41</v>
      </c>
      <c r="O61" s="22">
        <v>14</v>
      </c>
      <c r="P61" s="22">
        <v>45</v>
      </c>
      <c r="Q61" s="22">
        <v>21</v>
      </c>
      <c r="R61" s="22">
        <v>54</v>
      </c>
      <c r="S61" s="22">
        <v>23</v>
      </c>
      <c r="T61" s="22">
        <v>42</v>
      </c>
      <c r="U61" s="22"/>
      <c r="V61" s="22"/>
      <c r="W61" s="22"/>
      <c r="X61" s="22"/>
      <c r="Y61" s="25">
        <v>33</v>
      </c>
      <c r="Z61" s="25">
        <v>40</v>
      </c>
    </row>
    <row r="62" spans="1:26" ht="26.25" x14ac:dyDescent="0.4">
      <c r="A62" s="28" t="s">
        <v>221</v>
      </c>
      <c r="B62" s="27" t="s">
        <v>222</v>
      </c>
      <c r="C62" s="22">
        <v>40</v>
      </c>
      <c r="D62" s="22">
        <v>23</v>
      </c>
      <c r="E62" s="22">
        <v>33</v>
      </c>
      <c r="F62" s="22">
        <v>21</v>
      </c>
      <c r="G62" s="22"/>
      <c r="H62" s="22"/>
      <c r="I62" s="22"/>
      <c r="J62" s="22"/>
      <c r="K62" s="22"/>
      <c r="L62" s="22">
        <v>28</v>
      </c>
      <c r="M62" s="22">
        <v>27</v>
      </c>
      <c r="N62" s="22">
        <v>43</v>
      </c>
      <c r="O62" s="22">
        <v>42</v>
      </c>
      <c r="P62" s="22">
        <v>66</v>
      </c>
      <c r="Q62" s="22"/>
      <c r="R62" s="22"/>
      <c r="S62" s="22">
        <v>48</v>
      </c>
      <c r="T62" s="22">
        <v>35</v>
      </c>
      <c r="U62" s="22">
        <v>37</v>
      </c>
      <c r="V62" s="22">
        <v>17</v>
      </c>
      <c r="W62" s="22">
        <v>30</v>
      </c>
      <c r="X62" s="22">
        <v>52</v>
      </c>
      <c r="Y62" s="22"/>
      <c r="Z62" s="22"/>
    </row>
    <row r="63" spans="1:26" ht="26.25" x14ac:dyDescent="0.4">
      <c r="A63" s="28" t="s">
        <v>253</v>
      </c>
      <c r="B63" s="27" t="s">
        <v>254</v>
      </c>
      <c r="C63" s="22">
        <v>38</v>
      </c>
      <c r="D63" s="22">
        <v>10</v>
      </c>
      <c r="E63" s="22">
        <v>36</v>
      </c>
      <c r="F63" s="22">
        <v>14</v>
      </c>
      <c r="G63" s="22"/>
      <c r="H63" s="22"/>
      <c r="I63" s="22">
        <v>28</v>
      </c>
      <c r="J63" s="22">
        <v>36</v>
      </c>
      <c r="K63" s="22">
        <v>34</v>
      </c>
      <c r="L63" s="22">
        <v>24</v>
      </c>
      <c r="M63" s="22">
        <v>17</v>
      </c>
      <c r="N63" s="22">
        <v>24</v>
      </c>
      <c r="O63" s="22">
        <v>15</v>
      </c>
      <c r="P63" s="22">
        <v>54</v>
      </c>
      <c r="Q63" s="22">
        <v>24</v>
      </c>
      <c r="R63" s="22">
        <v>36</v>
      </c>
      <c r="S63" s="22">
        <v>21</v>
      </c>
      <c r="T63" s="22">
        <v>27</v>
      </c>
      <c r="U63" s="22"/>
      <c r="V63" s="22"/>
      <c r="W63" s="22">
        <v>22</v>
      </c>
      <c r="X63" s="22">
        <v>50</v>
      </c>
      <c r="Y63" s="25"/>
      <c r="Z63" s="25"/>
    </row>
    <row r="64" spans="1:26" ht="26.25" x14ac:dyDescent="0.4">
      <c r="A64" s="28" t="s">
        <v>261</v>
      </c>
      <c r="B64" s="27" t="s">
        <v>310</v>
      </c>
      <c r="C64" s="22">
        <v>63</v>
      </c>
      <c r="D64" s="22">
        <v>34</v>
      </c>
      <c r="E64" s="22">
        <v>55</v>
      </c>
      <c r="F64" s="22">
        <v>24</v>
      </c>
      <c r="G64" s="22">
        <v>61</v>
      </c>
      <c r="H64" s="22">
        <v>19</v>
      </c>
      <c r="I64" s="22">
        <v>36</v>
      </c>
      <c r="J64" s="22">
        <v>60</v>
      </c>
      <c r="K64" s="22">
        <v>53</v>
      </c>
      <c r="L64" s="22">
        <v>31</v>
      </c>
      <c r="M64" s="22">
        <v>30</v>
      </c>
      <c r="N64" s="22">
        <v>51</v>
      </c>
      <c r="O64" s="22">
        <v>36</v>
      </c>
      <c r="P64" s="22">
        <v>58</v>
      </c>
      <c r="Q64" s="22"/>
      <c r="R64" s="22"/>
      <c r="S64" s="22">
        <v>92</v>
      </c>
      <c r="T64" s="22">
        <v>94</v>
      </c>
      <c r="U64" s="22">
        <v>52</v>
      </c>
      <c r="V64" s="22">
        <v>25</v>
      </c>
      <c r="W64" s="22"/>
      <c r="X64" s="22"/>
      <c r="Y64" s="25"/>
      <c r="Z64" s="25"/>
    </row>
    <row r="65" spans="1:26" ht="26.25" x14ac:dyDescent="0.4">
      <c r="A65" s="28" t="s">
        <v>256</v>
      </c>
      <c r="B65" s="27" t="s">
        <v>138</v>
      </c>
      <c r="C65" s="22">
        <v>15</v>
      </c>
      <c r="D65" s="22">
        <v>14</v>
      </c>
      <c r="E65" s="22">
        <v>4</v>
      </c>
      <c r="F65" s="22">
        <v>8</v>
      </c>
      <c r="G65" s="22"/>
      <c r="H65" s="22"/>
      <c r="I65" s="22"/>
      <c r="J65" s="22"/>
      <c r="K65" s="22"/>
      <c r="L65" s="22">
        <v>13</v>
      </c>
      <c r="M65" s="22">
        <v>12</v>
      </c>
      <c r="N65" s="22">
        <v>8</v>
      </c>
      <c r="O65" s="22">
        <v>11</v>
      </c>
      <c r="P65" s="22">
        <v>12</v>
      </c>
      <c r="Q65" s="22"/>
      <c r="R65" s="22"/>
      <c r="S65" s="22">
        <v>5</v>
      </c>
      <c r="T65" s="22">
        <v>12</v>
      </c>
      <c r="U65" s="22"/>
      <c r="V65" s="22"/>
      <c r="W65" s="22">
        <v>21</v>
      </c>
      <c r="X65" s="22">
        <v>7</v>
      </c>
      <c r="Y65" s="25"/>
      <c r="Z65" s="25"/>
    </row>
    <row r="66" spans="1:26" ht="26.25" x14ac:dyDescent="0.4">
      <c r="A66" s="28" t="s">
        <v>287</v>
      </c>
      <c r="B66" s="27" t="s">
        <v>138</v>
      </c>
      <c r="C66" s="22">
        <v>3</v>
      </c>
      <c r="D66" s="22">
        <v>3</v>
      </c>
      <c r="E66" s="22">
        <v>4</v>
      </c>
      <c r="F66" s="22">
        <v>2</v>
      </c>
      <c r="G66" s="22"/>
      <c r="H66" s="22"/>
      <c r="I66" s="22">
        <v>10</v>
      </c>
      <c r="J66" s="22">
        <v>12</v>
      </c>
      <c r="K66" s="22">
        <v>7</v>
      </c>
      <c r="L66" s="22">
        <v>11</v>
      </c>
      <c r="M66" s="22">
        <v>11</v>
      </c>
      <c r="N66" s="22">
        <v>2</v>
      </c>
      <c r="O66" s="22"/>
      <c r="P66" s="22"/>
      <c r="Q66" s="22"/>
      <c r="R66" s="22"/>
      <c r="S66" s="22">
        <v>6</v>
      </c>
      <c r="T66" s="22">
        <v>7</v>
      </c>
      <c r="U66" s="22"/>
      <c r="V66" s="22"/>
      <c r="W66" s="22"/>
      <c r="X66" s="22"/>
      <c r="Y66" s="25"/>
      <c r="Z66" s="25"/>
    </row>
    <row r="67" spans="1:26" ht="26.25" x14ac:dyDescent="0.4">
      <c r="A67" s="28" t="s">
        <v>277</v>
      </c>
      <c r="B67" s="27" t="s">
        <v>138</v>
      </c>
      <c r="C67" s="22">
        <v>11</v>
      </c>
      <c r="D67" s="22">
        <v>14</v>
      </c>
      <c r="E67" s="22">
        <v>14</v>
      </c>
      <c r="F67" s="22">
        <v>9</v>
      </c>
      <c r="G67" s="22"/>
      <c r="H67" s="22"/>
      <c r="I67" s="22">
        <v>26</v>
      </c>
      <c r="J67" s="22">
        <v>24</v>
      </c>
      <c r="K67" s="22">
        <v>12</v>
      </c>
      <c r="L67" s="22">
        <v>22</v>
      </c>
      <c r="M67" s="22">
        <v>25</v>
      </c>
      <c r="N67" s="22">
        <v>14</v>
      </c>
      <c r="O67" s="22">
        <v>14</v>
      </c>
      <c r="P67" s="22">
        <v>26</v>
      </c>
      <c r="Q67" s="22">
        <v>19</v>
      </c>
      <c r="R67" s="22">
        <v>10</v>
      </c>
      <c r="S67" s="22">
        <v>17</v>
      </c>
      <c r="T67" s="22">
        <v>10</v>
      </c>
      <c r="U67" s="22"/>
      <c r="V67" s="22"/>
      <c r="W67" s="22">
        <v>14</v>
      </c>
      <c r="X67" s="22">
        <v>28</v>
      </c>
      <c r="Y67" s="25"/>
      <c r="Z67" s="25"/>
    </row>
    <row r="68" spans="1:26" ht="26.25" x14ac:dyDescent="0.4">
      <c r="A68" s="28" t="s">
        <v>245</v>
      </c>
      <c r="B68" s="27" t="s">
        <v>246</v>
      </c>
      <c r="C68" s="22">
        <v>41</v>
      </c>
      <c r="D68" s="22">
        <v>26</v>
      </c>
      <c r="E68" s="22">
        <v>47</v>
      </c>
      <c r="F68" s="22">
        <v>28</v>
      </c>
      <c r="G68" s="22">
        <v>25</v>
      </c>
      <c r="H68" s="22">
        <v>20</v>
      </c>
      <c r="I68" s="22">
        <v>44</v>
      </c>
      <c r="J68" s="22">
        <v>51</v>
      </c>
      <c r="K68" s="22">
        <v>52</v>
      </c>
      <c r="L68" s="22">
        <v>45</v>
      </c>
      <c r="M68" s="22">
        <v>31</v>
      </c>
      <c r="N68" s="22">
        <v>55</v>
      </c>
      <c r="O68" s="22"/>
      <c r="P68" s="22"/>
      <c r="Q68" s="22"/>
      <c r="R68" s="22"/>
      <c r="S68" s="22">
        <v>40</v>
      </c>
      <c r="T68" s="22">
        <v>36</v>
      </c>
      <c r="U68" s="22">
        <v>25</v>
      </c>
      <c r="V68" s="22">
        <v>22</v>
      </c>
      <c r="W68" s="22">
        <v>25</v>
      </c>
      <c r="X68" s="22">
        <v>69</v>
      </c>
      <c r="Y68" s="25"/>
      <c r="Z68" s="25"/>
    </row>
    <row r="69" spans="1:26" ht="26.25" x14ac:dyDescent="0.4">
      <c r="A69" s="28" t="s">
        <v>124</v>
      </c>
      <c r="B69" s="27" t="s">
        <v>328</v>
      </c>
      <c r="C69" s="22">
        <v>47</v>
      </c>
      <c r="D69" s="22">
        <v>31</v>
      </c>
      <c r="E69" s="22">
        <v>40</v>
      </c>
      <c r="F69" s="22">
        <v>18</v>
      </c>
      <c r="G69" s="22">
        <v>32</v>
      </c>
      <c r="H69" s="22">
        <v>11</v>
      </c>
      <c r="I69" s="22">
        <v>31</v>
      </c>
      <c r="J69" s="22">
        <v>48</v>
      </c>
      <c r="K69" s="22">
        <v>24</v>
      </c>
      <c r="L69" s="22">
        <v>24</v>
      </c>
      <c r="M69" s="22">
        <v>16</v>
      </c>
      <c r="N69" s="22">
        <v>25</v>
      </c>
      <c r="O69" s="22"/>
      <c r="P69" s="22"/>
      <c r="Q69" s="22"/>
      <c r="R69" s="22"/>
      <c r="S69" s="22">
        <v>64</v>
      </c>
      <c r="T69" s="22">
        <v>40</v>
      </c>
      <c r="U69" s="22">
        <v>22</v>
      </c>
      <c r="V69" s="22">
        <v>24</v>
      </c>
      <c r="W69" s="22"/>
      <c r="X69" s="22"/>
      <c r="Y69" s="25">
        <v>22</v>
      </c>
      <c r="Z69" s="25">
        <v>27</v>
      </c>
    </row>
    <row r="70" spans="1:26" ht="26.25" x14ac:dyDescent="0.4">
      <c r="A70" s="28" t="s">
        <v>258</v>
      </c>
      <c r="B70" s="27" t="s">
        <v>175</v>
      </c>
      <c r="C70" s="22">
        <v>29</v>
      </c>
      <c r="D70" s="22">
        <v>19</v>
      </c>
      <c r="E70" s="22">
        <v>20</v>
      </c>
      <c r="F70" s="22">
        <v>15</v>
      </c>
      <c r="G70" s="22"/>
      <c r="H70" s="22">
        <v>35</v>
      </c>
      <c r="I70" s="22">
        <v>49</v>
      </c>
      <c r="J70" s="22">
        <v>42</v>
      </c>
      <c r="K70" s="22"/>
      <c r="L70" s="22">
        <v>22</v>
      </c>
      <c r="M70" s="22">
        <v>24</v>
      </c>
      <c r="N70" s="22">
        <v>24</v>
      </c>
      <c r="O70" s="22">
        <v>22</v>
      </c>
      <c r="P70" s="22">
        <v>39</v>
      </c>
      <c r="Q70" s="22"/>
      <c r="R70" s="22"/>
      <c r="S70" s="22">
        <v>22</v>
      </c>
      <c r="T70" s="22">
        <v>16</v>
      </c>
      <c r="U70" s="22"/>
      <c r="V70" s="22"/>
      <c r="W70" s="22">
        <v>21</v>
      </c>
      <c r="X70" s="22">
        <v>45</v>
      </c>
      <c r="Y70" s="25">
        <v>23</v>
      </c>
      <c r="Z70" s="25">
        <v>32</v>
      </c>
    </row>
    <row r="71" spans="1:26" ht="26.25" x14ac:dyDescent="0.4">
      <c r="A71" s="28" t="s">
        <v>198</v>
      </c>
      <c r="B71" s="27" t="s">
        <v>175</v>
      </c>
      <c r="C71" s="22">
        <v>59</v>
      </c>
      <c r="D71" s="22">
        <v>23</v>
      </c>
      <c r="E71" s="22">
        <v>33</v>
      </c>
      <c r="F71" s="22">
        <v>15</v>
      </c>
      <c r="G71" s="22"/>
      <c r="H71" s="22"/>
      <c r="I71" s="22">
        <v>19</v>
      </c>
      <c r="J71" s="22">
        <v>40</v>
      </c>
      <c r="K71" s="22">
        <v>32</v>
      </c>
      <c r="L71" s="22">
        <v>28</v>
      </c>
      <c r="M71" s="22">
        <v>19</v>
      </c>
      <c r="N71" s="22">
        <v>8</v>
      </c>
      <c r="O71" s="22">
        <v>23</v>
      </c>
      <c r="P71" s="22">
        <v>62</v>
      </c>
      <c r="Q71" s="22"/>
      <c r="R71" s="22"/>
      <c r="S71" s="22">
        <v>32</v>
      </c>
      <c r="T71" s="22">
        <v>34</v>
      </c>
      <c r="U71" s="22"/>
      <c r="V71" s="22"/>
      <c r="W71" s="22">
        <v>28</v>
      </c>
      <c r="X71" s="22">
        <v>51</v>
      </c>
      <c r="Y71" s="22"/>
      <c r="Z71" s="22"/>
    </row>
    <row r="72" spans="1:26" ht="26.25" x14ac:dyDescent="0.4">
      <c r="A72" s="28" t="s">
        <v>281</v>
      </c>
      <c r="B72" s="27" t="s">
        <v>282</v>
      </c>
      <c r="C72" s="22">
        <v>13</v>
      </c>
      <c r="D72" s="22">
        <v>18</v>
      </c>
      <c r="E72" s="22"/>
      <c r="F72" s="22"/>
      <c r="G72" s="22"/>
      <c r="H72" s="22"/>
      <c r="I72" s="22"/>
      <c r="J72" s="22"/>
      <c r="K72" s="22"/>
      <c r="L72" s="22">
        <v>23</v>
      </c>
      <c r="M72" s="22">
        <v>25</v>
      </c>
      <c r="N72" s="22">
        <v>40</v>
      </c>
      <c r="O72" s="22">
        <v>17</v>
      </c>
      <c r="P72" s="22">
        <v>52</v>
      </c>
      <c r="Q72" s="22">
        <v>24</v>
      </c>
      <c r="R72" s="22">
        <v>37</v>
      </c>
      <c r="S72" s="22"/>
      <c r="T72" s="22">
        <v>4</v>
      </c>
      <c r="U72" s="22"/>
      <c r="V72" s="22"/>
      <c r="W72" s="22">
        <v>30</v>
      </c>
      <c r="X72" s="22">
        <v>48</v>
      </c>
      <c r="Y72" s="25"/>
      <c r="Z72" s="25"/>
    </row>
    <row r="73" spans="1:26" ht="26.25" x14ac:dyDescent="0.4">
      <c r="A73" s="28" t="s">
        <v>216</v>
      </c>
      <c r="B73" s="27" t="s">
        <v>197</v>
      </c>
      <c r="C73" s="22">
        <v>51</v>
      </c>
      <c r="D73" s="22">
        <v>25</v>
      </c>
      <c r="E73" s="22">
        <v>32</v>
      </c>
      <c r="F73" s="22">
        <v>19</v>
      </c>
      <c r="G73" s="22"/>
      <c r="H73" s="22"/>
      <c r="I73" s="22"/>
      <c r="J73" s="22"/>
      <c r="K73" s="22"/>
      <c r="L73" s="22">
        <v>27</v>
      </c>
      <c r="M73" s="22">
        <v>23</v>
      </c>
      <c r="N73" s="22">
        <v>42</v>
      </c>
      <c r="O73" s="22"/>
      <c r="P73" s="22"/>
      <c r="Q73" s="22">
        <v>35</v>
      </c>
      <c r="R73" s="22">
        <v>84</v>
      </c>
      <c r="S73" s="22">
        <v>51</v>
      </c>
      <c r="T73" s="22">
        <v>75</v>
      </c>
      <c r="U73" s="22"/>
      <c r="V73" s="22"/>
      <c r="W73" s="22">
        <v>31</v>
      </c>
      <c r="X73" s="22">
        <v>52</v>
      </c>
      <c r="Y73" s="22">
        <v>33</v>
      </c>
      <c r="Z73" s="22">
        <v>44</v>
      </c>
    </row>
    <row r="74" spans="1:26" ht="26.25" x14ac:dyDescent="0.4">
      <c r="A74" s="28" t="s">
        <v>318</v>
      </c>
      <c r="B74" s="27" t="s">
        <v>319</v>
      </c>
      <c r="C74" s="22">
        <v>52</v>
      </c>
      <c r="D74" s="22">
        <v>30</v>
      </c>
      <c r="E74" s="22">
        <v>36</v>
      </c>
      <c r="F74" s="22">
        <v>18</v>
      </c>
      <c r="G74" s="22"/>
      <c r="H74" s="22"/>
      <c r="I74" s="22">
        <v>41</v>
      </c>
      <c r="J74" s="22">
        <v>67</v>
      </c>
      <c r="K74" s="22">
        <v>45</v>
      </c>
      <c r="L74" s="22">
        <v>26</v>
      </c>
      <c r="M74" s="22">
        <v>34</v>
      </c>
      <c r="N74" s="22">
        <v>56</v>
      </c>
      <c r="O74" s="22">
        <v>35</v>
      </c>
      <c r="P74" s="22">
        <v>44</v>
      </c>
      <c r="Q74" s="22">
        <v>27</v>
      </c>
      <c r="R74" s="22">
        <v>77</v>
      </c>
      <c r="S74" s="22">
        <v>44</v>
      </c>
      <c r="T74" s="22">
        <v>48</v>
      </c>
      <c r="U74" s="22"/>
      <c r="V74" s="22"/>
      <c r="W74" s="22"/>
      <c r="X74" s="22"/>
      <c r="Y74" s="25">
        <v>29</v>
      </c>
      <c r="Z74" s="25">
        <v>64</v>
      </c>
    </row>
    <row r="75" spans="1:26" ht="26.25" x14ac:dyDescent="0.4">
      <c r="A75" s="28" t="s">
        <v>267</v>
      </c>
      <c r="B75" s="27" t="s">
        <v>268</v>
      </c>
      <c r="C75" s="22"/>
      <c r="D75" s="22"/>
      <c r="E75" s="22">
        <v>10</v>
      </c>
      <c r="F75" s="22"/>
      <c r="G75" s="22"/>
      <c r="H75" s="22"/>
      <c r="I75" s="22">
        <v>21</v>
      </c>
      <c r="J75" s="22">
        <v>33</v>
      </c>
      <c r="K75" s="22">
        <v>10</v>
      </c>
      <c r="L75" s="22">
        <v>20</v>
      </c>
      <c r="M75" s="22">
        <v>15</v>
      </c>
      <c r="N75" s="22">
        <v>11</v>
      </c>
      <c r="O75" s="22"/>
      <c r="P75" s="22"/>
      <c r="Q75" s="22"/>
      <c r="R75" s="22"/>
      <c r="S75" s="22">
        <v>3</v>
      </c>
      <c r="T75" s="22">
        <v>6</v>
      </c>
      <c r="U75" s="22"/>
      <c r="V75" s="22"/>
      <c r="W75" s="22">
        <v>17</v>
      </c>
      <c r="X75" s="22">
        <v>0</v>
      </c>
      <c r="Y75" s="25"/>
      <c r="Z75" s="25"/>
    </row>
    <row r="76" spans="1:26" ht="26.25" x14ac:dyDescent="0.4">
      <c r="A76" s="28" t="s">
        <v>113</v>
      </c>
      <c r="B76" s="27" t="s">
        <v>257</v>
      </c>
      <c r="C76" s="22">
        <v>37</v>
      </c>
      <c r="D76" s="22">
        <v>30</v>
      </c>
      <c r="E76" s="22">
        <v>29</v>
      </c>
      <c r="F76" s="22">
        <v>16</v>
      </c>
      <c r="G76" s="22">
        <v>15</v>
      </c>
      <c r="H76" s="22">
        <v>6</v>
      </c>
      <c r="I76" s="22">
        <v>34</v>
      </c>
      <c r="J76" s="22">
        <v>49</v>
      </c>
      <c r="K76" s="22">
        <v>39</v>
      </c>
      <c r="L76" s="22">
        <v>24</v>
      </c>
      <c r="M76" s="22">
        <v>27</v>
      </c>
      <c r="N76" s="22">
        <v>45</v>
      </c>
      <c r="O76" s="22"/>
      <c r="P76" s="22"/>
      <c r="Q76" s="22"/>
      <c r="R76" s="22"/>
      <c r="S76" s="22">
        <v>29</v>
      </c>
      <c r="T76" s="22">
        <v>25</v>
      </c>
      <c r="U76" s="22">
        <v>24</v>
      </c>
      <c r="V76" s="22">
        <v>24</v>
      </c>
      <c r="W76" s="22">
        <v>21</v>
      </c>
      <c r="X76" s="22">
        <v>48</v>
      </c>
      <c r="Y76" s="25"/>
      <c r="Z76" s="25"/>
    </row>
    <row r="77" spans="1:26" ht="26.25" x14ac:dyDescent="0.4">
      <c r="A77" s="28" t="s">
        <v>302</v>
      </c>
      <c r="B77" s="27" t="s">
        <v>303</v>
      </c>
      <c r="C77" s="22">
        <v>32</v>
      </c>
      <c r="D77" s="22">
        <v>17</v>
      </c>
      <c r="E77" s="22">
        <v>33</v>
      </c>
      <c r="F77" s="22">
        <v>20</v>
      </c>
      <c r="G77" s="22">
        <v>32</v>
      </c>
      <c r="H77" s="22">
        <v>10</v>
      </c>
      <c r="I77" s="22">
        <v>26</v>
      </c>
      <c r="J77" s="22">
        <v>47</v>
      </c>
      <c r="K77" s="22">
        <v>21</v>
      </c>
      <c r="L77" s="22">
        <v>20</v>
      </c>
      <c r="M77" s="22">
        <v>20</v>
      </c>
      <c r="N77" s="22">
        <v>55</v>
      </c>
      <c r="O77" s="22">
        <v>24</v>
      </c>
      <c r="P77" s="22">
        <v>40</v>
      </c>
      <c r="Q77" s="22"/>
      <c r="R77" s="22"/>
      <c r="S77" s="22">
        <v>45</v>
      </c>
      <c r="T77" s="22">
        <v>30</v>
      </c>
      <c r="U77" s="22">
        <v>25</v>
      </c>
      <c r="V77" s="22">
        <v>25</v>
      </c>
      <c r="W77" s="22"/>
      <c r="X77" s="22"/>
      <c r="Y77" s="25">
        <v>25</v>
      </c>
      <c r="Z77" s="25">
        <v>35</v>
      </c>
    </row>
    <row r="78" spans="1:26" ht="26.25" x14ac:dyDescent="0.4">
      <c r="A78" s="28" t="s">
        <v>249</v>
      </c>
      <c r="B78" s="27" t="s">
        <v>250</v>
      </c>
      <c r="C78" s="22">
        <v>14</v>
      </c>
      <c r="D78" s="22">
        <v>19</v>
      </c>
      <c r="E78" s="22">
        <v>23</v>
      </c>
      <c r="F78" s="22">
        <v>11</v>
      </c>
      <c r="G78" s="22"/>
      <c r="H78" s="22"/>
      <c r="I78" s="22">
        <v>16</v>
      </c>
      <c r="J78" s="22">
        <v>41</v>
      </c>
      <c r="K78" s="22">
        <v>33</v>
      </c>
      <c r="L78" s="22">
        <v>19</v>
      </c>
      <c r="M78" s="22">
        <v>27</v>
      </c>
      <c r="N78" s="22">
        <v>34</v>
      </c>
      <c r="O78" s="22"/>
      <c r="P78" s="22"/>
      <c r="Q78" s="22"/>
      <c r="R78" s="22"/>
      <c r="S78" s="22">
        <v>6</v>
      </c>
      <c r="T78" s="22">
        <v>8</v>
      </c>
      <c r="U78" s="22"/>
      <c r="V78" s="22"/>
      <c r="W78" s="22">
        <v>22</v>
      </c>
      <c r="X78" s="22">
        <v>32</v>
      </c>
      <c r="Y78" s="25">
        <v>22</v>
      </c>
      <c r="Z78" s="25">
        <v>20</v>
      </c>
    </row>
    <row r="79" spans="1:26" ht="26.25" x14ac:dyDescent="0.4">
      <c r="A79" s="28" t="s">
        <v>269</v>
      </c>
      <c r="B79" s="27" t="s">
        <v>270</v>
      </c>
      <c r="C79" s="22">
        <v>10</v>
      </c>
      <c r="D79" s="22">
        <v>11</v>
      </c>
      <c r="E79" s="22">
        <v>14</v>
      </c>
      <c r="F79" s="22">
        <v>15</v>
      </c>
      <c r="G79" s="22"/>
      <c r="H79" s="22"/>
      <c r="I79" s="22">
        <v>30</v>
      </c>
      <c r="J79" s="22">
        <v>57</v>
      </c>
      <c r="K79" s="22">
        <v>26</v>
      </c>
      <c r="L79" s="22">
        <v>24</v>
      </c>
      <c r="M79" s="22">
        <v>27</v>
      </c>
      <c r="N79" s="22">
        <v>24</v>
      </c>
      <c r="O79" s="22">
        <v>17</v>
      </c>
      <c r="P79" s="22">
        <v>31</v>
      </c>
      <c r="Q79" s="22"/>
      <c r="R79" s="22"/>
      <c r="S79" s="22">
        <v>30</v>
      </c>
      <c r="T79" s="22">
        <v>57</v>
      </c>
      <c r="U79" s="22">
        <v>25</v>
      </c>
      <c r="V79" s="22">
        <v>20</v>
      </c>
      <c r="W79" s="22">
        <v>17</v>
      </c>
      <c r="X79" s="22">
        <v>29</v>
      </c>
      <c r="Y79" s="25"/>
      <c r="Z79" s="25"/>
    </row>
    <row r="80" spans="1:26" ht="26.25" x14ac:dyDescent="0.4">
      <c r="A80" s="28" t="s">
        <v>307</v>
      </c>
      <c r="B80" s="27" t="s">
        <v>308</v>
      </c>
      <c r="C80" s="22">
        <v>47</v>
      </c>
      <c r="D80" s="22">
        <v>31</v>
      </c>
      <c r="E80" s="22">
        <v>30</v>
      </c>
      <c r="F80" s="22">
        <v>15</v>
      </c>
      <c r="G80" s="22">
        <v>19</v>
      </c>
      <c r="H80" s="22">
        <v>8</v>
      </c>
      <c r="I80" s="22">
        <v>34</v>
      </c>
      <c r="J80" s="22">
        <v>48</v>
      </c>
      <c r="K80" s="22">
        <v>33</v>
      </c>
      <c r="L80" s="22">
        <v>30</v>
      </c>
      <c r="M80" s="22">
        <v>20</v>
      </c>
      <c r="N80" s="22">
        <v>27</v>
      </c>
      <c r="O80" s="22"/>
      <c r="P80" s="22"/>
      <c r="Q80" s="22"/>
      <c r="R80" s="22"/>
      <c r="S80" s="22">
        <v>31</v>
      </c>
      <c r="T80" s="22">
        <v>58</v>
      </c>
      <c r="U80" s="22"/>
      <c r="V80" s="22">
        <v>18</v>
      </c>
      <c r="W80" s="22"/>
      <c r="X80" s="22"/>
      <c r="Y80" s="25"/>
      <c r="Z80" s="25"/>
    </row>
    <row r="81" spans="1:26" ht="26.25" x14ac:dyDescent="0.4">
      <c r="A81" s="28"/>
      <c r="B81" s="27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5"/>
      <c r="Z81" s="25"/>
    </row>
    <row r="82" spans="1:26" ht="26.25" x14ac:dyDescent="0.4">
      <c r="A82" s="28"/>
      <c r="B82" s="27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5"/>
      <c r="Z82" s="25"/>
    </row>
    <row r="83" spans="1:26" ht="26.25" x14ac:dyDescent="0.4">
      <c r="A83" s="28"/>
      <c r="B83" s="27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5"/>
      <c r="Z83" s="25"/>
    </row>
    <row r="84" spans="1:26" ht="26.25" x14ac:dyDescent="0.4">
      <c r="A84" s="28"/>
      <c r="B84" s="27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5"/>
      <c r="Z84" s="25"/>
    </row>
    <row r="85" spans="1:26" ht="26.25" x14ac:dyDescent="0.4">
      <c r="A85" s="28"/>
      <c r="B85" s="27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5"/>
      <c r="Z85" s="25"/>
    </row>
    <row r="86" spans="1:26" ht="26.25" x14ac:dyDescent="0.4">
      <c r="A86" s="28"/>
      <c r="B86" s="27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5"/>
      <c r="Z86" s="25"/>
    </row>
    <row r="87" spans="1:26" ht="26.25" x14ac:dyDescent="0.4">
      <c r="A87" s="28"/>
      <c r="B87" s="27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5"/>
      <c r="Z87" s="25"/>
    </row>
    <row r="88" spans="1:26" ht="26.25" x14ac:dyDescent="0.4">
      <c r="A88" s="28"/>
      <c r="B88" s="27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5"/>
      <c r="Z88" s="25"/>
    </row>
    <row r="89" spans="1:26" ht="26.25" x14ac:dyDescent="0.4">
      <c r="A89" s="28"/>
      <c r="B89" s="2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5"/>
      <c r="Z89" s="25"/>
    </row>
    <row r="90" spans="1:26" ht="26.25" x14ac:dyDescent="0.4">
      <c r="A90" s="28"/>
      <c r="B90" s="27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5"/>
      <c r="Z90" s="25"/>
    </row>
    <row r="91" spans="1:26" ht="26.25" x14ac:dyDescent="0.4">
      <c r="A91" s="28"/>
      <c r="B91" s="27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5"/>
      <c r="Z91" s="25"/>
    </row>
    <row r="92" spans="1:26" ht="26.25" x14ac:dyDescent="0.4">
      <c r="A92" s="28"/>
      <c r="B92" s="27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5"/>
      <c r="Z92" s="25"/>
    </row>
    <row r="93" spans="1:26" ht="26.25" x14ac:dyDescent="0.4">
      <c r="A93" s="28"/>
      <c r="B93" s="27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5"/>
      <c r="Z93" s="25"/>
    </row>
    <row r="94" spans="1:26" ht="26.25" x14ac:dyDescent="0.4">
      <c r="A94" s="28"/>
      <c r="B94" s="27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5"/>
      <c r="Z94" s="25"/>
    </row>
    <row r="95" spans="1:26" ht="26.25" x14ac:dyDescent="0.4">
      <c r="A95" s="28"/>
      <c r="B95" s="27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5"/>
      <c r="Z95" s="25"/>
    </row>
    <row r="96" spans="1:26" ht="26.25" x14ac:dyDescent="0.4">
      <c r="A96" s="28"/>
      <c r="B96" s="27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5"/>
      <c r="Z96" s="25"/>
    </row>
    <row r="97" spans="1:26" ht="26.25" x14ac:dyDescent="0.4">
      <c r="A97" s="28"/>
      <c r="B97" s="27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5"/>
      <c r="Z97" s="25"/>
    </row>
    <row r="98" spans="1:26" ht="26.25" x14ac:dyDescent="0.4">
      <c r="A98" s="28"/>
      <c r="B98" s="27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5"/>
      <c r="Z98" s="25"/>
    </row>
    <row r="99" spans="1:26" ht="26.25" x14ac:dyDescent="0.4">
      <c r="A99" s="28"/>
      <c r="B99" s="27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5"/>
      <c r="Z99" s="25"/>
    </row>
    <row r="100" spans="1:26" ht="26.25" x14ac:dyDescent="0.4">
      <c r="A100" s="28"/>
      <c r="B100" s="27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5"/>
      <c r="Z100" s="25"/>
    </row>
    <row r="101" spans="1:26" ht="26.25" x14ac:dyDescent="0.4">
      <c r="A101" s="28"/>
      <c r="B101" s="27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5"/>
      <c r="Z101" s="25"/>
    </row>
    <row r="102" spans="1:26" ht="26.25" x14ac:dyDescent="0.4">
      <c r="A102" s="28"/>
      <c r="B102" s="27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5"/>
      <c r="Z102" s="25"/>
    </row>
    <row r="103" spans="1:26" ht="26.25" x14ac:dyDescent="0.4">
      <c r="A103" s="28"/>
      <c r="B103" s="27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5"/>
      <c r="Z103" s="25"/>
    </row>
    <row r="104" spans="1:26" ht="26.25" x14ac:dyDescent="0.4">
      <c r="A104" s="28"/>
      <c r="B104" s="27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5"/>
      <c r="Z104" s="25"/>
    </row>
    <row r="105" spans="1:26" ht="26.25" x14ac:dyDescent="0.4">
      <c r="A105" s="28"/>
      <c r="B105" s="27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5"/>
      <c r="Z105" s="25"/>
    </row>
    <row r="106" spans="1:26" ht="26.25" x14ac:dyDescent="0.4">
      <c r="A106" s="28"/>
      <c r="B106" s="27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5"/>
      <c r="Z106" s="25"/>
    </row>
    <row r="107" spans="1:26" ht="26.25" x14ac:dyDescent="0.4">
      <c r="A107" s="28"/>
      <c r="B107" s="27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5"/>
      <c r="Z107" s="25"/>
    </row>
    <row r="108" spans="1:26" ht="26.25" x14ac:dyDescent="0.4">
      <c r="A108" s="28"/>
      <c r="B108" s="27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5"/>
      <c r="Z108" s="25"/>
    </row>
    <row r="109" spans="1:26" ht="26.25" x14ac:dyDescent="0.4">
      <c r="A109" s="28"/>
      <c r="B109" s="27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5"/>
      <c r="Z109" s="25"/>
    </row>
    <row r="110" spans="1:26" ht="26.25" x14ac:dyDescent="0.4">
      <c r="A110" s="28"/>
      <c r="B110" s="27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5"/>
      <c r="Z110" s="25"/>
    </row>
    <row r="111" spans="1:26" ht="26.25" x14ac:dyDescent="0.4">
      <c r="A111" s="28"/>
      <c r="B111" s="27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5"/>
      <c r="Z111" s="25"/>
    </row>
    <row r="112" spans="1:26" ht="26.25" x14ac:dyDescent="0.4">
      <c r="A112" s="28"/>
      <c r="B112" s="27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5"/>
      <c r="Z112" s="25"/>
    </row>
    <row r="113" spans="1:26" ht="26.25" x14ac:dyDescent="0.4">
      <c r="A113" s="28"/>
      <c r="B113" s="27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5"/>
      <c r="Z113" s="25"/>
    </row>
    <row r="114" spans="1:26" ht="26.25" x14ac:dyDescent="0.4">
      <c r="A114" s="28"/>
      <c r="B114" s="27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5"/>
      <c r="Z114" s="25"/>
    </row>
    <row r="115" spans="1:26" ht="26.25" x14ac:dyDescent="0.4">
      <c r="A115" s="28"/>
      <c r="B115" s="27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5"/>
      <c r="Z115" s="25"/>
    </row>
    <row r="116" spans="1:26" ht="26.25" x14ac:dyDescent="0.4">
      <c r="A116" s="28"/>
      <c r="B116" s="27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5"/>
      <c r="Z116" s="25"/>
    </row>
    <row r="117" spans="1:26" ht="26.25" x14ac:dyDescent="0.4">
      <c r="A117" s="28"/>
      <c r="B117" s="27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5"/>
      <c r="Z117" s="25"/>
    </row>
    <row r="118" spans="1:26" ht="26.25" x14ac:dyDescent="0.4">
      <c r="A118" s="28"/>
      <c r="B118" s="27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5"/>
      <c r="Z118" s="25"/>
    </row>
    <row r="119" spans="1:26" ht="26.25" x14ac:dyDescent="0.4">
      <c r="A119" s="28"/>
      <c r="B119" s="27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5"/>
      <c r="Z119" s="25"/>
    </row>
    <row r="120" spans="1:26" ht="26.25" x14ac:dyDescent="0.4">
      <c r="A120" s="28"/>
      <c r="B120" s="27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5"/>
      <c r="Z120" s="25"/>
    </row>
    <row r="121" spans="1:26" ht="26.25" x14ac:dyDescent="0.4">
      <c r="A121" s="28"/>
      <c r="B121" s="27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5"/>
      <c r="Z121" s="25"/>
    </row>
    <row r="122" spans="1:26" ht="26.25" x14ac:dyDescent="0.4">
      <c r="A122" s="28"/>
      <c r="B122" s="27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5"/>
      <c r="Z122" s="25"/>
    </row>
    <row r="123" spans="1:26" ht="26.25" x14ac:dyDescent="0.4">
      <c r="A123" s="28"/>
      <c r="B123" s="27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5"/>
      <c r="Z123" s="25"/>
    </row>
    <row r="124" spans="1:26" ht="26.25" x14ac:dyDescent="0.4">
      <c r="A124" s="28"/>
      <c r="B124" s="27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5"/>
      <c r="Z124" s="25"/>
    </row>
    <row r="125" spans="1:26" ht="26.25" x14ac:dyDescent="0.4">
      <c r="A125" s="28"/>
      <c r="B125" s="27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5"/>
      <c r="Z125" s="25"/>
    </row>
    <row r="126" spans="1:26" ht="26.25" x14ac:dyDescent="0.4">
      <c r="A126" s="28"/>
      <c r="B126" s="27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5"/>
      <c r="Z126" s="25"/>
    </row>
    <row r="127" spans="1:26" ht="26.25" x14ac:dyDescent="0.4">
      <c r="A127" s="28"/>
      <c r="B127" s="2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5"/>
      <c r="Z127" s="25"/>
    </row>
    <row r="128" spans="1:26" ht="26.25" x14ac:dyDescent="0.4">
      <c r="A128" s="28"/>
      <c r="B128" s="27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5"/>
      <c r="Z128" s="25"/>
    </row>
    <row r="129" spans="1:26" ht="26.25" x14ac:dyDescent="0.4">
      <c r="A129" s="28"/>
      <c r="B129" s="27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5"/>
      <c r="Z129" s="25"/>
    </row>
    <row r="130" spans="1:26" ht="26.25" x14ac:dyDescent="0.4">
      <c r="A130" s="28"/>
      <c r="B130" s="27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5"/>
      <c r="Z130" s="25"/>
    </row>
    <row r="131" spans="1:26" ht="26.25" x14ac:dyDescent="0.4">
      <c r="A131" s="28"/>
      <c r="B131" s="27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5"/>
      <c r="Z131" s="25"/>
    </row>
    <row r="132" spans="1:26" ht="26.25" x14ac:dyDescent="0.4">
      <c r="A132" s="28"/>
      <c r="B132" s="27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5"/>
      <c r="Z132" s="25"/>
    </row>
    <row r="133" spans="1:26" ht="26.25" x14ac:dyDescent="0.4">
      <c r="A133" s="28"/>
      <c r="B133" s="27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5"/>
      <c r="Z133" s="25"/>
    </row>
    <row r="134" spans="1:26" ht="26.25" x14ac:dyDescent="0.4">
      <c r="A134" s="28"/>
      <c r="B134" s="2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5"/>
      <c r="Z134" s="25"/>
    </row>
    <row r="135" spans="1:26" ht="26.25" x14ac:dyDescent="0.4">
      <c r="A135" s="28"/>
      <c r="B135" s="27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5"/>
      <c r="Z135" s="25"/>
    </row>
    <row r="136" spans="1:26" ht="26.25" x14ac:dyDescent="0.4">
      <c r="A136" s="28"/>
      <c r="B136" s="2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5"/>
      <c r="Z136" s="25"/>
    </row>
    <row r="137" spans="1:26" ht="26.25" x14ac:dyDescent="0.4">
      <c r="A137" s="28"/>
      <c r="B137" s="2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5"/>
      <c r="Z137" s="25"/>
    </row>
    <row r="138" spans="1:26" ht="26.25" x14ac:dyDescent="0.4">
      <c r="A138" s="28"/>
      <c r="B138" s="27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5"/>
      <c r="Z138" s="25"/>
    </row>
    <row r="139" spans="1:26" ht="26.25" x14ac:dyDescent="0.4">
      <c r="A139" s="28"/>
      <c r="B139" s="2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5"/>
      <c r="Z139" s="25"/>
    </row>
    <row r="140" spans="1:26" ht="26.25" x14ac:dyDescent="0.4">
      <c r="A140" s="28"/>
      <c r="B140" s="2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5"/>
      <c r="Z140" s="25"/>
    </row>
    <row r="141" spans="1:26" ht="26.25" x14ac:dyDescent="0.4">
      <c r="A141" s="28"/>
      <c r="B141" s="27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5"/>
      <c r="Z141" s="25"/>
    </row>
    <row r="142" spans="1:26" ht="26.25" x14ac:dyDescent="0.4">
      <c r="A142" s="28"/>
      <c r="B142" s="27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5"/>
      <c r="Z142" s="25"/>
    </row>
    <row r="143" spans="1:26" ht="26.25" x14ac:dyDescent="0.4">
      <c r="A143" s="28"/>
      <c r="B143" s="27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5"/>
      <c r="Z143" s="25"/>
    </row>
    <row r="144" spans="1:26" ht="26.25" x14ac:dyDescent="0.4">
      <c r="A144" s="28"/>
      <c r="B144" s="27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5"/>
      <c r="Z144" s="25"/>
    </row>
    <row r="145" spans="1:26" ht="26.25" x14ac:dyDescent="0.4">
      <c r="A145" s="28"/>
      <c r="B145" s="27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5"/>
      <c r="Z145" s="25"/>
    </row>
    <row r="146" spans="1:26" ht="26.25" x14ac:dyDescent="0.4">
      <c r="A146" s="28"/>
      <c r="B146" s="27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5"/>
      <c r="Z146" s="25"/>
    </row>
    <row r="147" spans="1:26" ht="26.25" x14ac:dyDescent="0.4">
      <c r="A147" s="28"/>
      <c r="B147" s="27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5"/>
      <c r="Z147" s="25"/>
    </row>
    <row r="148" spans="1:26" ht="26.25" x14ac:dyDescent="0.4">
      <c r="A148" s="28"/>
      <c r="B148" s="27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5"/>
      <c r="Z148" s="25"/>
    </row>
    <row r="149" spans="1:26" ht="26.25" x14ac:dyDescent="0.4">
      <c r="A149" s="28"/>
      <c r="B149" s="27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5"/>
      <c r="Z149" s="25"/>
    </row>
    <row r="150" spans="1:26" ht="26.25" x14ac:dyDescent="0.4">
      <c r="A150" s="28"/>
      <c r="B150" s="27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5"/>
      <c r="Z150" s="25"/>
    </row>
    <row r="151" spans="1:26" ht="26.25" x14ac:dyDescent="0.4">
      <c r="A151" s="28"/>
      <c r="B151" s="27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5"/>
      <c r="Z151" s="25"/>
    </row>
    <row r="152" spans="1:26" ht="26.25" x14ac:dyDescent="0.4">
      <c r="A152" s="28"/>
      <c r="B152" s="27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5"/>
      <c r="Z152" s="25"/>
    </row>
    <row r="153" spans="1:26" ht="26.25" x14ac:dyDescent="0.4">
      <c r="A153" s="28"/>
      <c r="B153" s="27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5"/>
      <c r="Z153" s="25"/>
    </row>
    <row r="154" spans="1:26" ht="26.25" x14ac:dyDescent="0.4">
      <c r="A154" s="28"/>
      <c r="B154" s="27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5"/>
      <c r="Z154" s="25"/>
    </row>
    <row r="155" spans="1:26" ht="26.25" x14ac:dyDescent="0.4">
      <c r="A155" s="28"/>
      <c r="B155" s="27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5"/>
      <c r="Z155" s="25"/>
    </row>
    <row r="156" spans="1:26" ht="26.25" x14ac:dyDescent="0.4">
      <c r="A156" s="28"/>
      <c r="B156" s="27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5"/>
      <c r="Z156" s="25"/>
    </row>
    <row r="157" spans="1:26" ht="26.25" x14ac:dyDescent="0.4">
      <c r="A157" s="28"/>
      <c r="B157" s="27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5"/>
      <c r="Z157" s="25"/>
    </row>
    <row r="158" spans="1:26" ht="26.25" x14ac:dyDescent="0.4">
      <c r="A158" s="28"/>
      <c r="B158" s="27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5"/>
      <c r="Z158" s="25"/>
    </row>
    <row r="159" spans="1:26" ht="26.25" x14ac:dyDescent="0.4">
      <c r="A159" s="28"/>
      <c r="B159" s="27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5"/>
      <c r="Z159" s="25"/>
    </row>
    <row r="160" spans="1:26" ht="26.25" x14ac:dyDescent="0.4">
      <c r="A160" s="28"/>
      <c r="B160" s="27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5"/>
      <c r="Z160" s="25"/>
    </row>
    <row r="161" spans="1:26" ht="26.25" x14ac:dyDescent="0.4">
      <c r="A161" s="28"/>
      <c r="B161" s="27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5"/>
      <c r="Z161" s="25"/>
    </row>
    <row r="162" spans="1:26" ht="26.25" x14ac:dyDescent="0.4">
      <c r="A162" s="28"/>
      <c r="B162" s="27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5"/>
      <c r="Z162" s="25"/>
    </row>
    <row r="163" spans="1:26" ht="26.25" x14ac:dyDescent="0.4">
      <c r="A163" s="28"/>
      <c r="B163" s="27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5"/>
      <c r="Z163" s="25"/>
    </row>
    <row r="164" spans="1:26" ht="26.25" x14ac:dyDescent="0.4">
      <c r="A164" s="28"/>
      <c r="B164" s="27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5"/>
      <c r="Z164" s="25"/>
    </row>
    <row r="165" spans="1:26" ht="26.25" x14ac:dyDescent="0.4">
      <c r="A165" s="28"/>
      <c r="B165" s="27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5"/>
      <c r="Z165" s="25"/>
    </row>
    <row r="166" spans="1:26" ht="26.25" x14ac:dyDescent="0.4">
      <c r="A166" s="28"/>
      <c r="B166" s="27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5"/>
      <c r="Z166" s="25"/>
    </row>
    <row r="167" spans="1:26" ht="26.25" x14ac:dyDescent="0.4">
      <c r="A167" s="28"/>
      <c r="B167" s="27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5"/>
      <c r="Z167" s="25"/>
    </row>
    <row r="168" spans="1:26" ht="26.25" x14ac:dyDescent="0.4">
      <c r="A168" s="28"/>
      <c r="B168" s="27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5"/>
      <c r="Z168" s="25"/>
    </row>
    <row r="169" spans="1:26" ht="26.25" x14ac:dyDescent="0.4">
      <c r="A169" s="28"/>
      <c r="B169" s="27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5"/>
      <c r="Z169" s="25"/>
    </row>
    <row r="170" spans="1:26" ht="26.25" x14ac:dyDescent="0.4">
      <c r="A170" s="28"/>
      <c r="B170" s="27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5"/>
      <c r="Z170" s="25"/>
    </row>
    <row r="171" spans="1:26" ht="26.25" x14ac:dyDescent="0.4">
      <c r="A171" s="28"/>
      <c r="B171" s="27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5"/>
      <c r="Z171" s="25"/>
    </row>
    <row r="172" spans="1:26" ht="26.25" x14ac:dyDescent="0.4">
      <c r="A172" s="28"/>
      <c r="B172" s="27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5"/>
      <c r="Z172" s="25"/>
    </row>
    <row r="173" spans="1:26" ht="26.25" x14ac:dyDescent="0.4">
      <c r="A173" s="28"/>
      <c r="B173" s="27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5"/>
      <c r="Z173" s="25"/>
    </row>
    <row r="174" spans="1:26" ht="26.25" x14ac:dyDescent="0.4">
      <c r="A174" s="28"/>
      <c r="B174" s="27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5"/>
      <c r="Z174" s="25"/>
    </row>
    <row r="175" spans="1:26" ht="26.25" x14ac:dyDescent="0.4">
      <c r="A175" s="28"/>
      <c r="B175" s="27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5"/>
      <c r="Z175" s="25"/>
    </row>
    <row r="176" spans="1:26" ht="26.25" x14ac:dyDescent="0.4">
      <c r="A176" s="28"/>
      <c r="B176" s="27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5"/>
      <c r="Z176" s="25"/>
    </row>
    <row r="177" spans="1:26" ht="26.25" x14ac:dyDescent="0.4">
      <c r="A177" s="28"/>
      <c r="B177" s="27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5"/>
      <c r="Z177" s="25"/>
    </row>
    <row r="178" spans="1:26" ht="26.25" x14ac:dyDescent="0.4">
      <c r="A178" s="28"/>
      <c r="B178" s="27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5"/>
      <c r="Z178" s="25"/>
    </row>
    <row r="179" spans="1:26" ht="26.25" x14ac:dyDescent="0.4">
      <c r="A179" s="28"/>
      <c r="B179" s="27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5"/>
      <c r="Z179" s="25"/>
    </row>
    <row r="180" spans="1:26" ht="26.25" x14ac:dyDescent="0.4">
      <c r="A180" s="28"/>
      <c r="B180" s="27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5"/>
      <c r="Z180" s="25"/>
    </row>
    <row r="181" spans="1:26" ht="26.25" x14ac:dyDescent="0.4">
      <c r="A181" s="28"/>
      <c r="B181" s="27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5"/>
      <c r="Z181" s="25"/>
    </row>
    <row r="182" spans="1:26" ht="26.25" x14ac:dyDescent="0.4">
      <c r="A182" s="28"/>
      <c r="B182" s="27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5"/>
      <c r="Z182" s="25"/>
    </row>
    <row r="183" spans="1:26" ht="26.25" x14ac:dyDescent="0.4">
      <c r="A183" s="28"/>
      <c r="B183" s="27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5"/>
      <c r="Z183" s="25"/>
    </row>
    <row r="184" spans="1:26" ht="26.25" x14ac:dyDescent="0.4">
      <c r="A184" s="28"/>
      <c r="B184" s="27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5"/>
      <c r="Z184" s="25"/>
    </row>
    <row r="185" spans="1:26" ht="26.25" x14ac:dyDescent="0.4">
      <c r="A185" s="28"/>
      <c r="B185" s="27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5"/>
      <c r="Z185" s="25"/>
    </row>
    <row r="186" spans="1:26" ht="26.25" x14ac:dyDescent="0.4">
      <c r="A186" s="28"/>
      <c r="B186" s="27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5"/>
      <c r="Z186" s="25"/>
    </row>
    <row r="187" spans="1:26" ht="26.25" x14ac:dyDescent="0.4">
      <c r="A187" s="28"/>
      <c r="B187" s="27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5"/>
      <c r="Z187" s="25"/>
    </row>
    <row r="188" spans="1:26" ht="26.25" x14ac:dyDescent="0.4">
      <c r="A188" s="28"/>
      <c r="B188" s="27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5"/>
      <c r="Z188" s="25"/>
    </row>
    <row r="189" spans="1:26" ht="26.25" x14ac:dyDescent="0.4">
      <c r="A189" s="28"/>
      <c r="B189" s="27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5"/>
      <c r="Z189" s="25"/>
    </row>
    <row r="190" spans="1:26" ht="26.25" x14ac:dyDescent="0.4">
      <c r="A190" s="28"/>
      <c r="B190" s="27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5"/>
      <c r="Z190" s="25"/>
    </row>
    <row r="191" spans="1:26" ht="26.25" x14ac:dyDescent="0.4">
      <c r="A191" s="28"/>
      <c r="B191" s="27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5"/>
      <c r="Z191" s="25"/>
    </row>
    <row r="192" spans="1:26" ht="26.25" x14ac:dyDescent="0.4">
      <c r="A192" s="28"/>
      <c r="B192" s="27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5"/>
      <c r="Z192" s="25"/>
    </row>
    <row r="193" spans="1:26" ht="26.25" x14ac:dyDescent="0.4">
      <c r="A193" s="28"/>
      <c r="B193" s="27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5"/>
      <c r="Z193" s="25"/>
    </row>
    <row r="194" spans="1:26" ht="26.25" x14ac:dyDescent="0.4">
      <c r="A194" s="28"/>
      <c r="B194" s="27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5"/>
      <c r="Z194" s="25"/>
    </row>
    <row r="195" spans="1:26" ht="26.25" x14ac:dyDescent="0.4">
      <c r="A195" s="28"/>
      <c r="B195" s="27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5"/>
      <c r="Z195" s="25"/>
    </row>
  </sheetData>
  <sheetProtection selectLockedCells="1" selectUnlockedCells="1"/>
  <dataValidations count="7">
    <dataValidation type="whole" allowBlank="1" showInputMessage="1" showErrorMessage="1" sqref="K54 L53:L54 K2:L52 N2:N195 K55:L195" xr:uid="{23495270-C24F-4484-8FD1-3D1969243162}">
      <formula1>0</formula1>
      <formula2>70</formula2>
    </dataValidation>
    <dataValidation type="whole" allowBlank="1" showInputMessage="1" showErrorMessage="1" sqref="I2:I52 M2:M195 I54:I195" xr:uid="{4419AADC-D79B-4378-A8F3-9EA239A9FAD2}">
      <formula1>0</formula1>
      <formula2>60</formula2>
    </dataValidation>
    <dataValidation type="whole" allowBlank="1" showInputMessage="1" showErrorMessage="1" sqref="U196:U197 V2:V195 H2:H195 F2:F195 D2:D195" xr:uid="{DDBB7338-F551-4386-8B8E-5C89579FC5BD}">
      <formula1>0</formula1>
      <formula2>40</formula2>
    </dataValidation>
    <dataValidation type="whole" allowBlank="1" showInputMessage="1" showErrorMessage="1" sqref="J2:J52 J54:J195" xr:uid="{1DEB7E39-9DE6-40C3-8128-B22C00CD54A9}">
      <formula1>0</formula1>
      <formula2>90</formula2>
    </dataValidation>
    <dataValidation type="whole" allowBlank="1" showInputMessage="1" showErrorMessage="1" sqref="Y2:Z10 R2:U195 P2:P195 G2:G195 E2:E195 C2:C195 X2:X195" xr:uid="{57D6BFB7-133F-4CD3-929B-037323F5B592}">
      <formula1>0</formula1>
      <formula2>100</formula2>
    </dataValidation>
    <dataValidation type="whole" allowBlank="1" showInputMessage="1" showErrorMessage="1" sqref="Q2:Q195 W2:W195" xr:uid="{787AE83F-A233-4867-8661-2552A5B7579F}">
      <formula1>0</formula1>
      <formula2>50</formula2>
    </dataValidation>
    <dataValidation type="whole" allowBlank="1" showInputMessage="1" showErrorMessage="1" sqref="O2:O195" xr:uid="{8BB2430F-7A80-4A53-A99F-EBA8B6EB1FC0}">
      <formula1>0</formula1>
      <formula2>110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968A-184D-4588-B158-7EFAA7C42C6E}">
  <sheetPr>
    <tabColor theme="1" tint="0.249977111117893"/>
  </sheetPr>
  <dimension ref="A1:AK194"/>
  <sheetViews>
    <sheetView zoomScaleNormal="100" workbookViewId="0">
      <selection activeCell="E2" sqref="E2"/>
    </sheetView>
  </sheetViews>
  <sheetFormatPr defaultRowHeight="15" x14ac:dyDescent="0.25"/>
  <cols>
    <col min="1" max="1" width="14.85546875" customWidth="1"/>
    <col min="2" max="2" width="15.28515625" customWidth="1"/>
    <col min="4" max="4" width="10" customWidth="1"/>
    <col min="5" max="5" width="12.28515625" customWidth="1"/>
    <col min="7" max="7" width="9.85546875" customWidth="1"/>
    <col min="8" max="8" width="12.140625" customWidth="1"/>
    <col min="10" max="10" width="12.140625" customWidth="1"/>
    <col min="11" max="11" width="14.85546875" customWidth="1"/>
    <col min="13" max="13" width="9.85546875" customWidth="1"/>
    <col min="14" max="14" width="12.140625" customWidth="1"/>
    <col min="16" max="16" width="10.140625" customWidth="1"/>
    <col min="17" max="17" width="12.42578125" customWidth="1"/>
    <col min="19" max="19" width="10.7109375" customWidth="1"/>
    <col min="20" max="20" width="13" customWidth="1"/>
    <col min="22" max="22" width="9.7109375" customWidth="1"/>
    <col min="23" max="23" width="12" customWidth="1"/>
    <col min="25" max="25" width="12.5703125" customWidth="1"/>
    <col min="26" max="26" width="14.85546875" customWidth="1"/>
    <col min="28" max="28" width="10.28515625" customWidth="1"/>
    <col min="29" max="29" width="12.5703125" customWidth="1"/>
    <col min="31" max="31" width="10.28515625" customWidth="1"/>
    <col min="32" max="32" width="12.5703125" customWidth="1"/>
  </cols>
  <sheetData>
    <row r="1" spans="1:37" x14ac:dyDescent="0.25">
      <c r="A1" t="s">
        <v>1</v>
      </c>
      <c r="B1" t="s">
        <v>0</v>
      </c>
      <c r="C1" t="s">
        <v>33</v>
      </c>
      <c r="D1" t="s">
        <v>34</v>
      </c>
      <c r="E1" t="s">
        <v>35</v>
      </c>
      <c r="F1" t="s">
        <v>24</v>
      </c>
      <c r="G1" t="s">
        <v>36</v>
      </c>
      <c r="H1" t="s">
        <v>37</v>
      </c>
      <c r="I1" t="s">
        <v>25</v>
      </c>
      <c r="J1" t="s">
        <v>38</v>
      </c>
      <c r="K1" t="s">
        <v>39</v>
      </c>
      <c r="L1" t="s">
        <v>26</v>
      </c>
      <c r="M1" t="s">
        <v>40</v>
      </c>
      <c r="N1" t="s">
        <v>41</v>
      </c>
      <c r="O1" t="s">
        <v>27</v>
      </c>
      <c r="P1" t="s">
        <v>42</v>
      </c>
      <c r="Q1" t="s">
        <v>43</v>
      </c>
      <c r="R1" t="s">
        <v>28</v>
      </c>
      <c r="S1" t="s">
        <v>44</v>
      </c>
      <c r="T1" t="s">
        <v>45</v>
      </c>
      <c r="U1" t="s">
        <v>29</v>
      </c>
      <c r="V1" t="s">
        <v>46</v>
      </c>
      <c r="W1" t="s">
        <v>47</v>
      </c>
      <c r="X1" t="s">
        <v>30</v>
      </c>
      <c r="Y1" t="s">
        <v>48</v>
      </c>
      <c r="Z1" t="s">
        <v>49</v>
      </c>
      <c r="AA1" t="s">
        <v>31</v>
      </c>
      <c r="AB1" t="s">
        <v>50</v>
      </c>
      <c r="AC1" t="s">
        <v>51</v>
      </c>
      <c r="AD1" t="s">
        <v>32</v>
      </c>
      <c r="AE1" t="s">
        <v>52</v>
      </c>
      <c r="AF1" t="s">
        <v>53</v>
      </c>
      <c r="AG1" s="1" t="s">
        <v>54</v>
      </c>
      <c r="AH1" s="1" t="s">
        <v>55</v>
      </c>
      <c r="AI1" s="1" t="s">
        <v>58</v>
      </c>
      <c r="AJ1" s="1" t="s">
        <v>356</v>
      </c>
      <c r="AK1" s="1" t="s">
        <v>357</v>
      </c>
    </row>
    <row r="2" spans="1:37" x14ac:dyDescent="0.25">
      <c r="A2" s="1" t="str">
        <f>IF(Form4!A2="","",Form4!A2)</f>
        <v>Elisa</v>
      </c>
      <c r="B2" s="1" t="str">
        <f>IF(Form4!B2="","",Form4!B2)</f>
        <v>Banda</v>
      </c>
      <c r="C2" s="1">
        <f>IF(OR(Form4!C2&lt;&gt;"",Form4!D2&lt;&gt;"" ),ROUND(((Form4!C2+Form4!D2)/140)*100,0),"")</f>
        <v>17</v>
      </c>
      <c r="D2" s="1">
        <f>IF(Analysis4[[#This Row],[Agr]]="","",RANK(Analysis4[[#This Row],[Agr]],Analysis4[Agr],0))</f>
        <v>61</v>
      </c>
      <c r="E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2" s="1">
        <f>IF(OR(Form4!E2&lt;&gt;"",Form4!F2&lt;&gt;""),ROUND((SUM(Form4!E2,Form4!F2)/140)*100,0),"")</f>
        <v>10</v>
      </c>
      <c r="G2" s="1">
        <f>IF(Analysis4[Bio]="","",RANK(Analysis4[[#This Row],[Bio]],Analysis4[Bio],0))</f>
        <v>66</v>
      </c>
      <c r="H2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" s="1" t="str">
        <f>IF(OR(Form4!G2&lt;&gt;"",Form4!H2&lt;&gt;""),ROUND((SUM(Form4!G2,Form4!H2)/140)*100,0),"")</f>
        <v/>
      </c>
      <c r="J2" s="1" t="str">
        <f>IF(Analysis4[[#This Row],[Chem]]="","",RANK(Analysis4[[#This Row],[Chem]],Analysis4[Chem],0))</f>
        <v/>
      </c>
      <c r="K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" s="1">
        <f>IF(OR(Form4!I2&lt;&gt;"",Form4!J2&lt;&gt;"",Form4!K2&lt;&gt;""),ROUND((SUM(Form4!I2:'Form4'!K2)/220)*100,0),"")</f>
        <v>35</v>
      </c>
      <c r="M2" s="1">
        <f>IF(Analysis4[Chi]="","",RANK(Analysis4[[#This Row],[Chi]],Analysis4[Chi],0))</f>
        <v>42</v>
      </c>
      <c r="N2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2" s="1">
        <f>IF(OR(Form4!L2&lt;&gt;"",Form4!M2&lt;&gt;"",Form4!N2&lt;&gt;""),ROUND((SUM(Form4!L2:'Form4'!N2)/200)*100,0),"")</f>
        <v>21</v>
      </c>
      <c r="P2" s="1">
        <f>IF(Analysis4[Eng]="","",RANK(Analysis4[[#This Row],[Eng]],Analysis4[Eng],))</f>
        <v>74</v>
      </c>
      <c r="Q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2" s="1">
        <f>IF(OR(Form4!O2&lt;&gt;"",Form4!P2&lt;&gt;""),ROUND((SUM(Form4!O2,Form4!P2)/210)*100,0),"")</f>
        <v>22</v>
      </c>
      <c r="S2" s="1">
        <f>IF(Analysis4[[#This Row],[Geo]]="","",RANK(Analysis4[Geo],Analysis4[Geo],0))</f>
        <v>31</v>
      </c>
      <c r="T2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2" s="1">
        <f>IF(OR(Form4!Q2&lt;&gt;"",Form4!R2&lt;&gt;""),ROUND((SUM(Form4!Q2,Form4!R2)/150)*100,0),"")</f>
        <v>9</v>
      </c>
      <c r="V2" s="1">
        <f>IF(Analysis4[His]="","",RANK(Analysis4[[#This Row],[His]], Analysis4[His],0))</f>
        <v>17</v>
      </c>
      <c r="W2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9</v>
      </c>
      <c r="X2" s="1">
        <f>IF(OR(Form4!S2&lt;&gt;"",Form4!T2&lt;&gt;""),ROUND((SUM(Form4!S2,Form4!T2)/200)*100,0),"")</f>
        <v>5</v>
      </c>
      <c r="Y2" s="1">
        <f>IF(Analysis4[Maths]="","",RANK(Analysis4[[#This Row],[Maths]],Analysis4[Maths],0))</f>
        <v>66</v>
      </c>
      <c r="Z2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2" s="1" t="str">
        <f>IF(OR(Form4!U2&lt;&gt;"",Form4!V2&lt;&gt;""),ROUND((SUM(Form4!U2,Form4!V2)/140)*100,0), "")</f>
        <v/>
      </c>
      <c r="AB2" s="1" t="str">
        <f>IF(Analysis4[[#This Row],[Phy]]="","",RANK(Analysis4[[#This Row],[Phy]],Analysis4[Phy],0))</f>
        <v/>
      </c>
      <c r="AC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" s="1">
        <f>IF(OR(Form4!W2&lt;&gt;"",Form4!X2&lt;&gt;""),ROUND((SUM(Form4!W2,Form4!X2)/150)*100,0), "")</f>
        <v>27</v>
      </c>
      <c r="AE2" s="1">
        <f>IF(Analysis4[Sod]="","",RANK(Analysis4[[#This Row],[Sod]],Analysis4[Sod], 0))</f>
        <v>40</v>
      </c>
      <c r="AF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2" s="1" t="str">
        <f>IF(OR(Form4!Y2&lt;&gt;"",Form4!Z2&lt;&gt;""),ROUND((SUM(Form4!Y2,Form4!Z2)/170)*100,0), "")</f>
        <v/>
      </c>
      <c r="AH2" s="1" t="str">
        <f>IF(Analysis4[Bk]="","",RANK(Analysis4[[#This Row],[Bk]],Analysis4[Bk], 0))</f>
        <v/>
      </c>
      <c r="AI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" s="1"/>
      <c r="AK2" s="1"/>
    </row>
    <row r="3" spans="1:37" x14ac:dyDescent="0.25">
      <c r="A3" s="1" t="str">
        <f>IF(Form4!A3="","",Form4!A3)</f>
        <v>Timothy</v>
      </c>
      <c r="B3" s="1" t="str">
        <f>IF(Form4!B3="","",Form4!B3)</f>
        <v>Banda</v>
      </c>
      <c r="C3" s="1">
        <f>IF(OR(Form4!C3&lt;&gt;"",Form4!D3&lt;&gt;"" ),ROUND(((Form4!C3+Form4!D3)/140)*100,0),"")</f>
        <v>67</v>
      </c>
      <c r="D3" s="1">
        <f>IF(Analysis4[[#This Row],[Agr]]="","",RANK(Analysis4[[#This Row],[Agr]],Analysis4[Agr],0))</f>
        <v>7</v>
      </c>
      <c r="E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3</v>
      </c>
      <c r="F3" s="1">
        <f>IF(OR(Form4!E3&lt;&gt;"",Form4!F3&lt;&gt;""),ROUND((SUM(Form4!E3,Form4!F3)/140)*100,0),"")</f>
        <v>56</v>
      </c>
      <c r="G3" s="1">
        <f>IF(Analysis4[Bio]="","",RANK(Analysis4[[#This Row],[Bio]],Analysis4[Bio],0))</f>
        <v>3</v>
      </c>
      <c r="H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5</v>
      </c>
      <c r="I3" s="1">
        <f>IF(OR(Form4!G3&lt;&gt;"",Form4!H3&lt;&gt;""),ROUND((SUM(Form4!G3,Form4!H3)/140)*100,0),"")</f>
        <v>52</v>
      </c>
      <c r="J3" s="1">
        <f>IF(Analysis4[[#This Row],[Chem]]="","",RANK(Analysis4[[#This Row],[Chem]],Analysis4[Chem],0))</f>
        <v>3</v>
      </c>
      <c r="K3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6</v>
      </c>
      <c r="L3" s="1" t="str">
        <f>IF(OR(Form4!I3&lt;&gt;"",Form4!J3&lt;&gt;"",Form4!K3&lt;&gt;""),ROUND((SUM(Form4!I3:'Form4'!K3)/220)*100,0),"")</f>
        <v/>
      </c>
      <c r="M3" s="1" t="str">
        <f>IF(Analysis4[Chi]="","",RANK(Analysis4[[#This Row],[Chi]],Analysis4[Chi],0))</f>
        <v/>
      </c>
      <c r="N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" s="1">
        <f>IF(OR(Form4!L3&lt;&gt;"",Form4!M3&lt;&gt;"",Form4!N3&lt;&gt;""),ROUND((SUM(Form4!L3:'Form4'!N3)/200)*100,0),"")</f>
        <v>49</v>
      </c>
      <c r="P3" s="1">
        <f>IF(Analysis4[Eng]="","",RANK(Analysis4[[#This Row],[Eng]],Analysis4[Eng],))</f>
        <v>13</v>
      </c>
      <c r="Q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3" s="1" t="str">
        <f>IF(OR(Form4!O3&lt;&gt;"",Form4!P3&lt;&gt;""),ROUND((SUM(Form4!O3,Form4!P3)/210)*100,0),"")</f>
        <v/>
      </c>
      <c r="S3" s="1" t="str">
        <f>IF(Analysis4[[#This Row],[Geo]]="","",RANK(Analysis4[Geo],Analysis4[Geo],0))</f>
        <v/>
      </c>
      <c r="T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" s="1" t="str">
        <f>IF(OR(Form4!Q3&lt;&gt;"",Form4!R3&lt;&gt;""),ROUND((SUM(Form4!Q3,Form4!R3)/150)*100,0),"")</f>
        <v/>
      </c>
      <c r="V3" s="1" t="str">
        <f>IF(Analysis4[His]="","",RANK(Analysis4[[#This Row],[His]], Analysis4[His],0))</f>
        <v/>
      </c>
      <c r="W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" s="1">
        <f>IF(OR(Form4!S3&lt;&gt;"",Form4!T3&lt;&gt;""),ROUND((SUM(Form4!S3,Form4!T3)/200)*100,0),"")</f>
        <v>67</v>
      </c>
      <c r="Y3" s="1">
        <f>IF(Analysis4[Maths]="","",RANK(Analysis4[[#This Row],[Maths]],Analysis4[Maths],0))</f>
        <v>6</v>
      </c>
      <c r="Z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3</v>
      </c>
      <c r="AA3" s="1" t="str">
        <f>IF(OR(Form4!U3&lt;&gt;"",Form4!V3&lt;&gt;""),ROUND((SUM(Form4!U3,Form4!V3)/140)*100,0), "")</f>
        <v/>
      </c>
      <c r="AB3" s="1" t="str">
        <f>IF(Analysis4[[#This Row],[Phy]]="","",RANK(Analysis4[[#This Row],[Phy]],Analysis4[Phy],0))</f>
        <v/>
      </c>
      <c r="AC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" s="1" t="str">
        <f>IF(OR(Form4!W3&lt;&gt;"",Form4!X3&lt;&gt;""),ROUND((SUM(Form4!W3,Form4!X3)/150)*100,0), "")</f>
        <v/>
      </c>
      <c r="AE3" s="1" t="str">
        <f>IF(Analysis4[Sod]="","",RANK(Analysis4[[#This Row],[Sod]],Analysis4[Sod], 0))</f>
        <v/>
      </c>
      <c r="AF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" s="1" t="str">
        <f>IF(OR(Form4!Y3&lt;&gt;"",Form4!Z3&lt;&gt;""),ROUND((SUM(Form4!Y3,Form4!Z3)/170)*100,0), "")</f>
        <v/>
      </c>
      <c r="AH3" s="1" t="str">
        <f>IF(Analysis4[Bk]="","",RANK(Analysis4[[#This Row],[Bk]],Analysis4[Bk], 0))</f>
        <v/>
      </c>
      <c r="AI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" s="1"/>
      <c r="AK3" s="1"/>
    </row>
    <row r="4" spans="1:37" x14ac:dyDescent="0.25">
      <c r="A4" s="1" t="str">
        <f>IF(Form4!A4="","",Form4!A4)</f>
        <v>Davie</v>
      </c>
      <c r="B4" s="1" t="str">
        <f>IF(Form4!B4="","",Form4!B4)</f>
        <v>Chairmer</v>
      </c>
      <c r="C4" s="1" t="str">
        <f>IF(OR(Form4!C4&lt;&gt;"",Form4!D4&lt;&gt;"" ),ROUND(((Form4!C4+Form4!D4)/140)*100,0),"")</f>
        <v/>
      </c>
      <c r="D4" s="1" t="str">
        <f>IF(Analysis4[[#This Row],[Agr]]="","",RANK(Analysis4[[#This Row],[Agr]],Analysis4[Agr],0))</f>
        <v/>
      </c>
      <c r="E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4" s="1" t="str">
        <f>IF(OR(Form4!E4&lt;&gt;"",Form4!F4&lt;&gt;""),ROUND((SUM(Form4!E4,Form4!F4)/140)*100,0),"")</f>
        <v/>
      </c>
      <c r="G4" s="1" t="str">
        <f>IF(Analysis4[Bio]="","",RANK(Analysis4[[#This Row],[Bio]],Analysis4[Bio],0))</f>
        <v/>
      </c>
      <c r="H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4" s="1" t="str">
        <f>IF(OR(Form4!G4&lt;&gt;"",Form4!H4&lt;&gt;""),ROUND((SUM(Form4!G4,Form4!H4)/140)*100,0),"")</f>
        <v/>
      </c>
      <c r="J4" s="1" t="str">
        <f>IF(Analysis4[[#This Row],[Chem]]="","",RANK(Analysis4[[#This Row],[Chem]],Analysis4[Chem],0))</f>
        <v/>
      </c>
      <c r="K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" s="1">
        <f>IF(OR(Form4!I4&lt;&gt;"",Form4!J4&lt;&gt;"",Form4!K4&lt;&gt;""),ROUND((SUM(Form4!I4:'Form4'!K4)/220)*100,0),"")</f>
        <v>40</v>
      </c>
      <c r="M4" s="1">
        <f>IF(Analysis4[Chi]="","",RANK(Analysis4[[#This Row],[Chi]],Analysis4[Chi],0))</f>
        <v>33</v>
      </c>
      <c r="N4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4" s="1">
        <f>IF(OR(Form4!L4&lt;&gt;"",Form4!M4&lt;&gt;"",Form4!N4&lt;&gt;""),ROUND((SUM(Form4!L4:'Form4'!N4)/200)*100,0),"")</f>
        <v>25</v>
      </c>
      <c r="P4" s="1">
        <f>IF(Analysis4[Eng]="","",RANK(Analysis4[[#This Row],[Eng]],Analysis4[Eng],))</f>
        <v>64</v>
      </c>
      <c r="Q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4" s="1">
        <f>IF(OR(Form4!O4&lt;&gt;"",Form4!P4&lt;&gt;""),ROUND((SUM(Form4!O4,Form4!P4)/210)*100,0),"")</f>
        <v>23</v>
      </c>
      <c r="S4" s="1">
        <f>IF(Analysis4[[#This Row],[Geo]]="","",RANK(Analysis4[Geo],Analysis4[Geo],0))</f>
        <v>29</v>
      </c>
      <c r="T4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4" s="1" t="str">
        <f>IF(OR(Form4!Q4&lt;&gt;"",Form4!R4&lt;&gt;""),ROUND((SUM(Form4!Q4,Form4!R4)/150)*100,0),"")</f>
        <v/>
      </c>
      <c r="V4" s="1" t="str">
        <f>IF(Analysis4[His]="","",RANK(Analysis4[[#This Row],[His]], Analysis4[His],0))</f>
        <v/>
      </c>
      <c r="W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" s="1">
        <f>IF(OR(Form4!S4&lt;&gt;"",Form4!T4&lt;&gt;""),ROUND((SUM(Form4!S4,Form4!T4)/200)*100,0),"")</f>
        <v>18</v>
      </c>
      <c r="Y4" s="1">
        <f>IF(Analysis4[Maths]="","",RANK(Analysis4[[#This Row],[Maths]],Analysis4[Maths],0))</f>
        <v>54</v>
      </c>
      <c r="Z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" s="1" t="str">
        <f>IF(OR(Form4!U4&lt;&gt;"",Form4!V4&lt;&gt;""),ROUND((SUM(Form4!U4,Form4!V4)/140)*100,0), "")</f>
        <v/>
      </c>
      <c r="AB4" s="1" t="str">
        <f>IF(Analysis4[[#This Row],[Phy]]="","",RANK(Analysis4[[#This Row],[Phy]],Analysis4[Phy],0))</f>
        <v/>
      </c>
      <c r="AC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" s="1">
        <f>IF(OR(Form4!W4&lt;&gt;"",Form4!X4&lt;&gt;""),ROUND((SUM(Form4!W4,Form4!X4)/150)*100,0), "")</f>
        <v>51</v>
      </c>
      <c r="AE4" s="1">
        <f>IF(Analysis4[Sod]="","",RANK(Analysis4[[#This Row],[Sod]],Analysis4[Sod], 0))</f>
        <v>15</v>
      </c>
      <c r="AF4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6</v>
      </c>
      <c r="AG4" s="1" t="str">
        <f>IF(OR(Form4!Y4&lt;&gt;"",Form4!Z4&lt;&gt;""),ROUND((SUM(Form4!Y4,Form4!Z4)/170)*100,0), "")</f>
        <v/>
      </c>
      <c r="AH4" s="1" t="str">
        <f>IF(Analysis4[Bk]="","",RANK(Analysis4[[#This Row],[Bk]],Analysis4[Bk], 0))</f>
        <v/>
      </c>
      <c r="AI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" s="1"/>
      <c r="AK4" s="1"/>
    </row>
    <row r="5" spans="1:37" x14ac:dyDescent="0.25">
      <c r="A5" s="1" t="str">
        <f>IF(Form4!A5="","",Form4!A5)</f>
        <v>Mary</v>
      </c>
      <c r="B5" s="1" t="str">
        <f>IF(Form4!B5="","",Form4!B5)</f>
        <v>Chihana</v>
      </c>
      <c r="C5" s="1">
        <f>IF(OR(Form4!C5&lt;&gt;"",Form4!D5&lt;&gt;"" ),ROUND(((Form4!C5+Form4!D5)/140)*100,0),"")</f>
        <v>19</v>
      </c>
      <c r="D5" s="1">
        <f>IF(Analysis4[[#This Row],[Agr]]="","",RANK(Analysis4[[#This Row],[Agr]],Analysis4[Agr],0))</f>
        <v>56</v>
      </c>
      <c r="E5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5" s="1">
        <f>IF(OR(Form4!E5&lt;&gt;"",Form4!F5&lt;&gt;""),ROUND((SUM(Form4!E5,Form4!F5)/140)*100,0),"")</f>
        <v>18</v>
      </c>
      <c r="G5" s="1">
        <f>IF(Analysis4[Bio]="","",RANK(Analysis4[[#This Row],[Bio]],Analysis4[Bio],0))</f>
        <v>58</v>
      </c>
      <c r="H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5" s="1">
        <f>IF(OR(Form4!G5&lt;&gt;"",Form4!H5&lt;&gt;""),ROUND((SUM(Form4!G5,Form4!H5)/140)*100,0),"")</f>
        <v>22</v>
      </c>
      <c r="J5" s="1">
        <f>IF(Analysis4[[#This Row],[Chem]]="","",RANK(Analysis4[[#This Row],[Chem]],Analysis4[Chem],0))</f>
        <v>14</v>
      </c>
      <c r="K5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5" s="1">
        <f>IF(OR(Form4!I5&lt;&gt;"",Form4!J5&lt;&gt;"",Form4!K5&lt;&gt;""),ROUND((SUM(Form4!I5:'Form4'!K5)/220)*100,0),"")</f>
        <v>35</v>
      </c>
      <c r="M5" s="1">
        <f>IF(Analysis4[Chi]="","",RANK(Analysis4[[#This Row],[Chi]],Analysis4[Chi],0))</f>
        <v>42</v>
      </c>
      <c r="N5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5" s="1">
        <f>IF(OR(Form4!L5&lt;&gt;"",Form4!M5&lt;&gt;"",Form4!N5&lt;&gt;""),ROUND((SUM(Form4!L5:'Form4'!N5)/200)*100,0),"")</f>
        <v>27</v>
      </c>
      <c r="P5" s="1">
        <f>IF(Analysis4[Eng]="","",RANK(Analysis4[[#This Row],[Eng]],Analysis4[Eng],))</f>
        <v>61</v>
      </c>
      <c r="Q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5" s="1" t="str">
        <f>IF(OR(Form4!O5&lt;&gt;"",Form4!P5&lt;&gt;""),ROUND((SUM(Form4!O5,Form4!P5)/210)*100,0),"")</f>
        <v/>
      </c>
      <c r="S5" s="1" t="str">
        <f>IF(Analysis4[[#This Row],[Geo]]="","",RANK(Analysis4[Geo],Analysis4[Geo],0))</f>
        <v/>
      </c>
      <c r="T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" s="1" t="str">
        <f>IF(OR(Form4!Q5&lt;&gt;"",Form4!R5&lt;&gt;""),ROUND((SUM(Form4!Q5,Form4!R5)/150)*100,0),"")</f>
        <v/>
      </c>
      <c r="V5" s="1" t="str">
        <f>IF(Analysis4[His]="","",RANK(Analysis4[[#This Row],[His]], Analysis4[His],0))</f>
        <v/>
      </c>
      <c r="W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" s="1">
        <f>IF(OR(Form4!S5&lt;&gt;"",Form4!T5&lt;&gt;""),ROUND((SUM(Form4!S5,Form4!T5)/200)*100,0),"")</f>
        <v>38</v>
      </c>
      <c r="Y5" s="1">
        <f>IF(Analysis4[Maths]="","",RANK(Analysis4[[#This Row],[Maths]],Analysis4[Maths],0))</f>
        <v>27</v>
      </c>
      <c r="Z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5" s="1">
        <f>IF(OR(Form4!U5&lt;&gt;"",Form4!V5&lt;&gt;""),ROUND((SUM(Form4!U5,Form4!V5)/140)*100,0), "")</f>
        <v>18</v>
      </c>
      <c r="AB5" s="1">
        <f>IF(Analysis4[[#This Row],[Phy]]="","",RANK(Analysis4[[#This Row],[Phy]],Analysis4[Phy],0))</f>
        <v>30</v>
      </c>
      <c r="AC5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5" s="1" t="str">
        <f>IF(OR(Form4!W5&lt;&gt;"",Form4!X5&lt;&gt;""),ROUND((SUM(Form4!W5,Form4!X5)/150)*100,0), "")</f>
        <v/>
      </c>
      <c r="AE5" s="1" t="str">
        <f>IF(Analysis4[Sod]="","",RANK(Analysis4[[#This Row],[Sod]],Analysis4[Sod], 0))</f>
        <v/>
      </c>
      <c r="AF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" s="1" t="str">
        <f>IF(OR(Form4!Y5&lt;&gt;"",Form4!Z5&lt;&gt;""),ROUND((SUM(Form4!Y5,Form4!Z5)/170)*100,0), "")</f>
        <v/>
      </c>
      <c r="AH5" s="1" t="str">
        <f>IF(Analysis4[Bk]="","",RANK(Analysis4[[#This Row],[Bk]],Analysis4[Bk], 0))</f>
        <v/>
      </c>
      <c r="AI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" s="1"/>
      <c r="AK5" s="1"/>
    </row>
    <row r="6" spans="1:37" x14ac:dyDescent="0.25">
      <c r="A6" s="1" t="str">
        <f>IF(Form4!A6="","",Form4!A6)</f>
        <v>Dickson</v>
      </c>
      <c r="B6" s="1" t="str">
        <f>IF(Form4!B6="","",Form4!B6)</f>
        <v>Chirwa</v>
      </c>
      <c r="C6" s="1" t="str">
        <f>IF(OR(Form4!C6&lt;&gt;"",Form4!D6&lt;&gt;"" ),ROUND(((Form4!C6+Form4!D6)/140)*100,0),"")</f>
        <v/>
      </c>
      <c r="D6" s="1" t="str">
        <f>IF(Analysis4[[#This Row],[Agr]]="","",RANK(Analysis4[[#This Row],[Agr]],Analysis4[Agr],0))</f>
        <v/>
      </c>
      <c r="E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6" s="1">
        <f>IF(OR(Form4!E6&lt;&gt;"",Form4!F6&lt;&gt;""),ROUND((SUM(Form4!E6,Form4!F6)/140)*100,0),"")</f>
        <v>1</v>
      </c>
      <c r="G6" s="1">
        <f>IF(Analysis4[Bio]="","",RANK(Analysis4[[#This Row],[Bio]],Analysis4[Bio],0))</f>
        <v>76</v>
      </c>
      <c r="H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" s="1" t="str">
        <f>IF(OR(Form4!G6&lt;&gt;"",Form4!H6&lt;&gt;""),ROUND((SUM(Form4!G6,Form4!H6)/140)*100,0),"")</f>
        <v/>
      </c>
      <c r="J6" s="1" t="str">
        <f>IF(Analysis4[[#This Row],[Chem]]="","",RANK(Analysis4[[#This Row],[Chem]],Analysis4[Chem],0))</f>
        <v/>
      </c>
      <c r="K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" s="1" t="str">
        <f>IF(OR(Form4!I6&lt;&gt;"",Form4!J6&lt;&gt;"",Form4!K6&lt;&gt;""),ROUND((SUM(Form4!I6:'Form4'!K6)/220)*100,0),"")</f>
        <v/>
      </c>
      <c r="M6" s="1" t="str">
        <f>IF(Analysis4[Chi]="","",RANK(Analysis4[[#This Row],[Chi]],Analysis4[Chi],0))</f>
        <v/>
      </c>
      <c r="N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" s="1">
        <f>IF(OR(Form4!L6&lt;&gt;"",Form4!M6&lt;&gt;"",Form4!N6&lt;&gt;""),ROUND((SUM(Form4!L6:'Form4'!N6)/200)*100,0),"")</f>
        <v>13</v>
      </c>
      <c r="P6" s="1">
        <f>IF(Analysis4[Eng]="","",RANK(Analysis4[[#This Row],[Eng]],Analysis4[Eng],))</f>
        <v>78</v>
      </c>
      <c r="Q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6" s="1" t="str">
        <f>IF(OR(Form4!O6&lt;&gt;"",Form4!P6&lt;&gt;""),ROUND((SUM(Form4!O6,Form4!P6)/210)*100,0),"")</f>
        <v/>
      </c>
      <c r="S6" s="1" t="str">
        <f>IF(Analysis4[[#This Row],[Geo]]="","",RANK(Analysis4[Geo],Analysis4[Geo],0))</f>
        <v/>
      </c>
      <c r="T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" s="1">
        <f>IF(OR(Form4!Q6&lt;&gt;"",Form4!R6&lt;&gt;""),ROUND((SUM(Form4!Q6,Form4!R6)/150)*100,0),"")</f>
        <v>16</v>
      </c>
      <c r="V6" s="1">
        <f>IF(Analysis4[His]="","",RANK(Analysis4[[#This Row],[His]], Analysis4[His],0))</f>
        <v>13</v>
      </c>
      <c r="W6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9</v>
      </c>
      <c r="X6" s="1" t="str">
        <f>IF(OR(Form4!S6&lt;&gt;"",Form4!T6&lt;&gt;""),ROUND((SUM(Form4!S6,Form4!T6)/200)*100,0),"")</f>
        <v/>
      </c>
      <c r="Y6" s="1" t="str">
        <f>IF(Analysis4[Maths]="","",RANK(Analysis4[[#This Row],[Maths]],Analysis4[Maths],0))</f>
        <v/>
      </c>
      <c r="Z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" s="1" t="str">
        <f>IF(OR(Form4!U6&lt;&gt;"",Form4!V6&lt;&gt;""),ROUND((SUM(Form4!U6,Form4!V6)/140)*100,0), "")</f>
        <v/>
      </c>
      <c r="AB6" s="1" t="str">
        <f>IF(Analysis4[[#This Row],[Phy]]="","",RANK(Analysis4[[#This Row],[Phy]],Analysis4[Phy],0))</f>
        <v/>
      </c>
      <c r="AC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" s="1">
        <f>IF(OR(Form4!W6&lt;&gt;"",Form4!X6&lt;&gt;""),ROUND((SUM(Form4!W6,Form4!X6)/150)*100,0), "")</f>
        <v>13</v>
      </c>
      <c r="AE6" s="1">
        <f>IF(Analysis4[Sod]="","",RANK(Analysis4[[#This Row],[Sod]],Analysis4[Sod], 0))</f>
        <v>52</v>
      </c>
      <c r="AF6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6" s="1" t="str">
        <f>IF(OR(Form4!Y6&lt;&gt;"",Form4!Z6&lt;&gt;""),ROUND((SUM(Form4!Y6,Form4!Z6)/170)*100,0), "")</f>
        <v/>
      </c>
      <c r="AH6" s="1" t="str">
        <f>IF(Analysis4[Bk]="","",RANK(Analysis4[[#This Row],[Bk]],Analysis4[Bk], 0))</f>
        <v/>
      </c>
      <c r="AI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" s="1"/>
      <c r="AK6" s="1"/>
    </row>
    <row r="7" spans="1:37" x14ac:dyDescent="0.25">
      <c r="A7" s="1" t="str">
        <f>IF(Form4!A7="","",Form4!A7)</f>
        <v>Precious</v>
      </c>
      <c r="B7" s="1" t="str">
        <f>IF(Form4!B7="","",Form4!B7)</f>
        <v>Chirwa</v>
      </c>
      <c r="C7" s="1">
        <f>IF(OR(Form4!C7&lt;&gt;"",Form4!D7&lt;&gt;"" ),ROUND(((Form4!C7+Form4!D7)/140)*100,0),"")</f>
        <v>44</v>
      </c>
      <c r="D7" s="1">
        <f>IF(Analysis4[[#This Row],[Agr]]="","",RANK(Analysis4[[#This Row],[Agr]],Analysis4[Agr],0))</f>
        <v>26</v>
      </c>
      <c r="E7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8</v>
      </c>
      <c r="F7" s="1">
        <f>IF(OR(Form4!E7&lt;&gt;"",Form4!F7&lt;&gt;""),ROUND((SUM(Form4!E7,Form4!F7)/140)*100,0),"")</f>
        <v>14</v>
      </c>
      <c r="G7" s="1">
        <f>IF(Analysis4[Bio]="","",RANK(Analysis4[[#This Row],[Bio]],Analysis4[Bio],0))</f>
        <v>62</v>
      </c>
      <c r="H7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" s="1" t="str">
        <f>IF(OR(Form4!G7&lt;&gt;"",Form4!H7&lt;&gt;""),ROUND((SUM(Form4!G7,Form4!H7)/140)*100,0),"")</f>
        <v/>
      </c>
      <c r="J7" s="1" t="str">
        <f>IF(Analysis4[[#This Row],[Chem]]="","",RANK(Analysis4[[#This Row],[Chem]],Analysis4[Chem],0))</f>
        <v/>
      </c>
      <c r="K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" s="1">
        <f>IF(OR(Form4!I7&lt;&gt;"",Form4!J7&lt;&gt;"",Form4!K7&lt;&gt;""),ROUND((SUM(Form4!I7:'Form4'!K7)/220)*100,0),"")</f>
        <v>40</v>
      </c>
      <c r="M7" s="1">
        <f>IF(Analysis4[Chi]="","",RANK(Analysis4[[#This Row],[Chi]],Analysis4[Chi],0))</f>
        <v>33</v>
      </c>
      <c r="N7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7" s="1">
        <f>IF(OR(Form4!L7&lt;&gt;"",Form4!M7&lt;&gt;"",Form4!N7&lt;&gt;""),ROUND((SUM(Form4!L7:'Form4'!N7)/200)*100,0),"")</f>
        <v>37</v>
      </c>
      <c r="P7" s="1">
        <f>IF(Analysis4[Eng]="","",RANK(Analysis4[[#This Row],[Eng]],Analysis4[Eng],))</f>
        <v>44</v>
      </c>
      <c r="Q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7" s="1">
        <f>IF(OR(Form4!O7&lt;&gt;"",Form4!P7&lt;&gt;""),ROUND((SUM(Form4!O7,Form4!P7)/210)*100,0),"")</f>
        <v>12</v>
      </c>
      <c r="S7" s="1">
        <f>IF(Analysis4[[#This Row],[Geo]]="","",RANK(Analysis4[Geo],Analysis4[Geo],0))</f>
        <v>41</v>
      </c>
      <c r="T7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7" s="1">
        <f>IF(OR(Form4!Q7&lt;&gt;"",Form4!R7&lt;&gt;""),ROUND((SUM(Form4!Q7,Form4!R7)/150)*100,0),"")</f>
        <v>43</v>
      </c>
      <c r="V7" s="1">
        <f>IF(Analysis4[His]="","",RANK(Analysis4[[#This Row],[His]], Analysis4[His],0))</f>
        <v>7</v>
      </c>
      <c r="W7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8</v>
      </c>
      <c r="X7" s="1">
        <f>IF(OR(Form4!S7&lt;&gt;"",Form4!T7&lt;&gt;""),ROUND((SUM(Form4!S7,Form4!T7)/200)*100,0),"")</f>
        <v>2</v>
      </c>
      <c r="Y7" s="1">
        <f>IF(Analysis4[Maths]="","",RANK(Analysis4[[#This Row],[Maths]],Analysis4[Maths],0))</f>
        <v>75</v>
      </c>
      <c r="Z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" s="1" t="str">
        <f>IF(OR(Form4!U7&lt;&gt;"",Form4!V7&lt;&gt;""),ROUND((SUM(Form4!U7,Form4!V7)/140)*100,0), "")</f>
        <v/>
      </c>
      <c r="AB7" s="1" t="str">
        <f>IF(Analysis4[[#This Row],[Phy]]="","",RANK(Analysis4[[#This Row],[Phy]],Analysis4[Phy],0))</f>
        <v/>
      </c>
      <c r="AC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" s="1">
        <f>IF(OR(Form4!W7&lt;&gt;"",Form4!X7&lt;&gt;""),ROUND((SUM(Form4!W7,Form4!X7)/150)*100,0), "")</f>
        <v>66</v>
      </c>
      <c r="AE7" s="1">
        <f>IF(Analysis4[Sod]="","",RANK(Analysis4[[#This Row],[Sod]],Analysis4[Sod], 0))</f>
        <v>2</v>
      </c>
      <c r="AF7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3</v>
      </c>
      <c r="AG7" s="1" t="str">
        <f>IF(OR(Form4!Y7&lt;&gt;"",Form4!Z7&lt;&gt;""),ROUND((SUM(Form4!Y7,Form4!Z7)/170)*100,0), "")</f>
        <v/>
      </c>
      <c r="AH7" s="1" t="str">
        <f>IF(Analysis4[Bk]="","",RANK(Analysis4[[#This Row],[Bk]],Analysis4[Bk], 0))</f>
        <v/>
      </c>
      <c r="AI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" s="1"/>
      <c r="AK7" s="1"/>
    </row>
    <row r="8" spans="1:37" x14ac:dyDescent="0.25">
      <c r="A8" s="1" t="str">
        <f>IF(Form4!A8="","",Form4!A8)</f>
        <v>Wisdom</v>
      </c>
      <c r="B8" s="1" t="str">
        <f>IF(Form4!B8="","",Form4!B8)</f>
        <v>Chizi</v>
      </c>
      <c r="C8" s="1" t="str">
        <f>IF(OR(Form4!C8&lt;&gt;"",Form4!D8&lt;&gt;"" ),ROUND(((Form4!C8+Form4!D8)/140)*100,0),"")</f>
        <v/>
      </c>
      <c r="D8" s="1" t="str">
        <f>IF(Analysis4[[#This Row],[Agr]]="","",RANK(Analysis4[[#This Row],[Agr]],Analysis4[Agr],0))</f>
        <v/>
      </c>
      <c r="E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" s="1">
        <f>IF(OR(Form4!E8&lt;&gt;"",Form4!F8&lt;&gt;""),ROUND((SUM(Form4!E8,Form4!F8)/140)*100,0),"")</f>
        <v>51</v>
      </c>
      <c r="G8" s="1">
        <f>IF(Analysis4[Bio]="","",RANK(Analysis4[[#This Row],[Bio]],Analysis4[Bio],0))</f>
        <v>10</v>
      </c>
      <c r="H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6</v>
      </c>
      <c r="I8" s="1">
        <f>IF(OR(Form4!G8&lt;&gt;"",Form4!H8&lt;&gt;""),ROUND((SUM(Form4!G8,Form4!H8)/140)*100,0),"")</f>
        <v>17</v>
      </c>
      <c r="J8" s="1">
        <f>IF(Analysis4[[#This Row],[Chem]]="","",RANK(Analysis4[[#This Row],[Chem]],Analysis4[Chem],0))</f>
        <v>23</v>
      </c>
      <c r="K8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8" s="1" t="str">
        <f>IF(OR(Form4!I8&lt;&gt;"",Form4!J8&lt;&gt;"",Form4!K8&lt;&gt;""),ROUND((SUM(Form4!I8:'Form4'!K8)/220)*100,0),"")</f>
        <v/>
      </c>
      <c r="M8" s="1" t="str">
        <f>IF(Analysis4[Chi]="","",RANK(Analysis4[[#This Row],[Chi]],Analysis4[Chi],0))</f>
        <v/>
      </c>
      <c r="N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" s="1">
        <f>IF(OR(Form4!L8&lt;&gt;"",Form4!M8&lt;&gt;"",Form4!N8&lt;&gt;""),ROUND((SUM(Form4!L8:'Form4'!N8)/200)*100,0),"")</f>
        <v>54</v>
      </c>
      <c r="P8" s="1">
        <f>IF(Analysis4[Eng]="","",RANK(Analysis4[[#This Row],[Eng]],Analysis4[Eng],))</f>
        <v>9</v>
      </c>
      <c r="Q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6</v>
      </c>
      <c r="R8" s="1" t="str">
        <f>IF(OR(Form4!O8&lt;&gt;"",Form4!P8&lt;&gt;""),ROUND((SUM(Form4!O8,Form4!P8)/210)*100,0),"")</f>
        <v/>
      </c>
      <c r="S8" s="1" t="str">
        <f>IF(Analysis4[[#This Row],[Geo]]="","",RANK(Analysis4[Geo],Analysis4[Geo],0))</f>
        <v/>
      </c>
      <c r="T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" s="1">
        <f>IF(OR(Form4!Q8&lt;&gt;"",Form4!R8&lt;&gt;""),ROUND((SUM(Form4!Q8,Form4!R8)/150)*100,0),"")</f>
        <v>53</v>
      </c>
      <c r="V8" s="1">
        <f>IF(Analysis4[His]="","",RANK(Analysis4[[#This Row],[His]], Analysis4[His],0))</f>
        <v>4</v>
      </c>
      <c r="W8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6</v>
      </c>
      <c r="X8" s="1">
        <f>IF(OR(Form4!S8&lt;&gt;"",Form4!T8&lt;&gt;""),ROUND((SUM(Form4!S8,Form4!T8)/200)*100,0),"")</f>
        <v>56</v>
      </c>
      <c r="Y8" s="1">
        <f>IF(Analysis4[Maths]="","",RANK(Analysis4[[#This Row],[Maths]],Analysis4[Maths],0))</f>
        <v>11</v>
      </c>
      <c r="Z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5</v>
      </c>
      <c r="AA8" s="1">
        <f>IF(OR(Form4!U8&lt;&gt;"",Form4!V8&lt;&gt;""),ROUND((SUM(Form4!U8,Form4!V8)/140)*100,0), "")</f>
        <v>39</v>
      </c>
      <c r="AB8" s="1">
        <f>IF(Analysis4[[#This Row],[Phy]]="","",RANK(Analysis4[[#This Row],[Phy]],Analysis4[Phy],0))</f>
        <v>9</v>
      </c>
      <c r="AC8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8" s="1">
        <f>IF(OR(Form4!W8&lt;&gt;"",Form4!X8&lt;&gt;""),ROUND((SUM(Form4!W8,Form4!X8)/150)*100,0), "")</f>
        <v>49</v>
      </c>
      <c r="AE8" s="1">
        <f>IF(Analysis4[Sod]="","",RANK(Analysis4[[#This Row],[Sod]],Analysis4[Sod], 0))</f>
        <v>16</v>
      </c>
      <c r="AF8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8" s="1" t="str">
        <f>IF(OR(Form4!Y8&lt;&gt;"",Form4!Z8&lt;&gt;""),ROUND((SUM(Form4!Y8,Form4!Z8)/170)*100,0), "")</f>
        <v/>
      </c>
      <c r="AH8" s="1" t="str">
        <f>IF(Analysis4[Bk]="","",RANK(Analysis4[[#This Row],[Bk]],Analysis4[Bk], 0))</f>
        <v/>
      </c>
      <c r="AI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" s="1"/>
      <c r="AK8" s="1"/>
    </row>
    <row r="9" spans="1:37" x14ac:dyDescent="0.25">
      <c r="A9" s="1" t="str">
        <f>IF(Form4!A9="","",Form4!A9)</f>
        <v>Noah</v>
      </c>
      <c r="B9" s="1" t="str">
        <f>IF(Form4!B9="","",Form4!B9)</f>
        <v>Haonga</v>
      </c>
      <c r="C9" s="1">
        <f>IF(OR(Form4!C9&lt;&gt;"",Form4!D9&lt;&gt;"" ),ROUND(((Form4!C9+Form4!D9)/140)*100,0),"")</f>
        <v>10</v>
      </c>
      <c r="D9" s="1">
        <f>IF(Analysis4[[#This Row],[Agr]]="","",RANK(Analysis4[[#This Row],[Agr]],Analysis4[Agr],0))</f>
        <v>69</v>
      </c>
      <c r="E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9" s="1">
        <f>IF(OR(Form4!E9&lt;&gt;"",Form4!F9&lt;&gt;""),ROUND((SUM(Form4!E9,Form4!F9)/140)*100,0),"")</f>
        <v>14</v>
      </c>
      <c r="G9" s="1">
        <f>IF(Analysis4[Bio]="","",RANK(Analysis4[[#This Row],[Bio]],Analysis4[Bio],0))</f>
        <v>62</v>
      </c>
      <c r="H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9" s="1" t="str">
        <f>IF(OR(Form4!G9&lt;&gt;"",Form4!H9&lt;&gt;""),ROUND((SUM(Form4!G9,Form4!H9)/140)*100,0),"")</f>
        <v/>
      </c>
      <c r="J9" s="1" t="str">
        <f>IF(Analysis4[[#This Row],[Chem]]="","",RANK(Analysis4[[#This Row],[Chem]],Analysis4[Chem],0))</f>
        <v/>
      </c>
      <c r="K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" s="1">
        <f>IF(OR(Form4!I9&lt;&gt;"",Form4!J9&lt;&gt;"",Form4!K9&lt;&gt;""),ROUND((SUM(Form4!I9:'Form4'!K9)/220)*100,0),"")</f>
        <v>20</v>
      </c>
      <c r="M9" s="1">
        <f>IF(Analysis4[Chi]="","",RANK(Analysis4[[#This Row],[Chi]],Analysis4[Chi],0))</f>
        <v>55</v>
      </c>
      <c r="N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9" s="1">
        <f>IF(OR(Form4!L9&lt;&gt;"",Form4!M9&lt;&gt;"",Form4!N9&lt;&gt;""),ROUND((SUM(Form4!L9:'Form4'!N9)/200)*100,0),"")</f>
        <v>18</v>
      </c>
      <c r="P9" s="1">
        <f>IF(Analysis4[Eng]="","",RANK(Analysis4[[#This Row],[Eng]],Analysis4[Eng],))</f>
        <v>76</v>
      </c>
      <c r="Q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9" s="1">
        <f>IF(OR(Form4!O9&lt;&gt;"",Form4!P9&lt;&gt;""),ROUND((SUM(Form4!O9,Form4!P9)/210)*100,0),"")</f>
        <v>9</v>
      </c>
      <c r="S9" s="1">
        <f>IF(Analysis4[[#This Row],[Geo]]="","",RANK(Analysis4[Geo],Analysis4[Geo],0))</f>
        <v>46</v>
      </c>
      <c r="T9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9" s="1">
        <f>IF(OR(Form4!Q9&lt;&gt;"",Form4!R9&lt;&gt;""),ROUND((SUM(Form4!Q9,Form4!R9)/150)*100,0),"")</f>
        <v>10</v>
      </c>
      <c r="V9" s="1">
        <f>IF(Analysis4[His]="","",RANK(Analysis4[[#This Row],[His]], Analysis4[His],0))</f>
        <v>16</v>
      </c>
      <c r="W9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9</v>
      </c>
      <c r="X9" s="1">
        <f>IF(OR(Form4!S9&lt;&gt;"",Form4!T9&lt;&gt;""),ROUND((SUM(Form4!S9,Form4!T9)/200)*100,0),"")</f>
        <v>8</v>
      </c>
      <c r="Y9" s="1">
        <f>IF(Analysis4[Maths]="","",RANK(Analysis4[[#This Row],[Maths]],Analysis4[Maths],0))</f>
        <v>62</v>
      </c>
      <c r="Z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9" s="1" t="str">
        <f>IF(OR(Form4!U9&lt;&gt;"",Form4!V9&lt;&gt;""),ROUND((SUM(Form4!U9,Form4!V9)/140)*100,0), "")</f>
        <v/>
      </c>
      <c r="AB9" s="1" t="str">
        <f>IF(Analysis4[[#This Row],[Phy]]="","",RANK(Analysis4[[#This Row],[Phy]],Analysis4[Phy],0))</f>
        <v/>
      </c>
      <c r="AC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" s="1">
        <f>IF(OR(Form4!W9&lt;&gt;"",Form4!X9&lt;&gt;""),ROUND((SUM(Form4!W9,Form4!X9)/150)*100,0), "")</f>
        <v>19</v>
      </c>
      <c r="AE9" s="1">
        <f>IF(Analysis4[Sod]="","",RANK(Analysis4[[#This Row],[Sod]],Analysis4[Sod], 0))</f>
        <v>47</v>
      </c>
      <c r="AF9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9" s="1" t="str">
        <f>IF(OR(Form4!Y9&lt;&gt;"",Form4!Z9&lt;&gt;""),ROUND((SUM(Form4!Y9,Form4!Z9)/170)*100,0), "")</f>
        <v/>
      </c>
      <c r="AH9" s="1" t="str">
        <f>IF(Analysis4[Bk]="","",RANK(Analysis4[[#This Row],[Bk]],Analysis4[Bk], 0))</f>
        <v/>
      </c>
      <c r="AI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" s="1"/>
      <c r="AK9" s="1"/>
    </row>
    <row r="10" spans="1:37" x14ac:dyDescent="0.25">
      <c r="A10" s="1" t="str">
        <f>IF(Form4!A10="","",Form4!A10)</f>
        <v>Rose</v>
      </c>
      <c r="B10" s="1" t="str">
        <f>IF(Form4!B10="","",Form4!B10)</f>
        <v>Ikwanga</v>
      </c>
      <c r="C10" s="1">
        <f>IF(OR(Form4!C10&lt;&gt;"",Form4!D10&lt;&gt;"" ),ROUND(((Form4!C10+Form4!D10)/140)*100,0),"")</f>
        <v>20</v>
      </c>
      <c r="D10" s="1">
        <f>IF(Analysis4[[#This Row],[Agr]]="","",RANK(Analysis4[[#This Row],[Agr]],Analysis4[Agr],0))</f>
        <v>55</v>
      </c>
      <c r="E10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10" s="1">
        <f>IF(OR(Form4!E10&lt;&gt;"",Form4!F10&lt;&gt;""),ROUND((SUM(Form4!E10,Form4!F10)/140)*100,0),"")</f>
        <v>9</v>
      </c>
      <c r="G10" s="1">
        <f>IF(Analysis4[Bio]="","",RANK(Analysis4[[#This Row],[Bio]],Analysis4[Bio],0))</f>
        <v>68</v>
      </c>
      <c r="H1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0" s="1" t="str">
        <f>IF(OR(Form4!G10&lt;&gt;"",Form4!H10&lt;&gt;""),ROUND((SUM(Form4!G10,Form4!H10)/140)*100,0),"")</f>
        <v/>
      </c>
      <c r="J10" s="1" t="str">
        <f>IF(Analysis4[[#This Row],[Chem]]="","",RANK(Analysis4[[#This Row],[Chem]],Analysis4[Chem],0))</f>
        <v/>
      </c>
      <c r="K1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" s="1">
        <f>IF(OR(Form4!I10&lt;&gt;"",Form4!J10&lt;&gt;"",Form4!K10&lt;&gt;""),ROUND((SUM(Form4!I10:'Form4'!K10)/220)*100,0),"")</f>
        <v>49</v>
      </c>
      <c r="M10" s="1">
        <f>IF(Analysis4[Chi]="","",RANK(Analysis4[[#This Row],[Chi]],Analysis4[Chi],0))</f>
        <v>12</v>
      </c>
      <c r="N10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10" s="1">
        <f>IF(OR(Form4!L10&lt;&gt;"",Form4!M10&lt;&gt;"",Form4!N10&lt;&gt;""),ROUND((SUM(Form4!L10:'Form4'!N10)/200)*100,0),"")</f>
        <v>24</v>
      </c>
      <c r="P10" s="1">
        <f>IF(Analysis4[Eng]="","",RANK(Analysis4[[#This Row],[Eng]],Analysis4[Eng],))</f>
        <v>66</v>
      </c>
      <c r="Q1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10" s="1">
        <f>IF(OR(Form4!O10&lt;&gt;"",Form4!P10&lt;&gt;""),ROUND((SUM(Form4!O10,Form4!P10)/210)*100,0),"")</f>
        <v>20</v>
      </c>
      <c r="S10" s="1">
        <f>IF(Analysis4[[#This Row],[Geo]]="","",RANK(Analysis4[Geo],Analysis4[Geo],0))</f>
        <v>33</v>
      </c>
      <c r="T10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10" s="1" t="str">
        <f>IF(OR(Form4!Q10&lt;&gt;"",Form4!R10&lt;&gt;""),ROUND((SUM(Form4!Q10,Form4!R10)/150)*100,0),"")</f>
        <v/>
      </c>
      <c r="V10" s="1" t="str">
        <f>IF(Analysis4[His]="","",RANK(Analysis4[[#This Row],[His]], Analysis4[His],0))</f>
        <v/>
      </c>
      <c r="W1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" s="1">
        <f>IF(OR(Form4!S10&lt;&gt;"",Form4!T10&lt;&gt;""),ROUND((SUM(Form4!S10,Form4!T10)/200)*100,0),"")</f>
        <v>7</v>
      </c>
      <c r="Y10" s="1">
        <f>IF(Analysis4[Maths]="","",RANK(Analysis4[[#This Row],[Maths]],Analysis4[Maths],0))</f>
        <v>63</v>
      </c>
      <c r="Z10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0" s="1" t="str">
        <f>IF(OR(Form4!U10&lt;&gt;"",Form4!V10&lt;&gt;""),ROUND((SUM(Form4!U10,Form4!V10)/140)*100,0), "")</f>
        <v/>
      </c>
      <c r="AB10" s="1" t="str">
        <f>IF(Analysis4[[#This Row],[Phy]]="","",RANK(Analysis4[[#This Row],[Phy]],Analysis4[Phy],0))</f>
        <v/>
      </c>
      <c r="AC1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" s="1">
        <f>IF(OR(Form4!W10&lt;&gt;"",Form4!X10&lt;&gt;""),ROUND((SUM(Form4!W10,Form4!X10)/150)*100,0), "")</f>
        <v>43</v>
      </c>
      <c r="AE10" s="1">
        <f>IF(Analysis4[Sod]="","",RANK(Analysis4[[#This Row],[Sod]],Analysis4[Sod], 0))</f>
        <v>27</v>
      </c>
      <c r="AF10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8</v>
      </c>
      <c r="AG10" s="1">
        <f>IF(OR(Form4!Y10&lt;&gt;"",Form4!Z10&lt;&gt;""),ROUND((SUM(Form4!Y10,Form4!Z10)/170)*100,0), "")</f>
        <v>28</v>
      </c>
      <c r="AH10" s="1">
        <f>IF(Analysis4[Bk]="","",RANK(Analysis4[[#This Row],[Bk]],Analysis4[Bk], 0))</f>
        <v>17</v>
      </c>
      <c r="AI10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10" s="1"/>
      <c r="AK10" s="1"/>
    </row>
    <row r="11" spans="1:37" x14ac:dyDescent="0.25">
      <c r="A11" s="1" t="str">
        <f>IF(Form4!A11="","",Form4!A11)</f>
        <v>Benard</v>
      </c>
      <c r="B11" s="1" t="str">
        <f>IF(Form4!B11="","",Form4!B11)</f>
        <v>Kabaghe</v>
      </c>
      <c r="C11" s="1">
        <f>IF(OR(Form4!C11&lt;&gt;"",Form4!D11&lt;&gt;"" ),ROUND(((Form4!C11+Form4!D11)/140)*100,0),"")</f>
        <v>44</v>
      </c>
      <c r="D11" s="1">
        <f>IF(Analysis4[[#This Row],[Agr]]="","",RANK(Analysis4[[#This Row],[Agr]],Analysis4[Agr],0))</f>
        <v>26</v>
      </c>
      <c r="E11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8</v>
      </c>
      <c r="F11" s="1">
        <f>IF(OR(Form4!E11&lt;&gt;"",Form4!F11&lt;&gt;""),ROUND((SUM(Form4!E11,Form4!F11)/140)*100,0),"")</f>
        <v>19</v>
      </c>
      <c r="G11" s="1">
        <f>IF(Analysis4[Bio]="","",RANK(Analysis4[[#This Row],[Bio]],Analysis4[Bio],0))</f>
        <v>54</v>
      </c>
      <c r="H11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1" s="1">
        <f>IF(OR(Form4!G11&lt;&gt;"",Form4!H11&lt;&gt;""),ROUND((SUM(Form4!G11,Form4!H11)/140)*100,0),"")</f>
        <v>15</v>
      </c>
      <c r="J11" s="1">
        <f>IF(Analysis4[[#This Row],[Chem]]="","",RANK(Analysis4[[#This Row],[Chem]],Analysis4[Chem],0))</f>
        <v>25</v>
      </c>
      <c r="K11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11" s="1">
        <f>IF(OR(Form4!I11&lt;&gt;"",Form4!J11&lt;&gt;"",Form4!K11&lt;&gt;""),ROUND((SUM(Form4!I11:'Form4'!K11)/220)*100,0),"")</f>
        <v>44</v>
      </c>
      <c r="M11" s="1">
        <f>IF(Analysis4[Chi]="","",RANK(Analysis4[[#This Row],[Chi]],Analysis4[Chi],0))</f>
        <v>23</v>
      </c>
      <c r="N11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11" s="1">
        <f>IF(OR(Form4!L11&lt;&gt;"",Form4!M11&lt;&gt;"",Form4!N11&lt;&gt;""),ROUND((SUM(Form4!L11:'Form4'!N11)/200)*100,0),"")</f>
        <v>24</v>
      </c>
      <c r="P11" s="1">
        <f>IF(Analysis4[Eng]="","",RANK(Analysis4[[#This Row],[Eng]],Analysis4[Eng],))</f>
        <v>66</v>
      </c>
      <c r="Q11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11" s="1">
        <f>IF(OR(Form4!O11&lt;&gt;"",Form4!P11&lt;&gt;""),ROUND((SUM(Form4!O11,Form4!P11)/210)*100,0),"")</f>
        <v>24</v>
      </c>
      <c r="S11" s="1">
        <f>IF(Analysis4[[#This Row],[Geo]]="","",RANK(Analysis4[Geo],Analysis4[Geo],0))</f>
        <v>26</v>
      </c>
      <c r="T11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11" s="1" t="str">
        <f>IF(OR(Form4!Q11&lt;&gt;"",Form4!R11&lt;&gt;""),ROUND((SUM(Form4!Q11,Form4!R11)/150)*100,0),"")</f>
        <v/>
      </c>
      <c r="V11" s="1" t="str">
        <f>IF(Analysis4[His]="","",RANK(Analysis4[[#This Row],[His]], Analysis4[His],0))</f>
        <v/>
      </c>
      <c r="W1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" s="1">
        <f>IF(OR(Form4!S11&lt;&gt;"",Form4!T11&lt;&gt;""),ROUND((SUM(Form4!S11,Form4!T11)/200)*100,0),"")</f>
        <v>20</v>
      </c>
      <c r="Y11" s="1">
        <f>IF(Analysis4[Maths]="","",RANK(Analysis4[[#This Row],[Maths]],Analysis4[Maths],0))</f>
        <v>46</v>
      </c>
      <c r="Z11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1" s="1" t="str">
        <f>IF(OR(Form4!U11&lt;&gt;"",Form4!V11&lt;&gt;""),ROUND((SUM(Form4!U11,Form4!V11)/140)*100,0), "")</f>
        <v/>
      </c>
      <c r="AB11" s="1" t="str">
        <f>IF(Analysis4[[#This Row],[Phy]]="","",RANK(Analysis4[[#This Row],[Phy]],Analysis4[Phy],0))</f>
        <v/>
      </c>
      <c r="AC1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" s="1" t="str">
        <f>IF(OR(Form4!W11&lt;&gt;"",Form4!X11&lt;&gt;""),ROUND((SUM(Form4!W11,Form4!X11)/150)*100,0), "")</f>
        <v/>
      </c>
      <c r="AE11" s="1" t="str">
        <f>IF(Analysis4[Sod]="","",RANK(Analysis4[[#This Row],[Sod]],Analysis4[Sod], 0))</f>
        <v/>
      </c>
      <c r="AF1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" s="1" t="str">
        <f>IF(OR(Form4!Y11&lt;&gt;"",Form4!Z11&lt;&gt;""),ROUND((SUM(Form4!Y11,Form4!Z11)/170)*100,0), "")</f>
        <v/>
      </c>
      <c r="AH11" s="1" t="str">
        <f>IF(Analysis4[Bk]="","",RANK(Analysis4[[#This Row],[Bk]],Analysis4[Bk], 0))</f>
        <v/>
      </c>
      <c r="AI1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" s="1"/>
      <c r="AK11" s="1"/>
    </row>
    <row r="12" spans="1:37" x14ac:dyDescent="0.25">
      <c r="A12" s="1" t="str">
        <f>IF(Form4!A12="","",Form4!A12)</f>
        <v>Eliza</v>
      </c>
      <c r="B12" s="1" t="str">
        <f>IF(Form4!B12="","",Form4!B12)</f>
        <v>Kabaghe</v>
      </c>
      <c r="C12" s="1">
        <f>IF(OR(Form4!C12&lt;&gt;"",Form4!D12&lt;&gt;"" ),ROUND(((Form4!C12+Form4!D12)/140)*100,0),"")</f>
        <v>35</v>
      </c>
      <c r="D12" s="1">
        <f>IF(Analysis4[[#This Row],[Agr]]="","",RANK(Analysis4[[#This Row],[Agr]],Analysis4[Agr],0))</f>
        <v>38</v>
      </c>
      <c r="E1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12" s="1">
        <f>IF(OR(Form4!E12&lt;&gt;"",Form4!F12&lt;&gt;""),ROUND((SUM(Form4!E12,Form4!F12)/140)*100,0),"")</f>
        <v>22</v>
      </c>
      <c r="G12" s="1">
        <f>IF(Analysis4[Bio]="","",RANK(Analysis4[[#This Row],[Bio]],Analysis4[Bio],0))</f>
        <v>48</v>
      </c>
      <c r="H12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2" s="1">
        <f>IF(OR(Form4!G12&lt;&gt;"",Form4!H12&lt;&gt;""),ROUND((SUM(Form4!G12,Form4!H12)/140)*100,0),"")</f>
        <v>16</v>
      </c>
      <c r="J12" s="1">
        <f>IF(Analysis4[[#This Row],[Chem]]="","",RANK(Analysis4[[#This Row],[Chem]],Analysis4[Chem],0))</f>
        <v>24</v>
      </c>
      <c r="K12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12" s="1" t="str">
        <f>IF(OR(Form4!I12&lt;&gt;"",Form4!J12&lt;&gt;"",Form4!K12&lt;&gt;""),ROUND((SUM(Form4!I12:'Form4'!K12)/220)*100,0),"")</f>
        <v/>
      </c>
      <c r="M12" s="1" t="str">
        <f>IF(Analysis4[Chi]="","",RANK(Analysis4[[#This Row],[Chi]],Analysis4[Chi],0))</f>
        <v/>
      </c>
      <c r="N1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" s="1">
        <f>IF(OR(Form4!L12&lt;&gt;"",Form4!M12&lt;&gt;"",Form4!N12&lt;&gt;""),ROUND((SUM(Form4!L12:'Form4'!N12)/200)*100,0),"")</f>
        <v>27</v>
      </c>
      <c r="P12" s="1">
        <f>IF(Analysis4[Eng]="","",RANK(Analysis4[[#This Row],[Eng]],Analysis4[Eng],))</f>
        <v>61</v>
      </c>
      <c r="Q1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12" s="1" t="str">
        <f>IF(OR(Form4!O12&lt;&gt;"",Form4!P12&lt;&gt;""),ROUND((SUM(Form4!O12,Form4!P12)/210)*100,0),"")</f>
        <v/>
      </c>
      <c r="S12" s="1" t="str">
        <f>IF(Analysis4[[#This Row],[Geo]]="","",RANK(Analysis4[Geo],Analysis4[Geo],0))</f>
        <v/>
      </c>
      <c r="T1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" s="1" t="str">
        <f>IF(OR(Form4!Q12&lt;&gt;"",Form4!R12&lt;&gt;""),ROUND((SUM(Form4!Q12,Form4!R12)/150)*100,0),"")</f>
        <v/>
      </c>
      <c r="V12" s="1" t="str">
        <f>IF(Analysis4[His]="","",RANK(Analysis4[[#This Row],[His]], Analysis4[His],0))</f>
        <v/>
      </c>
      <c r="W1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" s="1">
        <f>IF(OR(Form4!S12&lt;&gt;"",Form4!T12&lt;&gt;""),ROUND((SUM(Form4!S12,Form4!T12)/200)*100,0),"")</f>
        <v>36</v>
      </c>
      <c r="Y12" s="1">
        <f>IF(Analysis4[Maths]="","",RANK(Analysis4[[#This Row],[Maths]],Analysis4[Maths],0))</f>
        <v>33</v>
      </c>
      <c r="Z12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2" s="1">
        <f>IF(OR(Form4!U12&lt;&gt;"",Form4!V12&lt;&gt;""),ROUND((SUM(Form4!U12,Form4!V12)/140)*100,0), "")</f>
        <v>21</v>
      </c>
      <c r="AB12" s="1">
        <f>IF(Analysis4[[#This Row],[Phy]]="","",RANK(Analysis4[[#This Row],[Phy]],Analysis4[Phy],0))</f>
        <v>28</v>
      </c>
      <c r="AC12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12" s="1">
        <f>IF(OR(Form4!W12&lt;&gt;"",Form4!X12&lt;&gt;""),ROUND((SUM(Form4!W12,Form4!X12)/150)*100,0), "")</f>
        <v>30</v>
      </c>
      <c r="AE12" s="1">
        <f>IF(Analysis4[Sod]="","",RANK(Analysis4[[#This Row],[Sod]],Analysis4[Sod], 0))</f>
        <v>37</v>
      </c>
      <c r="AF1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12" s="1" t="str">
        <f>IF(OR(Form4!Y12&lt;&gt;"",Form4!Z12&lt;&gt;""),ROUND((SUM(Form4!Y12,Form4!Z12)/170)*100,0), "")</f>
        <v/>
      </c>
      <c r="AH12" s="1" t="str">
        <f>IF(Analysis4[Bk]="","",RANK(Analysis4[[#This Row],[Bk]],Analysis4[Bk], 0))</f>
        <v/>
      </c>
      <c r="AI1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" s="1"/>
      <c r="AK12" s="1"/>
    </row>
    <row r="13" spans="1:37" x14ac:dyDescent="0.25">
      <c r="A13" s="1" t="str">
        <f>IF(Form4!A13="","",Form4!A13)</f>
        <v>Jailos</v>
      </c>
      <c r="B13" s="1" t="str">
        <f>IF(Form4!B13="","",Form4!B13)</f>
        <v>Kaira</v>
      </c>
      <c r="C13" s="1">
        <f>IF(OR(Form4!C13&lt;&gt;"",Form4!D13&lt;&gt;"" ),ROUND(((Form4!C13+Form4!D13)/140)*100,0),"")</f>
        <v>78</v>
      </c>
      <c r="D13" s="1">
        <f>IF(Analysis4[[#This Row],[Agr]]="","",RANK(Analysis4[[#This Row],[Agr]],Analysis4[Agr],0))</f>
        <v>3</v>
      </c>
      <c r="E1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2</v>
      </c>
      <c r="F13" s="1">
        <f>IF(OR(Form4!E13&lt;&gt;"",Form4!F13&lt;&gt;""),ROUND((SUM(Form4!E13,Form4!F13)/140)*100,0),"")</f>
        <v>53</v>
      </c>
      <c r="G13" s="1">
        <f>IF(Analysis4[Bio]="","",RANK(Analysis4[[#This Row],[Bio]],Analysis4[Bio],0))</f>
        <v>8</v>
      </c>
      <c r="H1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6</v>
      </c>
      <c r="I13" s="1">
        <f>IF(OR(Form4!G13&lt;&gt;"",Form4!H13&lt;&gt;""),ROUND((SUM(Form4!G13,Form4!H13)/140)*100,0),"")</f>
        <v>43</v>
      </c>
      <c r="J13" s="1">
        <f>IF(Analysis4[[#This Row],[Chem]]="","",RANK(Analysis4[[#This Row],[Chem]],Analysis4[Chem],0))</f>
        <v>5</v>
      </c>
      <c r="K13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8</v>
      </c>
      <c r="L13" s="1" t="str">
        <f>IF(OR(Form4!I13&lt;&gt;"",Form4!J13&lt;&gt;"",Form4!K13&lt;&gt;""),ROUND((SUM(Form4!I13:'Form4'!K13)/220)*100,0),"")</f>
        <v/>
      </c>
      <c r="M13" s="1" t="str">
        <f>IF(Analysis4[Chi]="","",RANK(Analysis4[[#This Row],[Chi]],Analysis4[Chi],0))</f>
        <v/>
      </c>
      <c r="N1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" s="1">
        <f>IF(OR(Form4!L13&lt;&gt;"",Form4!M13&lt;&gt;"",Form4!N13&lt;&gt;""),ROUND((SUM(Form4!L13:'Form4'!N13)/200)*100,0),"")</f>
        <v>59</v>
      </c>
      <c r="P13" s="1">
        <f>IF(Analysis4[Eng]="","",RANK(Analysis4[[#This Row],[Eng]],Analysis4[Eng],))</f>
        <v>5</v>
      </c>
      <c r="Q1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5</v>
      </c>
      <c r="R13" s="1">
        <f>IF(OR(Form4!O13&lt;&gt;"",Form4!P13&lt;&gt;""),ROUND((SUM(Form4!O13,Form4!P13)/210)*100,0),"")</f>
        <v>45</v>
      </c>
      <c r="S13" s="1">
        <f>IF(Analysis4[[#This Row],[Geo]]="","",RANK(Analysis4[Geo],Analysis4[Geo],0))</f>
        <v>6</v>
      </c>
      <c r="T13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7</v>
      </c>
      <c r="U13" s="1" t="str">
        <f>IF(OR(Form4!Q13&lt;&gt;"",Form4!R13&lt;&gt;""),ROUND((SUM(Form4!Q13,Form4!R13)/150)*100,0),"")</f>
        <v/>
      </c>
      <c r="V13" s="1" t="str">
        <f>IF(Analysis4[His]="","",RANK(Analysis4[[#This Row],[His]], Analysis4[His],0))</f>
        <v/>
      </c>
      <c r="W1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" s="1">
        <f>IF(OR(Form4!S13&lt;&gt;"",Form4!T13&lt;&gt;""),ROUND((SUM(Form4!S13,Form4!T13)/200)*100,0),"")</f>
        <v>75</v>
      </c>
      <c r="Y13" s="1">
        <f>IF(Analysis4[Maths]="","",RANK(Analysis4[[#This Row],[Maths]],Analysis4[Maths],0))</f>
        <v>4</v>
      </c>
      <c r="Z1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2</v>
      </c>
      <c r="AA13" s="1">
        <f>IF(OR(Form4!U13&lt;&gt;"",Form4!V13&lt;&gt;""),ROUND((SUM(Form4!U13,Form4!V13)/140)*100,0), "")</f>
        <v>52</v>
      </c>
      <c r="AB13" s="1">
        <f>IF(Analysis4[[#This Row],[Phy]]="","",RANK(Analysis4[[#This Row],[Phy]],Analysis4[Phy],0))</f>
        <v>5</v>
      </c>
      <c r="AC13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6</v>
      </c>
      <c r="AD13" s="1" t="str">
        <f>IF(OR(Form4!W13&lt;&gt;"",Form4!X13&lt;&gt;""),ROUND((SUM(Form4!W13,Form4!X13)/150)*100,0), "")</f>
        <v/>
      </c>
      <c r="AE13" s="1" t="str">
        <f>IF(Analysis4[Sod]="","",RANK(Analysis4[[#This Row],[Sod]],Analysis4[Sod], 0))</f>
        <v/>
      </c>
      <c r="AF1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" s="1" t="str">
        <f>IF(OR(Form4!Y13&lt;&gt;"",Form4!Z13&lt;&gt;""),ROUND((SUM(Form4!Y13,Form4!Z13)/170)*100,0), "")</f>
        <v/>
      </c>
      <c r="AH13" s="1" t="str">
        <f>IF(Analysis4[Bk]="","",RANK(Analysis4[[#This Row],[Bk]],Analysis4[Bk], 0))</f>
        <v/>
      </c>
      <c r="AI1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" s="1"/>
      <c r="AK13" s="1"/>
    </row>
    <row r="14" spans="1:37" x14ac:dyDescent="0.25">
      <c r="A14" s="1" t="str">
        <f>IF(Form4!A14="","",Form4!A14)</f>
        <v>Rombani</v>
      </c>
      <c r="B14" s="1" t="str">
        <f>IF(Form4!B14="","",Form4!B14)</f>
        <v>Kalua</v>
      </c>
      <c r="C14" s="1">
        <f>IF(OR(Form4!C14&lt;&gt;"",Form4!D14&lt;&gt;"" ),ROUND(((Form4!C14+Form4!D14)/140)*100,0),"")</f>
        <v>23</v>
      </c>
      <c r="D14" s="1">
        <f>IF(Analysis4[[#This Row],[Agr]]="","",RANK(Analysis4[[#This Row],[Agr]],Analysis4[Agr],0))</f>
        <v>50</v>
      </c>
      <c r="E14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14" s="1">
        <f>IF(OR(Form4!E14&lt;&gt;"",Form4!F14&lt;&gt;""),ROUND((SUM(Form4!E14,Form4!F14)/140)*100,0),"")</f>
        <v>21</v>
      </c>
      <c r="G14" s="1">
        <f>IF(Analysis4[Bio]="","",RANK(Analysis4[[#This Row],[Bio]],Analysis4[Bio],0))</f>
        <v>49</v>
      </c>
      <c r="H14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4" s="1" t="str">
        <f>IF(OR(Form4!G14&lt;&gt;"",Form4!H14&lt;&gt;""),ROUND((SUM(Form4!G14,Form4!H14)/140)*100,0),"")</f>
        <v/>
      </c>
      <c r="J14" s="1" t="str">
        <f>IF(Analysis4[[#This Row],[Chem]]="","",RANK(Analysis4[[#This Row],[Chem]],Analysis4[Chem],0))</f>
        <v/>
      </c>
      <c r="K1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" s="1">
        <f>IF(OR(Form4!I14&lt;&gt;"",Form4!J14&lt;&gt;"",Form4!K14&lt;&gt;""),ROUND((SUM(Form4!I14:'Form4'!K14)/220)*100,0),"")</f>
        <v>38</v>
      </c>
      <c r="M14" s="1">
        <f>IF(Analysis4[Chi]="","",RANK(Analysis4[[#This Row],[Chi]],Analysis4[Chi],0))</f>
        <v>37</v>
      </c>
      <c r="N14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14" s="1">
        <f>IF(OR(Form4!L14&lt;&gt;"",Form4!M14&lt;&gt;"",Form4!N14&lt;&gt;""),ROUND((SUM(Form4!L14:'Form4'!N14)/200)*100,0),"")</f>
        <v>31</v>
      </c>
      <c r="P14" s="1">
        <f>IF(Analysis4[Eng]="","",RANK(Analysis4[[#This Row],[Eng]],Analysis4[Eng],))</f>
        <v>52</v>
      </c>
      <c r="Q1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14" s="1" t="str">
        <f>IF(OR(Form4!O14&lt;&gt;"",Form4!P14&lt;&gt;""),ROUND((SUM(Form4!O14,Form4!P14)/210)*100,0),"")</f>
        <v/>
      </c>
      <c r="S14" s="1" t="str">
        <f>IF(Analysis4[[#This Row],[Geo]]="","",RANK(Analysis4[Geo],Analysis4[Geo],0))</f>
        <v/>
      </c>
      <c r="T1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" s="1" t="str">
        <f>IF(OR(Form4!Q14&lt;&gt;"",Form4!R14&lt;&gt;""),ROUND((SUM(Form4!Q14,Form4!R14)/150)*100,0),"")</f>
        <v/>
      </c>
      <c r="V14" s="1" t="str">
        <f>IF(Analysis4[His]="","",RANK(Analysis4[[#This Row],[His]], Analysis4[His],0))</f>
        <v/>
      </c>
      <c r="W1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" s="1">
        <f>IF(OR(Form4!S14&lt;&gt;"",Form4!T14&lt;&gt;""),ROUND((SUM(Form4!S14,Form4!T14)/200)*100,0),"")</f>
        <v>55</v>
      </c>
      <c r="Y14" s="1">
        <f>IF(Analysis4[Maths]="","",RANK(Analysis4[[#This Row],[Maths]],Analysis4[Maths],0))</f>
        <v>12</v>
      </c>
      <c r="Z1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5</v>
      </c>
      <c r="AA14" s="1">
        <f>IF(OR(Form4!U14&lt;&gt;"",Form4!V14&lt;&gt;""),ROUND((SUM(Form4!U14,Form4!V14)/140)*100,0), "")</f>
        <v>16</v>
      </c>
      <c r="AB14" s="1">
        <f>IF(Analysis4[[#This Row],[Phy]]="","",RANK(Analysis4[[#This Row],[Phy]],Analysis4[Phy],0))</f>
        <v>33</v>
      </c>
      <c r="AC14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14" s="1" t="str">
        <f>IF(OR(Form4!W14&lt;&gt;"",Form4!X14&lt;&gt;""),ROUND((SUM(Form4!W14,Form4!X14)/150)*100,0), "")</f>
        <v/>
      </c>
      <c r="AE14" s="1" t="str">
        <f>IF(Analysis4[Sod]="","",RANK(Analysis4[[#This Row],[Sod]],Analysis4[Sod], 0))</f>
        <v/>
      </c>
      <c r="AF1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" s="1" t="str">
        <f>IF(OR(Form4!Y14&lt;&gt;"",Form4!Z14&lt;&gt;""),ROUND((SUM(Form4!Y14,Form4!Z14)/170)*100,0), "")</f>
        <v/>
      </c>
      <c r="AH14" s="1" t="str">
        <f>IF(Analysis4[Bk]="","",RANK(Analysis4[[#This Row],[Bk]],Analysis4[Bk], 0))</f>
        <v/>
      </c>
      <c r="AI1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" s="1"/>
      <c r="AK14" s="1"/>
    </row>
    <row r="15" spans="1:37" x14ac:dyDescent="0.25">
      <c r="A15" s="1" t="str">
        <f>IF(Form4!A15="","",Form4!A15)</f>
        <v>Ezelinah</v>
      </c>
      <c r="B15" s="1" t="str">
        <f>IF(Form4!B15="","",Form4!B15)</f>
        <v>Kamwagha</v>
      </c>
      <c r="C15" s="1">
        <f>IF(OR(Form4!C15&lt;&gt;"",Form4!D15&lt;&gt;"" ),ROUND(((Form4!C15+Form4!D15)/140)*100,0),"")</f>
        <v>66</v>
      </c>
      <c r="D15" s="1">
        <f>IF(Analysis4[[#This Row],[Agr]]="","",RANK(Analysis4[[#This Row],[Agr]],Analysis4[Agr],0))</f>
        <v>8</v>
      </c>
      <c r="E15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3</v>
      </c>
      <c r="F15" s="1">
        <f>IF(OR(Form4!E15&lt;&gt;"",Form4!F15&lt;&gt;""),ROUND((SUM(Form4!E15,Form4!F15)/140)*100,0),"")</f>
        <v>45</v>
      </c>
      <c r="G15" s="1">
        <f>IF(Analysis4[Bio]="","",RANK(Analysis4[[#This Row],[Bio]],Analysis4[Bio],0))</f>
        <v>14</v>
      </c>
      <c r="H1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7</v>
      </c>
      <c r="I15" s="1">
        <f>IF(OR(Form4!G15&lt;&gt;"",Form4!H15&lt;&gt;""),ROUND((SUM(Form4!G15,Form4!H15)/140)*100,0),"")</f>
        <v>21</v>
      </c>
      <c r="J15" s="1">
        <f>IF(Analysis4[[#This Row],[Chem]]="","",RANK(Analysis4[[#This Row],[Chem]],Analysis4[Chem],0))</f>
        <v>15</v>
      </c>
      <c r="K15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15" s="1" t="str">
        <f>IF(OR(Form4!I15&lt;&gt;"",Form4!J15&lt;&gt;"",Form4!K15&lt;&gt;""),ROUND((SUM(Form4!I15:'Form4'!K15)/220)*100,0),"")</f>
        <v/>
      </c>
      <c r="M15" s="1" t="str">
        <f>IF(Analysis4[Chi]="","",RANK(Analysis4[[#This Row],[Chi]],Analysis4[Chi],0))</f>
        <v/>
      </c>
      <c r="N1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" s="1">
        <f>IF(OR(Form4!L15&lt;&gt;"",Form4!M15&lt;&gt;"",Form4!N15&lt;&gt;""),ROUND((SUM(Form4!L15:'Form4'!N15)/200)*100,0),"")</f>
        <v>45</v>
      </c>
      <c r="P15" s="1">
        <f>IF(Analysis4[Eng]="","",RANK(Analysis4[[#This Row],[Eng]],Analysis4[Eng],))</f>
        <v>27</v>
      </c>
      <c r="Q1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15" s="1" t="str">
        <f>IF(OR(Form4!O15&lt;&gt;"",Form4!P15&lt;&gt;""),ROUND((SUM(Form4!O15,Form4!P15)/210)*100,0),"")</f>
        <v/>
      </c>
      <c r="S15" s="1" t="str">
        <f>IF(Analysis4[[#This Row],[Geo]]="","",RANK(Analysis4[Geo],Analysis4[Geo],0))</f>
        <v/>
      </c>
      <c r="T1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" s="1" t="str">
        <f>IF(OR(Form4!Q15&lt;&gt;"",Form4!R15&lt;&gt;""),ROUND((SUM(Form4!Q15,Form4!R15)/150)*100,0),"")</f>
        <v/>
      </c>
      <c r="V15" s="1" t="str">
        <f>IF(Analysis4[His]="","",RANK(Analysis4[[#This Row],[His]], Analysis4[His],0))</f>
        <v/>
      </c>
      <c r="W1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" s="1">
        <f>IF(OR(Form4!S15&lt;&gt;"",Form4!T15&lt;&gt;""),ROUND((SUM(Form4!S15,Form4!T15)/200)*100,0),"")</f>
        <v>31</v>
      </c>
      <c r="Y15" s="1">
        <f>IF(Analysis4[Maths]="","",RANK(Analysis4[[#This Row],[Maths]],Analysis4[Maths],0))</f>
        <v>37</v>
      </c>
      <c r="Z1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5" s="1">
        <f>IF(OR(Form4!U15&lt;&gt;"",Form4!V15&lt;&gt;""),ROUND((SUM(Form4!U15,Form4!V15)/140)*100,0), "")</f>
        <v>26</v>
      </c>
      <c r="AB15" s="1">
        <f>IF(Analysis4[[#This Row],[Phy]]="","",RANK(Analysis4[[#This Row],[Phy]],Analysis4[Phy],0))</f>
        <v>22</v>
      </c>
      <c r="AC15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15" s="1">
        <f>IF(OR(Form4!W15&lt;&gt;"",Form4!X15&lt;&gt;""),ROUND((SUM(Form4!W15,Form4!X15)/150)*100,0), "")</f>
        <v>65</v>
      </c>
      <c r="AE15" s="1">
        <f>IF(Analysis4[Sod]="","",RANK(Analysis4[[#This Row],[Sod]],Analysis4[Sod], 0))</f>
        <v>3</v>
      </c>
      <c r="AF15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3</v>
      </c>
      <c r="AG15" s="1" t="str">
        <f>IF(OR(Form4!Y15&lt;&gt;"",Form4!Z15&lt;&gt;""),ROUND((SUM(Form4!Y15,Form4!Z15)/170)*100,0), "")</f>
        <v/>
      </c>
      <c r="AH15" s="1" t="str">
        <f>IF(Analysis4[Bk]="","",RANK(Analysis4[[#This Row],[Bk]],Analysis4[Bk], 0))</f>
        <v/>
      </c>
      <c r="AI1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" s="1"/>
      <c r="AK15" s="1"/>
    </row>
    <row r="16" spans="1:37" x14ac:dyDescent="0.25">
      <c r="A16" s="1" t="str">
        <f>IF(Form4!A16="","",Form4!A16)</f>
        <v>Faith</v>
      </c>
      <c r="B16" s="1" t="str">
        <f>IF(Form4!B16="","",Form4!B16)</f>
        <v>Kaonga</v>
      </c>
      <c r="C16" s="1">
        <f>IF(OR(Form4!C16&lt;&gt;"",Form4!D16&lt;&gt;"" ),ROUND(((Form4!C16+Form4!D16)/140)*100,0),"")</f>
        <v>8</v>
      </c>
      <c r="D16" s="1">
        <f>IF(Analysis4[[#This Row],[Agr]]="","",RANK(Analysis4[[#This Row],[Agr]],Analysis4[Agr],0))</f>
        <v>71</v>
      </c>
      <c r="E16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16" s="1">
        <f>IF(OR(Form4!E16&lt;&gt;"",Form4!F16&lt;&gt;""),ROUND((SUM(Form4!E16,Form4!F16)/140)*100,0),"")</f>
        <v>4</v>
      </c>
      <c r="G16" s="1">
        <f>IF(Analysis4[Bio]="","",RANK(Analysis4[[#This Row],[Bio]],Analysis4[Bio],0))</f>
        <v>73</v>
      </c>
      <c r="H1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6" s="1" t="str">
        <f>IF(OR(Form4!G16&lt;&gt;"",Form4!H16&lt;&gt;""),ROUND((SUM(Form4!G16,Form4!H16)/140)*100,0),"")</f>
        <v/>
      </c>
      <c r="J16" s="1" t="str">
        <f>IF(Analysis4[[#This Row],[Chem]]="","",RANK(Analysis4[[#This Row],[Chem]],Analysis4[Chem],0))</f>
        <v/>
      </c>
      <c r="K1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" s="1">
        <f>IF(OR(Form4!I16&lt;&gt;"",Form4!J16&lt;&gt;"",Form4!K16&lt;&gt;""),ROUND((SUM(Form4!I16:'Form4'!K16)/220)*100,0),"")</f>
        <v>37</v>
      </c>
      <c r="M16" s="1">
        <f>IF(Analysis4[Chi]="","",RANK(Analysis4[[#This Row],[Chi]],Analysis4[Chi],0))</f>
        <v>40</v>
      </c>
      <c r="N16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16" s="1">
        <f>IF(OR(Form4!L16&lt;&gt;"",Form4!M16&lt;&gt;"",Form4!N16&lt;&gt;""),ROUND((SUM(Form4!L16:'Form4'!N16)/200)*100,0),"")</f>
        <v>43</v>
      </c>
      <c r="P16" s="1">
        <f>IF(Analysis4[Eng]="","",RANK(Analysis4[[#This Row],[Eng]],Analysis4[Eng],))</f>
        <v>32</v>
      </c>
      <c r="Q1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16" s="1">
        <f>IF(OR(Form4!O16&lt;&gt;"",Form4!P16&lt;&gt;""),ROUND((SUM(Form4!O16,Form4!P16)/210)*100,0),"")</f>
        <v>8</v>
      </c>
      <c r="S16" s="1">
        <f>IF(Analysis4[[#This Row],[Geo]]="","",RANK(Analysis4[Geo],Analysis4[Geo],0))</f>
        <v>47</v>
      </c>
      <c r="T16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16" s="1" t="str">
        <f>IF(OR(Form4!Q16&lt;&gt;"",Form4!R16&lt;&gt;""),ROUND((SUM(Form4!Q16,Form4!R16)/150)*100,0),"")</f>
        <v/>
      </c>
      <c r="V16" s="1" t="str">
        <f>IF(Analysis4[His]="","",RANK(Analysis4[[#This Row],[His]], Analysis4[His],0))</f>
        <v/>
      </c>
      <c r="W1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" s="1">
        <f>IF(OR(Form4!S16&lt;&gt;"",Form4!T16&lt;&gt;""),ROUND((SUM(Form4!S16,Form4!T16)/200)*100,0),"")</f>
        <v>4</v>
      </c>
      <c r="Y16" s="1">
        <f>IF(Analysis4[Maths]="","",RANK(Analysis4[[#This Row],[Maths]],Analysis4[Maths],0))</f>
        <v>70</v>
      </c>
      <c r="Z16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6" s="1" t="str">
        <f>IF(OR(Form4!U16&lt;&gt;"",Form4!V16&lt;&gt;""),ROUND((SUM(Form4!U16,Form4!V16)/140)*100,0), "")</f>
        <v/>
      </c>
      <c r="AB16" s="1" t="str">
        <f>IF(Analysis4[[#This Row],[Phy]]="","",RANK(Analysis4[[#This Row],[Phy]],Analysis4[Phy],0))</f>
        <v/>
      </c>
      <c r="AC1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" s="1">
        <f>IF(OR(Form4!W16&lt;&gt;"",Form4!X16&lt;&gt;""),ROUND((SUM(Form4!W16,Form4!X16)/150)*100,0), "")</f>
        <v>29</v>
      </c>
      <c r="AE16" s="1">
        <f>IF(Analysis4[Sod]="","",RANK(Analysis4[[#This Row],[Sod]],Analysis4[Sod], 0))</f>
        <v>38</v>
      </c>
      <c r="AF16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16" s="1">
        <f>IF(OR(Form4!Y16&lt;&gt;"",Form4!Z16&lt;&gt;""),ROUND((SUM(Form4!Y16,Form4!Z16)/170)*100,0), "")</f>
        <v>33</v>
      </c>
      <c r="AH16" s="1">
        <f>IF(Analysis4[Bk]="","",RANK(Analysis4[[#This Row],[Bk]],Analysis4[Bk], 0))</f>
        <v>12</v>
      </c>
      <c r="AI16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16" s="1"/>
      <c r="AK16" s="1"/>
    </row>
    <row r="17" spans="1:37" x14ac:dyDescent="0.25">
      <c r="A17" s="1" t="str">
        <f>IF(Form4!A17="","",Form4!A17)</f>
        <v>Myness</v>
      </c>
      <c r="B17" s="1" t="str">
        <f>IF(Form4!B17="","",Form4!B17)</f>
        <v>Kaonga</v>
      </c>
      <c r="C17" s="1">
        <f>IF(OR(Form4!C17&lt;&gt;"",Form4!D17&lt;&gt;"" ),ROUND(((Form4!C17+Form4!D17)/140)*100,0),"")</f>
        <v>34</v>
      </c>
      <c r="D17" s="1">
        <f>IF(Analysis4[[#This Row],[Agr]]="","",RANK(Analysis4[[#This Row],[Agr]],Analysis4[Agr],0))</f>
        <v>40</v>
      </c>
      <c r="E17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17" s="1">
        <f>IF(OR(Form4!E17&lt;&gt;"",Form4!F17&lt;&gt;""),ROUND((SUM(Form4!E17,Form4!F17)/140)*100,0),"")</f>
        <v>27</v>
      </c>
      <c r="G17" s="1">
        <f>IF(Analysis4[Bio]="","",RANK(Analysis4[[#This Row],[Bio]],Analysis4[Bio],0))</f>
        <v>37</v>
      </c>
      <c r="H17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7" s="1">
        <f>IF(OR(Form4!G17&lt;&gt;"",Form4!H17&lt;&gt;""),ROUND((SUM(Form4!G17,Form4!H17)/140)*100,0),"")</f>
        <v>20</v>
      </c>
      <c r="J17" s="1">
        <f>IF(Analysis4[[#This Row],[Chem]]="","",RANK(Analysis4[[#This Row],[Chem]],Analysis4[Chem],0))</f>
        <v>19</v>
      </c>
      <c r="K17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17" s="1">
        <f>IF(OR(Form4!I17&lt;&gt;"",Form4!J17&lt;&gt;"",Form4!K17&lt;&gt;""),ROUND((SUM(Form4!I17:'Form4'!K17)/220)*100,0),"")</f>
        <v>45</v>
      </c>
      <c r="M17" s="1">
        <f>IF(Analysis4[Chi]="","",RANK(Analysis4[[#This Row],[Chi]],Analysis4[Chi],0))</f>
        <v>19</v>
      </c>
      <c r="N17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17" s="1">
        <f>IF(OR(Form4!L17&lt;&gt;"",Form4!M17&lt;&gt;"",Form4!N17&lt;&gt;""),ROUND((SUM(Form4!L17:'Form4'!N17)/200)*100,0),"")</f>
        <v>43</v>
      </c>
      <c r="P17" s="1">
        <f>IF(Analysis4[Eng]="","",RANK(Analysis4[[#This Row],[Eng]],Analysis4[Eng],))</f>
        <v>32</v>
      </c>
      <c r="Q1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17" s="1" t="str">
        <f>IF(OR(Form4!O17&lt;&gt;"",Form4!P17&lt;&gt;""),ROUND((SUM(Form4!O17,Form4!P17)/210)*100,0),"")</f>
        <v/>
      </c>
      <c r="S17" s="1" t="str">
        <f>IF(Analysis4[[#This Row],[Geo]]="","",RANK(Analysis4[Geo],Analysis4[Geo],0))</f>
        <v/>
      </c>
      <c r="T1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" s="1" t="str">
        <f>IF(OR(Form4!Q17&lt;&gt;"",Form4!R17&lt;&gt;""),ROUND((SUM(Form4!Q17,Form4!R17)/150)*100,0),"")</f>
        <v/>
      </c>
      <c r="V17" s="1" t="str">
        <f>IF(Analysis4[His]="","",RANK(Analysis4[[#This Row],[His]], Analysis4[His],0))</f>
        <v/>
      </c>
      <c r="W1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" s="1">
        <f>IF(OR(Form4!S17&lt;&gt;"",Form4!T17&lt;&gt;""),ROUND((SUM(Form4!S17,Form4!T17)/200)*100,0),"")</f>
        <v>28</v>
      </c>
      <c r="Y17" s="1">
        <f>IF(Analysis4[Maths]="","",RANK(Analysis4[[#This Row],[Maths]],Analysis4[Maths],0))</f>
        <v>40</v>
      </c>
      <c r="Z1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7" s="1">
        <f>IF(OR(Form4!U17&lt;&gt;"",Form4!V17&lt;&gt;""),ROUND((SUM(Form4!U17,Form4!V17)/140)*100,0), "")</f>
        <v>26</v>
      </c>
      <c r="AB17" s="1">
        <f>IF(Analysis4[[#This Row],[Phy]]="","",RANK(Analysis4[[#This Row],[Phy]],Analysis4[Phy],0))</f>
        <v>22</v>
      </c>
      <c r="AC17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17" s="1">
        <f>IF(OR(Form4!W17&lt;&gt;"",Form4!X17&lt;&gt;""),ROUND((SUM(Form4!W17,Form4!X17)/150)*100,0), "")</f>
        <v>38</v>
      </c>
      <c r="AE17" s="1">
        <f>IF(Analysis4[Sod]="","",RANK(Analysis4[[#This Row],[Sod]],Analysis4[Sod], 0))</f>
        <v>30</v>
      </c>
      <c r="AF17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17" s="1" t="str">
        <f>IF(OR(Form4!Y17&lt;&gt;"",Form4!Z17&lt;&gt;""),ROUND((SUM(Form4!Y17,Form4!Z17)/170)*100,0), "")</f>
        <v/>
      </c>
      <c r="AH17" s="1" t="str">
        <f>IF(Analysis4[Bk]="","",RANK(Analysis4[[#This Row],[Bk]],Analysis4[Bk], 0))</f>
        <v/>
      </c>
      <c r="AI1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" s="1"/>
      <c r="AK17" s="1"/>
    </row>
    <row r="18" spans="1:37" x14ac:dyDescent="0.25">
      <c r="A18" s="1" t="str">
        <f>IF(Form4!A18="","",Form4!A18)</f>
        <v>Alfred</v>
      </c>
      <c r="B18" s="1" t="str">
        <f>IF(Form4!B18="","",Form4!B18)</f>
        <v>Kapanda</v>
      </c>
      <c r="C18" s="1">
        <f>IF(OR(Form4!C18&lt;&gt;"",Form4!D18&lt;&gt;"" ),ROUND(((Form4!C18+Form4!D18)/140)*100,0),"")</f>
        <v>11</v>
      </c>
      <c r="D18" s="1">
        <f>IF(Analysis4[[#This Row],[Agr]]="","",RANK(Analysis4[[#This Row],[Agr]],Analysis4[Agr],0))</f>
        <v>67</v>
      </c>
      <c r="E18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18" s="1">
        <f>IF(OR(Form4!E18&lt;&gt;"",Form4!F18&lt;&gt;""),ROUND((SUM(Form4!E18,Form4!F18)/140)*100,0),"")</f>
        <v>10</v>
      </c>
      <c r="G18" s="1">
        <f>IF(Analysis4[Bio]="","",RANK(Analysis4[[#This Row],[Bio]],Analysis4[Bio],0))</f>
        <v>66</v>
      </c>
      <c r="H1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8" s="1" t="str">
        <f>IF(OR(Form4!G18&lt;&gt;"",Form4!H18&lt;&gt;""),ROUND((SUM(Form4!G18,Form4!H18)/140)*100,0),"")</f>
        <v/>
      </c>
      <c r="J18" s="1" t="str">
        <f>IF(Analysis4[[#This Row],[Chem]]="","",RANK(Analysis4[[#This Row],[Chem]],Analysis4[Chem],0))</f>
        <v/>
      </c>
      <c r="K1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" s="1">
        <f>IF(OR(Form4!I18&lt;&gt;"",Form4!J18&lt;&gt;"",Form4!K18&lt;&gt;""),ROUND((SUM(Form4!I18:'Form4'!K18)/220)*100,0),"")</f>
        <v>38</v>
      </c>
      <c r="M18" s="1">
        <f>IF(Analysis4[Chi]="","",RANK(Analysis4[[#This Row],[Chi]],Analysis4[Chi],0))</f>
        <v>37</v>
      </c>
      <c r="N18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18" s="1">
        <f>IF(OR(Form4!L18&lt;&gt;"",Form4!M18&lt;&gt;"",Form4!N18&lt;&gt;""),ROUND((SUM(Form4!L18:'Form4'!N18)/200)*100,0),"")</f>
        <v>20</v>
      </c>
      <c r="P18" s="1">
        <f>IF(Analysis4[Eng]="","",RANK(Analysis4[[#This Row],[Eng]],Analysis4[Eng],))</f>
        <v>75</v>
      </c>
      <c r="Q1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18" s="1">
        <f>IF(OR(Form4!O18&lt;&gt;"",Form4!P18&lt;&gt;""),ROUND((SUM(Form4!O18,Form4!P18)/210)*100,0),"")</f>
        <v>11</v>
      </c>
      <c r="S18" s="1">
        <f>IF(Analysis4[[#This Row],[Geo]]="","",RANK(Analysis4[Geo],Analysis4[Geo],0))</f>
        <v>42</v>
      </c>
      <c r="T18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18" s="1" t="str">
        <f>IF(OR(Form4!Q18&lt;&gt;"",Form4!R18&lt;&gt;""),ROUND((SUM(Form4!Q18,Form4!R18)/150)*100,0),"")</f>
        <v/>
      </c>
      <c r="V18" s="1" t="str">
        <f>IF(Analysis4[His]="","",RANK(Analysis4[[#This Row],[His]], Analysis4[His],0))</f>
        <v/>
      </c>
      <c r="W1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" s="1">
        <f>IF(OR(Form4!S18&lt;&gt;"",Form4!T18&lt;&gt;""),ROUND((SUM(Form4!S18,Form4!T18)/200)*100,0),"")</f>
        <v>21</v>
      </c>
      <c r="Y18" s="1">
        <f>IF(Analysis4[Maths]="","",RANK(Analysis4[[#This Row],[Maths]],Analysis4[Maths],0))</f>
        <v>45</v>
      </c>
      <c r="Z1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8" s="1" t="str">
        <f>IF(OR(Form4!U18&lt;&gt;"",Form4!V18&lt;&gt;""),ROUND((SUM(Form4!U18,Form4!V18)/140)*100,0), "")</f>
        <v/>
      </c>
      <c r="AB18" s="1" t="str">
        <f>IF(Analysis4[[#This Row],[Phy]]="","",RANK(Analysis4[[#This Row],[Phy]],Analysis4[Phy],0))</f>
        <v/>
      </c>
      <c r="AC1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" s="1">
        <f>IF(OR(Form4!W18&lt;&gt;"",Form4!X18&lt;&gt;""),ROUND((SUM(Form4!W18,Form4!X18)/150)*100,0), "")</f>
        <v>21</v>
      </c>
      <c r="AE18" s="1">
        <f>IF(Analysis4[Sod]="","",RANK(Analysis4[[#This Row],[Sod]],Analysis4[Sod], 0))</f>
        <v>45</v>
      </c>
      <c r="AF18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18" s="1" t="str">
        <f>IF(OR(Form4!Y18&lt;&gt;"",Form4!Z18&lt;&gt;""),ROUND((SUM(Form4!Y18,Form4!Z18)/170)*100,0), "")</f>
        <v/>
      </c>
      <c r="AH18" s="1" t="str">
        <f>IF(Analysis4[Bk]="","",RANK(Analysis4[[#This Row],[Bk]],Analysis4[Bk], 0))</f>
        <v/>
      </c>
      <c r="AI1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" s="1"/>
      <c r="AK18" s="1"/>
    </row>
    <row r="19" spans="1:37" x14ac:dyDescent="0.25">
      <c r="A19" s="1" t="str">
        <f>IF(Form4!A19="","",Form4!A19)</f>
        <v>Jim</v>
      </c>
      <c r="B19" s="1" t="str">
        <f>IF(Form4!B19="","",Form4!B19)</f>
        <v>Kapange</v>
      </c>
      <c r="C19" s="1">
        <f>IF(OR(Form4!C19&lt;&gt;"",Form4!D19&lt;&gt;"" ),ROUND(((Form4!C19+Form4!D19)/140)*100,0),"")</f>
        <v>16</v>
      </c>
      <c r="D19" s="1">
        <f>IF(Analysis4[[#This Row],[Agr]]="","",RANK(Analysis4[[#This Row],[Agr]],Analysis4[Agr],0))</f>
        <v>63</v>
      </c>
      <c r="E1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19" s="1">
        <f>IF(OR(Form4!E19&lt;&gt;"",Form4!F19&lt;&gt;""),ROUND((SUM(Form4!E19,Form4!F19)/140)*100,0),"")</f>
        <v>19</v>
      </c>
      <c r="G19" s="1">
        <f>IF(Analysis4[Bio]="","",RANK(Analysis4[[#This Row],[Bio]],Analysis4[Bio],0))</f>
        <v>54</v>
      </c>
      <c r="H1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19" s="1">
        <f>IF(OR(Form4!G19&lt;&gt;"",Form4!H19&lt;&gt;""),ROUND((SUM(Form4!G19,Form4!H19)/140)*100,0),"")</f>
        <v>14</v>
      </c>
      <c r="J19" s="1">
        <f>IF(Analysis4[[#This Row],[Chem]]="","",RANK(Analysis4[[#This Row],[Chem]],Analysis4[Chem],0))</f>
        <v>28</v>
      </c>
      <c r="K19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19" s="1">
        <f>IF(OR(Form4!I19&lt;&gt;"",Form4!J19&lt;&gt;"",Form4!K19&lt;&gt;""),ROUND((SUM(Form4!I19:'Form4'!K19)/220)*100,0),"")</f>
        <v>33</v>
      </c>
      <c r="M19" s="1">
        <f>IF(Analysis4[Chi]="","",RANK(Analysis4[[#This Row],[Chi]],Analysis4[Chi],0))</f>
        <v>45</v>
      </c>
      <c r="N1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19" s="1">
        <f>IF(OR(Form4!L19&lt;&gt;"",Form4!M19&lt;&gt;"",Form4!N19&lt;&gt;""),ROUND((SUM(Form4!L19:'Form4'!N19)/200)*100,0),"")</f>
        <v>24</v>
      </c>
      <c r="P19" s="1">
        <f>IF(Analysis4[Eng]="","",RANK(Analysis4[[#This Row],[Eng]],Analysis4[Eng],))</f>
        <v>66</v>
      </c>
      <c r="Q1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19" s="1" t="str">
        <f>IF(OR(Form4!O19&lt;&gt;"",Form4!P19&lt;&gt;""),ROUND((SUM(Form4!O19,Form4!P19)/210)*100,0),"")</f>
        <v/>
      </c>
      <c r="S19" s="1" t="str">
        <f>IF(Analysis4[[#This Row],[Geo]]="","",RANK(Analysis4[Geo],Analysis4[Geo],0))</f>
        <v/>
      </c>
      <c r="T1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" s="1" t="str">
        <f>IF(OR(Form4!Q19&lt;&gt;"",Form4!R19&lt;&gt;""),ROUND((SUM(Form4!Q19,Form4!R19)/150)*100,0),"")</f>
        <v/>
      </c>
      <c r="V19" s="1" t="str">
        <f>IF(Analysis4[His]="","",RANK(Analysis4[[#This Row],[His]], Analysis4[His],0))</f>
        <v/>
      </c>
      <c r="W1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" s="1">
        <f>IF(OR(Form4!S19&lt;&gt;"",Form4!T19&lt;&gt;""),ROUND((SUM(Form4!S19,Form4!T19)/200)*100,0),"")</f>
        <v>20</v>
      </c>
      <c r="Y19" s="1">
        <f>IF(Analysis4[Maths]="","",RANK(Analysis4[[#This Row],[Maths]],Analysis4[Maths],0))</f>
        <v>46</v>
      </c>
      <c r="Z1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19" s="1">
        <f>IF(OR(Form4!U19&lt;&gt;"",Form4!V19&lt;&gt;""),ROUND((SUM(Form4!U19,Form4!V19)/140)*100,0), "")</f>
        <v>21</v>
      </c>
      <c r="AB19" s="1">
        <f>IF(Analysis4[[#This Row],[Phy]]="","",RANK(Analysis4[[#This Row],[Phy]],Analysis4[Phy],0))</f>
        <v>28</v>
      </c>
      <c r="AC19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19" s="1" t="str">
        <f>IF(OR(Form4!W19&lt;&gt;"",Form4!X19&lt;&gt;""),ROUND((SUM(Form4!W19,Form4!X19)/150)*100,0), "")</f>
        <v/>
      </c>
      <c r="AE19" s="1" t="str">
        <f>IF(Analysis4[Sod]="","",RANK(Analysis4[[#This Row],[Sod]],Analysis4[Sod], 0))</f>
        <v/>
      </c>
      <c r="AF1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" s="1" t="str">
        <f>IF(OR(Form4!Y19&lt;&gt;"",Form4!Z19&lt;&gt;""),ROUND((SUM(Form4!Y19,Form4!Z19)/170)*100,0), "")</f>
        <v/>
      </c>
      <c r="AH19" s="1" t="str">
        <f>IF(Analysis4[Bk]="","",RANK(Analysis4[[#This Row],[Bk]],Analysis4[Bk], 0))</f>
        <v/>
      </c>
      <c r="AI1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" s="1"/>
      <c r="AK19" s="1"/>
    </row>
    <row r="20" spans="1:37" x14ac:dyDescent="0.25">
      <c r="A20" s="1" t="str">
        <f>IF(Form4!A20="","",Form4!A20)</f>
        <v>Aaron</v>
      </c>
      <c r="B20" s="1" t="str">
        <f>IF(Form4!B20="","",Form4!B20)</f>
        <v>Kapenda</v>
      </c>
      <c r="C20" s="1" t="str">
        <f>IF(OR(Form4!C20&lt;&gt;"",Form4!D20&lt;&gt;"" ),ROUND(((Form4!C20+Form4!D20)/140)*100,0),"")</f>
        <v/>
      </c>
      <c r="D20" s="1" t="str">
        <f>IF(Analysis4[[#This Row],[Agr]]="","",RANK(Analysis4[[#This Row],[Agr]],Analysis4[Agr],0))</f>
        <v/>
      </c>
      <c r="E2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20" s="1">
        <f>IF(OR(Form4!E20&lt;&gt;"",Form4!F20&lt;&gt;""),ROUND((SUM(Form4!E20,Form4!F20)/140)*100,0),"")</f>
        <v>60</v>
      </c>
      <c r="G20" s="1">
        <f>IF(Analysis4[Bio]="","",RANK(Analysis4[[#This Row],[Bio]],Analysis4[Bio],0))</f>
        <v>2</v>
      </c>
      <c r="H2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4</v>
      </c>
      <c r="I20" s="1">
        <f>IF(OR(Form4!G20&lt;&gt;"",Form4!H20&lt;&gt;""),ROUND((SUM(Form4!G20,Form4!H20)/140)*100,0),"")</f>
        <v>33</v>
      </c>
      <c r="J20" s="1">
        <f>IF(Analysis4[[#This Row],[Chem]]="","",RANK(Analysis4[[#This Row],[Chem]],Analysis4[Chem],0))</f>
        <v>7</v>
      </c>
      <c r="K20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20" s="1" t="str">
        <f>IF(OR(Form4!I20&lt;&gt;"",Form4!J20&lt;&gt;"",Form4!K20&lt;&gt;""),ROUND((SUM(Form4!I20:'Form4'!K20)/220)*100,0),"")</f>
        <v/>
      </c>
      <c r="M20" s="1" t="str">
        <f>IF(Analysis4[Chi]="","",RANK(Analysis4[[#This Row],[Chi]],Analysis4[Chi],0))</f>
        <v/>
      </c>
      <c r="N2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0" s="1">
        <f>IF(OR(Form4!L20&lt;&gt;"",Form4!M20&lt;&gt;"",Form4!N20&lt;&gt;""),ROUND((SUM(Form4!L20:'Form4'!N20)/200)*100,0),"")</f>
        <v>48</v>
      </c>
      <c r="P20" s="1">
        <f>IF(Analysis4[Eng]="","",RANK(Analysis4[[#This Row],[Eng]],Analysis4[Eng],))</f>
        <v>18</v>
      </c>
      <c r="Q2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20" s="1" t="str">
        <f>IF(OR(Form4!O20&lt;&gt;"",Form4!P20&lt;&gt;""),ROUND((SUM(Form4!O20,Form4!P20)/210)*100,0),"")</f>
        <v/>
      </c>
      <c r="S20" s="1" t="str">
        <f>IF(Analysis4[[#This Row],[Geo]]="","",RANK(Analysis4[Geo],Analysis4[Geo],0))</f>
        <v/>
      </c>
      <c r="T2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0" s="1" t="str">
        <f>IF(OR(Form4!Q20&lt;&gt;"",Form4!R20&lt;&gt;""),ROUND((SUM(Form4!Q20,Form4!R20)/150)*100,0),"")</f>
        <v/>
      </c>
      <c r="V20" s="1" t="str">
        <f>IF(Analysis4[His]="","",RANK(Analysis4[[#This Row],[His]], Analysis4[His],0))</f>
        <v/>
      </c>
      <c r="W2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0" s="1">
        <f>IF(OR(Form4!S20&lt;&gt;"",Form4!T20&lt;&gt;""),ROUND((SUM(Form4!S20,Form4!T20)/200)*100,0),"")</f>
        <v>64</v>
      </c>
      <c r="Y20" s="1">
        <f>IF(Analysis4[Maths]="","",RANK(Analysis4[[#This Row],[Maths]],Analysis4[Maths],0))</f>
        <v>7</v>
      </c>
      <c r="Z20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4</v>
      </c>
      <c r="AA20" s="1">
        <f>IF(OR(Form4!U20&lt;&gt;"",Form4!V20&lt;&gt;""),ROUND((SUM(Form4!U20,Form4!V20)/140)*100,0), "")</f>
        <v>59</v>
      </c>
      <c r="AB20" s="1">
        <f>IF(Analysis4[[#This Row],[Phy]]="","",RANK(Analysis4[[#This Row],[Phy]],Analysis4[Phy],0))</f>
        <v>3</v>
      </c>
      <c r="AC20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5</v>
      </c>
      <c r="AD20" s="1">
        <f>IF(OR(Form4!W20&lt;&gt;"",Form4!X20&lt;&gt;""),ROUND((SUM(Form4!W20,Form4!X20)/150)*100,0), "")</f>
        <v>52</v>
      </c>
      <c r="AE20" s="1">
        <f>IF(Analysis4[Sod]="","",RANK(Analysis4[[#This Row],[Sod]],Analysis4[Sod], 0))</f>
        <v>13</v>
      </c>
      <c r="AF20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6</v>
      </c>
      <c r="AG20" s="1" t="str">
        <f>IF(OR(Form4!Y20&lt;&gt;"",Form4!Z20&lt;&gt;""),ROUND((SUM(Form4!Y20,Form4!Z20)/170)*100,0), "")</f>
        <v/>
      </c>
      <c r="AH20" s="1" t="str">
        <f>IF(Analysis4[Bk]="","",RANK(Analysis4[[#This Row],[Bk]],Analysis4[Bk], 0))</f>
        <v/>
      </c>
      <c r="AI2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0" s="1"/>
      <c r="AK20" s="1"/>
    </row>
    <row r="21" spans="1:37" x14ac:dyDescent="0.25">
      <c r="A21" s="1" t="str">
        <f>IF(Form4!A21="","",Form4!A21)</f>
        <v>Alinuswe</v>
      </c>
      <c r="B21" s="1" t="str">
        <f>IF(Form4!B21="","",Form4!B21)</f>
        <v>Kapito</v>
      </c>
      <c r="C21" s="1">
        <f>IF(OR(Form4!C21&lt;&gt;"",Form4!D21&lt;&gt;"" ),ROUND(((Form4!C21+Form4!D21)/140)*100,0),"")</f>
        <v>16</v>
      </c>
      <c r="D21" s="1">
        <f>IF(Analysis4[[#This Row],[Agr]]="","",RANK(Analysis4[[#This Row],[Agr]],Analysis4[Agr],0))</f>
        <v>63</v>
      </c>
      <c r="E21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21" s="1">
        <f>IF(OR(Form4!E21&lt;&gt;"",Form4!F21&lt;&gt;""),ROUND((SUM(Form4!E21,Form4!F21)/140)*100,0),"")</f>
        <v>12</v>
      </c>
      <c r="G21" s="1">
        <f>IF(Analysis4[Bio]="","",RANK(Analysis4[[#This Row],[Bio]],Analysis4[Bio],0))</f>
        <v>64</v>
      </c>
      <c r="H21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1" s="1" t="str">
        <f>IF(OR(Form4!G21&lt;&gt;"",Form4!H21&lt;&gt;""),ROUND((SUM(Form4!G21,Form4!H21)/140)*100,0),"")</f>
        <v/>
      </c>
      <c r="J21" s="1" t="str">
        <f>IF(Analysis4[[#This Row],[Chem]]="","",RANK(Analysis4[[#This Row],[Chem]],Analysis4[Chem],0))</f>
        <v/>
      </c>
      <c r="K2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1" s="1">
        <f>IF(OR(Form4!I21&lt;&gt;"",Form4!J21&lt;&gt;"",Form4!K21&lt;&gt;""),ROUND((SUM(Form4!I21:'Form4'!K21)/220)*100,0),"")</f>
        <v>32</v>
      </c>
      <c r="M21" s="1">
        <f>IF(Analysis4[Chi]="","",RANK(Analysis4[[#This Row],[Chi]],Analysis4[Chi],0))</f>
        <v>47</v>
      </c>
      <c r="N21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21" s="1">
        <f>IF(OR(Form4!L21&lt;&gt;"",Form4!M21&lt;&gt;"",Form4!N21&lt;&gt;""),ROUND((SUM(Form4!L21:'Form4'!N21)/200)*100,0),"")</f>
        <v>22</v>
      </c>
      <c r="P21" s="1">
        <f>IF(Analysis4[Eng]="","",RANK(Analysis4[[#This Row],[Eng]],Analysis4[Eng],))</f>
        <v>73</v>
      </c>
      <c r="Q21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21" s="1">
        <f>IF(OR(Form4!O21&lt;&gt;"",Form4!P21&lt;&gt;""),ROUND((SUM(Form4!O21,Form4!P21)/210)*100,0),"")</f>
        <v>10</v>
      </c>
      <c r="S21" s="1">
        <f>IF(Analysis4[[#This Row],[Geo]]="","",RANK(Analysis4[Geo],Analysis4[Geo],0))</f>
        <v>45</v>
      </c>
      <c r="T21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21" s="1" t="str">
        <f>IF(OR(Form4!Q21&lt;&gt;"",Form4!R21&lt;&gt;""),ROUND((SUM(Form4!Q21,Form4!R21)/150)*100,0),"")</f>
        <v/>
      </c>
      <c r="V21" s="1" t="str">
        <f>IF(Analysis4[His]="","",RANK(Analysis4[[#This Row],[His]], Analysis4[His],0))</f>
        <v/>
      </c>
      <c r="W2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1" s="1">
        <f>IF(OR(Form4!S21&lt;&gt;"",Form4!T21&lt;&gt;""),ROUND((SUM(Form4!S21,Form4!T21)/200)*100,0),"")</f>
        <v>30</v>
      </c>
      <c r="Y21" s="1">
        <f>IF(Analysis4[Maths]="","",RANK(Analysis4[[#This Row],[Maths]],Analysis4[Maths],0))</f>
        <v>39</v>
      </c>
      <c r="Z21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21" s="1" t="str">
        <f>IF(OR(Form4!U21&lt;&gt;"",Form4!V21&lt;&gt;""),ROUND((SUM(Form4!U21,Form4!V21)/140)*100,0), "")</f>
        <v/>
      </c>
      <c r="AB21" s="1" t="str">
        <f>IF(Analysis4[[#This Row],[Phy]]="","",RANK(Analysis4[[#This Row],[Phy]],Analysis4[Phy],0))</f>
        <v/>
      </c>
      <c r="AC2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1" s="1">
        <f>IF(OR(Form4!W21&lt;&gt;"",Form4!X21&lt;&gt;""),ROUND((SUM(Form4!W21,Form4!X21)/150)*100,0), "")</f>
        <v>19</v>
      </c>
      <c r="AE21" s="1">
        <f>IF(Analysis4[Sod]="","",RANK(Analysis4[[#This Row],[Sod]],Analysis4[Sod], 0))</f>
        <v>47</v>
      </c>
      <c r="AF21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21" s="1" t="str">
        <f>IF(OR(Form4!Y21&lt;&gt;"",Form4!Z21&lt;&gt;""),ROUND((SUM(Form4!Y21,Form4!Z21)/170)*100,0), "")</f>
        <v/>
      </c>
      <c r="AH21" s="1" t="str">
        <f>IF(Analysis4[Bk]="","",RANK(Analysis4[[#This Row],[Bk]],Analysis4[Bk], 0))</f>
        <v/>
      </c>
      <c r="AI2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1" s="1"/>
      <c r="AK21" s="1"/>
    </row>
    <row r="22" spans="1:37" x14ac:dyDescent="0.25">
      <c r="A22" s="1" t="str">
        <f>IF(Form4!A22="","",Form4!A22)</f>
        <v>Joyce</v>
      </c>
      <c r="B22" s="1" t="str">
        <f>IF(Form4!B22="","",Form4!B22)</f>
        <v>Kayange</v>
      </c>
      <c r="C22" s="1">
        <f>IF(OR(Form4!C22&lt;&gt;"",Form4!D22&lt;&gt;"" ),ROUND(((Form4!C22+Form4!D22)/140)*100,0),"")</f>
        <v>14</v>
      </c>
      <c r="D22" s="1">
        <f>IF(Analysis4[[#This Row],[Agr]]="","",RANK(Analysis4[[#This Row],[Agr]],Analysis4[Agr],0))</f>
        <v>66</v>
      </c>
      <c r="E2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22" s="1">
        <f>IF(OR(Form4!E22&lt;&gt;"",Form4!F22&lt;&gt;""),ROUND((SUM(Form4!E22,Form4!F22)/140)*100,0),"")</f>
        <v>16</v>
      </c>
      <c r="G22" s="1">
        <f>IF(Analysis4[Bio]="","",RANK(Analysis4[[#This Row],[Bio]],Analysis4[Bio],0))</f>
        <v>60</v>
      </c>
      <c r="H22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2" s="1" t="str">
        <f>IF(OR(Form4!G22&lt;&gt;"",Form4!H22&lt;&gt;""),ROUND((SUM(Form4!G22,Form4!H22)/140)*100,0),"")</f>
        <v/>
      </c>
      <c r="J22" s="1" t="str">
        <f>IF(Analysis4[[#This Row],[Chem]]="","",RANK(Analysis4[[#This Row],[Chem]],Analysis4[Chem],0))</f>
        <v/>
      </c>
      <c r="K2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2" s="1">
        <f>IF(OR(Form4!I22&lt;&gt;"",Form4!J22&lt;&gt;"",Form4!K22&lt;&gt;""),ROUND((SUM(Form4!I22:'Form4'!K22)/220)*100,0),"")</f>
        <v>30</v>
      </c>
      <c r="M22" s="1">
        <f>IF(Analysis4[Chi]="","",RANK(Analysis4[[#This Row],[Chi]],Analysis4[Chi],0))</f>
        <v>50</v>
      </c>
      <c r="N22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22" s="1">
        <f>IF(OR(Form4!L22&lt;&gt;"",Form4!M22&lt;&gt;"",Form4!N22&lt;&gt;""),ROUND((SUM(Form4!L22:'Form4'!N22)/200)*100,0),"")</f>
        <v>29</v>
      </c>
      <c r="P22" s="1">
        <f>IF(Analysis4[Eng]="","",RANK(Analysis4[[#This Row],[Eng]],Analysis4[Eng],))</f>
        <v>58</v>
      </c>
      <c r="Q2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22" s="1">
        <f>IF(OR(Form4!O22&lt;&gt;"",Form4!P22&lt;&gt;""),ROUND((SUM(Form4!O22,Form4!P22)/210)*100,0),"")</f>
        <v>6</v>
      </c>
      <c r="S22" s="1">
        <f>IF(Analysis4[[#This Row],[Geo]]="","",RANK(Analysis4[Geo],Analysis4[Geo],0))</f>
        <v>49</v>
      </c>
      <c r="T22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22" s="1" t="str">
        <f>IF(OR(Form4!Q22&lt;&gt;"",Form4!R22&lt;&gt;""),ROUND((SUM(Form4!Q22,Form4!R22)/150)*100,0),"")</f>
        <v/>
      </c>
      <c r="V22" s="1" t="str">
        <f>IF(Analysis4[His]="","",RANK(Analysis4[[#This Row],[His]], Analysis4[His],0))</f>
        <v/>
      </c>
      <c r="W2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2" s="1">
        <f>IF(OR(Form4!S22&lt;&gt;"",Form4!T22&lt;&gt;""),ROUND((SUM(Form4!S22,Form4!T22)/200)*100,0),"")</f>
        <v>4</v>
      </c>
      <c r="Y22" s="1">
        <f>IF(Analysis4[Maths]="","",RANK(Analysis4[[#This Row],[Maths]],Analysis4[Maths],0))</f>
        <v>70</v>
      </c>
      <c r="Z22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22" s="1" t="str">
        <f>IF(OR(Form4!U22&lt;&gt;"",Form4!V22&lt;&gt;""),ROUND((SUM(Form4!U22,Form4!V22)/140)*100,0), "")</f>
        <v/>
      </c>
      <c r="AB22" s="1" t="str">
        <f>IF(Analysis4[[#This Row],[Phy]]="","",RANK(Analysis4[[#This Row],[Phy]],Analysis4[Phy],0))</f>
        <v/>
      </c>
      <c r="AC2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2" s="1">
        <f>IF(OR(Form4!W22&lt;&gt;"",Form4!X22&lt;&gt;""),ROUND((SUM(Form4!W22,Form4!X22)/150)*100,0), "")</f>
        <v>25</v>
      </c>
      <c r="AE22" s="1">
        <f>IF(Analysis4[Sod]="","",RANK(Analysis4[[#This Row],[Sod]],Analysis4[Sod], 0))</f>
        <v>42</v>
      </c>
      <c r="AF2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22" s="1" t="str">
        <f>IF(OR(Form4!Y22&lt;&gt;"",Form4!Z22&lt;&gt;""),ROUND((SUM(Form4!Y22,Form4!Z22)/170)*100,0), "")</f>
        <v/>
      </c>
      <c r="AH22" s="1" t="str">
        <f>IF(Analysis4[Bk]="","",RANK(Analysis4[[#This Row],[Bk]],Analysis4[Bk], 0))</f>
        <v/>
      </c>
      <c r="AI2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2" s="1"/>
      <c r="AK22" s="1"/>
    </row>
    <row r="23" spans="1:37" x14ac:dyDescent="0.25">
      <c r="A23" s="1" t="str">
        <f>IF(Form4!A23="","",Form4!A23)</f>
        <v>Joyce Gid</v>
      </c>
      <c r="B23" s="1" t="str">
        <f>IF(Form4!B23="","",Form4!B23)</f>
        <v>Kayange</v>
      </c>
      <c r="C23" s="1">
        <f>IF(OR(Form4!C23&lt;&gt;"",Form4!D23&lt;&gt;"" ),ROUND(((Form4!C23+Form4!D23)/140)*100,0),"")</f>
        <v>19</v>
      </c>
      <c r="D23" s="1">
        <f>IF(Analysis4[[#This Row],[Agr]]="","",RANK(Analysis4[[#This Row],[Agr]],Analysis4[Agr],0))</f>
        <v>56</v>
      </c>
      <c r="E2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23" s="1">
        <f>IF(OR(Form4!E23&lt;&gt;"",Form4!F23&lt;&gt;""),ROUND((SUM(Form4!E23,Form4!F23)/140)*100,0),"")</f>
        <v>7</v>
      </c>
      <c r="G23" s="1">
        <f>IF(Analysis4[Bio]="","",RANK(Analysis4[[#This Row],[Bio]],Analysis4[Bio],0))</f>
        <v>71</v>
      </c>
      <c r="H2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3" s="1">
        <f>IF(OR(Form4!G23&lt;&gt;"",Form4!H23&lt;&gt;""),ROUND((SUM(Form4!G23,Form4!H23)/140)*100,0),"")</f>
        <v>10</v>
      </c>
      <c r="J23" s="1">
        <f>IF(Analysis4[[#This Row],[Chem]]="","",RANK(Analysis4[[#This Row],[Chem]],Analysis4[Chem],0))</f>
        <v>31</v>
      </c>
      <c r="K23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23" s="1">
        <f>IF(OR(Form4!I23&lt;&gt;"",Form4!J23&lt;&gt;"",Form4!K23&lt;&gt;""),ROUND((SUM(Form4!I23:'Form4'!K23)/220)*100,0),"")</f>
        <v>28</v>
      </c>
      <c r="M23" s="1">
        <f>IF(Analysis4[Chi]="","",RANK(Analysis4[[#This Row],[Chi]],Analysis4[Chi],0))</f>
        <v>52</v>
      </c>
      <c r="N23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23" s="1">
        <f>IF(OR(Form4!L23&lt;&gt;"",Form4!M23&lt;&gt;"",Form4!N23&lt;&gt;""),ROUND((SUM(Form4!L23:'Form4'!N23)/200)*100,0),"")</f>
        <v>31</v>
      </c>
      <c r="P23" s="1">
        <f>IF(Analysis4[Eng]="","",RANK(Analysis4[[#This Row],[Eng]],Analysis4[Eng],))</f>
        <v>52</v>
      </c>
      <c r="Q2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23" s="1" t="str">
        <f>IF(OR(Form4!O23&lt;&gt;"",Form4!P23&lt;&gt;""),ROUND((SUM(Form4!O23,Form4!P23)/210)*100,0),"")</f>
        <v/>
      </c>
      <c r="S23" s="1" t="str">
        <f>IF(Analysis4[[#This Row],[Geo]]="","",RANK(Analysis4[Geo],Analysis4[Geo],0))</f>
        <v/>
      </c>
      <c r="T2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3" s="1" t="str">
        <f>IF(OR(Form4!Q23&lt;&gt;"",Form4!R23&lt;&gt;""),ROUND((SUM(Form4!Q23,Form4!R23)/150)*100,0),"")</f>
        <v/>
      </c>
      <c r="V23" s="1" t="str">
        <f>IF(Analysis4[His]="","",RANK(Analysis4[[#This Row],[His]], Analysis4[His],0))</f>
        <v/>
      </c>
      <c r="W2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3" s="1">
        <f>IF(OR(Form4!S23&lt;&gt;"",Form4!T23&lt;&gt;""),ROUND((SUM(Form4!S23,Form4!T23)/200)*100,0),"")</f>
        <v>20</v>
      </c>
      <c r="Y23" s="1">
        <f>IF(Analysis4[Maths]="","",RANK(Analysis4[[#This Row],[Maths]],Analysis4[Maths],0))</f>
        <v>46</v>
      </c>
      <c r="Z2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23" s="1">
        <f>IF(OR(Form4!U23&lt;&gt;"",Form4!V23&lt;&gt;""),ROUND((SUM(Form4!U23,Form4!V23)/140)*100,0), "")</f>
        <v>17</v>
      </c>
      <c r="AB23" s="1">
        <f>IF(Analysis4[[#This Row],[Phy]]="","",RANK(Analysis4[[#This Row],[Phy]],Analysis4[Phy],0))</f>
        <v>31</v>
      </c>
      <c r="AC23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23" s="1">
        <f>IF(OR(Form4!W23&lt;&gt;"",Form4!X23&lt;&gt;""),ROUND((SUM(Form4!W23,Form4!X23)/150)*100,0), "")</f>
        <v>15</v>
      </c>
      <c r="AE23" s="1">
        <f>IF(Analysis4[Sod]="","",RANK(Analysis4[[#This Row],[Sod]],Analysis4[Sod], 0))</f>
        <v>50</v>
      </c>
      <c r="AF23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23" s="1" t="str">
        <f>IF(OR(Form4!Y23&lt;&gt;"",Form4!Z23&lt;&gt;""),ROUND((SUM(Form4!Y23,Form4!Z23)/170)*100,0), "")</f>
        <v/>
      </c>
      <c r="AH23" s="1" t="str">
        <f>IF(Analysis4[Bk]="","",RANK(Analysis4[[#This Row],[Bk]],Analysis4[Bk], 0))</f>
        <v/>
      </c>
      <c r="AI2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3" s="1"/>
      <c r="AK23" s="1"/>
    </row>
    <row r="24" spans="1:37" x14ac:dyDescent="0.25">
      <c r="A24" s="1" t="str">
        <f>IF(Form4!A24="","",Form4!A24)</f>
        <v>Pearson</v>
      </c>
      <c r="B24" s="1" t="str">
        <f>IF(Form4!B24="","",Form4!B24)</f>
        <v>Kayange</v>
      </c>
      <c r="C24" s="1">
        <f>IF(OR(Form4!C24&lt;&gt;"",Form4!D24&lt;&gt;"" ),ROUND(((Form4!C24+Form4!D24)/140)*100,0),"")</f>
        <v>36</v>
      </c>
      <c r="D24" s="1">
        <f>IF(Analysis4[[#This Row],[Agr]]="","",RANK(Analysis4[[#This Row],[Agr]],Analysis4[Agr],0))</f>
        <v>37</v>
      </c>
      <c r="E24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24" s="1">
        <f>IF(OR(Form4!E24&lt;&gt;"",Form4!F24&lt;&gt;""),ROUND((SUM(Form4!E24,Form4!F24)/140)*100,0),"")</f>
        <v>26</v>
      </c>
      <c r="G24" s="1">
        <f>IF(Analysis4[Bio]="","",RANK(Analysis4[[#This Row],[Bio]],Analysis4[Bio],0))</f>
        <v>38</v>
      </c>
      <c r="H24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4" s="1" t="str">
        <f>IF(OR(Form4!G24&lt;&gt;"",Form4!H24&lt;&gt;""),ROUND((SUM(Form4!G24,Form4!H24)/140)*100,0),"")</f>
        <v/>
      </c>
      <c r="J24" s="1" t="str">
        <f>IF(Analysis4[[#This Row],[Chem]]="","",RANK(Analysis4[[#This Row],[Chem]],Analysis4[Chem],0))</f>
        <v/>
      </c>
      <c r="K2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4" s="1" t="str">
        <f>IF(OR(Form4!I24&lt;&gt;"",Form4!J24&lt;&gt;"",Form4!K24&lt;&gt;""),ROUND((SUM(Form4!I24:'Form4'!K24)/220)*100,0),"")</f>
        <v/>
      </c>
      <c r="M24" s="1" t="str">
        <f>IF(Analysis4[Chi]="","",RANK(Analysis4[[#This Row],[Chi]],Analysis4[Chi],0))</f>
        <v/>
      </c>
      <c r="N2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4" s="1">
        <f>IF(OR(Form4!L24&lt;&gt;"",Form4!M24&lt;&gt;"",Form4!N24&lt;&gt;""),ROUND((SUM(Form4!L24:'Form4'!N24)/200)*100,0),"")</f>
        <v>49</v>
      </c>
      <c r="P24" s="1">
        <f>IF(Analysis4[Eng]="","",RANK(Analysis4[[#This Row],[Eng]],Analysis4[Eng],))</f>
        <v>13</v>
      </c>
      <c r="Q2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24" s="1">
        <f>IF(OR(Form4!O24&lt;&gt;"",Form4!P24&lt;&gt;""),ROUND((SUM(Form4!O24,Form4!P24)/210)*100,0),"")</f>
        <v>30</v>
      </c>
      <c r="S24" s="1">
        <f>IF(Analysis4[[#This Row],[Geo]]="","",RANK(Analysis4[Geo],Analysis4[Geo],0))</f>
        <v>19</v>
      </c>
      <c r="T24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24" s="1" t="str">
        <f>IF(OR(Form4!Q24&lt;&gt;"",Form4!R24&lt;&gt;""),ROUND((SUM(Form4!Q24,Form4!R24)/150)*100,0),"")</f>
        <v/>
      </c>
      <c r="V24" s="1" t="str">
        <f>IF(Analysis4[His]="","",RANK(Analysis4[[#This Row],[His]], Analysis4[His],0))</f>
        <v/>
      </c>
      <c r="W2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4" s="1">
        <f>IF(OR(Form4!S24&lt;&gt;"",Form4!T24&lt;&gt;""),ROUND((SUM(Form4!S24,Form4!T24)/200)*100,0),"")</f>
        <v>47</v>
      </c>
      <c r="Y24" s="1">
        <f>IF(Analysis4[Maths]="","",RANK(Analysis4[[#This Row],[Maths]],Analysis4[Maths],0))</f>
        <v>17</v>
      </c>
      <c r="Z2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7</v>
      </c>
      <c r="AA24" s="1">
        <f>IF(OR(Form4!U24&lt;&gt;"",Form4!V24&lt;&gt;""),ROUND((SUM(Form4!U24,Form4!V24)/140)*100,0), "")</f>
        <v>24</v>
      </c>
      <c r="AB24" s="1">
        <f>IF(Analysis4[[#This Row],[Phy]]="","",RANK(Analysis4[[#This Row],[Phy]],Analysis4[Phy],0))</f>
        <v>26</v>
      </c>
      <c r="AC24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24" s="1" t="str">
        <f>IF(OR(Form4!W24&lt;&gt;"",Form4!X24&lt;&gt;""),ROUND((SUM(Form4!W24,Form4!X24)/150)*100,0), "")</f>
        <v/>
      </c>
      <c r="AE24" s="1" t="str">
        <f>IF(Analysis4[Sod]="","",RANK(Analysis4[[#This Row],[Sod]],Analysis4[Sod], 0))</f>
        <v/>
      </c>
      <c r="AF2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4" s="1" t="str">
        <f>IF(OR(Form4!Y24&lt;&gt;"",Form4!Z24&lt;&gt;""),ROUND((SUM(Form4!Y24,Form4!Z24)/170)*100,0), "")</f>
        <v/>
      </c>
      <c r="AH24" s="1" t="str">
        <f>IF(Analysis4[Bk]="","",RANK(Analysis4[[#This Row],[Bk]],Analysis4[Bk], 0))</f>
        <v/>
      </c>
      <c r="AI2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4" s="1"/>
      <c r="AK24" s="1"/>
    </row>
    <row r="25" spans="1:37" x14ac:dyDescent="0.25">
      <c r="A25" s="1" t="str">
        <f>IF(Form4!A25="","",Form4!A25)</f>
        <v>Fumbani</v>
      </c>
      <c r="B25" s="1" t="str">
        <f>IF(Form4!B25="","",Form4!B25)</f>
        <v>Kayira</v>
      </c>
      <c r="C25" s="1">
        <f>IF(OR(Form4!C25&lt;&gt;"",Form4!D25&lt;&gt;"" ),ROUND(((Form4!C25+Form4!D25)/140)*100,0),"")</f>
        <v>76</v>
      </c>
      <c r="D25" s="1">
        <f>IF(Analysis4[[#This Row],[Agr]]="","",RANK(Analysis4[[#This Row],[Agr]],Analysis4[Agr],0))</f>
        <v>4</v>
      </c>
      <c r="E25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2</v>
      </c>
      <c r="F25" s="1">
        <f>IF(OR(Form4!E25&lt;&gt;"",Form4!F25&lt;&gt;""),ROUND((SUM(Form4!E25,Form4!F25)/140)*100,0),"")</f>
        <v>52</v>
      </c>
      <c r="G25" s="1">
        <f>IF(Analysis4[Bio]="","",RANK(Analysis4[[#This Row],[Bio]],Analysis4[Bio],0))</f>
        <v>9</v>
      </c>
      <c r="H2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6</v>
      </c>
      <c r="I25" s="1">
        <f>IF(OR(Form4!G25&lt;&gt;"",Form4!H25&lt;&gt;""),ROUND((SUM(Form4!G25,Form4!H25)/140)*100,0),"")</f>
        <v>31</v>
      </c>
      <c r="J25" s="1">
        <f>IF(Analysis4[[#This Row],[Chem]]="","",RANK(Analysis4[[#This Row],[Chem]],Analysis4[Chem],0))</f>
        <v>9</v>
      </c>
      <c r="K25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25" s="1" t="str">
        <f>IF(OR(Form4!I25&lt;&gt;"",Form4!J25&lt;&gt;"",Form4!K25&lt;&gt;""),ROUND((SUM(Form4!I25:'Form4'!K25)/220)*100,0),"")</f>
        <v/>
      </c>
      <c r="M25" s="1" t="str">
        <f>IF(Analysis4[Chi]="","",RANK(Analysis4[[#This Row],[Chi]],Analysis4[Chi],0))</f>
        <v/>
      </c>
      <c r="N2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5" s="1">
        <f>IF(OR(Form4!L25&lt;&gt;"",Form4!M25&lt;&gt;"",Form4!N25&lt;&gt;""),ROUND((SUM(Form4!L25:'Form4'!N25)/200)*100,0),"")</f>
        <v>45</v>
      </c>
      <c r="P25" s="1">
        <f>IF(Analysis4[Eng]="","",RANK(Analysis4[[#This Row],[Eng]],Analysis4[Eng],))</f>
        <v>27</v>
      </c>
      <c r="Q2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25" s="1">
        <f>IF(OR(Form4!O25&lt;&gt;"",Form4!P25&lt;&gt;""),ROUND((SUM(Form4!O25,Form4!P25)/210)*100,0),"")</f>
        <v>48</v>
      </c>
      <c r="S25" s="1">
        <f>IF(Analysis4[[#This Row],[Geo]]="","",RANK(Analysis4[Geo],Analysis4[Geo],0))</f>
        <v>3</v>
      </c>
      <c r="T25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7</v>
      </c>
      <c r="U25" s="1" t="str">
        <f>IF(OR(Form4!Q25&lt;&gt;"",Form4!R25&lt;&gt;""),ROUND((SUM(Form4!Q25,Form4!R25)/150)*100,0),"")</f>
        <v/>
      </c>
      <c r="V25" s="1" t="str">
        <f>IF(Analysis4[His]="","",RANK(Analysis4[[#This Row],[His]], Analysis4[His],0))</f>
        <v/>
      </c>
      <c r="W2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5" s="1">
        <f>IF(OR(Form4!S25&lt;&gt;"",Form4!T25&lt;&gt;""),ROUND((SUM(Form4!S25,Form4!T25)/200)*100,0),"")</f>
        <v>63</v>
      </c>
      <c r="Y25" s="1">
        <f>IF(Analysis4[Maths]="","",RANK(Analysis4[[#This Row],[Maths]],Analysis4[Maths],0))</f>
        <v>8</v>
      </c>
      <c r="Z2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4</v>
      </c>
      <c r="AA25" s="1">
        <f>IF(OR(Form4!U25&lt;&gt;"",Form4!V25&lt;&gt;""),ROUND((SUM(Form4!U25,Form4!V25)/140)*100,0), "")</f>
        <v>51</v>
      </c>
      <c r="AB25" s="1">
        <f>IF(Analysis4[[#This Row],[Phy]]="","",RANK(Analysis4[[#This Row],[Phy]],Analysis4[Phy],0))</f>
        <v>6</v>
      </c>
      <c r="AC25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6</v>
      </c>
      <c r="AD25" s="1" t="str">
        <f>IF(OR(Form4!W25&lt;&gt;"",Form4!X25&lt;&gt;""),ROUND((SUM(Form4!W25,Form4!X25)/150)*100,0), "")</f>
        <v/>
      </c>
      <c r="AE25" s="1" t="str">
        <f>IF(Analysis4[Sod]="","",RANK(Analysis4[[#This Row],[Sod]],Analysis4[Sod], 0))</f>
        <v/>
      </c>
      <c r="AF2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5" s="1">
        <f>IF(OR(Form4!Y25&lt;&gt;"",Form4!Z25&lt;&gt;""),ROUND((SUM(Form4!Y25,Form4!Z25)/170)*100,0), "")</f>
        <v>44</v>
      </c>
      <c r="AH25" s="1">
        <f>IF(Analysis4[Bk]="","",RANK(Analysis4[[#This Row],[Bk]],Analysis4[Bk], 0))</f>
        <v>4</v>
      </c>
      <c r="AI25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8</v>
      </c>
      <c r="AJ25" s="1"/>
      <c r="AK25" s="1"/>
    </row>
    <row r="26" spans="1:37" x14ac:dyDescent="0.25">
      <c r="A26" s="1" t="str">
        <f>IF(Form4!A26="","",Form4!A26)</f>
        <v>Mphatso</v>
      </c>
      <c r="B26" s="1" t="str">
        <f>IF(Form4!B26="","",Form4!B26)</f>
        <v>Kayira</v>
      </c>
      <c r="C26" s="1">
        <f>IF(OR(Form4!C26&lt;&gt;"",Form4!D26&lt;&gt;"" ),ROUND(((Form4!C26+Form4!D26)/140)*100,0),"")</f>
        <v>49</v>
      </c>
      <c r="D26" s="1">
        <f>IF(Analysis4[[#This Row],[Agr]]="","",RANK(Analysis4[[#This Row],[Agr]],Analysis4[Agr],0))</f>
        <v>19</v>
      </c>
      <c r="E26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7</v>
      </c>
      <c r="F26" s="1">
        <f>IF(OR(Form4!E26&lt;&gt;"",Form4!F26&lt;&gt;""),ROUND((SUM(Form4!E26,Form4!F26)/140)*100,0),"")</f>
        <v>25</v>
      </c>
      <c r="G26" s="1">
        <f>IF(Analysis4[Bio]="","",RANK(Analysis4[[#This Row],[Bio]],Analysis4[Bio],0))</f>
        <v>41</v>
      </c>
      <c r="H2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6" s="1" t="str">
        <f>IF(OR(Form4!G26&lt;&gt;"",Form4!H26&lt;&gt;""),ROUND((SUM(Form4!G26,Form4!H26)/140)*100,0),"")</f>
        <v/>
      </c>
      <c r="J26" s="1" t="str">
        <f>IF(Analysis4[[#This Row],[Chem]]="","",RANK(Analysis4[[#This Row],[Chem]],Analysis4[Chem],0))</f>
        <v/>
      </c>
      <c r="K2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6" s="1">
        <f>IF(OR(Form4!I26&lt;&gt;"",Form4!J26&lt;&gt;"",Form4!K26&lt;&gt;""),ROUND((SUM(Form4!I26:'Form4'!K26)/220)*100,0),"")</f>
        <v>47</v>
      </c>
      <c r="M26" s="1">
        <f>IF(Analysis4[Chi]="","",RANK(Analysis4[[#This Row],[Chi]],Analysis4[Chi],0))</f>
        <v>15</v>
      </c>
      <c r="N26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26" s="1">
        <f>IF(OR(Form4!L26&lt;&gt;"",Form4!M26&lt;&gt;"",Form4!N26&lt;&gt;""),ROUND((SUM(Form4!L26:'Form4'!N26)/200)*100,0),"")</f>
        <v>44</v>
      </c>
      <c r="P26" s="1">
        <f>IF(Analysis4[Eng]="","",RANK(Analysis4[[#This Row],[Eng]],Analysis4[Eng],))</f>
        <v>29</v>
      </c>
      <c r="Q2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26" s="1" t="str">
        <f>IF(OR(Form4!O26&lt;&gt;"",Form4!P26&lt;&gt;""),ROUND((SUM(Form4!O26,Form4!P26)/210)*100,0),"")</f>
        <v/>
      </c>
      <c r="S26" s="1" t="str">
        <f>IF(Analysis4[[#This Row],[Geo]]="","",RANK(Analysis4[Geo],Analysis4[Geo],0))</f>
        <v/>
      </c>
      <c r="T2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6" s="1" t="str">
        <f>IF(OR(Form4!Q26&lt;&gt;"",Form4!R26&lt;&gt;""),ROUND((SUM(Form4!Q26,Form4!R26)/150)*100,0),"")</f>
        <v/>
      </c>
      <c r="V26" s="1" t="str">
        <f>IF(Analysis4[His]="","",RANK(Analysis4[[#This Row],[His]], Analysis4[His],0))</f>
        <v/>
      </c>
      <c r="W2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6" s="1">
        <f>IF(OR(Form4!S26&lt;&gt;"",Form4!T26&lt;&gt;""),ROUND((SUM(Form4!S26,Form4!T26)/200)*100,0),"")</f>
        <v>13</v>
      </c>
      <c r="Y26" s="1">
        <f>IF(Analysis4[Maths]="","",RANK(Analysis4[[#This Row],[Maths]],Analysis4[Maths],0))</f>
        <v>59</v>
      </c>
      <c r="Z26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26" s="1">
        <f>IF(OR(Form4!U26&lt;&gt;"",Form4!V26&lt;&gt;""),ROUND((SUM(Form4!U26,Form4!V26)/140)*100,0), "")</f>
        <v>29</v>
      </c>
      <c r="AB26" s="1">
        <f>IF(Analysis4[[#This Row],[Phy]]="","",RANK(Analysis4[[#This Row],[Phy]],Analysis4[Phy],0))</f>
        <v>20</v>
      </c>
      <c r="AC26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26" s="1">
        <f>IF(OR(Form4!W26&lt;&gt;"",Form4!X26&lt;&gt;""),ROUND((SUM(Form4!W26,Form4!X26)/150)*100,0), "")</f>
        <v>33</v>
      </c>
      <c r="AE26" s="1">
        <f>IF(Analysis4[Sod]="","",RANK(Analysis4[[#This Row],[Sod]],Analysis4[Sod], 0))</f>
        <v>34</v>
      </c>
      <c r="AF26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26" s="1">
        <f>IF(OR(Form4!Y26&lt;&gt;"",Form4!Z26&lt;&gt;""),ROUND((SUM(Form4!Y26,Form4!Z26)/170)*100,0), "")</f>
        <v>39</v>
      </c>
      <c r="AH26" s="1">
        <f>IF(Analysis4[Bk]="","",RANK(Analysis4[[#This Row],[Bk]],Analysis4[Bk], 0))</f>
        <v>8</v>
      </c>
      <c r="AI26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26" s="1"/>
      <c r="AK26" s="1"/>
    </row>
    <row r="27" spans="1:37" x14ac:dyDescent="0.25">
      <c r="A27" s="1" t="str">
        <f>IF(Form4!A27="","",Form4!A27)</f>
        <v>Wakisa</v>
      </c>
      <c r="B27" s="1" t="str">
        <f>IF(Form4!B27="","",Form4!B27)</f>
        <v>Kayola</v>
      </c>
      <c r="C27" s="1">
        <f>IF(OR(Form4!C27&lt;&gt;"",Form4!D27&lt;&gt;"" ),ROUND(((Form4!C27+Form4!D27)/140)*100,0),"")</f>
        <v>63</v>
      </c>
      <c r="D27" s="1">
        <f>IF(Analysis4[[#This Row],[Agr]]="","",RANK(Analysis4[[#This Row],[Agr]],Analysis4[Agr],0))</f>
        <v>11</v>
      </c>
      <c r="E27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4</v>
      </c>
      <c r="F27" s="1">
        <f>IF(OR(Form4!E27&lt;&gt;"",Form4!F27&lt;&gt;""),ROUND((SUM(Form4!E27,Form4!F27)/140)*100,0),"")</f>
        <v>44</v>
      </c>
      <c r="G27" s="1">
        <f>IF(Analysis4[Bio]="","",RANK(Analysis4[[#This Row],[Bio]],Analysis4[Bio],0))</f>
        <v>15</v>
      </c>
      <c r="H27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8</v>
      </c>
      <c r="I27" s="1" t="str">
        <f>IF(OR(Form4!G27&lt;&gt;"",Form4!H27&lt;&gt;""),ROUND((SUM(Form4!G27,Form4!H27)/140)*100,0),"")</f>
        <v/>
      </c>
      <c r="J27" s="1" t="str">
        <f>IF(Analysis4[[#This Row],[Chem]]="","",RANK(Analysis4[[#This Row],[Chem]],Analysis4[Chem],0))</f>
        <v/>
      </c>
      <c r="K2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7" s="1" t="str">
        <f>IF(OR(Form4!I27&lt;&gt;"",Form4!J27&lt;&gt;"",Form4!K27&lt;&gt;""),ROUND((SUM(Form4!I27:'Form4'!K27)/220)*100,0),"")</f>
        <v/>
      </c>
      <c r="M27" s="1" t="str">
        <f>IF(Analysis4[Chi]="","",RANK(Analysis4[[#This Row],[Chi]],Analysis4[Chi],0))</f>
        <v/>
      </c>
      <c r="N2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27" s="1">
        <f>IF(OR(Form4!L27&lt;&gt;"",Form4!M27&lt;&gt;"",Form4!N27&lt;&gt;""),ROUND((SUM(Form4!L27:'Form4'!N27)/200)*100,0),"")</f>
        <v>54</v>
      </c>
      <c r="P27" s="1">
        <f>IF(Analysis4[Eng]="","",RANK(Analysis4[[#This Row],[Eng]],Analysis4[Eng],))</f>
        <v>9</v>
      </c>
      <c r="Q2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6</v>
      </c>
      <c r="R27" s="1">
        <f>IF(OR(Form4!O27&lt;&gt;"",Form4!P27&lt;&gt;""),ROUND((SUM(Form4!O27,Form4!P27)/210)*100,0),"")</f>
        <v>48</v>
      </c>
      <c r="S27" s="1">
        <f>IF(Analysis4[[#This Row],[Geo]]="","",RANK(Analysis4[Geo],Analysis4[Geo],0))</f>
        <v>3</v>
      </c>
      <c r="T27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7</v>
      </c>
      <c r="U27" s="1" t="str">
        <f>IF(OR(Form4!Q27&lt;&gt;"",Form4!R27&lt;&gt;""),ROUND((SUM(Form4!Q27,Form4!R27)/150)*100,0),"")</f>
        <v/>
      </c>
      <c r="V27" s="1" t="str">
        <f>IF(Analysis4[His]="","",RANK(Analysis4[[#This Row],[His]], Analysis4[His],0))</f>
        <v/>
      </c>
      <c r="W2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7" s="1">
        <f>IF(OR(Form4!S27&lt;&gt;"",Form4!T27&lt;&gt;""),ROUND((SUM(Form4!S27,Form4!T27)/200)*100,0),"")</f>
        <v>63</v>
      </c>
      <c r="Y27" s="1">
        <f>IF(Analysis4[Maths]="","",RANK(Analysis4[[#This Row],[Maths]],Analysis4[Maths],0))</f>
        <v>8</v>
      </c>
      <c r="Z2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4</v>
      </c>
      <c r="AA27" s="1" t="str">
        <f>IF(OR(Form4!U27&lt;&gt;"",Form4!V27&lt;&gt;""),ROUND((SUM(Form4!U27,Form4!V27)/140)*100,0), "")</f>
        <v/>
      </c>
      <c r="AB27" s="1" t="str">
        <f>IF(Analysis4[[#This Row],[Phy]]="","",RANK(Analysis4[[#This Row],[Phy]],Analysis4[Phy],0))</f>
        <v/>
      </c>
      <c r="AC2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7" s="1">
        <f>IF(OR(Form4!W27&lt;&gt;"",Form4!X27&lt;&gt;""),ROUND((SUM(Form4!W27,Form4!X27)/150)*100,0), "")</f>
        <v>55</v>
      </c>
      <c r="AE27" s="1">
        <f>IF(Analysis4[Sod]="","",RANK(Analysis4[[#This Row],[Sod]],Analysis4[Sod], 0))</f>
        <v>7</v>
      </c>
      <c r="AF27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5</v>
      </c>
      <c r="AG27" s="1" t="str">
        <f>IF(OR(Form4!Y27&lt;&gt;"",Form4!Z27&lt;&gt;""),ROUND((SUM(Form4!Y27,Form4!Z27)/170)*100,0), "")</f>
        <v/>
      </c>
      <c r="AH27" s="1" t="str">
        <f>IF(Analysis4[Bk]="","",RANK(Analysis4[[#This Row],[Bk]],Analysis4[Bk], 0))</f>
        <v/>
      </c>
      <c r="AI2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27" s="1"/>
      <c r="AK27" s="1"/>
    </row>
    <row r="28" spans="1:37" x14ac:dyDescent="0.25">
      <c r="A28" s="1" t="str">
        <f>IF(Form4!A28="","",Form4!A28)</f>
        <v>Isaac</v>
      </c>
      <c r="B28" s="1" t="str">
        <f>IF(Form4!B28="","",Form4!B28)</f>
        <v>Kayuni</v>
      </c>
      <c r="C28" s="1">
        <f>IF(OR(Form4!C28&lt;&gt;"",Form4!D28&lt;&gt;"" ),ROUND(((Form4!C28+Form4!D28)/140)*100,0),"")</f>
        <v>37</v>
      </c>
      <c r="D28" s="1">
        <f>IF(Analysis4[[#This Row],[Agr]]="","",RANK(Analysis4[[#This Row],[Agr]],Analysis4[Agr],0))</f>
        <v>34</v>
      </c>
      <c r="E28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28" s="1">
        <f>IF(OR(Form4!E28&lt;&gt;"",Form4!F28&lt;&gt;""),ROUND((SUM(Form4!E28,Form4!F28)/140)*100,0),"")</f>
        <v>26</v>
      </c>
      <c r="G28" s="1">
        <f>IF(Analysis4[Bio]="","",RANK(Analysis4[[#This Row],[Bio]],Analysis4[Bio],0))</f>
        <v>38</v>
      </c>
      <c r="H2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8" s="1" t="str">
        <f>IF(OR(Form4!G28&lt;&gt;"",Form4!H28&lt;&gt;""),ROUND((SUM(Form4!G28,Form4!H28)/140)*100,0),"")</f>
        <v/>
      </c>
      <c r="J28" s="1" t="str">
        <f>IF(Analysis4[[#This Row],[Chem]]="","",RANK(Analysis4[[#This Row],[Chem]],Analysis4[Chem],0))</f>
        <v/>
      </c>
      <c r="K2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28" s="1">
        <f>IF(OR(Form4!I28&lt;&gt;"",Form4!J28&lt;&gt;"",Form4!K28&lt;&gt;""),ROUND((SUM(Form4!I28:'Form4'!K28)/220)*100,0),"")</f>
        <v>32</v>
      </c>
      <c r="M28" s="1">
        <f>IF(Analysis4[Chi]="","",RANK(Analysis4[[#This Row],[Chi]],Analysis4[Chi],0))</f>
        <v>47</v>
      </c>
      <c r="N28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28" s="1">
        <f>IF(OR(Form4!L28&lt;&gt;"",Form4!M28&lt;&gt;"",Form4!N28&lt;&gt;""),ROUND((SUM(Form4!L28:'Form4'!N28)/200)*100,0),"")</f>
        <v>42</v>
      </c>
      <c r="P28" s="1">
        <f>IF(Analysis4[Eng]="","",RANK(Analysis4[[#This Row],[Eng]],Analysis4[Eng],))</f>
        <v>34</v>
      </c>
      <c r="Q2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28" s="1">
        <f>IF(OR(Form4!O28&lt;&gt;"",Form4!P28&lt;&gt;""),ROUND((SUM(Form4!O28,Form4!P28)/210)*100,0),"")</f>
        <v>24</v>
      </c>
      <c r="S28" s="1">
        <f>IF(Analysis4[[#This Row],[Geo]]="","",RANK(Analysis4[Geo],Analysis4[Geo],0))</f>
        <v>26</v>
      </c>
      <c r="T28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28" s="1">
        <f>IF(OR(Form4!Q28&lt;&gt;"",Form4!R28&lt;&gt;""),ROUND((SUM(Form4!Q28,Form4!R28)/150)*100,0),"")</f>
        <v>11</v>
      </c>
      <c r="V28" s="1">
        <f>IF(Analysis4[His]="","",RANK(Analysis4[[#This Row],[His]], Analysis4[His],0))</f>
        <v>15</v>
      </c>
      <c r="W28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9</v>
      </c>
      <c r="X28" s="1">
        <f>IF(OR(Form4!S28&lt;&gt;"",Form4!T28&lt;&gt;""),ROUND((SUM(Form4!S28,Form4!T28)/200)*100,0),"")</f>
        <v>19</v>
      </c>
      <c r="Y28" s="1">
        <f>IF(Analysis4[Maths]="","",RANK(Analysis4[[#This Row],[Maths]],Analysis4[Maths],0))</f>
        <v>50</v>
      </c>
      <c r="Z2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28" s="1" t="str">
        <f>IF(OR(Form4!U28&lt;&gt;"",Form4!V28&lt;&gt;""),ROUND((SUM(Form4!U28,Form4!V28)/140)*100,0), "")</f>
        <v/>
      </c>
      <c r="AB28" s="1" t="str">
        <f>IF(Analysis4[[#This Row],[Phy]]="","",RANK(Analysis4[[#This Row],[Phy]],Analysis4[Phy],0))</f>
        <v/>
      </c>
      <c r="AC2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8" s="1" t="str">
        <f>IF(OR(Form4!W28&lt;&gt;"",Form4!X28&lt;&gt;""),ROUND((SUM(Form4!W28,Form4!X28)/150)*100,0), "")</f>
        <v/>
      </c>
      <c r="AE28" s="1" t="str">
        <f>IF(Analysis4[Sod]="","",RANK(Analysis4[[#This Row],[Sod]],Analysis4[Sod], 0))</f>
        <v/>
      </c>
      <c r="AF2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8" s="1">
        <f>IF(OR(Form4!Y28&lt;&gt;"",Form4!Z28&lt;&gt;""),ROUND((SUM(Form4!Y28,Form4!Z28)/170)*100,0), "")</f>
        <v>41</v>
      </c>
      <c r="AH28" s="1">
        <f>IF(Analysis4[Bk]="","",RANK(Analysis4[[#This Row],[Bk]],Analysis4[Bk], 0))</f>
        <v>6</v>
      </c>
      <c r="AI28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8</v>
      </c>
      <c r="AJ28" s="1"/>
      <c r="AK28" s="1"/>
    </row>
    <row r="29" spans="1:37" x14ac:dyDescent="0.25">
      <c r="A29" s="1" t="str">
        <f>IF(Form4!A29="","",Form4!A29)</f>
        <v>Desire</v>
      </c>
      <c r="B29" s="1" t="str">
        <f>IF(Form4!B29="","",Form4!B29)</f>
        <v>Kelafe</v>
      </c>
      <c r="C29" s="1">
        <f>IF(OR(Form4!C29&lt;&gt;"",Form4!D29&lt;&gt;"" ),ROUND(((Form4!C29+Form4!D29)/140)*100,0),"")</f>
        <v>9</v>
      </c>
      <c r="D29" s="1">
        <f>IF(Analysis4[[#This Row],[Agr]]="","",RANK(Analysis4[[#This Row],[Agr]],Analysis4[Agr],0))</f>
        <v>70</v>
      </c>
      <c r="E2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29" s="1">
        <f>IF(OR(Form4!E29&lt;&gt;"",Form4!F29&lt;&gt;""),ROUND((SUM(Form4!E29,Form4!F29)/140)*100,0),"")</f>
        <v>9</v>
      </c>
      <c r="G29" s="1">
        <f>IF(Analysis4[Bio]="","",RANK(Analysis4[[#This Row],[Bio]],Analysis4[Bio],0))</f>
        <v>68</v>
      </c>
      <c r="H2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29" s="1">
        <f>IF(OR(Form4!G29&lt;&gt;"",Form4!H29&lt;&gt;""),ROUND((SUM(Form4!G29,Form4!H29)/140)*100,0),"")</f>
        <v>3</v>
      </c>
      <c r="J29" s="1">
        <f>IF(Analysis4[[#This Row],[Chem]]="","",RANK(Analysis4[[#This Row],[Chem]],Analysis4[Chem],0))</f>
        <v>34</v>
      </c>
      <c r="K29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29" s="1">
        <f>IF(OR(Form4!I29&lt;&gt;"",Form4!J29&lt;&gt;"",Form4!K29&lt;&gt;""),ROUND((SUM(Form4!I29:'Form4'!K29)/220)*100,0),"")</f>
        <v>34</v>
      </c>
      <c r="M29" s="1">
        <f>IF(Analysis4[Chi]="","",RANK(Analysis4[[#This Row],[Chi]],Analysis4[Chi],0))</f>
        <v>44</v>
      </c>
      <c r="N2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29" s="1">
        <f>IF(OR(Form4!L29&lt;&gt;"",Form4!M29&lt;&gt;"",Form4!N29&lt;&gt;""),ROUND((SUM(Form4!L29:'Form4'!N29)/200)*100,0),"")</f>
        <v>35</v>
      </c>
      <c r="P29" s="1">
        <f>IF(Analysis4[Eng]="","",RANK(Analysis4[[#This Row],[Eng]],Analysis4[Eng],))</f>
        <v>46</v>
      </c>
      <c r="Q2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29" s="1" t="str">
        <f>IF(OR(Form4!O29&lt;&gt;"",Form4!P29&lt;&gt;""),ROUND((SUM(Form4!O29,Form4!P29)/210)*100,0),"")</f>
        <v/>
      </c>
      <c r="S29" s="1" t="str">
        <f>IF(Analysis4[[#This Row],[Geo]]="","",RANK(Analysis4[Geo],Analysis4[Geo],0))</f>
        <v/>
      </c>
      <c r="T2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29" s="1" t="str">
        <f>IF(OR(Form4!Q29&lt;&gt;"",Form4!R29&lt;&gt;""),ROUND((SUM(Form4!Q29,Form4!R29)/150)*100,0),"")</f>
        <v/>
      </c>
      <c r="V29" s="1" t="str">
        <f>IF(Analysis4[His]="","",RANK(Analysis4[[#This Row],[His]], Analysis4[His],0))</f>
        <v/>
      </c>
      <c r="W2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29" s="1">
        <f>IF(OR(Form4!S29&lt;&gt;"",Form4!T29&lt;&gt;""),ROUND((SUM(Form4!S29,Form4!T29)/200)*100,0),"")</f>
        <v>17</v>
      </c>
      <c r="Y29" s="1">
        <f>IF(Analysis4[Maths]="","",RANK(Analysis4[[#This Row],[Maths]],Analysis4[Maths],0))</f>
        <v>55</v>
      </c>
      <c r="Z2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29" s="1" t="str">
        <f>IF(OR(Form4!U29&lt;&gt;"",Form4!V29&lt;&gt;""),ROUND((SUM(Form4!U29,Form4!V29)/140)*100,0), "")</f>
        <v/>
      </c>
      <c r="AB29" s="1" t="str">
        <f>IF(Analysis4[[#This Row],[Phy]]="","",RANK(Analysis4[[#This Row],[Phy]],Analysis4[Phy],0))</f>
        <v/>
      </c>
      <c r="AC2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29" s="1" t="str">
        <f>IF(OR(Form4!W29&lt;&gt;"",Form4!X29&lt;&gt;""),ROUND((SUM(Form4!W29,Form4!X29)/150)*100,0), "")</f>
        <v/>
      </c>
      <c r="AE29" s="1" t="str">
        <f>IF(Analysis4[Sod]="","",RANK(Analysis4[[#This Row],[Sod]],Analysis4[Sod], 0))</f>
        <v/>
      </c>
      <c r="AF2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29" s="1">
        <f>IF(OR(Form4!Y29&lt;&gt;"",Form4!Z29&lt;&gt;""),ROUND((SUM(Form4!Y29,Form4!Z29)/170)*100,0), "")</f>
        <v>31</v>
      </c>
      <c r="AH29" s="1">
        <f>IF(Analysis4[Bk]="","",RANK(Analysis4[[#This Row],[Bk]],Analysis4[Bk], 0))</f>
        <v>15</v>
      </c>
      <c r="AI29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29" s="1"/>
      <c r="AK29" s="1"/>
    </row>
    <row r="30" spans="1:37" x14ac:dyDescent="0.25">
      <c r="A30" s="1" t="str">
        <f>IF(Form4!A30="","",Form4!A30)</f>
        <v>Ellen</v>
      </c>
      <c r="B30" s="1" t="str">
        <f>IF(Form4!B30="","",Form4!B30)</f>
        <v>Lukali</v>
      </c>
      <c r="C30" s="1">
        <f>IF(OR(Form4!C30&lt;&gt;"",Form4!D30&lt;&gt;"" ),ROUND(((Form4!C30+Form4!D30)/140)*100,0),"")</f>
        <v>11</v>
      </c>
      <c r="D30" s="1">
        <f>IF(Analysis4[[#This Row],[Agr]]="","",RANK(Analysis4[[#This Row],[Agr]],Analysis4[Agr],0))</f>
        <v>67</v>
      </c>
      <c r="E30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30" s="1">
        <f>IF(OR(Form4!E30&lt;&gt;"",Form4!F30&lt;&gt;""),ROUND((SUM(Form4!E30,Form4!F30)/140)*100,0),"")</f>
        <v>4</v>
      </c>
      <c r="G30" s="1">
        <f>IF(Analysis4[Bio]="","",RANK(Analysis4[[#This Row],[Bio]],Analysis4[Bio],0))</f>
        <v>73</v>
      </c>
      <c r="H3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0" s="1" t="str">
        <f>IF(OR(Form4!G30&lt;&gt;"",Form4!H30&lt;&gt;""),ROUND((SUM(Form4!G30,Form4!H30)/140)*100,0),"")</f>
        <v/>
      </c>
      <c r="J30" s="1" t="str">
        <f>IF(Analysis4[[#This Row],[Chem]]="","",RANK(Analysis4[[#This Row],[Chem]],Analysis4[Chem],0))</f>
        <v/>
      </c>
      <c r="K3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0" s="1">
        <f>IF(OR(Form4!I30&lt;&gt;"",Form4!J30&lt;&gt;"",Form4!K30&lt;&gt;""),ROUND((SUM(Form4!I30:'Form4'!K30)/220)*100,0),"")</f>
        <v>24</v>
      </c>
      <c r="M30" s="1">
        <f>IF(Analysis4[Chi]="","",RANK(Analysis4[[#This Row],[Chi]],Analysis4[Chi],0))</f>
        <v>54</v>
      </c>
      <c r="N30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30" s="1">
        <f>IF(OR(Form4!L30&lt;&gt;"",Form4!M30&lt;&gt;"",Form4!N30&lt;&gt;""),ROUND((SUM(Form4!L30:'Form4'!N30)/200)*100,0),"")</f>
        <v>26</v>
      </c>
      <c r="P30" s="1">
        <f>IF(Analysis4[Eng]="","",RANK(Analysis4[[#This Row],[Eng]],Analysis4[Eng],))</f>
        <v>63</v>
      </c>
      <c r="Q3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30" s="1">
        <f>IF(OR(Form4!O30&lt;&gt;"",Form4!P30&lt;&gt;""),ROUND((SUM(Form4!O30,Form4!P30)/210)*100,0),"")</f>
        <v>8</v>
      </c>
      <c r="S30" s="1">
        <f>IF(Analysis4[[#This Row],[Geo]]="","",RANK(Analysis4[Geo],Analysis4[Geo],0))</f>
        <v>47</v>
      </c>
      <c r="T30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30" s="1" t="str">
        <f>IF(OR(Form4!Q30&lt;&gt;"",Form4!R30&lt;&gt;""),ROUND((SUM(Form4!Q30,Form4!R30)/150)*100,0),"")</f>
        <v/>
      </c>
      <c r="V30" s="1" t="str">
        <f>IF(Analysis4[His]="","",RANK(Analysis4[[#This Row],[His]], Analysis4[His],0))</f>
        <v/>
      </c>
      <c r="W3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0" s="1">
        <f>IF(OR(Form4!S30&lt;&gt;"",Form4!T30&lt;&gt;""),ROUND((SUM(Form4!S30,Form4!T30)/200)*100,0),"")</f>
        <v>4</v>
      </c>
      <c r="Y30" s="1">
        <f>IF(Analysis4[Maths]="","",RANK(Analysis4[[#This Row],[Maths]],Analysis4[Maths],0))</f>
        <v>70</v>
      </c>
      <c r="Z30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30" s="1" t="str">
        <f>IF(OR(Form4!U30&lt;&gt;"",Form4!V30&lt;&gt;""),ROUND((SUM(Form4!U30,Form4!V30)/140)*100,0), "")</f>
        <v/>
      </c>
      <c r="AB30" s="1" t="str">
        <f>IF(Analysis4[[#This Row],[Phy]]="","",RANK(Analysis4[[#This Row],[Phy]],Analysis4[Phy],0))</f>
        <v/>
      </c>
      <c r="AC3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0" s="1">
        <f>IF(OR(Form4!W30&lt;&gt;"",Form4!X30&lt;&gt;""),ROUND((SUM(Form4!W30,Form4!X30)/150)*100,0), "")</f>
        <v>21</v>
      </c>
      <c r="AE30" s="1">
        <f>IF(Analysis4[Sod]="","",RANK(Analysis4[[#This Row],[Sod]],Analysis4[Sod], 0))</f>
        <v>45</v>
      </c>
      <c r="AF30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30" s="1">
        <f>IF(OR(Form4!Y30&lt;&gt;"",Form4!Z30&lt;&gt;""),ROUND((SUM(Form4!Y30,Form4!Z30)/170)*100,0), "")</f>
        <v>7</v>
      </c>
      <c r="AH30" s="1">
        <f>IF(Analysis4[Bk]="","",RANK(Analysis4[[#This Row],[Bk]],Analysis4[Bk], 0))</f>
        <v>22</v>
      </c>
      <c r="AI30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30" s="1"/>
      <c r="AK30" s="1"/>
    </row>
    <row r="31" spans="1:37" x14ac:dyDescent="0.25">
      <c r="A31" s="1" t="str">
        <f>IF(Form4!A31="","",Form4!A31)</f>
        <v>Mines</v>
      </c>
      <c r="B31" s="1" t="str">
        <f>IF(Form4!B31="","",Form4!B31)</f>
        <v>Lweya</v>
      </c>
      <c r="C31" s="1">
        <f>IF(OR(Form4!C31&lt;&gt;"",Form4!D31&lt;&gt;"" ),ROUND(((Form4!C31+Form4!D31)/140)*100,0),"")</f>
        <v>21</v>
      </c>
      <c r="D31" s="1">
        <f>IF(Analysis4[[#This Row],[Agr]]="","",RANK(Analysis4[[#This Row],[Agr]],Analysis4[Agr],0))</f>
        <v>53</v>
      </c>
      <c r="E31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31" s="1">
        <f>IF(OR(Form4!E31&lt;&gt;"",Form4!F31&lt;&gt;""),ROUND((SUM(Form4!E31,Form4!F31)/140)*100,0),"")</f>
        <v>29</v>
      </c>
      <c r="G31" s="1">
        <f>IF(Analysis4[Bio]="","",RANK(Analysis4[[#This Row],[Bio]],Analysis4[Bio],0))</f>
        <v>32</v>
      </c>
      <c r="H31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1" s="1">
        <f>IF(OR(Form4!G31&lt;&gt;"",Form4!H31&lt;&gt;""),ROUND((SUM(Form4!G31,Form4!H31)/140)*100,0),"")</f>
        <v>14</v>
      </c>
      <c r="J31" s="1">
        <f>IF(Analysis4[[#This Row],[Chem]]="","",RANK(Analysis4[[#This Row],[Chem]],Analysis4[Chem],0))</f>
        <v>28</v>
      </c>
      <c r="K31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31" s="1">
        <f>IF(OR(Form4!I31&lt;&gt;"",Form4!J31&lt;&gt;"",Form4!K31&lt;&gt;""),ROUND((SUM(Form4!I31:'Form4'!K31)/220)*100,0),"")</f>
        <v>40</v>
      </c>
      <c r="M31" s="1">
        <f>IF(Analysis4[Chi]="","",RANK(Analysis4[[#This Row],[Chi]],Analysis4[Chi],0))</f>
        <v>33</v>
      </c>
      <c r="N31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31" s="1">
        <f>IF(OR(Form4!L31&lt;&gt;"",Form4!M31&lt;&gt;"",Form4!N31&lt;&gt;""),ROUND((SUM(Form4!L31:'Form4'!N31)/200)*100,0),"")</f>
        <v>25</v>
      </c>
      <c r="P31" s="1">
        <f>IF(Analysis4[Eng]="","",RANK(Analysis4[[#This Row],[Eng]],Analysis4[Eng],))</f>
        <v>64</v>
      </c>
      <c r="Q31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31" s="1">
        <f>IF(OR(Form4!O31&lt;&gt;"",Form4!P31&lt;&gt;""),ROUND((SUM(Form4!O31,Form4!P31)/210)*100,0),"")</f>
        <v>18</v>
      </c>
      <c r="S31" s="1">
        <f>IF(Analysis4[[#This Row],[Geo]]="","",RANK(Analysis4[Geo],Analysis4[Geo],0))</f>
        <v>37</v>
      </c>
      <c r="T31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31" s="1" t="str">
        <f>IF(OR(Form4!Q31&lt;&gt;"",Form4!R31&lt;&gt;""),ROUND((SUM(Form4!Q31,Form4!R31)/150)*100,0),"")</f>
        <v/>
      </c>
      <c r="V31" s="1" t="str">
        <f>IF(Analysis4[His]="","",RANK(Analysis4[[#This Row],[His]], Analysis4[His],0))</f>
        <v/>
      </c>
      <c r="W3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1" s="1">
        <f>IF(OR(Form4!S31&lt;&gt;"",Form4!T31&lt;&gt;""),ROUND((SUM(Form4!S31,Form4!T31)/200)*100,0),"")</f>
        <v>46</v>
      </c>
      <c r="Y31" s="1">
        <f>IF(Analysis4[Maths]="","",RANK(Analysis4[[#This Row],[Maths]],Analysis4[Maths],0))</f>
        <v>18</v>
      </c>
      <c r="Z31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7</v>
      </c>
      <c r="AA31" s="1">
        <f>IF(OR(Form4!U31&lt;&gt;"",Form4!V31&lt;&gt;""),ROUND((SUM(Form4!U31,Form4!V31)/140)*100,0), "")</f>
        <v>30</v>
      </c>
      <c r="AB31" s="1">
        <f>IF(Analysis4[[#This Row],[Phy]]="","",RANK(Analysis4[[#This Row],[Phy]],Analysis4[Phy],0))</f>
        <v>18</v>
      </c>
      <c r="AC31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31" s="1" t="str">
        <f>IF(OR(Form4!W31&lt;&gt;"",Form4!X31&lt;&gt;""),ROUND((SUM(Form4!W31,Form4!X31)/150)*100,0), "")</f>
        <v/>
      </c>
      <c r="AE31" s="1" t="str">
        <f>IF(Analysis4[Sod]="","",RANK(Analysis4[[#This Row],[Sod]],Analysis4[Sod], 0))</f>
        <v/>
      </c>
      <c r="AF3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1" s="1" t="str">
        <f>IF(OR(Form4!Y31&lt;&gt;"",Form4!Z31&lt;&gt;""),ROUND((SUM(Form4!Y31,Form4!Z31)/170)*100,0), "")</f>
        <v/>
      </c>
      <c r="AH31" s="1" t="str">
        <f>IF(Analysis4[Bk]="","",RANK(Analysis4[[#This Row],[Bk]],Analysis4[Bk], 0))</f>
        <v/>
      </c>
      <c r="AI3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1" s="1"/>
      <c r="AK31" s="1"/>
    </row>
    <row r="32" spans="1:37" x14ac:dyDescent="0.25">
      <c r="A32" s="1" t="str">
        <f>IF(Form4!A32="","",Form4!A32)</f>
        <v>Esther</v>
      </c>
      <c r="B32" s="1" t="str">
        <f>IF(Form4!B32="","",Form4!B32)</f>
        <v>Manda</v>
      </c>
      <c r="C32" s="1">
        <f>IF(OR(Form4!C32&lt;&gt;"",Form4!D32&lt;&gt;"" ),ROUND(((Form4!C32+Form4!D32)/140)*100,0),"")</f>
        <v>57</v>
      </c>
      <c r="D32" s="1">
        <f>IF(Analysis4[[#This Row],[Agr]]="","",RANK(Analysis4[[#This Row],[Agr]],Analysis4[Agr],0))</f>
        <v>14</v>
      </c>
      <c r="E3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5</v>
      </c>
      <c r="F32" s="1">
        <f>IF(OR(Form4!E32&lt;&gt;"",Form4!F32&lt;&gt;""),ROUND((SUM(Form4!E32,Form4!F32)/140)*100,0),"")</f>
        <v>33</v>
      </c>
      <c r="G32" s="1">
        <f>IF(Analysis4[Bio]="","",RANK(Analysis4[[#This Row],[Bio]],Analysis4[Bio],0))</f>
        <v>26</v>
      </c>
      <c r="H32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2" s="1" t="str">
        <f>IF(OR(Form4!G32&lt;&gt;"",Form4!H32&lt;&gt;""),ROUND((SUM(Form4!G32,Form4!H32)/140)*100,0),"")</f>
        <v/>
      </c>
      <c r="J32" s="1" t="str">
        <f>IF(Analysis4[[#This Row],[Chem]]="","",RANK(Analysis4[[#This Row],[Chem]],Analysis4[Chem],0))</f>
        <v/>
      </c>
      <c r="K3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2" s="1">
        <f>IF(OR(Form4!I32&lt;&gt;"",Form4!J32&lt;&gt;"",Form4!K32&lt;&gt;""),ROUND((SUM(Form4!I32:'Form4'!K32)/220)*100,0),"")</f>
        <v>47</v>
      </c>
      <c r="M32" s="1">
        <f>IF(Analysis4[Chi]="","",RANK(Analysis4[[#This Row],[Chi]],Analysis4[Chi],0))</f>
        <v>15</v>
      </c>
      <c r="N32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32" s="1">
        <f>IF(OR(Form4!L32&lt;&gt;"",Form4!M32&lt;&gt;"",Form4!N32&lt;&gt;""),ROUND((SUM(Form4!L32:'Form4'!N32)/200)*100,0),"")</f>
        <v>49</v>
      </c>
      <c r="P32" s="1">
        <f>IF(Analysis4[Eng]="","",RANK(Analysis4[[#This Row],[Eng]],Analysis4[Eng],))</f>
        <v>13</v>
      </c>
      <c r="Q3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32" s="1">
        <f>IF(OR(Form4!O32&lt;&gt;"",Form4!P32&lt;&gt;""),ROUND((SUM(Form4!O32,Form4!P32)/210)*100,0),"")</f>
        <v>41</v>
      </c>
      <c r="S32" s="1">
        <f>IF(Analysis4[[#This Row],[Geo]]="","",RANK(Analysis4[Geo],Analysis4[Geo],0))</f>
        <v>9</v>
      </c>
      <c r="T32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8</v>
      </c>
      <c r="U32" s="1" t="str">
        <f>IF(OR(Form4!Q32&lt;&gt;"",Form4!R32&lt;&gt;""),ROUND((SUM(Form4!Q32,Form4!R32)/150)*100,0),"")</f>
        <v/>
      </c>
      <c r="V32" s="1" t="str">
        <f>IF(Analysis4[His]="","",RANK(Analysis4[[#This Row],[His]], Analysis4[His],0))</f>
        <v/>
      </c>
      <c r="W3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2" s="1" t="str">
        <f>IF(OR(Form4!S32&lt;&gt;"",Form4!T32&lt;&gt;""),ROUND((SUM(Form4!S32,Form4!T32)/200)*100,0),"")</f>
        <v/>
      </c>
      <c r="Y32" s="1" t="str">
        <f>IF(Analysis4[Maths]="","",RANK(Analysis4[[#This Row],[Maths]],Analysis4[Maths],0))</f>
        <v/>
      </c>
      <c r="Z3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32" s="1" t="str">
        <f>IF(OR(Form4!U32&lt;&gt;"",Form4!V32&lt;&gt;""),ROUND((SUM(Form4!U32,Form4!V32)/140)*100,0), "")</f>
        <v/>
      </c>
      <c r="AB32" s="1" t="str">
        <f>IF(Analysis4[[#This Row],[Phy]]="","",RANK(Analysis4[[#This Row],[Phy]],Analysis4[Phy],0))</f>
        <v/>
      </c>
      <c r="AC3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2" s="1">
        <f>IF(OR(Form4!W32&lt;&gt;"",Form4!X32&lt;&gt;""),ROUND((SUM(Form4!W32,Form4!X32)/150)*100,0), "")</f>
        <v>55</v>
      </c>
      <c r="AE32" s="1">
        <f>IF(Analysis4[Sod]="","",RANK(Analysis4[[#This Row],[Sod]],Analysis4[Sod], 0))</f>
        <v>7</v>
      </c>
      <c r="AF3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5</v>
      </c>
      <c r="AG32" s="1">
        <f>IF(OR(Form4!Y32&lt;&gt;"",Form4!Z32&lt;&gt;""),ROUND((SUM(Form4!Y32,Form4!Z32)/170)*100,0), "")</f>
        <v>14</v>
      </c>
      <c r="AH32" s="1">
        <f>IF(Analysis4[Bk]="","",RANK(Analysis4[[#This Row],[Bk]],Analysis4[Bk], 0))</f>
        <v>20</v>
      </c>
      <c r="AI32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32" s="1"/>
      <c r="AK32" s="1"/>
    </row>
    <row r="33" spans="1:37" x14ac:dyDescent="0.25">
      <c r="A33" s="1" t="str">
        <f>IF(Form4!A33="","",Form4!A33)</f>
        <v>Getrude</v>
      </c>
      <c r="B33" s="1" t="str">
        <f>IF(Form4!B33="","",Form4!B33)</f>
        <v>Mbughi</v>
      </c>
      <c r="C33" s="1">
        <f>IF(OR(Form4!C33&lt;&gt;"",Form4!D33&lt;&gt;"" ),ROUND(((Form4!C33+Form4!D33)/140)*100,0),"")</f>
        <v>66</v>
      </c>
      <c r="D33" s="1">
        <f>IF(Analysis4[[#This Row],[Agr]]="","",RANK(Analysis4[[#This Row],[Agr]],Analysis4[Agr],0))</f>
        <v>8</v>
      </c>
      <c r="E3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3</v>
      </c>
      <c r="F33" s="1">
        <f>IF(OR(Form4!E33&lt;&gt;"",Form4!F33&lt;&gt;""),ROUND((SUM(Form4!E33,Form4!F33)/140)*100,0),"")</f>
        <v>46</v>
      </c>
      <c r="G33" s="1">
        <f>IF(Analysis4[Bio]="","",RANK(Analysis4[[#This Row],[Bio]],Analysis4[Bio],0))</f>
        <v>12</v>
      </c>
      <c r="H3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7</v>
      </c>
      <c r="I33" s="1">
        <f>IF(OR(Form4!G33&lt;&gt;"",Form4!H33&lt;&gt;""),ROUND((SUM(Form4!G33,Form4!H33)/140)*100,0),"")</f>
        <v>31</v>
      </c>
      <c r="J33" s="1">
        <f>IF(Analysis4[[#This Row],[Chem]]="","",RANK(Analysis4[[#This Row],[Chem]],Analysis4[Chem],0))</f>
        <v>9</v>
      </c>
      <c r="K33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33" s="1">
        <f>IF(OR(Form4!I33&lt;&gt;"",Form4!J33&lt;&gt;"",Form4!K33&lt;&gt;""),ROUND((SUM(Form4!I33:'Form4'!K33)/220)*100,0),"")</f>
        <v>52</v>
      </c>
      <c r="M33" s="1">
        <f>IF(Analysis4[Chi]="","",RANK(Analysis4[[#This Row],[Chi]],Analysis4[Chi],0))</f>
        <v>9</v>
      </c>
      <c r="N33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6</v>
      </c>
      <c r="O33" s="1">
        <f>IF(OR(Form4!L33&lt;&gt;"",Form4!M33&lt;&gt;"",Form4!N33&lt;&gt;""),ROUND((SUM(Form4!L33:'Form4'!N33)/200)*100,0),"")</f>
        <v>55</v>
      </c>
      <c r="P33" s="1">
        <f>IF(Analysis4[Eng]="","",RANK(Analysis4[[#This Row],[Eng]],Analysis4[Eng],))</f>
        <v>8</v>
      </c>
      <c r="Q3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5</v>
      </c>
      <c r="R33" s="1">
        <f>IF(OR(Form4!O33&lt;&gt;"",Form4!P33&lt;&gt;""),ROUND((SUM(Form4!O33,Form4!P33)/210)*100,0),"")</f>
        <v>43</v>
      </c>
      <c r="S33" s="1">
        <f>IF(Analysis4[[#This Row],[Geo]]="","",RANK(Analysis4[Geo],Analysis4[Geo],0))</f>
        <v>8</v>
      </c>
      <c r="T33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8</v>
      </c>
      <c r="U33" s="1" t="str">
        <f>IF(OR(Form4!Q33&lt;&gt;"",Form4!R33&lt;&gt;""),ROUND((SUM(Form4!Q33,Form4!R33)/150)*100,0),"")</f>
        <v/>
      </c>
      <c r="V33" s="1" t="str">
        <f>IF(Analysis4[His]="","",RANK(Analysis4[[#This Row],[His]], Analysis4[His],0))</f>
        <v/>
      </c>
      <c r="W3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3" s="1">
        <f>IF(OR(Form4!S33&lt;&gt;"",Form4!T33&lt;&gt;""),ROUND((SUM(Form4!S33,Form4!T33)/200)*100,0),"")</f>
        <v>45</v>
      </c>
      <c r="Y33" s="1">
        <f>IF(Analysis4[Maths]="","",RANK(Analysis4[[#This Row],[Maths]],Analysis4[Maths],0))</f>
        <v>20</v>
      </c>
      <c r="Z3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7</v>
      </c>
      <c r="AA33" s="1">
        <f>IF(OR(Form4!U33&lt;&gt;"",Form4!V33&lt;&gt;""),ROUND((SUM(Form4!U33,Form4!V33)/140)*100,0), "")</f>
        <v>37</v>
      </c>
      <c r="AB33" s="1">
        <f>IF(Analysis4[[#This Row],[Phy]]="","",RANK(Analysis4[[#This Row],[Phy]],Analysis4[Phy],0))</f>
        <v>12</v>
      </c>
      <c r="AC33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33" s="1" t="str">
        <f>IF(OR(Form4!W33&lt;&gt;"",Form4!X33&lt;&gt;""),ROUND((SUM(Form4!W33,Form4!X33)/150)*100,0), "")</f>
        <v/>
      </c>
      <c r="AE33" s="1" t="str">
        <f>IF(Analysis4[Sod]="","",RANK(Analysis4[[#This Row],[Sod]],Analysis4[Sod], 0))</f>
        <v/>
      </c>
      <c r="AF3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3" s="1" t="str">
        <f>IF(OR(Form4!Y33&lt;&gt;"",Form4!Z33&lt;&gt;""),ROUND((SUM(Form4!Y33,Form4!Z33)/170)*100,0), "")</f>
        <v/>
      </c>
      <c r="AH33" s="1" t="str">
        <f>IF(Analysis4[Bk]="","",RANK(Analysis4[[#This Row],[Bk]],Analysis4[Bk], 0))</f>
        <v/>
      </c>
      <c r="AI3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3" s="1"/>
      <c r="AK33" s="1"/>
    </row>
    <row r="34" spans="1:37" x14ac:dyDescent="0.25">
      <c r="A34" s="1" t="str">
        <f>IF(Form4!A34="","",Form4!A34)</f>
        <v>Joseph</v>
      </c>
      <c r="B34" s="1" t="str">
        <f>IF(Form4!B34="","",Form4!B34)</f>
        <v>Mbukwa</v>
      </c>
      <c r="C34" s="1">
        <f>IF(OR(Form4!C34&lt;&gt;"",Form4!D34&lt;&gt;"" ),ROUND(((Form4!C34+Form4!D34)/140)*100,0),"")</f>
        <v>23</v>
      </c>
      <c r="D34" s="1">
        <f>IF(Analysis4[[#This Row],[Agr]]="","",RANK(Analysis4[[#This Row],[Agr]],Analysis4[Agr],0))</f>
        <v>50</v>
      </c>
      <c r="E34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34" s="1">
        <f>IF(OR(Form4!E34&lt;&gt;"",Form4!F34&lt;&gt;""),ROUND((SUM(Form4!E34,Form4!F34)/140)*100,0),"")</f>
        <v>21</v>
      </c>
      <c r="G34" s="1">
        <f>IF(Analysis4[Bio]="","",RANK(Analysis4[[#This Row],[Bio]],Analysis4[Bio],0))</f>
        <v>49</v>
      </c>
      <c r="H34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4" s="1" t="str">
        <f>IF(OR(Form4!G34&lt;&gt;"",Form4!H34&lt;&gt;""),ROUND((SUM(Form4!G34,Form4!H34)/140)*100,0),"")</f>
        <v/>
      </c>
      <c r="J34" s="1" t="str">
        <f>IF(Analysis4[[#This Row],[Chem]]="","",RANK(Analysis4[[#This Row],[Chem]],Analysis4[Chem],0))</f>
        <v/>
      </c>
      <c r="K3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4" s="1" t="str">
        <f>IF(OR(Form4!I34&lt;&gt;"",Form4!J34&lt;&gt;"",Form4!K34&lt;&gt;""),ROUND((SUM(Form4!I34:'Form4'!K34)/220)*100,0),"")</f>
        <v/>
      </c>
      <c r="M34" s="1" t="str">
        <f>IF(Analysis4[Chi]="","",RANK(Analysis4[[#This Row],[Chi]],Analysis4[Chi],0))</f>
        <v/>
      </c>
      <c r="N3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4" s="1">
        <f>IF(OR(Form4!L34&lt;&gt;"",Form4!M34&lt;&gt;"",Form4!N34&lt;&gt;""),ROUND((SUM(Form4!L34:'Form4'!N34)/200)*100,0),"")</f>
        <v>23</v>
      </c>
      <c r="P34" s="1">
        <f>IF(Analysis4[Eng]="","",RANK(Analysis4[[#This Row],[Eng]],Analysis4[Eng],))</f>
        <v>71</v>
      </c>
      <c r="Q3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34" s="1">
        <f>IF(OR(Form4!O34&lt;&gt;"",Form4!P34&lt;&gt;""),ROUND((SUM(Form4!O34,Form4!P34)/210)*100,0),"")</f>
        <v>14</v>
      </c>
      <c r="S34" s="1">
        <f>IF(Analysis4[[#This Row],[Geo]]="","",RANK(Analysis4[Geo],Analysis4[Geo],0))</f>
        <v>40</v>
      </c>
      <c r="T34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34" s="1" t="str">
        <f>IF(OR(Form4!Q34&lt;&gt;"",Form4!R34&lt;&gt;""),ROUND((SUM(Form4!Q34,Form4!R34)/150)*100,0),"")</f>
        <v/>
      </c>
      <c r="V34" s="1" t="str">
        <f>IF(Analysis4[His]="","",RANK(Analysis4[[#This Row],[His]], Analysis4[His],0))</f>
        <v/>
      </c>
      <c r="W3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4" s="1">
        <f>IF(OR(Form4!S34&lt;&gt;"",Form4!T34&lt;&gt;""),ROUND((SUM(Form4!S34,Form4!T34)/200)*100,0),"")</f>
        <v>17</v>
      </c>
      <c r="Y34" s="1">
        <f>IF(Analysis4[Maths]="","",RANK(Analysis4[[#This Row],[Maths]],Analysis4[Maths],0))</f>
        <v>55</v>
      </c>
      <c r="Z3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34" s="1" t="str">
        <f>IF(OR(Form4!U34&lt;&gt;"",Form4!V34&lt;&gt;""),ROUND((SUM(Form4!U34,Form4!V34)/140)*100,0), "")</f>
        <v/>
      </c>
      <c r="AB34" s="1" t="str">
        <f>IF(Analysis4[[#This Row],[Phy]]="","",RANK(Analysis4[[#This Row],[Phy]],Analysis4[Phy],0))</f>
        <v/>
      </c>
      <c r="AC3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4" s="1">
        <f>IF(OR(Form4!W34&lt;&gt;"",Form4!X34&lt;&gt;""),ROUND((SUM(Form4!W34,Form4!X34)/150)*100,0), "")</f>
        <v>54</v>
      </c>
      <c r="AE34" s="1">
        <f>IF(Analysis4[Sod]="","",RANK(Analysis4[[#This Row],[Sod]],Analysis4[Sod], 0))</f>
        <v>11</v>
      </c>
      <c r="AF34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6</v>
      </c>
      <c r="AG34" s="1" t="str">
        <f>IF(OR(Form4!Y34&lt;&gt;"",Form4!Z34&lt;&gt;""),ROUND((SUM(Form4!Y34,Form4!Z34)/170)*100,0), "")</f>
        <v/>
      </c>
      <c r="AH34" s="1" t="str">
        <f>IF(Analysis4[Bk]="","",RANK(Analysis4[[#This Row],[Bk]],Analysis4[Bk], 0))</f>
        <v/>
      </c>
      <c r="AI3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4" s="1"/>
      <c r="AK34" s="1"/>
    </row>
    <row r="35" spans="1:37" x14ac:dyDescent="0.25">
      <c r="A35" s="1" t="str">
        <f>IF(Form4!A35="","",Form4!A35)</f>
        <v>Isaac</v>
      </c>
      <c r="B35" s="1" t="str">
        <f>IF(Form4!B35="","",Form4!B35)</f>
        <v>Mchire</v>
      </c>
      <c r="C35" s="1">
        <f>IF(OR(Form4!C35&lt;&gt;"",Form4!D35&lt;&gt;"" ),ROUND(((Form4!C35+Form4!D35)/140)*100,0),"")</f>
        <v>70</v>
      </c>
      <c r="D35" s="1">
        <f>IF(Analysis4[[#This Row],[Agr]]="","",RANK(Analysis4[[#This Row],[Agr]],Analysis4[Agr],0))</f>
        <v>5</v>
      </c>
      <c r="E35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2</v>
      </c>
      <c r="F35" s="1">
        <f>IF(OR(Form4!E35&lt;&gt;"",Form4!F35&lt;&gt;""),ROUND((SUM(Form4!E35,Form4!F35)/140)*100,0),"")</f>
        <v>56</v>
      </c>
      <c r="G35" s="1">
        <f>IF(Analysis4[Bio]="","",RANK(Analysis4[[#This Row],[Bio]],Analysis4[Bio],0))</f>
        <v>3</v>
      </c>
      <c r="H3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5</v>
      </c>
      <c r="I35" s="1">
        <f>IF(OR(Form4!G35&lt;&gt;"",Form4!H35&lt;&gt;""),ROUND((SUM(Form4!G35,Form4!H35)/140)*100,0),"")</f>
        <v>40</v>
      </c>
      <c r="J35" s="1">
        <f>IF(Analysis4[[#This Row],[Chem]]="","",RANK(Analysis4[[#This Row],[Chem]],Analysis4[Chem],0))</f>
        <v>6</v>
      </c>
      <c r="K35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8</v>
      </c>
      <c r="L35" s="1" t="str">
        <f>IF(OR(Form4!I35&lt;&gt;"",Form4!J35&lt;&gt;"",Form4!K35&lt;&gt;""),ROUND((SUM(Form4!I35:'Form4'!K35)/220)*100,0),"")</f>
        <v/>
      </c>
      <c r="M35" s="1" t="str">
        <f>IF(Analysis4[Chi]="","",RANK(Analysis4[[#This Row],[Chi]],Analysis4[Chi],0))</f>
        <v/>
      </c>
      <c r="N3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35" s="1">
        <f>IF(OR(Form4!L35&lt;&gt;"",Form4!M35&lt;&gt;"",Form4!N35&lt;&gt;""),ROUND((SUM(Form4!L35:'Form4'!N35)/200)*100,0),"")</f>
        <v>44</v>
      </c>
      <c r="P35" s="1">
        <f>IF(Analysis4[Eng]="","",RANK(Analysis4[[#This Row],[Eng]],Analysis4[Eng],))</f>
        <v>29</v>
      </c>
      <c r="Q3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35" s="1" t="str">
        <f>IF(OR(Form4!O35&lt;&gt;"",Form4!P35&lt;&gt;""),ROUND((SUM(Form4!O35,Form4!P35)/210)*100,0),"")</f>
        <v/>
      </c>
      <c r="S35" s="1" t="str">
        <f>IF(Analysis4[[#This Row],[Geo]]="","",RANK(Analysis4[Geo],Analysis4[Geo],0))</f>
        <v/>
      </c>
      <c r="T3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5" s="1" t="str">
        <f>IF(OR(Form4!Q35&lt;&gt;"",Form4!R35&lt;&gt;""),ROUND((SUM(Form4!Q35,Form4!R35)/150)*100,0),"")</f>
        <v/>
      </c>
      <c r="V35" s="1" t="str">
        <f>IF(Analysis4[His]="","",RANK(Analysis4[[#This Row],[His]], Analysis4[His],0))</f>
        <v/>
      </c>
      <c r="W3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5" s="1">
        <f>IF(OR(Form4!S35&lt;&gt;"",Form4!T35&lt;&gt;""),ROUND((SUM(Form4!S35,Form4!T35)/200)*100,0),"")</f>
        <v>72</v>
      </c>
      <c r="Y35" s="1">
        <f>IF(Analysis4[Maths]="","",RANK(Analysis4[[#This Row],[Maths]],Analysis4[Maths],0))</f>
        <v>5</v>
      </c>
      <c r="Z3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2</v>
      </c>
      <c r="AA35" s="1">
        <f>IF(OR(Form4!U35&lt;&gt;"",Form4!V35&lt;&gt;""),ROUND((SUM(Form4!U35,Form4!V35)/140)*100,0), "")</f>
        <v>45</v>
      </c>
      <c r="AB35" s="1">
        <f>IF(Analysis4[[#This Row],[Phy]]="","",RANK(Analysis4[[#This Row],[Phy]],Analysis4[Phy],0))</f>
        <v>8</v>
      </c>
      <c r="AC35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7</v>
      </c>
      <c r="AD35" s="1" t="str">
        <f>IF(OR(Form4!W35&lt;&gt;"",Form4!X35&lt;&gt;""),ROUND((SUM(Form4!W35,Form4!X35)/150)*100,0), "")</f>
        <v/>
      </c>
      <c r="AE35" s="1" t="str">
        <f>IF(Analysis4[Sod]="","",RANK(Analysis4[[#This Row],[Sod]],Analysis4[Sod], 0))</f>
        <v/>
      </c>
      <c r="AF3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5" s="1" t="str">
        <f>IF(OR(Form4!Y35&lt;&gt;"",Form4!Z35&lt;&gt;""),ROUND((SUM(Form4!Y35,Form4!Z35)/170)*100,0), "")</f>
        <v/>
      </c>
      <c r="AH35" s="1" t="str">
        <f>IF(Analysis4[Bk]="","",RANK(Analysis4[[#This Row],[Bk]],Analysis4[Bk], 0))</f>
        <v/>
      </c>
      <c r="AI3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5" s="1"/>
      <c r="AK35" s="1"/>
    </row>
    <row r="36" spans="1:37" x14ac:dyDescent="0.25">
      <c r="A36" s="1" t="str">
        <f>IF(Form4!A36="","",Form4!A36)</f>
        <v>Johanah</v>
      </c>
      <c r="B36" s="1" t="str">
        <f>IF(Form4!B36="","",Form4!B36)</f>
        <v>Mkumbwa</v>
      </c>
      <c r="C36" s="1">
        <f>IF(OR(Form4!C36&lt;&gt;"",Form4!D36&lt;&gt;"" ),ROUND(((Form4!C36+Form4!D36)/140)*100,0),"")</f>
        <v>18</v>
      </c>
      <c r="D36" s="1">
        <f>IF(Analysis4[[#This Row],[Agr]]="","",RANK(Analysis4[[#This Row],[Agr]],Analysis4[Agr],0))</f>
        <v>58</v>
      </c>
      <c r="E36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36" s="1">
        <f>IF(OR(Form4!E36&lt;&gt;"",Form4!F36&lt;&gt;""),ROUND((SUM(Form4!E36,Form4!F36)/140)*100,0),"")</f>
        <v>11</v>
      </c>
      <c r="G36" s="1">
        <f>IF(Analysis4[Bio]="","",RANK(Analysis4[[#This Row],[Bio]],Analysis4[Bio],0))</f>
        <v>65</v>
      </c>
      <c r="H3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6" s="1" t="str">
        <f>IF(OR(Form4!G36&lt;&gt;"",Form4!H36&lt;&gt;""),ROUND((SUM(Form4!G36,Form4!H36)/140)*100,0),"")</f>
        <v/>
      </c>
      <c r="J36" s="1" t="str">
        <f>IF(Analysis4[[#This Row],[Chem]]="","",RANK(Analysis4[[#This Row],[Chem]],Analysis4[Chem],0))</f>
        <v/>
      </c>
      <c r="K3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6" s="1">
        <f>IF(OR(Form4!I36&lt;&gt;"",Form4!J36&lt;&gt;"",Form4!K36&lt;&gt;""),ROUND((SUM(Form4!I36:'Form4'!K36)/220)*100,0),"")</f>
        <v>32</v>
      </c>
      <c r="M36" s="1">
        <f>IF(Analysis4[Chi]="","",RANK(Analysis4[[#This Row],[Chi]],Analysis4[Chi],0))</f>
        <v>47</v>
      </c>
      <c r="N36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36" s="1">
        <f>IF(OR(Form4!L36&lt;&gt;"",Form4!M36&lt;&gt;"",Form4!N36&lt;&gt;""),ROUND((SUM(Form4!L36:'Form4'!N36)/200)*100,0),"")</f>
        <v>24</v>
      </c>
      <c r="P36" s="1">
        <f>IF(Analysis4[Eng]="","",RANK(Analysis4[[#This Row],[Eng]],Analysis4[Eng],))</f>
        <v>66</v>
      </c>
      <c r="Q3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36" s="1">
        <f>IF(OR(Form4!O36&lt;&gt;"",Form4!P36&lt;&gt;""),ROUND((SUM(Form4!O36,Form4!P36)/210)*100,0),"")</f>
        <v>19</v>
      </c>
      <c r="S36" s="1">
        <f>IF(Analysis4[[#This Row],[Geo]]="","",RANK(Analysis4[Geo],Analysis4[Geo],0))</f>
        <v>35</v>
      </c>
      <c r="T36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36" s="1" t="str">
        <f>IF(OR(Form4!Q36&lt;&gt;"",Form4!R36&lt;&gt;""),ROUND((SUM(Form4!Q36,Form4!R36)/150)*100,0),"")</f>
        <v/>
      </c>
      <c r="V36" s="1" t="str">
        <f>IF(Analysis4[His]="","",RANK(Analysis4[[#This Row],[His]], Analysis4[His],0))</f>
        <v/>
      </c>
      <c r="W3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6" s="1">
        <f>IF(OR(Form4!S36&lt;&gt;"",Form4!T36&lt;&gt;""),ROUND((SUM(Form4!S36,Form4!T36)/200)*100,0),"")</f>
        <v>40</v>
      </c>
      <c r="Y36" s="1">
        <f>IF(Analysis4[Maths]="","",RANK(Analysis4[[#This Row],[Maths]],Analysis4[Maths],0))</f>
        <v>25</v>
      </c>
      <c r="Z36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8</v>
      </c>
      <c r="AA36" s="1">
        <f>IF(OR(Form4!U36&lt;&gt;"",Form4!V36&lt;&gt;""),ROUND((SUM(Form4!U36,Form4!V36)/140)*100,0), "")</f>
        <v>30</v>
      </c>
      <c r="AB36" s="1">
        <f>IF(Analysis4[[#This Row],[Phy]]="","",RANK(Analysis4[[#This Row],[Phy]],Analysis4[Phy],0))</f>
        <v>18</v>
      </c>
      <c r="AC36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36" s="1">
        <f>IF(OR(Form4!W36&lt;&gt;"",Form4!X36&lt;&gt;""),ROUND((SUM(Form4!W36,Form4!X36)/150)*100,0), "")</f>
        <v>23</v>
      </c>
      <c r="AE36" s="1">
        <f>IF(Analysis4[Sod]="","",RANK(Analysis4[[#This Row],[Sod]],Analysis4[Sod], 0))</f>
        <v>43</v>
      </c>
      <c r="AF36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36" s="1" t="str">
        <f>IF(OR(Form4!Y36&lt;&gt;"",Form4!Z36&lt;&gt;""),ROUND((SUM(Form4!Y36,Form4!Z36)/170)*100,0), "")</f>
        <v/>
      </c>
      <c r="AH36" s="1" t="str">
        <f>IF(Analysis4[Bk]="","",RANK(Analysis4[[#This Row],[Bk]],Analysis4[Bk], 0))</f>
        <v/>
      </c>
      <c r="AI3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6" s="1"/>
      <c r="AK36" s="1"/>
    </row>
    <row r="37" spans="1:37" x14ac:dyDescent="0.25">
      <c r="A37" s="1" t="str">
        <f>IF(Form4!A37="","",Form4!A37)</f>
        <v>Geshom</v>
      </c>
      <c r="B37" s="1" t="str">
        <f>IF(Form4!B37="","",Form4!B37)</f>
        <v>Mlenga</v>
      </c>
      <c r="C37" s="1" t="str">
        <f>IF(OR(Form4!C37&lt;&gt;"",Form4!D37&lt;&gt;"" ),ROUND(((Form4!C37+Form4!D37)/140)*100,0),"")</f>
        <v/>
      </c>
      <c r="D37" s="1" t="str">
        <f>IF(Analysis4[[#This Row],[Agr]]="","",RANK(Analysis4[[#This Row],[Agr]],Analysis4[Agr],0))</f>
        <v/>
      </c>
      <c r="E3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37" s="1">
        <f>IF(OR(Form4!E37&lt;&gt;"",Form4!F37&lt;&gt;""),ROUND((SUM(Form4!E37,Form4!F37)/140)*100,0),"")</f>
        <v>23</v>
      </c>
      <c r="G37" s="1">
        <f>IF(Analysis4[Bio]="","",RANK(Analysis4[[#This Row],[Bio]],Analysis4[Bio],0))</f>
        <v>47</v>
      </c>
      <c r="H37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7" s="1">
        <f>IF(OR(Form4!G37&lt;&gt;"",Form4!H37&lt;&gt;""),ROUND((SUM(Form4!G37,Form4!H37)/140)*100,0),"")</f>
        <v>6</v>
      </c>
      <c r="J37" s="1">
        <f>IF(Analysis4[[#This Row],[Chem]]="","",RANK(Analysis4[[#This Row],[Chem]],Analysis4[Chem],0))</f>
        <v>32</v>
      </c>
      <c r="K37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37" s="1">
        <f>IF(OR(Form4!I37&lt;&gt;"",Form4!J37&lt;&gt;"",Form4!K37&lt;&gt;""),ROUND((SUM(Form4!I37:'Form4'!K37)/220)*100,0),"")</f>
        <v>41</v>
      </c>
      <c r="M37" s="1">
        <f>IF(Analysis4[Chi]="","",RANK(Analysis4[[#This Row],[Chi]],Analysis4[Chi],0))</f>
        <v>27</v>
      </c>
      <c r="N37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37" s="1">
        <f>IF(OR(Form4!L37&lt;&gt;"",Form4!M37&lt;&gt;"",Form4!N37&lt;&gt;""),ROUND((SUM(Form4!L37:'Form4'!N37)/200)*100,0),"")</f>
        <v>38</v>
      </c>
      <c r="P37" s="1">
        <f>IF(Analysis4[Eng]="","",RANK(Analysis4[[#This Row],[Eng]],Analysis4[Eng],))</f>
        <v>42</v>
      </c>
      <c r="Q3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37" s="1" t="str">
        <f>IF(OR(Form4!O37&lt;&gt;"",Form4!P37&lt;&gt;""),ROUND((SUM(Form4!O37,Form4!P37)/210)*100,0),"")</f>
        <v/>
      </c>
      <c r="S37" s="1" t="str">
        <f>IF(Analysis4[[#This Row],[Geo]]="","",RANK(Analysis4[Geo],Analysis4[Geo],0))</f>
        <v/>
      </c>
      <c r="T3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37" s="1" t="str">
        <f>IF(OR(Form4!Q37&lt;&gt;"",Form4!R37&lt;&gt;""),ROUND((SUM(Form4!Q37,Form4!R37)/150)*100,0),"")</f>
        <v/>
      </c>
      <c r="V37" s="1" t="str">
        <f>IF(Analysis4[His]="","",RANK(Analysis4[[#This Row],[His]], Analysis4[His],0))</f>
        <v/>
      </c>
      <c r="W3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7" s="1">
        <f>IF(OR(Form4!S37&lt;&gt;"",Form4!T37&lt;&gt;""),ROUND((SUM(Form4!S37,Form4!T37)/200)*100,0),"")</f>
        <v>37</v>
      </c>
      <c r="Y37" s="1">
        <f>IF(Analysis4[Maths]="","",RANK(Analysis4[[#This Row],[Maths]],Analysis4[Maths],0))</f>
        <v>31</v>
      </c>
      <c r="Z3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37" s="1">
        <f>IF(OR(Form4!U37&lt;&gt;"",Form4!V37&lt;&gt;""),ROUND((SUM(Form4!U37,Form4!V37)/140)*100,0), "")</f>
        <v>24</v>
      </c>
      <c r="AB37" s="1">
        <f>IF(Analysis4[[#This Row],[Phy]]="","",RANK(Analysis4[[#This Row],[Phy]],Analysis4[Phy],0))</f>
        <v>26</v>
      </c>
      <c r="AC37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37" s="1">
        <f>IF(OR(Form4!W37&lt;&gt;"",Form4!X37&lt;&gt;""),ROUND((SUM(Form4!W37,Form4!X37)/150)*100,0), "")</f>
        <v>26</v>
      </c>
      <c r="AE37" s="1">
        <f>IF(Analysis4[Sod]="","",RANK(Analysis4[[#This Row],[Sod]],Analysis4[Sod], 0))</f>
        <v>41</v>
      </c>
      <c r="AF37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37" s="1" t="str">
        <f>IF(OR(Form4!Y37&lt;&gt;"",Form4!Z37&lt;&gt;""),ROUND((SUM(Form4!Y37,Form4!Z37)/170)*100,0), "")</f>
        <v/>
      </c>
      <c r="AH37" s="1" t="str">
        <f>IF(Analysis4[Bk]="","",RANK(Analysis4[[#This Row],[Bk]],Analysis4[Bk], 0))</f>
        <v/>
      </c>
      <c r="AI3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7" s="1"/>
      <c r="AK37" s="1"/>
    </row>
    <row r="38" spans="1:37" x14ac:dyDescent="0.25">
      <c r="A38" s="1" t="str">
        <f>IF(Form4!A38="","",Form4!A38)</f>
        <v>Gladys</v>
      </c>
      <c r="B38" s="1" t="str">
        <f>IF(Form4!B38="","",Form4!B38)</f>
        <v>Mlenga</v>
      </c>
      <c r="C38" s="1">
        <f>IF(OR(Form4!C38&lt;&gt;"",Form4!D38&lt;&gt;"" ),ROUND(((Form4!C38+Form4!D38)/140)*100,0),"")</f>
        <v>5</v>
      </c>
      <c r="D38" s="1">
        <f>IF(Analysis4[[#This Row],[Agr]]="","",RANK(Analysis4[[#This Row],[Agr]],Analysis4[Agr],0))</f>
        <v>72</v>
      </c>
      <c r="E38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38" s="1">
        <f>IF(OR(Form4!E38&lt;&gt;"",Form4!F38&lt;&gt;""),ROUND((SUM(Form4!E38,Form4!F38)/140)*100,0),"")</f>
        <v>20</v>
      </c>
      <c r="G38" s="1">
        <f>IF(Analysis4[Bio]="","",RANK(Analysis4[[#This Row],[Bio]],Analysis4[Bio],0))</f>
        <v>53</v>
      </c>
      <c r="H3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8" s="1" t="str">
        <f>IF(OR(Form4!G38&lt;&gt;"",Form4!H38&lt;&gt;""),ROUND((SUM(Form4!G38,Form4!H38)/140)*100,0),"")</f>
        <v/>
      </c>
      <c r="J38" s="1" t="str">
        <f>IF(Analysis4[[#This Row],[Chem]]="","",RANK(Analysis4[[#This Row],[Chem]],Analysis4[Chem],0))</f>
        <v/>
      </c>
      <c r="K3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38" s="1">
        <f>IF(OR(Form4!I38&lt;&gt;"",Form4!J38&lt;&gt;"",Form4!K38&lt;&gt;""),ROUND((SUM(Form4!I38:'Form4'!K38)/220)*100,0),"")</f>
        <v>33</v>
      </c>
      <c r="M38" s="1">
        <f>IF(Analysis4[Chi]="","",RANK(Analysis4[[#This Row],[Chi]],Analysis4[Chi],0))</f>
        <v>45</v>
      </c>
      <c r="N38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38" s="1">
        <f>IF(OR(Form4!L38&lt;&gt;"",Form4!M38&lt;&gt;"",Form4!N38&lt;&gt;""),ROUND((SUM(Form4!L38:'Form4'!N38)/200)*100,0),"")</f>
        <v>29</v>
      </c>
      <c r="P38" s="1">
        <f>IF(Analysis4[Eng]="","",RANK(Analysis4[[#This Row],[Eng]],Analysis4[Eng],))</f>
        <v>58</v>
      </c>
      <c r="Q3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38" s="1">
        <f>IF(OR(Form4!O38&lt;&gt;"",Form4!P38&lt;&gt;""),ROUND((SUM(Form4!O38,Form4!P38)/210)*100,0),"")</f>
        <v>15</v>
      </c>
      <c r="S38" s="1">
        <f>IF(Analysis4[[#This Row],[Geo]]="","",RANK(Analysis4[Geo],Analysis4[Geo],0))</f>
        <v>39</v>
      </c>
      <c r="T38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38" s="1" t="str">
        <f>IF(OR(Form4!Q38&lt;&gt;"",Form4!R38&lt;&gt;""),ROUND((SUM(Form4!Q38,Form4!R38)/150)*100,0),"")</f>
        <v/>
      </c>
      <c r="V38" s="1" t="str">
        <f>IF(Analysis4[His]="","",RANK(Analysis4[[#This Row],[His]], Analysis4[His],0))</f>
        <v/>
      </c>
      <c r="W3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8" s="1">
        <f>IF(OR(Form4!S38&lt;&gt;"",Form4!T38&lt;&gt;""),ROUND((SUM(Form4!S38,Form4!T38)/200)*100,0),"")</f>
        <v>3</v>
      </c>
      <c r="Y38" s="1">
        <f>IF(Analysis4[Maths]="","",RANK(Analysis4[[#This Row],[Maths]],Analysis4[Maths],0))</f>
        <v>74</v>
      </c>
      <c r="Z3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38" s="1" t="str">
        <f>IF(OR(Form4!U38&lt;&gt;"",Form4!V38&lt;&gt;""),ROUND((SUM(Form4!U38,Form4!V38)/140)*100,0), "")</f>
        <v/>
      </c>
      <c r="AB38" s="1" t="str">
        <f>IF(Analysis4[[#This Row],[Phy]]="","",RANK(Analysis4[[#This Row],[Phy]],Analysis4[Phy],0))</f>
        <v/>
      </c>
      <c r="AC3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38" s="1">
        <f>IF(OR(Form4!W38&lt;&gt;"",Form4!X38&lt;&gt;""),ROUND((SUM(Form4!W38,Form4!X38)/150)*100,0), "")</f>
        <v>22</v>
      </c>
      <c r="AE38" s="1">
        <f>IF(Analysis4[Sod]="","",RANK(Analysis4[[#This Row],[Sod]],Analysis4[Sod], 0))</f>
        <v>44</v>
      </c>
      <c r="AF38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38" s="1">
        <f>IF(OR(Form4!Y38&lt;&gt;"",Form4!Z38&lt;&gt;""),ROUND((SUM(Form4!Y38,Form4!Z38)/170)*100,0), "")</f>
        <v>18</v>
      </c>
      <c r="AH38" s="1">
        <f>IF(Analysis4[Bk]="","",RANK(Analysis4[[#This Row],[Bk]],Analysis4[Bk], 0))</f>
        <v>19</v>
      </c>
      <c r="AI38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38" s="1"/>
      <c r="AK38" s="1"/>
    </row>
    <row r="39" spans="1:37" x14ac:dyDescent="0.25">
      <c r="A39" s="1" t="str">
        <f>IF(Form4!A39="","",Form4!A39)</f>
        <v>Martha</v>
      </c>
      <c r="B39" s="1" t="str">
        <f>IF(Form4!B39="","",Form4!B39)</f>
        <v>Mlungu</v>
      </c>
      <c r="C39" s="1">
        <f>IF(OR(Form4!C39&lt;&gt;"",Form4!D39&lt;&gt;"" ),ROUND(((Form4!C39+Form4!D39)/140)*100,0),"")</f>
        <v>18</v>
      </c>
      <c r="D39" s="1">
        <f>IF(Analysis4[[#This Row],[Agr]]="","",RANK(Analysis4[[#This Row],[Agr]],Analysis4[Agr],0))</f>
        <v>58</v>
      </c>
      <c r="E3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39" s="1">
        <f>IF(OR(Form4!E39&lt;&gt;"",Form4!F39&lt;&gt;""),ROUND((SUM(Form4!E39,Form4!F39)/140)*100,0),"")</f>
        <v>19</v>
      </c>
      <c r="G39" s="1">
        <f>IF(Analysis4[Bio]="","",RANK(Analysis4[[#This Row],[Bio]],Analysis4[Bio],0))</f>
        <v>54</v>
      </c>
      <c r="H3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39" s="1">
        <f>IF(OR(Form4!G39&lt;&gt;"",Form4!H39&lt;&gt;""),ROUND((SUM(Form4!G39,Form4!H39)/140)*100,0),"")</f>
        <v>21</v>
      </c>
      <c r="J39" s="1">
        <f>IF(Analysis4[[#This Row],[Chem]]="","",RANK(Analysis4[[#This Row],[Chem]],Analysis4[Chem],0))</f>
        <v>15</v>
      </c>
      <c r="K39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39" s="1">
        <f>IF(OR(Form4!I39&lt;&gt;"",Form4!J39&lt;&gt;"",Form4!K39&lt;&gt;""),ROUND((SUM(Form4!I39:'Form4'!K39)/220)*100,0),"")</f>
        <v>41</v>
      </c>
      <c r="M39" s="1">
        <f>IF(Analysis4[Chi]="","",RANK(Analysis4[[#This Row],[Chi]],Analysis4[Chi],0))</f>
        <v>27</v>
      </c>
      <c r="N3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39" s="1">
        <f>IF(OR(Form4!L39&lt;&gt;"",Form4!M39&lt;&gt;"",Form4!N39&lt;&gt;""),ROUND((SUM(Form4!L39:'Form4'!N39)/200)*100,0),"")</f>
        <v>24</v>
      </c>
      <c r="P39" s="1">
        <f>IF(Analysis4[Eng]="","",RANK(Analysis4[[#This Row],[Eng]],Analysis4[Eng],))</f>
        <v>66</v>
      </c>
      <c r="Q3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39" s="1">
        <f>IF(OR(Form4!O39&lt;&gt;"",Form4!P39&lt;&gt;""),ROUND((SUM(Form4!O39,Form4!P39)/210)*100,0),"")</f>
        <v>16</v>
      </c>
      <c r="S39" s="1">
        <f>IF(Analysis4[[#This Row],[Geo]]="","",RANK(Analysis4[Geo],Analysis4[Geo],0))</f>
        <v>38</v>
      </c>
      <c r="T39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39" s="1" t="str">
        <f>IF(OR(Form4!Q39&lt;&gt;"",Form4!R39&lt;&gt;""),ROUND((SUM(Form4!Q39,Form4!R39)/150)*100,0),"")</f>
        <v/>
      </c>
      <c r="V39" s="1" t="str">
        <f>IF(Analysis4[His]="","",RANK(Analysis4[[#This Row],[His]], Analysis4[His],0))</f>
        <v/>
      </c>
      <c r="W3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39" s="1">
        <f>IF(OR(Form4!S39&lt;&gt;"",Form4!T39&lt;&gt;""),ROUND((SUM(Form4!S39,Form4!T39)/200)*100,0),"")</f>
        <v>19</v>
      </c>
      <c r="Y39" s="1">
        <f>IF(Analysis4[Maths]="","",RANK(Analysis4[[#This Row],[Maths]],Analysis4[Maths],0))</f>
        <v>50</v>
      </c>
      <c r="Z3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39" s="1">
        <f>IF(OR(Form4!U39&lt;&gt;"",Form4!V39&lt;&gt;""),ROUND((SUM(Form4!U39,Form4!V39)/140)*100,0), "")</f>
        <v>16</v>
      </c>
      <c r="AB39" s="1">
        <f>IF(Analysis4[[#This Row],[Phy]]="","",RANK(Analysis4[[#This Row],[Phy]],Analysis4[Phy],0))</f>
        <v>33</v>
      </c>
      <c r="AC39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39" s="1" t="str">
        <f>IF(OR(Form4!W39&lt;&gt;"",Form4!X39&lt;&gt;""),ROUND((SUM(Form4!W39,Form4!X39)/150)*100,0), "")</f>
        <v/>
      </c>
      <c r="AE39" s="1" t="str">
        <f>IF(Analysis4[Sod]="","",RANK(Analysis4[[#This Row],[Sod]],Analysis4[Sod], 0))</f>
        <v/>
      </c>
      <c r="AF3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39" s="1" t="str">
        <f>IF(OR(Form4!Y39&lt;&gt;"",Form4!Z39&lt;&gt;""),ROUND((SUM(Form4!Y39,Form4!Z39)/170)*100,0), "")</f>
        <v/>
      </c>
      <c r="AH39" s="1" t="str">
        <f>IF(Analysis4[Bk]="","",RANK(Analysis4[[#This Row],[Bk]],Analysis4[Bk], 0))</f>
        <v/>
      </c>
      <c r="AI3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39" s="1"/>
      <c r="AK39" s="1"/>
    </row>
    <row r="40" spans="1:37" x14ac:dyDescent="0.25">
      <c r="A40" s="1" t="str">
        <f>IF(Form4!A40="","",Form4!A40)</f>
        <v>Joseph</v>
      </c>
      <c r="B40" s="1" t="str">
        <f>IF(Form4!B40="","",Form4!B40)</f>
        <v>Mogha</v>
      </c>
      <c r="C40" s="1">
        <f>IF(OR(Form4!C40&lt;&gt;"",Form4!D40&lt;&gt;"" ),ROUND(((Form4!C40+Form4!D40)/140)*100,0),"")</f>
        <v>84</v>
      </c>
      <c r="D40" s="1">
        <f>IF(Analysis4[[#This Row],[Agr]]="","",RANK(Analysis4[[#This Row],[Agr]],Analysis4[Agr],0))</f>
        <v>1</v>
      </c>
      <c r="E40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1</v>
      </c>
      <c r="F40" s="1">
        <f>IF(OR(Form4!E40&lt;&gt;"",Form4!F40&lt;&gt;""),ROUND((SUM(Form4!E40,Form4!F40)/140)*100,0),"")</f>
        <v>69</v>
      </c>
      <c r="G40" s="1">
        <f>IF(Analysis4[Bio]="","",RANK(Analysis4[[#This Row],[Bio]],Analysis4[Bio],0))</f>
        <v>1</v>
      </c>
      <c r="H4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3</v>
      </c>
      <c r="I40" s="1">
        <f>IF(OR(Form4!G40&lt;&gt;"",Form4!H40&lt;&gt;""),ROUND((SUM(Form4!G40,Form4!H40)/140)*100,0),"")</f>
        <v>61</v>
      </c>
      <c r="J40" s="1">
        <f>IF(Analysis4[[#This Row],[Chem]]="","",RANK(Analysis4[[#This Row],[Chem]],Analysis4[Chem],0))</f>
        <v>1</v>
      </c>
      <c r="K40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4</v>
      </c>
      <c r="L40" s="1" t="str">
        <f>IF(OR(Form4!I40&lt;&gt;"",Form4!J40&lt;&gt;"",Form4!K40&lt;&gt;""),ROUND((SUM(Form4!I40:'Form4'!K40)/220)*100,0),"")</f>
        <v/>
      </c>
      <c r="M40" s="1" t="str">
        <f>IF(Analysis4[Chi]="","",RANK(Analysis4[[#This Row],[Chi]],Analysis4[Chi],0))</f>
        <v/>
      </c>
      <c r="N4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0" s="1">
        <f>IF(OR(Form4!L40&lt;&gt;"",Form4!M40&lt;&gt;"",Form4!N40&lt;&gt;""),ROUND((SUM(Form4!L40:'Form4'!N40)/200)*100,0),"")</f>
        <v>62</v>
      </c>
      <c r="P40" s="1">
        <f>IF(Analysis4[Eng]="","",RANK(Analysis4[[#This Row],[Eng]],Analysis4[Eng],))</f>
        <v>2</v>
      </c>
      <c r="Q4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4</v>
      </c>
      <c r="R40" s="1" t="str">
        <f>IF(OR(Form4!O40&lt;&gt;"",Form4!P40&lt;&gt;""),ROUND((SUM(Form4!O40,Form4!P40)/210)*100,0),"")</f>
        <v/>
      </c>
      <c r="S40" s="1" t="str">
        <f>IF(Analysis4[[#This Row],[Geo]]="","",RANK(Analysis4[Geo],Analysis4[Geo],0))</f>
        <v/>
      </c>
      <c r="T4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0" s="1" t="str">
        <f>IF(OR(Form4!Q40&lt;&gt;"",Form4!R40&lt;&gt;""),ROUND((SUM(Form4!Q40,Form4!R40)/150)*100,0),"")</f>
        <v/>
      </c>
      <c r="V40" s="1" t="str">
        <f>IF(Analysis4[His]="","",RANK(Analysis4[[#This Row],[His]], Analysis4[His],0))</f>
        <v/>
      </c>
      <c r="W4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0" s="1">
        <f>IF(OR(Form4!S40&lt;&gt;"",Form4!T40&lt;&gt;""),ROUND((SUM(Form4!S40,Form4!T40)/200)*100,0),"")</f>
        <v>96</v>
      </c>
      <c r="Y40" s="1">
        <f>IF(Analysis4[Maths]="","",RANK(Analysis4[[#This Row],[Maths]],Analysis4[Maths],0))</f>
        <v>1</v>
      </c>
      <c r="Z40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1</v>
      </c>
      <c r="AA40" s="1">
        <f>IF(OR(Form4!U40&lt;&gt;"",Form4!V40&lt;&gt;""),ROUND((SUM(Form4!U40,Form4!V40)/140)*100,0), "")</f>
        <v>74</v>
      </c>
      <c r="AB40" s="1">
        <f>IF(Analysis4[[#This Row],[Phy]]="","",RANK(Analysis4[[#This Row],[Phy]],Analysis4[Phy],0))</f>
        <v>2</v>
      </c>
      <c r="AC40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2</v>
      </c>
      <c r="AD40" s="1" t="str">
        <f>IF(OR(Form4!W40&lt;&gt;"",Form4!X40&lt;&gt;""),ROUND((SUM(Form4!W40,Form4!X40)/150)*100,0), "")</f>
        <v/>
      </c>
      <c r="AE40" s="1" t="str">
        <f>IF(Analysis4[Sod]="","",RANK(Analysis4[[#This Row],[Sod]],Analysis4[Sod], 0))</f>
        <v/>
      </c>
      <c r="AF4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0" s="1" t="str">
        <f>IF(OR(Form4!Y40&lt;&gt;"",Form4!Z40&lt;&gt;""),ROUND((SUM(Form4!Y40,Form4!Z40)/170)*100,0), "")</f>
        <v/>
      </c>
      <c r="AH40" s="1" t="str">
        <f>IF(Analysis4[Bk]="","",RANK(Analysis4[[#This Row],[Bk]],Analysis4[Bk], 0))</f>
        <v/>
      </c>
      <c r="AI4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0" s="1"/>
      <c r="AK40" s="1"/>
    </row>
    <row r="41" spans="1:37" x14ac:dyDescent="0.25">
      <c r="A41" s="1" t="str">
        <f>IF(Form4!A41="","",Form4!A41)</f>
        <v>Elizabeth</v>
      </c>
      <c r="B41" s="1" t="str">
        <f>IF(Form4!B41="","",Form4!B41)</f>
        <v>Msango</v>
      </c>
      <c r="C41" s="1">
        <f>IF(OR(Form4!C41&lt;&gt;"",Form4!D41&lt;&gt;"" ),ROUND(((Form4!C41+Form4!D41)/140)*100,0),"")</f>
        <v>37</v>
      </c>
      <c r="D41" s="1">
        <f>IF(Analysis4[[#This Row],[Agr]]="","",RANK(Analysis4[[#This Row],[Agr]],Analysis4[Agr],0))</f>
        <v>34</v>
      </c>
      <c r="E41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41" s="1">
        <f>IF(OR(Form4!E41&lt;&gt;"",Form4!F41&lt;&gt;""),ROUND((SUM(Form4!E41,Form4!F41)/140)*100,0),"")</f>
        <v>19</v>
      </c>
      <c r="G41" s="1">
        <f>IF(Analysis4[Bio]="","",RANK(Analysis4[[#This Row],[Bio]],Analysis4[Bio],0))</f>
        <v>54</v>
      </c>
      <c r="H41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1" s="1" t="str">
        <f>IF(OR(Form4!G41&lt;&gt;"",Form4!H41&lt;&gt;""),ROUND((SUM(Form4!G41,Form4!H41)/140)*100,0),"")</f>
        <v/>
      </c>
      <c r="J41" s="1" t="str">
        <f>IF(Analysis4[[#This Row],[Chem]]="","",RANK(Analysis4[[#This Row],[Chem]],Analysis4[Chem],0))</f>
        <v/>
      </c>
      <c r="K4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1" s="1">
        <f>IF(OR(Form4!I41&lt;&gt;"",Form4!J41&lt;&gt;"",Form4!K41&lt;&gt;""),ROUND((SUM(Form4!I41:'Form4'!K41)/220)*100,0),"")</f>
        <v>38</v>
      </c>
      <c r="M41" s="1">
        <f>IF(Analysis4[Chi]="","",RANK(Analysis4[[#This Row],[Chi]],Analysis4[Chi],0))</f>
        <v>37</v>
      </c>
      <c r="N41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41" s="1">
        <f>IF(OR(Form4!L41&lt;&gt;"",Form4!M41&lt;&gt;"",Form4!N41&lt;&gt;""),ROUND((SUM(Form4!L41:'Form4'!N41)/200)*100,0),"")</f>
        <v>41</v>
      </c>
      <c r="P41" s="1">
        <f>IF(Analysis4[Eng]="","",RANK(Analysis4[[#This Row],[Eng]],Analysis4[Eng],))</f>
        <v>35</v>
      </c>
      <c r="Q41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41" s="1">
        <f>IF(OR(Form4!O41&lt;&gt;"",Form4!P41&lt;&gt;""),ROUND((SUM(Form4!O41,Form4!P41)/210)*100,0),"")</f>
        <v>22</v>
      </c>
      <c r="S41" s="1">
        <f>IF(Analysis4[[#This Row],[Geo]]="","",RANK(Analysis4[Geo],Analysis4[Geo],0))</f>
        <v>31</v>
      </c>
      <c r="T41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41" s="1">
        <f>IF(OR(Form4!Q41&lt;&gt;"",Form4!R41&lt;&gt;""),ROUND((SUM(Form4!Q41,Form4!R41)/150)*100,0),"")</f>
        <v>40</v>
      </c>
      <c r="V41" s="1">
        <f>IF(Analysis4[His]="","",RANK(Analysis4[[#This Row],[His]], Analysis4[His],0))</f>
        <v>10</v>
      </c>
      <c r="W41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8</v>
      </c>
      <c r="X41" s="1">
        <f>IF(OR(Form4!S41&lt;&gt;"",Form4!T41&lt;&gt;""),ROUND((SUM(Form4!S41,Form4!T41)/200)*100,0),"")</f>
        <v>24</v>
      </c>
      <c r="Y41" s="1">
        <f>IF(Analysis4[Maths]="","",RANK(Analysis4[[#This Row],[Maths]],Analysis4[Maths],0))</f>
        <v>42</v>
      </c>
      <c r="Z41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1" s="1" t="str">
        <f>IF(OR(Form4!U41&lt;&gt;"",Form4!V41&lt;&gt;""),ROUND((SUM(Form4!U41,Form4!V41)/140)*100,0), "")</f>
        <v/>
      </c>
      <c r="AB41" s="1" t="str">
        <f>IF(Analysis4[[#This Row],[Phy]]="","",RANK(Analysis4[[#This Row],[Phy]],Analysis4[Phy],0))</f>
        <v/>
      </c>
      <c r="AC4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1" s="1" t="str">
        <f>IF(OR(Form4!W41&lt;&gt;"",Form4!X41&lt;&gt;""),ROUND((SUM(Form4!W41,Form4!X41)/150)*100,0), "")</f>
        <v/>
      </c>
      <c r="AE41" s="1" t="str">
        <f>IF(Analysis4[Sod]="","",RANK(Analysis4[[#This Row],[Sod]],Analysis4[Sod], 0))</f>
        <v/>
      </c>
      <c r="AF4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1" s="1">
        <f>IF(OR(Form4!Y41&lt;&gt;"",Form4!Z41&lt;&gt;""),ROUND((SUM(Form4!Y41,Form4!Z41)/170)*100,0), "")</f>
        <v>35</v>
      </c>
      <c r="AH41" s="1">
        <f>IF(Analysis4[Bk]="","",RANK(Analysis4[[#This Row],[Bk]],Analysis4[Bk], 0))</f>
        <v>9</v>
      </c>
      <c r="AI41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41" s="1"/>
      <c r="AK41" s="1"/>
    </row>
    <row r="42" spans="1:37" x14ac:dyDescent="0.25">
      <c r="A42" s="1" t="str">
        <f>IF(Form4!A42="","",Form4!A42)</f>
        <v>Ulemu</v>
      </c>
      <c r="B42" s="1" t="str">
        <f>IF(Form4!B42="","",Form4!B42)</f>
        <v>Msowoya</v>
      </c>
      <c r="C42" s="1">
        <f>IF(OR(Form4!C42&lt;&gt;"",Form4!D42&lt;&gt;"" ),ROUND(((Form4!C42+Form4!D42)/140)*100,0),"")</f>
        <v>52</v>
      </c>
      <c r="D42" s="1">
        <f>IF(Analysis4[[#This Row],[Agr]]="","",RANK(Analysis4[[#This Row],[Agr]],Analysis4[Agr],0))</f>
        <v>18</v>
      </c>
      <c r="E4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6</v>
      </c>
      <c r="F42" s="1">
        <f>IF(OR(Form4!E42&lt;&gt;"",Form4!F42&lt;&gt;""),ROUND((SUM(Form4!E42,Form4!F42)/140)*100,0),"")</f>
        <v>28</v>
      </c>
      <c r="G42" s="1">
        <f>IF(Analysis4[Bio]="","",RANK(Analysis4[[#This Row],[Bio]],Analysis4[Bio],0))</f>
        <v>35</v>
      </c>
      <c r="H42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2" s="1" t="str">
        <f>IF(OR(Form4!G42&lt;&gt;"",Form4!H42&lt;&gt;""),ROUND((SUM(Form4!G42,Form4!H42)/140)*100,0),"")</f>
        <v/>
      </c>
      <c r="J42" s="1" t="str">
        <f>IF(Analysis4[[#This Row],[Chem]]="","",RANK(Analysis4[[#This Row],[Chem]],Analysis4[Chem],0))</f>
        <v/>
      </c>
      <c r="K4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2" s="1">
        <f>IF(OR(Form4!I42&lt;&gt;"",Form4!J42&lt;&gt;"",Form4!K42&lt;&gt;""),ROUND((SUM(Form4!I42:'Form4'!K42)/220)*100,0),"")</f>
        <v>49</v>
      </c>
      <c r="M42" s="1">
        <f>IF(Analysis4[Chi]="","",RANK(Analysis4[[#This Row],[Chi]],Analysis4[Chi],0))</f>
        <v>12</v>
      </c>
      <c r="N42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42" s="1">
        <f>IF(OR(Form4!L42&lt;&gt;"",Form4!M42&lt;&gt;"",Form4!N42&lt;&gt;""),ROUND((SUM(Form4!L42:'Form4'!N42)/200)*100,0),"")</f>
        <v>39</v>
      </c>
      <c r="P42" s="1">
        <f>IF(Analysis4[Eng]="","",RANK(Analysis4[[#This Row],[Eng]],Analysis4[Eng],))</f>
        <v>39</v>
      </c>
      <c r="Q4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42" s="1">
        <f>IF(OR(Form4!O42&lt;&gt;"",Form4!P42&lt;&gt;""),ROUND((SUM(Form4!O42,Form4!P42)/210)*100,0),"")</f>
        <v>20</v>
      </c>
      <c r="S42" s="1">
        <f>IF(Analysis4[[#This Row],[Geo]]="","",RANK(Analysis4[Geo],Analysis4[Geo],0))</f>
        <v>33</v>
      </c>
      <c r="T42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42" s="1" t="str">
        <f>IF(OR(Form4!Q42&lt;&gt;"",Form4!R42&lt;&gt;""),ROUND((SUM(Form4!Q42,Form4!R42)/150)*100,0),"")</f>
        <v/>
      </c>
      <c r="V42" s="1" t="str">
        <f>IF(Analysis4[His]="","",RANK(Analysis4[[#This Row],[His]], Analysis4[His],0))</f>
        <v/>
      </c>
      <c r="W4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2" s="1">
        <f>IF(OR(Form4!S42&lt;&gt;"",Form4!T42&lt;&gt;""),ROUND((SUM(Form4!S42,Form4!T42)/200)*100,0),"")</f>
        <v>36</v>
      </c>
      <c r="Y42" s="1">
        <f>IF(Analysis4[Maths]="","",RANK(Analysis4[[#This Row],[Maths]],Analysis4[Maths],0))</f>
        <v>33</v>
      </c>
      <c r="Z42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2" s="1" t="str">
        <f>IF(OR(Form4!U42&lt;&gt;"",Form4!V42&lt;&gt;""),ROUND((SUM(Form4!U42,Form4!V42)/140)*100,0), "")</f>
        <v/>
      </c>
      <c r="AB42" s="1" t="str">
        <f>IF(Analysis4[[#This Row],[Phy]]="","",RANK(Analysis4[[#This Row],[Phy]],Analysis4[Phy],0))</f>
        <v/>
      </c>
      <c r="AC4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2" s="1">
        <f>IF(OR(Form4!W42&lt;&gt;"",Form4!X42&lt;&gt;""),ROUND((SUM(Form4!W42,Form4!X42)/150)*100,0), "")</f>
        <v>41</v>
      </c>
      <c r="AE42" s="1">
        <f>IF(Analysis4[Sod]="","",RANK(Analysis4[[#This Row],[Sod]],Analysis4[Sod], 0))</f>
        <v>28</v>
      </c>
      <c r="AF4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8</v>
      </c>
      <c r="AG42" s="1" t="str">
        <f>IF(OR(Form4!Y42&lt;&gt;"",Form4!Z42&lt;&gt;""),ROUND((SUM(Form4!Y42,Form4!Z42)/170)*100,0), "")</f>
        <v/>
      </c>
      <c r="AH42" s="1" t="str">
        <f>IF(Analysis4[Bk]="","",RANK(Analysis4[[#This Row],[Bk]],Analysis4[Bk], 0))</f>
        <v/>
      </c>
      <c r="AI4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2" s="1"/>
      <c r="AK42" s="1"/>
    </row>
    <row r="43" spans="1:37" x14ac:dyDescent="0.25">
      <c r="A43" s="1" t="str">
        <f>IF(Form4!A43="","",Form4!A43)</f>
        <v>Esther</v>
      </c>
      <c r="B43" s="1" t="str">
        <f>IF(Form4!B43="","",Form4!B43)</f>
        <v>Msukwa</v>
      </c>
      <c r="C43" s="1">
        <f>IF(OR(Form4!C43&lt;&gt;"",Form4!D43&lt;&gt;"" ),ROUND(((Form4!C43+Form4!D43)/140)*100,0),"")</f>
        <v>43</v>
      </c>
      <c r="D43" s="1">
        <f>IF(Analysis4[[#This Row],[Agr]]="","",RANK(Analysis4[[#This Row],[Agr]],Analysis4[Agr],0))</f>
        <v>30</v>
      </c>
      <c r="E4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8</v>
      </c>
      <c r="F43" s="1">
        <f>IF(OR(Form4!E43&lt;&gt;"",Form4!F43&lt;&gt;""),ROUND((SUM(Form4!E43,Form4!F43)/140)*100,0),"")</f>
        <v>30</v>
      </c>
      <c r="G43" s="1">
        <f>IF(Analysis4[Bio]="","",RANK(Analysis4[[#This Row],[Bio]],Analysis4[Bio],0))</f>
        <v>31</v>
      </c>
      <c r="H4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3" s="1" t="str">
        <f>IF(OR(Form4!G43&lt;&gt;"",Form4!H43&lt;&gt;""),ROUND((SUM(Form4!G43,Form4!H43)/140)*100,0),"")</f>
        <v/>
      </c>
      <c r="J43" s="1" t="str">
        <f>IF(Analysis4[[#This Row],[Chem]]="","",RANK(Analysis4[[#This Row],[Chem]],Analysis4[Chem],0))</f>
        <v/>
      </c>
      <c r="K4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3" s="1">
        <f>IF(OR(Form4!I43&lt;&gt;"",Form4!J43&lt;&gt;"",Form4!K43&lt;&gt;""),ROUND((SUM(Form4!I43:'Form4'!K43)/220)*100,0),"")</f>
        <v>63</v>
      </c>
      <c r="M43" s="1">
        <f>IF(Analysis4[Chi]="","",RANK(Analysis4[[#This Row],[Chi]],Analysis4[Chi],0))</f>
        <v>4</v>
      </c>
      <c r="N43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4</v>
      </c>
      <c r="O43" s="1">
        <f>IF(OR(Form4!L43&lt;&gt;"",Form4!M43&lt;&gt;"",Form4!N43&lt;&gt;""),ROUND((SUM(Form4!L43:'Form4'!N43)/200)*100,0),"")</f>
        <v>52</v>
      </c>
      <c r="P43" s="1">
        <f>IF(Analysis4[Eng]="","",RANK(Analysis4[[#This Row],[Eng]],Analysis4[Eng],))</f>
        <v>11</v>
      </c>
      <c r="Q4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6</v>
      </c>
      <c r="R43" s="1">
        <f>IF(OR(Form4!O43&lt;&gt;"",Form4!P43&lt;&gt;""),ROUND((SUM(Form4!O43,Form4!P43)/210)*100,0),"")</f>
        <v>38</v>
      </c>
      <c r="S43" s="1">
        <f>IF(Analysis4[[#This Row],[Geo]]="","",RANK(Analysis4[Geo],Analysis4[Geo],0))</f>
        <v>12</v>
      </c>
      <c r="T43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43" s="1" t="str">
        <f>IF(OR(Form4!Q43&lt;&gt;"",Form4!R43&lt;&gt;""),ROUND((SUM(Form4!Q43,Form4!R43)/150)*100,0),"")</f>
        <v/>
      </c>
      <c r="V43" s="1" t="str">
        <f>IF(Analysis4[His]="","",RANK(Analysis4[[#This Row],[His]], Analysis4[His],0))</f>
        <v/>
      </c>
      <c r="W4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3" s="1">
        <f>IF(OR(Form4!S43&lt;&gt;"",Form4!T43&lt;&gt;""),ROUND((SUM(Form4!S43,Form4!T43)/200)*100,0),"")</f>
        <v>50</v>
      </c>
      <c r="Y43" s="1">
        <f>IF(Analysis4[Maths]="","",RANK(Analysis4[[#This Row],[Maths]],Analysis4[Maths],0))</f>
        <v>14</v>
      </c>
      <c r="Z4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6</v>
      </c>
      <c r="AA43" s="1" t="str">
        <f>IF(OR(Form4!U43&lt;&gt;"",Form4!V43&lt;&gt;""),ROUND((SUM(Form4!U43,Form4!V43)/140)*100,0), "")</f>
        <v/>
      </c>
      <c r="AB43" s="1" t="str">
        <f>IF(Analysis4[[#This Row],[Phy]]="","",RANK(Analysis4[[#This Row],[Phy]],Analysis4[Phy],0))</f>
        <v/>
      </c>
      <c r="AC4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3" s="1" t="str">
        <f>IF(OR(Form4!W43&lt;&gt;"",Form4!X43&lt;&gt;""),ROUND((SUM(Form4!W43,Form4!X43)/150)*100,0), "")</f>
        <v/>
      </c>
      <c r="AE43" s="1" t="str">
        <f>IF(Analysis4[Sod]="","",RANK(Analysis4[[#This Row],[Sod]],Analysis4[Sod], 0))</f>
        <v/>
      </c>
      <c r="AF4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43" s="1">
        <f>IF(OR(Form4!Y43&lt;&gt;"",Form4!Z43&lt;&gt;""),ROUND((SUM(Form4!Y43,Form4!Z43)/170)*100,0), "")</f>
        <v>33</v>
      </c>
      <c r="AH43" s="1">
        <f>IF(Analysis4[Bk]="","",RANK(Analysis4[[#This Row],[Bk]],Analysis4[Bk], 0))</f>
        <v>12</v>
      </c>
      <c r="AI43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43" s="1"/>
      <c r="AK43" s="1"/>
    </row>
    <row r="44" spans="1:37" x14ac:dyDescent="0.25">
      <c r="A44" s="1" t="str">
        <f>IF(Form4!A44="","",Form4!A44)</f>
        <v>Alice</v>
      </c>
      <c r="B44" s="1" t="str">
        <f>IF(Form4!B44="","",Form4!B44)</f>
        <v>Mtambo</v>
      </c>
      <c r="C44" s="1">
        <f>IF(OR(Form4!C44&lt;&gt;"",Form4!D44&lt;&gt;"" ),ROUND(((Form4!C44+Form4!D44)/140)*100,0),"")</f>
        <v>37</v>
      </c>
      <c r="D44" s="1">
        <f>IF(Analysis4[[#This Row],[Agr]]="","",RANK(Analysis4[[#This Row],[Agr]],Analysis4[Agr],0))</f>
        <v>34</v>
      </c>
      <c r="E44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44" s="1">
        <f>IF(OR(Form4!E44&lt;&gt;"",Form4!F44&lt;&gt;""),ROUND((SUM(Form4!E44,Form4!F44)/140)*100,0),"")</f>
        <v>28</v>
      </c>
      <c r="G44" s="1">
        <f>IF(Analysis4[Bio]="","",RANK(Analysis4[[#This Row],[Bio]],Analysis4[Bio],0))</f>
        <v>35</v>
      </c>
      <c r="H44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4" s="1" t="str">
        <f>IF(OR(Form4!G44&lt;&gt;"",Form4!H44&lt;&gt;""),ROUND((SUM(Form4!G44,Form4!H44)/140)*100,0),"")</f>
        <v/>
      </c>
      <c r="J44" s="1" t="str">
        <f>IF(Analysis4[[#This Row],[Chem]]="","",RANK(Analysis4[[#This Row],[Chem]],Analysis4[Chem],0))</f>
        <v/>
      </c>
      <c r="K4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4" s="1">
        <f>IF(OR(Form4!I44&lt;&gt;"",Form4!J44&lt;&gt;"",Form4!K44&lt;&gt;""),ROUND((SUM(Form4!I44:'Form4'!K44)/220)*100,0),"")</f>
        <v>45</v>
      </c>
      <c r="M44" s="1">
        <f>IF(Analysis4[Chi]="","",RANK(Analysis4[[#This Row],[Chi]],Analysis4[Chi],0))</f>
        <v>19</v>
      </c>
      <c r="N44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44" s="1">
        <f>IF(OR(Form4!L44&lt;&gt;"",Form4!M44&lt;&gt;"",Form4!N44&lt;&gt;""),ROUND((SUM(Form4!L44:'Form4'!N44)/200)*100,0),"")</f>
        <v>46</v>
      </c>
      <c r="P44" s="1">
        <f>IF(Analysis4[Eng]="","",RANK(Analysis4[[#This Row],[Eng]],Analysis4[Eng],))</f>
        <v>23</v>
      </c>
      <c r="Q4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44" s="1" t="str">
        <f>IF(OR(Form4!O44&lt;&gt;"",Form4!P44&lt;&gt;""),ROUND((SUM(Form4!O44,Form4!P44)/210)*100,0),"")</f>
        <v/>
      </c>
      <c r="S44" s="1" t="str">
        <f>IF(Analysis4[[#This Row],[Geo]]="","",RANK(Analysis4[Geo],Analysis4[Geo],0))</f>
        <v/>
      </c>
      <c r="T4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4" s="1" t="str">
        <f>IF(OR(Form4!Q44&lt;&gt;"",Form4!R44&lt;&gt;""),ROUND((SUM(Form4!Q44,Form4!R44)/150)*100,0),"")</f>
        <v/>
      </c>
      <c r="V44" s="1" t="str">
        <f>IF(Analysis4[His]="","",RANK(Analysis4[[#This Row],[His]], Analysis4[His],0))</f>
        <v/>
      </c>
      <c r="W4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4" s="1">
        <f>IF(OR(Form4!S44&lt;&gt;"",Form4!T44&lt;&gt;""),ROUND((SUM(Form4!S44,Form4!T44)/200)*100,0),"")</f>
        <v>13</v>
      </c>
      <c r="Y44" s="1">
        <f>IF(Analysis4[Maths]="","",RANK(Analysis4[[#This Row],[Maths]],Analysis4[Maths],0))</f>
        <v>59</v>
      </c>
      <c r="Z4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4" s="1" t="str">
        <f>IF(OR(Form4!U44&lt;&gt;"",Form4!V44&lt;&gt;""),ROUND((SUM(Form4!U44,Form4!V44)/140)*100,0), "")</f>
        <v/>
      </c>
      <c r="AB44" s="1" t="str">
        <f>IF(Analysis4[[#This Row],[Phy]]="","",RANK(Analysis4[[#This Row],[Phy]],Analysis4[Phy],0))</f>
        <v/>
      </c>
      <c r="AC4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4" s="1">
        <f>IF(OR(Form4!W44&lt;&gt;"",Form4!X44&lt;&gt;""),ROUND((SUM(Form4!W44,Form4!X44)/150)*100,0), "")</f>
        <v>47</v>
      </c>
      <c r="AE44" s="1">
        <f>IF(Analysis4[Sod]="","",RANK(Analysis4[[#This Row],[Sod]],Analysis4[Sod], 0))</f>
        <v>20</v>
      </c>
      <c r="AF44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44" s="1">
        <f>IF(OR(Form4!Y44&lt;&gt;"",Form4!Z44&lt;&gt;""),ROUND((SUM(Form4!Y44,Form4!Z44)/170)*100,0), "")</f>
        <v>41</v>
      </c>
      <c r="AH44" s="1">
        <f>IF(Analysis4[Bk]="","",RANK(Analysis4[[#This Row],[Bk]],Analysis4[Bk], 0))</f>
        <v>6</v>
      </c>
      <c r="AI44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8</v>
      </c>
      <c r="AJ44" s="1"/>
      <c r="AK44" s="1"/>
    </row>
    <row r="45" spans="1:37" x14ac:dyDescent="0.25">
      <c r="A45" s="1" t="str">
        <f>IF(Form4!A45="","",Form4!A45)</f>
        <v>Godfrey</v>
      </c>
      <c r="B45" s="1" t="str">
        <f>IF(Form4!B45="","",Form4!B45)</f>
        <v>Mtawa</v>
      </c>
      <c r="C45" s="1">
        <f>IF(OR(Form4!C45&lt;&gt;"",Form4!D45&lt;&gt;"" ),ROUND(((Form4!C45+Form4!D45)/140)*100,0),"")</f>
        <v>40</v>
      </c>
      <c r="D45" s="1">
        <f>IF(Analysis4[[#This Row],[Agr]]="","",RANK(Analysis4[[#This Row],[Agr]],Analysis4[Agr],0))</f>
        <v>32</v>
      </c>
      <c r="E45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8</v>
      </c>
      <c r="F45" s="1">
        <f>IF(OR(Form4!E45&lt;&gt;"",Form4!F45&lt;&gt;""),ROUND((SUM(Form4!E45,Form4!F45)/140)*100,0),"")</f>
        <v>25</v>
      </c>
      <c r="G45" s="1">
        <f>IF(Analysis4[Bio]="","",RANK(Analysis4[[#This Row],[Bio]],Analysis4[Bio],0))</f>
        <v>41</v>
      </c>
      <c r="H4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5" s="1" t="str">
        <f>IF(OR(Form4!G45&lt;&gt;"",Form4!H45&lt;&gt;""),ROUND((SUM(Form4!G45,Form4!H45)/140)*100,0),"")</f>
        <v/>
      </c>
      <c r="J45" s="1" t="str">
        <f>IF(Analysis4[[#This Row],[Chem]]="","",RANK(Analysis4[[#This Row],[Chem]],Analysis4[Chem],0))</f>
        <v/>
      </c>
      <c r="K4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5" s="1">
        <f>IF(OR(Form4!I45&lt;&gt;"",Form4!J45&lt;&gt;"",Form4!K45&lt;&gt;""),ROUND((SUM(Form4!I45:'Form4'!K45)/220)*100,0),"")</f>
        <v>42</v>
      </c>
      <c r="M45" s="1">
        <f>IF(Analysis4[Chi]="","",RANK(Analysis4[[#This Row],[Chi]],Analysis4[Chi],0))</f>
        <v>26</v>
      </c>
      <c r="N45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45" s="1">
        <f>IF(OR(Form4!L45&lt;&gt;"",Form4!M45&lt;&gt;"",Form4!N45&lt;&gt;""),ROUND((SUM(Form4!L45:'Form4'!N45)/200)*100,0),"")</f>
        <v>40</v>
      </c>
      <c r="P45" s="1">
        <f>IF(Analysis4[Eng]="","",RANK(Analysis4[[#This Row],[Eng]],Analysis4[Eng],))</f>
        <v>37</v>
      </c>
      <c r="Q4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45" s="1">
        <f>IF(OR(Form4!O45&lt;&gt;"",Form4!P45&lt;&gt;""),ROUND((SUM(Form4!O45,Form4!P45)/210)*100,0),"")</f>
        <v>37</v>
      </c>
      <c r="S45" s="1">
        <f>IF(Analysis4[[#This Row],[Geo]]="","",RANK(Analysis4[Geo],Analysis4[Geo],0))</f>
        <v>14</v>
      </c>
      <c r="T45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45" s="1">
        <f>IF(OR(Form4!Q45&lt;&gt;"",Form4!R45&lt;&gt;""),ROUND((SUM(Form4!Q45,Form4!R45)/150)*100,0),"")</f>
        <v>43</v>
      </c>
      <c r="V45" s="1">
        <f>IF(Analysis4[His]="","",RANK(Analysis4[[#This Row],[His]], Analysis4[His],0))</f>
        <v>7</v>
      </c>
      <c r="W45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8</v>
      </c>
      <c r="X45" s="1">
        <f>IF(OR(Form4!S45&lt;&gt;"",Form4!T45&lt;&gt;""),ROUND((SUM(Form4!S45,Form4!T45)/200)*100,0),"")</f>
        <v>14</v>
      </c>
      <c r="Y45" s="1">
        <f>IF(Analysis4[Maths]="","",RANK(Analysis4[[#This Row],[Maths]],Analysis4[Maths],0))</f>
        <v>57</v>
      </c>
      <c r="Z4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5" s="1" t="str">
        <f>IF(OR(Form4!U45&lt;&gt;"",Form4!V45&lt;&gt;""),ROUND((SUM(Form4!U45,Form4!V45)/140)*100,0), "")</f>
        <v/>
      </c>
      <c r="AB45" s="1" t="str">
        <f>IF(Analysis4[[#This Row],[Phy]]="","",RANK(Analysis4[[#This Row],[Phy]],Analysis4[Phy],0))</f>
        <v/>
      </c>
      <c r="AC4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5" s="1">
        <f>IF(OR(Form4!W45&lt;&gt;"",Form4!X45&lt;&gt;""),ROUND((SUM(Form4!W45,Form4!X45)/150)*100,0), "")</f>
        <v>57</v>
      </c>
      <c r="AE45" s="1">
        <f>IF(Analysis4[Sod]="","",RANK(Analysis4[[#This Row],[Sod]],Analysis4[Sod], 0))</f>
        <v>5</v>
      </c>
      <c r="AF45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5</v>
      </c>
      <c r="AG45" s="1" t="str">
        <f>IF(OR(Form4!Y45&lt;&gt;"",Form4!Z45&lt;&gt;""),ROUND((SUM(Form4!Y45,Form4!Z45)/170)*100,0), "")</f>
        <v/>
      </c>
      <c r="AH45" s="1" t="str">
        <f>IF(Analysis4[Bk]="","",RANK(Analysis4[[#This Row],[Bk]],Analysis4[Bk], 0))</f>
        <v/>
      </c>
      <c r="AI4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5" s="1"/>
      <c r="AK45" s="1"/>
    </row>
    <row r="46" spans="1:37" x14ac:dyDescent="0.25">
      <c r="A46" s="1" t="str">
        <f>IF(Form4!A46="","",Form4!A46)</f>
        <v>Hilda</v>
      </c>
      <c r="B46" s="1" t="str">
        <f>IF(Form4!B46="","",Form4!B46)</f>
        <v>Mtegha</v>
      </c>
      <c r="C46" s="1">
        <f>IF(OR(Form4!C46&lt;&gt;"",Form4!D46&lt;&gt;"" ),ROUND(((Form4!C46+Form4!D46)/140)*100,0),"")</f>
        <v>30</v>
      </c>
      <c r="D46" s="1">
        <f>IF(Analysis4[[#This Row],[Agr]]="","",RANK(Analysis4[[#This Row],[Agr]],Analysis4[Agr],0))</f>
        <v>46</v>
      </c>
      <c r="E46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46" s="1">
        <f>IF(OR(Form4!E46&lt;&gt;"",Form4!F46&lt;&gt;""),ROUND((SUM(Form4!E46,Form4!F46)/140)*100,0),"")</f>
        <v>21</v>
      </c>
      <c r="G46" s="1">
        <f>IF(Analysis4[Bio]="","",RANK(Analysis4[[#This Row],[Bio]],Analysis4[Bio],0))</f>
        <v>49</v>
      </c>
      <c r="H4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6" s="1">
        <f>IF(OR(Form4!G46&lt;&gt;"",Form4!H46&lt;&gt;""),ROUND((SUM(Form4!G46,Form4!H46)/140)*100,0),"")</f>
        <v>6</v>
      </c>
      <c r="J46" s="1">
        <f>IF(Analysis4[[#This Row],[Chem]]="","",RANK(Analysis4[[#This Row],[Chem]],Analysis4[Chem],0))</f>
        <v>32</v>
      </c>
      <c r="K46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46" s="1">
        <f>IF(OR(Form4!I46&lt;&gt;"",Form4!J46&lt;&gt;"",Form4!K46&lt;&gt;""),ROUND((SUM(Form4!I46:'Form4'!K46)/220)*100,0),"")</f>
        <v>40</v>
      </c>
      <c r="M46" s="1">
        <f>IF(Analysis4[Chi]="","",RANK(Analysis4[[#This Row],[Chi]],Analysis4[Chi],0))</f>
        <v>33</v>
      </c>
      <c r="N46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46" s="1">
        <f>IF(OR(Form4!L46&lt;&gt;"",Form4!M46&lt;&gt;"",Form4!N46&lt;&gt;""),ROUND((SUM(Form4!L46:'Form4'!N46)/200)*100,0),"")</f>
        <v>31</v>
      </c>
      <c r="P46" s="1">
        <f>IF(Analysis4[Eng]="","",RANK(Analysis4[[#This Row],[Eng]],Analysis4[Eng],))</f>
        <v>52</v>
      </c>
      <c r="Q4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46" s="1" t="str">
        <f>IF(OR(Form4!O46&lt;&gt;"",Form4!P46&lt;&gt;""),ROUND((SUM(Form4!O46,Form4!P46)/210)*100,0),"")</f>
        <v/>
      </c>
      <c r="S46" s="1" t="str">
        <f>IF(Analysis4[[#This Row],[Geo]]="","",RANK(Analysis4[Geo],Analysis4[Geo],0))</f>
        <v/>
      </c>
      <c r="T4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6" s="1" t="str">
        <f>IF(OR(Form4!Q46&lt;&gt;"",Form4!R46&lt;&gt;""),ROUND((SUM(Form4!Q46,Form4!R46)/150)*100,0),"")</f>
        <v/>
      </c>
      <c r="V46" s="1" t="str">
        <f>IF(Analysis4[His]="","",RANK(Analysis4[[#This Row],[His]], Analysis4[His],0))</f>
        <v/>
      </c>
      <c r="W4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6" s="1">
        <f>IF(OR(Form4!S46&lt;&gt;"",Form4!T46&lt;&gt;""),ROUND((SUM(Form4!S46,Form4!T46)/200)*100,0),"")</f>
        <v>19</v>
      </c>
      <c r="Y46" s="1">
        <f>IF(Analysis4[Maths]="","",RANK(Analysis4[[#This Row],[Maths]],Analysis4[Maths],0))</f>
        <v>50</v>
      </c>
      <c r="Z46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6" s="1">
        <f>IF(OR(Form4!U46&lt;&gt;"",Form4!V46&lt;&gt;""),ROUND((SUM(Form4!U46,Form4!V46)/140)*100,0), "")</f>
        <v>26</v>
      </c>
      <c r="AB46" s="1">
        <f>IF(Analysis4[[#This Row],[Phy]]="","",RANK(Analysis4[[#This Row],[Phy]],Analysis4[Phy],0))</f>
        <v>22</v>
      </c>
      <c r="AC46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46" s="1">
        <f>IF(OR(Form4!W46&lt;&gt;"",Form4!X46&lt;&gt;""),ROUND((SUM(Form4!W46,Form4!X46)/150)*100,0), "")</f>
        <v>49</v>
      </c>
      <c r="AE46" s="1">
        <f>IF(Analysis4[Sod]="","",RANK(Analysis4[[#This Row],[Sod]],Analysis4[Sod], 0))</f>
        <v>16</v>
      </c>
      <c r="AF46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46" s="1" t="str">
        <f>IF(OR(Form4!Y46&lt;&gt;"",Form4!Z46&lt;&gt;""),ROUND((SUM(Form4!Y46,Form4!Z46)/170)*100,0), "")</f>
        <v/>
      </c>
      <c r="AH46" s="1" t="str">
        <f>IF(Analysis4[Bk]="","",RANK(Analysis4[[#This Row],[Bk]],Analysis4[Bk], 0))</f>
        <v/>
      </c>
      <c r="AI4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6" s="1"/>
      <c r="AK46" s="1"/>
    </row>
    <row r="47" spans="1:37" x14ac:dyDescent="0.25">
      <c r="A47" s="1" t="str">
        <f>IF(Form4!A47="","",Form4!A47)</f>
        <v>Vincent</v>
      </c>
      <c r="B47" s="1" t="str">
        <f>IF(Form4!B47="","",Form4!B47)</f>
        <v>Mubisa</v>
      </c>
      <c r="C47" s="1">
        <f>IF(OR(Form4!C47&lt;&gt;"",Form4!D47&lt;&gt;"" ),ROUND(((Form4!C47+Form4!D47)/140)*100,0),"")</f>
        <v>34</v>
      </c>
      <c r="D47" s="1">
        <f>IF(Analysis4[[#This Row],[Agr]]="","",RANK(Analysis4[[#This Row],[Agr]],Analysis4[Agr],0))</f>
        <v>40</v>
      </c>
      <c r="E47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47" s="1">
        <f>IF(OR(Form4!E47&lt;&gt;"",Form4!F47&lt;&gt;""),ROUND((SUM(Form4!E47,Form4!F47)/140)*100,0),"")</f>
        <v>29</v>
      </c>
      <c r="G47" s="1">
        <f>IF(Analysis4[Bio]="","",RANK(Analysis4[[#This Row],[Bio]],Analysis4[Bio],0))</f>
        <v>32</v>
      </c>
      <c r="H47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7" s="1">
        <f>IF(OR(Form4!G47&lt;&gt;"",Form4!H47&lt;&gt;""),ROUND((SUM(Form4!G47,Form4!H47)/140)*100,0),"")</f>
        <v>21</v>
      </c>
      <c r="J47" s="1">
        <f>IF(Analysis4[[#This Row],[Chem]]="","",RANK(Analysis4[[#This Row],[Chem]],Analysis4[Chem],0))</f>
        <v>15</v>
      </c>
      <c r="K47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47" s="1" t="str">
        <f>IF(OR(Form4!I47&lt;&gt;"",Form4!J47&lt;&gt;"",Form4!K47&lt;&gt;""),ROUND((SUM(Form4!I47:'Form4'!K47)/220)*100,0),"")</f>
        <v/>
      </c>
      <c r="M47" s="1" t="str">
        <f>IF(Analysis4[Chi]="","",RANK(Analysis4[[#This Row],[Chi]],Analysis4[Chi],0))</f>
        <v/>
      </c>
      <c r="N4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47" s="1">
        <f>IF(OR(Form4!L47&lt;&gt;"",Form4!M47&lt;&gt;"",Form4!N47&lt;&gt;""),ROUND((SUM(Form4!L47:'Form4'!N47)/200)*100,0),"")</f>
        <v>31</v>
      </c>
      <c r="P47" s="1">
        <f>IF(Analysis4[Eng]="","",RANK(Analysis4[[#This Row],[Eng]],Analysis4[Eng],))</f>
        <v>52</v>
      </c>
      <c r="Q4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47" s="1" t="str">
        <f>IF(OR(Form4!O47&lt;&gt;"",Form4!P47&lt;&gt;""),ROUND((SUM(Form4!O47,Form4!P47)/210)*100,0),"")</f>
        <v/>
      </c>
      <c r="S47" s="1" t="str">
        <f>IF(Analysis4[[#This Row],[Geo]]="","",RANK(Analysis4[Geo],Analysis4[Geo],0))</f>
        <v/>
      </c>
      <c r="T4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7" s="1" t="str">
        <f>IF(OR(Form4!Q47&lt;&gt;"",Form4!R47&lt;&gt;""),ROUND((SUM(Form4!Q47,Form4!R47)/150)*100,0),"")</f>
        <v/>
      </c>
      <c r="V47" s="1" t="str">
        <f>IF(Analysis4[His]="","",RANK(Analysis4[[#This Row],[His]], Analysis4[His],0))</f>
        <v/>
      </c>
      <c r="W4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7" s="1">
        <f>IF(OR(Form4!S47&lt;&gt;"",Form4!T47&lt;&gt;""),ROUND((SUM(Form4!S47,Form4!T47)/200)*100,0),"")</f>
        <v>4</v>
      </c>
      <c r="Y47" s="1">
        <f>IF(Analysis4[Maths]="","",RANK(Analysis4[[#This Row],[Maths]],Analysis4[Maths],0))</f>
        <v>70</v>
      </c>
      <c r="Z4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7" s="1">
        <f>IF(OR(Form4!U47&lt;&gt;"",Form4!V47&lt;&gt;""),ROUND((SUM(Form4!U47,Form4!V47)/140)*100,0), "")</f>
        <v>17</v>
      </c>
      <c r="AB47" s="1">
        <f>IF(Analysis4[[#This Row],[Phy]]="","",RANK(Analysis4[[#This Row],[Phy]],Analysis4[Phy],0))</f>
        <v>31</v>
      </c>
      <c r="AC47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47" s="1">
        <f>IF(OR(Form4!W47&lt;&gt;"",Form4!X47&lt;&gt;""),ROUND((SUM(Form4!W47,Form4!X47)/150)*100,0), "")</f>
        <v>39</v>
      </c>
      <c r="AE47" s="1">
        <f>IF(Analysis4[Sod]="","",RANK(Analysis4[[#This Row],[Sod]],Analysis4[Sod], 0))</f>
        <v>29</v>
      </c>
      <c r="AF47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47" s="1" t="str">
        <f>IF(OR(Form4!Y47&lt;&gt;"",Form4!Z47&lt;&gt;""),ROUND((SUM(Form4!Y47,Form4!Z47)/170)*100,0), "")</f>
        <v/>
      </c>
      <c r="AH47" s="1" t="str">
        <f>IF(Analysis4[Bk]="","",RANK(Analysis4[[#This Row],[Bk]],Analysis4[Bk], 0))</f>
        <v/>
      </c>
      <c r="AI4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7" s="1"/>
      <c r="AK47" s="1"/>
    </row>
    <row r="48" spans="1:37" x14ac:dyDescent="0.25">
      <c r="A48" s="1" t="str">
        <f>IF(Form4!A48="","",Form4!A48)</f>
        <v>Elizabeth</v>
      </c>
      <c r="B48" s="1" t="str">
        <f>IF(Form4!B48="","",Form4!B48)</f>
        <v>Mukumbwa</v>
      </c>
      <c r="C48" s="1">
        <f>IF(OR(Form4!C48&lt;&gt;"",Form4!D48&lt;&gt;"" ),ROUND(((Form4!C48+Form4!D48)/140)*100,0),"")</f>
        <v>44</v>
      </c>
      <c r="D48" s="1">
        <f>IF(Analysis4[[#This Row],[Agr]]="","",RANK(Analysis4[[#This Row],[Agr]],Analysis4[Agr],0))</f>
        <v>26</v>
      </c>
      <c r="E48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8</v>
      </c>
      <c r="F48" s="1">
        <f>IF(OR(Form4!E48&lt;&gt;"",Form4!F48&lt;&gt;""),ROUND((SUM(Form4!E48,Form4!F48)/140)*100,0),"")</f>
        <v>47</v>
      </c>
      <c r="G48" s="1">
        <f>IF(Analysis4[Bio]="","",RANK(Analysis4[[#This Row],[Bio]],Analysis4[Bio],0))</f>
        <v>11</v>
      </c>
      <c r="H4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7</v>
      </c>
      <c r="I48" s="1" t="str">
        <f>IF(OR(Form4!G48&lt;&gt;"",Form4!H48&lt;&gt;""),ROUND((SUM(Form4!G48,Form4!H48)/140)*100,0),"")</f>
        <v/>
      </c>
      <c r="J48" s="1" t="str">
        <f>IF(Analysis4[[#This Row],[Chem]]="","",RANK(Analysis4[[#This Row],[Chem]],Analysis4[Chem],0))</f>
        <v/>
      </c>
      <c r="K4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48" s="1">
        <f>IF(OR(Form4!I48&lt;&gt;"",Form4!J48&lt;&gt;"",Form4!K48&lt;&gt;""),ROUND((SUM(Form4!I48:'Form4'!K48)/220)*100,0),"")</f>
        <v>55</v>
      </c>
      <c r="M48" s="1">
        <f>IF(Analysis4[Chi]="","",RANK(Analysis4[[#This Row],[Chi]],Analysis4[Chi],0))</f>
        <v>7</v>
      </c>
      <c r="N48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5</v>
      </c>
      <c r="O48" s="1">
        <f>IF(OR(Form4!L48&lt;&gt;"",Form4!M48&lt;&gt;"",Form4!N48&lt;&gt;""),ROUND((SUM(Form4!L48:'Form4'!N48)/200)*100,0),"")</f>
        <v>62</v>
      </c>
      <c r="P48" s="1">
        <f>IF(Analysis4[Eng]="","",RANK(Analysis4[[#This Row],[Eng]],Analysis4[Eng],))</f>
        <v>2</v>
      </c>
      <c r="Q4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4</v>
      </c>
      <c r="R48" s="1">
        <f>IF(OR(Form4!O48&lt;&gt;"",Form4!P48&lt;&gt;""),ROUND((SUM(Form4!O48,Form4!P48)/210)*100,0),"")</f>
        <v>48</v>
      </c>
      <c r="S48" s="1">
        <f>IF(Analysis4[[#This Row],[Geo]]="","",RANK(Analysis4[Geo],Analysis4[Geo],0))</f>
        <v>3</v>
      </c>
      <c r="T48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7</v>
      </c>
      <c r="U48" s="1">
        <f>IF(OR(Form4!Q48&lt;&gt;"",Form4!R48&lt;&gt;""),ROUND((SUM(Form4!Q48,Form4!R48)/150)*100,0),"")</f>
        <v>58</v>
      </c>
      <c r="V48" s="1">
        <f>IF(Analysis4[His]="","",RANK(Analysis4[[#This Row],[His]], Analysis4[His],0))</f>
        <v>3</v>
      </c>
      <c r="W48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5</v>
      </c>
      <c r="X48" s="1">
        <f>IF(OR(Form4!S48&lt;&gt;"",Form4!T48&lt;&gt;""),ROUND((SUM(Form4!S48,Form4!T48)/200)*100,0),"")</f>
        <v>38</v>
      </c>
      <c r="Y48" s="1">
        <f>IF(Analysis4[Maths]="","",RANK(Analysis4[[#This Row],[Maths]],Analysis4[Maths],0))</f>
        <v>27</v>
      </c>
      <c r="Z4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8" s="1" t="str">
        <f>IF(OR(Form4!U48&lt;&gt;"",Form4!V48&lt;&gt;""),ROUND((SUM(Form4!U48,Form4!V48)/140)*100,0), "")</f>
        <v/>
      </c>
      <c r="AB48" s="1" t="str">
        <f>IF(Analysis4[[#This Row],[Phy]]="","",RANK(Analysis4[[#This Row],[Phy]],Analysis4[Phy],0))</f>
        <v/>
      </c>
      <c r="AC4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48" s="1">
        <f>IF(OR(Form4!W48&lt;&gt;"",Form4!X48&lt;&gt;""),ROUND((SUM(Form4!W48,Form4!X48)/150)*100,0), "")</f>
        <v>47</v>
      </c>
      <c r="AE48" s="1">
        <f>IF(Analysis4[Sod]="","",RANK(Analysis4[[#This Row],[Sod]],Analysis4[Sod], 0))</f>
        <v>20</v>
      </c>
      <c r="AF48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48" s="1">
        <f>IF(OR(Form4!Y48&lt;&gt;"",Form4!Z48&lt;&gt;""),ROUND((SUM(Form4!Y48,Form4!Z48)/170)*100,0), "")</f>
        <v>46</v>
      </c>
      <c r="AH48" s="1">
        <f>IF(Analysis4[Bk]="","",RANK(Analysis4[[#This Row],[Bk]],Analysis4[Bk], 0))</f>
        <v>2</v>
      </c>
      <c r="AI48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7</v>
      </c>
      <c r="AJ48" s="1"/>
      <c r="AK48" s="1"/>
    </row>
    <row r="49" spans="1:37" x14ac:dyDescent="0.25">
      <c r="A49" s="1" t="str">
        <f>IF(Form4!A49="","",Form4!A49)</f>
        <v>Lusekelo</v>
      </c>
      <c r="B49" s="1" t="str">
        <f>IF(Form4!B49="","",Form4!B49)</f>
        <v>Munkhondya</v>
      </c>
      <c r="C49" s="1">
        <f>IF(OR(Form4!C49&lt;&gt;"",Form4!D49&lt;&gt;"" ),ROUND(((Form4!C49+Form4!D49)/140)*100,0),"")</f>
        <v>38</v>
      </c>
      <c r="D49" s="1">
        <f>IF(Analysis4[[#This Row],[Agr]]="","",RANK(Analysis4[[#This Row],[Agr]],Analysis4[Agr],0))</f>
        <v>33</v>
      </c>
      <c r="E4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49" s="1">
        <f>IF(OR(Form4!E49&lt;&gt;"",Form4!F49&lt;&gt;""),ROUND((SUM(Form4!E49,Form4!F49)/140)*100,0),"")</f>
        <v>26</v>
      </c>
      <c r="G49" s="1">
        <f>IF(Analysis4[Bio]="","",RANK(Analysis4[[#This Row],[Bio]],Analysis4[Bio],0))</f>
        <v>38</v>
      </c>
      <c r="H4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49" s="1">
        <f>IF(OR(Form4!G49&lt;&gt;"",Form4!H49&lt;&gt;""),ROUND((SUM(Form4!G49,Form4!H49)/140)*100,0),"")</f>
        <v>19</v>
      </c>
      <c r="J49" s="1">
        <f>IF(Analysis4[[#This Row],[Chem]]="","",RANK(Analysis4[[#This Row],[Chem]],Analysis4[Chem],0))</f>
        <v>20</v>
      </c>
      <c r="K49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49" s="1">
        <f>IF(OR(Form4!I49&lt;&gt;"",Form4!J49&lt;&gt;"",Form4!K49&lt;&gt;""),ROUND((SUM(Form4!I49:'Form4'!K49)/220)*100,0),"")</f>
        <v>57</v>
      </c>
      <c r="M49" s="1">
        <f>IF(Analysis4[Chi]="","",RANK(Analysis4[[#This Row],[Chi]],Analysis4[Chi],0))</f>
        <v>5</v>
      </c>
      <c r="N4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5</v>
      </c>
      <c r="O49" s="1">
        <f>IF(OR(Form4!L49&lt;&gt;"",Form4!M49&lt;&gt;"",Form4!N49&lt;&gt;""),ROUND((SUM(Form4!L49:'Form4'!N49)/200)*100,0),"")</f>
        <v>39</v>
      </c>
      <c r="P49" s="1">
        <f>IF(Analysis4[Eng]="","",RANK(Analysis4[[#This Row],[Eng]],Analysis4[Eng],))</f>
        <v>39</v>
      </c>
      <c r="Q4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49" s="1" t="str">
        <f>IF(OR(Form4!O49&lt;&gt;"",Form4!P49&lt;&gt;""),ROUND((SUM(Form4!O49,Form4!P49)/210)*100,0),"")</f>
        <v/>
      </c>
      <c r="S49" s="1" t="str">
        <f>IF(Analysis4[[#This Row],[Geo]]="","",RANK(Analysis4[Geo],Analysis4[Geo],0))</f>
        <v/>
      </c>
      <c r="T4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49" s="1" t="str">
        <f>IF(OR(Form4!Q49&lt;&gt;"",Form4!R49&lt;&gt;""),ROUND((SUM(Form4!Q49,Form4!R49)/150)*100,0),"")</f>
        <v/>
      </c>
      <c r="V49" s="1" t="str">
        <f>IF(Analysis4[His]="","",RANK(Analysis4[[#This Row],[His]], Analysis4[His],0))</f>
        <v/>
      </c>
      <c r="W4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49" s="1">
        <f>IF(OR(Form4!S49&lt;&gt;"",Form4!T49&lt;&gt;""),ROUND((SUM(Form4!S49,Form4!T49)/200)*100,0),"")</f>
        <v>24</v>
      </c>
      <c r="Y49" s="1">
        <f>IF(Analysis4[Maths]="","",RANK(Analysis4[[#This Row],[Maths]],Analysis4[Maths],0))</f>
        <v>42</v>
      </c>
      <c r="Z4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49" s="1">
        <f>IF(OR(Form4!U49&lt;&gt;"",Form4!V49&lt;&gt;""),ROUND((SUM(Form4!U49,Form4!V49)/140)*100,0), "")</f>
        <v>26</v>
      </c>
      <c r="AB49" s="1">
        <f>IF(Analysis4[[#This Row],[Phy]]="","",RANK(Analysis4[[#This Row],[Phy]],Analysis4[Phy],0))</f>
        <v>22</v>
      </c>
      <c r="AC49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49" s="1">
        <f>IF(OR(Form4!W49&lt;&gt;"",Form4!X49&lt;&gt;""),ROUND((SUM(Form4!W49,Form4!X49)/150)*100,0), "")</f>
        <v>33</v>
      </c>
      <c r="AE49" s="1">
        <f>IF(Analysis4[Sod]="","",RANK(Analysis4[[#This Row],[Sod]],Analysis4[Sod], 0))</f>
        <v>34</v>
      </c>
      <c r="AF49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49" s="1" t="str">
        <f>IF(OR(Form4!Y49&lt;&gt;"",Form4!Z49&lt;&gt;""),ROUND((SUM(Form4!Y49,Form4!Z49)/170)*100,0), "")</f>
        <v/>
      </c>
      <c r="AH49" s="1" t="str">
        <f>IF(Analysis4[Bk]="","",RANK(Analysis4[[#This Row],[Bk]],Analysis4[Bk], 0))</f>
        <v/>
      </c>
      <c r="AI4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49" s="1"/>
      <c r="AK49" s="1"/>
    </row>
    <row r="50" spans="1:37" x14ac:dyDescent="0.25">
      <c r="A50" s="1" t="str">
        <f>IF(Form4!A50="","",Form4!A50)</f>
        <v>Laston</v>
      </c>
      <c r="B50" s="1" t="str">
        <f>IF(Form4!B50="","",Form4!B50)</f>
        <v>Muyaba</v>
      </c>
      <c r="C50" s="1">
        <f>IF(OR(Form4!C50&lt;&gt;"",Form4!D50&lt;&gt;"" ),ROUND(((Form4!C50+Form4!D50)/140)*100,0),"")</f>
        <v>29</v>
      </c>
      <c r="D50" s="1">
        <f>IF(Analysis4[[#This Row],[Agr]]="","",RANK(Analysis4[[#This Row],[Agr]],Analysis4[Agr],0))</f>
        <v>47</v>
      </c>
      <c r="E50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50" s="1">
        <f>IF(OR(Form4!E50&lt;&gt;"",Form4!F50&lt;&gt;""),ROUND((SUM(Form4!E50,Form4!F50)/140)*100,0),"")</f>
        <v>24</v>
      </c>
      <c r="G50" s="1">
        <f>IF(Analysis4[Bio]="","",RANK(Analysis4[[#This Row],[Bio]],Analysis4[Bio],0))</f>
        <v>44</v>
      </c>
      <c r="H5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50" s="1" t="str">
        <f>IF(OR(Form4!G50&lt;&gt;"",Form4!H50&lt;&gt;""),ROUND((SUM(Form4!G50,Form4!H50)/140)*100,0),"")</f>
        <v/>
      </c>
      <c r="J50" s="1" t="str">
        <f>IF(Analysis4[[#This Row],[Chem]]="","",RANK(Analysis4[[#This Row],[Chem]],Analysis4[Chem],0))</f>
        <v/>
      </c>
      <c r="K5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0" s="1" t="str">
        <f>IF(OR(Form4!I50&lt;&gt;"",Form4!J50&lt;&gt;"",Form4!K50&lt;&gt;""),ROUND((SUM(Form4!I50:'Form4'!K50)/220)*100,0),"")</f>
        <v/>
      </c>
      <c r="M50" s="1" t="str">
        <f>IF(Analysis4[Chi]="","",RANK(Analysis4[[#This Row],[Chi]],Analysis4[Chi],0))</f>
        <v/>
      </c>
      <c r="N5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0" s="1">
        <f>IF(OR(Form4!L50&lt;&gt;"",Form4!M50&lt;&gt;"",Form4!N50&lt;&gt;""),ROUND((SUM(Form4!L50:'Form4'!N50)/200)*100,0),"")</f>
        <v>30</v>
      </c>
      <c r="P50" s="1">
        <f>IF(Analysis4[Eng]="","",RANK(Analysis4[[#This Row],[Eng]],Analysis4[Eng],))</f>
        <v>57</v>
      </c>
      <c r="Q5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50" s="1">
        <f>IF(OR(Form4!O50&lt;&gt;"",Form4!P50&lt;&gt;""),ROUND((SUM(Form4!O50,Form4!P50)/210)*100,0),"")</f>
        <v>25</v>
      </c>
      <c r="S50" s="1">
        <f>IF(Analysis4[[#This Row],[Geo]]="","",RANK(Analysis4[Geo],Analysis4[Geo],0))</f>
        <v>24</v>
      </c>
      <c r="T50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50" s="1">
        <f>IF(OR(Form4!Q50&lt;&gt;"",Form4!R50&lt;&gt;""),ROUND((SUM(Form4!Q50,Form4!R50)/150)*100,0),"")</f>
        <v>13</v>
      </c>
      <c r="V50" s="1">
        <f>IF(Analysis4[His]="","",RANK(Analysis4[[#This Row],[His]], Analysis4[His],0))</f>
        <v>14</v>
      </c>
      <c r="W50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9</v>
      </c>
      <c r="X50" s="1">
        <f>IF(OR(Form4!S50&lt;&gt;"",Form4!T50&lt;&gt;""),ROUND((SUM(Form4!S50,Form4!T50)/200)*100,0),"")</f>
        <v>5</v>
      </c>
      <c r="Y50" s="1">
        <f>IF(Analysis4[Maths]="","",RANK(Analysis4[[#This Row],[Maths]],Analysis4[Maths],0))</f>
        <v>66</v>
      </c>
      <c r="Z50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50" s="1" t="str">
        <f>IF(OR(Form4!U50&lt;&gt;"",Form4!V50&lt;&gt;""),ROUND((SUM(Form4!U50,Form4!V50)/140)*100,0), "")</f>
        <v/>
      </c>
      <c r="AB50" s="1" t="str">
        <f>IF(Analysis4[[#This Row],[Phy]]="","",RANK(Analysis4[[#This Row],[Phy]],Analysis4[Phy],0))</f>
        <v/>
      </c>
      <c r="AC5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0" s="1">
        <f>IF(OR(Form4!W50&lt;&gt;"",Form4!X50&lt;&gt;""),ROUND((SUM(Form4!W50,Form4!X50)/150)*100,0), "")</f>
        <v>45</v>
      </c>
      <c r="AE50" s="1">
        <f>IF(Analysis4[Sod]="","",RANK(Analysis4[[#This Row],[Sod]],Analysis4[Sod], 0))</f>
        <v>24</v>
      </c>
      <c r="AF50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50" s="1" t="str">
        <f>IF(OR(Form4!Y50&lt;&gt;"",Form4!Z50&lt;&gt;""),ROUND((SUM(Form4!Y50,Form4!Z50)/170)*100,0), "")</f>
        <v/>
      </c>
      <c r="AH50" s="1" t="str">
        <f>IF(Analysis4[Bk]="","",RANK(Analysis4[[#This Row],[Bk]],Analysis4[Bk], 0))</f>
        <v/>
      </c>
      <c r="AI5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0" s="1"/>
      <c r="AK50" s="1"/>
    </row>
    <row r="51" spans="1:37" x14ac:dyDescent="0.25">
      <c r="A51" s="1" t="str">
        <f>IF(Form4!A51="","",Form4!A51)</f>
        <v>Maria</v>
      </c>
      <c r="B51" s="1" t="str">
        <f>IF(Form4!B51="","",Form4!B51)</f>
        <v>Muyila</v>
      </c>
      <c r="C51" s="1">
        <f>IF(OR(Form4!C51&lt;&gt;"",Form4!D51&lt;&gt;"" ),ROUND(((Form4!C51+Form4!D51)/140)*100,0),"")</f>
        <v>47</v>
      </c>
      <c r="D51" s="1">
        <f>IF(Analysis4[[#This Row],[Agr]]="","",RANK(Analysis4[[#This Row],[Agr]],Analysis4[Agr],0))</f>
        <v>23</v>
      </c>
      <c r="E51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7</v>
      </c>
      <c r="F51" s="1">
        <f>IF(OR(Form4!E51&lt;&gt;"",Form4!F51&lt;&gt;""),ROUND((SUM(Form4!E51,Form4!F51)/140)*100,0),"")</f>
        <v>39</v>
      </c>
      <c r="G51" s="1">
        <f>IF(Analysis4[Bio]="","",RANK(Analysis4[[#This Row],[Bio]],Analysis4[Bio],0))</f>
        <v>18</v>
      </c>
      <c r="H51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51" s="1">
        <f>IF(OR(Form4!G51&lt;&gt;"",Form4!H51&lt;&gt;""),ROUND((SUM(Form4!G51,Form4!H51)/140)*100,0),"")</f>
        <v>19</v>
      </c>
      <c r="J51" s="1">
        <f>IF(Analysis4[[#This Row],[Chem]]="","",RANK(Analysis4[[#This Row],[Chem]],Analysis4[Chem],0))</f>
        <v>20</v>
      </c>
      <c r="K51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51" s="1">
        <f>IF(OR(Form4!I51&lt;&gt;"",Form4!J51&lt;&gt;"",Form4!K51&lt;&gt;""),ROUND((SUM(Form4!I51:'Form4'!K51)/220)*100,0),"")</f>
        <v>57</v>
      </c>
      <c r="M51" s="1">
        <f>IF(Analysis4[Chi]="","",RANK(Analysis4[[#This Row],[Chi]],Analysis4[Chi],0))</f>
        <v>5</v>
      </c>
      <c r="N51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5</v>
      </c>
      <c r="O51" s="1">
        <f>IF(OR(Form4!L51&lt;&gt;"",Form4!M51&lt;&gt;"",Form4!N51&lt;&gt;""),ROUND((SUM(Form4!L51:'Form4'!N51)/200)*100,0),"")</f>
        <v>46</v>
      </c>
      <c r="P51" s="1">
        <f>IF(Analysis4[Eng]="","",RANK(Analysis4[[#This Row],[Eng]],Analysis4[Eng],))</f>
        <v>23</v>
      </c>
      <c r="Q51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51" s="1">
        <f>IF(OR(Form4!O51&lt;&gt;"",Form4!P51&lt;&gt;""),ROUND((SUM(Form4!O51,Form4!P51)/210)*100,0),"")</f>
        <v>34</v>
      </c>
      <c r="S51" s="1">
        <f>IF(Analysis4[[#This Row],[Geo]]="","",RANK(Analysis4[Geo],Analysis4[Geo],0))</f>
        <v>16</v>
      </c>
      <c r="T51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51" s="1" t="str">
        <f>IF(OR(Form4!Q51&lt;&gt;"",Form4!R51&lt;&gt;""),ROUND((SUM(Form4!Q51,Form4!R51)/150)*100,0),"")</f>
        <v/>
      </c>
      <c r="V51" s="1" t="str">
        <f>IF(Analysis4[His]="","",RANK(Analysis4[[#This Row],[His]], Analysis4[His],0))</f>
        <v/>
      </c>
      <c r="W5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1" s="1">
        <f>IF(OR(Form4!S51&lt;&gt;"",Form4!T51&lt;&gt;""),ROUND((SUM(Form4!S51,Form4!T51)/200)*100,0),"")</f>
        <v>50</v>
      </c>
      <c r="Y51" s="1">
        <f>IF(Analysis4[Maths]="","",RANK(Analysis4[[#This Row],[Maths]],Analysis4[Maths],0))</f>
        <v>14</v>
      </c>
      <c r="Z51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6</v>
      </c>
      <c r="AA51" s="1" t="str">
        <f>IF(OR(Form4!U51&lt;&gt;"",Form4!V51&lt;&gt;""),ROUND((SUM(Form4!U51,Form4!V51)/140)*100,0), "")</f>
        <v/>
      </c>
      <c r="AB51" s="1" t="str">
        <f>IF(Analysis4[[#This Row],[Phy]]="","",RANK(Analysis4[[#This Row],[Phy]],Analysis4[Phy],0))</f>
        <v/>
      </c>
      <c r="AC5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1" s="1">
        <f>IF(OR(Form4!W51&lt;&gt;"",Form4!X51&lt;&gt;""),ROUND((SUM(Form4!W51,Form4!X51)/150)*100,0), "")</f>
        <v>57</v>
      </c>
      <c r="AE51" s="1">
        <f>IF(Analysis4[Sod]="","",RANK(Analysis4[[#This Row],[Sod]],Analysis4[Sod], 0))</f>
        <v>5</v>
      </c>
      <c r="AF51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5</v>
      </c>
      <c r="AG51" s="1" t="str">
        <f>IF(OR(Form4!Y51&lt;&gt;"",Form4!Z51&lt;&gt;""),ROUND((SUM(Form4!Y51,Form4!Z51)/170)*100,0), "")</f>
        <v/>
      </c>
      <c r="AH51" s="1" t="str">
        <f>IF(Analysis4[Bk]="","",RANK(Analysis4[[#This Row],[Bk]],Analysis4[Bk], 0))</f>
        <v/>
      </c>
      <c r="AI5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1" s="1"/>
      <c r="AK51" s="1"/>
    </row>
    <row r="52" spans="1:37" x14ac:dyDescent="0.25">
      <c r="A52" s="1" t="str">
        <f>IF(Form4!A52="","",Form4!A52)</f>
        <v>Davie</v>
      </c>
      <c r="B52" s="1" t="str">
        <f>IF(Form4!B52="","",Form4!B52)</f>
        <v>Muyira</v>
      </c>
      <c r="C52" s="1">
        <f>IF(OR(Form4!C52&lt;&gt;"",Form4!D52&lt;&gt;"" ),ROUND(((Form4!C52+Form4!D52)/140)*100,0),"")</f>
        <v>45</v>
      </c>
      <c r="D52" s="1">
        <f>IF(Analysis4[[#This Row],[Agr]]="","",RANK(Analysis4[[#This Row],[Agr]],Analysis4[Agr],0))</f>
        <v>24</v>
      </c>
      <c r="E5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7</v>
      </c>
      <c r="F52" s="1">
        <f>IF(OR(Form4!E52&lt;&gt;"",Form4!F52&lt;&gt;""),ROUND((SUM(Form4!E52,Form4!F52)/140)*100,0),"")</f>
        <v>31</v>
      </c>
      <c r="G52" s="1">
        <f>IF(Analysis4[Bio]="","",RANK(Analysis4[[#This Row],[Bio]],Analysis4[Bio],0))</f>
        <v>29</v>
      </c>
      <c r="H52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52" s="1" t="str">
        <f>IF(OR(Form4!G52&lt;&gt;"",Form4!H52&lt;&gt;""),ROUND((SUM(Form4!G52,Form4!H52)/140)*100,0),"")</f>
        <v/>
      </c>
      <c r="J52" s="1" t="str">
        <f>IF(Analysis4[[#This Row],[Chem]]="","",RANK(Analysis4[[#This Row],[Chem]],Analysis4[Chem],0))</f>
        <v/>
      </c>
      <c r="K5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2" s="1">
        <f>IF(OR(Form4!I52&lt;&gt;"",Form4!J52&lt;&gt;"",Form4!K52&lt;&gt;""),ROUND((SUM(Form4!I52:'Form4'!K52)/220)*100,0),"")</f>
        <v>44</v>
      </c>
      <c r="M52" s="1">
        <f>IF(Analysis4[Chi]="","",RANK(Analysis4[[#This Row],[Chi]],Analysis4[Chi],0))</f>
        <v>23</v>
      </c>
      <c r="N52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52" s="1">
        <f>IF(OR(Form4!L52&lt;&gt;"",Form4!M52&lt;&gt;"",Form4!N52&lt;&gt;""),ROUND((SUM(Form4!L52:'Form4'!N52)/200)*100,0),"")</f>
        <v>50</v>
      </c>
      <c r="P52" s="1">
        <f>IF(Analysis4[Eng]="","",RANK(Analysis4[[#This Row],[Eng]],Analysis4[Eng],))</f>
        <v>12</v>
      </c>
      <c r="Q5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6</v>
      </c>
      <c r="R52" s="1">
        <f>IF(OR(Form4!O52&lt;&gt;"",Form4!P52&lt;&gt;""),ROUND((SUM(Form4!O52,Form4!P52)/210)*100,0),"")</f>
        <v>37</v>
      </c>
      <c r="S52" s="1">
        <f>IF(Analysis4[[#This Row],[Geo]]="","",RANK(Analysis4[Geo],Analysis4[Geo],0))</f>
        <v>14</v>
      </c>
      <c r="T52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52" s="1" t="str">
        <f>IF(OR(Form4!Q52&lt;&gt;"",Form4!R52&lt;&gt;""),ROUND((SUM(Form4!Q52,Form4!R52)/150)*100,0),"")</f>
        <v/>
      </c>
      <c r="V52" s="1" t="str">
        <f>IF(Analysis4[His]="","",RANK(Analysis4[[#This Row],[His]], Analysis4[His],0))</f>
        <v/>
      </c>
      <c r="W5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2" s="1">
        <f>IF(OR(Form4!S52&lt;&gt;"",Form4!T52&lt;&gt;""),ROUND((SUM(Form4!S52,Form4!T52)/200)*100,0),"")</f>
        <v>37</v>
      </c>
      <c r="Y52" s="1">
        <f>IF(Analysis4[Maths]="","",RANK(Analysis4[[#This Row],[Maths]],Analysis4[Maths],0))</f>
        <v>31</v>
      </c>
      <c r="Z52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52" s="1" t="str">
        <f>IF(OR(Form4!U52&lt;&gt;"",Form4!V52&lt;&gt;""),ROUND((SUM(Form4!U52,Form4!V52)/140)*100,0), "")</f>
        <v/>
      </c>
      <c r="AB52" s="1" t="str">
        <f>IF(Analysis4[[#This Row],[Phy]]="","",RANK(Analysis4[[#This Row],[Phy]],Analysis4[Phy],0))</f>
        <v/>
      </c>
      <c r="AC5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2" s="1">
        <f>IF(OR(Form4!W52&lt;&gt;"",Form4!X52&lt;&gt;""),ROUND((SUM(Form4!W52,Form4!X52)/150)*100,0), "")</f>
        <v>38</v>
      </c>
      <c r="AE52" s="1">
        <f>IF(Analysis4[Sod]="","",RANK(Analysis4[[#This Row],[Sod]],Analysis4[Sod], 0))</f>
        <v>30</v>
      </c>
      <c r="AF5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52" s="1">
        <f>IF(OR(Form4!Y52&lt;&gt;"",Form4!Z52&lt;&gt;""),ROUND((SUM(Form4!Y52,Form4!Z52)/170)*100,0), "")</f>
        <v>34</v>
      </c>
      <c r="AH52" s="1">
        <f>IF(Analysis4[Bk]="","",RANK(Analysis4[[#This Row],[Bk]],Analysis4[Bk], 0))</f>
        <v>11</v>
      </c>
      <c r="AI52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52" s="1"/>
      <c r="AK52" s="1"/>
    </row>
    <row r="53" spans="1:37" x14ac:dyDescent="0.25">
      <c r="A53" s="1" t="str">
        <f>IF(Form4!A53="","",Form4!A53)</f>
        <v>Fraha</v>
      </c>
      <c r="B53" s="1" t="str">
        <f>IF(Form4!B53="","",Form4!B53)</f>
        <v>Mwakapange</v>
      </c>
      <c r="C53" s="1">
        <f>IF(OR(Form4!C53&lt;&gt;"",Form4!D53&lt;&gt;"" ),ROUND(((Form4!C53+Form4!D53)/140)*100,0),"")</f>
        <v>43</v>
      </c>
      <c r="D53" s="1">
        <f>IF(Analysis4[[#This Row],[Agr]]="","",RANK(Analysis4[[#This Row],[Agr]],Analysis4[Agr],0))</f>
        <v>30</v>
      </c>
      <c r="E5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8</v>
      </c>
      <c r="F53" s="1">
        <f>IF(OR(Form4!E53&lt;&gt;"",Form4!F53&lt;&gt;""),ROUND((SUM(Form4!E53,Form4!F53)/140)*100,0),"")</f>
        <v>46</v>
      </c>
      <c r="G53" s="1">
        <f>IF(Analysis4[Bio]="","",RANK(Analysis4[[#This Row],[Bio]],Analysis4[Bio],0))</f>
        <v>12</v>
      </c>
      <c r="H5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7</v>
      </c>
      <c r="I53" s="1" t="str">
        <f>IF(OR(Form4!G53&lt;&gt;"",Form4!H53&lt;&gt;""),ROUND((SUM(Form4!G53,Form4!H53)/140)*100,0),"")</f>
        <v/>
      </c>
      <c r="J53" s="1" t="str">
        <f>IF(Analysis4[[#This Row],[Chem]]="","",RANK(Analysis4[[#This Row],[Chem]],Analysis4[Chem],0))</f>
        <v/>
      </c>
      <c r="K5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3" s="1">
        <f>IF(OR(Form4!I53&lt;&gt;"",Form4!J53&lt;&gt;"",Form4!K53&lt;&gt;""),ROUND((SUM(Form4!I53:'Form4'!K53)/220)*100,0),"")</f>
        <v>45</v>
      </c>
      <c r="M53" s="1">
        <f>IF(Analysis4[Chi]="","",RANK(Analysis4[[#This Row],[Chi]],Analysis4[Chi],0))</f>
        <v>19</v>
      </c>
      <c r="N53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53" s="1">
        <f>IF(OR(Form4!L53&lt;&gt;"",Form4!M53&lt;&gt;"",Form4!N53&lt;&gt;""),ROUND((SUM(Form4!L53:'Form4'!N53)/200)*100,0),"")</f>
        <v>49</v>
      </c>
      <c r="P53" s="1">
        <f>IF(Analysis4[Eng]="","",RANK(Analysis4[[#This Row],[Eng]],Analysis4[Eng],))</f>
        <v>13</v>
      </c>
      <c r="Q5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53" s="1">
        <f>IF(OR(Form4!O53&lt;&gt;"",Form4!P53&lt;&gt;""),ROUND((SUM(Form4!O53,Form4!P53)/210)*100,0),"")</f>
        <v>39</v>
      </c>
      <c r="S53" s="1">
        <f>IF(Analysis4[[#This Row],[Geo]]="","",RANK(Analysis4[Geo],Analysis4[Geo],0))</f>
        <v>11</v>
      </c>
      <c r="T53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53" s="1" t="str">
        <f>IF(OR(Form4!Q53&lt;&gt;"",Form4!R53&lt;&gt;""),ROUND((SUM(Form4!Q53,Form4!R53)/150)*100,0),"")</f>
        <v/>
      </c>
      <c r="V53" s="1" t="str">
        <f>IF(Analysis4[His]="","",RANK(Analysis4[[#This Row],[His]], Analysis4[His],0))</f>
        <v/>
      </c>
      <c r="W5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3" s="1">
        <f>IF(OR(Form4!S53&lt;&gt;"",Form4!T53&lt;&gt;""),ROUND((SUM(Form4!S53,Form4!T53)/200)*100,0),"")</f>
        <v>40</v>
      </c>
      <c r="Y53" s="1">
        <f>IF(Analysis4[Maths]="","",RANK(Analysis4[[#This Row],[Maths]],Analysis4[Maths],0))</f>
        <v>25</v>
      </c>
      <c r="Z5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8</v>
      </c>
      <c r="AA53" s="1" t="str">
        <f>IF(OR(Form4!U53&lt;&gt;"",Form4!V53&lt;&gt;""),ROUND((SUM(Form4!U53,Form4!V53)/140)*100,0), "")</f>
        <v/>
      </c>
      <c r="AB53" s="1" t="str">
        <f>IF(Analysis4[[#This Row],[Phy]]="","",RANK(Analysis4[[#This Row],[Phy]],Analysis4[Phy],0))</f>
        <v/>
      </c>
      <c r="AC5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3" s="1">
        <f>IF(OR(Form4!W53&lt;&gt;"",Form4!X53&lt;&gt;""),ROUND((SUM(Form4!W53,Form4!X53)/150)*100,0), "")</f>
        <v>67</v>
      </c>
      <c r="AE53" s="1">
        <f>IF(Analysis4[Sod]="","",RANK(Analysis4[[#This Row],[Sod]],Analysis4[Sod], 0))</f>
        <v>1</v>
      </c>
      <c r="AF53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3</v>
      </c>
      <c r="AG53" s="1" t="str">
        <f>IF(OR(Form4!Y53&lt;&gt;"",Form4!Z53&lt;&gt;""),ROUND((SUM(Form4!Y53,Form4!Z53)/170)*100,0), "")</f>
        <v/>
      </c>
      <c r="AH53" s="1" t="str">
        <f>IF(Analysis4[Bk]="","",RANK(Analysis4[[#This Row],[Bk]],Analysis4[Bk], 0))</f>
        <v/>
      </c>
      <c r="AI5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3" s="1"/>
      <c r="AK53" s="1"/>
    </row>
    <row r="54" spans="1:37" x14ac:dyDescent="0.25">
      <c r="A54" s="1" t="str">
        <f>IF(Form4!A54="","",Form4!A54)</f>
        <v>Lucy</v>
      </c>
      <c r="B54" s="1" t="str">
        <f>IF(Form4!B54="","",Form4!B54)</f>
        <v>Mwakapenda</v>
      </c>
      <c r="C54" s="1">
        <f>IF(OR(Form4!C54&lt;&gt;"",Form4!D54&lt;&gt;"" ),ROUND(((Form4!C54+Form4!D54)/140)*100,0),"")</f>
        <v>24</v>
      </c>
      <c r="D54" s="1">
        <f>IF(Analysis4[[#This Row],[Agr]]="","",RANK(Analysis4[[#This Row],[Agr]],Analysis4[Agr],0))</f>
        <v>48</v>
      </c>
      <c r="E54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54" s="1">
        <f>IF(OR(Form4!E54&lt;&gt;"",Form4!F54&lt;&gt;""),ROUND((SUM(Form4!E54,Form4!F54)/140)*100,0),"")</f>
        <v>18</v>
      </c>
      <c r="G54" s="1">
        <f>IF(Analysis4[Bio]="","",RANK(Analysis4[[#This Row],[Bio]],Analysis4[Bio],0))</f>
        <v>58</v>
      </c>
      <c r="H54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54" s="1" t="str">
        <f>IF(OR(Form4!G54&lt;&gt;"",Form4!H54&lt;&gt;""),ROUND((SUM(Form4!G54,Form4!H54)/140)*100,0),"")</f>
        <v/>
      </c>
      <c r="J54" s="1" t="str">
        <f>IF(Analysis4[[#This Row],[Chem]]="","",RANK(Analysis4[[#This Row],[Chem]],Analysis4[Chem],0))</f>
        <v/>
      </c>
      <c r="K5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4" s="1">
        <f>IF(OR(Form4!I54&lt;&gt;"",Form4!J54&lt;&gt;"",Form4!K54&lt;&gt;""),ROUND((SUM(Form4!I54:'Form4'!K54)/220)*100,0),"")</f>
        <v>41</v>
      </c>
      <c r="M54" s="1">
        <f>IF(Analysis4[Chi]="","",RANK(Analysis4[[#This Row],[Chi]],Analysis4[Chi],0))</f>
        <v>27</v>
      </c>
      <c r="N54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54" s="1">
        <f>IF(OR(Form4!L54&lt;&gt;"",Form4!M54&lt;&gt;"",Form4!N54&lt;&gt;""),ROUND((SUM(Form4!L54:'Form4'!N54)/200)*100,0),"")</f>
        <v>32</v>
      </c>
      <c r="P54" s="1">
        <f>IF(Analysis4[Eng]="","",RANK(Analysis4[[#This Row],[Eng]],Analysis4[Eng],))</f>
        <v>51</v>
      </c>
      <c r="Q5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54" s="1">
        <f>IF(OR(Form4!O54&lt;&gt;"",Form4!P54&lt;&gt;""),ROUND((SUM(Form4!O54,Form4!P54)/210)*100,0),"")</f>
        <v>25</v>
      </c>
      <c r="S54" s="1">
        <f>IF(Analysis4[[#This Row],[Geo]]="","",RANK(Analysis4[Geo],Analysis4[Geo],0))</f>
        <v>24</v>
      </c>
      <c r="T54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54" s="1" t="str">
        <f>IF(OR(Form4!Q54&lt;&gt;"",Form4!R54&lt;&gt;""),ROUND((SUM(Form4!Q54,Form4!R54)/150)*100,0),"")</f>
        <v/>
      </c>
      <c r="V54" s="1" t="str">
        <f>IF(Analysis4[His]="","",RANK(Analysis4[[#This Row],[His]], Analysis4[His],0))</f>
        <v/>
      </c>
      <c r="W5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4" s="1">
        <f>IF(OR(Form4!S54&lt;&gt;"",Form4!T54&lt;&gt;""),ROUND((SUM(Form4!S54,Form4!T54)/200)*100,0),"")</f>
        <v>20</v>
      </c>
      <c r="Y54" s="1">
        <f>IF(Analysis4[Maths]="","",RANK(Analysis4[[#This Row],[Maths]],Analysis4[Maths],0))</f>
        <v>46</v>
      </c>
      <c r="Z5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54" s="1" t="str">
        <f>IF(OR(Form4!U54&lt;&gt;"",Form4!V54&lt;&gt;""),ROUND((SUM(Form4!U54,Form4!V54)/140)*100,0), "")</f>
        <v/>
      </c>
      <c r="AB54" s="1" t="str">
        <f>IF(Analysis4[[#This Row],[Phy]]="","",RANK(Analysis4[[#This Row],[Phy]],Analysis4[Phy],0))</f>
        <v/>
      </c>
      <c r="AC5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4" s="1">
        <f>IF(OR(Form4!W54&lt;&gt;"",Form4!X54&lt;&gt;""),ROUND((SUM(Form4!W54,Form4!X54)/150)*100,0), "")</f>
        <v>15</v>
      </c>
      <c r="AE54" s="1">
        <f>IF(Analysis4[Sod]="","",RANK(Analysis4[[#This Row],[Sod]],Analysis4[Sod], 0))</f>
        <v>50</v>
      </c>
      <c r="AF54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54" s="1">
        <f>IF(OR(Form4!Y54&lt;&gt;"",Form4!Z54&lt;&gt;""),ROUND((SUM(Form4!Y54,Form4!Z54)/170)*100,0), "")</f>
        <v>14</v>
      </c>
      <c r="AH54" s="1">
        <f>IF(Analysis4[Bk]="","",RANK(Analysis4[[#This Row],[Bk]],Analysis4[Bk], 0))</f>
        <v>20</v>
      </c>
      <c r="AI54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54" s="1"/>
      <c r="AK54" s="1"/>
    </row>
    <row r="55" spans="1:37" x14ac:dyDescent="0.25">
      <c r="A55" s="1" t="str">
        <f>IF(Form4!A55="","",Form4!A55)</f>
        <v>Trinity</v>
      </c>
      <c r="B55" s="1" t="str">
        <f>IF(Form4!B55="","",Form4!B55)</f>
        <v>Mwalwimba</v>
      </c>
      <c r="C55" s="1">
        <f>IF(OR(Form4!C55&lt;&gt;"",Form4!D55&lt;&gt;"" ),ROUND(((Form4!C55+Form4!D55)/140)*100,0),"")</f>
        <v>65</v>
      </c>
      <c r="D55" s="1">
        <f>IF(Analysis4[[#This Row],[Agr]]="","",RANK(Analysis4[[#This Row],[Agr]],Analysis4[Agr],0))</f>
        <v>10</v>
      </c>
      <c r="E55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3</v>
      </c>
      <c r="F55" s="1">
        <f>IF(OR(Form4!E55&lt;&gt;"",Form4!F55&lt;&gt;""),ROUND((SUM(Form4!E55,Form4!F55)/140)*100,0),"")</f>
        <v>41</v>
      </c>
      <c r="G55" s="1">
        <f>IF(Analysis4[Bio]="","",RANK(Analysis4[[#This Row],[Bio]],Analysis4[Bio],0))</f>
        <v>16</v>
      </c>
      <c r="H5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8</v>
      </c>
      <c r="I55" s="1" t="str">
        <f>IF(OR(Form4!G55&lt;&gt;"",Form4!H55&lt;&gt;""),ROUND((SUM(Form4!G55,Form4!H55)/140)*100,0),"")</f>
        <v/>
      </c>
      <c r="J55" s="1" t="str">
        <f>IF(Analysis4[[#This Row],[Chem]]="","",RANK(Analysis4[[#This Row],[Chem]],Analysis4[Chem],0))</f>
        <v/>
      </c>
      <c r="K5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55" s="1" t="str">
        <f>IF(OR(Form4!I55&lt;&gt;"",Form4!J55&lt;&gt;"",Form4!K55&lt;&gt;""),ROUND((SUM(Form4!I55:'Form4'!K55)/220)*100,0),"")</f>
        <v/>
      </c>
      <c r="M55" s="1" t="str">
        <f>IF(Analysis4[Chi]="","",RANK(Analysis4[[#This Row],[Chi]],Analysis4[Chi],0))</f>
        <v/>
      </c>
      <c r="N5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5" s="1">
        <f>IF(OR(Form4!L55&lt;&gt;"",Form4!M55&lt;&gt;"",Form4!N55&lt;&gt;""),ROUND((SUM(Form4!L55:'Form4'!N55)/200)*100,0),"")</f>
        <v>46</v>
      </c>
      <c r="P55" s="1">
        <f>IF(Analysis4[Eng]="","",RANK(Analysis4[[#This Row],[Eng]],Analysis4[Eng],))</f>
        <v>23</v>
      </c>
      <c r="Q5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55" s="1" t="str">
        <f>IF(OR(Form4!O55&lt;&gt;"",Form4!P55&lt;&gt;""),ROUND((SUM(Form4!O55,Form4!P55)/210)*100,0),"")</f>
        <v/>
      </c>
      <c r="S55" s="1" t="str">
        <f>IF(Analysis4[[#This Row],[Geo]]="","",RANK(Analysis4[Geo],Analysis4[Geo],0))</f>
        <v/>
      </c>
      <c r="T5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5" s="1" t="str">
        <f>IF(OR(Form4!Q55&lt;&gt;"",Form4!R55&lt;&gt;""),ROUND((SUM(Form4!Q55,Form4!R55)/150)*100,0),"")</f>
        <v/>
      </c>
      <c r="V55" s="1" t="str">
        <f>IF(Analysis4[His]="","",RANK(Analysis4[[#This Row],[His]], Analysis4[His],0))</f>
        <v/>
      </c>
      <c r="W5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5" s="1">
        <f>IF(OR(Form4!S55&lt;&gt;"",Form4!T55&lt;&gt;""),ROUND((SUM(Form4!S55,Form4!T55)/200)*100,0),"")</f>
        <v>42</v>
      </c>
      <c r="Y55" s="1">
        <f>IF(Analysis4[Maths]="","",RANK(Analysis4[[#This Row],[Maths]],Analysis4[Maths],0))</f>
        <v>23</v>
      </c>
      <c r="Z5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8</v>
      </c>
      <c r="AA55" s="1">
        <f>IF(OR(Form4!U55&lt;&gt;"",Form4!V55&lt;&gt;""),ROUND((SUM(Form4!U55,Form4!V55)/140)*100,0), "")</f>
        <v>39</v>
      </c>
      <c r="AB55" s="1">
        <f>IF(Analysis4[[#This Row],[Phy]]="","",RANK(Analysis4[[#This Row],[Phy]],Analysis4[Phy],0))</f>
        <v>9</v>
      </c>
      <c r="AC55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55" s="1">
        <f>IF(OR(Form4!W55&lt;&gt;"",Form4!X55&lt;&gt;""),ROUND((SUM(Form4!W55,Form4!X55)/150)*100,0), "")</f>
        <v>44</v>
      </c>
      <c r="AE55" s="1">
        <f>IF(Analysis4[Sod]="","",RANK(Analysis4[[#This Row],[Sod]],Analysis4[Sod], 0))</f>
        <v>25</v>
      </c>
      <c r="AF55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8</v>
      </c>
      <c r="AG55" s="1" t="str">
        <f>IF(OR(Form4!Y55&lt;&gt;"",Form4!Z55&lt;&gt;""),ROUND((SUM(Form4!Y55,Form4!Z55)/170)*100,0), "")</f>
        <v/>
      </c>
      <c r="AH55" s="1" t="str">
        <f>IF(Analysis4[Bk]="","",RANK(Analysis4[[#This Row],[Bk]],Analysis4[Bk], 0))</f>
        <v/>
      </c>
      <c r="AI5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5" s="1"/>
      <c r="AK55" s="1"/>
    </row>
    <row r="56" spans="1:37" x14ac:dyDescent="0.25">
      <c r="A56" s="1" t="str">
        <f>IF(Form4!A56="","",Form4!A56)</f>
        <v>Iddah</v>
      </c>
      <c r="B56" s="1" t="str">
        <f>IF(Form4!B56="","",Form4!B56)</f>
        <v>Mwambene</v>
      </c>
      <c r="C56" s="1">
        <f>IF(OR(Form4!C56&lt;&gt;"",Form4!D56&lt;&gt;"" ),ROUND(((Form4!C56+Form4!D56)/140)*100,0),"")</f>
        <v>17</v>
      </c>
      <c r="D56" s="1">
        <f>IF(Analysis4[[#This Row],[Agr]]="","",RANK(Analysis4[[#This Row],[Agr]],Analysis4[Agr],0))</f>
        <v>61</v>
      </c>
      <c r="E56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56" s="1">
        <f>IF(OR(Form4!E56&lt;&gt;"",Form4!F56&lt;&gt;""),ROUND((SUM(Form4!E56,Form4!F56)/140)*100,0),"")</f>
        <v>31</v>
      </c>
      <c r="G56" s="1">
        <f>IF(Analysis4[Bio]="","",RANK(Analysis4[[#This Row],[Bio]],Analysis4[Bio],0))</f>
        <v>29</v>
      </c>
      <c r="H5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56" s="1">
        <f>IF(OR(Form4!G56&lt;&gt;"",Form4!H56&lt;&gt;""),ROUND((SUM(Form4!G56,Form4!H56)/140)*100,0),"")</f>
        <v>15</v>
      </c>
      <c r="J56" s="1">
        <f>IF(Analysis4[[#This Row],[Chem]]="","",RANK(Analysis4[[#This Row],[Chem]],Analysis4[Chem],0))</f>
        <v>25</v>
      </c>
      <c r="K56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56" s="1">
        <f>IF(OR(Form4!I56&lt;&gt;"",Form4!J56&lt;&gt;"",Form4!K56&lt;&gt;""),ROUND((SUM(Form4!I56:'Form4'!K56)/220)*100,0),"")</f>
        <v>46</v>
      </c>
      <c r="M56" s="1">
        <f>IF(Analysis4[Chi]="","",RANK(Analysis4[[#This Row],[Chi]],Analysis4[Chi],0))</f>
        <v>18</v>
      </c>
      <c r="N56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56" s="1">
        <f>IF(OR(Form4!L56&lt;&gt;"",Form4!M56&lt;&gt;"",Form4!N56&lt;&gt;""),ROUND((SUM(Form4!L56:'Form4'!N56)/200)*100,0),"")</f>
        <v>41</v>
      </c>
      <c r="P56" s="1">
        <f>IF(Analysis4[Eng]="","",RANK(Analysis4[[#This Row],[Eng]],Analysis4[Eng],))</f>
        <v>35</v>
      </c>
      <c r="Q5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56" s="1">
        <f>IF(OR(Form4!O56&lt;&gt;"",Form4!P56&lt;&gt;""),ROUND((SUM(Form4!O56,Form4!P56)/210)*100,0),"")</f>
        <v>11</v>
      </c>
      <c r="S56" s="1">
        <f>IF(Analysis4[[#This Row],[Geo]]="","",RANK(Analysis4[Geo],Analysis4[Geo],0))</f>
        <v>42</v>
      </c>
      <c r="T56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56" s="1" t="str">
        <f>IF(OR(Form4!Q56&lt;&gt;"",Form4!R56&lt;&gt;""),ROUND((SUM(Form4!Q56,Form4!R56)/150)*100,0),"")</f>
        <v/>
      </c>
      <c r="V56" s="1" t="str">
        <f>IF(Analysis4[His]="","",RANK(Analysis4[[#This Row],[His]], Analysis4[His],0))</f>
        <v/>
      </c>
      <c r="W5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6" s="1">
        <f>IF(OR(Form4!S56&lt;&gt;"",Form4!T56&lt;&gt;""),ROUND((SUM(Form4!S56,Form4!T56)/200)*100,0),"")</f>
        <v>5</v>
      </c>
      <c r="Y56" s="1">
        <f>IF(Analysis4[Maths]="","",RANK(Analysis4[[#This Row],[Maths]],Analysis4[Maths],0))</f>
        <v>66</v>
      </c>
      <c r="Z56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56" s="1" t="str">
        <f>IF(OR(Form4!U56&lt;&gt;"",Form4!V56&lt;&gt;""),ROUND((SUM(Form4!U56,Form4!V56)/140)*100,0), "")</f>
        <v/>
      </c>
      <c r="AB56" s="1" t="str">
        <f>IF(Analysis4[[#This Row],[Phy]]="","",RANK(Analysis4[[#This Row],[Phy]],Analysis4[Phy],0))</f>
        <v/>
      </c>
      <c r="AC5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56" s="1">
        <f>IF(OR(Form4!W56&lt;&gt;"",Form4!X56&lt;&gt;""),ROUND((SUM(Form4!W56,Form4!X56)/150)*100,0), "")</f>
        <v>37</v>
      </c>
      <c r="AE56" s="1">
        <f>IF(Analysis4[Sod]="","",RANK(Analysis4[[#This Row],[Sod]],Analysis4[Sod], 0))</f>
        <v>32</v>
      </c>
      <c r="AF56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56" s="1" t="str">
        <f>IF(OR(Form4!Y56&lt;&gt;"",Form4!Z56&lt;&gt;""),ROUND((SUM(Form4!Y56,Form4!Z56)/170)*100,0), "")</f>
        <v/>
      </c>
      <c r="AH56" s="1" t="str">
        <f>IF(Analysis4[Bk]="","",RANK(Analysis4[[#This Row],[Bk]],Analysis4[Bk], 0))</f>
        <v/>
      </c>
      <c r="AI5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6" s="1"/>
      <c r="AK56" s="1"/>
    </row>
    <row r="57" spans="1:37" x14ac:dyDescent="0.25">
      <c r="A57" s="1" t="str">
        <f>IF(Form4!A57="","",Form4!A57)</f>
        <v>Isaac</v>
      </c>
      <c r="B57" s="1" t="str">
        <f>IF(Form4!B57="","",Form4!B57)</f>
        <v>Mwambene</v>
      </c>
      <c r="C57" s="1">
        <f>IF(OR(Form4!C57&lt;&gt;"",Form4!D57&lt;&gt;"" ),ROUND(((Form4!C57+Form4!D57)/140)*100,0),"")</f>
        <v>81</v>
      </c>
      <c r="D57" s="1">
        <f>IF(Analysis4[[#This Row],[Agr]]="","",RANK(Analysis4[[#This Row],[Agr]],Analysis4[Agr],0))</f>
        <v>2</v>
      </c>
      <c r="E57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1</v>
      </c>
      <c r="F57" s="1" t="str">
        <f>IF(OR(Form4!E57&lt;&gt;"",Form4!F57&lt;&gt;""),ROUND((SUM(Form4!E57,Form4!F57)/140)*100,0),"")</f>
        <v/>
      </c>
      <c r="G57" s="1" t="str">
        <f>IF(Analysis4[Bio]="","",RANK(Analysis4[[#This Row],[Bio]],Analysis4[Bio],0))</f>
        <v/>
      </c>
      <c r="H5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57" s="1">
        <f>IF(OR(Form4!G57&lt;&gt;"",Form4!H57&lt;&gt;""),ROUND((SUM(Form4!G57,Form4!H57)/140)*100,0),"")</f>
        <v>51</v>
      </c>
      <c r="J57" s="1">
        <f>IF(Analysis4[[#This Row],[Chem]]="","",RANK(Analysis4[[#This Row],[Chem]],Analysis4[Chem],0))</f>
        <v>4</v>
      </c>
      <c r="K57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6</v>
      </c>
      <c r="L57" s="1" t="str">
        <f>IF(OR(Form4!I57&lt;&gt;"",Form4!J57&lt;&gt;"",Form4!K57&lt;&gt;""),ROUND((SUM(Form4!I57:'Form4'!K57)/220)*100,0),"")</f>
        <v/>
      </c>
      <c r="M57" s="1" t="str">
        <f>IF(Analysis4[Chi]="","",RANK(Analysis4[[#This Row],[Chi]],Analysis4[Chi],0))</f>
        <v/>
      </c>
      <c r="N5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7" s="1">
        <f>IF(OR(Form4!L57&lt;&gt;"",Form4!M57&lt;&gt;"",Form4!N57&lt;&gt;""),ROUND((SUM(Form4!L57:'Form4'!N57)/200)*100,0),"")</f>
        <v>62</v>
      </c>
      <c r="P57" s="1">
        <f>IF(Analysis4[Eng]="","",RANK(Analysis4[[#This Row],[Eng]],Analysis4[Eng],))</f>
        <v>2</v>
      </c>
      <c r="Q5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4</v>
      </c>
      <c r="R57" s="1">
        <f>IF(OR(Form4!O57&lt;&gt;"",Form4!P57&lt;&gt;""),ROUND((SUM(Form4!O57,Form4!P57)/210)*100,0),"")</f>
        <v>55</v>
      </c>
      <c r="S57" s="1">
        <f>IF(Analysis4[[#This Row],[Geo]]="","",RANK(Analysis4[Geo],Analysis4[Geo],0))</f>
        <v>1</v>
      </c>
      <c r="T57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5</v>
      </c>
      <c r="U57" s="1" t="str">
        <f>IF(OR(Form4!Q57&lt;&gt;"",Form4!R57&lt;&gt;""),ROUND((SUM(Form4!Q57,Form4!R57)/150)*100,0),"")</f>
        <v/>
      </c>
      <c r="V57" s="1" t="str">
        <f>IF(Analysis4[His]="","",RANK(Analysis4[[#This Row],[His]], Analysis4[His],0))</f>
        <v/>
      </c>
      <c r="W5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7" s="1">
        <f>IF(OR(Form4!S57&lt;&gt;"",Form4!T57&lt;&gt;""),ROUND((SUM(Form4!S57,Form4!T57)/200)*100,0),"")</f>
        <v>95</v>
      </c>
      <c r="Y57" s="1">
        <f>IF(Analysis4[Maths]="","",RANK(Analysis4[[#This Row],[Maths]],Analysis4[Maths],0))</f>
        <v>2</v>
      </c>
      <c r="Z5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1</v>
      </c>
      <c r="AA57" s="1">
        <f>IF(OR(Form4!U57&lt;&gt;"",Form4!V57&lt;&gt;""),ROUND((SUM(Form4!U57,Form4!V57)/140)*100,0), "")</f>
        <v>76</v>
      </c>
      <c r="AB57" s="1">
        <f>IF(Analysis4[[#This Row],[Phy]]="","",RANK(Analysis4[[#This Row],[Phy]],Analysis4[Phy],0))</f>
        <v>1</v>
      </c>
      <c r="AC57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2</v>
      </c>
      <c r="AD57" s="1" t="str">
        <f>IF(OR(Form4!W57&lt;&gt;"",Form4!X57&lt;&gt;""),ROUND((SUM(Form4!W57,Form4!X57)/150)*100,0), "")</f>
        <v/>
      </c>
      <c r="AE57" s="1" t="str">
        <f>IF(Analysis4[Sod]="","",RANK(Analysis4[[#This Row],[Sod]],Analysis4[Sod], 0))</f>
        <v/>
      </c>
      <c r="AF5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7" s="1" t="str">
        <f>IF(OR(Form4!Y57&lt;&gt;"",Form4!Z57&lt;&gt;""),ROUND((SUM(Form4!Y57,Form4!Z57)/170)*100,0), "")</f>
        <v/>
      </c>
      <c r="AH57" s="1" t="str">
        <f>IF(Analysis4[Bk]="","",RANK(Analysis4[[#This Row],[Bk]],Analysis4[Bk], 0))</f>
        <v/>
      </c>
      <c r="AI5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7" s="1"/>
      <c r="AK57" s="1"/>
    </row>
    <row r="58" spans="1:37" x14ac:dyDescent="0.25">
      <c r="A58" s="1" t="str">
        <f>IF(Form4!A58="","",Form4!A58)</f>
        <v>Rodwell</v>
      </c>
      <c r="B58" s="1" t="str">
        <f>IF(Form4!B58="","",Form4!B58)</f>
        <v>Mwambene</v>
      </c>
      <c r="C58" s="1">
        <f>IF(OR(Form4!C58&lt;&gt;"",Form4!D58&lt;&gt;"" ),ROUND(((Form4!C58+Form4!D58)/140)*100,0),"")</f>
        <v>44</v>
      </c>
      <c r="D58" s="1">
        <f>IF(Analysis4[[#This Row],[Agr]]="","",RANK(Analysis4[[#This Row],[Agr]],Analysis4[Agr],0))</f>
        <v>26</v>
      </c>
      <c r="E58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8</v>
      </c>
      <c r="F58" s="1">
        <f>IF(OR(Form4!E58&lt;&gt;"",Form4!F58&lt;&gt;""),ROUND((SUM(Form4!E58,Form4!F58)/140)*100,0),"")</f>
        <v>36</v>
      </c>
      <c r="G58" s="1">
        <f>IF(Analysis4[Bio]="","",RANK(Analysis4[[#This Row],[Bio]],Analysis4[Bio],0))</f>
        <v>22</v>
      </c>
      <c r="H5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58" s="1">
        <f>IF(OR(Form4!G58&lt;&gt;"",Form4!H58&lt;&gt;""),ROUND((SUM(Form4!G58,Form4!H58)/140)*100,0),"")</f>
        <v>21</v>
      </c>
      <c r="J58" s="1">
        <f>IF(Analysis4[[#This Row],[Chem]]="","",RANK(Analysis4[[#This Row],[Chem]],Analysis4[Chem],0))</f>
        <v>15</v>
      </c>
      <c r="K58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58" s="1" t="str">
        <f>IF(OR(Form4!I58&lt;&gt;"",Form4!J58&lt;&gt;"",Form4!K58&lt;&gt;""),ROUND((SUM(Form4!I58:'Form4'!K58)/220)*100,0),"")</f>
        <v/>
      </c>
      <c r="M58" s="1" t="str">
        <f>IF(Analysis4[Chi]="","",RANK(Analysis4[[#This Row],[Chi]],Analysis4[Chi],0))</f>
        <v/>
      </c>
      <c r="N5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58" s="1">
        <f>IF(OR(Form4!L58&lt;&gt;"",Form4!M58&lt;&gt;"",Form4!N58&lt;&gt;""),ROUND((SUM(Form4!L58:'Form4'!N58)/200)*100,0),"")</f>
        <v>36</v>
      </c>
      <c r="P58" s="1">
        <f>IF(Analysis4[Eng]="","",RANK(Analysis4[[#This Row],[Eng]],Analysis4[Eng],))</f>
        <v>45</v>
      </c>
      <c r="Q5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58" s="1">
        <f>IF(OR(Form4!O58&lt;&gt;"",Form4!P58&lt;&gt;""),ROUND((SUM(Form4!O58,Form4!P58)/210)*100,0),"")</f>
        <v>24</v>
      </c>
      <c r="S58" s="1">
        <f>IF(Analysis4[[#This Row],[Geo]]="","",RANK(Analysis4[Geo],Analysis4[Geo],0))</f>
        <v>26</v>
      </c>
      <c r="T58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58" s="1" t="str">
        <f>IF(OR(Form4!Q58&lt;&gt;"",Form4!R58&lt;&gt;""),ROUND((SUM(Form4!Q58,Form4!R58)/150)*100,0),"")</f>
        <v/>
      </c>
      <c r="V58" s="1" t="str">
        <f>IF(Analysis4[His]="","",RANK(Analysis4[[#This Row],[His]], Analysis4[His],0))</f>
        <v/>
      </c>
      <c r="W5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8" s="1">
        <f>IF(OR(Form4!S58&lt;&gt;"",Form4!T58&lt;&gt;""),ROUND((SUM(Form4!S58,Form4!T58)/200)*100,0),"")</f>
        <v>50</v>
      </c>
      <c r="Y58" s="1">
        <f>IF(Analysis4[Maths]="","",RANK(Analysis4[[#This Row],[Maths]],Analysis4[Maths],0))</f>
        <v>14</v>
      </c>
      <c r="Z5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6</v>
      </c>
      <c r="AA58" s="1">
        <f>IF(OR(Form4!U58&lt;&gt;"",Form4!V58&lt;&gt;""),ROUND((SUM(Form4!U58,Form4!V58)/140)*100,0), "")</f>
        <v>28</v>
      </c>
      <c r="AB58" s="1">
        <f>IF(Analysis4[[#This Row],[Phy]]="","",RANK(Analysis4[[#This Row],[Phy]],Analysis4[Phy],0))</f>
        <v>21</v>
      </c>
      <c r="AC58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58" s="1" t="str">
        <f>IF(OR(Form4!W58&lt;&gt;"",Form4!X58&lt;&gt;""),ROUND((SUM(Form4!W58,Form4!X58)/150)*100,0), "")</f>
        <v/>
      </c>
      <c r="AE58" s="1" t="str">
        <f>IF(Analysis4[Sod]="","",RANK(Analysis4[[#This Row],[Sod]],Analysis4[Sod], 0))</f>
        <v/>
      </c>
      <c r="AF5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58" s="1" t="str">
        <f>IF(OR(Form4!Y58&lt;&gt;"",Form4!Z58&lt;&gt;""),ROUND((SUM(Form4!Y58,Form4!Z58)/170)*100,0), "")</f>
        <v/>
      </c>
      <c r="AH58" s="1" t="str">
        <f>IF(Analysis4[Bk]="","",RANK(Analysis4[[#This Row],[Bk]],Analysis4[Bk], 0))</f>
        <v/>
      </c>
      <c r="AI5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8" s="1"/>
      <c r="AK58" s="1"/>
    </row>
    <row r="59" spans="1:37" x14ac:dyDescent="0.25">
      <c r="A59" s="1" t="str">
        <f>IF(Form4!A59="","",Form4!A59)</f>
        <v>Jestinah</v>
      </c>
      <c r="B59" s="1" t="str">
        <f>IF(Form4!B59="","",Form4!B59)</f>
        <v>Mwamphachi</v>
      </c>
      <c r="C59" s="1">
        <f>IF(OR(Form4!C59&lt;&gt;"",Form4!D59&lt;&gt;"" ),ROUND(((Form4!C59+Form4!D59)/140)*100,0),"")</f>
        <v>49</v>
      </c>
      <c r="D59" s="1">
        <f>IF(Analysis4[[#This Row],[Agr]]="","",RANK(Analysis4[[#This Row],[Agr]],Analysis4[Agr],0))</f>
        <v>19</v>
      </c>
      <c r="E5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7</v>
      </c>
      <c r="F59" s="1">
        <f>IF(OR(Form4!E59&lt;&gt;"",Form4!F59&lt;&gt;""),ROUND((SUM(Form4!E59,Form4!F59)/140)*100,0),"")</f>
        <v>54</v>
      </c>
      <c r="G59" s="1">
        <f>IF(Analysis4[Bio]="","",RANK(Analysis4[[#This Row],[Bio]],Analysis4[Bio],0))</f>
        <v>6</v>
      </c>
      <c r="H5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6</v>
      </c>
      <c r="I59" s="1">
        <f>IF(OR(Form4!G59&lt;&gt;"",Form4!H59&lt;&gt;""),ROUND((SUM(Form4!G59,Form4!H59)/140)*100,0),"")</f>
        <v>14</v>
      </c>
      <c r="J59" s="1">
        <f>IF(Analysis4[[#This Row],[Chem]]="","",RANK(Analysis4[[#This Row],[Chem]],Analysis4[Chem],0))</f>
        <v>28</v>
      </c>
      <c r="K59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59" s="1">
        <f>IF(OR(Form4!I59&lt;&gt;"",Form4!J59&lt;&gt;"",Form4!K59&lt;&gt;""),ROUND((SUM(Form4!I59:'Form4'!K59)/220)*100,0),"")</f>
        <v>36</v>
      </c>
      <c r="M59" s="1">
        <f>IF(Analysis4[Chi]="","",RANK(Analysis4[[#This Row],[Chi]],Analysis4[Chi],0))</f>
        <v>41</v>
      </c>
      <c r="N5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59" s="1">
        <f>IF(OR(Form4!L59&lt;&gt;"",Form4!M59&lt;&gt;"",Form4!N59&lt;&gt;""),ROUND((SUM(Form4!L59:'Form4'!N59)/200)*100,0),"")</f>
        <v>48</v>
      </c>
      <c r="P59" s="1">
        <f>IF(Analysis4[Eng]="","",RANK(Analysis4[[#This Row],[Eng]],Analysis4[Eng],))</f>
        <v>18</v>
      </c>
      <c r="Q5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59" s="1" t="str">
        <f>IF(OR(Form4!O59&lt;&gt;"",Form4!P59&lt;&gt;""),ROUND((SUM(Form4!O59,Form4!P59)/210)*100,0),"")</f>
        <v/>
      </c>
      <c r="S59" s="1" t="str">
        <f>IF(Analysis4[[#This Row],[Geo]]="","",RANK(Analysis4[Geo],Analysis4[Geo],0))</f>
        <v/>
      </c>
      <c r="T5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59" s="1" t="str">
        <f>IF(OR(Form4!Q59&lt;&gt;"",Form4!R59&lt;&gt;""),ROUND((SUM(Form4!Q59,Form4!R59)/150)*100,0),"")</f>
        <v/>
      </c>
      <c r="V59" s="1" t="str">
        <f>IF(Analysis4[His]="","",RANK(Analysis4[[#This Row],[His]], Analysis4[His],0))</f>
        <v/>
      </c>
      <c r="W5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59" s="1">
        <f>IF(OR(Form4!S59&lt;&gt;"",Form4!T59&lt;&gt;""),ROUND((SUM(Form4!S59,Form4!T59)/200)*100,0),"")</f>
        <v>31</v>
      </c>
      <c r="Y59" s="1">
        <f>IF(Analysis4[Maths]="","",RANK(Analysis4[[#This Row],[Maths]],Analysis4[Maths],0))</f>
        <v>37</v>
      </c>
      <c r="Z5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59" s="1">
        <f>IF(OR(Form4!U59&lt;&gt;"",Form4!V59&lt;&gt;""),ROUND((SUM(Form4!U59,Form4!V59)/140)*100,0), "")</f>
        <v>49</v>
      </c>
      <c r="AB59" s="1">
        <f>IF(Analysis4[[#This Row],[Phy]]="","",RANK(Analysis4[[#This Row],[Phy]],Analysis4[Phy],0))</f>
        <v>7</v>
      </c>
      <c r="AC59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7</v>
      </c>
      <c r="AD59" s="1">
        <f>IF(OR(Form4!W59&lt;&gt;"",Form4!X59&lt;&gt;""),ROUND((SUM(Form4!W59,Form4!X59)/150)*100,0), "")</f>
        <v>48</v>
      </c>
      <c r="AE59" s="1">
        <f>IF(Analysis4[Sod]="","",RANK(Analysis4[[#This Row],[Sod]],Analysis4[Sod], 0))</f>
        <v>18</v>
      </c>
      <c r="AF59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59" s="1" t="str">
        <f>IF(OR(Form4!Y59&lt;&gt;"",Form4!Z59&lt;&gt;""),ROUND((SUM(Form4!Y59,Form4!Z59)/170)*100,0), "")</f>
        <v/>
      </c>
      <c r="AH59" s="1" t="str">
        <f>IF(Analysis4[Bk]="","",RANK(Analysis4[[#This Row],[Bk]],Analysis4[Bk], 0))</f>
        <v/>
      </c>
      <c r="AI5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59" s="1"/>
      <c r="AK59" s="1"/>
    </row>
    <row r="60" spans="1:37" x14ac:dyDescent="0.25">
      <c r="A60" s="1" t="str">
        <f>IF(Form4!A60="","",Form4!A60)</f>
        <v>Stanley</v>
      </c>
      <c r="B60" s="1" t="str">
        <f>IF(Form4!B60="","",Form4!B60)</f>
        <v>Mwaupighu</v>
      </c>
      <c r="C60" s="1">
        <f>IF(OR(Form4!C60&lt;&gt;"",Form4!D60&lt;&gt;"" ),ROUND(((Form4!C60+Form4!D60)/140)*100,0),"")</f>
        <v>34</v>
      </c>
      <c r="D60" s="1">
        <f>IF(Analysis4[[#This Row],[Agr]]="","",RANK(Analysis4[[#This Row],[Agr]],Analysis4[Agr],0))</f>
        <v>40</v>
      </c>
      <c r="E60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60" s="1">
        <f>IF(OR(Form4!E60&lt;&gt;"",Form4!F60&lt;&gt;""),ROUND((SUM(Form4!E60,Form4!F60)/140)*100,0),"")</f>
        <v>24</v>
      </c>
      <c r="G60" s="1">
        <f>IF(Analysis4[Bio]="","",RANK(Analysis4[[#This Row],[Bio]],Analysis4[Bio],0))</f>
        <v>44</v>
      </c>
      <c r="H6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0" s="1" t="str">
        <f>IF(OR(Form4!G60&lt;&gt;"",Form4!H60&lt;&gt;""),ROUND((SUM(Form4!G60,Form4!H60)/140)*100,0),"")</f>
        <v/>
      </c>
      <c r="J60" s="1" t="str">
        <f>IF(Analysis4[[#This Row],[Chem]]="","",RANK(Analysis4[[#This Row],[Chem]],Analysis4[Chem],0))</f>
        <v/>
      </c>
      <c r="K6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0" s="1" t="str">
        <f>IF(OR(Form4!I60&lt;&gt;"",Form4!J60&lt;&gt;"",Form4!K60&lt;&gt;""),ROUND((SUM(Form4!I60:'Form4'!K60)/220)*100,0),"")</f>
        <v/>
      </c>
      <c r="M60" s="1" t="str">
        <f>IF(Analysis4[Chi]="","",RANK(Analysis4[[#This Row],[Chi]],Analysis4[Chi],0))</f>
        <v/>
      </c>
      <c r="N6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0" s="1">
        <f>IF(OR(Form4!L60&lt;&gt;"",Form4!M60&lt;&gt;"",Form4!N60&lt;&gt;""),ROUND((SUM(Form4!L60:'Form4'!N60)/200)*100,0),"")</f>
        <v>35</v>
      </c>
      <c r="P60" s="1">
        <f>IF(Analysis4[Eng]="","",RANK(Analysis4[[#This Row],[Eng]],Analysis4[Eng],))</f>
        <v>46</v>
      </c>
      <c r="Q6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60" s="1">
        <f>IF(OR(Form4!O60&lt;&gt;"",Form4!P60&lt;&gt;""),ROUND((SUM(Form4!O60,Form4!P60)/210)*100,0),"")</f>
        <v>29</v>
      </c>
      <c r="S60" s="1">
        <f>IF(Analysis4[[#This Row],[Geo]]="","",RANK(Analysis4[Geo],Analysis4[Geo],0))</f>
        <v>21</v>
      </c>
      <c r="T60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60" s="1">
        <f>IF(OR(Form4!Q60&lt;&gt;"",Form4!R60&lt;&gt;""),ROUND((SUM(Form4!Q60,Form4!R60)/150)*100,0),"")</f>
        <v>44</v>
      </c>
      <c r="V60" s="1">
        <f>IF(Analysis4[His]="","",RANK(Analysis4[[#This Row],[His]], Analysis4[His],0))</f>
        <v>6</v>
      </c>
      <c r="W60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8</v>
      </c>
      <c r="X60" s="1" t="str">
        <f>IF(OR(Form4!S60&lt;&gt;"",Form4!T60&lt;&gt;""),ROUND((SUM(Form4!S60,Form4!T60)/200)*100,0),"")</f>
        <v/>
      </c>
      <c r="Y60" s="1" t="str">
        <f>IF(Analysis4[Maths]="","",RANK(Analysis4[[#This Row],[Maths]],Analysis4[Maths],0))</f>
        <v/>
      </c>
      <c r="Z6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60" s="1" t="str">
        <f>IF(OR(Form4!U60&lt;&gt;"",Form4!V60&lt;&gt;""),ROUND((SUM(Form4!U60,Form4!V60)/140)*100,0), "")</f>
        <v/>
      </c>
      <c r="AB60" s="1" t="str">
        <f>IF(Analysis4[[#This Row],[Phy]]="","",RANK(Analysis4[[#This Row],[Phy]],Analysis4[Phy],0))</f>
        <v/>
      </c>
      <c r="AC6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0" s="1">
        <f>IF(OR(Form4!W60&lt;&gt;"",Form4!X60&lt;&gt;""),ROUND((SUM(Form4!W60,Form4!X60)/150)*100,0), "")</f>
        <v>47</v>
      </c>
      <c r="AE60" s="1">
        <f>IF(Analysis4[Sod]="","",RANK(Analysis4[[#This Row],[Sod]],Analysis4[Sod], 0))</f>
        <v>20</v>
      </c>
      <c r="AF60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60" s="1" t="str">
        <f>IF(OR(Form4!Y60&lt;&gt;"",Form4!Z60&lt;&gt;""),ROUND((SUM(Form4!Y60,Form4!Z60)/170)*100,0), "")</f>
        <v/>
      </c>
      <c r="AH60" s="1" t="str">
        <f>IF(Analysis4[Bk]="","",RANK(Analysis4[[#This Row],[Bk]],Analysis4[Bk], 0))</f>
        <v/>
      </c>
      <c r="AI6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0" s="1"/>
      <c r="AK60" s="1"/>
    </row>
    <row r="61" spans="1:37" x14ac:dyDescent="0.25">
      <c r="A61" s="1" t="str">
        <f>IF(Form4!A61="","",Form4!A61)</f>
        <v>Pilirani</v>
      </c>
      <c r="B61" s="1" t="str">
        <f>IF(Form4!B61="","",Form4!B61)</f>
        <v>Mwenechanya</v>
      </c>
      <c r="C61" s="1">
        <f>IF(OR(Form4!C61&lt;&gt;"",Form4!D61&lt;&gt;"" ),ROUND(((Form4!C61+Form4!D61)/140)*100,0),"")</f>
        <v>34</v>
      </c>
      <c r="D61" s="1">
        <f>IF(Analysis4[[#This Row],[Agr]]="","",RANK(Analysis4[[#This Row],[Agr]],Analysis4[Agr],0))</f>
        <v>40</v>
      </c>
      <c r="E61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61" s="1">
        <f>IF(OR(Form4!E61&lt;&gt;"",Form4!F61&lt;&gt;""),ROUND((SUM(Form4!E61,Form4!F61)/140)*100,0),"")</f>
        <v>29</v>
      </c>
      <c r="G61" s="1">
        <f>IF(Analysis4[Bio]="","",RANK(Analysis4[[#This Row],[Bio]],Analysis4[Bio],0))</f>
        <v>32</v>
      </c>
      <c r="H61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1" s="1" t="str">
        <f>IF(OR(Form4!G61&lt;&gt;"",Form4!H61&lt;&gt;""),ROUND((SUM(Form4!G61,Form4!H61)/140)*100,0),"")</f>
        <v/>
      </c>
      <c r="J61" s="1" t="str">
        <f>IF(Analysis4[[#This Row],[Chem]]="","",RANK(Analysis4[[#This Row],[Chem]],Analysis4[Chem],0))</f>
        <v/>
      </c>
      <c r="K6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1" s="1">
        <f>IF(OR(Form4!I61&lt;&gt;"",Form4!J61&lt;&gt;"",Form4!K61&lt;&gt;""),ROUND((SUM(Form4!I61:'Form4'!K61)/220)*100,0),"")</f>
        <v>49</v>
      </c>
      <c r="M61" s="1">
        <f>IF(Analysis4[Chi]="","",RANK(Analysis4[[#This Row],[Chi]],Analysis4[Chi],0))</f>
        <v>12</v>
      </c>
      <c r="N61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61" s="1">
        <f>IF(OR(Form4!L61&lt;&gt;"",Form4!M61&lt;&gt;"",Form4!N61&lt;&gt;""),ROUND((SUM(Form4!L61:'Form4'!N61)/200)*100,0),"")</f>
        <v>47</v>
      </c>
      <c r="P61" s="1">
        <f>IF(Analysis4[Eng]="","",RANK(Analysis4[[#This Row],[Eng]],Analysis4[Eng],))</f>
        <v>22</v>
      </c>
      <c r="Q61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61" s="1">
        <f>IF(OR(Form4!O61&lt;&gt;"",Form4!P61&lt;&gt;""),ROUND((SUM(Form4!O61,Form4!P61)/210)*100,0),"")</f>
        <v>28</v>
      </c>
      <c r="S61" s="1">
        <f>IF(Analysis4[[#This Row],[Geo]]="","",RANK(Analysis4[Geo],Analysis4[Geo],0))</f>
        <v>23</v>
      </c>
      <c r="T61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61" s="1">
        <f>IF(OR(Form4!Q61&lt;&gt;"",Form4!R61&lt;&gt;""),ROUND((SUM(Form4!Q61,Form4!R61)/150)*100,0),"")</f>
        <v>50</v>
      </c>
      <c r="V61" s="1">
        <f>IF(Analysis4[His]="","",RANK(Analysis4[[#This Row],[His]], Analysis4[His],0))</f>
        <v>5</v>
      </c>
      <c r="W61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6</v>
      </c>
      <c r="X61" s="1">
        <f>IF(OR(Form4!S61&lt;&gt;"",Form4!T61&lt;&gt;""),ROUND((SUM(Form4!S61,Form4!T61)/200)*100,0),"")</f>
        <v>33</v>
      </c>
      <c r="Y61" s="1">
        <f>IF(Analysis4[Maths]="","",RANK(Analysis4[[#This Row],[Maths]],Analysis4[Maths],0))</f>
        <v>35</v>
      </c>
      <c r="Z61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61" s="1" t="str">
        <f>IF(OR(Form4!U61&lt;&gt;"",Form4!V61&lt;&gt;""),ROUND((SUM(Form4!U61,Form4!V61)/140)*100,0), "")</f>
        <v/>
      </c>
      <c r="AB61" s="1" t="str">
        <f>IF(Analysis4[[#This Row],[Phy]]="","",RANK(Analysis4[[#This Row],[Phy]],Analysis4[Phy],0))</f>
        <v/>
      </c>
      <c r="AC6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1" s="1" t="str">
        <f>IF(OR(Form4!W61&lt;&gt;"",Form4!X61&lt;&gt;""),ROUND((SUM(Form4!W61,Form4!X61)/150)*100,0), "")</f>
        <v/>
      </c>
      <c r="AE61" s="1" t="str">
        <f>IF(Analysis4[Sod]="","",RANK(Analysis4[[#This Row],[Sod]],Analysis4[Sod], 0))</f>
        <v/>
      </c>
      <c r="AF6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1" s="1">
        <f>IF(OR(Form4!Y61&lt;&gt;"",Form4!Z61&lt;&gt;""),ROUND((SUM(Form4!Y61,Form4!Z61)/170)*100,0), "")</f>
        <v>43</v>
      </c>
      <c r="AH61" s="1">
        <f>IF(Analysis4[Bk]="","",RANK(Analysis4[[#This Row],[Bk]],Analysis4[Bk], 0))</f>
        <v>5</v>
      </c>
      <c r="AI61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8</v>
      </c>
      <c r="AJ61" s="1"/>
      <c r="AK61" s="1"/>
    </row>
    <row r="62" spans="1:37" x14ac:dyDescent="0.25">
      <c r="A62" s="1" t="str">
        <f>IF(Form4!A62="","",Form4!A62)</f>
        <v>Japhali</v>
      </c>
      <c r="B62" s="1" t="str">
        <f>IF(Form4!B62="","",Form4!B62)</f>
        <v>Nkhoma</v>
      </c>
      <c r="C62" s="1">
        <f>IF(OR(Form4!C62&lt;&gt;"",Form4!D62&lt;&gt;"" ),ROUND(((Form4!C62+Form4!D62)/140)*100,0),"")</f>
        <v>45</v>
      </c>
      <c r="D62" s="1">
        <f>IF(Analysis4[[#This Row],[Agr]]="","",RANK(Analysis4[[#This Row],[Agr]],Analysis4[Agr],0))</f>
        <v>24</v>
      </c>
      <c r="E6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7</v>
      </c>
      <c r="F62" s="1">
        <f>IF(OR(Form4!E62&lt;&gt;"",Form4!F62&lt;&gt;""),ROUND((SUM(Form4!E62,Form4!F62)/140)*100,0),"")</f>
        <v>39</v>
      </c>
      <c r="G62" s="1">
        <f>IF(Analysis4[Bio]="","",RANK(Analysis4[[#This Row],[Bio]],Analysis4[Bio],0))</f>
        <v>18</v>
      </c>
      <c r="H62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2" s="1" t="str">
        <f>IF(OR(Form4!G62&lt;&gt;"",Form4!H62&lt;&gt;""),ROUND((SUM(Form4!G62,Form4!H62)/140)*100,0),"")</f>
        <v/>
      </c>
      <c r="J62" s="1" t="str">
        <f>IF(Analysis4[[#This Row],[Chem]]="","",RANK(Analysis4[[#This Row],[Chem]],Analysis4[Chem],0))</f>
        <v/>
      </c>
      <c r="K6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2" s="1" t="str">
        <f>IF(OR(Form4!I62&lt;&gt;"",Form4!J62&lt;&gt;"",Form4!K62&lt;&gt;""),ROUND((SUM(Form4!I62:'Form4'!K62)/220)*100,0),"")</f>
        <v/>
      </c>
      <c r="M62" s="1" t="str">
        <f>IF(Analysis4[Chi]="","",RANK(Analysis4[[#This Row],[Chi]],Analysis4[Chi],0))</f>
        <v/>
      </c>
      <c r="N6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2" s="1">
        <f>IF(OR(Form4!L62&lt;&gt;"",Form4!M62&lt;&gt;"",Form4!N62&lt;&gt;""),ROUND((SUM(Form4!L62:'Form4'!N62)/200)*100,0),"")</f>
        <v>49</v>
      </c>
      <c r="P62" s="1">
        <f>IF(Analysis4[Eng]="","",RANK(Analysis4[[#This Row],[Eng]],Analysis4[Eng],))</f>
        <v>13</v>
      </c>
      <c r="Q6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62" s="1">
        <f>IF(OR(Form4!O62&lt;&gt;"",Form4!P62&lt;&gt;""),ROUND((SUM(Form4!O62,Form4!P62)/210)*100,0),"")</f>
        <v>51</v>
      </c>
      <c r="S62" s="1">
        <f>IF(Analysis4[[#This Row],[Geo]]="","",RANK(Analysis4[Geo],Analysis4[Geo],0))</f>
        <v>2</v>
      </c>
      <c r="T62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6</v>
      </c>
      <c r="U62" s="1" t="str">
        <f>IF(OR(Form4!Q62&lt;&gt;"",Form4!R62&lt;&gt;""),ROUND((SUM(Form4!Q62,Form4!R62)/150)*100,0),"")</f>
        <v/>
      </c>
      <c r="V62" s="1" t="str">
        <f>IF(Analysis4[His]="","",RANK(Analysis4[[#This Row],[His]], Analysis4[His],0))</f>
        <v/>
      </c>
      <c r="W6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2" s="1">
        <f>IF(OR(Form4!S62&lt;&gt;"",Form4!T62&lt;&gt;""),ROUND((SUM(Form4!S62,Form4!T62)/200)*100,0),"")</f>
        <v>42</v>
      </c>
      <c r="Y62" s="1">
        <f>IF(Analysis4[Maths]="","",RANK(Analysis4[[#This Row],[Maths]],Analysis4[Maths],0))</f>
        <v>23</v>
      </c>
      <c r="Z62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8</v>
      </c>
      <c r="AA62" s="1">
        <f>IF(OR(Form4!U62&lt;&gt;"",Form4!V62&lt;&gt;""),ROUND((SUM(Form4!U62,Form4!V62)/140)*100,0), "")</f>
        <v>39</v>
      </c>
      <c r="AB62" s="1">
        <f>IF(Analysis4[[#This Row],[Phy]]="","",RANK(Analysis4[[#This Row],[Phy]],Analysis4[Phy],0))</f>
        <v>9</v>
      </c>
      <c r="AC62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62" s="1">
        <f>IF(OR(Form4!W62&lt;&gt;"",Form4!X62&lt;&gt;""),ROUND((SUM(Form4!W62,Form4!X62)/150)*100,0), "")</f>
        <v>55</v>
      </c>
      <c r="AE62" s="1">
        <f>IF(Analysis4[Sod]="","",RANK(Analysis4[[#This Row],[Sod]],Analysis4[Sod], 0))</f>
        <v>7</v>
      </c>
      <c r="AF6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5</v>
      </c>
      <c r="AG62" s="1" t="str">
        <f>IF(OR(Form4!Y62&lt;&gt;"",Form4!Z62&lt;&gt;""),ROUND((SUM(Form4!Y62,Form4!Z62)/170)*100,0), "")</f>
        <v/>
      </c>
      <c r="AH62" s="1" t="str">
        <f>IF(Analysis4[Bk]="","",RANK(Analysis4[[#This Row],[Bk]],Analysis4[Bk], 0))</f>
        <v/>
      </c>
      <c r="AI6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2" s="1"/>
      <c r="AK62" s="1"/>
    </row>
    <row r="63" spans="1:37" x14ac:dyDescent="0.25">
      <c r="A63" s="1" t="str">
        <f>IF(Form4!A63="","",Form4!A63)</f>
        <v>Merryness</v>
      </c>
      <c r="B63" s="1" t="str">
        <f>IF(Form4!B63="","",Form4!B63)</f>
        <v>Nkhonya</v>
      </c>
      <c r="C63" s="1">
        <f>IF(OR(Form4!C63&lt;&gt;"",Form4!D63&lt;&gt;"" ),ROUND(((Form4!C63+Form4!D63)/140)*100,0),"")</f>
        <v>34</v>
      </c>
      <c r="D63" s="1">
        <f>IF(Analysis4[[#This Row],[Agr]]="","",RANK(Analysis4[[#This Row],[Agr]],Analysis4[Agr],0))</f>
        <v>40</v>
      </c>
      <c r="E6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63" s="1">
        <f>IF(OR(Form4!E63&lt;&gt;"",Form4!F63&lt;&gt;""),ROUND((SUM(Form4!E63,Form4!F63)/140)*100,0),"")</f>
        <v>36</v>
      </c>
      <c r="G63" s="1">
        <f>IF(Analysis4[Bio]="","",RANK(Analysis4[[#This Row],[Bio]],Analysis4[Bio],0))</f>
        <v>22</v>
      </c>
      <c r="H6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3" s="1" t="str">
        <f>IF(OR(Form4!G63&lt;&gt;"",Form4!H63&lt;&gt;""),ROUND((SUM(Form4!G63,Form4!H63)/140)*100,0),"")</f>
        <v/>
      </c>
      <c r="J63" s="1" t="str">
        <f>IF(Analysis4[[#This Row],[Chem]]="","",RANK(Analysis4[[#This Row],[Chem]],Analysis4[Chem],0))</f>
        <v/>
      </c>
      <c r="K6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3" s="1">
        <f>IF(OR(Form4!I63&lt;&gt;"",Form4!J63&lt;&gt;"",Form4!K63&lt;&gt;""),ROUND((SUM(Form4!I63:'Form4'!K63)/220)*100,0),"")</f>
        <v>45</v>
      </c>
      <c r="M63" s="1">
        <f>IF(Analysis4[Chi]="","",RANK(Analysis4[[#This Row],[Chi]],Analysis4[Chi],0))</f>
        <v>19</v>
      </c>
      <c r="N63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63" s="1">
        <f>IF(OR(Form4!L63&lt;&gt;"",Form4!M63&lt;&gt;"",Form4!N63&lt;&gt;""),ROUND((SUM(Form4!L63:'Form4'!N63)/200)*100,0),"")</f>
        <v>33</v>
      </c>
      <c r="P63" s="1">
        <f>IF(Analysis4[Eng]="","",RANK(Analysis4[[#This Row],[Eng]],Analysis4[Eng],))</f>
        <v>49</v>
      </c>
      <c r="Q6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63" s="1">
        <f>IF(OR(Form4!O63&lt;&gt;"",Form4!P63&lt;&gt;""),ROUND((SUM(Form4!O63,Form4!P63)/210)*100,0),"")</f>
        <v>33</v>
      </c>
      <c r="S63" s="1">
        <f>IF(Analysis4[[#This Row],[Geo]]="","",RANK(Analysis4[Geo],Analysis4[Geo],0))</f>
        <v>17</v>
      </c>
      <c r="T63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63" s="1">
        <f>IF(OR(Form4!Q63&lt;&gt;"",Form4!R63&lt;&gt;""),ROUND((SUM(Form4!Q63,Form4!R63)/150)*100,0),"")</f>
        <v>40</v>
      </c>
      <c r="V63" s="1">
        <f>IF(Analysis4[His]="","",RANK(Analysis4[[#This Row],[His]], Analysis4[His],0))</f>
        <v>10</v>
      </c>
      <c r="W63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8</v>
      </c>
      <c r="X63" s="1">
        <f>IF(OR(Form4!S63&lt;&gt;"",Form4!T63&lt;&gt;""),ROUND((SUM(Form4!S63,Form4!T63)/200)*100,0),"")</f>
        <v>24</v>
      </c>
      <c r="Y63" s="1">
        <f>IF(Analysis4[Maths]="","",RANK(Analysis4[[#This Row],[Maths]],Analysis4[Maths],0))</f>
        <v>42</v>
      </c>
      <c r="Z6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63" s="1" t="str">
        <f>IF(OR(Form4!U63&lt;&gt;"",Form4!V63&lt;&gt;""),ROUND((SUM(Form4!U63,Form4!V63)/140)*100,0), "")</f>
        <v/>
      </c>
      <c r="AB63" s="1" t="str">
        <f>IF(Analysis4[[#This Row],[Phy]]="","",RANK(Analysis4[[#This Row],[Phy]],Analysis4[Phy],0))</f>
        <v/>
      </c>
      <c r="AC6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3" s="1">
        <f>IF(OR(Form4!W63&lt;&gt;"",Form4!X63&lt;&gt;""),ROUND((SUM(Form4!W63,Form4!X63)/150)*100,0), "")</f>
        <v>48</v>
      </c>
      <c r="AE63" s="1">
        <f>IF(Analysis4[Sod]="","",RANK(Analysis4[[#This Row],[Sod]],Analysis4[Sod], 0))</f>
        <v>18</v>
      </c>
      <c r="AF63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63" s="1" t="str">
        <f>IF(OR(Form4!Y63&lt;&gt;"",Form4!Z63&lt;&gt;""),ROUND((SUM(Form4!Y63,Form4!Z63)/170)*100,0), "")</f>
        <v/>
      </c>
      <c r="AH63" s="1" t="str">
        <f>IF(Analysis4[Bk]="","",RANK(Analysis4[[#This Row],[Bk]],Analysis4[Bk], 0))</f>
        <v/>
      </c>
      <c r="AI6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3" s="1"/>
      <c r="AK63" s="1"/>
    </row>
    <row r="64" spans="1:37" x14ac:dyDescent="0.25">
      <c r="A64" s="1" t="str">
        <f>IF(Form4!A64="","",Form4!A64)</f>
        <v>Dickson</v>
      </c>
      <c r="B64" s="1" t="str">
        <f>IF(Form4!B64="","",Form4!B64)</f>
        <v>Nyirenda</v>
      </c>
      <c r="C64" s="1">
        <f>IF(OR(Form4!C64&lt;&gt;"",Form4!D64&lt;&gt;"" ),ROUND(((Form4!C64+Form4!D64)/140)*100,0),"")</f>
        <v>69</v>
      </c>
      <c r="D64" s="1">
        <f>IF(Analysis4[[#This Row],[Agr]]="","",RANK(Analysis4[[#This Row],[Agr]],Analysis4[Agr],0))</f>
        <v>6</v>
      </c>
      <c r="E64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3</v>
      </c>
      <c r="F64" s="1">
        <f>IF(OR(Form4!E64&lt;&gt;"",Form4!F64&lt;&gt;""),ROUND((SUM(Form4!E64,Form4!F64)/140)*100,0),"")</f>
        <v>56</v>
      </c>
      <c r="G64" s="1">
        <f>IF(Analysis4[Bio]="","",RANK(Analysis4[[#This Row],[Bio]],Analysis4[Bio],0))</f>
        <v>3</v>
      </c>
      <c r="H64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5</v>
      </c>
      <c r="I64" s="1">
        <f>IF(OR(Form4!G64&lt;&gt;"",Form4!H64&lt;&gt;""),ROUND((SUM(Form4!G64,Form4!H64)/140)*100,0),"")</f>
        <v>57</v>
      </c>
      <c r="J64" s="1">
        <f>IF(Analysis4[[#This Row],[Chem]]="","",RANK(Analysis4[[#This Row],[Chem]],Analysis4[Chem],0))</f>
        <v>2</v>
      </c>
      <c r="K64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5</v>
      </c>
      <c r="L64" s="1">
        <f>IF(OR(Form4!I64&lt;&gt;"",Form4!J64&lt;&gt;"",Form4!K64&lt;&gt;""),ROUND((SUM(Form4!I64:'Form4'!K64)/220)*100,0),"")</f>
        <v>68</v>
      </c>
      <c r="M64" s="1">
        <f>IF(Analysis4[Chi]="","",RANK(Analysis4[[#This Row],[Chi]],Analysis4[Chi],0))</f>
        <v>2</v>
      </c>
      <c r="N64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3</v>
      </c>
      <c r="O64" s="1">
        <f>IF(OR(Form4!L64&lt;&gt;"",Form4!M64&lt;&gt;"",Form4!N64&lt;&gt;""),ROUND((SUM(Form4!L64:'Form4'!N64)/200)*100,0),"")</f>
        <v>56</v>
      </c>
      <c r="P64" s="1">
        <f>IF(Analysis4[Eng]="","",RANK(Analysis4[[#This Row],[Eng]],Analysis4[Eng],))</f>
        <v>7</v>
      </c>
      <c r="Q6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5</v>
      </c>
      <c r="R64" s="1">
        <f>IF(OR(Form4!O64&lt;&gt;"",Form4!P64&lt;&gt;""),ROUND((SUM(Form4!O64,Form4!P64)/210)*100,0),"")</f>
        <v>45</v>
      </c>
      <c r="S64" s="1">
        <f>IF(Analysis4[[#This Row],[Geo]]="","",RANK(Analysis4[Geo],Analysis4[Geo],0))</f>
        <v>6</v>
      </c>
      <c r="T64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7</v>
      </c>
      <c r="U64" s="1" t="str">
        <f>IF(OR(Form4!Q64&lt;&gt;"",Form4!R64&lt;&gt;""),ROUND((SUM(Form4!Q64,Form4!R64)/150)*100,0),"")</f>
        <v/>
      </c>
      <c r="V64" s="1" t="str">
        <f>IF(Analysis4[His]="","",RANK(Analysis4[[#This Row],[His]], Analysis4[His],0))</f>
        <v/>
      </c>
      <c r="W6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4" s="1">
        <f>IF(OR(Form4!S64&lt;&gt;"",Form4!T64&lt;&gt;""),ROUND((SUM(Form4!S64,Form4!T64)/200)*100,0),"")</f>
        <v>93</v>
      </c>
      <c r="Y64" s="1">
        <f>IF(Analysis4[Maths]="","",RANK(Analysis4[[#This Row],[Maths]],Analysis4[Maths],0))</f>
        <v>3</v>
      </c>
      <c r="Z6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1</v>
      </c>
      <c r="AA64" s="1">
        <f>IF(OR(Form4!U64&lt;&gt;"",Form4!V64&lt;&gt;""),ROUND((SUM(Form4!U64,Form4!V64)/140)*100,0), "")</f>
        <v>55</v>
      </c>
      <c r="AB64" s="1">
        <f>IF(Analysis4[[#This Row],[Phy]]="","",RANK(Analysis4[[#This Row],[Phy]],Analysis4[Phy],0))</f>
        <v>4</v>
      </c>
      <c r="AC64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5</v>
      </c>
      <c r="AD64" s="1" t="str">
        <f>IF(OR(Form4!W64&lt;&gt;"",Form4!X64&lt;&gt;""),ROUND((SUM(Form4!W64,Form4!X64)/150)*100,0), "")</f>
        <v/>
      </c>
      <c r="AE64" s="1" t="str">
        <f>IF(Analysis4[Sod]="","",RANK(Analysis4[[#This Row],[Sod]],Analysis4[Sod], 0))</f>
        <v/>
      </c>
      <c r="AF6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4" s="1" t="str">
        <f>IF(OR(Form4!Y64&lt;&gt;"",Form4!Z64&lt;&gt;""),ROUND((SUM(Form4!Y64,Form4!Z64)/170)*100,0), "")</f>
        <v/>
      </c>
      <c r="AH64" s="1" t="str">
        <f>IF(Analysis4[Bk]="","",RANK(Analysis4[[#This Row],[Bk]],Analysis4[Bk], 0))</f>
        <v/>
      </c>
      <c r="AI6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4" s="1"/>
      <c r="AK64" s="1"/>
    </row>
    <row r="65" spans="1:37" x14ac:dyDescent="0.25">
      <c r="A65" s="1" t="str">
        <f>IF(Form4!A65="","",Form4!A65)</f>
        <v>Donald</v>
      </c>
      <c r="B65" s="1" t="str">
        <f>IF(Form4!B65="","",Form4!B65)</f>
        <v>Nyondo</v>
      </c>
      <c r="C65" s="1">
        <f>IF(OR(Form4!C65&lt;&gt;"",Form4!D65&lt;&gt;"" ),ROUND(((Form4!C65+Form4!D65)/140)*100,0),"")</f>
        <v>21</v>
      </c>
      <c r="D65" s="1">
        <f>IF(Analysis4[[#This Row],[Agr]]="","",RANK(Analysis4[[#This Row],[Agr]],Analysis4[Agr],0))</f>
        <v>53</v>
      </c>
      <c r="E65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65" s="1">
        <f>IF(OR(Form4!E65&lt;&gt;"",Form4!F65&lt;&gt;""),ROUND((SUM(Form4!E65,Form4!F65)/140)*100,0),"")</f>
        <v>9</v>
      </c>
      <c r="G65" s="1">
        <f>IF(Analysis4[Bio]="","",RANK(Analysis4[[#This Row],[Bio]],Analysis4[Bio],0))</f>
        <v>68</v>
      </c>
      <c r="H6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5" s="1" t="str">
        <f>IF(OR(Form4!G65&lt;&gt;"",Form4!H65&lt;&gt;""),ROUND((SUM(Form4!G65,Form4!H65)/140)*100,0),"")</f>
        <v/>
      </c>
      <c r="J65" s="1" t="str">
        <f>IF(Analysis4[[#This Row],[Chem]]="","",RANK(Analysis4[[#This Row],[Chem]],Analysis4[Chem],0))</f>
        <v/>
      </c>
      <c r="K6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5" s="1" t="str">
        <f>IF(OR(Form4!I65&lt;&gt;"",Form4!J65&lt;&gt;"",Form4!K65&lt;&gt;""),ROUND((SUM(Form4!I65:'Form4'!K65)/220)*100,0),"")</f>
        <v/>
      </c>
      <c r="M65" s="1" t="str">
        <f>IF(Analysis4[Chi]="","",RANK(Analysis4[[#This Row],[Chi]],Analysis4[Chi],0))</f>
        <v/>
      </c>
      <c r="N6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65" s="1">
        <f>IF(OR(Form4!L65&lt;&gt;"",Form4!M65&lt;&gt;"",Form4!N65&lt;&gt;""),ROUND((SUM(Form4!L65:'Form4'!N65)/200)*100,0),"")</f>
        <v>17</v>
      </c>
      <c r="P65" s="1">
        <f>IF(Analysis4[Eng]="","",RANK(Analysis4[[#This Row],[Eng]],Analysis4[Eng],))</f>
        <v>77</v>
      </c>
      <c r="Q6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65" s="1">
        <f>IF(OR(Form4!O65&lt;&gt;"",Form4!P65&lt;&gt;""),ROUND((SUM(Form4!O65,Form4!P65)/210)*100,0),"")</f>
        <v>11</v>
      </c>
      <c r="S65" s="1">
        <f>IF(Analysis4[[#This Row],[Geo]]="","",RANK(Analysis4[Geo],Analysis4[Geo],0))</f>
        <v>42</v>
      </c>
      <c r="T65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65" s="1" t="str">
        <f>IF(OR(Form4!Q65&lt;&gt;"",Form4!R65&lt;&gt;""),ROUND((SUM(Form4!Q65,Form4!R65)/150)*100,0),"")</f>
        <v/>
      </c>
      <c r="V65" s="1" t="str">
        <f>IF(Analysis4[His]="","",RANK(Analysis4[[#This Row],[His]], Analysis4[His],0))</f>
        <v/>
      </c>
      <c r="W6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5" s="1">
        <f>IF(OR(Form4!S65&lt;&gt;"",Form4!T65&lt;&gt;""),ROUND((SUM(Form4!S65,Form4!T65)/200)*100,0),"")</f>
        <v>9</v>
      </c>
      <c r="Y65" s="1">
        <f>IF(Analysis4[Maths]="","",RANK(Analysis4[[#This Row],[Maths]],Analysis4[Maths],0))</f>
        <v>61</v>
      </c>
      <c r="Z6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65" s="1" t="str">
        <f>IF(OR(Form4!U65&lt;&gt;"",Form4!V65&lt;&gt;""),ROUND((SUM(Form4!U65,Form4!V65)/140)*100,0), "")</f>
        <v/>
      </c>
      <c r="AB65" s="1" t="str">
        <f>IF(Analysis4[[#This Row],[Phy]]="","",RANK(Analysis4[[#This Row],[Phy]],Analysis4[Phy],0))</f>
        <v/>
      </c>
      <c r="AC6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5" s="1">
        <f>IF(OR(Form4!W65&lt;&gt;"",Form4!X65&lt;&gt;""),ROUND((SUM(Form4!W65,Form4!X65)/150)*100,0), "")</f>
        <v>19</v>
      </c>
      <c r="AE65" s="1">
        <f>IF(Analysis4[Sod]="","",RANK(Analysis4[[#This Row],[Sod]],Analysis4[Sod], 0))</f>
        <v>47</v>
      </c>
      <c r="AF65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65" s="1" t="str">
        <f>IF(OR(Form4!Y65&lt;&gt;"",Form4!Z65&lt;&gt;""),ROUND((SUM(Form4!Y65,Form4!Z65)/170)*100,0), "")</f>
        <v/>
      </c>
      <c r="AH65" s="1" t="str">
        <f>IF(Analysis4[Bk]="","",RANK(Analysis4[[#This Row],[Bk]],Analysis4[Bk], 0))</f>
        <v/>
      </c>
      <c r="AI6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5" s="1"/>
      <c r="AK65" s="1"/>
    </row>
    <row r="66" spans="1:37" x14ac:dyDescent="0.25">
      <c r="A66" s="1" t="str">
        <f>IF(Form4!A66="","",Form4!A66)</f>
        <v>Maggie</v>
      </c>
      <c r="B66" s="1" t="str">
        <f>IF(Form4!B66="","",Form4!B66)</f>
        <v>Nyondo</v>
      </c>
      <c r="C66" s="1">
        <f>IF(OR(Form4!C66&lt;&gt;"",Form4!D66&lt;&gt;"" ),ROUND(((Form4!C66+Form4!D66)/140)*100,0),"")</f>
        <v>4</v>
      </c>
      <c r="D66" s="1">
        <f>IF(Analysis4[[#This Row],[Agr]]="","",RANK(Analysis4[[#This Row],[Agr]],Analysis4[Agr],0))</f>
        <v>73</v>
      </c>
      <c r="E66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66" s="1">
        <f>IF(OR(Form4!E66&lt;&gt;"",Form4!F66&lt;&gt;""),ROUND((SUM(Form4!E66,Form4!F66)/140)*100,0),"")</f>
        <v>4</v>
      </c>
      <c r="G66" s="1">
        <f>IF(Analysis4[Bio]="","",RANK(Analysis4[[#This Row],[Bio]],Analysis4[Bio],0))</f>
        <v>73</v>
      </c>
      <c r="H6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6" s="1" t="str">
        <f>IF(OR(Form4!G66&lt;&gt;"",Form4!H66&lt;&gt;""),ROUND((SUM(Form4!G66,Form4!H66)/140)*100,0),"")</f>
        <v/>
      </c>
      <c r="J66" s="1" t="str">
        <f>IF(Analysis4[[#This Row],[Chem]]="","",RANK(Analysis4[[#This Row],[Chem]],Analysis4[Chem],0))</f>
        <v/>
      </c>
      <c r="K6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6" s="1">
        <f>IF(OR(Form4!I66&lt;&gt;"",Form4!J66&lt;&gt;"",Form4!K66&lt;&gt;""),ROUND((SUM(Form4!I66:'Form4'!K66)/220)*100,0),"")</f>
        <v>13</v>
      </c>
      <c r="M66" s="1">
        <f>IF(Analysis4[Chi]="","",RANK(Analysis4[[#This Row],[Chi]],Analysis4[Chi],0))</f>
        <v>56</v>
      </c>
      <c r="N66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66" s="1">
        <f>IF(OR(Form4!L66&lt;&gt;"",Form4!M66&lt;&gt;"",Form4!N66&lt;&gt;""),ROUND((SUM(Form4!L66:'Form4'!N66)/200)*100,0),"")</f>
        <v>12</v>
      </c>
      <c r="P66" s="1">
        <f>IF(Analysis4[Eng]="","",RANK(Analysis4[[#This Row],[Eng]],Analysis4[Eng],))</f>
        <v>79</v>
      </c>
      <c r="Q6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66" s="1" t="str">
        <f>IF(OR(Form4!O66&lt;&gt;"",Form4!P66&lt;&gt;""),ROUND((SUM(Form4!O66,Form4!P66)/210)*100,0),"")</f>
        <v/>
      </c>
      <c r="S66" s="1" t="str">
        <f>IF(Analysis4[[#This Row],[Geo]]="","",RANK(Analysis4[Geo],Analysis4[Geo],0))</f>
        <v/>
      </c>
      <c r="T6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6" s="1" t="str">
        <f>IF(OR(Form4!Q66&lt;&gt;"",Form4!R66&lt;&gt;""),ROUND((SUM(Form4!Q66,Form4!R66)/150)*100,0),"")</f>
        <v/>
      </c>
      <c r="V66" s="1" t="str">
        <f>IF(Analysis4[His]="","",RANK(Analysis4[[#This Row],[His]], Analysis4[His],0))</f>
        <v/>
      </c>
      <c r="W6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6" s="1">
        <f>IF(OR(Form4!S66&lt;&gt;"",Form4!T66&lt;&gt;""),ROUND((SUM(Form4!S66,Form4!T66)/200)*100,0),"")</f>
        <v>7</v>
      </c>
      <c r="Y66" s="1">
        <f>IF(Analysis4[Maths]="","",RANK(Analysis4[[#This Row],[Maths]],Analysis4[Maths],0))</f>
        <v>63</v>
      </c>
      <c r="Z66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66" s="1" t="str">
        <f>IF(OR(Form4!U66&lt;&gt;"",Form4!V66&lt;&gt;""),ROUND((SUM(Form4!U66,Form4!V66)/140)*100,0), "")</f>
        <v/>
      </c>
      <c r="AB66" s="1" t="str">
        <f>IF(Analysis4[[#This Row],[Phy]]="","",RANK(Analysis4[[#This Row],[Phy]],Analysis4[Phy],0))</f>
        <v/>
      </c>
      <c r="AC6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6" s="1" t="str">
        <f>IF(OR(Form4!W66&lt;&gt;"",Form4!X66&lt;&gt;""),ROUND((SUM(Form4!W66,Form4!X66)/150)*100,0), "")</f>
        <v/>
      </c>
      <c r="AE66" s="1" t="str">
        <f>IF(Analysis4[Sod]="","",RANK(Analysis4[[#This Row],[Sod]],Analysis4[Sod], 0))</f>
        <v/>
      </c>
      <c r="AF6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6" s="1" t="str">
        <f>IF(OR(Form4!Y66&lt;&gt;"",Form4!Z66&lt;&gt;""),ROUND((SUM(Form4!Y66,Form4!Z66)/170)*100,0), "")</f>
        <v/>
      </c>
      <c r="AH66" s="1" t="str">
        <f>IF(Analysis4[Bk]="","",RANK(Analysis4[[#This Row],[Bk]],Analysis4[Bk], 0))</f>
        <v/>
      </c>
      <c r="AI6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6" s="1"/>
      <c r="AK66" s="1"/>
    </row>
    <row r="67" spans="1:37" x14ac:dyDescent="0.25">
      <c r="A67" s="1" t="str">
        <f>IF(Form4!A67="","",Form4!A67)</f>
        <v>Sangulukani</v>
      </c>
      <c r="B67" s="1" t="str">
        <f>IF(Form4!B67="","",Form4!B67)</f>
        <v>Nyondo</v>
      </c>
      <c r="C67" s="1">
        <f>IF(OR(Form4!C67&lt;&gt;"",Form4!D67&lt;&gt;"" ),ROUND(((Form4!C67+Form4!D67)/140)*100,0),"")</f>
        <v>18</v>
      </c>
      <c r="D67" s="1">
        <f>IF(Analysis4[[#This Row],[Agr]]="","",RANK(Analysis4[[#This Row],[Agr]],Analysis4[Agr],0))</f>
        <v>58</v>
      </c>
      <c r="E67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67" s="1">
        <f>IF(OR(Form4!E67&lt;&gt;"",Form4!F67&lt;&gt;""),ROUND((SUM(Form4!E67,Form4!F67)/140)*100,0),"")</f>
        <v>16</v>
      </c>
      <c r="G67" s="1">
        <f>IF(Analysis4[Bio]="","",RANK(Analysis4[[#This Row],[Bio]],Analysis4[Bio],0))</f>
        <v>60</v>
      </c>
      <c r="H67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67" s="1" t="str">
        <f>IF(OR(Form4!G67&lt;&gt;"",Form4!H67&lt;&gt;""),ROUND((SUM(Form4!G67,Form4!H67)/140)*100,0),"")</f>
        <v/>
      </c>
      <c r="J67" s="1" t="str">
        <f>IF(Analysis4[[#This Row],[Chem]]="","",RANK(Analysis4[[#This Row],[Chem]],Analysis4[Chem],0))</f>
        <v/>
      </c>
      <c r="K6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67" s="1">
        <f>IF(OR(Form4!I67&lt;&gt;"",Form4!J67&lt;&gt;"",Form4!K67&lt;&gt;""),ROUND((SUM(Form4!I67:'Form4'!K67)/220)*100,0),"")</f>
        <v>28</v>
      </c>
      <c r="M67" s="1">
        <f>IF(Analysis4[Chi]="","",RANK(Analysis4[[#This Row],[Chi]],Analysis4[Chi],0))</f>
        <v>52</v>
      </c>
      <c r="N67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67" s="1">
        <f>IF(OR(Form4!L67&lt;&gt;"",Form4!M67&lt;&gt;"",Form4!N67&lt;&gt;""),ROUND((SUM(Form4!L67:'Form4'!N67)/200)*100,0),"")</f>
        <v>31</v>
      </c>
      <c r="P67" s="1">
        <f>IF(Analysis4[Eng]="","",RANK(Analysis4[[#This Row],[Eng]],Analysis4[Eng],))</f>
        <v>52</v>
      </c>
      <c r="Q6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67" s="1">
        <f>IF(OR(Form4!O67&lt;&gt;"",Form4!P67&lt;&gt;""),ROUND((SUM(Form4!O67,Form4!P67)/210)*100,0),"")</f>
        <v>19</v>
      </c>
      <c r="S67" s="1">
        <f>IF(Analysis4[[#This Row],[Geo]]="","",RANK(Analysis4[Geo],Analysis4[Geo],0))</f>
        <v>35</v>
      </c>
      <c r="T67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67" s="1">
        <f>IF(OR(Form4!Q67&lt;&gt;"",Form4!R67&lt;&gt;""),ROUND((SUM(Form4!Q67,Form4!R67)/150)*100,0),"")</f>
        <v>19</v>
      </c>
      <c r="V67" s="1">
        <f>IF(Analysis4[His]="","",RANK(Analysis4[[#This Row],[His]], Analysis4[His],0))</f>
        <v>12</v>
      </c>
      <c r="W67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9</v>
      </c>
      <c r="X67" s="1">
        <f>IF(OR(Form4!S67&lt;&gt;"",Form4!T67&lt;&gt;""),ROUND((SUM(Form4!S67,Form4!T67)/200)*100,0),"")</f>
        <v>14</v>
      </c>
      <c r="Y67" s="1">
        <f>IF(Analysis4[Maths]="","",RANK(Analysis4[[#This Row],[Maths]],Analysis4[Maths],0))</f>
        <v>57</v>
      </c>
      <c r="Z6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67" s="1" t="str">
        <f>IF(OR(Form4!U67&lt;&gt;"",Form4!V67&lt;&gt;""),ROUND((SUM(Form4!U67,Form4!V67)/140)*100,0), "")</f>
        <v/>
      </c>
      <c r="AB67" s="1" t="str">
        <f>IF(Analysis4[[#This Row],[Phy]]="","",RANK(Analysis4[[#This Row],[Phy]],Analysis4[Phy],0))</f>
        <v/>
      </c>
      <c r="AC6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67" s="1">
        <f>IF(OR(Form4!W67&lt;&gt;"",Form4!X67&lt;&gt;""),ROUND((SUM(Form4!W67,Form4!X67)/150)*100,0), "")</f>
        <v>28</v>
      </c>
      <c r="AE67" s="1">
        <f>IF(Analysis4[Sod]="","",RANK(Analysis4[[#This Row],[Sod]],Analysis4[Sod], 0))</f>
        <v>39</v>
      </c>
      <c r="AF67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67" s="1" t="str">
        <f>IF(OR(Form4!Y67&lt;&gt;"",Form4!Z67&lt;&gt;""),ROUND((SUM(Form4!Y67,Form4!Z67)/170)*100,0), "")</f>
        <v/>
      </c>
      <c r="AH67" s="1" t="str">
        <f>IF(Analysis4[Bk]="","",RANK(Analysis4[[#This Row],[Bk]],Analysis4[Bk], 0))</f>
        <v/>
      </c>
      <c r="AI6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7" s="1"/>
      <c r="AK67" s="1"/>
    </row>
    <row r="68" spans="1:37" x14ac:dyDescent="0.25">
      <c r="A68" s="1" t="str">
        <f>IF(Form4!A68="","",Form4!A68)</f>
        <v>Idah</v>
      </c>
      <c r="B68" s="1" t="str">
        <f>IF(Form4!B68="","",Form4!B68)</f>
        <v>Phiri</v>
      </c>
      <c r="C68" s="1">
        <f>IF(OR(Form4!C68&lt;&gt;"",Form4!D68&lt;&gt;"" ),ROUND(((Form4!C68+Form4!D68)/140)*100,0),"")</f>
        <v>48</v>
      </c>
      <c r="D68" s="1">
        <f>IF(Analysis4[[#This Row],[Agr]]="","",RANK(Analysis4[[#This Row],[Agr]],Analysis4[Agr],0))</f>
        <v>21</v>
      </c>
      <c r="E68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7</v>
      </c>
      <c r="F68" s="1">
        <f>IF(OR(Form4!E68&lt;&gt;"",Form4!F68&lt;&gt;""),ROUND((SUM(Form4!E68,Form4!F68)/140)*100,0),"")</f>
        <v>54</v>
      </c>
      <c r="G68" s="1">
        <f>IF(Analysis4[Bio]="","",RANK(Analysis4[[#This Row],[Bio]],Analysis4[Bio],0))</f>
        <v>6</v>
      </c>
      <c r="H6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6</v>
      </c>
      <c r="I68" s="1">
        <f>IF(OR(Form4!G68&lt;&gt;"",Form4!H68&lt;&gt;""),ROUND((SUM(Form4!G68,Form4!H68)/140)*100,0),"")</f>
        <v>32</v>
      </c>
      <c r="J68" s="1">
        <f>IF(Analysis4[[#This Row],[Chem]]="","",RANK(Analysis4[[#This Row],[Chem]],Analysis4[Chem],0))</f>
        <v>8</v>
      </c>
      <c r="K68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68" s="1">
        <f>IF(OR(Form4!I68&lt;&gt;"",Form4!J68&lt;&gt;"",Form4!K68&lt;&gt;""),ROUND((SUM(Form4!I68:'Form4'!K68)/220)*100,0),"")</f>
        <v>67</v>
      </c>
      <c r="M68" s="1">
        <f>IF(Analysis4[Chi]="","",RANK(Analysis4[[#This Row],[Chi]],Analysis4[Chi],0))</f>
        <v>3</v>
      </c>
      <c r="N68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3</v>
      </c>
      <c r="O68" s="1">
        <f>IF(OR(Form4!L68&lt;&gt;"",Form4!M68&lt;&gt;"",Form4!N68&lt;&gt;""),ROUND((SUM(Form4!L68:'Form4'!N68)/200)*100,0),"")</f>
        <v>66</v>
      </c>
      <c r="P68" s="1">
        <f>IF(Analysis4[Eng]="","",RANK(Analysis4[[#This Row],[Eng]],Analysis4[Eng],))</f>
        <v>1</v>
      </c>
      <c r="Q6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3</v>
      </c>
      <c r="R68" s="1" t="str">
        <f>IF(OR(Form4!O68&lt;&gt;"",Form4!P68&lt;&gt;""),ROUND((SUM(Form4!O68,Form4!P68)/210)*100,0),"")</f>
        <v/>
      </c>
      <c r="S68" s="1" t="str">
        <f>IF(Analysis4[[#This Row],[Geo]]="","",RANK(Analysis4[Geo],Analysis4[Geo],0))</f>
        <v/>
      </c>
      <c r="T6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8" s="1" t="str">
        <f>IF(OR(Form4!Q68&lt;&gt;"",Form4!R68&lt;&gt;""),ROUND((SUM(Form4!Q68,Form4!R68)/150)*100,0),"")</f>
        <v/>
      </c>
      <c r="V68" s="1" t="str">
        <f>IF(Analysis4[His]="","",RANK(Analysis4[[#This Row],[His]], Analysis4[His],0))</f>
        <v/>
      </c>
      <c r="W6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8" s="1">
        <f>IF(OR(Form4!S68&lt;&gt;"",Form4!T68&lt;&gt;""),ROUND((SUM(Form4!S68,Form4!T68)/200)*100,0),"")</f>
        <v>38</v>
      </c>
      <c r="Y68" s="1">
        <f>IF(Analysis4[Maths]="","",RANK(Analysis4[[#This Row],[Maths]],Analysis4[Maths],0))</f>
        <v>27</v>
      </c>
      <c r="Z6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68" s="1">
        <f>IF(OR(Form4!U68&lt;&gt;"",Form4!V68&lt;&gt;""),ROUND((SUM(Form4!U68,Form4!V68)/140)*100,0), "")</f>
        <v>34</v>
      </c>
      <c r="AB68" s="1">
        <f>IF(Analysis4[[#This Row],[Phy]]="","",RANK(Analysis4[[#This Row],[Phy]],Analysis4[Phy],0))</f>
        <v>14</v>
      </c>
      <c r="AC68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68" s="1">
        <f>IF(OR(Form4!W68&lt;&gt;"",Form4!X68&lt;&gt;""),ROUND((SUM(Form4!W68,Form4!X68)/150)*100,0), "")</f>
        <v>63</v>
      </c>
      <c r="AE68" s="1">
        <f>IF(Analysis4[Sod]="","",RANK(Analysis4[[#This Row],[Sod]],Analysis4[Sod], 0))</f>
        <v>4</v>
      </c>
      <c r="AF68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4</v>
      </c>
      <c r="AG68" s="1" t="str">
        <f>IF(OR(Form4!Y68&lt;&gt;"",Form4!Z68&lt;&gt;""),ROUND((SUM(Form4!Y68,Form4!Z68)/170)*100,0), "")</f>
        <v/>
      </c>
      <c r="AH68" s="1" t="str">
        <f>IF(Analysis4[Bk]="","",RANK(Analysis4[[#This Row],[Bk]],Analysis4[Bk], 0))</f>
        <v/>
      </c>
      <c r="AI6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68" s="1"/>
      <c r="AK68" s="1"/>
    </row>
    <row r="69" spans="1:37" x14ac:dyDescent="0.25">
      <c r="A69" s="1" t="str">
        <f>IF(Form4!A69="","",Form4!A69)</f>
        <v>Muyira</v>
      </c>
      <c r="B69" s="1" t="str">
        <f>IF(Form4!B69="","",Form4!B69)</f>
        <v>Queen</v>
      </c>
      <c r="C69" s="1">
        <f>IF(OR(Form4!C69&lt;&gt;"",Form4!D69&lt;&gt;"" ),ROUND(((Form4!C69+Form4!D69)/140)*100,0),"")</f>
        <v>56</v>
      </c>
      <c r="D69" s="1">
        <f>IF(Analysis4[[#This Row],[Agr]]="","",RANK(Analysis4[[#This Row],[Agr]],Analysis4[Agr],0))</f>
        <v>15</v>
      </c>
      <c r="E6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5</v>
      </c>
      <c r="F69" s="1">
        <f>IF(OR(Form4!E69&lt;&gt;"",Form4!F69&lt;&gt;""),ROUND((SUM(Form4!E69,Form4!F69)/140)*100,0),"")</f>
        <v>41</v>
      </c>
      <c r="G69" s="1">
        <f>IF(Analysis4[Bio]="","",RANK(Analysis4[[#This Row],[Bio]],Analysis4[Bio],0))</f>
        <v>16</v>
      </c>
      <c r="H6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8</v>
      </c>
      <c r="I69" s="1">
        <f>IF(OR(Form4!G69&lt;&gt;"",Form4!H69&lt;&gt;""),ROUND((SUM(Form4!G69,Form4!H69)/140)*100,0),"")</f>
        <v>31</v>
      </c>
      <c r="J69" s="1">
        <f>IF(Analysis4[[#This Row],[Chem]]="","",RANK(Analysis4[[#This Row],[Chem]],Analysis4[Chem],0))</f>
        <v>9</v>
      </c>
      <c r="K69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69" s="1">
        <f>IF(OR(Form4!I69&lt;&gt;"",Form4!J69&lt;&gt;"",Form4!K69&lt;&gt;""),ROUND((SUM(Form4!I69:'Form4'!K69)/220)*100,0),"")</f>
        <v>47</v>
      </c>
      <c r="M69" s="1">
        <f>IF(Analysis4[Chi]="","",RANK(Analysis4[[#This Row],[Chi]],Analysis4[Chi],0))</f>
        <v>15</v>
      </c>
      <c r="N6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7</v>
      </c>
      <c r="O69" s="1">
        <f>IF(OR(Form4!L69&lt;&gt;"",Form4!M69&lt;&gt;"",Form4!N69&lt;&gt;""),ROUND((SUM(Form4!L69:'Form4'!N69)/200)*100,0),"")</f>
        <v>33</v>
      </c>
      <c r="P69" s="1">
        <f>IF(Analysis4[Eng]="","",RANK(Analysis4[[#This Row],[Eng]],Analysis4[Eng],))</f>
        <v>49</v>
      </c>
      <c r="Q6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69" s="1" t="str">
        <f>IF(OR(Form4!O69&lt;&gt;"",Form4!P69&lt;&gt;""),ROUND((SUM(Form4!O69,Form4!P69)/210)*100,0),"")</f>
        <v/>
      </c>
      <c r="S69" s="1" t="str">
        <f>IF(Analysis4[[#This Row],[Geo]]="","",RANK(Analysis4[Geo],Analysis4[Geo],0))</f>
        <v/>
      </c>
      <c r="T6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69" s="1" t="str">
        <f>IF(OR(Form4!Q69&lt;&gt;"",Form4!R69&lt;&gt;""),ROUND((SUM(Form4!Q69,Form4!R69)/150)*100,0),"")</f>
        <v/>
      </c>
      <c r="V69" s="1" t="str">
        <f>IF(Analysis4[His]="","",RANK(Analysis4[[#This Row],[His]], Analysis4[His],0))</f>
        <v/>
      </c>
      <c r="W6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69" s="1">
        <f>IF(OR(Form4!S69&lt;&gt;"",Form4!T69&lt;&gt;""),ROUND((SUM(Form4!S69,Form4!T69)/200)*100,0),"")</f>
        <v>52</v>
      </c>
      <c r="Y69" s="1">
        <f>IF(Analysis4[Maths]="","",RANK(Analysis4[[#This Row],[Maths]],Analysis4[Maths],0))</f>
        <v>13</v>
      </c>
      <c r="Z6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6</v>
      </c>
      <c r="AA69" s="1">
        <f>IF(OR(Form4!U69&lt;&gt;"",Form4!V69&lt;&gt;""),ROUND((SUM(Form4!U69,Form4!V69)/140)*100,0), "")</f>
        <v>33</v>
      </c>
      <c r="AB69" s="1">
        <f>IF(Analysis4[[#This Row],[Phy]]="","",RANK(Analysis4[[#This Row],[Phy]],Analysis4[Phy],0))</f>
        <v>16</v>
      </c>
      <c r="AC69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69" s="1" t="str">
        <f>IF(OR(Form4!W69&lt;&gt;"",Form4!X69&lt;&gt;""),ROUND((SUM(Form4!W69,Form4!X69)/150)*100,0), "")</f>
        <v/>
      </c>
      <c r="AE69" s="1" t="str">
        <f>IF(Analysis4[Sod]="","",RANK(Analysis4[[#This Row],[Sod]],Analysis4[Sod], 0))</f>
        <v/>
      </c>
      <c r="AF6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69" s="1">
        <f>IF(OR(Form4!Y69&lt;&gt;"",Form4!Z69&lt;&gt;""),ROUND((SUM(Form4!Y69,Form4!Z69)/170)*100,0), "")</f>
        <v>29</v>
      </c>
      <c r="AH69" s="1">
        <f>IF(Analysis4[Bk]="","",RANK(Analysis4[[#This Row],[Bk]],Analysis4[Bk], 0))</f>
        <v>16</v>
      </c>
      <c r="AI69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69" s="1"/>
      <c r="AK69" s="1"/>
    </row>
    <row r="70" spans="1:37" x14ac:dyDescent="0.25">
      <c r="A70" s="1" t="str">
        <f>IF(Form4!A70="","",Form4!A70)</f>
        <v>Dyson</v>
      </c>
      <c r="B70" s="1" t="str">
        <f>IF(Form4!B70="","",Form4!B70)</f>
        <v>Sibale</v>
      </c>
      <c r="C70" s="1">
        <f>IF(OR(Form4!C70&lt;&gt;"",Form4!D70&lt;&gt;"" ),ROUND(((Form4!C70+Form4!D70)/140)*100,0),"")</f>
        <v>34</v>
      </c>
      <c r="D70" s="1">
        <f>IF(Analysis4[[#This Row],[Agr]]="","",RANK(Analysis4[[#This Row],[Agr]],Analysis4[Agr],0))</f>
        <v>40</v>
      </c>
      <c r="E70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70" s="1">
        <f>IF(OR(Form4!E70&lt;&gt;"",Form4!F70&lt;&gt;""),ROUND((SUM(Form4!E70,Form4!F70)/140)*100,0),"")</f>
        <v>25</v>
      </c>
      <c r="G70" s="1">
        <f>IF(Analysis4[Bio]="","",RANK(Analysis4[[#This Row],[Bio]],Analysis4[Bio],0))</f>
        <v>41</v>
      </c>
      <c r="H7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0" s="1">
        <f>IF(OR(Form4!G70&lt;&gt;"",Form4!H70&lt;&gt;""),ROUND((SUM(Form4!G70,Form4!H70)/140)*100,0),"")</f>
        <v>25</v>
      </c>
      <c r="J70" s="1">
        <f>IF(Analysis4[[#This Row],[Chem]]="","",RANK(Analysis4[[#This Row],[Chem]],Analysis4[Chem],0))</f>
        <v>13</v>
      </c>
      <c r="K70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70" s="1">
        <f>IF(OR(Form4!I70&lt;&gt;"",Form4!J70&lt;&gt;"",Form4!K70&lt;&gt;""),ROUND((SUM(Form4!I70:'Form4'!K70)/220)*100,0),"")</f>
        <v>41</v>
      </c>
      <c r="M70" s="1">
        <f>IF(Analysis4[Chi]="","",RANK(Analysis4[[#This Row],[Chi]],Analysis4[Chi],0))</f>
        <v>27</v>
      </c>
      <c r="N70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70" s="1">
        <f>IF(OR(Form4!L70&lt;&gt;"",Form4!M70&lt;&gt;"",Form4!N70&lt;&gt;""),ROUND((SUM(Form4!L70:'Form4'!N70)/200)*100,0),"")</f>
        <v>35</v>
      </c>
      <c r="P70" s="1">
        <f>IF(Analysis4[Eng]="","",RANK(Analysis4[[#This Row],[Eng]],Analysis4[Eng],))</f>
        <v>46</v>
      </c>
      <c r="Q7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70" s="1">
        <f>IF(OR(Form4!O70&lt;&gt;"",Form4!P70&lt;&gt;""),ROUND((SUM(Form4!O70,Form4!P70)/210)*100,0),"")</f>
        <v>29</v>
      </c>
      <c r="S70" s="1">
        <f>IF(Analysis4[[#This Row],[Geo]]="","",RANK(Analysis4[Geo],Analysis4[Geo],0))</f>
        <v>21</v>
      </c>
      <c r="T70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70" s="1" t="str">
        <f>IF(OR(Form4!Q70&lt;&gt;"",Form4!R70&lt;&gt;""),ROUND((SUM(Form4!Q70,Form4!R70)/150)*100,0),"")</f>
        <v/>
      </c>
      <c r="V70" s="1" t="str">
        <f>IF(Analysis4[His]="","",RANK(Analysis4[[#This Row],[His]], Analysis4[His],0))</f>
        <v/>
      </c>
      <c r="W7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0" s="1">
        <f>IF(OR(Form4!S70&lt;&gt;"",Form4!T70&lt;&gt;""),ROUND((SUM(Form4!S70,Form4!T70)/200)*100,0),"")</f>
        <v>19</v>
      </c>
      <c r="Y70" s="1">
        <f>IF(Analysis4[Maths]="","",RANK(Analysis4[[#This Row],[Maths]],Analysis4[Maths],0))</f>
        <v>50</v>
      </c>
      <c r="Z70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0" s="1" t="str">
        <f>IF(OR(Form4!U70&lt;&gt;"",Form4!V70&lt;&gt;""),ROUND((SUM(Form4!U70,Form4!V70)/140)*100,0), "")</f>
        <v/>
      </c>
      <c r="AB70" s="1" t="str">
        <f>IF(Analysis4[[#This Row],[Phy]]="","",RANK(Analysis4[[#This Row],[Phy]],Analysis4[Phy],0))</f>
        <v/>
      </c>
      <c r="AC7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0" s="1">
        <f>IF(OR(Form4!W70&lt;&gt;"",Form4!X70&lt;&gt;""),ROUND((SUM(Form4!W70,Form4!X70)/150)*100,0), "")</f>
        <v>44</v>
      </c>
      <c r="AE70" s="1">
        <f>IF(Analysis4[Sod]="","",RANK(Analysis4[[#This Row],[Sod]],Analysis4[Sod], 0))</f>
        <v>25</v>
      </c>
      <c r="AF70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8</v>
      </c>
      <c r="AG70" s="1">
        <f>IF(OR(Form4!Y70&lt;&gt;"",Form4!Z70&lt;&gt;""),ROUND((SUM(Form4!Y70,Form4!Z70)/170)*100,0), "")</f>
        <v>32</v>
      </c>
      <c r="AH70" s="1">
        <f>IF(Analysis4[Bk]="","",RANK(Analysis4[[#This Row],[Bk]],Analysis4[Bk], 0))</f>
        <v>14</v>
      </c>
      <c r="AI70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70" s="1"/>
      <c r="AK70" s="1"/>
    </row>
    <row r="71" spans="1:37" x14ac:dyDescent="0.25">
      <c r="A71" s="1" t="str">
        <f>IF(Form4!A71="","",Form4!A71)</f>
        <v>Gift</v>
      </c>
      <c r="B71" s="1" t="str">
        <f>IF(Form4!B71="","",Form4!B71)</f>
        <v>Sibale</v>
      </c>
      <c r="C71" s="1">
        <f>IF(OR(Form4!C71&lt;&gt;"",Form4!D71&lt;&gt;"" ),ROUND(((Form4!C71+Form4!D71)/140)*100,0),"")</f>
        <v>59</v>
      </c>
      <c r="D71" s="1">
        <f>IF(Analysis4[[#This Row],[Agr]]="","",RANK(Analysis4[[#This Row],[Agr]],Analysis4[Agr],0))</f>
        <v>12</v>
      </c>
      <c r="E71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5</v>
      </c>
      <c r="F71" s="1">
        <f>IF(OR(Form4!E71&lt;&gt;"",Form4!F71&lt;&gt;""),ROUND((SUM(Form4!E71,Form4!F71)/140)*100,0),"")</f>
        <v>34</v>
      </c>
      <c r="G71" s="1">
        <f>IF(Analysis4[Bio]="","",RANK(Analysis4[[#This Row],[Bio]],Analysis4[Bio],0))</f>
        <v>25</v>
      </c>
      <c r="H71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1" s="1" t="str">
        <f>IF(OR(Form4!G71&lt;&gt;"",Form4!H71&lt;&gt;""),ROUND((SUM(Form4!G71,Form4!H71)/140)*100,0),"")</f>
        <v/>
      </c>
      <c r="J71" s="1" t="str">
        <f>IF(Analysis4[[#This Row],[Chem]]="","",RANK(Analysis4[[#This Row],[Chem]],Analysis4[Chem],0))</f>
        <v/>
      </c>
      <c r="K7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1" s="1">
        <f>IF(OR(Form4!I71&lt;&gt;"",Form4!J71&lt;&gt;"",Form4!K71&lt;&gt;""),ROUND((SUM(Form4!I71:'Form4'!K71)/220)*100,0),"")</f>
        <v>41</v>
      </c>
      <c r="M71" s="1">
        <f>IF(Analysis4[Chi]="","",RANK(Analysis4[[#This Row],[Chi]],Analysis4[Chi],0))</f>
        <v>27</v>
      </c>
      <c r="N71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71" s="1">
        <f>IF(OR(Form4!L71&lt;&gt;"",Form4!M71&lt;&gt;"",Form4!N71&lt;&gt;""),ROUND((SUM(Form4!L71:'Form4'!N71)/200)*100,0),"")</f>
        <v>28</v>
      </c>
      <c r="P71" s="1">
        <f>IF(Analysis4[Eng]="","",RANK(Analysis4[[#This Row],[Eng]],Analysis4[Eng],))</f>
        <v>60</v>
      </c>
      <c r="Q71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71" s="1">
        <f>IF(OR(Form4!O71&lt;&gt;"",Form4!P71&lt;&gt;""),ROUND((SUM(Form4!O71,Form4!P71)/210)*100,0),"")</f>
        <v>40</v>
      </c>
      <c r="S71" s="1">
        <f>IF(Analysis4[[#This Row],[Geo]]="","",RANK(Analysis4[Geo],Analysis4[Geo],0))</f>
        <v>10</v>
      </c>
      <c r="T71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8</v>
      </c>
      <c r="U71" s="1" t="str">
        <f>IF(OR(Form4!Q71&lt;&gt;"",Form4!R71&lt;&gt;""),ROUND((SUM(Form4!Q71,Form4!R71)/150)*100,0),"")</f>
        <v/>
      </c>
      <c r="V71" s="1" t="str">
        <f>IF(Analysis4[His]="","",RANK(Analysis4[[#This Row],[His]], Analysis4[His],0))</f>
        <v/>
      </c>
      <c r="W7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1" s="1">
        <f>IF(OR(Form4!S71&lt;&gt;"",Form4!T71&lt;&gt;""),ROUND((SUM(Form4!S71,Form4!T71)/200)*100,0),"")</f>
        <v>33</v>
      </c>
      <c r="Y71" s="1">
        <f>IF(Analysis4[Maths]="","",RANK(Analysis4[[#This Row],[Maths]],Analysis4[Maths],0))</f>
        <v>35</v>
      </c>
      <c r="Z71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1" s="1" t="str">
        <f>IF(OR(Form4!U71&lt;&gt;"",Form4!V71&lt;&gt;""),ROUND((SUM(Form4!U71,Form4!V71)/140)*100,0), "")</f>
        <v/>
      </c>
      <c r="AB71" s="1" t="str">
        <f>IF(Analysis4[[#This Row],[Phy]]="","",RANK(Analysis4[[#This Row],[Phy]],Analysis4[Phy],0))</f>
        <v/>
      </c>
      <c r="AC7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1" s="1">
        <f>IF(OR(Form4!W71&lt;&gt;"",Form4!X71&lt;&gt;""),ROUND((SUM(Form4!W71,Form4!X71)/150)*100,0), "")</f>
        <v>53</v>
      </c>
      <c r="AE71" s="1">
        <f>IF(Analysis4[Sod]="","",RANK(Analysis4[[#This Row],[Sod]],Analysis4[Sod], 0))</f>
        <v>12</v>
      </c>
      <c r="AF71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6</v>
      </c>
      <c r="AG71" s="1" t="str">
        <f>IF(OR(Form4!Y71&lt;&gt;"",Form4!Z71&lt;&gt;""),ROUND((SUM(Form4!Y71,Form4!Z71)/170)*100,0), "")</f>
        <v/>
      </c>
      <c r="AH71" s="1" t="str">
        <f>IF(Analysis4[Bk]="","",RANK(Analysis4[[#This Row],[Bk]],Analysis4[Bk], 0))</f>
        <v/>
      </c>
      <c r="AI7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1" s="1"/>
      <c r="AK71" s="1"/>
    </row>
    <row r="72" spans="1:37" x14ac:dyDescent="0.25">
      <c r="A72" s="1" t="str">
        <f>IF(Form4!A72="","",Form4!A72)</f>
        <v>Benjamin</v>
      </c>
      <c r="B72" s="1" t="str">
        <f>IF(Form4!B72="","",Form4!B72)</f>
        <v>Sichera</v>
      </c>
      <c r="C72" s="1">
        <f>IF(OR(Form4!C72&lt;&gt;"",Form4!D72&lt;&gt;"" ),ROUND(((Form4!C72+Form4!D72)/140)*100,0),"")</f>
        <v>22</v>
      </c>
      <c r="D72" s="1">
        <f>IF(Analysis4[[#This Row],[Agr]]="","",RANK(Analysis4[[#This Row],[Agr]],Analysis4[Agr],0))</f>
        <v>52</v>
      </c>
      <c r="E72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72" s="1" t="str">
        <f>IF(OR(Form4!E72&lt;&gt;"",Form4!F72&lt;&gt;""),ROUND((SUM(Form4!E72,Form4!F72)/140)*100,0),"")</f>
        <v/>
      </c>
      <c r="G72" s="1" t="str">
        <f>IF(Analysis4[Bio]="","",RANK(Analysis4[[#This Row],[Bio]],Analysis4[Bio],0))</f>
        <v/>
      </c>
      <c r="H7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72" s="1" t="str">
        <f>IF(OR(Form4!G72&lt;&gt;"",Form4!H72&lt;&gt;""),ROUND((SUM(Form4!G72,Form4!H72)/140)*100,0),"")</f>
        <v/>
      </c>
      <c r="J72" s="1" t="str">
        <f>IF(Analysis4[[#This Row],[Chem]]="","",RANK(Analysis4[[#This Row],[Chem]],Analysis4[Chem],0))</f>
        <v/>
      </c>
      <c r="K7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2" s="1" t="str">
        <f>IF(OR(Form4!I72&lt;&gt;"",Form4!J72&lt;&gt;"",Form4!K72&lt;&gt;""),ROUND((SUM(Form4!I72:'Form4'!K72)/220)*100,0),"")</f>
        <v/>
      </c>
      <c r="M72" s="1" t="str">
        <f>IF(Analysis4[Chi]="","",RANK(Analysis4[[#This Row],[Chi]],Analysis4[Chi],0))</f>
        <v/>
      </c>
      <c r="N7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2" s="1">
        <f>IF(OR(Form4!L72&lt;&gt;"",Form4!M72&lt;&gt;"",Form4!N72&lt;&gt;""),ROUND((SUM(Form4!L72:'Form4'!N72)/200)*100,0),"")</f>
        <v>44</v>
      </c>
      <c r="P72" s="1">
        <f>IF(Analysis4[Eng]="","",RANK(Analysis4[[#This Row],[Eng]],Analysis4[Eng],))</f>
        <v>29</v>
      </c>
      <c r="Q72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72" s="1">
        <f>IF(OR(Form4!O72&lt;&gt;"",Form4!P72&lt;&gt;""),ROUND((SUM(Form4!O72,Form4!P72)/210)*100,0),"")</f>
        <v>33</v>
      </c>
      <c r="S72" s="1">
        <f>IF(Analysis4[[#This Row],[Geo]]="","",RANK(Analysis4[Geo],Analysis4[Geo],0))</f>
        <v>17</v>
      </c>
      <c r="T72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72" s="1">
        <f>IF(OR(Form4!Q72&lt;&gt;"",Form4!R72&lt;&gt;""),ROUND((SUM(Form4!Q72,Form4!R72)/150)*100,0),"")</f>
        <v>41</v>
      </c>
      <c r="V72" s="1">
        <f>IF(Analysis4[His]="","",RANK(Analysis4[[#This Row],[His]], Analysis4[His],0))</f>
        <v>9</v>
      </c>
      <c r="W72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8</v>
      </c>
      <c r="X72" s="1">
        <f>IF(OR(Form4!S72&lt;&gt;"",Form4!T72&lt;&gt;""),ROUND((SUM(Form4!S72,Form4!T72)/200)*100,0),"")</f>
        <v>2</v>
      </c>
      <c r="Y72" s="1">
        <f>IF(Analysis4[Maths]="","",RANK(Analysis4[[#This Row],[Maths]],Analysis4[Maths],0))</f>
        <v>75</v>
      </c>
      <c r="Z72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2" s="1" t="str">
        <f>IF(OR(Form4!U72&lt;&gt;"",Form4!V72&lt;&gt;""),ROUND((SUM(Form4!U72,Form4!V72)/140)*100,0), "")</f>
        <v/>
      </c>
      <c r="AB72" s="1" t="str">
        <f>IF(Analysis4[[#This Row],[Phy]]="","",RANK(Analysis4[[#This Row],[Phy]],Analysis4[Phy],0))</f>
        <v/>
      </c>
      <c r="AC7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2" s="1">
        <f>IF(OR(Form4!W72&lt;&gt;"",Form4!X72&lt;&gt;""),ROUND((SUM(Form4!W72,Form4!X72)/150)*100,0), "")</f>
        <v>52</v>
      </c>
      <c r="AE72" s="1">
        <f>IF(Analysis4[Sod]="","",RANK(Analysis4[[#This Row],[Sod]],Analysis4[Sod], 0))</f>
        <v>13</v>
      </c>
      <c r="AF72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6</v>
      </c>
      <c r="AG72" s="1" t="str">
        <f>IF(OR(Form4!Y72&lt;&gt;"",Form4!Z72&lt;&gt;""),ROUND((SUM(Form4!Y72,Form4!Z72)/170)*100,0), "")</f>
        <v/>
      </c>
      <c r="AH72" s="1" t="str">
        <f>IF(Analysis4[Bk]="","",RANK(Analysis4[[#This Row],[Bk]],Analysis4[Bk], 0))</f>
        <v/>
      </c>
      <c r="AI7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2" s="1"/>
      <c r="AK72" s="1"/>
    </row>
    <row r="73" spans="1:37" x14ac:dyDescent="0.25">
      <c r="A73" s="1" t="str">
        <f>IF(Form4!A73="","",Form4!A73)</f>
        <v>Blessings</v>
      </c>
      <c r="B73" s="1" t="str">
        <f>IF(Form4!B73="","",Form4!B73)</f>
        <v>Sichula</v>
      </c>
      <c r="C73" s="1">
        <f>IF(OR(Form4!C73&lt;&gt;"",Form4!D73&lt;&gt;"" ),ROUND(((Form4!C73+Form4!D73)/140)*100,0),"")</f>
        <v>54</v>
      </c>
      <c r="D73" s="1">
        <f>IF(Analysis4[[#This Row],[Agr]]="","",RANK(Analysis4[[#This Row],[Agr]],Analysis4[Agr],0))</f>
        <v>17</v>
      </c>
      <c r="E73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6</v>
      </c>
      <c r="F73" s="1">
        <f>IF(OR(Form4!E73&lt;&gt;"",Form4!F73&lt;&gt;""),ROUND((SUM(Form4!E73,Form4!F73)/140)*100,0),"")</f>
        <v>36</v>
      </c>
      <c r="G73" s="1">
        <f>IF(Analysis4[Bio]="","",RANK(Analysis4[[#This Row],[Bio]],Analysis4[Bio],0))</f>
        <v>22</v>
      </c>
      <c r="H73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3" s="1" t="str">
        <f>IF(OR(Form4!G73&lt;&gt;"",Form4!H73&lt;&gt;""),ROUND((SUM(Form4!G73,Form4!H73)/140)*100,0),"")</f>
        <v/>
      </c>
      <c r="J73" s="1" t="str">
        <f>IF(Analysis4[[#This Row],[Chem]]="","",RANK(Analysis4[[#This Row],[Chem]],Analysis4[Chem],0))</f>
        <v/>
      </c>
      <c r="K7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3" s="1" t="str">
        <f>IF(OR(Form4!I73&lt;&gt;"",Form4!J73&lt;&gt;"",Form4!K73&lt;&gt;""),ROUND((SUM(Form4!I73:'Form4'!K73)/220)*100,0),"")</f>
        <v/>
      </c>
      <c r="M73" s="1" t="str">
        <f>IF(Analysis4[Chi]="","",RANK(Analysis4[[#This Row],[Chi]],Analysis4[Chi],0))</f>
        <v/>
      </c>
      <c r="N7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73" s="1">
        <f>IF(OR(Form4!L73&lt;&gt;"",Form4!M73&lt;&gt;"",Form4!N73&lt;&gt;""),ROUND((SUM(Form4!L73:'Form4'!N73)/200)*100,0),"")</f>
        <v>46</v>
      </c>
      <c r="P73" s="1">
        <f>IF(Analysis4[Eng]="","",RANK(Analysis4[[#This Row],[Eng]],Analysis4[Eng],))</f>
        <v>23</v>
      </c>
      <c r="Q73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73" s="1" t="str">
        <f>IF(OR(Form4!O73&lt;&gt;"",Form4!P73&lt;&gt;""),ROUND((SUM(Form4!O73,Form4!P73)/210)*100,0),"")</f>
        <v/>
      </c>
      <c r="S73" s="1" t="str">
        <f>IF(Analysis4[[#This Row],[Geo]]="","",RANK(Analysis4[Geo],Analysis4[Geo],0))</f>
        <v/>
      </c>
      <c r="T7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3" s="1">
        <f>IF(OR(Form4!Q73&lt;&gt;"",Form4!R73&lt;&gt;""),ROUND((SUM(Form4!Q73,Form4!R73)/150)*100,0),"")</f>
        <v>79</v>
      </c>
      <c r="V73" s="1">
        <f>IF(Analysis4[His]="","",RANK(Analysis4[[#This Row],[His]], Analysis4[His],0))</f>
        <v>1</v>
      </c>
      <c r="W73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2</v>
      </c>
      <c r="X73" s="1">
        <f>IF(OR(Form4!S73&lt;&gt;"",Form4!T73&lt;&gt;""),ROUND((SUM(Form4!S73,Form4!T73)/200)*100,0),"")</f>
        <v>63</v>
      </c>
      <c r="Y73" s="1">
        <f>IF(Analysis4[Maths]="","",RANK(Analysis4[[#This Row],[Maths]],Analysis4[Maths],0))</f>
        <v>8</v>
      </c>
      <c r="Z73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4</v>
      </c>
      <c r="AA73" s="1" t="str">
        <f>IF(OR(Form4!U73&lt;&gt;"",Form4!V73&lt;&gt;""),ROUND((SUM(Form4!U73,Form4!V73)/140)*100,0), "")</f>
        <v/>
      </c>
      <c r="AB73" s="1" t="str">
        <f>IF(Analysis4[[#This Row],[Phy]]="","",RANK(Analysis4[[#This Row],[Phy]],Analysis4[Phy],0))</f>
        <v/>
      </c>
      <c r="AC7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3" s="1">
        <f>IF(OR(Form4!W73&lt;&gt;"",Form4!X73&lt;&gt;""),ROUND((SUM(Form4!W73,Form4!X73)/150)*100,0), "")</f>
        <v>55</v>
      </c>
      <c r="AE73" s="1">
        <f>IF(Analysis4[Sod]="","",RANK(Analysis4[[#This Row],[Sod]],Analysis4[Sod], 0))</f>
        <v>7</v>
      </c>
      <c r="AF73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5</v>
      </c>
      <c r="AG73" s="1">
        <f>IF(OR(Form4!Y73&lt;&gt;"",Form4!Z73&lt;&gt;""),ROUND((SUM(Form4!Y73,Form4!Z73)/170)*100,0), "")</f>
        <v>45</v>
      </c>
      <c r="AH73" s="1">
        <f>IF(Analysis4[Bk]="","",RANK(Analysis4[[#This Row],[Bk]],Analysis4[Bk], 0))</f>
        <v>3</v>
      </c>
      <c r="AI73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7</v>
      </c>
      <c r="AJ73" s="1"/>
      <c r="AK73" s="1"/>
    </row>
    <row r="74" spans="1:37" x14ac:dyDescent="0.25">
      <c r="A74" s="1" t="str">
        <f>IF(Form4!A74="","",Form4!A74)</f>
        <v>Titus</v>
      </c>
      <c r="B74" s="1" t="str">
        <f>IF(Form4!B74="","",Form4!B74)</f>
        <v>Silumbu</v>
      </c>
      <c r="C74" s="1">
        <f>IF(OR(Form4!C74&lt;&gt;"",Form4!D74&lt;&gt;"" ),ROUND(((Form4!C74+Form4!D74)/140)*100,0),"")</f>
        <v>59</v>
      </c>
      <c r="D74" s="1">
        <f>IF(Analysis4[[#This Row],[Agr]]="","",RANK(Analysis4[[#This Row],[Agr]],Analysis4[Agr],0))</f>
        <v>12</v>
      </c>
      <c r="E74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5</v>
      </c>
      <c r="F74" s="1">
        <f>IF(OR(Form4!E74&lt;&gt;"",Form4!F74&lt;&gt;""),ROUND((SUM(Form4!E74,Form4!F74)/140)*100,0),"")</f>
        <v>39</v>
      </c>
      <c r="G74" s="1">
        <f>IF(Analysis4[Bio]="","",RANK(Analysis4[[#This Row],[Bio]],Analysis4[Bio],0))</f>
        <v>18</v>
      </c>
      <c r="H74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4" s="1" t="str">
        <f>IF(OR(Form4!G74&lt;&gt;"",Form4!H74&lt;&gt;""),ROUND((SUM(Form4!G74,Form4!H74)/140)*100,0),"")</f>
        <v/>
      </c>
      <c r="J74" s="1" t="str">
        <f>IF(Analysis4[[#This Row],[Chem]]="","",RANK(Analysis4[[#This Row],[Chem]],Analysis4[Chem],0))</f>
        <v/>
      </c>
      <c r="K7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4" s="1">
        <f>IF(OR(Form4!I74&lt;&gt;"",Form4!J74&lt;&gt;"",Form4!K74&lt;&gt;""),ROUND((SUM(Form4!I74:'Form4'!K74)/220)*100,0),"")</f>
        <v>70</v>
      </c>
      <c r="M74" s="1">
        <f>IF(Analysis4[Chi]="","",RANK(Analysis4[[#This Row],[Chi]],Analysis4[Chi],0))</f>
        <v>1</v>
      </c>
      <c r="N74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2</v>
      </c>
      <c r="O74" s="1">
        <f>IF(OR(Form4!L74&lt;&gt;"",Form4!M74&lt;&gt;"",Form4!N74&lt;&gt;""),ROUND((SUM(Form4!L74:'Form4'!N74)/200)*100,0),"")</f>
        <v>58</v>
      </c>
      <c r="P74" s="1">
        <f>IF(Analysis4[Eng]="","",RANK(Analysis4[[#This Row],[Eng]],Analysis4[Eng],))</f>
        <v>6</v>
      </c>
      <c r="Q74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5</v>
      </c>
      <c r="R74" s="1">
        <f>IF(OR(Form4!O74&lt;&gt;"",Form4!P74&lt;&gt;""),ROUND((SUM(Form4!O74,Form4!P74)/210)*100,0),"")</f>
        <v>38</v>
      </c>
      <c r="S74" s="1">
        <f>IF(Analysis4[[#This Row],[Geo]]="","",RANK(Analysis4[Geo],Analysis4[Geo],0))</f>
        <v>12</v>
      </c>
      <c r="T74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74" s="1">
        <f>IF(OR(Form4!Q74&lt;&gt;"",Form4!R74&lt;&gt;""),ROUND((SUM(Form4!Q74,Form4!R74)/150)*100,0),"")</f>
        <v>69</v>
      </c>
      <c r="V74" s="1">
        <f>IF(Analysis4[His]="","",RANK(Analysis4[[#This Row],[His]], Analysis4[His],0))</f>
        <v>2</v>
      </c>
      <c r="W74" s="1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>3</v>
      </c>
      <c r="X74" s="1">
        <f>IF(OR(Form4!S74&lt;&gt;"",Form4!T74&lt;&gt;""),ROUND((SUM(Form4!S74,Form4!T74)/200)*100,0),"")</f>
        <v>46</v>
      </c>
      <c r="Y74" s="1">
        <f>IF(Analysis4[Maths]="","",RANK(Analysis4[[#This Row],[Maths]],Analysis4[Maths],0))</f>
        <v>18</v>
      </c>
      <c r="Z74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7</v>
      </c>
      <c r="AA74" s="1" t="str">
        <f>IF(OR(Form4!U74&lt;&gt;"",Form4!V74&lt;&gt;""),ROUND((SUM(Form4!U74,Form4!V74)/140)*100,0), "")</f>
        <v/>
      </c>
      <c r="AB74" s="1" t="str">
        <f>IF(Analysis4[[#This Row],[Phy]]="","",RANK(Analysis4[[#This Row],[Phy]],Analysis4[Phy],0))</f>
        <v/>
      </c>
      <c r="AC7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4" s="1" t="str">
        <f>IF(OR(Form4!W74&lt;&gt;"",Form4!X74&lt;&gt;""),ROUND((SUM(Form4!W74,Form4!X74)/150)*100,0), "")</f>
        <v/>
      </c>
      <c r="AE74" s="1" t="str">
        <f>IF(Analysis4[Sod]="","",RANK(Analysis4[[#This Row],[Sod]],Analysis4[Sod], 0))</f>
        <v/>
      </c>
      <c r="AF7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4" s="1">
        <f>IF(OR(Form4!Y74&lt;&gt;"",Form4!Z74&lt;&gt;""),ROUND((SUM(Form4!Y74,Form4!Z74)/170)*100,0), "")</f>
        <v>55</v>
      </c>
      <c r="AH74" s="1">
        <f>IF(Analysis4[Bk]="","",RANK(Analysis4[[#This Row],[Bk]],Analysis4[Bk], 0))</f>
        <v>1</v>
      </c>
      <c r="AI74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5</v>
      </c>
      <c r="AJ74" s="1"/>
      <c r="AK74" s="1"/>
    </row>
    <row r="75" spans="1:37" x14ac:dyDescent="0.25">
      <c r="A75" s="1" t="str">
        <f>IF(Form4!A75="","",Form4!A75)</f>
        <v>Lusako</v>
      </c>
      <c r="B75" s="1" t="str">
        <f>IF(Form4!B75="","",Form4!B75)</f>
        <v>Silungwe</v>
      </c>
      <c r="C75" s="1" t="str">
        <f>IF(OR(Form4!C75&lt;&gt;"",Form4!D75&lt;&gt;"" ),ROUND(((Form4!C75+Form4!D75)/140)*100,0),"")</f>
        <v/>
      </c>
      <c r="D75" s="1" t="str">
        <f>IF(Analysis4[[#This Row],[Agr]]="","",RANK(Analysis4[[#This Row],[Agr]],Analysis4[Agr],0))</f>
        <v/>
      </c>
      <c r="E7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75" s="1">
        <f>IF(OR(Form4!E75&lt;&gt;"",Form4!F75&lt;&gt;""),ROUND((SUM(Form4!E75,Form4!F75)/140)*100,0),"")</f>
        <v>7</v>
      </c>
      <c r="G75" s="1">
        <f>IF(Analysis4[Bio]="","",RANK(Analysis4[[#This Row],[Bio]],Analysis4[Bio],0))</f>
        <v>71</v>
      </c>
      <c r="H75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5" s="1" t="str">
        <f>IF(OR(Form4!G75&lt;&gt;"",Form4!H75&lt;&gt;""),ROUND((SUM(Form4!G75,Form4!H75)/140)*100,0),"")</f>
        <v/>
      </c>
      <c r="J75" s="1" t="str">
        <f>IF(Analysis4[[#This Row],[Chem]]="","",RANK(Analysis4[[#This Row],[Chem]],Analysis4[Chem],0))</f>
        <v/>
      </c>
      <c r="K7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5" s="1">
        <f>IF(OR(Form4!I75&lt;&gt;"",Form4!J75&lt;&gt;"",Form4!K75&lt;&gt;""),ROUND((SUM(Form4!I75:'Form4'!K75)/220)*100,0),"")</f>
        <v>29</v>
      </c>
      <c r="M75" s="1">
        <f>IF(Analysis4[Chi]="","",RANK(Analysis4[[#This Row],[Chi]],Analysis4[Chi],0))</f>
        <v>51</v>
      </c>
      <c r="N75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9</v>
      </c>
      <c r="O75" s="1">
        <f>IF(OR(Form4!L75&lt;&gt;"",Form4!M75&lt;&gt;"",Form4!N75&lt;&gt;""),ROUND((SUM(Form4!L75:'Form4'!N75)/200)*100,0),"")</f>
        <v>23</v>
      </c>
      <c r="P75" s="1">
        <f>IF(Analysis4[Eng]="","",RANK(Analysis4[[#This Row],[Eng]],Analysis4[Eng],))</f>
        <v>71</v>
      </c>
      <c r="Q75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75" s="1" t="str">
        <f>IF(OR(Form4!O75&lt;&gt;"",Form4!P75&lt;&gt;""),ROUND((SUM(Form4!O75,Form4!P75)/210)*100,0),"")</f>
        <v/>
      </c>
      <c r="S75" s="1" t="str">
        <f>IF(Analysis4[[#This Row],[Geo]]="","",RANK(Analysis4[Geo],Analysis4[Geo],0))</f>
        <v/>
      </c>
      <c r="T7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5" s="1" t="str">
        <f>IF(OR(Form4!Q75&lt;&gt;"",Form4!R75&lt;&gt;""),ROUND((SUM(Form4!Q75,Form4!R75)/150)*100,0),"")</f>
        <v/>
      </c>
      <c r="V75" s="1" t="str">
        <f>IF(Analysis4[His]="","",RANK(Analysis4[[#This Row],[His]], Analysis4[His],0))</f>
        <v/>
      </c>
      <c r="W7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5" s="1">
        <f>IF(OR(Form4!S75&lt;&gt;"",Form4!T75&lt;&gt;""),ROUND((SUM(Form4!S75,Form4!T75)/200)*100,0),"")</f>
        <v>5</v>
      </c>
      <c r="Y75" s="1">
        <f>IF(Analysis4[Maths]="","",RANK(Analysis4[[#This Row],[Maths]],Analysis4[Maths],0))</f>
        <v>66</v>
      </c>
      <c r="Z75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5" s="1" t="str">
        <f>IF(OR(Form4!U75&lt;&gt;"",Form4!V75&lt;&gt;""),ROUND((SUM(Form4!U75,Form4!V75)/140)*100,0), "")</f>
        <v/>
      </c>
      <c r="AB75" s="1" t="str">
        <f>IF(Analysis4[[#This Row],[Phy]]="","",RANK(Analysis4[[#This Row],[Phy]],Analysis4[Phy],0))</f>
        <v/>
      </c>
      <c r="AC7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5" s="1">
        <f>IF(OR(Form4!W75&lt;&gt;"",Form4!X75&lt;&gt;""),ROUND((SUM(Form4!W75,Form4!X75)/150)*100,0), "")</f>
        <v>11</v>
      </c>
      <c r="AE75" s="1">
        <f>IF(Analysis4[Sod]="","",RANK(Analysis4[[#This Row],[Sod]],Analysis4[Sod], 0))</f>
        <v>53</v>
      </c>
      <c r="AF75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75" s="1" t="str">
        <f>IF(OR(Form4!Y75&lt;&gt;"",Form4!Z75&lt;&gt;""),ROUND((SUM(Form4!Y75,Form4!Z75)/170)*100,0), "")</f>
        <v/>
      </c>
      <c r="AH75" s="1" t="str">
        <f>IF(Analysis4[Bk]="","",RANK(Analysis4[[#This Row],[Bk]],Analysis4[Bk], 0))</f>
        <v/>
      </c>
      <c r="AI7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5" s="1"/>
      <c r="AK75" s="1"/>
    </row>
    <row r="76" spans="1:37" x14ac:dyDescent="0.25">
      <c r="A76" s="1" t="str">
        <f>IF(Form4!A76="","",Form4!A76)</f>
        <v>Happy</v>
      </c>
      <c r="B76" s="1" t="str">
        <f>IF(Form4!B76="","",Form4!B76)</f>
        <v>Silwimba</v>
      </c>
      <c r="C76" s="1">
        <f>IF(OR(Form4!C76&lt;&gt;"",Form4!D76&lt;&gt;"" ),ROUND(((Form4!C76+Form4!D76)/140)*100,0),"")</f>
        <v>48</v>
      </c>
      <c r="D76" s="1">
        <f>IF(Analysis4[[#This Row],[Agr]]="","",RANK(Analysis4[[#This Row],[Agr]],Analysis4[Agr],0))</f>
        <v>21</v>
      </c>
      <c r="E76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7</v>
      </c>
      <c r="F76" s="1">
        <f>IF(OR(Form4!E76&lt;&gt;"",Form4!F76&lt;&gt;""),ROUND((SUM(Form4!E76,Form4!F76)/140)*100,0),"")</f>
        <v>32</v>
      </c>
      <c r="G76" s="1">
        <f>IF(Analysis4[Bio]="","",RANK(Analysis4[[#This Row],[Bio]],Analysis4[Bio],0))</f>
        <v>27</v>
      </c>
      <c r="H76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6" s="1">
        <f>IF(OR(Form4!G76&lt;&gt;"",Form4!H76&lt;&gt;""),ROUND((SUM(Form4!G76,Form4!H76)/140)*100,0),"")</f>
        <v>15</v>
      </c>
      <c r="J76" s="1">
        <f>IF(Analysis4[[#This Row],[Chem]]="","",RANK(Analysis4[[#This Row],[Chem]],Analysis4[Chem],0))</f>
        <v>25</v>
      </c>
      <c r="K76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76" s="1">
        <f>IF(OR(Form4!I76&lt;&gt;"",Form4!J76&lt;&gt;"",Form4!K76&lt;&gt;""),ROUND((SUM(Form4!I76:'Form4'!K76)/220)*100,0),"")</f>
        <v>55</v>
      </c>
      <c r="M76" s="1">
        <f>IF(Analysis4[Chi]="","",RANK(Analysis4[[#This Row],[Chi]],Analysis4[Chi],0))</f>
        <v>7</v>
      </c>
      <c r="N76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5</v>
      </c>
      <c r="O76" s="1">
        <f>IF(OR(Form4!L76&lt;&gt;"",Form4!M76&lt;&gt;"",Form4!N76&lt;&gt;""),ROUND((SUM(Form4!L76:'Form4'!N76)/200)*100,0),"")</f>
        <v>48</v>
      </c>
      <c r="P76" s="1">
        <f>IF(Analysis4[Eng]="","",RANK(Analysis4[[#This Row],[Eng]],Analysis4[Eng],))</f>
        <v>18</v>
      </c>
      <c r="Q76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76" s="1" t="str">
        <f>IF(OR(Form4!O76&lt;&gt;"",Form4!P76&lt;&gt;""),ROUND((SUM(Form4!O76,Form4!P76)/210)*100,0),"")</f>
        <v/>
      </c>
      <c r="S76" s="1" t="str">
        <f>IF(Analysis4[[#This Row],[Geo]]="","",RANK(Analysis4[Geo],Analysis4[Geo],0))</f>
        <v/>
      </c>
      <c r="T7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6" s="1" t="str">
        <f>IF(OR(Form4!Q76&lt;&gt;"",Form4!R76&lt;&gt;""),ROUND((SUM(Form4!Q76,Form4!R76)/150)*100,0),"")</f>
        <v/>
      </c>
      <c r="V76" s="1" t="str">
        <f>IF(Analysis4[His]="","",RANK(Analysis4[[#This Row],[His]], Analysis4[His],0))</f>
        <v/>
      </c>
      <c r="W7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6" s="1">
        <f>IF(OR(Form4!S76&lt;&gt;"",Form4!T76&lt;&gt;""),ROUND((SUM(Form4!S76,Form4!T76)/200)*100,0),"")</f>
        <v>27</v>
      </c>
      <c r="Y76" s="1">
        <f>IF(Analysis4[Maths]="","",RANK(Analysis4[[#This Row],[Maths]],Analysis4[Maths],0))</f>
        <v>41</v>
      </c>
      <c r="Z76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6" s="1">
        <f>IF(OR(Form4!U76&lt;&gt;"",Form4!V76&lt;&gt;""),ROUND((SUM(Form4!U76,Form4!V76)/140)*100,0), "")</f>
        <v>34</v>
      </c>
      <c r="AB76" s="1">
        <f>IF(Analysis4[[#This Row],[Phy]]="","",RANK(Analysis4[[#This Row],[Phy]],Analysis4[Phy],0))</f>
        <v>14</v>
      </c>
      <c r="AC76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76" s="1">
        <f>IF(OR(Form4!W76&lt;&gt;"",Form4!X76&lt;&gt;""),ROUND((SUM(Form4!W76,Form4!X76)/150)*100,0), "")</f>
        <v>46</v>
      </c>
      <c r="AE76" s="1">
        <f>IF(Analysis4[Sod]="","",RANK(Analysis4[[#This Row],[Sod]],Analysis4[Sod], 0))</f>
        <v>23</v>
      </c>
      <c r="AF76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7</v>
      </c>
      <c r="AG76" s="1" t="str">
        <f>IF(OR(Form4!Y76&lt;&gt;"",Form4!Z76&lt;&gt;""),ROUND((SUM(Form4!Y76,Form4!Z76)/170)*100,0), "")</f>
        <v/>
      </c>
      <c r="AH76" s="1" t="str">
        <f>IF(Analysis4[Bk]="","",RANK(Analysis4[[#This Row],[Bk]],Analysis4[Bk], 0))</f>
        <v/>
      </c>
      <c r="AI7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6" s="1"/>
      <c r="AK76" s="1"/>
    </row>
    <row r="77" spans="1:37" x14ac:dyDescent="0.25">
      <c r="A77" s="1" t="str">
        <f>IF(Form4!A77="","",Form4!A77)</f>
        <v>Catherine</v>
      </c>
      <c r="B77" s="1" t="str">
        <f>IF(Form4!B77="","",Form4!B77)</f>
        <v>Simchimba</v>
      </c>
      <c r="C77" s="1">
        <f>IF(OR(Form4!C77&lt;&gt;"",Form4!D77&lt;&gt;"" ),ROUND(((Form4!C77+Form4!D77)/140)*100,0),"")</f>
        <v>35</v>
      </c>
      <c r="D77" s="1">
        <f>IF(Analysis4[[#This Row],[Agr]]="","",RANK(Analysis4[[#This Row],[Agr]],Analysis4[Agr],0))</f>
        <v>38</v>
      </c>
      <c r="E77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77" s="1">
        <f>IF(OR(Form4!E77&lt;&gt;"",Form4!F77&lt;&gt;""),ROUND((SUM(Form4!E77,Form4!F77)/140)*100,0),"")</f>
        <v>38</v>
      </c>
      <c r="G77" s="1">
        <f>IF(Analysis4[Bio]="","",RANK(Analysis4[[#This Row],[Bio]],Analysis4[Bio],0))</f>
        <v>21</v>
      </c>
      <c r="H77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7" s="1">
        <f>IF(OR(Form4!G77&lt;&gt;"",Form4!H77&lt;&gt;""),ROUND((SUM(Form4!G77,Form4!H77)/140)*100,0),"")</f>
        <v>30</v>
      </c>
      <c r="J77" s="1">
        <f>IF(Analysis4[[#This Row],[Chem]]="","",RANK(Analysis4[[#This Row],[Chem]],Analysis4[Chem],0))</f>
        <v>12</v>
      </c>
      <c r="K77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77" s="1">
        <f>IF(OR(Form4!I77&lt;&gt;"",Form4!J77&lt;&gt;"",Form4!K77&lt;&gt;""),ROUND((SUM(Form4!I77:'Form4'!K77)/220)*100,0),"")</f>
        <v>43</v>
      </c>
      <c r="M77" s="1">
        <f>IF(Analysis4[Chi]="","",RANK(Analysis4[[#This Row],[Chi]],Analysis4[Chi],0))</f>
        <v>25</v>
      </c>
      <c r="N77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77" s="1">
        <f>IF(OR(Form4!L77&lt;&gt;"",Form4!M77&lt;&gt;"",Form4!N77&lt;&gt;""),ROUND((SUM(Form4!L77:'Form4'!N77)/200)*100,0),"")</f>
        <v>48</v>
      </c>
      <c r="P77" s="1">
        <f>IF(Analysis4[Eng]="","",RANK(Analysis4[[#This Row],[Eng]],Analysis4[Eng],))</f>
        <v>18</v>
      </c>
      <c r="Q77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7</v>
      </c>
      <c r="R77" s="1">
        <f>IF(OR(Form4!O77&lt;&gt;"",Form4!P77&lt;&gt;""),ROUND((SUM(Form4!O77,Form4!P77)/210)*100,0),"")</f>
        <v>30</v>
      </c>
      <c r="S77" s="1">
        <f>IF(Analysis4[[#This Row],[Geo]]="","",RANK(Analysis4[Geo],Analysis4[Geo],0))</f>
        <v>19</v>
      </c>
      <c r="T77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77" s="1" t="str">
        <f>IF(OR(Form4!Q77&lt;&gt;"",Form4!R77&lt;&gt;""),ROUND((SUM(Form4!Q77,Form4!R77)/150)*100,0),"")</f>
        <v/>
      </c>
      <c r="V77" s="1" t="str">
        <f>IF(Analysis4[His]="","",RANK(Analysis4[[#This Row],[His]], Analysis4[His],0))</f>
        <v/>
      </c>
      <c r="W7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7" s="1">
        <f>IF(OR(Form4!S77&lt;&gt;"",Form4!T77&lt;&gt;""),ROUND((SUM(Form4!S77,Form4!T77)/200)*100,0),"")</f>
        <v>38</v>
      </c>
      <c r="Y77" s="1">
        <f>IF(Analysis4[Maths]="","",RANK(Analysis4[[#This Row],[Maths]],Analysis4[Maths],0))</f>
        <v>27</v>
      </c>
      <c r="Z77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7" s="1">
        <f>IF(OR(Form4!U77&lt;&gt;"",Form4!V77&lt;&gt;""),ROUND((SUM(Form4!U77,Form4!V77)/140)*100,0), "")</f>
        <v>36</v>
      </c>
      <c r="AB77" s="1">
        <f>IF(Analysis4[[#This Row],[Phy]]="","",RANK(Analysis4[[#This Row],[Phy]],Analysis4[Phy],0))</f>
        <v>13</v>
      </c>
      <c r="AC77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77" s="1" t="str">
        <f>IF(OR(Form4!W77&lt;&gt;"",Form4!X77&lt;&gt;""),ROUND((SUM(Form4!W77,Form4!X77)/150)*100,0), "")</f>
        <v/>
      </c>
      <c r="AE77" s="1" t="str">
        <f>IF(Analysis4[Sod]="","",RANK(Analysis4[[#This Row],[Sod]],Analysis4[Sod], 0))</f>
        <v/>
      </c>
      <c r="AF7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77" s="1">
        <f>IF(OR(Form4!Y77&lt;&gt;"",Form4!Z77&lt;&gt;""),ROUND((SUM(Form4!Y77,Form4!Z77)/170)*100,0), "")</f>
        <v>35</v>
      </c>
      <c r="AH77" s="1">
        <f>IF(Analysis4[Bk]="","",RANK(Analysis4[[#This Row],[Bk]],Analysis4[Bk], 0))</f>
        <v>9</v>
      </c>
      <c r="AI77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77" s="1"/>
      <c r="AK77" s="1"/>
    </row>
    <row r="78" spans="1:37" x14ac:dyDescent="0.25">
      <c r="A78" s="1" t="str">
        <f>IF(Form4!A78="","",Form4!A78)</f>
        <v>Ireen</v>
      </c>
      <c r="B78" s="1" t="str">
        <f>IF(Form4!B78="","",Form4!B78)</f>
        <v>Singini</v>
      </c>
      <c r="C78" s="1">
        <f>IF(OR(Form4!C78&lt;&gt;"",Form4!D78&lt;&gt;"" ),ROUND(((Form4!C78+Form4!D78)/140)*100,0),"")</f>
        <v>24</v>
      </c>
      <c r="D78" s="1">
        <f>IF(Analysis4[[#This Row],[Agr]]="","",RANK(Analysis4[[#This Row],[Agr]],Analysis4[Agr],0))</f>
        <v>48</v>
      </c>
      <c r="E78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78" s="1">
        <f>IF(OR(Form4!E78&lt;&gt;"",Form4!F78&lt;&gt;""),ROUND((SUM(Form4!E78,Form4!F78)/140)*100,0),"")</f>
        <v>24</v>
      </c>
      <c r="G78" s="1">
        <f>IF(Analysis4[Bio]="","",RANK(Analysis4[[#This Row],[Bio]],Analysis4[Bio],0))</f>
        <v>44</v>
      </c>
      <c r="H78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8" s="1" t="str">
        <f>IF(OR(Form4!G78&lt;&gt;"",Form4!H78&lt;&gt;""),ROUND((SUM(Form4!G78,Form4!H78)/140)*100,0),"")</f>
        <v/>
      </c>
      <c r="J78" s="1" t="str">
        <f>IF(Analysis4[[#This Row],[Chem]]="","",RANK(Analysis4[[#This Row],[Chem]],Analysis4[Chem],0))</f>
        <v/>
      </c>
      <c r="K7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8" s="1">
        <f>IF(OR(Form4!I78&lt;&gt;"",Form4!J78&lt;&gt;"",Form4!K78&lt;&gt;""),ROUND((SUM(Form4!I78:'Form4'!K78)/220)*100,0),"")</f>
        <v>41</v>
      </c>
      <c r="M78" s="1">
        <f>IF(Analysis4[Chi]="","",RANK(Analysis4[[#This Row],[Chi]],Analysis4[Chi],0))</f>
        <v>27</v>
      </c>
      <c r="N78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8</v>
      </c>
      <c r="O78" s="1">
        <f>IF(OR(Form4!L78&lt;&gt;"",Form4!M78&lt;&gt;"",Form4!N78&lt;&gt;""),ROUND((SUM(Form4!L78:'Form4'!N78)/200)*100,0),"")</f>
        <v>40</v>
      </c>
      <c r="P78" s="1">
        <f>IF(Analysis4[Eng]="","",RANK(Analysis4[[#This Row],[Eng]],Analysis4[Eng],))</f>
        <v>37</v>
      </c>
      <c r="Q78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8</v>
      </c>
      <c r="R78" s="1" t="str">
        <f>IF(OR(Form4!O78&lt;&gt;"",Form4!P78&lt;&gt;""),ROUND((SUM(Form4!O78,Form4!P78)/210)*100,0),"")</f>
        <v/>
      </c>
      <c r="S78" s="1" t="str">
        <f>IF(Analysis4[[#This Row],[Geo]]="","",RANK(Analysis4[Geo],Analysis4[Geo],0))</f>
        <v/>
      </c>
      <c r="T7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78" s="1" t="str">
        <f>IF(OR(Form4!Q78&lt;&gt;"",Form4!R78&lt;&gt;""),ROUND((SUM(Form4!Q78,Form4!R78)/150)*100,0),"")</f>
        <v/>
      </c>
      <c r="V78" s="1" t="str">
        <f>IF(Analysis4[His]="","",RANK(Analysis4[[#This Row],[His]], Analysis4[His],0))</f>
        <v/>
      </c>
      <c r="W7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8" s="1">
        <f>IF(OR(Form4!S78&lt;&gt;"",Form4!T78&lt;&gt;""),ROUND((SUM(Form4!S78,Form4!T78)/200)*100,0),"")</f>
        <v>7</v>
      </c>
      <c r="Y78" s="1">
        <f>IF(Analysis4[Maths]="","",RANK(Analysis4[[#This Row],[Maths]],Analysis4[Maths],0))</f>
        <v>63</v>
      </c>
      <c r="Z78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9</v>
      </c>
      <c r="AA78" s="1" t="str">
        <f>IF(OR(Form4!U78&lt;&gt;"",Form4!V78&lt;&gt;""),ROUND((SUM(Form4!U78,Form4!V78)/140)*100,0), "")</f>
        <v/>
      </c>
      <c r="AB78" s="1" t="str">
        <f>IF(Analysis4[[#This Row],[Phy]]="","",RANK(Analysis4[[#This Row],[Phy]],Analysis4[Phy],0))</f>
        <v/>
      </c>
      <c r="AC7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78" s="1">
        <f>IF(OR(Form4!W78&lt;&gt;"",Form4!X78&lt;&gt;""),ROUND((SUM(Form4!W78,Form4!X78)/150)*100,0), "")</f>
        <v>36</v>
      </c>
      <c r="AE78" s="1">
        <f>IF(Analysis4[Sod]="","",RANK(Analysis4[[#This Row],[Sod]],Analysis4[Sod], 0))</f>
        <v>33</v>
      </c>
      <c r="AF78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78" s="1">
        <f>IF(OR(Form4!Y78&lt;&gt;"",Form4!Z78&lt;&gt;""),ROUND((SUM(Form4!Y78,Form4!Z78)/170)*100,0), "")</f>
        <v>25</v>
      </c>
      <c r="AH78" s="1">
        <f>IF(Analysis4[Bk]="","",RANK(Analysis4[[#This Row],[Bk]],Analysis4[Bk], 0))</f>
        <v>18</v>
      </c>
      <c r="AI78" s="1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>9</v>
      </c>
      <c r="AJ78" s="1"/>
      <c r="AK78" s="1"/>
    </row>
    <row r="79" spans="1:37" x14ac:dyDescent="0.25">
      <c r="A79" s="1" t="str">
        <f>IF(Form4!A79="","",Form4!A79)</f>
        <v>Angellah</v>
      </c>
      <c r="B79" s="1" t="str">
        <f>IF(Form4!B79="","",Form4!B79)</f>
        <v>Sinzumwah</v>
      </c>
      <c r="C79" s="1">
        <f>IF(OR(Form4!C79&lt;&gt;"",Form4!D79&lt;&gt;"" ),ROUND(((Form4!C79+Form4!D79)/140)*100,0),"")</f>
        <v>15</v>
      </c>
      <c r="D79" s="1">
        <f>IF(Analysis4[[#This Row],[Agr]]="","",RANK(Analysis4[[#This Row],[Agr]],Analysis4[Agr],0))</f>
        <v>65</v>
      </c>
      <c r="E79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9</v>
      </c>
      <c r="F79" s="1">
        <f>IF(OR(Form4!E79&lt;&gt;"",Form4!F79&lt;&gt;""),ROUND((SUM(Form4!E79,Form4!F79)/140)*100,0),"")</f>
        <v>21</v>
      </c>
      <c r="G79" s="1">
        <f>IF(Analysis4[Bio]="","",RANK(Analysis4[[#This Row],[Bio]],Analysis4[Bio],0))</f>
        <v>49</v>
      </c>
      <c r="H79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79" s="1" t="str">
        <f>IF(OR(Form4!G79&lt;&gt;"",Form4!H79&lt;&gt;""),ROUND((SUM(Form4!G79,Form4!H79)/140)*100,0),"")</f>
        <v/>
      </c>
      <c r="J79" s="1" t="str">
        <f>IF(Analysis4[[#This Row],[Chem]]="","",RANK(Analysis4[[#This Row],[Chem]],Analysis4[Chem],0))</f>
        <v/>
      </c>
      <c r="K7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79" s="1">
        <f>IF(OR(Form4!I79&lt;&gt;"",Form4!J79&lt;&gt;"",Form4!K79&lt;&gt;""),ROUND((SUM(Form4!I79:'Form4'!K79)/220)*100,0),"")</f>
        <v>51</v>
      </c>
      <c r="M79" s="1">
        <f>IF(Analysis4[Chi]="","",RANK(Analysis4[[#This Row],[Chi]],Analysis4[Chi],0))</f>
        <v>11</v>
      </c>
      <c r="N79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6</v>
      </c>
      <c r="O79" s="1">
        <f>IF(OR(Form4!L79&lt;&gt;"",Form4!M79&lt;&gt;"",Form4!N79&lt;&gt;""),ROUND((SUM(Form4!L79:'Form4'!N79)/200)*100,0),"")</f>
        <v>38</v>
      </c>
      <c r="P79" s="1">
        <f>IF(Analysis4[Eng]="","",RANK(Analysis4[[#This Row],[Eng]],Analysis4[Eng],))</f>
        <v>42</v>
      </c>
      <c r="Q79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79" s="1">
        <f>IF(OR(Form4!O79&lt;&gt;"",Form4!P79&lt;&gt;""),ROUND((SUM(Form4!O79,Form4!P79)/210)*100,0),"")</f>
        <v>23</v>
      </c>
      <c r="S79" s="1">
        <f>IF(Analysis4[[#This Row],[Geo]]="","",RANK(Analysis4[Geo],Analysis4[Geo],0))</f>
        <v>29</v>
      </c>
      <c r="T79" s="1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>9</v>
      </c>
      <c r="U79" s="1" t="str">
        <f>IF(OR(Form4!Q79&lt;&gt;"",Form4!R79&lt;&gt;""),ROUND((SUM(Form4!Q79,Form4!R79)/150)*100,0),"")</f>
        <v/>
      </c>
      <c r="V79" s="1" t="str">
        <f>IF(Analysis4[His]="","",RANK(Analysis4[[#This Row],[His]], Analysis4[His],0))</f>
        <v/>
      </c>
      <c r="W7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79" s="1">
        <f>IF(OR(Form4!S79&lt;&gt;"",Form4!T79&lt;&gt;""),ROUND((SUM(Form4!S79,Form4!T79)/200)*100,0),"")</f>
        <v>44</v>
      </c>
      <c r="Y79" s="1">
        <f>IF(Analysis4[Maths]="","",RANK(Analysis4[[#This Row],[Maths]],Analysis4[Maths],0))</f>
        <v>22</v>
      </c>
      <c r="Z79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8</v>
      </c>
      <c r="AA79" s="1">
        <f>IF(OR(Form4!U79&lt;&gt;"",Form4!V79&lt;&gt;""),ROUND((SUM(Form4!U79,Form4!V79)/140)*100,0), "")</f>
        <v>32</v>
      </c>
      <c r="AB79" s="1">
        <f>IF(Analysis4[[#This Row],[Phy]]="","",RANK(Analysis4[[#This Row],[Phy]],Analysis4[Phy],0))</f>
        <v>17</v>
      </c>
      <c r="AC79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79" s="1">
        <f>IF(OR(Form4!W79&lt;&gt;"",Form4!X79&lt;&gt;""),ROUND((SUM(Form4!W79,Form4!X79)/150)*100,0), "")</f>
        <v>31</v>
      </c>
      <c r="AE79" s="1">
        <f>IF(Analysis4[Sod]="","",RANK(Analysis4[[#This Row],[Sod]],Analysis4[Sod], 0))</f>
        <v>36</v>
      </c>
      <c r="AF79" s="1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>9</v>
      </c>
      <c r="AG79" s="1" t="str">
        <f>IF(OR(Form4!Y79&lt;&gt;"",Form4!Z79&lt;&gt;""),ROUND((SUM(Form4!Y79,Form4!Z79)/170)*100,0), "")</f>
        <v/>
      </c>
      <c r="AH79" s="1" t="str">
        <f>IF(Analysis4[Bk]="","",RANK(Analysis4[[#This Row],[Bk]],Analysis4[Bk], 0))</f>
        <v/>
      </c>
      <c r="AI7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79" s="1"/>
      <c r="AK79" s="1"/>
    </row>
    <row r="80" spans="1:37" x14ac:dyDescent="0.25">
      <c r="A80" s="1" t="str">
        <f>IF(Form4!A80="","",Form4!A80)</f>
        <v>Fidess</v>
      </c>
      <c r="B80" s="1" t="str">
        <f>IF(Form4!B80="","",Form4!B80)</f>
        <v>Wasambo</v>
      </c>
      <c r="C80" s="1">
        <f>IF(OR(Form4!C80&lt;&gt;"",Form4!D80&lt;&gt;"" ),ROUND(((Form4!C80+Form4!D80)/140)*100,0),"")</f>
        <v>56</v>
      </c>
      <c r="D80" s="1">
        <f>IF(Analysis4[[#This Row],[Agr]]="","",RANK(Analysis4[[#This Row],[Agr]],Analysis4[Agr],0))</f>
        <v>15</v>
      </c>
      <c r="E80" s="1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>5</v>
      </c>
      <c r="F80" s="1">
        <f>IF(OR(Form4!E80&lt;&gt;"",Form4!F80&lt;&gt;""),ROUND((SUM(Form4!E80,Form4!F80)/140)*100,0),"")</f>
        <v>32</v>
      </c>
      <c r="G80" s="1">
        <f>IF(Analysis4[Bio]="","",RANK(Analysis4[[#This Row],[Bio]],Analysis4[Bio],0))</f>
        <v>27</v>
      </c>
      <c r="H80" s="1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>9</v>
      </c>
      <c r="I80" s="1">
        <f>IF(OR(Form4!G80&lt;&gt;"",Form4!H80&lt;&gt;""),ROUND((SUM(Form4!G80,Form4!H80)/140)*100,0),"")</f>
        <v>19</v>
      </c>
      <c r="J80" s="1">
        <f>IF(Analysis4[[#This Row],[Chem]]="","",RANK(Analysis4[[#This Row],[Chem]],Analysis4[Chem],0))</f>
        <v>20</v>
      </c>
      <c r="K80" s="1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>9</v>
      </c>
      <c r="L80" s="1">
        <f>IF(OR(Form4!I80&lt;&gt;"",Form4!J80&lt;&gt;"",Form4!K80&lt;&gt;""),ROUND((SUM(Form4!I80:'Form4'!K80)/220)*100,0),"")</f>
        <v>52</v>
      </c>
      <c r="M80" s="1">
        <f>IF(Analysis4[Chi]="","",RANK(Analysis4[[#This Row],[Chi]],Analysis4[Chi],0))</f>
        <v>9</v>
      </c>
      <c r="N80" s="1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>6</v>
      </c>
      <c r="O80" s="1">
        <f>IF(OR(Form4!L80&lt;&gt;"",Form4!M80&lt;&gt;"",Form4!N80&lt;&gt;""),ROUND((SUM(Form4!L80:'Form4'!N80)/200)*100,0),"")</f>
        <v>39</v>
      </c>
      <c r="P80" s="1">
        <f>IF(Analysis4[Eng]="","",RANK(Analysis4[[#This Row],[Eng]],Analysis4[Eng],))</f>
        <v>39</v>
      </c>
      <c r="Q80" s="1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>9</v>
      </c>
      <c r="R80" s="1" t="str">
        <f>IF(OR(Form4!O80&lt;&gt;"",Form4!P80&lt;&gt;""),ROUND((SUM(Form4!O80,Form4!P80)/210)*100,0),"")</f>
        <v/>
      </c>
      <c r="S80" s="1" t="str">
        <f>IF(Analysis4[[#This Row],[Geo]]="","",RANK(Analysis4[Geo],Analysis4[Geo],0))</f>
        <v/>
      </c>
      <c r="T8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0" s="1" t="str">
        <f>IF(OR(Form4!Q80&lt;&gt;"",Form4!R80&lt;&gt;""),ROUND((SUM(Form4!Q80,Form4!R80)/150)*100,0),"")</f>
        <v/>
      </c>
      <c r="V80" s="1" t="str">
        <f>IF(Analysis4[His]="","",RANK(Analysis4[[#This Row],[His]], Analysis4[His],0))</f>
        <v/>
      </c>
      <c r="W8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0" s="1">
        <f>IF(OR(Form4!S80&lt;&gt;"",Form4!T80&lt;&gt;""),ROUND((SUM(Form4!S80,Form4!T80)/200)*100,0),"")</f>
        <v>45</v>
      </c>
      <c r="Y80" s="1">
        <f>IF(Analysis4[Maths]="","",RANK(Analysis4[[#This Row],[Maths]],Analysis4[Maths],0))</f>
        <v>20</v>
      </c>
      <c r="Z80" s="1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>7</v>
      </c>
      <c r="AA80" s="1">
        <f>IF(OR(Form4!U80&lt;&gt;"",Form4!V80&lt;&gt;""),ROUND((SUM(Form4!U80,Form4!V80)/140)*100,0), "")</f>
        <v>13</v>
      </c>
      <c r="AB80" s="1">
        <f>IF(Analysis4[[#This Row],[Phy]]="","",RANK(Analysis4[[#This Row],[Phy]],Analysis4[Phy],0))</f>
        <v>35</v>
      </c>
      <c r="AC80" s="1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>9</v>
      </c>
      <c r="AD80" s="1" t="str">
        <f>IF(OR(Form4!W80&lt;&gt;"",Form4!X80&lt;&gt;""),ROUND((SUM(Form4!W80,Form4!X80)/150)*100,0), "")</f>
        <v/>
      </c>
      <c r="AE80" s="1" t="str">
        <f>IF(Analysis4[Sod]="","",RANK(Analysis4[[#This Row],[Sod]],Analysis4[Sod], 0))</f>
        <v/>
      </c>
      <c r="AF8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0" s="1" t="str">
        <f>IF(OR(Form4!Y80&lt;&gt;"",Form4!Z80&lt;&gt;""),ROUND((SUM(Form4!Y80,Form4!Z80)/170)*100,0), "")</f>
        <v/>
      </c>
      <c r="AH80" s="1" t="str">
        <f>IF(Analysis4[Bk]="","",RANK(Analysis4[[#This Row],[Bk]],Analysis4[Bk], 0))</f>
        <v/>
      </c>
      <c r="AI8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0" s="1"/>
      <c r="AK80" s="1"/>
    </row>
    <row r="81" spans="1:37" x14ac:dyDescent="0.25">
      <c r="A81" s="1" t="str">
        <f>IF(Form4!A81="","",Form4!A81)</f>
        <v/>
      </c>
      <c r="B81" s="1" t="str">
        <f>IF(Form4!B81="","",Form4!B81)</f>
        <v/>
      </c>
      <c r="C81" s="1" t="str">
        <f>IF(OR(Form4!C81&lt;&gt;"",Form4!D81&lt;&gt;"" ),ROUND(((Form4!C81+Form4!D81)/140)*100,0),"")</f>
        <v/>
      </c>
      <c r="D81" s="1" t="str">
        <f>IF(Analysis4[[#This Row],[Agr]]="","",RANK(Analysis4[[#This Row],[Agr]],Analysis4[Agr],0))</f>
        <v/>
      </c>
      <c r="E8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1" s="1" t="str">
        <f>IF(OR(Form4!E81&lt;&gt;"",Form4!F81&lt;&gt;""),ROUND((SUM(Form4!E81,Form4!F81)/140)*100,0),"")</f>
        <v/>
      </c>
      <c r="G81" s="1" t="str">
        <f>IF(Analysis4[Bio]="","",RANK(Analysis4[[#This Row],[Bio]],Analysis4[Bio],0))</f>
        <v/>
      </c>
      <c r="H8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1" s="1" t="str">
        <f>IF(OR(Form4!G81&lt;&gt;"",Form4!H81&lt;&gt;""),ROUND((SUM(Form4!G81,Form4!H81)/140)*100,0),"")</f>
        <v/>
      </c>
      <c r="J81" s="1" t="str">
        <f>IF(Analysis4[[#This Row],[Chem]]="","",RANK(Analysis4[[#This Row],[Chem]],Analysis4[Chem],0))</f>
        <v/>
      </c>
      <c r="K8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1" s="1" t="str">
        <f>IF(OR(Form4!I81&lt;&gt;"",Form4!J81&lt;&gt;"",Form4!K81&lt;&gt;""),ROUND((SUM(Form4!I81:'Form4'!K81)/220)*100,0),"")</f>
        <v/>
      </c>
      <c r="M81" s="1" t="str">
        <f>IF(Analysis4[Chi]="","",RANK(Analysis4[[#This Row],[Chi]],Analysis4[Chi],0))</f>
        <v/>
      </c>
      <c r="N8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1" s="1" t="str">
        <f>IF(OR(Form4!L81&lt;&gt;"",Form4!M81&lt;&gt;"",Form4!N81&lt;&gt;""),ROUND((SUM(Form4!L81:'Form4'!N81)/200)*100,0),"")</f>
        <v/>
      </c>
      <c r="P81" s="1" t="str">
        <f>IF(Analysis4[Eng]="","",RANK(Analysis4[[#This Row],[Eng]],Analysis4[Eng],))</f>
        <v/>
      </c>
      <c r="Q8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1" s="1" t="str">
        <f>IF(OR(Form4!O81&lt;&gt;"",Form4!P81&lt;&gt;""),ROUND((SUM(Form4!O81,Form4!P81)/210)*100,0),"")</f>
        <v/>
      </c>
      <c r="S81" s="1" t="str">
        <f>IF(Analysis4[[#This Row],[Geo]]="","",RANK(Analysis4[Geo],Analysis4[Geo],0))</f>
        <v/>
      </c>
      <c r="T8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1" s="1" t="str">
        <f>IF(OR(Form4!Q81&lt;&gt;"",Form4!R81&lt;&gt;""),ROUND((SUM(Form4!Q81,Form4!R81)/150)*100,0),"")</f>
        <v/>
      </c>
      <c r="V81" s="1" t="str">
        <f>IF(Analysis4[His]="","",RANK(Analysis4[[#This Row],[His]], Analysis4[His],0))</f>
        <v/>
      </c>
      <c r="W8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1" s="1" t="str">
        <f>IF(OR(Form4!S81&lt;&gt;"",Form4!T81&lt;&gt;""),ROUND((SUM(Form4!S81,Form4!T81)/200)*100,0),"")</f>
        <v/>
      </c>
      <c r="Y81" s="1" t="str">
        <f>IF(Analysis4[Maths]="","",RANK(Analysis4[[#This Row],[Maths]],Analysis4[Maths],0))</f>
        <v/>
      </c>
      <c r="Z8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1" s="1" t="str">
        <f>IF(OR(Form4!U81&lt;&gt;"",Form4!V81&lt;&gt;""),ROUND((SUM(Form4!U81,Form4!V81)/140)*100,0), "")</f>
        <v/>
      </c>
      <c r="AB81" s="1" t="str">
        <f>IF(Analysis4[[#This Row],[Phy]]="","",RANK(Analysis4[[#This Row],[Phy]],Analysis4[Phy],0))</f>
        <v/>
      </c>
      <c r="AC8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1" s="1" t="str">
        <f>IF(OR(Form4!W81&lt;&gt;"",Form4!X81&lt;&gt;""),ROUND((SUM(Form4!W81,Form4!X81)/150)*100,0), "")</f>
        <v/>
      </c>
      <c r="AE81" s="1" t="str">
        <f>IF(Analysis4[Sod]="","",RANK(Analysis4[[#This Row],[Sod]],Analysis4[Sod], 0))</f>
        <v/>
      </c>
      <c r="AF8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1" s="1" t="str">
        <f>IF(OR(Form4!Y81&lt;&gt;"",Form4!Z81&lt;&gt;""),ROUND((SUM(Form4!Y81,Form4!Z81)/170)*100,0), "")</f>
        <v/>
      </c>
      <c r="AH81" s="1" t="str">
        <f>IF(Analysis4[Bk]="","",RANK(Analysis4[[#This Row],[Bk]],Analysis4[Bk], 0))</f>
        <v/>
      </c>
      <c r="AI8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1" s="1"/>
      <c r="AK81" s="1"/>
    </row>
    <row r="82" spans="1:37" x14ac:dyDescent="0.25">
      <c r="A82" s="1" t="str">
        <f>IF(Form4!A82="","",Form4!A82)</f>
        <v/>
      </c>
      <c r="B82" s="1" t="str">
        <f>IF(Form4!B82="","",Form4!B82)</f>
        <v/>
      </c>
      <c r="C82" s="1" t="str">
        <f>IF(OR(Form4!C82&lt;&gt;"",Form4!D82&lt;&gt;"" ),ROUND(((Form4!C82+Form4!D82)/140)*100,0),"")</f>
        <v/>
      </c>
      <c r="D82" s="1" t="str">
        <f>IF(Analysis4[[#This Row],[Agr]]="","",RANK(Analysis4[[#This Row],[Agr]],Analysis4[Agr],0))</f>
        <v/>
      </c>
      <c r="E8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2" s="1" t="str">
        <f>IF(OR(Form4!E82&lt;&gt;"",Form4!F82&lt;&gt;""),ROUND((SUM(Form4!E82,Form4!F82)/140)*100,0),"")</f>
        <v/>
      </c>
      <c r="G82" s="1" t="str">
        <f>IF(Analysis4[Bio]="","",RANK(Analysis4[[#This Row],[Bio]],Analysis4[Bio],0))</f>
        <v/>
      </c>
      <c r="H8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2" s="1" t="str">
        <f>IF(OR(Form4!G82&lt;&gt;"",Form4!H82&lt;&gt;""),ROUND((SUM(Form4!G82,Form4!H82)/140)*100,0),"")</f>
        <v/>
      </c>
      <c r="J82" s="1" t="str">
        <f>IF(Analysis4[[#This Row],[Chem]]="","",RANK(Analysis4[[#This Row],[Chem]],Analysis4[Chem],0))</f>
        <v/>
      </c>
      <c r="K8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2" s="1" t="str">
        <f>IF(OR(Form4!I82&lt;&gt;"",Form4!J82&lt;&gt;"",Form4!K82&lt;&gt;""),ROUND((SUM(Form4!I82:'Form4'!K82)/220)*100,0),"")</f>
        <v/>
      </c>
      <c r="M82" s="1" t="str">
        <f>IF(Analysis4[Chi]="","",RANK(Analysis4[[#This Row],[Chi]],Analysis4[Chi],0))</f>
        <v/>
      </c>
      <c r="N8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2" s="1" t="str">
        <f>IF(OR(Form4!L82&lt;&gt;"",Form4!M82&lt;&gt;"",Form4!N82&lt;&gt;""),ROUND((SUM(Form4!L82:'Form4'!N82)/200)*100,0),"")</f>
        <v/>
      </c>
      <c r="P82" s="1" t="str">
        <f>IF(Analysis4[Eng]="","",RANK(Analysis4[[#This Row],[Eng]],Analysis4[Eng],))</f>
        <v/>
      </c>
      <c r="Q8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2" s="1" t="str">
        <f>IF(OR(Form4!O82&lt;&gt;"",Form4!P82&lt;&gt;""),ROUND((SUM(Form4!O82,Form4!P82)/210)*100,0),"")</f>
        <v/>
      </c>
      <c r="S82" s="1" t="str">
        <f>IF(Analysis4[[#This Row],[Geo]]="","",RANK(Analysis4[Geo],Analysis4[Geo],0))</f>
        <v/>
      </c>
      <c r="T8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2" s="1" t="str">
        <f>IF(OR(Form4!Q82&lt;&gt;"",Form4!R82&lt;&gt;""),ROUND((SUM(Form4!Q82,Form4!R82)/150)*100,0),"")</f>
        <v/>
      </c>
      <c r="V82" s="1" t="str">
        <f>IF(Analysis4[His]="","",RANK(Analysis4[[#This Row],[His]], Analysis4[His],0))</f>
        <v/>
      </c>
      <c r="W8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2" s="1" t="str">
        <f>IF(OR(Form4!S82&lt;&gt;"",Form4!T82&lt;&gt;""),ROUND((SUM(Form4!S82,Form4!T82)/200)*100,0),"")</f>
        <v/>
      </c>
      <c r="Y82" s="1" t="str">
        <f>IF(Analysis4[Maths]="","",RANK(Analysis4[[#This Row],[Maths]],Analysis4[Maths],0))</f>
        <v/>
      </c>
      <c r="Z8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2" s="1" t="str">
        <f>IF(OR(Form4!U82&lt;&gt;"",Form4!V82&lt;&gt;""),ROUND((SUM(Form4!U82,Form4!V82)/140)*100,0), "")</f>
        <v/>
      </c>
      <c r="AB82" s="1" t="str">
        <f>IF(Analysis4[[#This Row],[Phy]]="","",RANK(Analysis4[[#This Row],[Phy]],Analysis4[Phy],0))</f>
        <v/>
      </c>
      <c r="AC8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2" s="1" t="str">
        <f>IF(OR(Form4!W82&lt;&gt;"",Form4!X82&lt;&gt;""),ROUND((SUM(Form4!W82,Form4!X82)/150)*100,0), "")</f>
        <v/>
      </c>
      <c r="AE82" s="1" t="str">
        <f>IF(Analysis4[Sod]="","",RANK(Analysis4[[#This Row],[Sod]],Analysis4[Sod], 0))</f>
        <v/>
      </c>
      <c r="AF8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2" s="1" t="str">
        <f>IF(OR(Form4!Y82&lt;&gt;"",Form4!Z82&lt;&gt;""),ROUND((SUM(Form4!Y82,Form4!Z82)/170)*100,0), "")</f>
        <v/>
      </c>
      <c r="AH82" s="1" t="str">
        <f>IF(Analysis4[Bk]="","",RANK(Analysis4[[#This Row],[Bk]],Analysis4[Bk], 0))</f>
        <v/>
      </c>
      <c r="AI8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2" s="1"/>
      <c r="AK82" s="1"/>
    </row>
    <row r="83" spans="1:37" x14ac:dyDescent="0.25">
      <c r="A83" s="1" t="str">
        <f>IF(Form4!A83="","",Form4!A83)</f>
        <v/>
      </c>
      <c r="B83" s="1" t="str">
        <f>IF(Form4!B83="","",Form4!B83)</f>
        <v/>
      </c>
      <c r="C83" s="1" t="str">
        <f>IF(OR(Form4!C83&lt;&gt;"",Form4!D83&lt;&gt;"" ),ROUND(((Form4!C83+Form4!D83)/140)*100,0),"")</f>
        <v/>
      </c>
      <c r="D83" s="1" t="str">
        <f>IF(Analysis4[[#This Row],[Agr]]="","",RANK(Analysis4[[#This Row],[Agr]],Analysis4[Agr],0))</f>
        <v/>
      </c>
      <c r="E8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3" s="1" t="str">
        <f>IF(OR(Form4!E83&lt;&gt;"",Form4!F83&lt;&gt;""),ROUND((SUM(Form4!E83,Form4!F83)/140)*100,0),"")</f>
        <v/>
      </c>
      <c r="G83" s="1" t="str">
        <f>IF(Analysis4[Bio]="","",RANK(Analysis4[[#This Row],[Bio]],Analysis4[Bio],0))</f>
        <v/>
      </c>
      <c r="H8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3" s="1" t="str">
        <f>IF(OR(Form4!G83&lt;&gt;"",Form4!H83&lt;&gt;""),ROUND((SUM(Form4!G83,Form4!H83)/140)*100,0),"")</f>
        <v/>
      </c>
      <c r="J83" s="1" t="str">
        <f>IF(Analysis4[[#This Row],[Chem]]="","",RANK(Analysis4[[#This Row],[Chem]],Analysis4[Chem],0))</f>
        <v/>
      </c>
      <c r="K8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3" s="1" t="str">
        <f>IF(OR(Form4!I83&lt;&gt;"",Form4!J83&lt;&gt;"",Form4!K83&lt;&gt;""),ROUND((SUM(Form4!I83:'Form4'!K83)/220)*100,0),"")</f>
        <v/>
      </c>
      <c r="M83" s="1" t="str">
        <f>IF(Analysis4[Chi]="","",RANK(Analysis4[[#This Row],[Chi]],Analysis4[Chi],0))</f>
        <v/>
      </c>
      <c r="N8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3" s="1" t="str">
        <f>IF(OR(Form4!L83&lt;&gt;"",Form4!M83&lt;&gt;"",Form4!N83&lt;&gt;""),ROUND((SUM(Form4!L83:'Form4'!N83)/200)*100,0),"")</f>
        <v/>
      </c>
      <c r="P83" s="1" t="str">
        <f>IF(Analysis4[Eng]="","",RANK(Analysis4[[#This Row],[Eng]],Analysis4[Eng],))</f>
        <v/>
      </c>
      <c r="Q8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3" s="1" t="str">
        <f>IF(OR(Form4!O83&lt;&gt;"",Form4!P83&lt;&gt;""),ROUND((SUM(Form4!O83,Form4!P83)/210)*100,0),"")</f>
        <v/>
      </c>
      <c r="S83" s="1" t="str">
        <f>IF(Analysis4[[#This Row],[Geo]]="","",RANK(Analysis4[Geo],Analysis4[Geo],0))</f>
        <v/>
      </c>
      <c r="T8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3" s="1" t="str">
        <f>IF(OR(Form4!Q83&lt;&gt;"",Form4!R83&lt;&gt;""),ROUND((SUM(Form4!Q83,Form4!R83)/150)*100,0),"")</f>
        <v/>
      </c>
      <c r="V83" s="1" t="str">
        <f>IF(Analysis4[His]="","",RANK(Analysis4[[#This Row],[His]], Analysis4[His],0))</f>
        <v/>
      </c>
      <c r="W8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3" s="1" t="str">
        <f>IF(OR(Form4!S83&lt;&gt;"",Form4!T83&lt;&gt;""),ROUND((SUM(Form4!S83,Form4!T83)/200)*100,0),"")</f>
        <v/>
      </c>
      <c r="Y83" s="1" t="str">
        <f>IF(Analysis4[Maths]="","",RANK(Analysis4[[#This Row],[Maths]],Analysis4[Maths],0))</f>
        <v/>
      </c>
      <c r="Z8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3" s="1" t="str">
        <f>IF(OR(Form4!U83&lt;&gt;"",Form4!V83&lt;&gt;""),ROUND((SUM(Form4!U83,Form4!V83)/140)*100,0), "")</f>
        <v/>
      </c>
      <c r="AB83" s="1" t="str">
        <f>IF(Analysis4[[#This Row],[Phy]]="","",RANK(Analysis4[[#This Row],[Phy]],Analysis4[Phy],0))</f>
        <v/>
      </c>
      <c r="AC8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3" s="1" t="str">
        <f>IF(OR(Form4!W83&lt;&gt;"",Form4!X83&lt;&gt;""),ROUND((SUM(Form4!W83,Form4!X83)/150)*100,0), "")</f>
        <v/>
      </c>
      <c r="AE83" s="1" t="str">
        <f>IF(Analysis4[Sod]="","",RANK(Analysis4[[#This Row],[Sod]],Analysis4[Sod], 0))</f>
        <v/>
      </c>
      <c r="AF8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3" s="1" t="str">
        <f>IF(OR(Form4!Y83&lt;&gt;"",Form4!Z83&lt;&gt;""),ROUND((SUM(Form4!Y83,Form4!Z83)/170)*100,0), "")</f>
        <v/>
      </c>
      <c r="AH83" s="1" t="str">
        <f>IF(Analysis4[Bk]="","",RANK(Analysis4[[#This Row],[Bk]],Analysis4[Bk], 0))</f>
        <v/>
      </c>
      <c r="AI8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3" s="1"/>
      <c r="AK83" s="1"/>
    </row>
    <row r="84" spans="1:37" x14ac:dyDescent="0.25">
      <c r="A84" s="1" t="str">
        <f>IF(Form4!A84="","",Form4!A84)</f>
        <v/>
      </c>
      <c r="B84" s="1" t="str">
        <f>IF(Form4!B84="","",Form4!B84)</f>
        <v/>
      </c>
      <c r="C84" s="1" t="str">
        <f>IF(OR(Form4!C84&lt;&gt;"",Form4!D84&lt;&gt;"" ),ROUND(((Form4!C84+Form4!D84)/140)*100,0),"")</f>
        <v/>
      </c>
      <c r="D84" s="1" t="str">
        <f>IF(Analysis4[[#This Row],[Agr]]="","",RANK(Analysis4[[#This Row],[Agr]],Analysis4[Agr],0))</f>
        <v/>
      </c>
      <c r="E8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4" s="1" t="str">
        <f>IF(OR(Form4!E84&lt;&gt;"",Form4!F84&lt;&gt;""),ROUND((SUM(Form4!E84,Form4!F84)/140)*100,0),"")</f>
        <v/>
      </c>
      <c r="G84" s="1" t="str">
        <f>IF(Analysis4[Bio]="","",RANK(Analysis4[[#This Row],[Bio]],Analysis4[Bio],0))</f>
        <v/>
      </c>
      <c r="H8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4" s="1" t="str">
        <f>IF(OR(Form4!G84&lt;&gt;"",Form4!H84&lt;&gt;""),ROUND((SUM(Form4!G84,Form4!H84)/140)*100,0),"")</f>
        <v/>
      </c>
      <c r="J84" s="1" t="str">
        <f>IF(Analysis4[[#This Row],[Chem]]="","",RANK(Analysis4[[#This Row],[Chem]],Analysis4[Chem],0))</f>
        <v/>
      </c>
      <c r="K8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4" s="1" t="str">
        <f>IF(OR(Form4!I84&lt;&gt;"",Form4!J84&lt;&gt;"",Form4!K84&lt;&gt;""),ROUND((SUM(Form4!I84:'Form4'!K84)/220)*100,0),"")</f>
        <v/>
      </c>
      <c r="M84" s="1" t="str">
        <f>IF(Analysis4[Chi]="","",RANK(Analysis4[[#This Row],[Chi]],Analysis4[Chi],0))</f>
        <v/>
      </c>
      <c r="N8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4" s="1" t="str">
        <f>IF(OR(Form4!L84&lt;&gt;"",Form4!M84&lt;&gt;"",Form4!N84&lt;&gt;""),ROUND((SUM(Form4!L84:'Form4'!N84)/200)*100,0),"")</f>
        <v/>
      </c>
      <c r="P84" s="1" t="str">
        <f>IF(Analysis4[Eng]="","",RANK(Analysis4[[#This Row],[Eng]],Analysis4[Eng],))</f>
        <v/>
      </c>
      <c r="Q8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4" s="1" t="str">
        <f>IF(OR(Form4!O84&lt;&gt;"",Form4!P84&lt;&gt;""),ROUND((SUM(Form4!O84,Form4!P84)/210)*100,0),"")</f>
        <v/>
      </c>
      <c r="S84" s="1" t="str">
        <f>IF(Analysis4[[#This Row],[Geo]]="","",RANK(Analysis4[Geo],Analysis4[Geo],0))</f>
        <v/>
      </c>
      <c r="T8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4" s="1" t="str">
        <f>IF(OR(Form4!Q84&lt;&gt;"",Form4!R84&lt;&gt;""),ROUND((SUM(Form4!Q84,Form4!R84)/150)*100,0),"")</f>
        <v/>
      </c>
      <c r="V84" s="1" t="str">
        <f>IF(Analysis4[His]="","",RANK(Analysis4[[#This Row],[His]], Analysis4[His],0))</f>
        <v/>
      </c>
      <c r="W8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4" s="1" t="str">
        <f>IF(OR(Form4!S84&lt;&gt;"",Form4!T84&lt;&gt;""),ROUND((SUM(Form4!S84,Form4!T84)/200)*100,0),"")</f>
        <v/>
      </c>
      <c r="Y84" s="1" t="str">
        <f>IF(Analysis4[Maths]="","",RANK(Analysis4[[#This Row],[Maths]],Analysis4[Maths],0))</f>
        <v/>
      </c>
      <c r="Z8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4" s="1" t="str">
        <f>IF(OR(Form4!U84&lt;&gt;"",Form4!V84&lt;&gt;""),ROUND((SUM(Form4!U84,Form4!V84)/140)*100,0), "")</f>
        <v/>
      </c>
      <c r="AB84" s="1" t="str">
        <f>IF(Analysis4[[#This Row],[Phy]]="","",RANK(Analysis4[[#This Row],[Phy]],Analysis4[Phy],0))</f>
        <v/>
      </c>
      <c r="AC8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4" s="1" t="str">
        <f>IF(OR(Form4!W84&lt;&gt;"",Form4!X84&lt;&gt;""),ROUND((SUM(Form4!W84,Form4!X84)/150)*100,0), "")</f>
        <v/>
      </c>
      <c r="AE84" s="1" t="str">
        <f>IF(Analysis4[Sod]="","",RANK(Analysis4[[#This Row],[Sod]],Analysis4[Sod], 0))</f>
        <v/>
      </c>
      <c r="AF8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4" s="1" t="str">
        <f>IF(OR(Form4!Y84&lt;&gt;"",Form4!Z84&lt;&gt;""),ROUND((SUM(Form4!Y84,Form4!Z84)/170)*100,0), "")</f>
        <v/>
      </c>
      <c r="AH84" s="1" t="str">
        <f>IF(Analysis4[Bk]="","",RANK(Analysis4[[#This Row],[Bk]],Analysis4[Bk], 0))</f>
        <v/>
      </c>
      <c r="AI8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4" s="1"/>
      <c r="AK84" s="1"/>
    </row>
    <row r="85" spans="1:37" x14ac:dyDescent="0.25">
      <c r="A85" s="1" t="str">
        <f>IF(Form4!A85="","",Form4!A85)</f>
        <v/>
      </c>
      <c r="B85" s="1" t="str">
        <f>IF(Form4!B85="","",Form4!B85)</f>
        <v/>
      </c>
      <c r="C85" s="1" t="str">
        <f>IF(OR(Form4!C85&lt;&gt;"",Form4!D85&lt;&gt;"" ),ROUND(((Form4!C85+Form4!D85)/140)*100,0),"")</f>
        <v/>
      </c>
      <c r="D85" s="1" t="str">
        <f>IF(Analysis4[[#This Row],[Agr]]="","",RANK(Analysis4[[#This Row],[Agr]],Analysis4[Agr],0))</f>
        <v/>
      </c>
      <c r="E8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5" s="1" t="str">
        <f>IF(OR(Form4!E85&lt;&gt;"",Form4!F85&lt;&gt;""),ROUND((SUM(Form4!E85,Form4!F85)/140)*100,0),"")</f>
        <v/>
      </c>
      <c r="G85" s="1" t="str">
        <f>IF(Analysis4[Bio]="","",RANK(Analysis4[[#This Row],[Bio]],Analysis4[Bio],0))</f>
        <v/>
      </c>
      <c r="H8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5" s="1" t="str">
        <f>IF(OR(Form4!G85&lt;&gt;"",Form4!H85&lt;&gt;""),ROUND((SUM(Form4!G85,Form4!H85)/140)*100,0),"")</f>
        <v/>
      </c>
      <c r="J85" s="1" t="str">
        <f>IF(Analysis4[[#This Row],[Chem]]="","",RANK(Analysis4[[#This Row],[Chem]],Analysis4[Chem],0))</f>
        <v/>
      </c>
      <c r="K8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5" s="1" t="str">
        <f>IF(OR(Form4!I85&lt;&gt;"",Form4!J85&lt;&gt;"",Form4!K85&lt;&gt;""),ROUND((SUM(Form4!I85:'Form4'!K85)/220)*100,0),"")</f>
        <v/>
      </c>
      <c r="M85" s="1" t="str">
        <f>IF(Analysis4[Chi]="","",RANK(Analysis4[[#This Row],[Chi]],Analysis4[Chi],0))</f>
        <v/>
      </c>
      <c r="N8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5" s="1" t="str">
        <f>IF(OR(Form4!L85&lt;&gt;"",Form4!M85&lt;&gt;"",Form4!N85&lt;&gt;""),ROUND((SUM(Form4!L85:'Form4'!N85)/200)*100,0),"")</f>
        <v/>
      </c>
      <c r="P85" s="1" t="str">
        <f>IF(Analysis4[Eng]="","",RANK(Analysis4[[#This Row],[Eng]],Analysis4[Eng],))</f>
        <v/>
      </c>
      <c r="Q8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5" s="1" t="str">
        <f>IF(OR(Form4!O85&lt;&gt;"",Form4!P85&lt;&gt;""),ROUND((SUM(Form4!O85,Form4!P85)/210)*100,0),"")</f>
        <v/>
      </c>
      <c r="S85" s="1" t="str">
        <f>IF(Analysis4[[#This Row],[Geo]]="","",RANK(Analysis4[Geo],Analysis4[Geo],0))</f>
        <v/>
      </c>
      <c r="T8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5" s="1" t="str">
        <f>IF(OR(Form4!Q85&lt;&gt;"",Form4!R85&lt;&gt;""),ROUND((SUM(Form4!Q85,Form4!R85)/150)*100,0),"")</f>
        <v/>
      </c>
      <c r="V85" s="1" t="str">
        <f>IF(Analysis4[His]="","",RANK(Analysis4[[#This Row],[His]], Analysis4[His],0))</f>
        <v/>
      </c>
      <c r="W8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5" s="1" t="str">
        <f>IF(OR(Form4!S85&lt;&gt;"",Form4!T85&lt;&gt;""),ROUND((SUM(Form4!S85,Form4!T85)/200)*100,0),"")</f>
        <v/>
      </c>
      <c r="Y85" s="1" t="str">
        <f>IF(Analysis4[Maths]="","",RANK(Analysis4[[#This Row],[Maths]],Analysis4[Maths],0))</f>
        <v/>
      </c>
      <c r="Z8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5" s="1" t="str">
        <f>IF(OR(Form4!U85&lt;&gt;"",Form4!V85&lt;&gt;""),ROUND((SUM(Form4!U85,Form4!V85)/140)*100,0), "")</f>
        <v/>
      </c>
      <c r="AB85" s="1" t="str">
        <f>IF(Analysis4[[#This Row],[Phy]]="","",RANK(Analysis4[[#This Row],[Phy]],Analysis4[Phy],0))</f>
        <v/>
      </c>
      <c r="AC8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5" s="1" t="str">
        <f>IF(OR(Form4!W85&lt;&gt;"",Form4!X85&lt;&gt;""),ROUND((SUM(Form4!W85,Form4!X85)/150)*100,0), "")</f>
        <v/>
      </c>
      <c r="AE85" s="1" t="str">
        <f>IF(Analysis4[Sod]="","",RANK(Analysis4[[#This Row],[Sod]],Analysis4[Sod], 0))</f>
        <v/>
      </c>
      <c r="AF8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5" s="1" t="str">
        <f>IF(OR(Form4!Y85&lt;&gt;"",Form4!Z85&lt;&gt;""),ROUND((SUM(Form4!Y85,Form4!Z85)/170)*100,0), "")</f>
        <v/>
      </c>
      <c r="AH85" s="1" t="str">
        <f>IF(Analysis4[Bk]="","",RANK(Analysis4[[#This Row],[Bk]],Analysis4[Bk], 0))</f>
        <v/>
      </c>
      <c r="AI8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5" s="1"/>
      <c r="AK85" s="1"/>
    </row>
    <row r="86" spans="1:37" x14ac:dyDescent="0.25">
      <c r="A86" s="1" t="str">
        <f>IF(Form4!A86="","",Form4!A86)</f>
        <v/>
      </c>
      <c r="B86" s="1" t="str">
        <f>IF(Form4!B86="","",Form4!B86)</f>
        <v/>
      </c>
      <c r="C86" s="1" t="str">
        <f>IF(OR(Form4!C86&lt;&gt;"",Form4!D86&lt;&gt;"" ),ROUND(((Form4!C86+Form4!D86)/140)*100,0),"")</f>
        <v/>
      </c>
      <c r="D86" s="1" t="str">
        <f>IF(Analysis4[[#This Row],[Agr]]="","",RANK(Analysis4[[#This Row],[Agr]],Analysis4[Agr],0))</f>
        <v/>
      </c>
      <c r="E8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6" s="1" t="str">
        <f>IF(OR(Form4!E86&lt;&gt;"",Form4!F86&lt;&gt;""),ROUND((SUM(Form4!E86,Form4!F86)/140)*100,0),"")</f>
        <v/>
      </c>
      <c r="G86" s="1" t="str">
        <f>IF(Analysis4[Bio]="","",RANK(Analysis4[[#This Row],[Bio]],Analysis4[Bio],0))</f>
        <v/>
      </c>
      <c r="H8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6" s="1" t="str">
        <f>IF(OR(Form4!G86&lt;&gt;"",Form4!H86&lt;&gt;""),ROUND((SUM(Form4!G86,Form4!H86)/140)*100,0),"")</f>
        <v/>
      </c>
      <c r="J86" s="1" t="str">
        <f>IF(Analysis4[[#This Row],[Chem]]="","",RANK(Analysis4[[#This Row],[Chem]],Analysis4[Chem],0))</f>
        <v/>
      </c>
      <c r="K8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6" s="1" t="str">
        <f>IF(OR(Form4!I86&lt;&gt;"",Form4!J86&lt;&gt;"",Form4!K86&lt;&gt;""),ROUND((SUM(Form4!I86:'Form4'!K86)/220)*100,0),"")</f>
        <v/>
      </c>
      <c r="M86" s="1" t="str">
        <f>IF(Analysis4[Chi]="","",RANK(Analysis4[[#This Row],[Chi]],Analysis4[Chi],0))</f>
        <v/>
      </c>
      <c r="N8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6" s="1" t="str">
        <f>IF(OR(Form4!L86&lt;&gt;"",Form4!M86&lt;&gt;"",Form4!N86&lt;&gt;""),ROUND((SUM(Form4!L86:'Form4'!N86)/200)*100,0),"")</f>
        <v/>
      </c>
      <c r="P86" s="1" t="str">
        <f>IF(Analysis4[Eng]="","",RANK(Analysis4[[#This Row],[Eng]],Analysis4[Eng],))</f>
        <v/>
      </c>
      <c r="Q8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6" s="1" t="str">
        <f>IF(OR(Form4!O86&lt;&gt;"",Form4!P86&lt;&gt;""),ROUND((SUM(Form4!O86,Form4!P86)/210)*100,0),"")</f>
        <v/>
      </c>
      <c r="S86" s="1" t="str">
        <f>IF(Analysis4[[#This Row],[Geo]]="","",RANK(Analysis4[Geo],Analysis4[Geo],0))</f>
        <v/>
      </c>
      <c r="T8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6" s="1" t="str">
        <f>IF(OR(Form4!Q86&lt;&gt;"",Form4!R86&lt;&gt;""),ROUND((SUM(Form4!Q86,Form4!R86)/150)*100,0),"")</f>
        <v/>
      </c>
      <c r="V86" s="1" t="str">
        <f>IF(Analysis4[His]="","",RANK(Analysis4[[#This Row],[His]], Analysis4[His],0))</f>
        <v/>
      </c>
      <c r="W8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6" s="1" t="str">
        <f>IF(OR(Form4!S86&lt;&gt;"",Form4!T86&lt;&gt;""),ROUND((SUM(Form4!S86,Form4!T86)/200)*100,0),"")</f>
        <v/>
      </c>
      <c r="Y86" s="1" t="str">
        <f>IF(Analysis4[Maths]="","",RANK(Analysis4[[#This Row],[Maths]],Analysis4[Maths],0))</f>
        <v/>
      </c>
      <c r="Z8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6" s="1" t="str">
        <f>IF(OR(Form4!U86&lt;&gt;"",Form4!V86&lt;&gt;""),ROUND((SUM(Form4!U86,Form4!V86)/140)*100,0), "")</f>
        <v/>
      </c>
      <c r="AB86" s="1" t="str">
        <f>IF(Analysis4[[#This Row],[Phy]]="","",RANK(Analysis4[[#This Row],[Phy]],Analysis4[Phy],0))</f>
        <v/>
      </c>
      <c r="AC8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6" s="1" t="str">
        <f>IF(OR(Form4!W86&lt;&gt;"",Form4!X86&lt;&gt;""),ROUND((SUM(Form4!W86,Form4!X86)/150)*100,0), "")</f>
        <v/>
      </c>
      <c r="AE86" s="1" t="str">
        <f>IF(Analysis4[Sod]="","",RANK(Analysis4[[#This Row],[Sod]],Analysis4[Sod], 0))</f>
        <v/>
      </c>
      <c r="AF8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6" s="1" t="str">
        <f>IF(OR(Form4!Y86&lt;&gt;"",Form4!Z86&lt;&gt;""),ROUND((SUM(Form4!Y86,Form4!Z86)/170)*100,0), "")</f>
        <v/>
      </c>
      <c r="AH86" s="1" t="str">
        <f>IF(Analysis4[Bk]="","",RANK(Analysis4[[#This Row],[Bk]],Analysis4[Bk], 0))</f>
        <v/>
      </c>
      <c r="AI8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6" s="1"/>
      <c r="AK86" s="1"/>
    </row>
    <row r="87" spans="1:37" x14ac:dyDescent="0.25">
      <c r="A87" s="1" t="str">
        <f>IF(Form4!A87="","",Form4!A87)</f>
        <v/>
      </c>
      <c r="B87" s="1" t="str">
        <f>IF(Form4!B87="","",Form4!B87)</f>
        <v/>
      </c>
      <c r="C87" s="1" t="str">
        <f>IF(OR(Form4!C87&lt;&gt;"",Form4!D87&lt;&gt;"" ),ROUND(((Form4!C87+Form4!D87)/140)*100,0),"")</f>
        <v/>
      </c>
      <c r="D87" s="1" t="str">
        <f>IF(Analysis4[[#This Row],[Agr]]="","",RANK(Analysis4[[#This Row],[Agr]],Analysis4[Agr],0))</f>
        <v/>
      </c>
      <c r="E8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7" s="1" t="str">
        <f>IF(OR(Form4!E87&lt;&gt;"",Form4!F87&lt;&gt;""),ROUND((SUM(Form4!E87,Form4!F87)/140)*100,0),"")</f>
        <v/>
      </c>
      <c r="G87" s="1" t="str">
        <f>IF(Analysis4[Bio]="","",RANK(Analysis4[[#This Row],[Bio]],Analysis4[Bio],0))</f>
        <v/>
      </c>
      <c r="H8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7" s="1" t="str">
        <f>IF(OR(Form4!G87&lt;&gt;"",Form4!H87&lt;&gt;""),ROUND((SUM(Form4!G87,Form4!H87)/140)*100,0),"")</f>
        <v/>
      </c>
      <c r="J87" s="1" t="str">
        <f>IF(Analysis4[[#This Row],[Chem]]="","",RANK(Analysis4[[#This Row],[Chem]],Analysis4[Chem],0))</f>
        <v/>
      </c>
      <c r="K8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7" s="1" t="str">
        <f>IF(OR(Form4!I87&lt;&gt;"",Form4!J87&lt;&gt;"",Form4!K87&lt;&gt;""),ROUND((SUM(Form4!I87:'Form4'!K87)/220)*100,0),"")</f>
        <v/>
      </c>
      <c r="M87" s="1" t="str">
        <f>IF(Analysis4[Chi]="","",RANK(Analysis4[[#This Row],[Chi]],Analysis4[Chi],0))</f>
        <v/>
      </c>
      <c r="N8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7" s="1" t="str">
        <f>IF(OR(Form4!L87&lt;&gt;"",Form4!M87&lt;&gt;"",Form4!N87&lt;&gt;""),ROUND((SUM(Form4!L87:'Form4'!N87)/200)*100,0),"")</f>
        <v/>
      </c>
      <c r="P87" s="1" t="str">
        <f>IF(Analysis4[Eng]="","",RANK(Analysis4[[#This Row],[Eng]],Analysis4[Eng],))</f>
        <v/>
      </c>
      <c r="Q8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7" s="1" t="str">
        <f>IF(OR(Form4!O87&lt;&gt;"",Form4!P87&lt;&gt;""),ROUND((SUM(Form4!O87,Form4!P87)/210)*100,0),"")</f>
        <v/>
      </c>
      <c r="S87" s="1" t="str">
        <f>IF(Analysis4[[#This Row],[Geo]]="","",RANK(Analysis4[Geo],Analysis4[Geo],0))</f>
        <v/>
      </c>
      <c r="T8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7" s="1" t="str">
        <f>IF(OR(Form4!Q87&lt;&gt;"",Form4!R87&lt;&gt;""),ROUND((SUM(Form4!Q87,Form4!R87)/150)*100,0),"")</f>
        <v/>
      </c>
      <c r="V87" s="1" t="str">
        <f>IF(Analysis4[His]="","",RANK(Analysis4[[#This Row],[His]], Analysis4[His],0))</f>
        <v/>
      </c>
      <c r="W8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7" s="1" t="str">
        <f>IF(OR(Form4!S87&lt;&gt;"",Form4!T87&lt;&gt;""),ROUND((SUM(Form4!S87,Form4!T87)/200)*100,0),"")</f>
        <v/>
      </c>
      <c r="Y87" s="1" t="str">
        <f>IF(Analysis4[Maths]="","",RANK(Analysis4[[#This Row],[Maths]],Analysis4[Maths],0))</f>
        <v/>
      </c>
      <c r="Z8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7" s="1" t="str">
        <f>IF(OR(Form4!U87&lt;&gt;"",Form4!V87&lt;&gt;""),ROUND((SUM(Form4!U87,Form4!V87)/140)*100,0), "")</f>
        <v/>
      </c>
      <c r="AB87" s="1" t="str">
        <f>IF(Analysis4[[#This Row],[Phy]]="","",RANK(Analysis4[[#This Row],[Phy]],Analysis4[Phy],0))</f>
        <v/>
      </c>
      <c r="AC8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7" s="1" t="str">
        <f>IF(OR(Form4!W87&lt;&gt;"",Form4!X87&lt;&gt;""),ROUND((SUM(Form4!W87,Form4!X87)/150)*100,0), "")</f>
        <v/>
      </c>
      <c r="AE87" s="1" t="str">
        <f>IF(Analysis4[Sod]="","",RANK(Analysis4[[#This Row],[Sod]],Analysis4[Sod], 0))</f>
        <v/>
      </c>
      <c r="AF8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7" s="1" t="str">
        <f>IF(OR(Form4!Y87&lt;&gt;"",Form4!Z87&lt;&gt;""),ROUND((SUM(Form4!Y87,Form4!Z87)/170)*100,0), "")</f>
        <v/>
      </c>
      <c r="AH87" s="1" t="str">
        <f>IF(Analysis4[Bk]="","",RANK(Analysis4[[#This Row],[Bk]],Analysis4[Bk], 0))</f>
        <v/>
      </c>
      <c r="AI8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7" s="1"/>
      <c r="AK87" s="1"/>
    </row>
    <row r="88" spans="1:37" x14ac:dyDescent="0.25">
      <c r="A88" s="1" t="str">
        <f>IF(Form4!A88="","",Form4!A88)</f>
        <v/>
      </c>
      <c r="B88" s="1" t="str">
        <f>IF(Form4!B88="","",Form4!B88)</f>
        <v/>
      </c>
      <c r="C88" s="1" t="str">
        <f>IF(OR(Form4!C88&lt;&gt;"",Form4!D88&lt;&gt;"" ),ROUND(((Form4!C88+Form4!D88)/140)*100,0),"")</f>
        <v/>
      </c>
      <c r="D88" s="1" t="str">
        <f>IF(Analysis4[[#This Row],[Agr]]="","",RANK(Analysis4[[#This Row],[Agr]],Analysis4[Agr],0))</f>
        <v/>
      </c>
      <c r="E8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8" s="1" t="str">
        <f>IF(OR(Form4!E88&lt;&gt;"",Form4!F88&lt;&gt;""),ROUND((SUM(Form4!E88,Form4!F88)/140)*100,0),"")</f>
        <v/>
      </c>
      <c r="G88" s="1" t="str">
        <f>IF(Analysis4[Bio]="","",RANK(Analysis4[[#This Row],[Bio]],Analysis4[Bio],0))</f>
        <v/>
      </c>
      <c r="H8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8" s="1" t="str">
        <f>IF(OR(Form4!G88&lt;&gt;"",Form4!H88&lt;&gt;""),ROUND((SUM(Form4!G88,Form4!H88)/140)*100,0),"")</f>
        <v/>
      </c>
      <c r="J88" s="1" t="str">
        <f>IF(Analysis4[[#This Row],[Chem]]="","",RANK(Analysis4[[#This Row],[Chem]],Analysis4[Chem],0))</f>
        <v/>
      </c>
      <c r="K8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8" s="1" t="str">
        <f>IF(OR(Form4!I88&lt;&gt;"",Form4!J88&lt;&gt;"",Form4!K88&lt;&gt;""),ROUND((SUM(Form4!I88:'Form4'!K88)/220)*100,0),"")</f>
        <v/>
      </c>
      <c r="M88" s="1" t="str">
        <f>IF(Analysis4[Chi]="","",RANK(Analysis4[[#This Row],[Chi]],Analysis4[Chi],0))</f>
        <v/>
      </c>
      <c r="N8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8" s="1" t="str">
        <f>IF(OR(Form4!L88&lt;&gt;"",Form4!M88&lt;&gt;"",Form4!N88&lt;&gt;""),ROUND((SUM(Form4!L88:'Form4'!N88)/200)*100,0),"")</f>
        <v/>
      </c>
      <c r="P88" s="1" t="str">
        <f>IF(Analysis4[Eng]="","",RANK(Analysis4[[#This Row],[Eng]],Analysis4[Eng],))</f>
        <v/>
      </c>
      <c r="Q8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8" s="1" t="str">
        <f>IF(OR(Form4!O88&lt;&gt;"",Form4!P88&lt;&gt;""),ROUND((SUM(Form4!O88,Form4!P88)/210)*100,0),"")</f>
        <v/>
      </c>
      <c r="S88" s="1" t="str">
        <f>IF(Analysis4[[#This Row],[Geo]]="","",RANK(Analysis4[Geo],Analysis4[Geo],0))</f>
        <v/>
      </c>
      <c r="T8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8" s="1" t="str">
        <f>IF(OR(Form4!Q88&lt;&gt;"",Form4!R88&lt;&gt;""),ROUND((SUM(Form4!Q88,Form4!R88)/150)*100,0),"")</f>
        <v/>
      </c>
      <c r="V88" s="1" t="str">
        <f>IF(Analysis4[His]="","",RANK(Analysis4[[#This Row],[His]], Analysis4[His],0))</f>
        <v/>
      </c>
      <c r="W8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8" s="1" t="str">
        <f>IF(OR(Form4!S88&lt;&gt;"",Form4!T88&lt;&gt;""),ROUND((SUM(Form4!S88,Form4!T88)/200)*100,0),"")</f>
        <v/>
      </c>
      <c r="Y88" s="1" t="str">
        <f>IF(Analysis4[Maths]="","",RANK(Analysis4[[#This Row],[Maths]],Analysis4[Maths],0))</f>
        <v/>
      </c>
      <c r="Z8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8" s="1" t="str">
        <f>IF(OR(Form4!U88&lt;&gt;"",Form4!V88&lt;&gt;""),ROUND((SUM(Form4!U88,Form4!V88)/140)*100,0), "")</f>
        <v/>
      </c>
      <c r="AB88" s="1" t="str">
        <f>IF(Analysis4[[#This Row],[Phy]]="","",RANK(Analysis4[[#This Row],[Phy]],Analysis4[Phy],0))</f>
        <v/>
      </c>
      <c r="AC8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8" s="1" t="str">
        <f>IF(OR(Form4!W88&lt;&gt;"",Form4!X88&lt;&gt;""),ROUND((SUM(Form4!W88,Form4!X88)/150)*100,0), "")</f>
        <v/>
      </c>
      <c r="AE88" s="1" t="str">
        <f>IF(Analysis4[Sod]="","",RANK(Analysis4[[#This Row],[Sod]],Analysis4[Sod], 0))</f>
        <v/>
      </c>
      <c r="AF8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8" s="1" t="str">
        <f>IF(OR(Form4!Y88&lt;&gt;"",Form4!Z88&lt;&gt;""),ROUND((SUM(Form4!Y88,Form4!Z88)/170)*100,0), "")</f>
        <v/>
      </c>
      <c r="AH88" s="1" t="str">
        <f>IF(Analysis4[Bk]="","",RANK(Analysis4[[#This Row],[Bk]],Analysis4[Bk], 0))</f>
        <v/>
      </c>
      <c r="AI8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8" s="1"/>
      <c r="AK88" s="1"/>
    </row>
    <row r="89" spans="1:37" x14ac:dyDescent="0.25">
      <c r="A89" s="1" t="str">
        <f>IF(Form4!A89="","",Form4!A89)</f>
        <v/>
      </c>
      <c r="B89" s="1" t="str">
        <f>IF(Form4!B89="","",Form4!B89)</f>
        <v/>
      </c>
      <c r="C89" s="1" t="str">
        <f>IF(OR(Form4!C89&lt;&gt;"",Form4!D89&lt;&gt;"" ),ROUND(((Form4!C89+Form4!D89)/140)*100,0),"")</f>
        <v/>
      </c>
      <c r="D89" s="1" t="str">
        <f>IF(Analysis4[[#This Row],[Agr]]="","",RANK(Analysis4[[#This Row],[Agr]],Analysis4[Agr],0))</f>
        <v/>
      </c>
      <c r="E8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89" s="1" t="str">
        <f>IF(OR(Form4!E89&lt;&gt;"",Form4!F89&lt;&gt;""),ROUND((SUM(Form4!E89,Form4!F89)/140)*100,0),"")</f>
        <v/>
      </c>
      <c r="G89" s="1" t="str">
        <f>IF(Analysis4[Bio]="","",RANK(Analysis4[[#This Row],[Bio]],Analysis4[Bio],0))</f>
        <v/>
      </c>
      <c r="H8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89" s="1" t="str">
        <f>IF(OR(Form4!G89&lt;&gt;"",Form4!H89&lt;&gt;""),ROUND((SUM(Form4!G89,Form4!H89)/140)*100,0),"")</f>
        <v/>
      </c>
      <c r="J89" s="1" t="str">
        <f>IF(Analysis4[[#This Row],[Chem]]="","",RANK(Analysis4[[#This Row],[Chem]],Analysis4[Chem],0))</f>
        <v/>
      </c>
      <c r="K8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89" s="1" t="str">
        <f>IF(OR(Form4!I89&lt;&gt;"",Form4!J89&lt;&gt;"",Form4!K89&lt;&gt;""),ROUND((SUM(Form4!I89:'Form4'!K89)/220)*100,0),"")</f>
        <v/>
      </c>
      <c r="M89" s="1" t="str">
        <f>IF(Analysis4[Chi]="","",RANK(Analysis4[[#This Row],[Chi]],Analysis4[Chi],0))</f>
        <v/>
      </c>
      <c r="N8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89" s="1" t="str">
        <f>IF(OR(Form4!L89&lt;&gt;"",Form4!M89&lt;&gt;"",Form4!N89&lt;&gt;""),ROUND((SUM(Form4!L89:'Form4'!N89)/200)*100,0),"")</f>
        <v/>
      </c>
      <c r="P89" s="1" t="str">
        <f>IF(Analysis4[Eng]="","",RANK(Analysis4[[#This Row],[Eng]],Analysis4[Eng],))</f>
        <v/>
      </c>
      <c r="Q8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89" s="1" t="str">
        <f>IF(OR(Form4!O89&lt;&gt;"",Form4!P89&lt;&gt;""),ROUND((SUM(Form4!O89,Form4!P89)/210)*100,0),"")</f>
        <v/>
      </c>
      <c r="S89" s="1" t="str">
        <f>IF(Analysis4[[#This Row],[Geo]]="","",RANK(Analysis4[Geo],Analysis4[Geo],0))</f>
        <v/>
      </c>
      <c r="T8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89" s="1" t="str">
        <f>IF(OR(Form4!Q89&lt;&gt;"",Form4!R89&lt;&gt;""),ROUND((SUM(Form4!Q89,Form4!R89)/150)*100,0),"")</f>
        <v/>
      </c>
      <c r="V89" s="1" t="str">
        <f>IF(Analysis4[His]="","",RANK(Analysis4[[#This Row],[His]], Analysis4[His],0))</f>
        <v/>
      </c>
      <c r="W8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89" s="1" t="str">
        <f>IF(OR(Form4!S89&lt;&gt;"",Form4!T89&lt;&gt;""),ROUND((SUM(Form4!S89,Form4!T89)/200)*100,0),"")</f>
        <v/>
      </c>
      <c r="Y89" s="1" t="str">
        <f>IF(Analysis4[Maths]="","",RANK(Analysis4[[#This Row],[Maths]],Analysis4[Maths],0))</f>
        <v/>
      </c>
      <c r="Z8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89" s="1" t="str">
        <f>IF(OR(Form4!U89&lt;&gt;"",Form4!V89&lt;&gt;""),ROUND((SUM(Form4!U89,Form4!V89)/140)*100,0), "")</f>
        <v/>
      </c>
      <c r="AB89" s="1" t="str">
        <f>IF(Analysis4[[#This Row],[Phy]]="","",RANK(Analysis4[[#This Row],[Phy]],Analysis4[Phy],0))</f>
        <v/>
      </c>
      <c r="AC8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89" s="1" t="str">
        <f>IF(OR(Form4!W89&lt;&gt;"",Form4!X89&lt;&gt;""),ROUND((SUM(Form4!W89,Form4!X89)/150)*100,0), "")</f>
        <v/>
      </c>
      <c r="AE89" s="1" t="str">
        <f>IF(Analysis4[Sod]="","",RANK(Analysis4[[#This Row],[Sod]],Analysis4[Sod], 0))</f>
        <v/>
      </c>
      <c r="AF8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89" s="1" t="str">
        <f>IF(OR(Form4!Y89&lt;&gt;"",Form4!Z89&lt;&gt;""),ROUND((SUM(Form4!Y89,Form4!Z89)/170)*100,0), "")</f>
        <v/>
      </c>
      <c r="AH89" s="1" t="str">
        <f>IF(Analysis4[Bk]="","",RANK(Analysis4[[#This Row],[Bk]],Analysis4[Bk], 0))</f>
        <v/>
      </c>
      <c r="AI8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89" s="1"/>
      <c r="AK89" s="1"/>
    </row>
    <row r="90" spans="1:37" x14ac:dyDescent="0.25">
      <c r="A90" s="1" t="str">
        <f>IF(Form4!A90="","",Form4!A90)</f>
        <v/>
      </c>
      <c r="B90" s="1" t="str">
        <f>IF(Form4!B90="","",Form4!B90)</f>
        <v/>
      </c>
      <c r="C90" s="1" t="str">
        <f>IF(OR(Form4!C90&lt;&gt;"",Form4!D90&lt;&gt;"" ),ROUND(((Form4!C90+Form4!D90)/140)*100,0),"")</f>
        <v/>
      </c>
      <c r="D90" s="1" t="str">
        <f>IF(Analysis4[[#This Row],[Agr]]="","",RANK(Analysis4[[#This Row],[Agr]],Analysis4[Agr],0))</f>
        <v/>
      </c>
      <c r="E9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0" s="1" t="str">
        <f>IF(OR(Form4!E90&lt;&gt;"",Form4!F90&lt;&gt;""),ROUND((SUM(Form4!E90,Form4!F90)/140)*100,0),"")</f>
        <v/>
      </c>
      <c r="G90" s="1" t="str">
        <f>IF(Analysis4[Bio]="","",RANK(Analysis4[[#This Row],[Bio]],Analysis4[Bio],0))</f>
        <v/>
      </c>
      <c r="H9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0" s="1" t="str">
        <f>IF(OR(Form4!G90&lt;&gt;"",Form4!H90&lt;&gt;""),ROUND((SUM(Form4!G90,Form4!H90)/140)*100,0),"")</f>
        <v/>
      </c>
      <c r="J90" s="1" t="str">
        <f>IF(Analysis4[[#This Row],[Chem]]="","",RANK(Analysis4[[#This Row],[Chem]],Analysis4[Chem],0))</f>
        <v/>
      </c>
      <c r="K9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0" s="1" t="str">
        <f>IF(OR(Form4!I90&lt;&gt;"",Form4!J90&lt;&gt;"",Form4!K90&lt;&gt;""),ROUND((SUM(Form4!I90:'Form4'!K90)/220)*100,0),"")</f>
        <v/>
      </c>
      <c r="M90" s="1" t="str">
        <f>IF(Analysis4[Chi]="","",RANK(Analysis4[[#This Row],[Chi]],Analysis4[Chi],0))</f>
        <v/>
      </c>
      <c r="N9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0" s="1" t="str">
        <f>IF(OR(Form4!L90&lt;&gt;"",Form4!M90&lt;&gt;"",Form4!N90&lt;&gt;""),ROUND((SUM(Form4!L90:'Form4'!N90)/200)*100,0),"")</f>
        <v/>
      </c>
      <c r="P90" s="1" t="str">
        <f>IF(Analysis4[Eng]="","",RANK(Analysis4[[#This Row],[Eng]],Analysis4[Eng],))</f>
        <v/>
      </c>
      <c r="Q9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0" s="1" t="str">
        <f>IF(OR(Form4!O90&lt;&gt;"",Form4!P90&lt;&gt;""),ROUND((SUM(Form4!O90,Form4!P90)/210)*100,0),"")</f>
        <v/>
      </c>
      <c r="S90" s="1" t="str">
        <f>IF(Analysis4[[#This Row],[Geo]]="","",RANK(Analysis4[Geo],Analysis4[Geo],0))</f>
        <v/>
      </c>
      <c r="T9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0" s="1" t="str">
        <f>IF(OR(Form4!Q90&lt;&gt;"",Form4!R90&lt;&gt;""),ROUND((SUM(Form4!Q90,Form4!R90)/150)*100,0),"")</f>
        <v/>
      </c>
      <c r="V90" s="1" t="str">
        <f>IF(Analysis4[His]="","",RANK(Analysis4[[#This Row],[His]], Analysis4[His],0))</f>
        <v/>
      </c>
      <c r="W9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0" s="1" t="str">
        <f>IF(OR(Form4!S90&lt;&gt;"",Form4!T90&lt;&gt;""),ROUND((SUM(Form4!S90,Form4!T90)/200)*100,0),"")</f>
        <v/>
      </c>
      <c r="Y90" s="1" t="str">
        <f>IF(Analysis4[Maths]="","",RANK(Analysis4[[#This Row],[Maths]],Analysis4[Maths],0))</f>
        <v/>
      </c>
      <c r="Z9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0" s="1" t="str">
        <f>IF(OR(Form4!U90&lt;&gt;"",Form4!V90&lt;&gt;""),ROUND((SUM(Form4!U90,Form4!V90)/140)*100,0), "")</f>
        <v/>
      </c>
      <c r="AB90" s="1" t="str">
        <f>IF(Analysis4[[#This Row],[Phy]]="","",RANK(Analysis4[[#This Row],[Phy]],Analysis4[Phy],0))</f>
        <v/>
      </c>
      <c r="AC9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0" s="1" t="str">
        <f>IF(OR(Form4!W90&lt;&gt;"",Form4!X90&lt;&gt;""),ROUND((SUM(Form4!W90,Form4!X90)/150)*100,0), "")</f>
        <v/>
      </c>
      <c r="AE90" s="1" t="str">
        <f>IF(Analysis4[Sod]="","",RANK(Analysis4[[#This Row],[Sod]],Analysis4[Sod], 0))</f>
        <v/>
      </c>
      <c r="AF9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0" s="1" t="str">
        <f>IF(OR(Form4!Y90&lt;&gt;"",Form4!Z90&lt;&gt;""),ROUND((SUM(Form4!Y90,Form4!Z90)/170)*100,0), "")</f>
        <v/>
      </c>
      <c r="AH90" s="1" t="str">
        <f>IF(Analysis4[Bk]="","",RANK(Analysis4[[#This Row],[Bk]],Analysis4[Bk], 0))</f>
        <v/>
      </c>
      <c r="AI9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0" s="1"/>
      <c r="AK90" s="1"/>
    </row>
    <row r="91" spans="1:37" x14ac:dyDescent="0.25">
      <c r="A91" s="1" t="str">
        <f>IF(Form4!A91="","",Form4!A91)</f>
        <v/>
      </c>
      <c r="B91" s="1" t="str">
        <f>IF(Form4!B91="","",Form4!B91)</f>
        <v/>
      </c>
      <c r="C91" s="1" t="str">
        <f>IF(OR(Form4!C91&lt;&gt;"",Form4!D91&lt;&gt;"" ),ROUND(((Form4!C91+Form4!D91)/140)*100,0),"")</f>
        <v/>
      </c>
      <c r="D91" s="1" t="str">
        <f>IF(Analysis4[[#This Row],[Agr]]="","",RANK(Analysis4[[#This Row],[Agr]],Analysis4[Agr],0))</f>
        <v/>
      </c>
      <c r="E9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1" s="1" t="str">
        <f>IF(OR(Form4!E91&lt;&gt;"",Form4!F91&lt;&gt;""),ROUND((SUM(Form4!E91,Form4!F91)/140)*100,0),"")</f>
        <v/>
      </c>
      <c r="G91" s="1" t="str">
        <f>IF(Analysis4[Bio]="","",RANK(Analysis4[[#This Row],[Bio]],Analysis4[Bio],0))</f>
        <v/>
      </c>
      <c r="H9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1" s="1" t="str">
        <f>IF(OR(Form4!G91&lt;&gt;"",Form4!H91&lt;&gt;""),ROUND((SUM(Form4!G91,Form4!H91)/140)*100,0),"")</f>
        <v/>
      </c>
      <c r="J91" s="1" t="str">
        <f>IF(Analysis4[[#This Row],[Chem]]="","",RANK(Analysis4[[#This Row],[Chem]],Analysis4[Chem],0))</f>
        <v/>
      </c>
      <c r="K9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1" s="1" t="str">
        <f>IF(OR(Form4!I91&lt;&gt;"",Form4!J91&lt;&gt;"",Form4!K91&lt;&gt;""),ROUND((SUM(Form4!I91:'Form4'!K91)/220)*100,0),"")</f>
        <v/>
      </c>
      <c r="M91" s="1" t="str">
        <f>IF(Analysis4[Chi]="","",RANK(Analysis4[[#This Row],[Chi]],Analysis4[Chi],0))</f>
        <v/>
      </c>
      <c r="N9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1" s="1" t="str">
        <f>IF(OR(Form4!L91&lt;&gt;"",Form4!M91&lt;&gt;"",Form4!N91&lt;&gt;""),ROUND((SUM(Form4!L91:'Form4'!N91)/200)*100,0),"")</f>
        <v/>
      </c>
      <c r="P91" s="1" t="str">
        <f>IF(Analysis4[Eng]="","",RANK(Analysis4[[#This Row],[Eng]],Analysis4[Eng],))</f>
        <v/>
      </c>
      <c r="Q9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1" s="1" t="str">
        <f>IF(OR(Form4!O91&lt;&gt;"",Form4!P91&lt;&gt;""),ROUND((SUM(Form4!O91,Form4!P91)/210)*100,0),"")</f>
        <v/>
      </c>
      <c r="S91" s="1" t="str">
        <f>IF(Analysis4[[#This Row],[Geo]]="","",RANK(Analysis4[Geo],Analysis4[Geo],0))</f>
        <v/>
      </c>
      <c r="T9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1" s="1" t="str">
        <f>IF(OR(Form4!Q91&lt;&gt;"",Form4!R91&lt;&gt;""),ROUND((SUM(Form4!Q91,Form4!R91)/150)*100,0),"")</f>
        <v/>
      </c>
      <c r="V91" s="1" t="str">
        <f>IF(Analysis4[His]="","",RANK(Analysis4[[#This Row],[His]], Analysis4[His],0))</f>
        <v/>
      </c>
      <c r="W9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1" s="1" t="str">
        <f>IF(OR(Form4!S91&lt;&gt;"",Form4!T91&lt;&gt;""),ROUND((SUM(Form4!S91,Form4!T91)/200)*100,0),"")</f>
        <v/>
      </c>
      <c r="Y91" s="1" t="str">
        <f>IF(Analysis4[Maths]="","",RANK(Analysis4[[#This Row],[Maths]],Analysis4[Maths],0))</f>
        <v/>
      </c>
      <c r="Z9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1" s="1" t="str">
        <f>IF(OR(Form4!U91&lt;&gt;"",Form4!V91&lt;&gt;""),ROUND((SUM(Form4!U91,Form4!V91)/140)*100,0), "")</f>
        <v/>
      </c>
      <c r="AB91" s="1" t="str">
        <f>IF(Analysis4[[#This Row],[Phy]]="","",RANK(Analysis4[[#This Row],[Phy]],Analysis4[Phy],0))</f>
        <v/>
      </c>
      <c r="AC9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1" s="1" t="str">
        <f>IF(OR(Form4!W91&lt;&gt;"",Form4!X91&lt;&gt;""),ROUND((SUM(Form4!W91,Form4!X91)/150)*100,0), "")</f>
        <v/>
      </c>
      <c r="AE91" s="1" t="str">
        <f>IF(Analysis4[Sod]="","",RANK(Analysis4[[#This Row],[Sod]],Analysis4[Sod], 0))</f>
        <v/>
      </c>
      <c r="AF9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1" s="1" t="str">
        <f>IF(OR(Form4!Y91&lt;&gt;"",Form4!Z91&lt;&gt;""),ROUND((SUM(Form4!Y91,Form4!Z91)/170)*100,0), "")</f>
        <v/>
      </c>
      <c r="AH91" s="1" t="str">
        <f>IF(Analysis4[Bk]="","",RANK(Analysis4[[#This Row],[Bk]],Analysis4[Bk], 0))</f>
        <v/>
      </c>
      <c r="AI9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1" s="1"/>
      <c r="AK91" s="1"/>
    </row>
    <row r="92" spans="1:37" x14ac:dyDescent="0.25">
      <c r="A92" s="1" t="str">
        <f>IF(Form4!A92="","",Form4!A92)</f>
        <v/>
      </c>
      <c r="B92" s="1" t="str">
        <f>IF(Form4!B92="","",Form4!B92)</f>
        <v/>
      </c>
      <c r="C92" s="1" t="str">
        <f>IF(OR(Form4!C92&lt;&gt;"",Form4!D92&lt;&gt;"" ),ROUND(((Form4!C92+Form4!D92)/140)*100,0),"")</f>
        <v/>
      </c>
      <c r="D92" s="1" t="str">
        <f>IF(Analysis4[[#This Row],[Agr]]="","",RANK(Analysis4[[#This Row],[Agr]],Analysis4[Agr],0))</f>
        <v/>
      </c>
      <c r="E9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2" s="1" t="str">
        <f>IF(OR(Form4!E92&lt;&gt;"",Form4!F92&lt;&gt;""),ROUND((SUM(Form4!E92,Form4!F92)/140)*100,0),"")</f>
        <v/>
      </c>
      <c r="G92" s="1" t="str">
        <f>IF(Analysis4[Bio]="","",RANK(Analysis4[[#This Row],[Bio]],Analysis4[Bio],0))</f>
        <v/>
      </c>
      <c r="H9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2" s="1" t="str">
        <f>IF(OR(Form4!G92&lt;&gt;"",Form4!H92&lt;&gt;""),ROUND((SUM(Form4!G92,Form4!H92)/140)*100,0),"")</f>
        <v/>
      </c>
      <c r="J92" s="1" t="str">
        <f>IF(Analysis4[[#This Row],[Chem]]="","",RANK(Analysis4[[#This Row],[Chem]],Analysis4[Chem],0))</f>
        <v/>
      </c>
      <c r="K9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2" s="1" t="str">
        <f>IF(OR(Form4!I92&lt;&gt;"",Form4!J92&lt;&gt;"",Form4!K92&lt;&gt;""),ROUND((SUM(Form4!I92:'Form4'!K92)/220)*100,0),"")</f>
        <v/>
      </c>
      <c r="M92" s="1" t="str">
        <f>IF(Analysis4[Chi]="","",RANK(Analysis4[[#This Row],[Chi]],Analysis4[Chi],0))</f>
        <v/>
      </c>
      <c r="N9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2" s="1" t="str">
        <f>IF(OR(Form4!L92&lt;&gt;"",Form4!M92&lt;&gt;"",Form4!N92&lt;&gt;""),ROUND((SUM(Form4!L92:'Form4'!N92)/200)*100,0),"")</f>
        <v/>
      </c>
      <c r="P92" s="1" t="str">
        <f>IF(Analysis4[Eng]="","",RANK(Analysis4[[#This Row],[Eng]],Analysis4[Eng],))</f>
        <v/>
      </c>
      <c r="Q9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2" s="1" t="str">
        <f>IF(OR(Form4!O92&lt;&gt;"",Form4!P92&lt;&gt;""),ROUND((SUM(Form4!O92,Form4!P92)/210)*100,0),"")</f>
        <v/>
      </c>
      <c r="S92" s="1" t="str">
        <f>IF(Analysis4[[#This Row],[Geo]]="","",RANK(Analysis4[Geo],Analysis4[Geo],0))</f>
        <v/>
      </c>
      <c r="T9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2" s="1" t="str">
        <f>IF(OR(Form4!Q92&lt;&gt;"",Form4!R92&lt;&gt;""),ROUND((SUM(Form4!Q92,Form4!R92)/150)*100,0),"")</f>
        <v/>
      </c>
      <c r="V92" s="1" t="str">
        <f>IF(Analysis4[His]="","",RANK(Analysis4[[#This Row],[His]], Analysis4[His],0))</f>
        <v/>
      </c>
      <c r="W9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2" s="1" t="str">
        <f>IF(OR(Form4!S92&lt;&gt;"",Form4!T92&lt;&gt;""),ROUND((SUM(Form4!S92,Form4!T92)/200)*100,0),"")</f>
        <v/>
      </c>
      <c r="Y92" s="1" t="str">
        <f>IF(Analysis4[Maths]="","",RANK(Analysis4[[#This Row],[Maths]],Analysis4[Maths],0))</f>
        <v/>
      </c>
      <c r="Z9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2" s="1" t="str">
        <f>IF(OR(Form4!U92&lt;&gt;"",Form4!V92&lt;&gt;""),ROUND((SUM(Form4!U92,Form4!V92)/140)*100,0), "")</f>
        <v/>
      </c>
      <c r="AB92" s="1" t="str">
        <f>IF(Analysis4[[#This Row],[Phy]]="","",RANK(Analysis4[[#This Row],[Phy]],Analysis4[Phy],0))</f>
        <v/>
      </c>
      <c r="AC9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2" s="1" t="str">
        <f>IF(OR(Form4!W92&lt;&gt;"",Form4!X92&lt;&gt;""),ROUND((SUM(Form4!W92,Form4!X92)/150)*100,0), "")</f>
        <v/>
      </c>
      <c r="AE92" s="1" t="str">
        <f>IF(Analysis4[Sod]="","",RANK(Analysis4[[#This Row],[Sod]],Analysis4[Sod], 0))</f>
        <v/>
      </c>
      <c r="AF9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2" s="1" t="str">
        <f>IF(OR(Form4!Y92&lt;&gt;"",Form4!Z92&lt;&gt;""),ROUND((SUM(Form4!Y92,Form4!Z92)/170)*100,0), "")</f>
        <v/>
      </c>
      <c r="AH92" s="1" t="str">
        <f>IF(Analysis4[Bk]="","",RANK(Analysis4[[#This Row],[Bk]],Analysis4[Bk], 0))</f>
        <v/>
      </c>
      <c r="AI9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2" s="1"/>
      <c r="AK92" s="1"/>
    </row>
    <row r="93" spans="1:37" x14ac:dyDescent="0.25">
      <c r="A93" s="1" t="str">
        <f>IF(Form4!A93="","",Form4!A93)</f>
        <v/>
      </c>
      <c r="B93" s="1" t="str">
        <f>IF(Form4!B93="","",Form4!B93)</f>
        <v/>
      </c>
      <c r="C93" s="1" t="str">
        <f>IF(OR(Form4!C93&lt;&gt;"",Form4!D93&lt;&gt;"" ),ROUND(((Form4!C93+Form4!D93)/140)*100,0),"")</f>
        <v/>
      </c>
      <c r="D93" s="1" t="str">
        <f>IF(Analysis4[[#This Row],[Agr]]="","",RANK(Analysis4[[#This Row],[Agr]],Analysis4[Agr],0))</f>
        <v/>
      </c>
      <c r="E9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3" s="1" t="str">
        <f>IF(OR(Form4!E93&lt;&gt;"",Form4!F93&lt;&gt;""),ROUND((SUM(Form4!E93,Form4!F93)/140)*100,0),"")</f>
        <v/>
      </c>
      <c r="G93" s="1" t="str">
        <f>IF(Analysis4[Bio]="","",RANK(Analysis4[[#This Row],[Bio]],Analysis4[Bio],0))</f>
        <v/>
      </c>
      <c r="H9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3" s="1" t="str">
        <f>IF(OR(Form4!G93&lt;&gt;"",Form4!H93&lt;&gt;""),ROUND((SUM(Form4!G93,Form4!H93)/140)*100,0),"")</f>
        <v/>
      </c>
      <c r="J93" s="1" t="str">
        <f>IF(Analysis4[[#This Row],[Chem]]="","",RANK(Analysis4[[#This Row],[Chem]],Analysis4[Chem],0))</f>
        <v/>
      </c>
      <c r="K9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3" s="1" t="str">
        <f>IF(OR(Form4!I93&lt;&gt;"",Form4!J93&lt;&gt;"",Form4!K93&lt;&gt;""),ROUND((SUM(Form4!I93:'Form4'!K93)/220)*100,0),"")</f>
        <v/>
      </c>
      <c r="M93" s="1" t="str">
        <f>IF(Analysis4[Chi]="","",RANK(Analysis4[[#This Row],[Chi]],Analysis4[Chi],0))</f>
        <v/>
      </c>
      <c r="N9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3" s="1" t="str">
        <f>IF(OR(Form4!L93&lt;&gt;"",Form4!M93&lt;&gt;"",Form4!N93&lt;&gt;""),ROUND((SUM(Form4!L93:'Form4'!N93)/200)*100,0),"")</f>
        <v/>
      </c>
      <c r="P93" s="1" t="str">
        <f>IF(Analysis4[Eng]="","",RANK(Analysis4[[#This Row],[Eng]],Analysis4[Eng],))</f>
        <v/>
      </c>
      <c r="Q9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3" s="1" t="str">
        <f>IF(OR(Form4!O93&lt;&gt;"",Form4!P93&lt;&gt;""),ROUND((SUM(Form4!O93,Form4!P93)/210)*100,0),"")</f>
        <v/>
      </c>
      <c r="S93" s="1" t="str">
        <f>IF(Analysis4[[#This Row],[Geo]]="","",RANK(Analysis4[Geo],Analysis4[Geo],0))</f>
        <v/>
      </c>
      <c r="T9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3" s="1" t="str">
        <f>IF(OR(Form4!Q93&lt;&gt;"",Form4!R93&lt;&gt;""),ROUND((SUM(Form4!Q93,Form4!R93)/150)*100,0),"")</f>
        <v/>
      </c>
      <c r="V93" s="1" t="str">
        <f>IF(Analysis4[His]="","",RANK(Analysis4[[#This Row],[His]], Analysis4[His],0))</f>
        <v/>
      </c>
      <c r="W9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3" s="1" t="str">
        <f>IF(OR(Form4!S93&lt;&gt;"",Form4!T93&lt;&gt;""),ROUND((SUM(Form4!S93,Form4!T93)/200)*100,0),"")</f>
        <v/>
      </c>
      <c r="Y93" s="1" t="str">
        <f>IF(Analysis4[Maths]="","",RANK(Analysis4[[#This Row],[Maths]],Analysis4[Maths],0))</f>
        <v/>
      </c>
      <c r="Z9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3" s="1" t="str">
        <f>IF(OR(Form4!U93&lt;&gt;"",Form4!V93&lt;&gt;""),ROUND((SUM(Form4!U93,Form4!V93)/140)*100,0), "")</f>
        <v/>
      </c>
      <c r="AB93" s="1" t="str">
        <f>IF(Analysis4[[#This Row],[Phy]]="","",RANK(Analysis4[[#This Row],[Phy]],Analysis4[Phy],0))</f>
        <v/>
      </c>
      <c r="AC9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3" s="1" t="str">
        <f>IF(OR(Form4!W93&lt;&gt;"",Form4!X93&lt;&gt;""),ROUND((SUM(Form4!W93,Form4!X93)/150)*100,0), "")</f>
        <v/>
      </c>
      <c r="AE93" s="1" t="str">
        <f>IF(Analysis4[Sod]="","",RANK(Analysis4[[#This Row],[Sod]],Analysis4[Sod], 0))</f>
        <v/>
      </c>
      <c r="AF9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3" s="1" t="str">
        <f>IF(OR(Form4!Y93&lt;&gt;"",Form4!Z93&lt;&gt;""),ROUND((SUM(Form4!Y93,Form4!Z93)/170)*100,0), "")</f>
        <v/>
      </c>
      <c r="AH93" s="1" t="str">
        <f>IF(Analysis4[Bk]="","",RANK(Analysis4[[#This Row],[Bk]],Analysis4[Bk], 0))</f>
        <v/>
      </c>
      <c r="AI9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3" s="1"/>
      <c r="AK93" s="1"/>
    </row>
    <row r="94" spans="1:37" x14ac:dyDescent="0.25">
      <c r="A94" s="1" t="str">
        <f>IF(Form4!A94="","",Form4!A94)</f>
        <v/>
      </c>
      <c r="B94" s="1" t="str">
        <f>IF(Form4!B94="","",Form4!B94)</f>
        <v/>
      </c>
      <c r="C94" s="1" t="str">
        <f>IF(OR(Form4!C94&lt;&gt;"",Form4!D94&lt;&gt;"" ),ROUND(((Form4!C94+Form4!D94)/140)*100,0),"")</f>
        <v/>
      </c>
      <c r="D94" s="1" t="str">
        <f>IF(Analysis4[[#This Row],[Agr]]="","",RANK(Analysis4[[#This Row],[Agr]],Analysis4[Agr],0))</f>
        <v/>
      </c>
      <c r="E9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4" s="1" t="str">
        <f>IF(OR(Form4!E94&lt;&gt;"",Form4!F94&lt;&gt;""),ROUND((SUM(Form4!E94,Form4!F94)/140)*100,0),"")</f>
        <v/>
      </c>
      <c r="G94" s="1" t="str">
        <f>IF(Analysis4[Bio]="","",RANK(Analysis4[[#This Row],[Bio]],Analysis4[Bio],0))</f>
        <v/>
      </c>
      <c r="H9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4" s="1" t="str">
        <f>IF(OR(Form4!G94&lt;&gt;"",Form4!H94&lt;&gt;""),ROUND((SUM(Form4!G94,Form4!H94)/140)*100,0),"")</f>
        <v/>
      </c>
      <c r="J94" s="1" t="str">
        <f>IF(Analysis4[[#This Row],[Chem]]="","",RANK(Analysis4[[#This Row],[Chem]],Analysis4[Chem],0))</f>
        <v/>
      </c>
      <c r="K9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4" s="1" t="str">
        <f>IF(OR(Form4!I94&lt;&gt;"",Form4!J94&lt;&gt;"",Form4!K94&lt;&gt;""),ROUND((SUM(Form4!I94:'Form4'!K94)/220)*100,0),"")</f>
        <v/>
      </c>
      <c r="M94" s="1" t="str">
        <f>IF(Analysis4[Chi]="","",RANK(Analysis4[[#This Row],[Chi]],Analysis4[Chi],0))</f>
        <v/>
      </c>
      <c r="N9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4" s="1" t="str">
        <f>IF(OR(Form4!L94&lt;&gt;"",Form4!M94&lt;&gt;"",Form4!N94&lt;&gt;""),ROUND((SUM(Form4!L94:'Form4'!N94)/200)*100,0),"")</f>
        <v/>
      </c>
      <c r="P94" s="1" t="str">
        <f>IF(Analysis4[Eng]="","",RANK(Analysis4[[#This Row],[Eng]],Analysis4[Eng],))</f>
        <v/>
      </c>
      <c r="Q9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4" s="1" t="str">
        <f>IF(OR(Form4!O94&lt;&gt;"",Form4!P94&lt;&gt;""),ROUND((SUM(Form4!O94,Form4!P94)/210)*100,0),"")</f>
        <v/>
      </c>
      <c r="S94" s="1" t="str">
        <f>IF(Analysis4[[#This Row],[Geo]]="","",RANK(Analysis4[Geo],Analysis4[Geo],0))</f>
        <v/>
      </c>
      <c r="T9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4" s="1" t="str">
        <f>IF(OR(Form4!Q94&lt;&gt;"",Form4!R94&lt;&gt;""),ROUND((SUM(Form4!Q94,Form4!R94)/150)*100,0),"")</f>
        <v/>
      </c>
      <c r="V94" s="1" t="str">
        <f>IF(Analysis4[His]="","",RANK(Analysis4[[#This Row],[His]], Analysis4[His],0))</f>
        <v/>
      </c>
      <c r="W9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4" s="1" t="str">
        <f>IF(OR(Form4!S94&lt;&gt;"",Form4!T94&lt;&gt;""),ROUND((SUM(Form4!S94,Form4!T94)/200)*100,0),"")</f>
        <v/>
      </c>
      <c r="Y94" s="1" t="str">
        <f>IF(Analysis4[Maths]="","",RANK(Analysis4[[#This Row],[Maths]],Analysis4[Maths],0))</f>
        <v/>
      </c>
      <c r="Z9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4" s="1" t="str">
        <f>IF(OR(Form4!U94&lt;&gt;"",Form4!V94&lt;&gt;""),ROUND((SUM(Form4!U94,Form4!V94)/140)*100,0), "")</f>
        <v/>
      </c>
      <c r="AB94" s="1" t="str">
        <f>IF(Analysis4[[#This Row],[Phy]]="","",RANK(Analysis4[[#This Row],[Phy]],Analysis4[Phy],0))</f>
        <v/>
      </c>
      <c r="AC9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4" s="1" t="str">
        <f>IF(OR(Form4!W94&lt;&gt;"",Form4!X94&lt;&gt;""),ROUND((SUM(Form4!W94,Form4!X94)/150)*100,0), "")</f>
        <v/>
      </c>
      <c r="AE94" s="1" t="str">
        <f>IF(Analysis4[Sod]="","",RANK(Analysis4[[#This Row],[Sod]],Analysis4[Sod], 0))</f>
        <v/>
      </c>
      <c r="AF9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4" s="1" t="str">
        <f>IF(OR(Form4!Y94&lt;&gt;"",Form4!Z94&lt;&gt;""),ROUND((SUM(Form4!Y94,Form4!Z94)/170)*100,0), "")</f>
        <v/>
      </c>
      <c r="AH94" s="1" t="str">
        <f>IF(Analysis4[Bk]="","",RANK(Analysis4[[#This Row],[Bk]],Analysis4[Bk], 0))</f>
        <v/>
      </c>
      <c r="AI9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4" s="1"/>
      <c r="AK94" s="1"/>
    </row>
    <row r="95" spans="1:37" x14ac:dyDescent="0.25">
      <c r="A95" s="1" t="str">
        <f>IF(Form4!A95="","",Form4!A95)</f>
        <v/>
      </c>
      <c r="B95" s="1" t="str">
        <f>IF(Form4!B95="","",Form4!B95)</f>
        <v/>
      </c>
      <c r="C95" s="1" t="str">
        <f>IF(OR(Form4!C95&lt;&gt;"",Form4!D95&lt;&gt;"" ),ROUND(((Form4!C95+Form4!D95)/140)*100,0),"")</f>
        <v/>
      </c>
      <c r="D95" s="1" t="str">
        <f>IF(Analysis4[[#This Row],[Agr]]="","",RANK(Analysis4[[#This Row],[Agr]],Analysis4[Agr],0))</f>
        <v/>
      </c>
      <c r="E9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5" s="1" t="str">
        <f>IF(OR(Form4!E95&lt;&gt;"",Form4!F95&lt;&gt;""),ROUND((SUM(Form4!E95,Form4!F95)/140)*100,0),"")</f>
        <v/>
      </c>
      <c r="G95" s="1" t="str">
        <f>IF(Analysis4[Bio]="","",RANK(Analysis4[[#This Row],[Bio]],Analysis4[Bio],0))</f>
        <v/>
      </c>
      <c r="H9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5" s="1" t="str">
        <f>IF(OR(Form4!G95&lt;&gt;"",Form4!H95&lt;&gt;""),ROUND((SUM(Form4!G95,Form4!H95)/140)*100,0),"")</f>
        <v/>
      </c>
      <c r="J95" s="1" t="str">
        <f>IF(Analysis4[[#This Row],[Chem]]="","",RANK(Analysis4[[#This Row],[Chem]],Analysis4[Chem],0))</f>
        <v/>
      </c>
      <c r="K9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5" s="1" t="str">
        <f>IF(OR(Form4!I95&lt;&gt;"",Form4!J95&lt;&gt;"",Form4!K95&lt;&gt;""),ROUND((SUM(Form4!I95:'Form4'!K95)/220)*100,0),"")</f>
        <v/>
      </c>
      <c r="M95" s="1" t="str">
        <f>IF(Analysis4[Chi]="","",RANK(Analysis4[[#This Row],[Chi]],Analysis4[Chi],0))</f>
        <v/>
      </c>
      <c r="N9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5" s="1" t="str">
        <f>IF(OR(Form4!L95&lt;&gt;"",Form4!M95&lt;&gt;"",Form4!N95&lt;&gt;""),ROUND((SUM(Form4!L95:'Form4'!N95)/200)*100,0),"")</f>
        <v/>
      </c>
      <c r="P95" s="1" t="str">
        <f>IF(Analysis4[Eng]="","",RANK(Analysis4[[#This Row],[Eng]],Analysis4[Eng],))</f>
        <v/>
      </c>
      <c r="Q9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5" s="1" t="str">
        <f>IF(OR(Form4!O95&lt;&gt;"",Form4!P95&lt;&gt;""),ROUND((SUM(Form4!O95,Form4!P95)/210)*100,0),"")</f>
        <v/>
      </c>
      <c r="S95" s="1" t="str">
        <f>IF(Analysis4[[#This Row],[Geo]]="","",RANK(Analysis4[Geo],Analysis4[Geo],0))</f>
        <v/>
      </c>
      <c r="T9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5" s="1" t="str">
        <f>IF(OR(Form4!Q95&lt;&gt;"",Form4!R95&lt;&gt;""),ROUND((SUM(Form4!Q95,Form4!R95)/150)*100,0),"")</f>
        <v/>
      </c>
      <c r="V95" s="1" t="str">
        <f>IF(Analysis4[His]="","",RANK(Analysis4[[#This Row],[His]], Analysis4[His],0))</f>
        <v/>
      </c>
      <c r="W9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5" s="1" t="str">
        <f>IF(OR(Form4!S95&lt;&gt;"",Form4!T95&lt;&gt;""),ROUND((SUM(Form4!S95,Form4!T95)/200)*100,0),"")</f>
        <v/>
      </c>
      <c r="Y95" s="1" t="str">
        <f>IF(Analysis4[Maths]="","",RANK(Analysis4[[#This Row],[Maths]],Analysis4[Maths],0))</f>
        <v/>
      </c>
      <c r="Z9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5" s="1" t="str">
        <f>IF(OR(Form4!U95&lt;&gt;"",Form4!V95&lt;&gt;""),ROUND((SUM(Form4!U95,Form4!V95)/140)*100,0), "")</f>
        <v/>
      </c>
      <c r="AB95" s="1" t="str">
        <f>IF(Analysis4[[#This Row],[Phy]]="","",RANK(Analysis4[[#This Row],[Phy]],Analysis4[Phy],0))</f>
        <v/>
      </c>
      <c r="AC9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5" s="1" t="str">
        <f>IF(OR(Form4!W95&lt;&gt;"",Form4!X95&lt;&gt;""),ROUND((SUM(Form4!W95,Form4!X95)/150)*100,0), "")</f>
        <v/>
      </c>
      <c r="AE95" s="1" t="str">
        <f>IF(Analysis4[Sod]="","",RANK(Analysis4[[#This Row],[Sod]],Analysis4[Sod], 0))</f>
        <v/>
      </c>
      <c r="AF9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5" s="1" t="str">
        <f>IF(OR(Form4!Y95&lt;&gt;"",Form4!Z95&lt;&gt;""),ROUND((SUM(Form4!Y95,Form4!Z95)/170)*100,0), "")</f>
        <v/>
      </c>
      <c r="AH95" s="1" t="str">
        <f>IF(Analysis4[Bk]="","",RANK(Analysis4[[#This Row],[Bk]],Analysis4[Bk], 0))</f>
        <v/>
      </c>
      <c r="AI9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5" s="1"/>
      <c r="AK95" s="1"/>
    </row>
    <row r="96" spans="1:37" x14ac:dyDescent="0.25">
      <c r="A96" s="1" t="str">
        <f>IF(Form4!A96="","",Form4!A96)</f>
        <v/>
      </c>
      <c r="B96" s="1" t="str">
        <f>IF(Form4!B96="","",Form4!B96)</f>
        <v/>
      </c>
      <c r="C96" s="1" t="str">
        <f>IF(OR(Form4!C96&lt;&gt;"",Form4!D96&lt;&gt;"" ),ROUND(((Form4!C96+Form4!D96)/140)*100,0),"")</f>
        <v/>
      </c>
      <c r="D96" s="1" t="str">
        <f>IF(Analysis4[[#This Row],[Agr]]="","",RANK(Analysis4[[#This Row],[Agr]],Analysis4[Agr],0))</f>
        <v/>
      </c>
      <c r="E9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6" s="1" t="str">
        <f>IF(OR(Form4!E96&lt;&gt;"",Form4!F96&lt;&gt;""),ROUND((SUM(Form4!E96,Form4!F96)/140)*100,0),"")</f>
        <v/>
      </c>
      <c r="G96" s="1" t="str">
        <f>IF(Analysis4[Bio]="","",RANK(Analysis4[[#This Row],[Bio]],Analysis4[Bio],0))</f>
        <v/>
      </c>
      <c r="H9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6" s="1" t="str">
        <f>IF(OR(Form4!G96&lt;&gt;"",Form4!H96&lt;&gt;""),ROUND((SUM(Form4!G96,Form4!H96)/140)*100,0),"")</f>
        <v/>
      </c>
      <c r="J96" s="1" t="str">
        <f>IF(Analysis4[[#This Row],[Chem]]="","",RANK(Analysis4[[#This Row],[Chem]],Analysis4[Chem],0))</f>
        <v/>
      </c>
      <c r="K9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6" s="1" t="str">
        <f>IF(OR(Form4!I96&lt;&gt;"",Form4!J96&lt;&gt;"",Form4!K96&lt;&gt;""),ROUND((SUM(Form4!I96:'Form4'!K96)/220)*100,0),"")</f>
        <v/>
      </c>
      <c r="M96" s="1" t="str">
        <f>IF(Analysis4[Chi]="","",RANK(Analysis4[[#This Row],[Chi]],Analysis4[Chi],0))</f>
        <v/>
      </c>
      <c r="N9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6" s="1" t="str">
        <f>IF(OR(Form4!L96&lt;&gt;"",Form4!M96&lt;&gt;"",Form4!N96&lt;&gt;""),ROUND((SUM(Form4!L96:'Form4'!N96)/200)*100,0),"")</f>
        <v/>
      </c>
      <c r="P96" s="1" t="str">
        <f>IF(Analysis4[Eng]="","",RANK(Analysis4[[#This Row],[Eng]],Analysis4[Eng],))</f>
        <v/>
      </c>
      <c r="Q9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6" s="1" t="str">
        <f>IF(OR(Form4!O96&lt;&gt;"",Form4!P96&lt;&gt;""),ROUND((SUM(Form4!O96,Form4!P96)/210)*100,0),"")</f>
        <v/>
      </c>
      <c r="S96" s="1" t="str">
        <f>IF(Analysis4[[#This Row],[Geo]]="","",RANK(Analysis4[Geo],Analysis4[Geo],0))</f>
        <v/>
      </c>
      <c r="T9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6" s="1" t="str">
        <f>IF(OR(Form4!Q96&lt;&gt;"",Form4!R96&lt;&gt;""),ROUND((SUM(Form4!Q96,Form4!R96)/150)*100,0),"")</f>
        <v/>
      </c>
      <c r="V96" s="1" t="str">
        <f>IF(Analysis4[His]="","",RANK(Analysis4[[#This Row],[His]], Analysis4[His],0))</f>
        <v/>
      </c>
      <c r="W9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6" s="1" t="str">
        <f>IF(OR(Form4!S96&lt;&gt;"",Form4!T96&lt;&gt;""),ROUND((SUM(Form4!S96,Form4!T96)/200)*100,0),"")</f>
        <v/>
      </c>
      <c r="Y96" s="1" t="str">
        <f>IF(Analysis4[Maths]="","",RANK(Analysis4[[#This Row],[Maths]],Analysis4[Maths],0))</f>
        <v/>
      </c>
      <c r="Z9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6" s="1" t="str">
        <f>IF(OR(Form4!U96&lt;&gt;"",Form4!V96&lt;&gt;""),ROUND((SUM(Form4!U96,Form4!V96)/140)*100,0), "")</f>
        <v/>
      </c>
      <c r="AB96" s="1" t="str">
        <f>IF(Analysis4[[#This Row],[Phy]]="","",RANK(Analysis4[[#This Row],[Phy]],Analysis4[Phy],0))</f>
        <v/>
      </c>
      <c r="AC9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6" s="1" t="str">
        <f>IF(OR(Form4!W96&lt;&gt;"",Form4!X96&lt;&gt;""),ROUND((SUM(Form4!W96,Form4!X96)/150)*100,0), "")</f>
        <v/>
      </c>
      <c r="AE96" s="1" t="str">
        <f>IF(Analysis4[Sod]="","",RANK(Analysis4[[#This Row],[Sod]],Analysis4[Sod], 0))</f>
        <v/>
      </c>
      <c r="AF9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6" s="1" t="str">
        <f>IF(OR(Form4!Y96&lt;&gt;"",Form4!Z96&lt;&gt;""),ROUND((SUM(Form4!Y96,Form4!Z96)/170)*100,0), "")</f>
        <v/>
      </c>
      <c r="AH96" s="1" t="str">
        <f>IF(Analysis4[Bk]="","",RANK(Analysis4[[#This Row],[Bk]],Analysis4[Bk], 0))</f>
        <v/>
      </c>
      <c r="AI9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6" s="1"/>
      <c r="AK96" s="1"/>
    </row>
    <row r="97" spans="1:37" x14ac:dyDescent="0.25">
      <c r="A97" s="1" t="str">
        <f>IF(Form4!A97="","",Form4!A97)</f>
        <v/>
      </c>
      <c r="B97" s="1" t="str">
        <f>IF(Form4!B97="","",Form4!B97)</f>
        <v/>
      </c>
      <c r="C97" s="1" t="str">
        <f>IF(OR(Form4!C97&lt;&gt;"",Form4!D97&lt;&gt;"" ),ROUND(((Form4!C97+Form4!D97)/140)*100,0),"")</f>
        <v/>
      </c>
      <c r="D97" s="1" t="str">
        <f>IF(Analysis4[[#This Row],[Agr]]="","",RANK(Analysis4[[#This Row],[Agr]],Analysis4[Agr],0))</f>
        <v/>
      </c>
      <c r="E9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7" s="1" t="str">
        <f>IF(OR(Form4!E97&lt;&gt;"",Form4!F97&lt;&gt;""),ROUND((SUM(Form4!E97,Form4!F97)/140)*100,0),"")</f>
        <v/>
      </c>
      <c r="G97" s="1" t="str">
        <f>IF(Analysis4[Bio]="","",RANK(Analysis4[[#This Row],[Bio]],Analysis4[Bio],0))</f>
        <v/>
      </c>
      <c r="H9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7" s="1" t="str">
        <f>IF(OR(Form4!G97&lt;&gt;"",Form4!H97&lt;&gt;""),ROUND((SUM(Form4!G97,Form4!H97)/140)*100,0),"")</f>
        <v/>
      </c>
      <c r="J97" s="1" t="str">
        <f>IF(Analysis4[[#This Row],[Chem]]="","",RANK(Analysis4[[#This Row],[Chem]],Analysis4[Chem],0))</f>
        <v/>
      </c>
      <c r="K9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7" s="1" t="str">
        <f>IF(OR(Form4!I97&lt;&gt;"",Form4!J97&lt;&gt;"",Form4!K97&lt;&gt;""),ROUND((SUM(Form4!I97:'Form4'!K97)/220)*100,0),"")</f>
        <v/>
      </c>
      <c r="M97" s="1" t="str">
        <f>IF(Analysis4[Chi]="","",RANK(Analysis4[[#This Row],[Chi]],Analysis4[Chi],0))</f>
        <v/>
      </c>
      <c r="N9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7" s="1" t="str">
        <f>IF(OR(Form4!L97&lt;&gt;"",Form4!M97&lt;&gt;"",Form4!N97&lt;&gt;""),ROUND((SUM(Form4!L97:'Form4'!N97)/200)*100,0),"")</f>
        <v/>
      </c>
      <c r="P97" s="1" t="str">
        <f>IF(Analysis4[Eng]="","",RANK(Analysis4[[#This Row],[Eng]],Analysis4[Eng],))</f>
        <v/>
      </c>
      <c r="Q9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7" s="1" t="str">
        <f>IF(OR(Form4!O97&lt;&gt;"",Form4!P97&lt;&gt;""),ROUND((SUM(Form4!O97,Form4!P97)/210)*100,0),"")</f>
        <v/>
      </c>
      <c r="S97" s="1" t="str">
        <f>IF(Analysis4[[#This Row],[Geo]]="","",RANK(Analysis4[Geo],Analysis4[Geo],0))</f>
        <v/>
      </c>
      <c r="T9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7" s="1" t="str">
        <f>IF(OR(Form4!Q97&lt;&gt;"",Form4!R97&lt;&gt;""),ROUND((SUM(Form4!Q97,Form4!R97)/150)*100,0),"")</f>
        <v/>
      </c>
      <c r="V97" s="1" t="str">
        <f>IF(Analysis4[His]="","",RANK(Analysis4[[#This Row],[His]], Analysis4[His],0))</f>
        <v/>
      </c>
      <c r="W9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7" s="1" t="str">
        <f>IF(OR(Form4!S97&lt;&gt;"",Form4!T97&lt;&gt;""),ROUND((SUM(Form4!S97,Form4!T97)/200)*100,0),"")</f>
        <v/>
      </c>
      <c r="Y97" s="1" t="str">
        <f>IF(Analysis4[Maths]="","",RANK(Analysis4[[#This Row],[Maths]],Analysis4[Maths],0))</f>
        <v/>
      </c>
      <c r="Z9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7" s="1" t="str">
        <f>IF(OR(Form4!U97&lt;&gt;"",Form4!V97&lt;&gt;""),ROUND((SUM(Form4!U97,Form4!V97)/140)*100,0), "")</f>
        <v/>
      </c>
      <c r="AB97" s="1" t="str">
        <f>IF(Analysis4[[#This Row],[Phy]]="","",RANK(Analysis4[[#This Row],[Phy]],Analysis4[Phy],0))</f>
        <v/>
      </c>
      <c r="AC9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7" s="1" t="str">
        <f>IF(OR(Form4!W97&lt;&gt;"",Form4!X97&lt;&gt;""),ROUND((SUM(Form4!W97,Form4!X97)/150)*100,0), "")</f>
        <v/>
      </c>
      <c r="AE97" s="1" t="str">
        <f>IF(Analysis4[Sod]="","",RANK(Analysis4[[#This Row],[Sod]],Analysis4[Sod], 0))</f>
        <v/>
      </c>
      <c r="AF9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7" s="1" t="str">
        <f>IF(OR(Form4!Y97&lt;&gt;"",Form4!Z97&lt;&gt;""),ROUND((SUM(Form4!Y97,Form4!Z97)/170)*100,0), "")</f>
        <v/>
      </c>
      <c r="AH97" s="1" t="str">
        <f>IF(Analysis4[Bk]="","",RANK(Analysis4[[#This Row],[Bk]],Analysis4[Bk], 0))</f>
        <v/>
      </c>
      <c r="AI9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7" s="1"/>
      <c r="AK97" s="1"/>
    </row>
    <row r="98" spans="1:37" x14ac:dyDescent="0.25">
      <c r="A98" s="1" t="str">
        <f>IF(Form4!A98="","",Form4!A98)</f>
        <v/>
      </c>
      <c r="B98" s="1" t="str">
        <f>IF(Form4!B98="","",Form4!B98)</f>
        <v/>
      </c>
      <c r="C98" s="1" t="str">
        <f>IF(OR(Form4!C98&lt;&gt;"",Form4!D98&lt;&gt;"" ),ROUND(((Form4!C98+Form4!D98)/140)*100,0),"")</f>
        <v/>
      </c>
      <c r="D98" s="1" t="str">
        <f>IF(Analysis4[[#This Row],[Agr]]="","",RANK(Analysis4[[#This Row],[Agr]],Analysis4[Agr],0))</f>
        <v/>
      </c>
      <c r="E9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8" s="1" t="str">
        <f>IF(OR(Form4!E98&lt;&gt;"",Form4!F98&lt;&gt;""),ROUND((SUM(Form4!E98,Form4!F98)/140)*100,0),"")</f>
        <v/>
      </c>
      <c r="G98" s="1" t="str">
        <f>IF(Analysis4[Bio]="","",RANK(Analysis4[[#This Row],[Bio]],Analysis4[Bio],0))</f>
        <v/>
      </c>
      <c r="H9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8" s="1" t="str">
        <f>IF(OR(Form4!G98&lt;&gt;"",Form4!H98&lt;&gt;""),ROUND((SUM(Form4!G98,Form4!H98)/140)*100,0),"")</f>
        <v/>
      </c>
      <c r="J98" s="1" t="str">
        <f>IF(Analysis4[[#This Row],[Chem]]="","",RANK(Analysis4[[#This Row],[Chem]],Analysis4[Chem],0))</f>
        <v/>
      </c>
      <c r="K9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8" s="1" t="str">
        <f>IF(OR(Form4!I98&lt;&gt;"",Form4!J98&lt;&gt;"",Form4!K98&lt;&gt;""),ROUND((SUM(Form4!I98:'Form4'!K98)/220)*100,0),"")</f>
        <v/>
      </c>
      <c r="M98" s="1" t="str">
        <f>IF(Analysis4[Chi]="","",RANK(Analysis4[[#This Row],[Chi]],Analysis4[Chi],0))</f>
        <v/>
      </c>
      <c r="N9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8" s="1" t="str">
        <f>IF(OR(Form4!L98&lt;&gt;"",Form4!M98&lt;&gt;"",Form4!N98&lt;&gt;""),ROUND((SUM(Form4!L98:'Form4'!N98)/200)*100,0),"")</f>
        <v/>
      </c>
      <c r="P98" s="1" t="str">
        <f>IF(Analysis4[Eng]="","",RANK(Analysis4[[#This Row],[Eng]],Analysis4[Eng],))</f>
        <v/>
      </c>
      <c r="Q9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8" s="1" t="str">
        <f>IF(OR(Form4!O98&lt;&gt;"",Form4!P98&lt;&gt;""),ROUND((SUM(Form4!O98,Form4!P98)/210)*100,0),"")</f>
        <v/>
      </c>
      <c r="S98" s="1" t="str">
        <f>IF(Analysis4[[#This Row],[Geo]]="","",RANK(Analysis4[Geo],Analysis4[Geo],0))</f>
        <v/>
      </c>
      <c r="T9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8" s="1" t="str">
        <f>IF(OR(Form4!Q98&lt;&gt;"",Form4!R98&lt;&gt;""),ROUND((SUM(Form4!Q98,Form4!R98)/150)*100,0),"")</f>
        <v/>
      </c>
      <c r="V98" s="1" t="str">
        <f>IF(Analysis4[His]="","",RANK(Analysis4[[#This Row],[His]], Analysis4[His],0))</f>
        <v/>
      </c>
      <c r="W9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8" s="1" t="str">
        <f>IF(OR(Form4!S98&lt;&gt;"",Form4!T98&lt;&gt;""),ROUND((SUM(Form4!S98,Form4!T98)/200)*100,0),"")</f>
        <v/>
      </c>
      <c r="Y98" s="1" t="str">
        <f>IF(Analysis4[Maths]="","",RANK(Analysis4[[#This Row],[Maths]],Analysis4[Maths],0))</f>
        <v/>
      </c>
      <c r="Z9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8" s="1" t="str">
        <f>IF(OR(Form4!U98&lt;&gt;"",Form4!V98&lt;&gt;""),ROUND((SUM(Form4!U98,Form4!V98)/140)*100,0), "")</f>
        <v/>
      </c>
      <c r="AB98" s="1" t="str">
        <f>IF(Analysis4[[#This Row],[Phy]]="","",RANK(Analysis4[[#This Row],[Phy]],Analysis4[Phy],0))</f>
        <v/>
      </c>
      <c r="AC9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8" s="1" t="str">
        <f>IF(OR(Form4!W98&lt;&gt;"",Form4!X98&lt;&gt;""),ROUND((SUM(Form4!W98,Form4!X98)/150)*100,0), "")</f>
        <v/>
      </c>
      <c r="AE98" s="1" t="str">
        <f>IF(Analysis4[Sod]="","",RANK(Analysis4[[#This Row],[Sod]],Analysis4[Sod], 0))</f>
        <v/>
      </c>
      <c r="AF9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8" s="1" t="str">
        <f>IF(OR(Form4!Y98&lt;&gt;"",Form4!Z98&lt;&gt;""),ROUND((SUM(Form4!Y98,Form4!Z98)/170)*100,0), "")</f>
        <v/>
      </c>
      <c r="AH98" s="1" t="str">
        <f>IF(Analysis4[Bk]="","",RANK(Analysis4[[#This Row],[Bk]],Analysis4[Bk], 0))</f>
        <v/>
      </c>
      <c r="AI9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8" s="1"/>
      <c r="AK98" s="1"/>
    </row>
    <row r="99" spans="1:37" x14ac:dyDescent="0.25">
      <c r="A99" s="1" t="str">
        <f>IF(Form4!A99="","",Form4!A99)</f>
        <v/>
      </c>
      <c r="B99" s="1" t="str">
        <f>IF(Form4!B99="","",Form4!B99)</f>
        <v/>
      </c>
      <c r="C99" s="1" t="str">
        <f>IF(OR(Form4!C99&lt;&gt;"",Form4!D99&lt;&gt;"" ),ROUND(((Form4!C99+Form4!D99)/140)*100,0),"")</f>
        <v/>
      </c>
      <c r="D99" s="1" t="str">
        <f>IF(Analysis4[[#This Row],[Agr]]="","",RANK(Analysis4[[#This Row],[Agr]],Analysis4[Agr],0))</f>
        <v/>
      </c>
      <c r="E9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99" s="1" t="str">
        <f>IF(OR(Form4!E99&lt;&gt;"",Form4!F99&lt;&gt;""),ROUND((SUM(Form4!E99,Form4!F99)/140)*100,0),"")</f>
        <v/>
      </c>
      <c r="G99" s="1" t="str">
        <f>IF(Analysis4[Bio]="","",RANK(Analysis4[[#This Row],[Bio]],Analysis4[Bio],0))</f>
        <v/>
      </c>
      <c r="H9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99" s="1" t="str">
        <f>IF(OR(Form4!G99&lt;&gt;"",Form4!H99&lt;&gt;""),ROUND((SUM(Form4!G99,Form4!H99)/140)*100,0),"")</f>
        <v/>
      </c>
      <c r="J99" s="1" t="str">
        <f>IF(Analysis4[[#This Row],[Chem]]="","",RANK(Analysis4[[#This Row],[Chem]],Analysis4[Chem],0))</f>
        <v/>
      </c>
      <c r="K9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99" s="1" t="str">
        <f>IF(OR(Form4!I99&lt;&gt;"",Form4!J99&lt;&gt;"",Form4!K99&lt;&gt;""),ROUND((SUM(Form4!I99:'Form4'!K99)/220)*100,0),"")</f>
        <v/>
      </c>
      <c r="M99" s="1" t="str">
        <f>IF(Analysis4[Chi]="","",RANK(Analysis4[[#This Row],[Chi]],Analysis4[Chi],0))</f>
        <v/>
      </c>
      <c r="N9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99" s="1" t="str">
        <f>IF(OR(Form4!L99&lt;&gt;"",Form4!M99&lt;&gt;"",Form4!N99&lt;&gt;""),ROUND((SUM(Form4!L99:'Form4'!N99)/200)*100,0),"")</f>
        <v/>
      </c>
      <c r="P99" s="1" t="str">
        <f>IF(Analysis4[Eng]="","",RANK(Analysis4[[#This Row],[Eng]],Analysis4[Eng],))</f>
        <v/>
      </c>
      <c r="Q9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99" s="1" t="str">
        <f>IF(OR(Form4!O99&lt;&gt;"",Form4!P99&lt;&gt;""),ROUND((SUM(Form4!O99,Form4!P99)/210)*100,0),"")</f>
        <v/>
      </c>
      <c r="S99" s="1" t="str">
        <f>IF(Analysis4[[#This Row],[Geo]]="","",RANK(Analysis4[Geo],Analysis4[Geo],0))</f>
        <v/>
      </c>
      <c r="T9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99" s="1" t="str">
        <f>IF(OR(Form4!Q99&lt;&gt;"",Form4!R99&lt;&gt;""),ROUND((SUM(Form4!Q99,Form4!R99)/150)*100,0),"")</f>
        <v/>
      </c>
      <c r="V99" s="1" t="str">
        <f>IF(Analysis4[His]="","",RANK(Analysis4[[#This Row],[His]], Analysis4[His],0))</f>
        <v/>
      </c>
      <c r="W9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99" s="1" t="str">
        <f>IF(OR(Form4!S99&lt;&gt;"",Form4!T99&lt;&gt;""),ROUND((SUM(Form4!S99,Form4!T99)/200)*100,0),"")</f>
        <v/>
      </c>
      <c r="Y99" s="1" t="str">
        <f>IF(Analysis4[Maths]="","",RANK(Analysis4[[#This Row],[Maths]],Analysis4[Maths],0))</f>
        <v/>
      </c>
      <c r="Z9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99" s="1" t="str">
        <f>IF(OR(Form4!U99&lt;&gt;"",Form4!V99&lt;&gt;""),ROUND((SUM(Form4!U99,Form4!V99)/140)*100,0), "")</f>
        <v/>
      </c>
      <c r="AB99" s="1" t="str">
        <f>IF(Analysis4[[#This Row],[Phy]]="","",RANK(Analysis4[[#This Row],[Phy]],Analysis4[Phy],0))</f>
        <v/>
      </c>
      <c r="AC9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99" s="1" t="str">
        <f>IF(OR(Form4!W99&lt;&gt;"",Form4!X99&lt;&gt;""),ROUND((SUM(Form4!W99,Form4!X99)/150)*100,0), "")</f>
        <v/>
      </c>
      <c r="AE99" s="1" t="str">
        <f>IF(Analysis4[Sod]="","",RANK(Analysis4[[#This Row],[Sod]],Analysis4[Sod], 0))</f>
        <v/>
      </c>
      <c r="AF9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99" s="1" t="str">
        <f>IF(OR(Form4!Y99&lt;&gt;"",Form4!Z99&lt;&gt;""),ROUND((SUM(Form4!Y99,Form4!Z99)/170)*100,0), "")</f>
        <v/>
      </c>
      <c r="AH99" s="1" t="str">
        <f>IF(Analysis4[Bk]="","",RANK(Analysis4[[#This Row],[Bk]],Analysis4[Bk], 0))</f>
        <v/>
      </c>
      <c r="AI9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99" s="1"/>
      <c r="AK99" s="1"/>
    </row>
    <row r="100" spans="1:37" x14ac:dyDescent="0.25">
      <c r="A100" s="1" t="str">
        <f>IF(Form4!A100="","",Form4!A100)</f>
        <v/>
      </c>
      <c r="B100" s="1" t="str">
        <f>IF(Form4!B100="","",Form4!B100)</f>
        <v/>
      </c>
      <c r="C100" s="1" t="str">
        <f>IF(OR(Form4!C100&lt;&gt;"",Form4!D100&lt;&gt;"" ),ROUND(((Form4!C100+Form4!D100)/140)*100,0),"")</f>
        <v/>
      </c>
      <c r="D100" s="1" t="str">
        <f>IF(Analysis4[[#This Row],[Agr]]="","",RANK(Analysis4[[#This Row],[Agr]],Analysis4[Agr],0))</f>
        <v/>
      </c>
      <c r="E10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0" s="1" t="str">
        <f>IF(OR(Form4!E100&lt;&gt;"",Form4!F100&lt;&gt;""),ROUND((SUM(Form4!E100,Form4!F100)/140)*100,0),"")</f>
        <v/>
      </c>
      <c r="G100" s="1" t="str">
        <f>IF(Analysis4[Bio]="","",RANK(Analysis4[[#This Row],[Bio]],Analysis4[Bio],0))</f>
        <v/>
      </c>
      <c r="H10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0" s="1" t="str">
        <f>IF(OR(Form4!G100&lt;&gt;"",Form4!H100&lt;&gt;""),ROUND((SUM(Form4!G100,Form4!H100)/140)*100,0),"")</f>
        <v/>
      </c>
      <c r="J100" s="1" t="str">
        <f>IF(Analysis4[[#This Row],[Chem]]="","",RANK(Analysis4[[#This Row],[Chem]],Analysis4[Chem],0))</f>
        <v/>
      </c>
      <c r="K10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0" s="1" t="str">
        <f>IF(OR(Form4!I100&lt;&gt;"",Form4!J100&lt;&gt;"",Form4!K100&lt;&gt;""),ROUND((SUM(Form4!I100:'Form4'!K100)/220)*100,0),"")</f>
        <v/>
      </c>
      <c r="M100" s="1" t="str">
        <f>IF(Analysis4[Chi]="","",RANK(Analysis4[[#This Row],[Chi]],Analysis4[Chi],0))</f>
        <v/>
      </c>
      <c r="N10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0" s="1" t="str">
        <f>IF(OR(Form4!L100&lt;&gt;"",Form4!M100&lt;&gt;"",Form4!N100&lt;&gt;""),ROUND((SUM(Form4!L100:'Form4'!N100)/200)*100,0),"")</f>
        <v/>
      </c>
      <c r="P100" s="1" t="str">
        <f>IF(Analysis4[Eng]="","",RANK(Analysis4[[#This Row],[Eng]],Analysis4[Eng],))</f>
        <v/>
      </c>
      <c r="Q10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0" s="1" t="str">
        <f>IF(OR(Form4!O100&lt;&gt;"",Form4!P100&lt;&gt;""),ROUND((SUM(Form4!O100,Form4!P100)/210)*100,0),"")</f>
        <v/>
      </c>
      <c r="S100" s="1" t="str">
        <f>IF(Analysis4[[#This Row],[Geo]]="","",RANK(Analysis4[Geo],Analysis4[Geo],0))</f>
        <v/>
      </c>
      <c r="T10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0" s="1" t="str">
        <f>IF(OR(Form4!Q100&lt;&gt;"",Form4!R100&lt;&gt;""),ROUND((SUM(Form4!Q100,Form4!R100)/150)*100,0),"")</f>
        <v/>
      </c>
      <c r="V100" s="1" t="str">
        <f>IF(Analysis4[His]="","",RANK(Analysis4[[#This Row],[His]], Analysis4[His],0))</f>
        <v/>
      </c>
      <c r="W10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0" s="1" t="str">
        <f>IF(OR(Form4!S100&lt;&gt;"",Form4!T100&lt;&gt;""),ROUND((SUM(Form4!S100,Form4!T100)/200)*100,0),"")</f>
        <v/>
      </c>
      <c r="Y100" s="1" t="str">
        <f>IF(Analysis4[Maths]="","",RANK(Analysis4[[#This Row],[Maths]],Analysis4[Maths],0))</f>
        <v/>
      </c>
      <c r="Z10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0" s="1" t="str">
        <f>IF(OR(Form4!U100&lt;&gt;"",Form4!V100&lt;&gt;""),ROUND((SUM(Form4!U100,Form4!V100)/140)*100,0), "")</f>
        <v/>
      </c>
      <c r="AB100" s="1" t="str">
        <f>IF(Analysis4[[#This Row],[Phy]]="","",RANK(Analysis4[[#This Row],[Phy]],Analysis4[Phy],0))</f>
        <v/>
      </c>
      <c r="AC10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0" s="1" t="str">
        <f>IF(OR(Form4!W100&lt;&gt;"",Form4!X100&lt;&gt;""),ROUND((SUM(Form4!W100,Form4!X100)/150)*100,0), "")</f>
        <v/>
      </c>
      <c r="AE100" s="1" t="str">
        <f>IF(Analysis4[Sod]="","",RANK(Analysis4[[#This Row],[Sod]],Analysis4[Sod], 0))</f>
        <v/>
      </c>
      <c r="AF10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0" s="1" t="str">
        <f>IF(OR(Form4!Y100&lt;&gt;"",Form4!Z100&lt;&gt;""),ROUND((SUM(Form4!Y100,Form4!Z100)/170)*100,0), "")</f>
        <v/>
      </c>
      <c r="AH100" s="1" t="str">
        <f>IF(Analysis4[Bk]="","",RANK(Analysis4[[#This Row],[Bk]],Analysis4[Bk], 0))</f>
        <v/>
      </c>
      <c r="AI10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0" s="1"/>
      <c r="AK100" s="1"/>
    </row>
    <row r="101" spans="1:37" x14ac:dyDescent="0.25">
      <c r="A101" s="1" t="str">
        <f>IF(Form4!A101="","",Form4!A101)</f>
        <v/>
      </c>
      <c r="B101" s="1" t="str">
        <f>IF(Form4!B101="","",Form4!B101)</f>
        <v/>
      </c>
      <c r="C101" s="1" t="str">
        <f>IF(OR(Form4!C101&lt;&gt;"",Form4!D101&lt;&gt;"" ),ROUND(((Form4!C101+Form4!D101)/140)*100,0),"")</f>
        <v/>
      </c>
      <c r="D101" s="1" t="str">
        <f>IF(Analysis4[[#This Row],[Agr]]="","",RANK(Analysis4[[#This Row],[Agr]],Analysis4[Agr],0))</f>
        <v/>
      </c>
      <c r="E10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1" s="1" t="str">
        <f>IF(OR(Form4!E101&lt;&gt;"",Form4!F101&lt;&gt;""),ROUND((SUM(Form4!E101,Form4!F101)/140)*100,0),"")</f>
        <v/>
      </c>
      <c r="G101" s="1" t="str">
        <f>IF(Analysis4[Bio]="","",RANK(Analysis4[[#This Row],[Bio]],Analysis4[Bio],0))</f>
        <v/>
      </c>
      <c r="H10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1" s="1" t="str">
        <f>IF(OR(Form4!G101&lt;&gt;"",Form4!H101&lt;&gt;""),ROUND((SUM(Form4!G101,Form4!H101)/140)*100,0),"")</f>
        <v/>
      </c>
      <c r="J101" s="1" t="str">
        <f>IF(Analysis4[[#This Row],[Chem]]="","",RANK(Analysis4[[#This Row],[Chem]],Analysis4[Chem],0))</f>
        <v/>
      </c>
      <c r="K10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1" s="1" t="str">
        <f>IF(OR(Form4!I101&lt;&gt;"",Form4!J101&lt;&gt;"",Form4!K101&lt;&gt;""),ROUND((SUM(Form4!I101:'Form4'!K101)/220)*100,0),"")</f>
        <v/>
      </c>
      <c r="M101" s="1" t="str">
        <f>IF(Analysis4[Chi]="","",RANK(Analysis4[[#This Row],[Chi]],Analysis4[Chi],0))</f>
        <v/>
      </c>
      <c r="N10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1" s="1" t="str">
        <f>IF(OR(Form4!L101&lt;&gt;"",Form4!M101&lt;&gt;"",Form4!N101&lt;&gt;""),ROUND((SUM(Form4!L101:'Form4'!N101)/200)*100,0),"")</f>
        <v/>
      </c>
      <c r="P101" s="1" t="str">
        <f>IF(Analysis4[Eng]="","",RANK(Analysis4[[#This Row],[Eng]],Analysis4[Eng],))</f>
        <v/>
      </c>
      <c r="Q10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1" s="1" t="str">
        <f>IF(OR(Form4!O101&lt;&gt;"",Form4!P101&lt;&gt;""),ROUND((SUM(Form4!O101,Form4!P101)/210)*100,0),"")</f>
        <v/>
      </c>
      <c r="S101" s="1" t="str">
        <f>IF(Analysis4[[#This Row],[Geo]]="","",RANK(Analysis4[Geo],Analysis4[Geo],0))</f>
        <v/>
      </c>
      <c r="T10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1" s="1" t="str">
        <f>IF(OR(Form4!Q101&lt;&gt;"",Form4!R101&lt;&gt;""),ROUND((SUM(Form4!Q101,Form4!R101)/150)*100,0),"")</f>
        <v/>
      </c>
      <c r="V101" s="1" t="str">
        <f>IF(Analysis4[His]="","",RANK(Analysis4[[#This Row],[His]], Analysis4[His],0))</f>
        <v/>
      </c>
      <c r="W10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1" s="1" t="str">
        <f>IF(OR(Form4!S101&lt;&gt;"",Form4!T101&lt;&gt;""),ROUND((SUM(Form4!S101,Form4!T101)/200)*100,0),"")</f>
        <v/>
      </c>
      <c r="Y101" s="1" t="str">
        <f>IF(Analysis4[Maths]="","",RANK(Analysis4[[#This Row],[Maths]],Analysis4[Maths],0))</f>
        <v/>
      </c>
      <c r="Z10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1" s="1" t="str">
        <f>IF(OR(Form4!U101&lt;&gt;"",Form4!V101&lt;&gt;""),ROUND((SUM(Form4!U101,Form4!V101)/140)*100,0), "")</f>
        <v/>
      </c>
      <c r="AB101" s="1" t="str">
        <f>IF(Analysis4[[#This Row],[Phy]]="","",RANK(Analysis4[[#This Row],[Phy]],Analysis4[Phy],0))</f>
        <v/>
      </c>
      <c r="AC10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1" s="1" t="str">
        <f>IF(OR(Form4!W101&lt;&gt;"",Form4!X101&lt;&gt;""),ROUND((SUM(Form4!W101,Form4!X101)/150)*100,0), "")</f>
        <v/>
      </c>
      <c r="AE101" s="1" t="str">
        <f>IF(Analysis4[Sod]="","",RANK(Analysis4[[#This Row],[Sod]],Analysis4[Sod], 0))</f>
        <v/>
      </c>
      <c r="AF10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1" s="1" t="str">
        <f>IF(OR(Form4!Y101&lt;&gt;"",Form4!Z101&lt;&gt;""),ROUND((SUM(Form4!Y101,Form4!Z101)/170)*100,0), "")</f>
        <v/>
      </c>
      <c r="AH101" s="1" t="str">
        <f>IF(Analysis4[Bk]="","",RANK(Analysis4[[#This Row],[Bk]],Analysis4[Bk], 0))</f>
        <v/>
      </c>
      <c r="AI10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1" s="1"/>
      <c r="AK101" s="1"/>
    </row>
    <row r="102" spans="1:37" x14ac:dyDescent="0.25">
      <c r="A102" s="1" t="str">
        <f>IF(Form4!A102="","",Form4!A102)</f>
        <v/>
      </c>
      <c r="B102" s="1" t="str">
        <f>IF(Form4!B102="","",Form4!B102)</f>
        <v/>
      </c>
      <c r="C102" s="1" t="str">
        <f>IF(OR(Form4!C102&lt;&gt;"",Form4!D102&lt;&gt;"" ),ROUND(((Form4!C102+Form4!D102)/140)*100,0),"")</f>
        <v/>
      </c>
      <c r="D102" s="1" t="str">
        <f>IF(Analysis4[[#This Row],[Agr]]="","",RANK(Analysis4[[#This Row],[Agr]],Analysis4[Agr],0))</f>
        <v/>
      </c>
      <c r="E10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2" s="1" t="str">
        <f>IF(OR(Form4!E102&lt;&gt;"",Form4!F102&lt;&gt;""),ROUND((SUM(Form4!E102,Form4!F102)/140)*100,0),"")</f>
        <v/>
      </c>
      <c r="G102" s="1" t="str">
        <f>IF(Analysis4[Bio]="","",RANK(Analysis4[[#This Row],[Bio]],Analysis4[Bio],0))</f>
        <v/>
      </c>
      <c r="H10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2" s="1" t="str">
        <f>IF(OR(Form4!G102&lt;&gt;"",Form4!H102&lt;&gt;""),ROUND((SUM(Form4!G102,Form4!H102)/140)*100,0),"")</f>
        <v/>
      </c>
      <c r="J102" s="1" t="str">
        <f>IF(Analysis4[[#This Row],[Chem]]="","",RANK(Analysis4[[#This Row],[Chem]],Analysis4[Chem],0))</f>
        <v/>
      </c>
      <c r="K10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2" s="1" t="str">
        <f>IF(OR(Form4!I102&lt;&gt;"",Form4!J102&lt;&gt;"",Form4!K102&lt;&gt;""),ROUND((SUM(Form4!I102:'Form4'!K102)/220)*100,0),"")</f>
        <v/>
      </c>
      <c r="M102" s="1" t="str">
        <f>IF(Analysis4[Chi]="","",RANK(Analysis4[[#This Row],[Chi]],Analysis4[Chi],0))</f>
        <v/>
      </c>
      <c r="N10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2" s="1" t="str">
        <f>IF(OR(Form4!L102&lt;&gt;"",Form4!M102&lt;&gt;"",Form4!N102&lt;&gt;""),ROUND((SUM(Form4!L102:'Form4'!N102)/200)*100,0),"")</f>
        <v/>
      </c>
      <c r="P102" s="1" t="str">
        <f>IF(Analysis4[Eng]="","",RANK(Analysis4[[#This Row],[Eng]],Analysis4[Eng],))</f>
        <v/>
      </c>
      <c r="Q10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2" s="1" t="str">
        <f>IF(OR(Form4!O102&lt;&gt;"",Form4!P102&lt;&gt;""),ROUND((SUM(Form4!O102,Form4!P102)/210)*100,0),"")</f>
        <v/>
      </c>
      <c r="S102" s="1" t="str">
        <f>IF(Analysis4[[#This Row],[Geo]]="","",RANK(Analysis4[Geo],Analysis4[Geo],0))</f>
        <v/>
      </c>
      <c r="T10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2" s="1" t="str">
        <f>IF(OR(Form4!Q102&lt;&gt;"",Form4!R102&lt;&gt;""),ROUND((SUM(Form4!Q102,Form4!R102)/150)*100,0),"")</f>
        <v/>
      </c>
      <c r="V102" s="1" t="str">
        <f>IF(Analysis4[His]="","",RANK(Analysis4[[#This Row],[His]], Analysis4[His],0))</f>
        <v/>
      </c>
      <c r="W10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2" s="1" t="str">
        <f>IF(OR(Form4!S102&lt;&gt;"",Form4!T102&lt;&gt;""),ROUND((SUM(Form4!S102,Form4!T102)/200)*100,0),"")</f>
        <v/>
      </c>
      <c r="Y102" s="1" t="str">
        <f>IF(Analysis4[Maths]="","",RANK(Analysis4[[#This Row],[Maths]],Analysis4[Maths],0))</f>
        <v/>
      </c>
      <c r="Z10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2" s="1" t="str">
        <f>IF(OR(Form4!U102&lt;&gt;"",Form4!V102&lt;&gt;""),ROUND((SUM(Form4!U102,Form4!V102)/140)*100,0), "")</f>
        <v/>
      </c>
      <c r="AB102" s="1" t="str">
        <f>IF(Analysis4[[#This Row],[Phy]]="","",RANK(Analysis4[[#This Row],[Phy]],Analysis4[Phy],0))</f>
        <v/>
      </c>
      <c r="AC10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2" s="1" t="str">
        <f>IF(OR(Form4!W102&lt;&gt;"",Form4!X102&lt;&gt;""),ROUND((SUM(Form4!W102,Form4!X102)/150)*100,0), "")</f>
        <v/>
      </c>
      <c r="AE102" s="1" t="str">
        <f>IF(Analysis4[Sod]="","",RANK(Analysis4[[#This Row],[Sod]],Analysis4[Sod], 0))</f>
        <v/>
      </c>
      <c r="AF10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2" s="1" t="str">
        <f>IF(OR(Form4!Y102&lt;&gt;"",Form4!Z102&lt;&gt;""),ROUND((SUM(Form4!Y102,Form4!Z102)/170)*100,0), "")</f>
        <v/>
      </c>
      <c r="AH102" s="1" t="str">
        <f>IF(Analysis4[Bk]="","",RANK(Analysis4[[#This Row],[Bk]],Analysis4[Bk], 0))</f>
        <v/>
      </c>
      <c r="AI10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2" s="1"/>
      <c r="AK102" s="1"/>
    </row>
    <row r="103" spans="1:37" x14ac:dyDescent="0.25">
      <c r="A103" s="1" t="str">
        <f>IF(Form4!A103="","",Form4!A103)</f>
        <v/>
      </c>
      <c r="B103" s="1" t="str">
        <f>IF(Form4!B103="","",Form4!B103)</f>
        <v/>
      </c>
      <c r="C103" s="1" t="str">
        <f>IF(OR(Form4!C103&lt;&gt;"",Form4!D103&lt;&gt;"" ),ROUND(((Form4!C103+Form4!D103)/140)*100,0),"")</f>
        <v/>
      </c>
      <c r="D103" s="1" t="str">
        <f>IF(Analysis4[[#This Row],[Agr]]="","",RANK(Analysis4[[#This Row],[Agr]],Analysis4[Agr],0))</f>
        <v/>
      </c>
      <c r="E10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3" s="1" t="str">
        <f>IF(OR(Form4!E103&lt;&gt;"",Form4!F103&lt;&gt;""),ROUND((SUM(Form4!E103,Form4!F103)/140)*100,0),"")</f>
        <v/>
      </c>
      <c r="G103" s="1" t="str">
        <f>IF(Analysis4[Bio]="","",RANK(Analysis4[[#This Row],[Bio]],Analysis4[Bio],0))</f>
        <v/>
      </c>
      <c r="H10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3" s="1" t="str">
        <f>IF(OR(Form4!G103&lt;&gt;"",Form4!H103&lt;&gt;""),ROUND((SUM(Form4!G103,Form4!H103)/140)*100,0),"")</f>
        <v/>
      </c>
      <c r="J103" s="1" t="str">
        <f>IF(Analysis4[[#This Row],[Chem]]="","",RANK(Analysis4[[#This Row],[Chem]],Analysis4[Chem],0))</f>
        <v/>
      </c>
      <c r="K10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3" s="1" t="str">
        <f>IF(OR(Form4!I103&lt;&gt;"",Form4!J103&lt;&gt;"",Form4!K103&lt;&gt;""),ROUND((SUM(Form4!I103:'Form4'!K103)/220)*100,0),"")</f>
        <v/>
      </c>
      <c r="M103" s="1" t="str">
        <f>IF(Analysis4[Chi]="","",RANK(Analysis4[[#This Row],[Chi]],Analysis4[Chi],0))</f>
        <v/>
      </c>
      <c r="N10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3" s="1" t="str">
        <f>IF(OR(Form4!L103&lt;&gt;"",Form4!M103&lt;&gt;"",Form4!N103&lt;&gt;""),ROUND((SUM(Form4!L103:'Form4'!N103)/200)*100,0),"")</f>
        <v/>
      </c>
      <c r="P103" s="1" t="str">
        <f>IF(Analysis4[Eng]="","",RANK(Analysis4[[#This Row],[Eng]],Analysis4[Eng],))</f>
        <v/>
      </c>
      <c r="Q10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3" s="1" t="str">
        <f>IF(OR(Form4!O103&lt;&gt;"",Form4!P103&lt;&gt;""),ROUND((SUM(Form4!O103,Form4!P103)/210)*100,0),"")</f>
        <v/>
      </c>
      <c r="S103" s="1" t="str">
        <f>IF(Analysis4[[#This Row],[Geo]]="","",RANK(Analysis4[Geo],Analysis4[Geo],0))</f>
        <v/>
      </c>
      <c r="T10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3" s="1" t="str">
        <f>IF(OR(Form4!Q103&lt;&gt;"",Form4!R103&lt;&gt;""),ROUND((SUM(Form4!Q103,Form4!R103)/150)*100,0),"")</f>
        <v/>
      </c>
      <c r="V103" s="1" t="str">
        <f>IF(Analysis4[His]="","",RANK(Analysis4[[#This Row],[His]], Analysis4[His],0))</f>
        <v/>
      </c>
      <c r="W10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3" s="1" t="str">
        <f>IF(OR(Form4!S103&lt;&gt;"",Form4!T103&lt;&gt;""),ROUND((SUM(Form4!S103,Form4!T103)/200)*100,0),"")</f>
        <v/>
      </c>
      <c r="Y103" s="1" t="str">
        <f>IF(Analysis4[Maths]="","",RANK(Analysis4[[#This Row],[Maths]],Analysis4[Maths],0))</f>
        <v/>
      </c>
      <c r="Z10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3" s="1" t="str">
        <f>IF(OR(Form4!U103&lt;&gt;"",Form4!V103&lt;&gt;""),ROUND((SUM(Form4!U103,Form4!V103)/140)*100,0), "")</f>
        <v/>
      </c>
      <c r="AB103" s="1" t="str">
        <f>IF(Analysis4[[#This Row],[Phy]]="","",RANK(Analysis4[[#This Row],[Phy]],Analysis4[Phy],0))</f>
        <v/>
      </c>
      <c r="AC10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3" s="1" t="str">
        <f>IF(OR(Form4!W103&lt;&gt;"",Form4!X103&lt;&gt;""),ROUND((SUM(Form4!W103,Form4!X103)/150)*100,0), "")</f>
        <v/>
      </c>
      <c r="AE103" s="1" t="str">
        <f>IF(Analysis4[Sod]="","",RANK(Analysis4[[#This Row],[Sod]],Analysis4[Sod], 0))</f>
        <v/>
      </c>
      <c r="AF10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3" s="1" t="str">
        <f>IF(OR(Form4!Y103&lt;&gt;"",Form4!Z103&lt;&gt;""),ROUND((SUM(Form4!Y103,Form4!Z103)/170)*100,0), "")</f>
        <v/>
      </c>
      <c r="AH103" s="1" t="str">
        <f>IF(Analysis4[Bk]="","",RANK(Analysis4[[#This Row],[Bk]],Analysis4[Bk], 0))</f>
        <v/>
      </c>
      <c r="AI10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3" s="1"/>
      <c r="AK103" s="1"/>
    </row>
    <row r="104" spans="1:37" x14ac:dyDescent="0.25">
      <c r="A104" s="1" t="str">
        <f>IF(Form4!A104="","",Form4!A104)</f>
        <v/>
      </c>
      <c r="B104" s="1" t="str">
        <f>IF(Form4!B104="","",Form4!B104)</f>
        <v/>
      </c>
      <c r="C104" s="1" t="str">
        <f>IF(OR(Form4!C104&lt;&gt;"",Form4!D104&lt;&gt;"" ),ROUND(((Form4!C104+Form4!D104)/140)*100,0),"")</f>
        <v/>
      </c>
      <c r="D104" s="1" t="str">
        <f>IF(Analysis4[[#This Row],[Agr]]="","",RANK(Analysis4[[#This Row],[Agr]],Analysis4[Agr],0))</f>
        <v/>
      </c>
      <c r="E10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4" s="1" t="str">
        <f>IF(OR(Form4!E104&lt;&gt;"",Form4!F104&lt;&gt;""),ROUND((SUM(Form4!E104,Form4!F104)/140)*100,0),"")</f>
        <v/>
      </c>
      <c r="G104" s="1" t="str">
        <f>IF(Analysis4[Bio]="","",RANK(Analysis4[[#This Row],[Bio]],Analysis4[Bio],0))</f>
        <v/>
      </c>
      <c r="H10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4" s="1" t="str">
        <f>IF(OR(Form4!G104&lt;&gt;"",Form4!H104&lt;&gt;""),ROUND((SUM(Form4!G104,Form4!H104)/140)*100,0),"")</f>
        <v/>
      </c>
      <c r="J104" s="1" t="str">
        <f>IF(Analysis4[[#This Row],[Chem]]="","",RANK(Analysis4[[#This Row],[Chem]],Analysis4[Chem],0))</f>
        <v/>
      </c>
      <c r="K10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4" s="1" t="str">
        <f>IF(OR(Form4!I104&lt;&gt;"",Form4!J104&lt;&gt;"",Form4!K104&lt;&gt;""),ROUND((SUM(Form4!I104:'Form4'!K104)/220)*100,0),"")</f>
        <v/>
      </c>
      <c r="M104" s="1" t="str">
        <f>IF(Analysis4[Chi]="","",RANK(Analysis4[[#This Row],[Chi]],Analysis4[Chi],0))</f>
        <v/>
      </c>
      <c r="N10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4" s="1" t="str">
        <f>IF(OR(Form4!L104&lt;&gt;"",Form4!M104&lt;&gt;"",Form4!N104&lt;&gt;""),ROUND((SUM(Form4!L104:'Form4'!N104)/200)*100,0),"")</f>
        <v/>
      </c>
      <c r="P104" s="1" t="str">
        <f>IF(Analysis4[Eng]="","",RANK(Analysis4[[#This Row],[Eng]],Analysis4[Eng],))</f>
        <v/>
      </c>
      <c r="Q10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4" s="1" t="str">
        <f>IF(OR(Form4!O104&lt;&gt;"",Form4!P104&lt;&gt;""),ROUND((SUM(Form4!O104,Form4!P104)/210)*100,0),"")</f>
        <v/>
      </c>
      <c r="S104" s="1" t="str">
        <f>IF(Analysis4[[#This Row],[Geo]]="","",RANK(Analysis4[Geo],Analysis4[Geo],0))</f>
        <v/>
      </c>
      <c r="T10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4" s="1" t="str">
        <f>IF(OR(Form4!Q104&lt;&gt;"",Form4!R104&lt;&gt;""),ROUND((SUM(Form4!Q104,Form4!R104)/150)*100,0),"")</f>
        <v/>
      </c>
      <c r="V104" s="1" t="str">
        <f>IF(Analysis4[His]="","",RANK(Analysis4[[#This Row],[His]], Analysis4[His],0))</f>
        <v/>
      </c>
      <c r="W10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4" s="1" t="str">
        <f>IF(OR(Form4!S104&lt;&gt;"",Form4!T104&lt;&gt;""),ROUND((SUM(Form4!S104,Form4!T104)/200)*100,0),"")</f>
        <v/>
      </c>
      <c r="Y104" s="1" t="str">
        <f>IF(Analysis4[Maths]="","",RANK(Analysis4[[#This Row],[Maths]],Analysis4[Maths],0))</f>
        <v/>
      </c>
      <c r="Z10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4" s="1" t="str">
        <f>IF(OR(Form4!U104&lt;&gt;"",Form4!V104&lt;&gt;""),ROUND((SUM(Form4!U104,Form4!V104)/140)*100,0), "")</f>
        <v/>
      </c>
      <c r="AB104" s="1" t="str">
        <f>IF(Analysis4[[#This Row],[Phy]]="","",RANK(Analysis4[[#This Row],[Phy]],Analysis4[Phy],0))</f>
        <v/>
      </c>
      <c r="AC10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4" s="1" t="str">
        <f>IF(OR(Form4!W104&lt;&gt;"",Form4!X104&lt;&gt;""),ROUND((SUM(Form4!W104,Form4!X104)/150)*100,0), "")</f>
        <v/>
      </c>
      <c r="AE104" s="1" t="str">
        <f>IF(Analysis4[Sod]="","",RANK(Analysis4[[#This Row],[Sod]],Analysis4[Sod], 0))</f>
        <v/>
      </c>
      <c r="AF10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4" s="1" t="str">
        <f>IF(OR(Form4!Y104&lt;&gt;"",Form4!Z104&lt;&gt;""),ROUND((SUM(Form4!Y104,Form4!Z104)/170)*100,0), "")</f>
        <v/>
      </c>
      <c r="AH104" s="1" t="str">
        <f>IF(Analysis4[Bk]="","",RANK(Analysis4[[#This Row],[Bk]],Analysis4[Bk], 0))</f>
        <v/>
      </c>
      <c r="AI10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4" s="1"/>
      <c r="AK104" s="1"/>
    </row>
    <row r="105" spans="1:37" x14ac:dyDescent="0.25">
      <c r="A105" s="1" t="str">
        <f>IF(Form4!A105="","",Form4!A105)</f>
        <v/>
      </c>
      <c r="B105" s="1" t="str">
        <f>IF(Form4!B105="","",Form4!B105)</f>
        <v/>
      </c>
      <c r="C105" s="1" t="str">
        <f>IF(OR(Form4!C105&lt;&gt;"",Form4!D105&lt;&gt;"" ),ROUND(((Form4!C105+Form4!D105)/140)*100,0),"")</f>
        <v/>
      </c>
      <c r="D105" s="1" t="str">
        <f>IF(Analysis4[[#This Row],[Agr]]="","",RANK(Analysis4[[#This Row],[Agr]],Analysis4[Agr],0))</f>
        <v/>
      </c>
      <c r="E10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5" s="1" t="str">
        <f>IF(OR(Form4!E105&lt;&gt;"",Form4!F105&lt;&gt;""),ROUND((SUM(Form4!E105,Form4!F105)/140)*100,0),"")</f>
        <v/>
      </c>
      <c r="G105" s="1" t="str">
        <f>IF(Analysis4[Bio]="","",RANK(Analysis4[[#This Row],[Bio]],Analysis4[Bio],0))</f>
        <v/>
      </c>
      <c r="H10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5" s="1" t="str">
        <f>IF(OR(Form4!G105&lt;&gt;"",Form4!H105&lt;&gt;""),ROUND((SUM(Form4!G105,Form4!H105)/140)*100,0),"")</f>
        <v/>
      </c>
      <c r="J105" s="1" t="str">
        <f>IF(Analysis4[[#This Row],[Chem]]="","",RANK(Analysis4[[#This Row],[Chem]],Analysis4[Chem],0))</f>
        <v/>
      </c>
      <c r="K10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5" s="1" t="str">
        <f>IF(OR(Form4!I105&lt;&gt;"",Form4!J105&lt;&gt;"",Form4!K105&lt;&gt;""),ROUND((SUM(Form4!I105:'Form4'!K105)/220)*100,0),"")</f>
        <v/>
      </c>
      <c r="M105" s="1" t="str">
        <f>IF(Analysis4[Chi]="","",RANK(Analysis4[[#This Row],[Chi]],Analysis4[Chi],0))</f>
        <v/>
      </c>
      <c r="N10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5" s="1" t="str">
        <f>IF(OR(Form4!L105&lt;&gt;"",Form4!M105&lt;&gt;"",Form4!N105&lt;&gt;""),ROUND((SUM(Form4!L105:'Form4'!N105)/200)*100,0),"")</f>
        <v/>
      </c>
      <c r="P105" s="1" t="str">
        <f>IF(Analysis4[Eng]="","",RANK(Analysis4[[#This Row],[Eng]],Analysis4[Eng],))</f>
        <v/>
      </c>
      <c r="Q10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5" s="1" t="str">
        <f>IF(OR(Form4!O105&lt;&gt;"",Form4!P105&lt;&gt;""),ROUND((SUM(Form4!O105,Form4!P105)/210)*100,0),"")</f>
        <v/>
      </c>
      <c r="S105" s="1" t="str">
        <f>IF(Analysis4[[#This Row],[Geo]]="","",RANK(Analysis4[Geo],Analysis4[Geo],0))</f>
        <v/>
      </c>
      <c r="T10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5" s="1" t="str">
        <f>IF(OR(Form4!Q105&lt;&gt;"",Form4!R105&lt;&gt;""),ROUND((SUM(Form4!Q105,Form4!R105)/150)*100,0),"")</f>
        <v/>
      </c>
      <c r="V105" s="1" t="str">
        <f>IF(Analysis4[His]="","",RANK(Analysis4[[#This Row],[His]], Analysis4[His],0))</f>
        <v/>
      </c>
      <c r="W10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5" s="1" t="str">
        <f>IF(OR(Form4!S105&lt;&gt;"",Form4!T105&lt;&gt;""),ROUND((SUM(Form4!S105,Form4!T105)/200)*100,0),"")</f>
        <v/>
      </c>
      <c r="Y105" s="1" t="str">
        <f>IF(Analysis4[Maths]="","",RANK(Analysis4[[#This Row],[Maths]],Analysis4[Maths],0))</f>
        <v/>
      </c>
      <c r="Z10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5" s="1" t="str">
        <f>IF(OR(Form4!U105&lt;&gt;"",Form4!V105&lt;&gt;""),ROUND((SUM(Form4!U105,Form4!V105)/140)*100,0), "")</f>
        <v/>
      </c>
      <c r="AB105" s="1" t="str">
        <f>IF(Analysis4[[#This Row],[Phy]]="","",RANK(Analysis4[[#This Row],[Phy]],Analysis4[Phy],0))</f>
        <v/>
      </c>
      <c r="AC10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5" s="1" t="str">
        <f>IF(OR(Form4!W105&lt;&gt;"",Form4!X105&lt;&gt;""),ROUND((SUM(Form4!W105,Form4!X105)/150)*100,0), "")</f>
        <v/>
      </c>
      <c r="AE105" s="1" t="str">
        <f>IF(Analysis4[Sod]="","",RANK(Analysis4[[#This Row],[Sod]],Analysis4[Sod], 0))</f>
        <v/>
      </c>
      <c r="AF10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5" s="1" t="str">
        <f>IF(OR(Form4!Y105&lt;&gt;"",Form4!Z105&lt;&gt;""),ROUND((SUM(Form4!Y105,Form4!Z105)/170)*100,0), "")</f>
        <v/>
      </c>
      <c r="AH105" s="1" t="str">
        <f>IF(Analysis4[Bk]="","",RANK(Analysis4[[#This Row],[Bk]],Analysis4[Bk], 0))</f>
        <v/>
      </c>
      <c r="AI10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5" s="1"/>
      <c r="AK105" s="1"/>
    </row>
    <row r="106" spans="1:37" x14ac:dyDescent="0.25">
      <c r="A106" s="1" t="str">
        <f>IF(Form4!A106="","",Form4!A106)</f>
        <v/>
      </c>
      <c r="B106" s="1" t="str">
        <f>IF(Form4!B106="","",Form4!B106)</f>
        <v/>
      </c>
      <c r="C106" s="1" t="str">
        <f>IF(OR(Form4!C106&lt;&gt;"",Form4!D106&lt;&gt;"" ),ROUND(((Form4!C106+Form4!D106)/140)*100,0),"")</f>
        <v/>
      </c>
      <c r="D106" s="1" t="str">
        <f>IF(Analysis4[[#This Row],[Agr]]="","",RANK(Analysis4[[#This Row],[Agr]],Analysis4[Agr],0))</f>
        <v/>
      </c>
      <c r="E10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6" s="1" t="str">
        <f>IF(OR(Form4!E106&lt;&gt;"",Form4!F106&lt;&gt;""),ROUND((SUM(Form4!E106,Form4!F106)/140)*100,0),"")</f>
        <v/>
      </c>
      <c r="G106" s="1" t="str">
        <f>IF(Analysis4[Bio]="","",RANK(Analysis4[[#This Row],[Bio]],Analysis4[Bio],0))</f>
        <v/>
      </c>
      <c r="H10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6" s="1" t="str">
        <f>IF(OR(Form4!G106&lt;&gt;"",Form4!H106&lt;&gt;""),ROUND((SUM(Form4!G106,Form4!H106)/140)*100,0),"")</f>
        <v/>
      </c>
      <c r="J106" s="1" t="str">
        <f>IF(Analysis4[[#This Row],[Chem]]="","",RANK(Analysis4[[#This Row],[Chem]],Analysis4[Chem],0))</f>
        <v/>
      </c>
      <c r="K10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6" s="1" t="str">
        <f>IF(OR(Form4!I106&lt;&gt;"",Form4!J106&lt;&gt;"",Form4!K106&lt;&gt;""),ROUND((SUM(Form4!I106:'Form4'!K106)/220)*100,0),"")</f>
        <v/>
      </c>
      <c r="M106" s="1" t="str">
        <f>IF(Analysis4[Chi]="","",RANK(Analysis4[[#This Row],[Chi]],Analysis4[Chi],0))</f>
        <v/>
      </c>
      <c r="N10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6" s="1" t="str">
        <f>IF(OR(Form4!L106&lt;&gt;"",Form4!M106&lt;&gt;"",Form4!N106&lt;&gt;""),ROUND((SUM(Form4!L106:'Form4'!N106)/200)*100,0),"")</f>
        <v/>
      </c>
      <c r="P106" s="1" t="str">
        <f>IF(Analysis4[Eng]="","",RANK(Analysis4[[#This Row],[Eng]],Analysis4[Eng],))</f>
        <v/>
      </c>
      <c r="Q10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6" s="1" t="str">
        <f>IF(OR(Form4!O106&lt;&gt;"",Form4!P106&lt;&gt;""),ROUND((SUM(Form4!O106,Form4!P106)/210)*100,0),"")</f>
        <v/>
      </c>
      <c r="S106" s="1" t="str">
        <f>IF(Analysis4[[#This Row],[Geo]]="","",RANK(Analysis4[Geo],Analysis4[Geo],0))</f>
        <v/>
      </c>
      <c r="T10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6" s="1" t="str">
        <f>IF(OR(Form4!Q106&lt;&gt;"",Form4!R106&lt;&gt;""),ROUND((SUM(Form4!Q106,Form4!R106)/150)*100,0),"")</f>
        <v/>
      </c>
      <c r="V106" s="1" t="str">
        <f>IF(Analysis4[His]="","",RANK(Analysis4[[#This Row],[His]], Analysis4[His],0))</f>
        <v/>
      </c>
      <c r="W10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6" s="1" t="str">
        <f>IF(OR(Form4!S106&lt;&gt;"",Form4!T106&lt;&gt;""),ROUND((SUM(Form4!S106,Form4!T106)/200)*100,0),"")</f>
        <v/>
      </c>
      <c r="Y106" s="1" t="str">
        <f>IF(Analysis4[Maths]="","",RANK(Analysis4[[#This Row],[Maths]],Analysis4[Maths],0))</f>
        <v/>
      </c>
      <c r="Z10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6" s="1" t="str">
        <f>IF(OR(Form4!U106&lt;&gt;"",Form4!V106&lt;&gt;""),ROUND((SUM(Form4!U106,Form4!V106)/140)*100,0), "")</f>
        <v/>
      </c>
      <c r="AB106" s="1" t="str">
        <f>IF(Analysis4[[#This Row],[Phy]]="","",RANK(Analysis4[[#This Row],[Phy]],Analysis4[Phy],0))</f>
        <v/>
      </c>
      <c r="AC10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6" s="1" t="str">
        <f>IF(OR(Form4!W106&lt;&gt;"",Form4!X106&lt;&gt;""),ROUND((SUM(Form4!W106,Form4!X106)/150)*100,0), "")</f>
        <v/>
      </c>
      <c r="AE106" s="1" t="str">
        <f>IF(Analysis4[Sod]="","",RANK(Analysis4[[#This Row],[Sod]],Analysis4[Sod], 0))</f>
        <v/>
      </c>
      <c r="AF10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6" s="1" t="str">
        <f>IF(OR(Form4!Y106&lt;&gt;"",Form4!Z106&lt;&gt;""),ROUND((SUM(Form4!Y106,Form4!Z106)/170)*100,0), "")</f>
        <v/>
      </c>
      <c r="AH106" s="1" t="str">
        <f>IF(Analysis4[Bk]="","",RANK(Analysis4[[#This Row],[Bk]],Analysis4[Bk], 0))</f>
        <v/>
      </c>
      <c r="AI10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6" s="1"/>
      <c r="AK106" s="1"/>
    </row>
    <row r="107" spans="1:37" x14ac:dyDescent="0.25">
      <c r="A107" s="1" t="str">
        <f>IF(Form4!A107="","",Form4!A107)</f>
        <v/>
      </c>
      <c r="B107" s="1" t="str">
        <f>IF(Form4!B107="","",Form4!B107)</f>
        <v/>
      </c>
      <c r="C107" s="1" t="str">
        <f>IF(OR(Form4!C107&lt;&gt;"",Form4!D107&lt;&gt;"" ),ROUND(((Form4!C107+Form4!D107)/140)*100,0),"")</f>
        <v/>
      </c>
      <c r="D107" s="1" t="str">
        <f>IF(Analysis4[[#This Row],[Agr]]="","",RANK(Analysis4[[#This Row],[Agr]],Analysis4[Agr],0))</f>
        <v/>
      </c>
      <c r="E10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7" s="1" t="str">
        <f>IF(OR(Form4!E107&lt;&gt;"",Form4!F107&lt;&gt;""),ROUND((SUM(Form4!E107,Form4!F107)/140)*100,0),"")</f>
        <v/>
      </c>
      <c r="G107" s="1" t="str">
        <f>IF(Analysis4[Bio]="","",RANK(Analysis4[[#This Row],[Bio]],Analysis4[Bio],0))</f>
        <v/>
      </c>
      <c r="H10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7" s="1" t="str">
        <f>IF(OR(Form4!G107&lt;&gt;"",Form4!H107&lt;&gt;""),ROUND((SUM(Form4!G107,Form4!H107)/140)*100,0),"")</f>
        <v/>
      </c>
      <c r="J107" s="1" t="str">
        <f>IF(Analysis4[[#This Row],[Chem]]="","",RANK(Analysis4[[#This Row],[Chem]],Analysis4[Chem],0))</f>
        <v/>
      </c>
      <c r="K10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7" s="1" t="str">
        <f>IF(OR(Form4!I107&lt;&gt;"",Form4!J107&lt;&gt;"",Form4!K107&lt;&gt;""),ROUND((SUM(Form4!I107:'Form4'!K107)/220)*100,0),"")</f>
        <v/>
      </c>
      <c r="M107" s="1" t="str">
        <f>IF(Analysis4[Chi]="","",RANK(Analysis4[[#This Row],[Chi]],Analysis4[Chi],0))</f>
        <v/>
      </c>
      <c r="N10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7" s="1" t="str">
        <f>IF(OR(Form4!L107&lt;&gt;"",Form4!M107&lt;&gt;"",Form4!N107&lt;&gt;""),ROUND((SUM(Form4!L107:'Form4'!N107)/200)*100,0),"")</f>
        <v/>
      </c>
      <c r="P107" s="1" t="str">
        <f>IF(Analysis4[Eng]="","",RANK(Analysis4[[#This Row],[Eng]],Analysis4[Eng],))</f>
        <v/>
      </c>
      <c r="Q10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7" s="1" t="str">
        <f>IF(OR(Form4!O107&lt;&gt;"",Form4!P107&lt;&gt;""),ROUND((SUM(Form4!O107,Form4!P107)/210)*100,0),"")</f>
        <v/>
      </c>
      <c r="S107" s="1" t="str">
        <f>IF(Analysis4[[#This Row],[Geo]]="","",RANK(Analysis4[Geo],Analysis4[Geo],0))</f>
        <v/>
      </c>
      <c r="T10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7" s="1" t="str">
        <f>IF(OR(Form4!Q107&lt;&gt;"",Form4!R107&lt;&gt;""),ROUND((SUM(Form4!Q107,Form4!R107)/150)*100,0),"")</f>
        <v/>
      </c>
      <c r="V107" s="1" t="str">
        <f>IF(Analysis4[His]="","",RANK(Analysis4[[#This Row],[His]], Analysis4[His],0))</f>
        <v/>
      </c>
      <c r="W10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7" s="1" t="str">
        <f>IF(OR(Form4!S107&lt;&gt;"",Form4!T107&lt;&gt;""),ROUND((SUM(Form4!S107,Form4!T107)/200)*100,0),"")</f>
        <v/>
      </c>
      <c r="Y107" s="1" t="str">
        <f>IF(Analysis4[Maths]="","",RANK(Analysis4[[#This Row],[Maths]],Analysis4[Maths],0))</f>
        <v/>
      </c>
      <c r="Z10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7" s="1" t="str">
        <f>IF(OR(Form4!U107&lt;&gt;"",Form4!V107&lt;&gt;""),ROUND((SUM(Form4!U107,Form4!V107)/140)*100,0), "")</f>
        <v/>
      </c>
      <c r="AB107" s="1" t="str">
        <f>IF(Analysis4[[#This Row],[Phy]]="","",RANK(Analysis4[[#This Row],[Phy]],Analysis4[Phy],0))</f>
        <v/>
      </c>
      <c r="AC10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7" s="1" t="str">
        <f>IF(OR(Form4!W107&lt;&gt;"",Form4!X107&lt;&gt;""),ROUND((SUM(Form4!W107,Form4!X107)/150)*100,0), "")</f>
        <v/>
      </c>
      <c r="AE107" s="1" t="str">
        <f>IF(Analysis4[Sod]="","",RANK(Analysis4[[#This Row],[Sod]],Analysis4[Sod], 0))</f>
        <v/>
      </c>
      <c r="AF10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7" s="1" t="str">
        <f>IF(OR(Form4!Y107&lt;&gt;"",Form4!Z107&lt;&gt;""),ROUND((SUM(Form4!Y107,Form4!Z107)/170)*100,0), "")</f>
        <v/>
      </c>
      <c r="AH107" s="1" t="str">
        <f>IF(Analysis4[Bk]="","",RANK(Analysis4[[#This Row],[Bk]],Analysis4[Bk], 0))</f>
        <v/>
      </c>
      <c r="AI10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7" s="1"/>
      <c r="AK107" s="1"/>
    </row>
    <row r="108" spans="1:37" x14ac:dyDescent="0.25">
      <c r="A108" s="1" t="str">
        <f>IF(Form4!A108="","",Form4!A108)</f>
        <v/>
      </c>
      <c r="B108" s="1" t="str">
        <f>IF(Form4!B108="","",Form4!B108)</f>
        <v/>
      </c>
      <c r="C108" s="1" t="str">
        <f>IF(OR(Form4!C108&lt;&gt;"",Form4!D108&lt;&gt;"" ),ROUND(((Form4!C108+Form4!D108)/140)*100,0),"")</f>
        <v/>
      </c>
      <c r="D108" s="1" t="str">
        <f>IF(Analysis4[[#This Row],[Agr]]="","",RANK(Analysis4[[#This Row],[Agr]],Analysis4[Agr],0))</f>
        <v/>
      </c>
      <c r="E10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8" s="1" t="str">
        <f>IF(OR(Form4!E108&lt;&gt;"",Form4!F108&lt;&gt;""),ROUND((SUM(Form4!E108,Form4!F108)/140)*100,0),"")</f>
        <v/>
      </c>
      <c r="G108" s="1" t="str">
        <f>IF(Analysis4[Bio]="","",RANK(Analysis4[[#This Row],[Bio]],Analysis4[Bio],0))</f>
        <v/>
      </c>
      <c r="H10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8" s="1" t="str">
        <f>IF(OR(Form4!G108&lt;&gt;"",Form4!H108&lt;&gt;""),ROUND((SUM(Form4!G108,Form4!H108)/140)*100,0),"")</f>
        <v/>
      </c>
      <c r="J108" s="1" t="str">
        <f>IF(Analysis4[[#This Row],[Chem]]="","",RANK(Analysis4[[#This Row],[Chem]],Analysis4[Chem],0))</f>
        <v/>
      </c>
      <c r="K10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8" s="1" t="str">
        <f>IF(OR(Form4!I108&lt;&gt;"",Form4!J108&lt;&gt;"",Form4!K108&lt;&gt;""),ROUND((SUM(Form4!I108:'Form4'!K108)/220)*100,0),"")</f>
        <v/>
      </c>
      <c r="M108" s="1" t="str">
        <f>IF(Analysis4[Chi]="","",RANK(Analysis4[[#This Row],[Chi]],Analysis4[Chi],0))</f>
        <v/>
      </c>
      <c r="N10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8" s="1" t="str">
        <f>IF(OR(Form4!L108&lt;&gt;"",Form4!M108&lt;&gt;"",Form4!N108&lt;&gt;""),ROUND((SUM(Form4!L108:'Form4'!N108)/200)*100,0),"")</f>
        <v/>
      </c>
      <c r="P108" s="1" t="str">
        <f>IF(Analysis4[Eng]="","",RANK(Analysis4[[#This Row],[Eng]],Analysis4[Eng],))</f>
        <v/>
      </c>
      <c r="Q10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8" s="1" t="str">
        <f>IF(OR(Form4!O108&lt;&gt;"",Form4!P108&lt;&gt;""),ROUND((SUM(Form4!O108,Form4!P108)/210)*100,0),"")</f>
        <v/>
      </c>
      <c r="S108" s="1" t="str">
        <f>IF(Analysis4[[#This Row],[Geo]]="","",RANK(Analysis4[Geo],Analysis4[Geo],0))</f>
        <v/>
      </c>
      <c r="T10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8" s="1" t="str">
        <f>IF(OR(Form4!Q108&lt;&gt;"",Form4!R108&lt;&gt;""),ROUND((SUM(Form4!Q108,Form4!R108)/150)*100,0),"")</f>
        <v/>
      </c>
      <c r="V108" s="1" t="str">
        <f>IF(Analysis4[His]="","",RANK(Analysis4[[#This Row],[His]], Analysis4[His],0))</f>
        <v/>
      </c>
      <c r="W10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8" s="1" t="str">
        <f>IF(OR(Form4!S108&lt;&gt;"",Form4!T108&lt;&gt;""),ROUND((SUM(Form4!S108,Form4!T108)/200)*100,0),"")</f>
        <v/>
      </c>
      <c r="Y108" s="1" t="str">
        <f>IF(Analysis4[Maths]="","",RANK(Analysis4[[#This Row],[Maths]],Analysis4[Maths],0))</f>
        <v/>
      </c>
      <c r="Z10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8" s="1" t="str">
        <f>IF(OR(Form4!U108&lt;&gt;"",Form4!V108&lt;&gt;""),ROUND((SUM(Form4!U108,Form4!V108)/140)*100,0), "")</f>
        <v/>
      </c>
      <c r="AB108" s="1" t="str">
        <f>IF(Analysis4[[#This Row],[Phy]]="","",RANK(Analysis4[[#This Row],[Phy]],Analysis4[Phy],0))</f>
        <v/>
      </c>
      <c r="AC10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8" s="1" t="str">
        <f>IF(OR(Form4!W108&lt;&gt;"",Form4!X108&lt;&gt;""),ROUND((SUM(Form4!W108,Form4!X108)/150)*100,0), "")</f>
        <v/>
      </c>
      <c r="AE108" s="1" t="str">
        <f>IF(Analysis4[Sod]="","",RANK(Analysis4[[#This Row],[Sod]],Analysis4[Sod], 0))</f>
        <v/>
      </c>
      <c r="AF10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8" s="1" t="str">
        <f>IF(OR(Form4!Y108&lt;&gt;"",Form4!Z108&lt;&gt;""),ROUND((SUM(Form4!Y108,Form4!Z108)/170)*100,0), "")</f>
        <v/>
      </c>
      <c r="AH108" s="1" t="str">
        <f>IF(Analysis4[Bk]="","",RANK(Analysis4[[#This Row],[Bk]],Analysis4[Bk], 0))</f>
        <v/>
      </c>
      <c r="AI10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8" s="1"/>
      <c r="AK108" s="1"/>
    </row>
    <row r="109" spans="1:37" x14ac:dyDescent="0.25">
      <c r="A109" s="1" t="str">
        <f>IF(Form4!A109="","",Form4!A109)</f>
        <v/>
      </c>
      <c r="B109" s="1" t="str">
        <f>IF(Form4!B109="","",Form4!B109)</f>
        <v/>
      </c>
      <c r="C109" s="1" t="str">
        <f>IF(OR(Form4!C109&lt;&gt;"",Form4!D109&lt;&gt;"" ),ROUND(((Form4!C109+Form4!D109)/140)*100,0),"")</f>
        <v/>
      </c>
      <c r="D109" s="1" t="str">
        <f>IF(Analysis4[[#This Row],[Agr]]="","",RANK(Analysis4[[#This Row],[Agr]],Analysis4[Agr],0))</f>
        <v/>
      </c>
      <c r="E10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09" s="1" t="str">
        <f>IF(OR(Form4!E109&lt;&gt;"",Form4!F109&lt;&gt;""),ROUND((SUM(Form4!E109,Form4!F109)/140)*100,0),"")</f>
        <v/>
      </c>
      <c r="G109" s="1" t="str">
        <f>IF(Analysis4[Bio]="","",RANK(Analysis4[[#This Row],[Bio]],Analysis4[Bio],0))</f>
        <v/>
      </c>
      <c r="H10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09" s="1" t="str">
        <f>IF(OR(Form4!G109&lt;&gt;"",Form4!H109&lt;&gt;""),ROUND((SUM(Form4!G109,Form4!H109)/140)*100,0),"")</f>
        <v/>
      </c>
      <c r="J109" s="1" t="str">
        <f>IF(Analysis4[[#This Row],[Chem]]="","",RANK(Analysis4[[#This Row],[Chem]],Analysis4[Chem],0))</f>
        <v/>
      </c>
      <c r="K10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09" s="1" t="str">
        <f>IF(OR(Form4!I109&lt;&gt;"",Form4!J109&lt;&gt;"",Form4!K109&lt;&gt;""),ROUND((SUM(Form4!I109:'Form4'!K109)/220)*100,0),"")</f>
        <v/>
      </c>
      <c r="M109" s="1" t="str">
        <f>IF(Analysis4[Chi]="","",RANK(Analysis4[[#This Row],[Chi]],Analysis4[Chi],0))</f>
        <v/>
      </c>
      <c r="N10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09" s="1" t="str">
        <f>IF(OR(Form4!L109&lt;&gt;"",Form4!M109&lt;&gt;"",Form4!N109&lt;&gt;""),ROUND((SUM(Form4!L109:'Form4'!N109)/200)*100,0),"")</f>
        <v/>
      </c>
      <c r="P109" s="1" t="str">
        <f>IF(Analysis4[Eng]="","",RANK(Analysis4[[#This Row],[Eng]],Analysis4[Eng],))</f>
        <v/>
      </c>
      <c r="Q10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09" s="1" t="str">
        <f>IF(OR(Form4!O109&lt;&gt;"",Form4!P109&lt;&gt;""),ROUND((SUM(Form4!O109,Form4!P109)/210)*100,0),"")</f>
        <v/>
      </c>
      <c r="S109" s="1" t="str">
        <f>IF(Analysis4[[#This Row],[Geo]]="","",RANK(Analysis4[Geo],Analysis4[Geo],0))</f>
        <v/>
      </c>
      <c r="T10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09" s="1" t="str">
        <f>IF(OR(Form4!Q109&lt;&gt;"",Form4!R109&lt;&gt;""),ROUND((SUM(Form4!Q109,Form4!R109)/150)*100,0),"")</f>
        <v/>
      </c>
      <c r="V109" s="1" t="str">
        <f>IF(Analysis4[His]="","",RANK(Analysis4[[#This Row],[His]], Analysis4[His],0))</f>
        <v/>
      </c>
      <c r="W10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09" s="1" t="str">
        <f>IF(OR(Form4!S109&lt;&gt;"",Form4!T109&lt;&gt;""),ROUND((SUM(Form4!S109,Form4!T109)/200)*100,0),"")</f>
        <v/>
      </c>
      <c r="Y109" s="1" t="str">
        <f>IF(Analysis4[Maths]="","",RANK(Analysis4[[#This Row],[Maths]],Analysis4[Maths],0))</f>
        <v/>
      </c>
      <c r="Z10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09" s="1" t="str">
        <f>IF(OR(Form4!U109&lt;&gt;"",Form4!V109&lt;&gt;""),ROUND((SUM(Form4!U109,Form4!V109)/140)*100,0), "")</f>
        <v/>
      </c>
      <c r="AB109" s="1" t="str">
        <f>IF(Analysis4[[#This Row],[Phy]]="","",RANK(Analysis4[[#This Row],[Phy]],Analysis4[Phy],0))</f>
        <v/>
      </c>
      <c r="AC10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09" s="1" t="str">
        <f>IF(OR(Form4!W109&lt;&gt;"",Form4!X109&lt;&gt;""),ROUND((SUM(Form4!W109,Form4!X109)/150)*100,0), "")</f>
        <v/>
      </c>
      <c r="AE109" s="1" t="str">
        <f>IF(Analysis4[Sod]="","",RANK(Analysis4[[#This Row],[Sod]],Analysis4[Sod], 0))</f>
        <v/>
      </c>
      <c r="AF10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09" s="1" t="str">
        <f>IF(OR(Form4!Y109&lt;&gt;"",Form4!Z109&lt;&gt;""),ROUND((SUM(Form4!Y109,Form4!Z109)/170)*100,0), "")</f>
        <v/>
      </c>
      <c r="AH109" s="1" t="str">
        <f>IF(Analysis4[Bk]="","",RANK(Analysis4[[#This Row],[Bk]],Analysis4[Bk], 0))</f>
        <v/>
      </c>
      <c r="AI10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09" s="1"/>
      <c r="AK109" s="1"/>
    </row>
    <row r="110" spans="1:37" x14ac:dyDescent="0.25">
      <c r="A110" s="1" t="str">
        <f>IF(Form4!A110="","",Form4!A110)</f>
        <v/>
      </c>
      <c r="B110" s="1" t="str">
        <f>IF(Form4!B110="","",Form4!B110)</f>
        <v/>
      </c>
      <c r="C110" s="1" t="str">
        <f>IF(OR(Form4!C110&lt;&gt;"",Form4!D110&lt;&gt;"" ),ROUND(((Form4!C110+Form4!D110)/140)*100,0),"")</f>
        <v/>
      </c>
      <c r="D110" s="1" t="str">
        <f>IF(Analysis4[[#This Row],[Agr]]="","",RANK(Analysis4[[#This Row],[Agr]],Analysis4[Agr],0))</f>
        <v/>
      </c>
      <c r="E11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0" s="1" t="str">
        <f>IF(OR(Form4!E110&lt;&gt;"",Form4!F110&lt;&gt;""),ROUND((SUM(Form4!E110,Form4!F110)/140)*100,0),"")</f>
        <v/>
      </c>
      <c r="G110" s="1" t="str">
        <f>IF(Analysis4[Bio]="","",RANK(Analysis4[[#This Row],[Bio]],Analysis4[Bio],0))</f>
        <v/>
      </c>
      <c r="H11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0" s="1" t="str">
        <f>IF(OR(Form4!G110&lt;&gt;"",Form4!H110&lt;&gt;""),ROUND((SUM(Form4!G110,Form4!H110)/140)*100,0),"")</f>
        <v/>
      </c>
      <c r="J110" s="1" t="str">
        <f>IF(Analysis4[[#This Row],[Chem]]="","",RANK(Analysis4[[#This Row],[Chem]],Analysis4[Chem],0))</f>
        <v/>
      </c>
      <c r="K11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0" s="1" t="str">
        <f>IF(OR(Form4!I110&lt;&gt;"",Form4!J110&lt;&gt;"",Form4!K110&lt;&gt;""),ROUND((SUM(Form4!I110:'Form4'!K110)/220)*100,0),"")</f>
        <v/>
      </c>
      <c r="M110" s="1" t="str">
        <f>IF(Analysis4[Chi]="","",RANK(Analysis4[[#This Row],[Chi]],Analysis4[Chi],0))</f>
        <v/>
      </c>
      <c r="N11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0" s="1" t="str">
        <f>IF(OR(Form4!L110&lt;&gt;"",Form4!M110&lt;&gt;"",Form4!N110&lt;&gt;""),ROUND((SUM(Form4!L110:'Form4'!N110)/200)*100,0),"")</f>
        <v/>
      </c>
      <c r="P110" s="1" t="str">
        <f>IF(Analysis4[Eng]="","",RANK(Analysis4[[#This Row],[Eng]],Analysis4[Eng],))</f>
        <v/>
      </c>
      <c r="Q11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0" s="1" t="str">
        <f>IF(OR(Form4!O110&lt;&gt;"",Form4!P110&lt;&gt;""),ROUND((SUM(Form4!O110,Form4!P110)/210)*100,0),"")</f>
        <v/>
      </c>
      <c r="S110" s="1" t="str">
        <f>IF(Analysis4[[#This Row],[Geo]]="","",RANK(Analysis4[Geo],Analysis4[Geo],0))</f>
        <v/>
      </c>
      <c r="T11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0" s="1" t="str">
        <f>IF(OR(Form4!Q110&lt;&gt;"",Form4!R110&lt;&gt;""),ROUND((SUM(Form4!Q110,Form4!R110)/150)*100,0),"")</f>
        <v/>
      </c>
      <c r="V110" s="1" t="str">
        <f>IF(Analysis4[His]="","",RANK(Analysis4[[#This Row],[His]], Analysis4[His],0))</f>
        <v/>
      </c>
      <c r="W11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0" s="1" t="str">
        <f>IF(OR(Form4!S110&lt;&gt;"",Form4!T110&lt;&gt;""),ROUND((SUM(Form4!S110,Form4!T110)/200)*100,0),"")</f>
        <v/>
      </c>
      <c r="Y110" s="1" t="str">
        <f>IF(Analysis4[Maths]="","",RANK(Analysis4[[#This Row],[Maths]],Analysis4[Maths],0))</f>
        <v/>
      </c>
      <c r="Z11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0" s="1" t="str">
        <f>IF(OR(Form4!U110&lt;&gt;"",Form4!V110&lt;&gt;""),ROUND((SUM(Form4!U110,Form4!V110)/140)*100,0), "")</f>
        <v/>
      </c>
      <c r="AB110" s="1" t="str">
        <f>IF(Analysis4[[#This Row],[Phy]]="","",RANK(Analysis4[[#This Row],[Phy]],Analysis4[Phy],0))</f>
        <v/>
      </c>
      <c r="AC11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0" s="1" t="str">
        <f>IF(OR(Form4!W110&lt;&gt;"",Form4!X110&lt;&gt;""),ROUND((SUM(Form4!W110,Form4!X110)/150)*100,0), "")</f>
        <v/>
      </c>
      <c r="AE110" s="1" t="str">
        <f>IF(Analysis4[Sod]="","",RANK(Analysis4[[#This Row],[Sod]],Analysis4[Sod], 0))</f>
        <v/>
      </c>
      <c r="AF11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0" s="1" t="str">
        <f>IF(OR(Form4!Y110&lt;&gt;"",Form4!Z110&lt;&gt;""),ROUND((SUM(Form4!Y110,Form4!Z110)/170)*100,0), "")</f>
        <v/>
      </c>
      <c r="AH110" s="1" t="str">
        <f>IF(Analysis4[Bk]="","",RANK(Analysis4[[#This Row],[Bk]],Analysis4[Bk], 0))</f>
        <v/>
      </c>
      <c r="AI11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0" s="1"/>
      <c r="AK110" s="1"/>
    </row>
    <row r="111" spans="1:37" x14ac:dyDescent="0.25">
      <c r="A111" s="1" t="str">
        <f>IF(Form4!A111="","",Form4!A111)</f>
        <v/>
      </c>
      <c r="B111" s="1" t="str">
        <f>IF(Form4!B111="","",Form4!B111)</f>
        <v/>
      </c>
      <c r="C111" s="1" t="str">
        <f>IF(OR(Form4!C111&lt;&gt;"",Form4!D111&lt;&gt;"" ),ROUND(((Form4!C111+Form4!D111)/140)*100,0),"")</f>
        <v/>
      </c>
      <c r="D111" s="1" t="str">
        <f>IF(Analysis4[[#This Row],[Agr]]="","",RANK(Analysis4[[#This Row],[Agr]],Analysis4[Agr],0))</f>
        <v/>
      </c>
      <c r="E11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1" s="1" t="str">
        <f>IF(OR(Form4!E111&lt;&gt;"",Form4!F111&lt;&gt;""),ROUND((SUM(Form4!E111,Form4!F111)/140)*100,0),"")</f>
        <v/>
      </c>
      <c r="G111" s="1" t="str">
        <f>IF(Analysis4[Bio]="","",RANK(Analysis4[[#This Row],[Bio]],Analysis4[Bio],0))</f>
        <v/>
      </c>
      <c r="H11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1" s="1" t="str">
        <f>IF(OR(Form4!G111&lt;&gt;"",Form4!H111&lt;&gt;""),ROUND((SUM(Form4!G111,Form4!H111)/140)*100,0),"")</f>
        <v/>
      </c>
      <c r="J111" s="1" t="str">
        <f>IF(Analysis4[[#This Row],[Chem]]="","",RANK(Analysis4[[#This Row],[Chem]],Analysis4[Chem],0))</f>
        <v/>
      </c>
      <c r="K11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1" s="1" t="str">
        <f>IF(OR(Form4!I111&lt;&gt;"",Form4!J111&lt;&gt;"",Form4!K111&lt;&gt;""),ROUND((SUM(Form4!I111:'Form4'!K111)/220)*100,0),"")</f>
        <v/>
      </c>
      <c r="M111" s="1" t="str">
        <f>IF(Analysis4[Chi]="","",RANK(Analysis4[[#This Row],[Chi]],Analysis4[Chi],0))</f>
        <v/>
      </c>
      <c r="N11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1" s="1" t="str">
        <f>IF(OR(Form4!L111&lt;&gt;"",Form4!M111&lt;&gt;"",Form4!N111&lt;&gt;""),ROUND((SUM(Form4!L111:'Form4'!N111)/200)*100,0),"")</f>
        <v/>
      </c>
      <c r="P111" s="1" t="str">
        <f>IF(Analysis4[Eng]="","",RANK(Analysis4[[#This Row],[Eng]],Analysis4[Eng],))</f>
        <v/>
      </c>
      <c r="Q11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1" s="1" t="str">
        <f>IF(OR(Form4!O111&lt;&gt;"",Form4!P111&lt;&gt;""),ROUND((SUM(Form4!O111,Form4!P111)/210)*100,0),"")</f>
        <v/>
      </c>
      <c r="S111" s="1" t="str">
        <f>IF(Analysis4[[#This Row],[Geo]]="","",RANK(Analysis4[Geo],Analysis4[Geo],0))</f>
        <v/>
      </c>
      <c r="T11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1" s="1" t="str">
        <f>IF(OR(Form4!Q111&lt;&gt;"",Form4!R111&lt;&gt;""),ROUND((SUM(Form4!Q111,Form4!R111)/150)*100,0),"")</f>
        <v/>
      </c>
      <c r="V111" s="1" t="str">
        <f>IF(Analysis4[His]="","",RANK(Analysis4[[#This Row],[His]], Analysis4[His],0))</f>
        <v/>
      </c>
      <c r="W11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1" s="1" t="str">
        <f>IF(OR(Form4!S111&lt;&gt;"",Form4!T111&lt;&gt;""),ROUND((SUM(Form4!S111,Form4!T111)/200)*100,0),"")</f>
        <v/>
      </c>
      <c r="Y111" s="1" t="str">
        <f>IF(Analysis4[Maths]="","",RANK(Analysis4[[#This Row],[Maths]],Analysis4[Maths],0))</f>
        <v/>
      </c>
      <c r="Z11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1" s="1" t="str">
        <f>IF(OR(Form4!U111&lt;&gt;"",Form4!V111&lt;&gt;""),ROUND((SUM(Form4!U111,Form4!V111)/140)*100,0), "")</f>
        <v/>
      </c>
      <c r="AB111" s="1" t="str">
        <f>IF(Analysis4[[#This Row],[Phy]]="","",RANK(Analysis4[[#This Row],[Phy]],Analysis4[Phy],0))</f>
        <v/>
      </c>
      <c r="AC11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1" s="1" t="str">
        <f>IF(OR(Form4!W111&lt;&gt;"",Form4!X111&lt;&gt;""),ROUND((SUM(Form4!W111,Form4!X111)/150)*100,0), "")</f>
        <v/>
      </c>
      <c r="AE111" s="1" t="str">
        <f>IF(Analysis4[Sod]="","",RANK(Analysis4[[#This Row],[Sod]],Analysis4[Sod], 0))</f>
        <v/>
      </c>
      <c r="AF11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1" s="1" t="str">
        <f>IF(OR(Form4!Y111&lt;&gt;"",Form4!Z111&lt;&gt;""),ROUND((SUM(Form4!Y111,Form4!Z111)/170)*100,0), "")</f>
        <v/>
      </c>
      <c r="AH111" s="1" t="str">
        <f>IF(Analysis4[Bk]="","",RANK(Analysis4[[#This Row],[Bk]],Analysis4[Bk], 0))</f>
        <v/>
      </c>
      <c r="AI11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1" s="1"/>
      <c r="AK111" s="1"/>
    </row>
    <row r="112" spans="1:37" x14ac:dyDescent="0.25">
      <c r="A112" s="1" t="str">
        <f>IF(Form4!A112="","",Form4!A112)</f>
        <v/>
      </c>
      <c r="B112" s="1" t="str">
        <f>IF(Form4!B112="","",Form4!B112)</f>
        <v/>
      </c>
      <c r="C112" s="1" t="str">
        <f>IF(OR(Form4!C112&lt;&gt;"",Form4!D112&lt;&gt;"" ),ROUND(((Form4!C112+Form4!D112)/140)*100,0),"")</f>
        <v/>
      </c>
      <c r="D112" s="1" t="str">
        <f>IF(Analysis4[[#This Row],[Agr]]="","",RANK(Analysis4[[#This Row],[Agr]],Analysis4[Agr],0))</f>
        <v/>
      </c>
      <c r="E11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2" s="1" t="str">
        <f>IF(OR(Form4!E112&lt;&gt;"",Form4!F112&lt;&gt;""),ROUND((SUM(Form4!E112,Form4!F112)/140)*100,0),"")</f>
        <v/>
      </c>
      <c r="G112" s="1" t="str">
        <f>IF(Analysis4[Bio]="","",RANK(Analysis4[[#This Row],[Bio]],Analysis4[Bio],0))</f>
        <v/>
      </c>
      <c r="H11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2" s="1" t="str">
        <f>IF(OR(Form4!G112&lt;&gt;"",Form4!H112&lt;&gt;""),ROUND((SUM(Form4!G112,Form4!H112)/140)*100,0),"")</f>
        <v/>
      </c>
      <c r="J112" s="1" t="str">
        <f>IF(Analysis4[[#This Row],[Chem]]="","",RANK(Analysis4[[#This Row],[Chem]],Analysis4[Chem],0))</f>
        <v/>
      </c>
      <c r="K11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2" s="1" t="str">
        <f>IF(OR(Form4!I112&lt;&gt;"",Form4!J112&lt;&gt;"",Form4!K112&lt;&gt;""),ROUND((SUM(Form4!I112:'Form4'!K112)/220)*100,0),"")</f>
        <v/>
      </c>
      <c r="M112" s="1" t="str">
        <f>IF(Analysis4[Chi]="","",RANK(Analysis4[[#This Row],[Chi]],Analysis4[Chi],0))</f>
        <v/>
      </c>
      <c r="N11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2" s="1" t="str">
        <f>IF(OR(Form4!L112&lt;&gt;"",Form4!M112&lt;&gt;"",Form4!N112&lt;&gt;""),ROUND((SUM(Form4!L112:'Form4'!N112)/200)*100,0),"")</f>
        <v/>
      </c>
      <c r="P112" s="1" t="str">
        <f>IF(Analysis4[Eng]="","",RANK(Analysis4[[#This Row],[Eng]],Analysis4[Eng],))</f>
        <v/>
      </c>
      <c r="Q11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2" s="1" t="str">
        <f>IF(OR(Form4!O112&lt;&gt;"",Form4!P112&lt;&gt;""),ROUND((SUM(Form4!O112,Form4!P112)/210)*100,0),"")</f>
        <v/>
      </c>
      <c r="S112" s="1" t="str">
        <f>IF(Analysis4[[#This Row],[Geo]]="","",RANK(Analysis4[Geo],Analysis4[Geo],0))</f>
        <v/>
      </c>
      <c r="T11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2" s="1" t="str">
        <f>IF(OR(Form4!Q112&lt;&gt;"",Form4!R112&lt;&gt;""),ROUND((SUM(Form4!Q112,Form4!R112)/150)*100,0),"")</f>
        <v/>
      </c>
      <c r="V112" s="1" t="str">
        <f>IF(Analysis4[His]="","",RANK(Analysis4[[#This Row],[His]], Analysis4[His],0))</f>
        <v/>
      </c>
      <c r="W11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2" s="1" t="str">
        <f>IF(OR(Form4!S112&lt;&gt;"",Form4!T112&lt;&gt;""),ROUND((SUM(Form4!S112,Form4!T112)/200)*100,0),"")</f>
        <v/>
      </c>
      <c r="Y112" s="1" t="str">
        <f>IF(Analysis4[Maths]="","",RANK(Analysis4[[#This Row],[Maths]],Analysis4[Maths],0))</f>
        <v/>
      </c>
      <c r="Z11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2" s="1" t="str">
        <f>IF(OR(Form4!U112&lt;&gt;"",Form4!V112&lt;&gt;""),ROUND((SUM(Form4!U112,Form4!V112)/140)*100,0), "")</f>
        <v/>
      </c>
      <c r="AB112" s="1" t="str">
        <f>IF(Analysis4[[#This Row],[Phy]]="","",RANK(Analysis4[[#This Row],[Phy]],Analysis4[Phy],0))</f>
        <v/>
      </c>
      <c r="AC11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2" s="1" t="str">
        <f>IF(OR(Form4!W112&lt;&gt;"",Form4!X112&lt;&gt;""),ROUND((SUM(Form4!W112,Form4!X112)/150)*100,0), "")</f>
        <v/>
      </c>
      <c r="AE112" s="1" t="str">
        <f>IF(Analysis4[Sod]="","",RANK(Analysis4[[#This Row],[Sod]],Analysis4[Sod], 0))</f>
        <v/>
      </c>
      <c r="AF11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2" s="1" t="str">
        <f>IF(OR(Form4!Y112&lt;&gt;"",Form4!Z112&lt;&gt;""),ROUND((SUM(Form4!Y112,Form4!Z112)/170)*100,0), "")</f>
        <v/>
      </c>
      <c r="AH112" s="1" t="str">
        <f>IF(Analysis4[Bk]="","",RANK(Analysis4[[#This Row],[Bk]],Analysis4[Bk], 0))</f>
        <v/>
      </c>
      <c r="AI11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2" s="1"/>
      <c r="AK112" s="1"/>
    </row>
    <row r="113" spans="1:37" x14ac:dyDescent="0.25">
      <c r="A113" s="1" t="str">
        <f>IF(Form4!A113="","",Form4!A113)</f>
        <v/>
      </c>
      <c r="B113" s="1" t="str">
        <f>IF(Form4!B113="","",Form4!B113)</f>
        <v/>
      </c>
      <c r="C113" s="1" t="str">
        <f>IF(OR(Form4!C113&lt;&gt;"",Form4!D113&lt;&gt;"" ),ROUND(((Form4!C113+Form4!D113)/140)*100,0),"")</f>
        <v/>
      </c>
      <c r="D113" s="1" t="str">
        <f>IF(Analysis4[[#This Row],[Agr]]="","",RANK(Analysis4[[#This Row],[Agr]],Analysis4[Agr],0))</f>
        <v/>
      </c>
      <c r="E11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3" s="1" t="str">
        <f>IF(OR(Form4!E113&lt;&gt;"",Form4!F113&lt;&gt;""),ROUND((SUM(Form4!E113,Form4!F113)/140)*100,0),"")</f>
        <v/>
      </c>
      <c r="G113" s="1" t="str">
        <f>IF(Analysis4[Bio]="","",RANK(Analysis4[[#This Row],[Bio]],Analysis4[Bio],0))</f>
        <v/>
      </c>
      <c r="H11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3" s="1" t="str">
        <f>IF(OR(Form4!G113&lt;&gt;"",Form4!H113&lt;&gt;""),ROUND((SUM(Form4!G113,Form4!H113)/140)*100,0),"")</f>
        <v/>
      </c>
      <c r="J113" s="1" t="str">
        <f>IF(Analysis4[[#This Row],[Chem]]="","",RANK(Analysis4[[#This Row],[Chem]],Analysis4[Chem],0))</f>
        <v/>
      </c>
      <c r="K11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3" s="1" t="str">
        <f>IF(OR(Form4!I113&lt;&gt;"",Form4!J113&lt;&gt;"",Form4!K113&lt;&gt;""),ROUND((SUM(Form4!I113:'Form4'!K113)/220)*100,0),"")</f>
        <v/>
      </c>
      <c r="M113" s="1" t="str">
        <f>IF(Analysis4[Chi]="","",RANK(Analysis4[[#This Row],[Chi]],Analysis4[Chi],0))</f>
        <v/>
      </c>
      <c r="N11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3" s="1" t="str">
        <f>IF(OR(Form4!L113&lt;&gt;"",Form4!M113&lt;&gt;"",Form4!N113&lt;&gt;""),ROUND((SUM(Form4!L113:'Form4'!N113)/200)*100,0),"")</f>
        <v/>
      </c>
      <c r="P113" s="1" t="str">
        <f>IF(Analysis4[Eng]="","",RANK(Analysis4[[#This Row],[Eng]],Analysis4[Eng],))</f>
        <v/>
      </c>
      <c r="Q11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3" s="1" t="str">
        <f>IF(OR(Form4!O113&lt;&gt;"",Form4!P113&lt;&gt;""),ROUND((SUM(Form4!O113,Form4!P113)/210)*100,0),"")</f>
        <v/>
      </c>
      <c r="S113" s="1" t="str">
        <f>IF(Analysis4[[#This Row],[Geo]]="","",RANK(Analysis4[Geo],Analysis4[Geo],0))</f>
        <v/>
      </c>
      <c r="T11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3" s="1" t="str">
        <f>IF(OR(Form4!Q113&lt;&gt;"",Form4!R113&lt;&gt;""),ROUND((SUM(Form4!Q113,Form4!R113)/150)*100,0),"")</f>
        <v/>
      </c>
      <c r="V113" s="1" t="str">
        <f>IF(Analysis4[His]="","",RANK(Analysis4[[#This Row],[His]], Analysis4[His],0))</f>
        <v/>
      </c>
      <c r="W11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3" s="1" t="str">
        <f>IF(OR(Form4!S113&lt;&gt;"",Form4!T113&lt;&gt;""),ROUND((SUM(Form4!S113,Form4!T113)/200)*100,0),"")</f>
        <v/>
      </c>
      <c r="Y113" s="1" t="str">
        <f>IF(Analysis4[Maths]="","",RANK(Analysis4[[#This Row],[Maths]],Analysis4[Maths],0))</f>
        <v/>
      </c>
      <c r="Z11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3" s="1" t="str">
        <f>IF(OR(Form4!U113&lt;&gt;"",Form4!V113&lt;&gt;""),ROUND((SUM(Form4!U113,Form4!V113)/140)*100,0), "")</f>
        <v/>
      </c>
      <c r="AB113" s="1" t="str">
        <f>IF(Analysis4[[#This Row],[Phy]]="","",RANK(Analysis4[[#This Row],[Phy]],Analysis4[Phy],0))</f>
        <v/>
      </c>
      <c r="AC11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3" s="1" t="str">
        <f>IF(OR(Form4!W113&lt;&gt;"",Form4!X113&lt;&gt;""),ROUND((SUM(Form4!W113,Form4!X113)/150)*100,0), "")</f>
        <v/>
      </c>
      <c r="AE113" s="1" t="str">
        <f>IF(Analysis4[Sod]="","",RANK(Analysis4[[#This Row],[Sod]],Analysis4[Sod], 0))</f>
        <v/>
      </c>
      <c r="AF11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3" s="1" t="str">
        <f>IF(OR(Form4!Y113&lt;&gt;"",Form4!Z113&lt;&gt;""),ROUND((SUM(Form4!Y113,Form4!Z113)/170)*100,0), "")</f>
        <v/>
      </c>
      <c r="AH113" s="1" t="str">
        <f>IF(Analysis4[Bk]="","",RANK(Analysis4[[#This Row],[Bk]],Analysis4[Bk], 0))</f>
        <v/>
      </c>
      <c r="AI11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3" s="1"/>
      <c r="AK113" s="1"/>
    </row>
    <row r="114" spans="1:37" x14ac:dyDescent="0.25">
      <c r="A114" s="1" t="str">
        <f>IF(Form4!A114="","",Form4!A114)</f>
        <v/>
      </c>
      <c r="B114" s="1" t="str">
        <f>IF(Form4!B114="","",Form4!B114)</f>
        <v/>
      </c>
      <c r="C114" s="1" t="str">
        <f>IF(OR(Form4!C114&lt;&gt;"",Form4!D114&lt;&gt;"" ),ROUND(((Form4!C114+Form4!D114)/140)*100,0),"")</f>
        <v/>
      </c>
      <c r="D114" s="1" t="str">
        <f>IF(Analysis4[[#This Row],[Agr]]="","",RANK(Analysis4[[#This Row],[Agr]],Analysis4[Agr],0))</f>
        <v/>
      </c>
      <c r="E11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4" s="1" t="str">
        <f>IF(OR(Form4!E114&lt;&gt;"",Form4!F114&lt;&gt;""),ROUND((SUM(Form4!E114,Form4!F114)/140)*100,0),"")</f>
        <v/>
      </c>
      <c r="G114" s="1" t="str">
        <f>IF(Analysis4[Bio]="","",RANK(Analysis4[[#This Row],[Bio]],Analysis4[Bio],0))</f>
        <v/>
      </c>
      <c r="H11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4" s="1" t="str">
        <f>IF(OR(Form4!G114&lt;&gt;"",Form4!H114&lt;&gt;""),ROUND((SUM(Form4!G114,Form4!H114)/140)*100,0),"")</f>
        <v/>
      </c>
      <c r="J114" s="1" t="str">
        <f>IF(Analysis4[[#This Row],[Chem]]="","",RANK(Analysis4[[#This Row],[Chem]],Analysis4[Chem],0))</f>
        <v/>
      </c>
      <c r="K11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4" s="1" t="str">
        <f>IF(OR(Form4!I114&lt;&gt;"",Form4!J114&lt;&gt;"",Form4!K114&lt;&gt;""),ROUND((SUM(Form4!I114:'Form4'!K114)/220)*100,0),"")</f>
        <v/>
      </c>
      <c r="M114" s="1" t="str">
        <f>IF(Analysis4[Chi]="","",RANK(Analysis4[[#This Row],[Chi]],Analysis4[Chi],0))</f>
        <v/>
      </c>
      <c r="N11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4" s="1" t="str">
        <f>IF(OR(Form4!L114&lt;&gt;"",Form4!M114&lt;&gt;"",Form4!N114&lt;&gt;""),ROUND((SUM(Form4!L114:'Form4'!N114)/200)*100,0),"")</f>
        <v/>
      </c>
      <c r="P114" s="1" t="str">
        <f>IF(Analysis4[Eng]="","",RANK(Analysis4[[#This Row],[Eng]],Analysis4[Eng],))</f>
        <v/>
      </c>
      <c r="Q11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4" s="1" t="str">
        <f>IF(OR(Form4!O114&lt;&gt;"",Form4!P114&lt;&gt;""),ROUND((SUM(Form4!O114,Form4!P114)/210)*100,0),"")</f>
        <v/>
      </c>
      <c r="S114" s="1" t="str">
        <f>IF(Analysis4[[#This Row],[Geo]]="","",RANK(Analysis4[Geo],Analysis4[Geo],0))</f>
        <v/>
      </c>
      <c r="T11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4" s="1" t="str">
        <f>IF(OR(Form4!Q114&lt;&gt;"",Form4!R114&lt;&gt;""),ROUND((SUM(Form4!Q114,Form4!R114)/150)*100,0),"")</f>
        <v/>
      </c>
      <c r="V114" s="1" t="str">
        <f>IF(Analysis4[His]="","",RANK(Analysis4[[#This Row],[His]], Analysis4[His],0))</f>
        <v/>
      </c>
      <c r="W11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4" s="1" t="str">
        <f>IF(OR(Form4!S114&lt;&gt;"",Form4!T114&lt;&gt;""),ROUND((SUM(Form4!S114,Form4!T114)/200)*100,0),"")</f>
        <v/>
      </c>
      <c r="Y114" s="1" t="str">
        <f>IF(Analysis4[Maths]="","",RANK(Analysis4[[#This Row],[Maths]],Analysis4[Maths],0))</f>
        <v/>
      </c>
      <c r="Z11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4" s="1" t="str">
        <f>IF(OR(Form4!U114&lt;&gt;"",Form4!V114&lt;&gt;""),ROUND((SUM(Form4!U114,Form4!V114)/140)*100,0), "")</f>
        <v/>
      </c>
      <c r="AB114" s="1" t="str">
        <f>IF(Analysis4[[#This Row],[Phy]]="","",RANK(Analysis4[[#This Row],[Phy]],Analysis4[Phy],0))</f>
        <v/>
      </c>
      <c r="AC11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4" s="1" t="str">
        <f>IF(OR(Form4!W114&lt;&gt;"",Form4!X114&lt;&gt;""),ROUND((SUM(Form4!W114,Form4!X114)/150)*100,0), "")</f>
        <v/>
      </c>
      <c r="AE114" s="1" t="str">
        <f>IF(Analysis4[Sod]="","",RANK(Analysis4[[#This Row],[Sod]],Analysis4[Sod], 0))</f>
        <v/>
      </c>
      <c r="AF11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4" s="1" t="str">
        <f>IF(OR(Form4!Y114&lt;&gt;"",Form4!Z114&lt;&gt;""),ROUND((SUM(Form4!Y114,Form4!Z114)/170)*100,0), "")</f>
        <v/>
      </c>
      <c r="AH114" s="1" t="str">
        <f>IF(Analysis4[Bk]="","",RANK(Analysis4[[#This Row],[Bk]],Analysis4[Bk], 0))</f>
        <v/>
      </c>
      <c r="AI11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4" s="1"/>
      <c r="AK114" s="1"/>
    </row>
    <row r="115" spans="1:37" x14ac:dyDescent="0.25">
      <c r="A115" s="1" t="str">
        <f>IF(Form4!A115="","",Form4!A115)</f>
        <v/>
      </c>
      <c r="B115" s="1" t="str">
        <f>IF(Form4!B115="","",Form4!B115)</f>
        <v/>
      </c>
      <c r="C115" s="1" t="str">
        <f>IF(OR(Form4!C115&lt;&gt;"",Form4!D115&lt;&gt;"" ),ROUND(((Form4!C115+Form4!D115)/140)*100,0),"")</f>
        <v/>
      </c>
      <c r="D115" s="1" t="str">
        <f>IF(Analysis4[[#This Row],[Agr]]="","",RANK(Analysis4[[#This Row],[Agr]],Analysis4[Agr],0))</f>
        <v/>
      </c>
      <c r="E11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5" s="1" t="str">
        <f>IF(OR(Form4!E115&lt;&gt;"",Form4!F115&lt;&gt;""),ROUND((SUM(Form4!E115,Form4!F115)/140)*100,0),"")</f>
        <v/>
      </c>
      <c r="G115" s="1" t="str">
        <f>IF(Analysis4[Bio]="","",RANK(Analysis4[[#This Row],[Bio]],Analysis4[Bio],0))</f>
        <v/>
      </c>
      <c r="H11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5" s="1" t="str">
        <f>IF(OR(Form4!G115&lt;&gt;"",Form4!H115&lt;&gt;""),ROUND((SUM(Form4!G115,Form4!H115)/140)*100,0),"")</f>
        <v/>
      </c>
      <c r="J115" s="1" t="str">
        <f>IF(Analysis4[[#This Row],[Chem]]="","",RANK(Analysis4[[#This Row],[Chem]],Analysis4[Chem],0))</f>
        <v/>
      </c>
      <c r="K11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5" s="1" t="str">
        <f>IF(OR(Form4!I115&lt;&gt;"",Form4!J115&lt;&gt;"",Form4!K115&lt;&gt;""),ROUND((SUM(Form4!I115:'Form4'!K115)/220)*100,0),"")</f>
        <v/>
      </c>
      <c r="M115" s="1" t="str">
        <f>IF(Analysis4[Chi]="","",RANK(Analysis4[[#This Row],[Chi]],Analysis4[Chi],0))</f>
        <v/>
      </c>
      <c r="N11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5" s="1" t="str">
        <f>IF(OR(Form4!L115&lt;&gt;"",Form4!M115&lt;&gt;"",Form4!N115&lt;&gt;""),ROUND((SUM(Form4!L115:'Form4'!N115)/200)*100,0),"")</f>
        <v/>
      </c>
      <c r="P115" s="1" t="str">
        <f>IF(Analysis4[Eng]="","",RANK(Analysis4[[#This Row],[Eng]],Analysis4[Eng],))</f>
        <v/>
      </c>
      <c r="Q11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5" s="1" t="str">
        <f>IF(OR(Form4!O115&lt;&gt;"",Form4!P115&lt;&gt;""),ROUND((SUM(Form4!O115,Form4!P115)/210)*100,0),"")</f>
        <v/>
      </c>
      <c r="S115" s="1" t="str">
        <f>IF(Analysis4[[#This Row],[Geo]]="","",RANK(Analysis4[Geo],Analysis4[Geo],0))</f>
        <v/>
      </c>
      <c r="T11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5" s="1" t="str">
        <f>IF(OR(Form4!Q115&lt;&gt;"",Form4!R115&lt;&gt;""),ROUND((SUM(Form4!Q115,Form4!R115)/150)*100,0),"")</f>
        <v/>
      </c>
      <c r="V115" s="1" t="str">
        <f>IF(Analysis4[His]="","",RANK(Analysis4[[#This Row],[His]], Analysis4[His],0))</f>
        <v/>
      </c>
      <c r="W11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5" s="1" t="str">
        <f>IF(OR(Form4!S115&lt;&gt;"",Form4!T115&lt;&gt;""),ROUND((SUM(Form4!S115,Form4!T115)/200)*100,0),"")</f>
        <v/>
      </c>
      <c r="Y115" s="1" t="str">
        <f>IF(Analysis4[Maths]="","",RANK(Analysis4[[#This Row],[Maths]],Analysis4[Maths],0))</f>
        <v/>
      </c>
      <c r="Z11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5" s="1" t="str">
        <f>IF(OR(Form4!U115&lt;&gt;"",Form4!V115&lt;&gt;""),ROUND((SUM(Form4!U115,Form4!V115)/140)*100,0), "")</f>
        <v/>
      </c>
      <c r="AB115" s="1" t="str">
        <f>IF(Analysis4[[#This Row],[Phy]]="","",RANK(Analysis4[[#This Row],[Phy]],Analysis4[Phy],0))</f>
        <v/>
      </c>
      <c r="AC11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5" s="1" t="str">
        <f>IF(OR(Form4!W115&lt;&gt;"",Form4!X115&lt;&gt;""),ROUND((SUM(Form4!W115,Form4!X115)/150)*100,0), "")</f>
        <v/>
      </c>
      <c r="AE115" s="1" t="str">
        <f>IF(Analysis4[Sod]="","",RANK(Analysis4[[#This Row],[Sod]],Analysis4[Sod], 0))</f>
        <v/>
      </c>
      <c r="AF11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5" s="1" t="str">
        <f>IF(OR(Form4!Y115&lt;&gt;"",Form4!Z115&lt;&gt;""),ROUND((SUM(Form4!Y115,Form4!Z115)/170)*100,0), "")</f>
        <v/>
      </c>
      <c r="AH115" s="1" t="str">
        <f>IF(Analysis4[Bk]="","",RANK(Analysis4[[#This Row],[Bk]],Analysis4[Bk], 0))</f>
        <v/>
      </c>
      <c r="AI11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5" s="1"/>
      <c r="AK115" s="1"/>
    </row>
    <row r="116" spans="1:37" x14ac:dyDescent="0.25">
      <c r="A116" s="1" t="str">
        <f>IF(Form4!A116="","",Form4!A116)</f>
        <v/>
      </c>
      <c r="B116" s="1" t="str">
        <f>IF(Form4!B116="","",Form4!B116)</f>
        <v/>
      </c>
      <c r="C116" s="1" t="str">
        <f>IF(OR(Form4!C116&lt;&gt;"",Form4!D116&lt;&gt;"" ),ROUND(((Form4!C116+Form4!D116)/140)*100,0),"")</f>
        <v/>
      </c>
      <c r="D116" s="1" t="str">
        <f>IF(Analysis4[[#This Row],[Agr]]="","",RANK(Analysis4[[#This Row],[Agr]],Analysis4[Agr],0))</f>
        <v/>
      </c>
      <c r="E11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6" s="1" t="str">
        <f>IF(OR(Form4!E116&lt;&gt;"",Form4!F116&lt;&gt;""),ROUND((SUM(Form4!E116,Form4!F116)/140)*100,0),"")</f>
        <v/>
      </c>
      <c r="G116" s="1" t="str">
        <f>IF(Analysis4[Bio]="","",RANK(Analysis4[[#This Row],[Bio]],Analysis4[Bio],0))</f>
        <v/>
      </c>
      <c r="H11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6" s="1" t="str">
        <f>IF(OR(Form4!G116&lt;&gt;"",Form4!H116&lt;&gt;""),ROUND((SUM(Form4!G116,Form4!H116)/140)*100,0),"")</f>
        <v/>
      </c>
      <c r="J116" s="1" t="str">
        <f>IF(Analysis4[[#This Row],[Chem]]="","",RANK(Analysis4[[#This Row],[Chem]],Analysis4[Chem],0))</f>
        <v/>
      </c>
      <c r="K11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6" s="1" t="str">
        <f>IF(OR(Form4!I116&lt;&gt;"",Form4!J116&lt;&gt;"",Form4!K116&lt;&gt;""),ROUND((SUM(Form4!I116:'Form4'!K116)/220)*100,0),"")</f>
        <v/>
      </c>
      <c r="M116" s="1" t="str">
        <f>IF(Analysis4[Chi]="","",RANK(Analysis4[[#This Row],[Chi]],Analysis4[Chi],0))</f>
        <v/>
      </c>
      <c r="N11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6" s="1" t="str">
        <f>IF(OR(Form4!L116&lt;&gt;"",Form4!M116&lt;&gt;"",Form4!N116&lt;&gt;""),ROUND((SUM(Form4!L116:'Form4'!N116)/200)*100,0),"")</f>
        <v/>
      </c>
      <c r="P116" s="1" t="str">
        <f>IF(Analysis4[Eng]="","",RANK(Analysis4[[#This Row],[Eng]],Analysis4[Eng],))</f>
        <v/>
      </c>
      <c r="Q11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6" s="1" t="str">
        <f>IF(OR(Form4!O116&lt;&gt;"",Form4!P116&lt;&gt;""),ROUND((SUM(Form4!O116,Form4!P116)/210)*100,0),"")</f>
        <v/>
      </c>
      <c r="S116" s="1" t="str">
        <f>IF(Analysis4[[#This Row],[Geo]]="","",RANK(Analysis4[Geo],Analysis4[Geo],0))</f>
        <v/>
      </c>
      <c r="T11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6" s="1" t="str">
        <f>IF(OR(Form4!Q116&lt;&gt;"",Form4!R116&lt;&gt;""),ROUND((SUM(Form4!Q116,Form4!R116)/150)*100,0),"")</f>
        <v/>
      </c>
      <c r="V116" s="1" t="str">
        <f>IF(Analysis4[His]="","",RANK(Analysis4[[#This Row],[His]], Analysis4[His],0))</f>
        <v/>
      </c>
      <c r="W11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6" s="1" t="str">
        <f>IF(OR(Form4!S116&lt;&gt;"",Form4!T116&lt;&gt;""),ROUND((SUM(Form4!S116,Form4!T116)/200)*100,0),"")</f>
        <v/>
      </c>
      <c r="Y116" s="1" t="str">
        <f>IF(Analysis4[Maths]="","",RANK(Analysis4[[#This Row],[Maths]],Analysis4[Maths],0))</f>
        <v/>
      </c>
      <c r="Z11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6" s="1" t="str">
        <f>IF(OR(Form4!U116&lt;&gt;"",Form4!V116&lt;&gt;""),ROUND((SUM(Form4!U116,Form4!V116)/140)*100,0), "")</f>
        <v/>
      </c>
      <c r="AB116" s="1" t="str">
        <f>IF(Analysis4[[#This Row],[Phy]]="","",RANK(Analysis4[[#This Row],[Phy]],Analysis4[Phy],0))</f>
        <v/>
      </c>
      <c r="AC11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6" s="1" t="str">
        <f>IF(OR(Form4!W116&lt;&gt;"",Form4!X116&lt;&gt;""),ROUND((SUM(Form4!W116,Form4!X116)/150)*100,0), "")</f>
        <v/>
      </c>
      <c r="AE116" s="1" t="str">
        <f>IF(Analysis4[Sod]="","",RANK(Analysis4[[#This Row],[Sod]],Analysis4[Sod], 0))</f>
        <v/>
      </c>
      <c r="AF11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6" s="1" t="str">
        <f>IF(OR(Form4!Y116&lt;&gt;"",Form4!Z116&lt;&gt;""),ROUND((SUM(Form4!Y116,Form4!Z116)/170)*100,0), "")</f>
        <v/>
      </c>
      <c r="AH116" s="1" t="str">
        <f>IF(Analysis4[Bk]="","",RANK(Analysis4[[#This Row],[Bk]],Analysis4[Bk], 0))</f>
        <v/>
      </c>
      <c r="AI11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6" s="1"/>
      <c r="AK116" s="1"/>
    </row>
    <row r="117" spans="1:37" x14ac:dyDescent="0.25">
      <c r="A117" s="1" t="str">
        <f>IF(Form4!A117="","",Form4!A117)</f>
        <v/>
      </c>
      <c r="B117" s="1" t="str">
        <f>IF(Form4!B117="","",Form4!B117)</f>
        <v/>
      </c>
      <c r="C117" s="1" t="str">
        <f>IF(OR(Form4!C117&lt;&gt;"",Form4!D117&lt;&gt;"" ),ROUND(((Form4!C117+Form4!D117)/140)*100,0),"")</f>
        <v/>
      </c>
      <c r="D117" s="1" t="str">
        <f>IF(Analysis4[[#This Row],[Agr]]="","",RANK(Analysis4[[#This Row],[Agr]],Analysis4[Agr],0))</f>
        <v/>
      </c>
      <c r="E11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7" s="1" t="str">
        <f>IF(OR(Form4!E117&lt;&gt;"",Form4!F117&lt;&gt;""),ROUND((SUM(Form4!E117,Form4!F117)/140)*100,0),"")</f>
        <v/>
      </c>
      <c r="G117" s="1" t="str">
        <f>IF(Analysis4[Bio]="","",RANK(Analysis4[[#This Row],[Bio]],Analysis4[Bio],0))</f>
        <v/>
      </c>
      <c r="H11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7" s="1" t="str">
        <f>IF(OR(Form4!G117&lt;&gt;"",Form4!H117&lt;&gt;""),ROUND((SUM(Form4!G117,Form4!H117)/140)*100,0),"")</f>
        <v/>
      </c>
      <c r="J117" s="1" t="str">
        <f>IF(Analysis4[[#This Row],[Chem]]="","",RANK(Analysis4[[#This Row],[Chem]],Analysis4[Chem],0))</f>
        <v/>
      </c>
      <c r="K11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7" s="1" t="str">
        <f>IF(OR(Form4!I117&lt;&gt;"",Form4!J117&lt;&gt;"",Form4!K117&lt;&gt;""),ROUND((SUM(Form4!I117:'Form4'!K117)/220)*100,0),"")</f>
        <v/>
      </c>
      <c r="M117" s="1" t="str">
        <f>IF(Analysis4[Chi]="","",RANK(Analysis4[[#This Row],[Chi]],Analysis4[Chi],0))</f>
        <v/>
      </c>
      <c r="N11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7" s="1" t="str">
        <f>IF(OR(Form4!L117&lt;&gt;"",Form4!M117&lt;&gt;"",Form4!N117&lt;&gt;""),ROUND((SUM(Form4!L117:'Form4'!N117)/200)*100,0),"")</f>
        <v/>
      </c>
      <c r="P117" s="1" t="str">
        <f>IF(Analysis4[Eng]="","",RANK(Analysis4[[#This Row],[Eng]],Analysis4[Eng],))</f>
        <v/>
      </c>
      <c r="Q11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7" s="1" t="str">
        <f>IF(OR(Form4!O117&lt;&gt;"",Form4!P117&lt;&gt;""),ROUND((SUM(Form4!O117,Form4!P117)/210)*100,0),"")</f>
        <v/>
      </c>
      <c r="S117" s="1" t="str">
        <f>IF(Analysis4[[#This Row],[Geo]]="","",RANK(Analysis4[Geo],Analysis4[Geo],0))</f>
        <v/>
      </c>
      <c r="T11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7" s="1" t="str">
        <f>IF(OR(Form4!Q117&lt;&gt;"",Form4!R117&lt;&gt;""),ROUND((SUM(Form4!Q117,Form4!R117)/150)*100,0),"")</f>
        <v/>
      </c>
      <c r="V117" s="1" t="str">
        <f>IF(Analysis4[His]="","",RANK(Analysis4[[#This Row],[His]], Analysis4[His],0))</f>
        <v/>
      </c>
      <c r="W11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7" s="1" t="str">
        <f>IF(OR(Form4!S117&lt;&gt;"",Form4!T117&lt;&gt;""),ROUND((SUM(Form4!S117,Form4!T117)/200)*100,0),"")</f>
        <v/>
      </c>
      <c r="Y117" s="1" t="str">
        <f>IF(Analysis4[Maths]="","",RANK(Analysis4[[#This Row],[Maths]],Analysis4[Maths],0))</f>
        <v/>
      </c>
      <c r="Z11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7" s="1" t="str">
        <f>IF(OR(Form4!U117&lt;&gt;"",Form4!V117&lt;&gt;""),ROUND((SUM(Form4!U117,Form4!V117)/140)*100,0), "")</f>
        <v/>
      </c>
      <c r="AB117" s="1" t="str">
        <f>IF(Analysis4[[#This Row],[Phy]]="","",RANK(Analysis4[[#This Row],[Phy]],Analysis4[Phy],0))</f>
        <v/>
      </c>
      <c r="AC11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7" s="1" t="str">
        <f>IF(OR(Form4!W117&lt;&gt;"",Form4!X117&lt;&gt;""),ROUND((SUM(Form4!W117,Form4!X117)/150)*100,0), "")</f>
        <v/>
      </c>
      <c r="AE117" s="1" t="str">
        <f>IF(Analysis4[Sod]="","",RANK(Analysis4[[#This Row],[Sod]],Analysis4[Sod], 0))</f>
        <v/>
      </c>
      <c r="AF11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7" s="1" t="str">
        <f>IF(OR(Form4!Y117&lt;&gt;"",Form4!Z117&lt;&gt;""),ROUND((SUM(Form4!Y117,Form4!Z117)/170)*100,0), "")</f>
        <v/>
      </c>
      <c r="AH117" s="1" t="str">
        <f>IF(Analysis4[Bk]="","",RANK(Analysis4[[#This Row],[Bk]],Analysis4[Bk], 0))</f>
        <v/>
      </c>
      <c r="AI11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7" s="1"/>
      <c r="AK117" s="1"/>
    </row>
    <row r="118" spans="1:37" x14ac:dyDescent="0.25">
      <c r="A118" s="1" t="str">
        <f>IF(Form4!A118="","",Form4!A118)</f>
        <v/>
      </c>
      <c r="B118" s="1" t="str">
        <f>IF(Form4!B118="","",Form4!B118)</f>
        <v/>
      </c>
      <c r="C118" s="1" t="str">
        <f>IF(OR(Form4!C118&lt;&gt;"",Form4!D118&lt;&gt;"" ),ROUND(((Form4!C118+Form4!D118)/140)*100,0),"")</f>
        <v/>
      </c>
      <c r="D118" s="1" t="str">
        <f>IF(Analysis4[[#This Row],[Agr]]="","",RANK(Analysis4[[#This Row],[Agr]],Analysis4[Agr],0))</f>
        <v/>
      </c>
      <c r="E11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8" s="1" t="str">
        <f>IF(OR(Form4!E118&lt;&gt;"",Form4!F118&lt;&gt;""),ROUND((SUM(Form4!E118,Form4!F118)/140)*100,0),"")</f>
        <v/>
      </c>
      <c r="G118" s="1" t="str">
        <f>IF(Analysis4[Bio]="","",RANK(Analysis4[[#This Row],[Bio]],Analysis4[Bio],0))</f>
        <v/>
      </c>
      <c r="H11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8" s="1" t="str">
        <f>IF(OR(Form4!G118&lt;&gt;"",Form4!H118&lt;&gt;""),ROUND((SUM(Form4!G118,Form4!H118)/140)*100,0),"")</f>
        <v/>
      </c>
      <c r="J118" s="1" t="str">
        <f>IF(Analysis4[[#This Row],[Chem]]="","",RANK(Analysis4[[#This Row],[Chem]],Analysis4[Chem],0))</f>
        <v/>
      </c>
      <c r="K11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8" s="1" t="str">
        <f>IF(OR(Form4!I118&lt;&gt;"",Form4!J118&lt;&gt;"",Form4!K118&lt;&gt;""),ROUND((SUM(Form4!I118:'Form4'!K118)/220)*100,0),"")</f>
        <v/>
      </c>
      <c r="M118" s="1" t="str">
        <f>IF(Analysis4[Chi]="","",RANK(Analysis4[[#This Row],[Chi]],Analysis4[Chi],0))</f>
        <v/>
      </c>
      <c r="N11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8" s="1" t="str">
        <f>IF(OR(Form4!L118&lt;&gt;"",Form4!M118&lt;&gt;"",Form4!N118&lt;&gt;""),ROUND((SUM(Form4!L118:'Form4'!N118)/200)*100,0),"")</f>
        <v/>
      </c>
      <c r="P118" s="1" t="str">
        <f>IF(Analysis4[Eng]="","",RANK(Analysis4[[#This Row],[Eng]],Analysis4[Eng],))</f>
        <v/>
      </c>
      <c r="Q11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8" s="1" t="str">
        <f>IF(OR(Form4!O118&lt;&gt;"",Form4!P118&lt;&gt;""),ROUND((SUM(Form4!O118,Form4!P118)/210)*100,0),"")</f>
        <v/>
      </c>
      <c r="S118" s="1" t="str">
        <f>IF(Analysis4[[#This Row],[Geo]]="","",RANK(Analysis4[Geo],Analysis4[Geo],0))</f>
        <v/>
      </c>
      <c r="T11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8" s="1" t="str">
        <f>IF(OR(Form4!Q118&lt;&gt;"",Form4!R118&lt;&gt;""),ROUND((SUM(Form4!Q118,Form4!R118)/150)*100,0),"")</f>
        <v/>
      </c>
      <c r="V118" s="1" t="str">
        <f>IF(Analysis4[His]="","",RANK(Analysis4[[#This Row],[His]], Analysis4[His],0))</f>
        <v/>
      </c>
      <c r="W11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8" s="1" t="str">
        <f>IF(OR(Form4!S118&lt;&gt;"",Form4!T118&lt;&gt;""),ROUND((SUM(Form4!S118,Form4!T118)/200)*100,0),"")</f>
        <v/>
      </c>
      <c r="Y118" s="1" t="str">
        <f>IF(Analysis4[Maths]="","",RANK(Analysis4[[#This Row],[Maths]],Analysis4[Maths],0))</f>
        <v/>
      </c>
      <c r="Z11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8" s="1" t="str">
        <f>IF(OR(Form4!U118&lt;&gt;"",Form4!V118&lt;&gt;""),ROUND((SUM(Form4!U118,Form4!V118)/140)*100,0), "")</f>
        <v/>
      </c>
      <c r="AB118" s="1" t="str">
        <f>IF(Analysis4[[#This Row],[Phy]]="","",RANK(Analysis4[[#This Row],[Phy]],Analysis4[Phy],0))</f>
        <v/>
      </c>
      <c r="AC11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8" s="1" t="str">
        <f>IF(OR(Form4!W118&lt;&gt;"",Form4!X118&lt;&gt;""),ROUND((SUM(Form4!W118,Form4!X118)/150)*100,0), "")</f>
        <v/>
      </c>
      <c r="AE118" s="1" t="str">
        <f>IF(Analysis4[Sod]="","",RANK(Analysis4[[#This Row],[Sod]],Analysis4[Sod], 0))</f>
        <v/>
      </c>
      <c r="AF11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8" s="1" t="str">
        <f>IF(OR(Form4!Y118&lt;&gt;"",Form4!Z118&lt;&gt;""),ROUND((SUM(Form4!Y118,Form4!Z118)/170)*100,0), "")</f>
        <v/>
      </c>
      <c r="AH118" s="1" t="str">
        <f>IF(Analysis4[Bk]="","",RANK(Analysis4[[#This Row],[Bk]],Analysis4[Bk], 0))</f>
        <v/>
      </c>
      <c r="AI11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8" s="1"/>
      <c r="AK118" s="1"/>
    </row>
    <row r="119" spans="1:37" x14ac:dyDescent="0.25">
      <c r="A119" s="1" t="str">
        <f>IF(Form4!A119="","",Form4!A119)</f>
        <v/>
      </c>
      <c r="B119" s="1" t="str">
        <f>IF(Form4!B119="","",Form4!B119)</f>
        <v/>
      </c>
      <c r="C119" s="1" t="str">
        <f>IF(OR(Form4!C119&lt;&gt;"",Form4!D119&lt;&gt;"" ),ROUND(((Form4!C119+Form4!D119)/140)*100,0),"")</f>
        <v/>
      </c>
      <c r="D119" s="1" t="str">
        <f>IF(Analysis4[[#This Row],[Agr]]="","",RANK(Analysis4[[#This Row],[Agr]],Analysis4[Agr],0))</f>
        <v/>
      </c>
      <c r="E11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19" s="1" t="str">
        <f>IF(OR(Form4!E119&lt;&gt;"",Form4!F119&lt;&gt;""),ROUND((SUM(Form4!E119,Form4!F119)/140)*100,0),"")</f>
        <v/>
      </c>
      <c r="G119" s="1" t="str">
        <f>IF(Analysis4[Bio]="","",RANK(Analysis4[[#This Row],[Bio]],Analysis4[Bio],0))</f>
        <v/>
      </c>
      <c r="H11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19" s="1" t="str">
        <f>IF(OR(Form4!G119&lt;&gt;"",Form4!H119&lt;&gt;""),ROUND((SUM(Form4!G119,Form4!H119)/140)*100,0),"")</f>
        <v/>
      </c>
      <c r="J119" s="1" t="str">
        <f>IF(Analysis4[[#This Row],[Chem]]="","",RANK(Analysis4[[#This Row],[Chem]],Analysis4[Chem],0))</f>
        <v/>
      </c>
      <c r="K11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19" s="1" t="str">
        <f>IF(OR(Form4!I119&lt;&gt;"",Form4!J119&lt;&gt;"",Form4!K119&lt;&gt;""),ROUND((SUM(Form4!I119:'Form4'!K119)/220)*100,0),"")</f>
        <v/>
      </c>
      <c r="M119" s="1" t="str">
        <f>IF(Analysis4[Chi]="","",RANK(Analysis4[[#This Row],[Chi]],Analysis4[Chi],0))</f>
        <v/>
      </c>
      <c r="N11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19" s="1" t="str">
        <f>IF(OR(Form4!L119&lt;&gt;"",Form4!M119&lt;&gt;"",Form4!N119&lt;&gt;""),ROUND((SUM(Form4!L119:'Form4'!N119)/200)*100,0),"")</f>
        <v/>
      </c>
      <c r="P119" s="1" t="str">
        <f>IF(Analysis4[Eng]="","",RANK(Analysis4[[#This Row],[Eng]],Analysis4[Eng],))</f>
        <v/>
      </c>
      <c r="Q11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19" s="1" t="str">
        <f>IF(OR(Form4!O119&lt;&gt;"",Form4!P119&lt;&gt;""),ROUND((SUM(Form4!O119,Form4!P119)/210)*100,0),"")</f>
        <v/>
      </c>
      <c r="S119" s="1" t="str">
        <f>IF(Analysis4[[#This Row],[Geo]]="","",RANK(Analysis4[Geo],Analysis4[Geo],0))</f>
        <v/>
      </c>
      <c r="T11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19" s="1" t="str">
        <f>IF(OR(Form4!Q119&lt;&gt;"",Form4!R119&lt;&gt;""),ROUND((SUM(Form4!Q119,Form4!R119)/150)*100,0),"")</f>
        <v/>
      </c>
      <c r="V119" s="1" t="str">
        <f>IF(Analysis4[His]="","",RANK(Analysis4[[#This Row],[His]], Analysis4[His],0))</f>
        <v/>
      </c>
      <c r="W11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19" s="1" t="str">
        <f>IF(OR(Form4!S119&lt;&gt;"",Form4!T119&lt;&gt;""),ROUND((SUM(Form4!S119,Form4!T119)/200)*100,0),"")</f>
        <v/>
      </c>
      <c r="Y119" s="1" t="str">
        <f>IF(Analysis4[Maths]="","",RANK(Analysis4[[#This Row],[Maths]],Analysis4[Maths],0))</f>
        <v/>
      </c>
      <c r="Z11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19" s="1" t="str">
        <f>IF(OR(Form4!U119&lt;&gt;"",Form4!V119&lt;&gt;""),ROUND((SUM(Form4!U119,Form4!V119)/140)*100,0), "")</f>
        <v/>
      </c>
      <c r="AB119" s="1" t="str">
        <f>IF(Analysis4[[#This Row],[Phy]]="","",RANK(Analysis4[[#This Row],[Phy]],Analysis4[Phy],0))</f>
        <v/>
      </c>
      <c r="AC11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19" s="1" t="str">
        <f>IF(OR(Form4!W119&lt;&gt;"",Form4!X119&lt;&gt;""),ROUND((SUM(Form4!W119,Form4!X119)/150)*100,0), "")</f>
        <v/>
      </c>
      <c r="AE119" s="1" t="str">
        <f>IF(Analysis4[Sod]="","",RANK(Analysis4[[#This Row],[Sod]],Analysis4[Sod], 0))</f>
        <v/>
      </c>
      <c r="AF11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19" s="1" t="str">
        <f>IF(OR(Form4!Y119&lt;&gt;"",Form4!Z119&lt;&gt;""),ROUND((SUM(Form4!Y119,Form4!Z119)/170)*100,0), "")</f>
        <v/>
      </c>
      <c r="AH119" s="1" t="str">
        <f>IF(Analysis4[Bk]="","",RANK(Analysis4[[#This Row],[Bk]],Analysis4[Bk], 0))</f>
        <v/>
      </c>
      <c r="AI11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19" s="1"/>
      <c r="AK119" s="1"/>
    </row>
    <row r="120" spans="1:37" x14ac:dyDescent="0.25">
      <c r="A120" s="1" t="str">
        <f>IF(Form4!A120="","",Form4!A120)</f>
        <v/>
      </c>
      <c r="B120" s="1" t="str">
        <f>IF(Form4!B120="","",Form4!B120)</f>
        <v/>
      </c>
      <c r="C120" s="1" t="str">
        <f>IF(OR(Form4!C120&lt;&gt;"",Form4!D120&lt;&gt;"" ),ROUND(((Form4!C120+Form4!D120)/140)*100,0),"")</f>
        <v/>
      </c>
      <c r="D120" s="1" t="str">
        <f>IF(Analysis4[[#This Row],[Agr]]="","",RANK(Analysis4[[#This Row],[Agr]],Analysis4[Agr],0))</f>
        <v/>
      </c>
      <c r="E12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0" s="1" t="str">
        <f>IF(OR(Form4!E120&lt;&gt;"",Form4!F120&lt;&gt;""),ROUND((SUM(Form4!E120,Form4!F120)/140)*100,0),"")</f>
        <v/>
      </c>
      <c r="G120" s="1" t="str">
        <f>IF(Analysis4[Bio]="","",RANK(Analysis4[[#This Row],[Bio]],Analysis4[Bio],0))</f>
        <v/>
      </c>
      <c r="H12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0" s="1" t="str">
        <f>IF(OR(Form4!G120&lt;&gt;"",Form4!H120&lt;&gt;""),ROUND((SUM(Form4!G120,Form4!H120)/140)*100,0),"")</f>
        <v/>
      </c>
      <c r="J120" s="1" t="str">
        <f>IF(Analysis4[[#This Row],[Chem]]="","",RANK(Analysis4[[#This Row],[Chem]],Analysis4[Chem],0))</f>
        <v/>
      </c>
      <c r="K12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0" s="1" t="str">
        <f>IF(OR(Form4!I120&lt;&gt;"",Form4!J120&lt;&gt;"",Form4!K120&lt;&gt;""),ROUND((SUM(Form4!I120:'Form4'!K120)/220)*100,0),"")</f>
        <v/>
      </c>
      <c r="M120" s="1" t="str">
        <f>IF(Analysis4[Chi]="","",RANK(Analysis4[[#This Row],[Chi]],Analysis4[Chi],0))</f>
        <v/>
      </c>
      <c r="N12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0" s="1" t="str">
        <f>IF(OR(Form4!L120&lt;&gt;"",Form4!M120&lt;&gt;"",Form4!N120&lt;&gt;""),ROUND((SUM(Form4!L120:'Form4'!N120)/200)*100,0),"")</f>
        <v/>
      </c>
      <c r="P120" s="1" t="str">
        <f>IF(Analysis4[Eng]="","",RANK(Analysis4[[#This Row],[Eng]],Analysis4[Eng],))</f>
        <v/>
      </c>
      <c r="Q12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0" s="1" t="str">
        <f>IF(OR(Form4!O120&lt;&gt;"",Form4!P120&lt;&gt;""),ROUND((SUM(Form4!O120,Form4!P120)/210)*100,0),"")</f>
        <v/>
      </c>
      <c r="S120" s="1" t="str">
        <f>IF(Analysis4[[#This Row],[Geo]]="","",RANK(Analysis4[Geo],Analysis4[Geo],0))</f>
        <v/>
      </c>
      <c r="T12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0" s="1" t="str">
        <f>IF(OR(Form4!Q120&lt;&gt;"",Form4!R120&lt;&gt;""),ROUND((SUM(Form4!Q120,Form4!R120)/150)*100,0),"")</f>
        <v/>
      </c>
      <c r="V120" s="1" t="str">
        <f>IF(Analysis4[His]="","",RANK(Analysis4[[#This Row],[His]], Analysis4[His],0))</f>
        <v/>
      </c>
      <c r="W12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0" s="1" t="str">
        <f>IF(OR(Form4!S120&lt;&gt;"",Form4!T120&lt;&gt;""),ROUND((SUM(Form4!S120,Form4!T120)/200)*100,0),"")</f>
        <v/>
      </c>
      <c r="Y120" s="1" t="str">
        <f>IF(Analysis4[Maths]="","",RANK(Analysis4[[#This Row],[Maths]],Analysis4[Maths],0))</f>
        <v/>
      </c>
      <c r="Z12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0" s="1" t="str">
        <f>IF(OR(Form4!U120&lt;&gt;"",Form4!V120&lt;&gt;""),ROUND((SUM(Form4!U120,Form4!V120)/140)*100,0), "")</f>
        <v/>
      </c>
      <c r="AB120" s="1" t="str">
        <f>IF(Analysis4[[#This Row],[Phy]]="","",RANK(Analysis4[[#This Row],[Phy]],Analysis4[Phy],0))</f>
        <v/>
      </c>
      <c r="AC12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0" s="1" t="str">
        <f>IF(OR(Form4!W120&lt;&gt;"",Form4!X120&lt;&gt;""),ROUND((SUM(Form4!W120,Form4!X120)/150)*100,0), "")</f>
        <v/>
      </c>
      <c r="AE120" s="1" t="str">
        <f>IF(Analysis4[Sod]="","",RANK(Analysis4[[#This Row],[Sod]],Analysis4[Sod], 0))</f>
        <v/>
      </c>
      <c r="AF12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0" s="1" t="str">
        <f>IF(OR(Form4!Y120&lt;&gt;"",Form4!Z120&lt;&gt;""),ROUND((SUM(Form4!Y120,Form4!Z120)/170)*100,0), "")</f>
        <v/>
      </c>
      <c r="AH120" s="1" t="str">
        <f>IF(Analysis4[Bk]="","",RANK(Analysis4[[#This Row],[Bk]],Analysis4[Bk], 0))</f>
        <v/>
      </c>
      <c r="AI12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0" s="1"/>
      <c r="AK120" s="1"/>
    </row>
    <row r="121" spans="1:37" x14ac:dyDescent="0.25">
      <c r="A121" s="1" t="str">
        <f>IF(Form4!A121="","",Form4!A121)</f>
        <v/>
      </c>
      <c r="B121" s="1" t="str">
        <f>IF(Form4!B121="","",Form4!B121)</f>
        <v/>
      </c>
      <c r="C121" s="1" t="str">
        <f>IF(OR(Form4!C121&lt;&gt;"",Form4!D121&lt;&gt;"" ),ROUND(((Form4!C121+Form4!D121)/140)*100,0),"")</f>
        <v/>
      </c>
      <c r="D121" s="1" t="str">
        <f>IF(Analysis4[[#This Row],[Agr]]="","",RANK(Analysis4[[#This Row],[Agr]],Analysis4[Agr],0))</f>
        <v/>
      </c>
      <c r="E12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1" s="1" t="str">
        <f>IF(OR(Form4!E121&lt;&gt;"",Form4!F121&lt;&gt;""),ROUND((SUM(Form4!E121,Form4!F121)/140)*100,0),"")</f>
        <v/>
      </c>
      <c r="G121" s="1" t="str">
        <f>IF(Analysis4[Bio]="","",RANK(Analysis4[[#This Row],[Bio]],Analysis4[Bio],0))</f>
        <v/>
      </c>
      <c r="H12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1" s="1" t="str">
        <f>IF(OR(Form4!G121&lt;&gt;"",Form4!H121&lt;&gt;""),ROUND((SUM(Form4!G121,Form4!H121)/140)*100,0),"")</f>
        <v/>
      </c>
      <c r="J121" s="1" t="str">
        <f>IF(Analysis4[[#This Row],[Chem]]="","",RANK(Analysis4[[#This Row],[Chem]],Analysis4[Chem],0))</f>
        <v/>
      </c>
      <c r="K12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1" s="1" t="str">
        <f>IF(OR(Form4!I121&lt;&gt;"",Form4!J121&lt;&gt;"",Form4!K121&lt;&gt;""),ROUND((SUM(Form4!I121:'Form4'!K121)/220)*100,0),"")</f>
        <v/>
      </c>
      <c r="M121" s="1" t="str">
        <f>IF(Analysis4[Chi]="","",RANK(Analysis4[[#This Row],[Chi]],Analysis4[Chi],0))</f>
        <v/>
      </c>
      <c r="N12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1" s="1" t="str">
        <f>IF(OR(Form4!L121&lt;&gt;"",Form4!M121&lt;&gt;"",Form4!N121&lt;&gt;""),ROUND((SUM(Form4!L121:'Form4'!N121)/200)*100,0),"")</f>
        <v/>
      </c>
      <c r="P121" s="1" t="str">
        <f>IF(Analysis4[Eng]="","",RANK(Analysis4[[#This Row],[Eng]],Analysis4[Eng],))</f>
        <v/>
      </c>
      <c r="Q12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1" s="1" t="str">
        <f>IF(OR(Form4!O121&lt;&gt;"",Form4!P121&lt;&gt;""),ROUND((SUM(Form4!O121,Form4!P121)/210)*100,0),"")</f>
        <v/>
      </c>
      <c r="S121" s="1" t="str">
        <f>IF(Analysis4[[#This Row],[Geo]]="","",RANK(Analysis4[Geo],Analysis4[Geo],0))</f>
        <v/>
      </c>
      <c r="T12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1" s="1" t="str">
        <f>IF(OR(Form4!Q121&lt;&gt;"",Form4!R121&lt;&gt;""),ROUND((SUM(Form4!Q121,Form4!R121)/150)*100,0),"")</f>
        <v/>
      </c>
      <c r="V121" s="1" t="str">
        <f>IF(Analysis4[His]="","",RANK(Analysis4[[#This Row],[His]], Analysis4[His],0))</f>
        <v/>
      </c>
      <c r="W12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1" s="1" t="str">
        <f>IF(OR(Form4!S121&lt;&gt;"",Form4!T121&lt;&gt;""),ROUND((SUM(Form4!S121,Form4!T121)/200)*100,0),"")</f>
        <v/>
      </c>
      <c r="Y121" s="1" t="str">
        <f>IF(Analysis4[Maths]="","",RANK(Analysis4[[#This Row],[Maths]],Analysis4[Maths],0))</f>
        <v/>
      </c>
      <c r="Z12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1" s="1" t="str">
        <f>IF(OR(Form4!U121&lt;&gt;"",Form4!V121&lt;&gt;""),ROUND((SUM(Form4!U121,Form4!V121)/140)*100,0), "")</f>
        <v/>
      </c>
      <c r="AB121" s="1" t="str">
        <f>IF(Analysis4[[#This Row],[Phy]]="","",RANK(Analysis4[[#This Row],[Phy]],Analysis4[Phy],0))</f>
        <v/>
      </c>
      <c r="AC12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1" s="1" t="str">
        <f>IF(OR(Form4!W121&lt;&gt;"",Form4!X121&lt;&gt;""),ROUND((SUM(Form4!W121,Form4!X121)/150)*100,0), "")</f>
        <v/>
      </c>
      <c r="AE121" s="1" t="str">
        <f>IF(Analysis4[Sod]="","",RANK(Analysis4[[#This Row],[Sod]],Analysis4[Sod], 0))</f>
        <v/>
      </c>
      <c r="AF12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1" s="1" t="str">
        <f>IF(OR(Form4!Y121&lt;&gt;"",Form4!Z121&lt;&gt;""),ROUND((SUM(Form4!Y121,Form4!Z121)/170)*100,0), "")</f>
        <v/>
      </c>
      <c r="AH121" s="1" t="str">
        <f>IF(Analysis4[Bk]="","",RANK(Analysis4[[#This Row],[Bk]],Analysis4[Bk], 0))</f>
        <v/>
      </c>
      <c r="AI12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1" s="1"/>
      <c r="AK121" s="1"/>
    </row>
    <row r="122" spans="1:37" x14ac:dyDescent="0.25">
      <c r="A122" s="1" t="str">
        <f>IF(Form4!A122="","",Form4!A122)</f>
        <v/>
      </c>
      <c r="B122" s="1" t="str">
        <f>IF(Form4!B122="","",Form4!B122)</f>
        <v/>
      </c>
      <c r="C122" s="1" t="str">
        <f>IF(OR(Form4!C122&lt;&gt;"",Form4!D122&lt;&gt;"" ),ROUND(((Form4!C122+Form4!D122)/140)*100,0),"")</f>
        <v/>
      </c>
      <c r="D122" s="1" t="str">
        <f>IF(Analysis4[[#This Row],[Agr]]="","",RANK(Analysis4[[#This Row],[Agr]],Analysis4[Agr],0))</f>
        <v/>
      </c>
      <c r="E12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2" s="1" t="str">
        <f>IF(OR(Form4!E122&lt;&gt;"",Form4!F122&lt;&gt;""),ROUND((SUM(Form4!E122,Form4!F122)/140)*100,0),"")</f>
        <v/>
      </c>
      <c r="G122" s="1" t="str">
        <f>IF(Analysis4[Bio]="","",RANK(Analysis4[[#This Row],[Bio]],Analysis4[Bio],0))</f>
        <v/>
      </c>
      <c r="H12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2" s="1" t="str">
        <f>IF(OR(Form4!G122&lt;&gt;"",Form4!H122&lt;&gt;""),ROUND((SUM(Form4!G122,Form4!H122)/140)*100,0),"")</f>
        <v/>
      </c>
      <c r="J122" s="1" t="str">
        <f>IF(Analysis4[[#This Row],[Chem]]="","",RANK(Analysis4[[#This Row],[Chem]],Analysis4[Chem],0))</f>
        <v/>
      </c>
      <c r="K12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2" s="1" t="str">
        <f>IF(OR(Form4!I122&lt;&gt;"",Form4!J122&lt;&gt;"",Form4!K122&lt;&gt;""),ROUND((SUM(Form4!I122:'Form4'!K122)/220)*100,0),"")</f>
        <v/>
      </c>
      <c r="M122" s="1" t="str">
        <f>IF(Analysis4[Chi]="","",RANK(Analysis4[[#This Row],[Chi]],Analysis4[Chi],0))</f>
        <v/>
      </c>
      <c r="N12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2" s="1" t="str">
        <f>IF(OR(Form4!L122&lt;&gt;"",Form4!M122&lt;&gt;"",Form4!N122&lt;&gt;""),ROUND((SUM(Form4!L122:'Form4'!N122)/200)*100,0),"")</f>
        <v/>
      </c>
      <c r="P122" s="1" t="str">
        <f>IF(Analysis4[Eng]="","",RANK(Analysis4[[#This Row],[Eng]],Analysis4[Eng],))</f>
        <v/>
      </c>
      <c r="Q12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2" s="1" t="str">
        <f>IF(OR(Form4!O122&lt;&gt;"",Form4!P122&lt;&gt;""),ROUND((SUM(Form4!O122,Form4!P122)/210)*100,0),"")</f>
        <v/>
      </c>
      <c r="S122" s="1" t="str">
        <f>IF(Analysis4[[#This Row],[Geo]]="","",RANK(Analysis4[Geo],Analysis4[Geo],0))</f>
        <v/>
      </c>
      <c r="T12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2" s="1" t="str">
        <f>IF(OR(Form4!Q122&lt;&gt;"",Form4!R122&lt;&gt;""),ROUND((SUM(Form4!Q122,Form4!R122)/150)*100,0),"")</f>
        <v/>
      </c>
      <c r="V122" s="1" t="str">
        <f>IF(Analysis4[His]="","",RANK(Analysis4[[#This Row],[His]], Analysis4[His],0))</f>
        <v/>
      </c>
      <c r="W12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2" s="1" t="str">
        <f>IF(OR(Form4!S122&lt;&gt;"",Form4!T122&lt;&gt;""),ROUND((SUM(Form4!S122,Form4!T122)/200)*100,0),"")</f>
        <v/>
      </c>
      <c r="Y122" s="1" t="str">
        <f>IF(Analysis4[Maths]="","",RANK(Analysis4[[#This Row],[Maths]],Analysis4[Maths],0))</f>
        <v/>
      </c>
      <c r="Z12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2" s="1" t="str">
        <f>IF(OR(Form4!U122&lt;&gt;"",Form4!V122&lt;&gt;""),ROUND((SUM(Form4!U122,Form4!V122)/140)*100,0), "")</f>
        <v/>
      </c>
      <c r="AB122" s="1" t="str">
        <f>IF(Analysis4[[#This Row],[Phy]]="","",RANK(Analysis4[[#This Row],[Phy]],Analysis4[Phy],0))</f>
        <v/>
      </c>
      <c r="AC12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2" s="1" t="str">
        <f>IF(OR(Form4!W122&lt;&gt;"",Form4!X122&lt;&gt;""),ROUND((SUM(Form4!W122,Form4!X122)/150)*100,0), "")</f>
        <v/>
      </c>
      <c r="AE122" s="1" t="str">
        <f>IF(Analysis4[Sod]="","",RANK(Analysis4[[#This Row],[Sod]],Analysis4[Sod], 0))</f>
        <v/>
      </c>
      <c r="AF12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2" s="1" t="str">
        <f>IF(OR(Form4!Y122&lt;&gt;"",Form4!Z122&lt;&gt;""),ROUND((SUM(Form4!Y122,Form4!Z122)/170)*100,0), "")</f>
        <v/>
      </c>
      <c r="AH122" s="1" t="str">
        <f>IF(Analysis4[Bk]="","",RANK(Analysis4[[#This Row],[Bk]],Analysis4[Bk], 0))</f>
        <v/>
      </c>
      <c r="AI12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2" s="1"/>
      <c r="AK122" s="1"/>
    </row>
    <row r="123" spans="1:37" x14ac:dyDescent="0.25">
      <c r="A123" s="1" t="str">
        <f>IF(Form4!A123="","",Form4!A123)</f>
        <v/>
      </c>
      <c r="B123" s="1" t="str">
        <f>IF(Form4!B123="","",Form4!B123)</f>
        <v/>
      </c>
      <c r="C123" s="1" t="str">
        <f>IF(OR(Form4!C123&lt;&gt;"",Form4!D123&lt;&gt;"" ),ROUND(((Form4!C123+Form4!D123)/140)*100,0),"")</f>
        <v/>
      </c>
      <c r="D123" s="1" t="str">
        <f>IF(Analysis4[[#This Row],[Agr]]="","",RANK(Analysis4[[#This Row],[Agr]],Analysis4[Agr],0))</f>
        <v/>
      </c>
      <c r="E12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3" s="1" t="str">
        <f>IF(OR(Form4!E123&lt;&gt;"",Form4!F123&lt;&gt;""),ROUND((SUM(Form4!E123,Form4!F123)/140)*100,0),"")</f>
        <v/>
      </c>
      <c r="G123" s="1" t="str">
        <f>IF(Analysis4[Bio]="","",RANK(Analysis4[[#This Row],[Bio]],Analysis4[Bio],0))</f>
        <v/>
      </c>
      <c r="H12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3" s="1" t="str">
        <f>IF(OR(Form4!G123&lt;&gt;"",Form4!H123&lt;&gt;""),ROUND((SUM(Form4!G123,Form4!H123)/140)*100,0),"")</f>
        <v/>
      </c>
      <c r="J123" s="1" t="str">
        <f>IF(Analysis4[[#This Row],[Chem]]="","",RANK(Analysis4[[#This Row],[Chem]],Analysis4[Chem],0))</f>
        <v/>
      </c>
      <c r="K12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3" s="1" t="str">
        <f>IF(OR(Form4!I123&lt;&gt;"",Form4!J123&lt;&gt;"",Form4!K123&lt;&gt;""),ROUND((SUM(Form4!I123:'Form4'!K123)/220)*100,0),"")</f>
        <v/>
      </c>
      <c r="M123" s="1" t="str">
        <f>IF(Analysis4[Chi]="","",RANK(Analysis4[[#This Row],[Chi]],Analysis4[Chi],0))</f>
        <v/>
      </c>
      <c r="N12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3" s="1" t="str">
        <f>IF(OR(Form4!L123&lt;&gt;"",Form4!M123&lt;&gt;"",Form4!N123&lt;&gt;""),ROUND((SUM(Form4!L123:'Form4'!N123)/200)*100,0),"")</f>
        <v/>
      </c>
      <c r="P123" s="1" t="str">
        <f>IF(Analysis4[Eng]="","",RANK(Analysis4[[#This Row],[Eng]],Analysis4[Eng],))</f>
        <v/>
      </c>
      <c r="Q12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3" s="1" t="str">
        <f>IF(OR(Form4!O123&lt;&gt;"",Form4!P123&lt;&gt;""),ROUND((SUM(Form4!O123,Form4!P123)/210)*100,0),"")</f>
        <v/>
      </c>
      <c r="S123" s="1" t="str">
        <f>IF(Analysis4[[#This Row],[Geo]]="","",RANK(Analysis4[Geo],Analysis4[Geo],0))</f>
        <v/>
      </c>
      <c r="T12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3" s="1" t="str">
        <f>IF(OR(Form4!Q123&lt;&gt;"",Form4!R123&lt;&gt;""),ROUND((SUM(Form4!Q123,Form4!R123)/150)*100,0),"")</f>
        <v/>
      </c>
      <c r="V123" s="1" t="str">
        <f>IF(Analysis4[His]="","",RANK(Analysis4[[#This Row],[His]], Analysis4[His],0))</f>
        <v/>
      </c>
      <c r="W12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3" s="1" t="str">
        <f>IF(OR(Form4!S123&lt;&gt;"",Form4!T123&lt;&gt;""),ROUND((SUM(Form4!S123,Form4!T123)/200)*100,0),"")</f>
        <v/>
      </c>
      <c r="Y123" s="1" t="str">
        <f>IF(Analysis4[Maths]="","",RANK(Analysis4[[#This Row],[Maths]],Analysis4[Maths],0))</f>
        <v/>
      </c>
      <c r="Z12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3" s="1" t="str">
        <f>IF(OR(Form4!U123&lt;&gt;"",Form4!V123&lt;&gt;""),ROUND((SUM(Form4!U123,Form4!V123)/140)*100,0), "")</f>
        <v/>
      </c>
      <c r="AB123" s="1" t="str">
        <f>IF(Analysis4[[#This Row],[Phy]]="","",RANK(Analysis4[[#This Row],[Phy]],Analysis4[Phy],0))</f>
        <v/>
      </c>
      <c r="AC12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3" s="1" t="str">
        <f>IF(OR(Form4!W123&lt;&gt;"",Form4!X123&lt;&gt;""),ROUND((SUM(Form4!W123,Form4!X123)/150)*100,0), "")</f>
        <v/>
      </c>
      <c r="AE123" s="1" t="str">
        <f>IF(Analysis4[Sod]="","",RANK(Analysis4[[#This Row],[Sod]],Analysis4[Sod], 0))</f>
        <v/>
      </c>
      <c r="AF12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3" s="1" t="str">
        <f>IF(OR(Form4!Y123&lt;&gt;"",Form4!Z123&lt;&gt;""),ROUND((SUM(Form4!Y123,Form4!Z123)/170)*100,0), "")</f>
        <v/>
      </c>
      <c r="AH123" s="1" t="str">
        <f>IF(Analysis4[Bk]="","",RANK(Analysis4[[#This Row],[Bk]],Analysis4[Bk], 0))</f>
        <v/>
      </c>
      <c r="AI12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3" s="1"/>
      <c r="AK123" s="1"/>
    </row>
    <row r="124" spans="1:37" x14ac:dyDescent="0.25">
      <c r="A124" s="1" t="str">
        <f>IF(Form4!A124="","",Form4!A124)</f>
        <v/>
      </c>
      <c r="B124" s="1" t="str">
        <f>IF(Form4!B124="","",Form4!B124)</f>
        <v/>
      </c>
      <c r="C124" s="1" t="str">
        <f>IF(OR(Form4!C124&lt;&gt;"",Form4!D124&lt;&gt;"" ),ROUND(((Form4!C124+Form4!D124)/140)*100,0),"")</f>
        <v/>
      </c>
      <c r="D124" s="1" t="str">
        <f>IF(Analysis4[[#This Row],[Agr]]="","",RANK(Analysis4[[#This Row],[Agr]],Analysis4[Agr],0))</f>
        <v/>
      </c>
      <c r="E12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4" s="1" t="str">
        <f>IF(OR(Form4!E124&lt;&gt;"",Form4!F124&lt;&gt;""),ROUND((SUM(Form4!E124,Form4!F124)/140)*100,0),"")</f>
        <v/>
      </c>
      <c r="G124" s="1" t="str">
        <f>IF(Analysis4[Bio]="","",RANK(Analysis4[[#This Row],[Bio]],Analysis4[Bio],0))</f>
        <v/>
      </c>
      <c r="H12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4" s="1" t="str">
        <f>IF(OR(Form4!G124&lt;&gt;"",Form4!H124&lt;&gt;""),ROUND((SUM(Form4!G124,Form4!H124)/140)*100,0),"")</f>
        <v/>
      </c>
      <c r="J124" s="1" t="str">
        <f>IF(Analysis4[[#This Row],[Chem]]="","",RANK(Analysis4[[#This Row],[Chem]],Analysis4[Chem],0))</f>
        <v/>
      </c>
      <c r="K12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4" s="1" t="str">
        <f>IF(OR(Form4!I124&lt;&gt;"",Form4!J124&lt;&gt;"",Form4!K124&lt;&gt;""),ROUND((SUM(Form4!I124:'Form4'!K124)/220)*100,0),"")</f>
        <v/>
      </c>
      <c r="M124" s="1" t="str">
        <f>IF(Analysis4[Chi]="","",RANK(Analysis4[[#This Row],[Chi]],Analysis4[Chi],0))</f>
        <v/>
      </c>
      <c r="N12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4" s="1" t="str">
        <f>IF(OR(Form4!L124&lt;&gt;"",Form4!M124&lt;&gt;"",Form4!N124&lt;&gt;""),ROUND((SUM(Form4!L124:'Form4'!N124)/200)*100,0),"")</f>
        <v/>
      </c>
      <c r="P124" s="1" t="str">
        <f>IF(Analysis4[Eng]="","",RANK(Analysis4[[#This Row],[Eng]],Analysis4[Eng],))</f>
        <v/>
      </c>
      <c r="Q12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4" s="1" t="str">
        <f>IF(OR(Form4!O124&lt;&gt;"",Form4!P124&lt;&gt;""),ROUND((SUM(Form4!O124,Form4!P124)/210)*100,0),"")</f>
        <v/>
      </c>
      <c r="S124" s="1" t="str">
        <f>IF(Analysis4[[#This Row],[Geo]]="","",RANK(Analysis4[Geo],Analysis4[Geo],0))</f>
        <v/>
      </c>
      <c r="T12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4" s="1" t="str">
        <f>IF(OR(Form4!Q124&lt;&gt;"",Form4!R124&lt;&gt;""),ROUND((SUM(Form4!Q124,Form4!R124)/150)*100,0),"")</f>
        <v/>
      </c>
      <c r="V124" s="1" t="str">
        <f>IF(Analysis4[His]="","",RANK(Analysis4[[#This Row],[His]], Analysis4[His],0))</f>
        <v/>
      </c>
      <c r="W12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4" s="1" t="str">
        <f>IF(OR(Form4!S124&lt;&gt;"",Form4!T124&lt;&gt;""),ROUND((SUM(Form4!S124,Form4!T124)/200)*100,0),"")</f>
        <v/>
      </c>
      <c r="Y124" s="1" t="str">
        <f>IF(Analysis4[Maths]="","",RANK(Analysis4[[#This Row],[Maths]],Analysis4[Maths],0))</f>
        <v/>
      </c>
      <c r="Z12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4" s="1" t="str">
        <f>IF(OR(Form4!U124&lt;&gt;"",Form4!V124&lt;&gt;""),ROUND((SUM(Form4!U124,Form4!V124)/140)*100,0), "")</f>
        <v/>
      </c>
      <c r="AB124" s="1" t="str">
        <f>IF(Analysis4[[#This Row],[Phy]]="","",RANK(Analysis4[[#This Row],[Phy]],Analysis4[Phy],0))</f>
        <v/>
      </c>
      <c r="AC12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4" s="1" t="str">
        <f>IF(OR(Form4!W124&lt;&gt;"",Form4!X124&lt;&gt;""),ROUND((SUM(Form4!W124,Form4!X124)/150)*100,0), "")</f>
        <v/>
      </c>
      <c r="AE124" s="1" t="str">
        <f>IF(Analysis4[Sod]="","",RANK(Analysis4[[#This Row],[Sod]],Analysis4[Sod], 0))</f>
        <v/>
      </c>
      <c r="AF12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4" s="1" t="str">
        <f>IF(OR(Form4!Y124&lt;&gt;"",Form4!Z124&lt;&gt;""),ROUND((SUM(Form4!Y124,Form4!Z124)/170)*100,0), "")</f>
        <v/>
      </c>
      <c r="AH124" s="1" t="str">
        <f>IF(Analysis4[Bk]="","",RANK(Analysis4[[#This Row],[Bk]],Analysis4[Bk], 0))</f>
        <v/>
      </c>
      <c r="AI12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4" s="1"/>
      <c r="AK124" s="1"/>
    </row>
    <row r="125" spans="1:37" x14ac:dyDescent="0.25">
      <c r="A125" s="1" t="str">
        <f>IF(Form4!A125="","",Form4!A125)</f>
        <v/>
      </c>
      <c r="B125" s="1" t="str">
        <f>IF(Form4!B125="","",Form4!B125)</f>
        <v/>
      </c>
      <c r="C125" s="1" t="str">
        <f>IF(OR(Form4!C125&lt;&gt;"",Form4!D125&lt;&gt;"" ),ROUND(((Form4!C125+Form4!D125)/140)*100,0),"")</f>
        <v/>
      </c>
      <c r="D125" s="1" t="str">
        <f>IF(Analysis4[[#This Row],[Agr]]="","",RANK(Analysis4[[#This Row],[Agr]],Analysis4[Agr],0))</f>
        <v/>
      </c>
      <c r="E12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5" s="1" t="str">
        <f>IF(OR(Form4!E125&lt;&gt;"",Form4!F125&lt;&gt;""),ROUND((SUM(Form4!E125,Form4!F125)/140)*100,0),"")</f>
        <v/>
      </c>
      <c r="G125" s="1" t="str">
        <f>IF(Analysis4[Bio]="","",RANK(Analysis4[[#This Row],[Bio]],Analysis4[Bio],0))</f>
        <v/>
      </c>
      <c r="H12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5" s="1" t="str">
        <f>IF(OR(Form4!G125&lt;&gt;"",Form4!H125&lt;&gt;""),ROUND((SUM(Form4!G125,Form4!H125)/140)*100,0),"")</f>
        <v/>
      </c>
      <c r="J125" s="1" t="str">
        <f>IF(Analysis4[[#This Row],[Chem]]="","",RANK(Analysis4[[#This Row],[Chem]],Analysis4[Chem],0))</f>
        <v/>
      </c>
      <c r="K12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5" s="1" t="str">
        <f>IF(OR(Form4!I125&lt;&gt;"",Form4!J125&lt;&gt;"",Form4!K125&lt;&gt;""),ROUND((SUM(Form4!I125:'Form4'!K125)/220)*100,0),"")</f>
        <v/>
      </c>
      <c r="M125" s="1" t="str">
        <f>IF(Analysis4[Chi]="","",RANK(Analysis4[[#This Row],[Chi]],Analysis4[Chi],0))</f>
        <v/>
      </c>
      <c r="N12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5" s="1" t="str">
        <f>IF(OR(Form4!L125&lt;&gt;"",Form4!M125&lt;&gt;"",Form4!N125&lt;&gt;""),ROUND((SUM(Form4!L125:'Form4'!N125)/200)*100,0),"")</f>
        <v/>
      </c>
      <c r="P125" s="1" t="str">
        <f>IF(Analysis4[Eng]="","",RANK(Analysis4[[#This Row],[Eng]],Analysis4[Eng],))</f>
        <v/>
      </c>
      <c r="Q12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5" s="1" t="str">
        <f>IF(OR(Form4!O125&lt;&gt;"",Form4!P125&lt;&gt;""),ROUND((SUM(Form4!O125,Form4!P125)/210)*100,0),"")</f>
        <v/>
      </c>
      <c r="S125" s="1" t="str">
        <f>IF(Analysis4[[#This Row],[Geo]]="","",RANK(Analysis4[Geo],Analysis4[Geo],0))</f>
        <v/>
      </c>
      <c r="T12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5" s="1" t="str">
        <f>IF(OR(Form4!Q125&lt;&gt;"",Form4!R125&lt;&gt;""),ROUND((SUM(Form4!Q125,Form4!R125)/150)*100,0),"")</f>
        <v/>
      </c>
      <c r="V125" s="1" t="str">
        <f>IF(Analysis4[His]="","",RANK(Analysis4[[#This Row],[His]], Analysis4[His],0))</f>
        <v/>
      </c>
      <c r="W12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5" s="1" t="str">
        <f>IF(OR(Form4!S125&lt;&gt;"",Form4!T125&lt;&gt;""),ROUND((SUM(Form4!S125,Form4!T125)/200)*100,0),"")</f>
        <v/>
      </c>
      <c r="Y125" s="1" t="str">
        <f>IF(Analysis4[Maths]="","",RANK(Analysis4[[#This Row],[Maths]],Analysis4[Maths],0))</f>
        <v/>
      </c>
      <c r="Z12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5" s="1" t="str">
        <f>IF(OR(Form4!U125&lt;&gt;"",Form4!V125&lt;&gt;""),ROUND((SUM(Form4!U125,Form4!V125)/140)*100,0), "")</f>
        <v/>
      </c>
      <c r="AB125" s="1" t="str">
        <f>IF(Analysis4[[#This Row],[Phy]]="","",RANK(Analysis4[[#This Row],[Phy]],Analysis4[Phy],0))</f>
        <v/>
      </c>
      <c r="AC12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5" s="1" t="str">
        <f>IF(OR(Form4!W125&lt;&gt;"",Form4!X125&lt;&gt;""),ROUND((SUM(Form4!W125,Form4!X125)/150)*100,0), "")</f>
        <v/>
      </c>
      <c r="AE125" s="1" t="str">
        <f>IF(Analysis4[Sod]="","",RANK(Analysis4[[#This Row],[Sod]],Analysis4[Sod], 0))</f>
        <v/>
      </c>
      <c r="AF12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5" s="1" t="str">
        <f>IF(OR(Form4!Y125&lt;&gt;"",Form4!Z125&lt;&gt;""),ROUND((SUM(Form4!Y125,Form4!Z125)/170)*100,0), "")</f>
        <v/>
      </c>
      <c r="AH125" s="1" t="str">
        <f>IF(Analysis4[Bk]="","",RANK(Analysis4[[#This Row],[Bk]],Analysis4[Bk], 0))</f>
        <v/>
      </c>
      <c r="AI12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5" s="1"/>
      <c r="AK125" s="1"/>
    </row>
    <row r="126" spans="1:37" x14ac:dyDescent="0.25">
      <c r="A126" s="1" t="str">
        <f>IF(Form4!A126="","",Form4!A126)</f>
        <v/>
      </c>
      <c r="B126" s="1" t="str">
        <f>IF(Form4!B126="","",Form4!B126)</f>
        <v/>
      </c>
      <c r="C126" s="1" t="str">
        <f>IF(OR(Form4!C126&lt;&gt;"",Form4!D126&lt;&gt;"" ),ROUND(((Form4!C126+Form4!D126)/140)*100,0),"")</f>
        <v/>
      </c>
      <c r="D126" s="1" t="str">
        <f>IF(Analysis4[[#This Row],[Agr]]="","",RANK(Analysis4[[#This Row],[Agr]],Analysis4[Agr],0))</f>
        <v/>
      </c>
      <c r="E12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6" s="1" t="str">
        <f>IF(OR(Form4!E126&lt;&gt;"",Form4!F126&lt;&gt;""),ROUND((SUM(Form4!E126,Form4!F126)/140)*100,0),"")</f>
        <v/>
      </c>
      <c r="G126" s="1" t="str">
        <f>IF(Analysis4[Bio]="","",RANK(Analysis4[[#This Row],[Bio]],Analysis4[Bio],0))</f>
        <v/>
      </c>
      <c r="H12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6" s="1" t="str">
        <f>IF(OR(Form4!G126&lt;&gt;"",Form4!H126&lt;&gt;""),ROUND((SUM(Form4!G126,Form4!H126)/140)*100,0),"")</f>
        <v/>
      </c>
      <c r="J126" s="1" t="str">
        <f>IF(Analysis4[[#This Row],[Chem]]="","",RANK(Analysis4[[#This Row],[Chem]],Analysis4[Chem],0))</f>
        <v/>
      </c>
      <c r="K12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6" s="1" t="str">
        <f>IF(OR(Form4!I126&lt;&gt;"",Form4!J126&lt;&gt;"",Form4!K126&lt;&gt;""),ROUND((SUM(Form4!I126:'Form4'!K126)/220)*100,0),"")</f>
        <v/>
      </c>
      <c r="M126" s="1" t="str">
        <f>IF(Analysis4[Chi]="","",RANK(Analysis4[[#This Row],[Chi]],Analysis4[Chi],0))</f>
        <v/>
      </c>
      <c r="N12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6" s="1" t="str">
        <f>IF(OR(Form4!L126&lt;&gt;"",Form4!M126&lt;&gt;"",Form4!N126&lt;&gt;""),ROUND((SUM(Form4!L126:'Form4'!N126)/200)*100,0),"")</f>
        <v/>
      </c>
      <c r="P126" s="1" t="str">
        <f>IF(Analysis4[Eng]="","",RANK(Analysis4[[#This Row],[Eng]],Analysis4[Eng],))</f>
        <v/>
      </c>
      <c r="Q12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6" s="1" t="str">
        <f>IF(OR(Form4!O126&lt;&gt;"",Form4!P126&lt;&gt;""),ROUND((SUM(Form4!O126,Form4!P126)/210)*100,0),"")</f>
        <v/>
      </c>
      <c r="S126" s="1" t="str">
        <f>IF(Analysis4[[#This Row],[Geo]]="","",RANK(Analysis4[Geo],Analysis4[Geo],0))</f>
        <v/>
      </c>
      <c r="T12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6" s="1" t="str">
        <f>IF(OR(Form4!Q126&lt;&gt;"",Form4!R126&lt;&gt;""),ROUND((SUM(Form4!Q126,Form4!R126)/150)*100,0),"")</f>
        <v/>
      </c>
      <c r="V126" s="1" t="str">
        <f>IF(Analysis4[His]="","",RANK(Analysis4[[#This Row],[His]], Analysis4[His],0))</f>
        <v/>
      </c>
      <c r="W12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6" s="1" t="str">
        <f>IF(OR(Form4!S126&lt;&gt;"",Form4!T126&lt;&gt;""),ROUND((SUM(Form4!S126,Form4!T126)/200)*100,0),"")</f>
        <v/>
      </c>
      <c r="Y126" s="1" t="str">
        <f>IF(Analysis4[Maths]="","",RANK(Analysis4[[#This Row],[Maths]],Analysis4[Maths],0))</f>
        <v/>
      </c>
      <c r="Z12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6" s="1" t="str">
        <f>IF(OR(Form4!U126&lt;&gt;"",Form4!V126&lt;&gt;""),ROUND((SUM(Form4!U126,Form4!V126)/140)*100,0), "")</f>
        <v/>
      </c>
      <c r="AB126" s="1" t="str">
        <f>IF(Analysis4[[#This Row],[Phy]]="","",RANK(Analysis4[[#This Row],[Phy]],Analysis4[Phy],0))</f>
        <v/>
      </c>
      <c r="AC12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6" s="1" t="str">
        <f>IF(OR(Form4!W126&lt;&gt;"",Form4!X126&lt;&gt;""),ROUND((SUM(Form4!W126,Form4!X126)/150)*100,0), "")</f>
        <v/>
      </c>
      <c r="AE126" s="1" t="str">
        <f>IF(Analysis4[Sod]="","",RANK(Analysis4[[#This Row],[Sod]],Analysis4[Sod], 0))</f>
        <v/>
      </c>
      <c r="AF12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6" s="1" t="str">
        <f>IF(OR(Form4!Y126&lt;&gt;"",Form4!Z126&lt;&gt;""),ROUND((SUM(Form4!Y126,Form4!Z126)/170)*100,0), "")</f>
        <v/>
      </c>
      <c r="AH126" s="1" t="str">
        <f>IF(Analysis4[Bk]="","",RANK(Analysis4[[#This Row],[Bk]],Analysis4[Bk], 0))</f>
        <v/>
      </c>
      <c r="AI12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6" s="1"/>
      <c r="AK126" s="1"/>
    </row>
    <row r="127" spans="1:37" x14ac:dyDescent="0.25">
      <c r="A127" s="1" t="str">
        <f>IF(Form4!A127="","",Form4!A127)</f>
        <v/>
      </c>
      <c r="B127" s="1" t="str">
        <f>IF(Form4!B127="","",Form4!B127)</f>
        <v/>
      </c>
      <c r="C127" s="1" t="str">
        <f>IF(OR(Form4!C127&lt;&gt;"",Form4!D127&lt;&gt;"" ),ROUND(((Form4!C127+Form4!D127)/140)*100,0),"")</f>
        <v/>
      </c>
      <c r="D127" s="1" t="str">
        <f>IF(Analysis4[[#This Row],[Agr]]="","",RANK(Analysis4[[#This Row],[Agr]],Analysis4[Agr],0))</f>
        <v/>
      </c>
      <c r="E12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7" s="1" t="str">
        <f>IF(OR(Form4!E127&lt;&gt;"",Form4!F127&lt;&gt;""),ROUND((SUM(Form4!E127,Form4!F127)/140)*100,0),"")</f>
        <v/>
      </c>
      <c r="G127" s="1" t="str">
        <f>IF(Analysis4[Bio]="","",RANK(Analysis4[[#This Row],[Bio]],Analysis4[Bio],0))</f>
        <v/>
      </c>
      <c r="H12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7" s="1" t="str">
        <f>IF(OR(Form4!G127&lt;&gt;"",Form4!H127&lt;&gt;""),ROUND((SUM(Form4!G127,Form4!H127)/140)*100,0),"")</f>
        <v/>
      </c>
      <c r="J127" s="1" t="str">
        <f>IF(Analysis4[[#This Row],[Chem]]="","",RANK(Analysis4[[#This Row],[Chem]],Analysis4[Chem],0))</f>
        <v/>
      </c>
      <c r="K12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7" s="1" t="str">
        <f>IF(OR(Form4!I127&lt;&gt;"",Form4!J127&lt;&gt;"",Form4!K127&lt;&gt;""),ROUND((SUM(Form4!I127:'Form4'!K127)/220)*100,0),"")</f>
        <v/>
      </c>
      <c r="M127" s="1" t="str">
        <f>IF(Analysis4[Chi]="","",RANK(Analysis4[[#This Row],[Chi]],Analysis4[Chi],0))</f>
        <v/>
      </c>
      <c r="N12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7" s="1" t="str">
        <f>IF(OR(Form4!L127&lt;&gt;"",Form4!M127&lt;&gt;"",Form4!N127&lt;&gt;""),ROUND((SUM(Form4!L127:'Form4'!N127)/200)*100,0),"")</f>
        <v/>
      </c>
      <c r="P127" s="1" t="str">
        <f>IF(Analysis4[Eng]="","",RANK(Analysis4[[#This Row],[Eng]],Analysis4[Eng],))</f>
        <v/>
      </c>
      <c r="Q12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7" s="1" t="str">
        <f>IF(OR(Form4!O127&lt;&gt;"",Form4!P127&lt;&gt;""),ROUND((SUM(Form4!O127,Form4!P127)/210)*100,0),"")</f>
        <v/>
      </c>
      <c r="S127" s="1" t="str">
        <f>IF(Analysis4[[#This Row],[Geo]]="","",RANK(Analysis4[Geo],Analysis4[Geo],0))</f>
        <v/>
      </c>
      <c r="T12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7" s="1" t="str">
        <f>IF(OR(Form4!Q127&lt;&gt;"",Form4!R127&lt;&gt;""),ROUND((SUM(Form4!Q127,Form4!R127)/150)*100,0),"")</f>
        <v/>
      </c>
      <c r="V127" s="1" t="str">
        <f>IF(Analysis4[His]="","",RANK(Analysis4[[#This Row],[His]], Analysis4[His],0))</f>
        <v/>
      </c>
      <c r="W12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7" s="1" t="str">
        <f>IF(OR(Form4!S127&lt;&gt;"",Form4!T127&lt;&gt;""),ROUND((SUM(Form4!S127,Form4!T127)/200)*100,0),"")</f>
        <v/>
      </c>
      <c r="Y127" s="1" t="str">
        <f>IF(Analysis4[Maths]="","",RANK(Analysis4[[#This Row],[Maths]],Analysis4[Maths],0))</f>
        <v/>
      </c>
      <c r="Z12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7" s="1" t="str">
        <f>IF(OR(Form4!U127&lt;&gt;"",Form4!V127&lt;&gt;""),ROUND((SUM(Form4!U127,Form4!V127)/140)*100,0), "")</f>
        <v/>
      </c>
      <c r="AB127" s="1" t="str">
        <f>IF(Analysis4[[#This Row],[Phy]]="","",RANK(Analysis4[[#This Row],[Phy]],Analysis4[Phy],0))</f>
        <v/>
      </c>
      <c r="AC12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7" s="1" t="str">
        <f>IF(OR(Form4!W127&lt;&gt;"",Form4!X127&lt;&gt;""),ROUND((SUM(Form4!W127,Form4!X127)/150)*100,0), "")</f>
        <v/>
      </c>
      <c r="AE127" s="1" t="str">
        <f>IF(Analysis4[Sod]="","",RANK(Analysis4[[#This Row],[Sod]],Analysis4[Sod], 0))</f>
        <v/>
      </c>
      <c r="AF12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7" s="1" t="str">
        <f>IF(OR(Form4!Y127&lt;&gt;"",Form4!Z127&lt;&gt;""),ROUND((SUM(Form4!Y127,Form4!Z127)/170)*100,0), "")</f>
        <v/>
      </c>
      <c r="AH127" s="1" t="str">
        <f>IF(Analysis4[Bk]="","",RANK(Analysis4[[#This Row],[Bk]],Analysis4[Bk], 0))</f>
        <v/>
      </c>
      <c r="AI12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7" s="1"/>
      <c r="AK127" s="1"/>
    </row>
    <row r="128" spans="1:37" x14ac:dyDescent="0.25">
      <c r="A128" s="1" t="str">
        <f>IF(Form4!A128="","",Form4!A128)</f>
        <v/>
      </c>
      <c r="B128" s="1" t="str">
        <f>IF(Form4!B128="","",Form4!B128)</f>
        <v/>
      </c>
      <c r="C128" s="1" t="str">
        <f>IF(OR(Form4!C128&lt;&gt;"",Form4!D128&lt;&gt;"" ),ROUND(((Form4!C128+Form4!D128)/140)*100,0),"")</f>
        <v/>
      </c>
      <c r="D128" s="1" t="str">
        <f>IF(Analysis4[[#This Row],[Agr]]="","",RANK(Analysis4[[#This Row],[Agr]],Analysis4[Agr],0))</f>
        <v/>
      </c>
      <c r="E12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8" s="1" t="str">
        <f>IF(OR(Form4!E128&lt;&gt;"",Form4!F128&lt;&gt;""),ROUND((SUM(Form4!E128,Form4!F128)/140)*100,0),"")</f>
        <v/>
      </c>
      <c r="G128" s="1" t="str">
        <f>IF(Analysis4[Bio]="","",RANK(Analysis4[[#This Row],[Bio]],Analysis4[Bio],0))</f>
        <v/>
      </c>
      <c r="H12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8" s="1" t="str">
        <f>IF(OR(Form4!G128&lt;&gt;"",Form4!H128&lt;&gt;""),ROUND((SUM(Form4!G128,Form4!H128)/140)*100,0),"")</f>
        <v/>
      </c>
      <c r="J128" s="1" t="str">
        <f>IF(Analysis4[[#This Row],[Chem]]="","",RANK(Analysis4[[#This Row],[Chem]],Analysis4[Chem],0))</f>
        <v/>
      </c>
      <c r="K12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8" s="1" t="str">
        <f>IF(OR(Form4!I128&lt;&gt;"",Form4!J128&lt;&gt;"",Form4!K128&lt;&gt;""),ROUND((SUM(Form4!I128:'Form4'!K128)/220)*100,0),"")</f>
        <v/>
      </c>
      <c r="M128" s="1" t="str">
        <f>IF(Analysis4[Chi]="","",RANK(Analysis4[[#This Row],[Chi]],Analysis4[Chi],0))</f>
        <v/>
      </c>
      <c r="N12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8" s="1" t="str">
        <f>IF(OR(Form4!L128&lt;&gt;"",Form4!M128&lt;&gt;"",Form4!N128&lt;&gt;""),ROUND((SUM(Form4!L128:'Form4'!N128)/200)*100,0),"")</f>
        <v/>
      </c>
      <c r="P128" s="1" t="str">
        <f>IF(Analysis4[Eng]="","",RANK(Analysis4[[#This Row],[Eng]],Analysis4[Eng],))</f>
        <v/>
      </c>
      <c r="Q12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8" s="1" t="str">
        <f>IF(OR(Form4!O128&lt;&gt;"",Form4!P128&lt;&gt;""),ROUND((SUM(Form4!O128,Form4!P128)/210)*100,0),"")</f>
        <v/>
      </c>
      <c r="S128" s="1" t="str">
        <f>IF(Analysis4[[#This Row],[Geo]]="","",RANK(Analysis4[Geo],Analysis4[Geo],0))</f>
        <v/>
      </c>
      <c r="T12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8" s="1" t="str">
        <f>IF(OR(Form4!Q128&lt;&gt;"",Form4!R128&lt;&gt;""),ROUND((SUM(Form4!Q128,Form4!R128)/150)*100,0),"")</f>
        <v/>
      </c>
      <c r="V128" s="1" t="str">
        <f>IF(Analysis4[His]="","",RANK(Analysis4[[#This Row],[His]], Analysis4[His],0))</f>
        <v/>
      </c>
      <c r="W12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8" s="1" t="str">
        <f>IF(OR(Form4!S128&lt;&gt;"",Form4!T128&lt;&gt;""),ROUND((SUM(Form4!S128,Form4!T128)/200)*100,0),"")</f>
        <v/>
      </c>
      <c r="Y128" s="1" t="str">
        <f>IF(Analysis4[Maths]="","",RANK(Analysis4[[#This Row],[Maths]],Analysis4[Maths],0))</f>
        <v/>
      </c>
      <c r="Z12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8" s="1" t="str">
        <f>IF(OR(Form4!U128&lt;&gt;"",Form4!V128&lt;&gt;""),ROUND((SUM(Form4!U128,Form4!V128)/140)*100,0), "")</f>
        <v/>
      </c>
      <c r="AB128" s="1" t="str">
        <f>IF(Analysis4[[#This Row],[Phy]]="","",RANK(Analysis4[[#This Row],[Phy]],Analysis4[Phy],0))</f>
        <v/>
      </c>
      <c r="AC12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8" s="1" t="str">
        <f>IF(OR(Form4!W128&lt;&gt;"",Form4!X128&lt;&gt;""),ROUND((SUM(Form4!W128,Form4!X128)/150)*100,0), "")</f>
        <v/>
      </c>
      <c r="AE128" s="1" t="str">
        <f>IF(Analysis4[Sod]="","",RANK(Analysis4[[#This Row],[Sod]],Analysis4[Sod], 0))</f>
        <v/>
      </c>
      <c r="AF12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8" s="1" t="str">
        <f>IF(OR(Form4!Y128&lt;&gt;"",Form4!Z128&lt;&gt;""),ROUND((SUM(Form4!Y128,Form4!Z128)/170)*100,0), "")</f>
        <v/>
      </c>
      <c r="AH128" s="1" t="str">
        <f>IF(Analysis4[Bk]="","",RANK(Analysis4[[#This Row],[Bk]],Analysis4[Bk], 0))</f>
        <v/>
      </c>
      <c r="AI12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8" s="1"/>
      <c r="AK128" s="1"/>
    </row>
    <row r="129" spans="1:37" x14ac:dyDescent="0.25">
      <c r="A129" s="1" t="str">
        <f>IF(Form4!A129="","",Form4!A129)</f>
        <v/>
      </c>
      <c r="B129" s="1" t="str">
        <f>IF(Form4!B129="","",Form4!B129)</f>
        <v/>
      </c>
      <c r="C129" s="1" t="str">
        <f>IF(OR(Form4!C129&lt;&gt;"",Form4!D129&lt;&gt;"" ),ROUND(((Form4!C129+Form4!D129)/140)*100,0),"")</f>
        <v/>
      </c>
      <c r="D129" s="1" t="str">
        <f>IF(Analysis4[[#This Row],[Agr]]="","",RANK(Analysis4[[#This Row],[Agr]],Analysis4[Agr],0))</f>
        <v/>
      </c>
      <c r="E12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29" s="1" t="str">
        <f>IF(OR(Form4!E129&lt;&gt;"",Form4!F129&lt;&gt;""),ROUND((SUM(Form4!E129,Form4!F129)/140)*100,0),"")</f>
        <v/>
      </c>
      <c r="G129" s="1" t="str">
        <f>IF(Analysis4[Bio]="","",RANK(Analysis4[[#This Row],[Bio]],Analysis4[Bio],0))</f>
        <v/>
      </c>
      <c r="H12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29" s="1" t="str">
        <f>IF(OR(Form4!G129&lt;&gt;"",Form4!H129&lt;&gt;""),ROUND((SUM(Form4!G129,Form4!H129)/140)*100,0),"")</f>
        <v/>
      </c>
      <c r="J129" s="1" t="str">
        <f>IF(Analysis4[[#This Row],[Chem]]="","",RANK(Analysis4[[#This Row],[Chem]],Analysis4[Chem],0))</f>
        <v/>
      </c>
      <c r="K12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29" s="1" t="str">
        <f>IF(OR(Form4!I129&lt;&gt;"",Form4!J129&lt;&gt;"",Form4!K129&lt;&gt;""),ROUND((SUM(Form4!I129:'Form4'!K129)/220)*100,0),"")</f>
        <v/>
      </c>
      <c r="M129" s="1" t="str">
        <f>IF(Analysis4[Chi]="","",RANK(Analysis4[[#This Row],[Chi]],Analysis4[Chi],0))</f>
        <v/>
      </c>
      <c r="N12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29" s="1" t="str">
        <f>IF(OR(Form4!L129&lt;&gt;"",Form4!M129&lt;&gt;"",Form4!N129&lt;&gt;""),ROUND((SUM(Form4!L129:'Form4'!N129)/200)*100,0),"")</f>
        <v/>
      </c>
      <c r="P129" s="1" t="str">
        <f>IF(Analysis4[Eng]="","",RANK(Analysis4[[#This Row],[Eng]],Analysis4[Eng],))</f>
        <v/>
      </c>
      <c r="Q12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29" s="1" t="str">
        <f>IF(OR(Form4!O129&lt;&gt;"",Form4!P129&lt;&gt;""),ROUND((SUM(Form4!O129,Form4!P129)/210)*100,0),"")</f>
        <v/>
      </c>
      <c r="S129" s="1" t="str">
        <f>IF(Analysis4[[#This Row],[Geo]]="","",RANK(Analysis4[Geo],Analysis4[Geo],0))</f>
        <v/>
      </c>
      <c r="T12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29" s="1" t="str">
        <f>IF(OR(Form4!Q129&lt;&gt;"",Form4!R129&lt;&gt;""),ROUND((SUM(Form4!Q129,Form4!R129)/150)*100,0),"")</f>
        <v/>
      </c>
      <c r="V129" s="1" t="str">
        <f>IF(Analysis4[His]="","",RANK(Analysis4[[#This Row],[His]], Analysis4[His],0))</f>
        <v/>
      </c>
      <c r="W12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29" s="1" t="str">
        <f>IF(OR(Form4!S129&lt;&gt;"",Form4!T129&lt;&gt;""),ROUND((SUM(Form4!S129,Form4!T129)/200)*100,0),"")</f>
        <v/>
      </c>
      <c r="Y129" s="1" t="str">
        <f>IF(Analysis4[Maths]="","",RANK(Analysis4[[#This Row],[Maths]],Analysis4[Maths],0))</f>
        <v/>
      </c>
      <c r="Z12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29" s="1" t="str">
        <f>IF(OR(Form4!U129&lt;&gt;"",Form4!V129&lt;&gt;""),ROUND((SUM(Form4!U129,Form4!V129)/140)*100,0), "")</f>
        <v/>
      </c>
      <c r="AB129" s="1" t="str">
        <f>IF(Analysis4[[#This Row],[Phy]]="","",RANK(Analysis4[[#This Row],[Phy]],Analysis4[Phy],0))</f>
        <v/>
      </c>
      <c r="AC12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29" s="1" t="str">
        <f>IF(OR(Form4!W129&lt;&gt;"",Form4!X129&lt;&gt;""),ROUND((SUM(Form4!W129,Form4!X129)/150)*100,0), "")</f>
        <v/>
      </c>
      <c r="AE129" s="1" t="str">
        <f>IF(Analysis4[Sod]="","",RANK(Analysis4[[#This Row],[Sod]],Analysis4[Sod], 0))</f>
        <v/>
      </c>
      <c r="AF12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29" s="1" t="str">
        <f>IF(OR(Form4!Y129&lt;&gt;"",Form4!Z129&lt;&gt;""),ROUND((SUM(Form4!Y129,Form4!Z129)/170)*100,0), "")</f>
        <v/>
      </c>
      <c r="AH129" s="1" t="str">
        <f>IF(Analysis4[Bk]="","",RANK(Analysis4[[#This Row],[Bk]],Analysis4[Bk], 0))</f>
        <v/>
      </c>
      <c r="AI12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29" s="1"/>
      <c r="AK129" s="1"/>
    </row>
    <row r="130" spans="1:37" x14ac:dyDescent="0.25">
      <c r="A130" s="1" t="str">
        <f>IF(Form4!A130="","",Form4!A130)</f>
        <v/>
      </c>
      <c r="B130" s="1" t="str">
        <f>IF(Form4!B130="","",Form4!B130)</f>
        <v/>
      </c>
      <c r="C130" s="1" t="str">
        <f>IF(OR(Form4!C130&lt;&gt;"",Form4!D130&lt;&gt;"" ),ROUND(((Form4!C130+Form4!D130)/140)*100,0),"")</f>
        <v/>
      </c>
      <c r="D130" s="1" t="str">
        <f>IF(Analysis4[[#This Row],[Agr]]="","",RANK(Analysis4[[#This Row],[Agr]],Analysis4[Agr],0))</f>
        <v/>
      </c>
      <c r="E13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0" s="1" t="str">
        <f>IF(OR(Form4!E130&lt;&gt;"",Form4!F130&lt;&gt;""),ROUND((SUM(Form4!E130,Form4!F130)/140)*100,0),"")</f>
        <v/>
      </c>
      <c r="G130" s="1" t="str">
        <f>IF(Analysis4[Bio]="","",RANK(Analysis4[[#This Row],[Bio]],Analysis4[Bio],0))</f>
        <v/>
      </c>
      <c r="H13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0" s="1" t="str">
        <f>IF(OR(Form4!G130&lt;&gt;"",Form4!H130&lt;&gt;""),ROUND((SUM(Form4!G130,Form4!H130)/140)*100,0),"")</f>
        <v/>
      </c>
      <c r="J130" s="1" t="str">
        <f>IF(Analysis4[[#This Row],[Chem]]="","",RANK(Analysis4[[#This Row],[Chem]],Analysis4[Chem],0))</f>
        <v/>
      </c>
      <c r="K13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0" s="1" t="str">
        <f>IF(OR(Form4!I130&lt;&gt;"",Form4!J130&lt;&gt;"",Form4!K130&lt;&gt;""),ROUND((SUM(Form4!I130:'Form4'!K130)/220)*100,0),"")</f>
        <v/>
      </c>
      <c r="M130" s="1" t="str">
        <f>IF(Analysis4[Chi]="","",RANK(Analysis4[[#This Row],[Chi]],Analysis4[Chi],0))</f>
        <v/>
      </c>
      <c r="N13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0" s="1" t="str">
        <f>IF(OR(Form4!L130&lt;&gt;"",Form4!M130&lt;&gt;"",Form4!N130&lt;&gt;""),ROUND((SUM(Form4!L130:'Form4'!N130)/200)*100,0),"")</f>
        <v/>
      </c>
      <c r="P130" s="1" t="str">
        <f>IF(Analysis4[Eng]="","",RANK(Analysis4[[#This Row],[Eng]],Analysis4[Eng],))</f>
        <v/>
      </c>
      <c r="Q13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0" s="1" t="str">
        <f>IF(OR(Form4!O130&lt;&gt;"",Form4!P130&lt;&gt;""),ROUND((SUM(Form4!O130,Form4!P130)/210)*100,0),"")</f>
        <v/>
      </c>
      <c r="S130" s="1" t="str">
        <f>IF(Analysis4[[#This Row],[Geo]]="","",RANK(Analysis4[Geo],Analysis4[Geo],0))</f>
        <v/>
      </c>
      <c r="T13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0" s="1" t="str">
        <f>IF(OR(Form4!Q130&lt;&gt;"",Form4!R130&lt;&gt;""),ROUND((SUM(Form4!Q130,Form4!R130)/150)*100,0),"")</f>
        <v/>
      </c>
      <c r="V130" s="1" t="str">
        <f>IF(Analysis4[His]="","",RANK(Analysis4[[#This Row],[His]], Analysis4[His],0))</f>
        <v/>
      </c>
      <c r="W13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0" s="1" t="str">
        <f>IF(OR(Form4!S130&lt;&gt;"",Form4!T130&lt;&gt;""),ROUND((SUM(Form4!S130,Form4!T130)/200)*100,0),"")</f>
        <v/>
      </c>
      <c r="Y130" s="1" t="str">
        <f>IF(Analysis4[Maths]="","",RANK(Analysis4[[#This Row],[Maths]],Analysis4[Maths],0))</f>
        <v/>
      </c>
      <c r="Z13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0" s="1" t="str">
        <f>IF(OR(Form4!U130&lt;&gt;"",Form4!V130&lt;&gt;""),ROUND((SUM(Form4!U130,Form4!V130)/140)*100,0), "")</f>
        <v/>
      </c>
      <c r="AB130" s="1" t="str">
        <f>IF(Analysis4[[#This Row],[Phy]]="","",RANK(Analysis4[[#This Row],[Phy]],Analysis4[Phy],0))</f>
        <v/>
      </c>
      <c r="AC13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0" s="1" t="str">
        <f>IF(OR(Form4!W130&lt;&gt;"",Form4!X130&lt;&gt;""),ROUND((SUM(Form4!W130,Form4!X130)/150)*100,0), "")</f>
        <v/>
      </c>
      <c r="AE130" s="1" t="str">
        <f>IF(Analysis4[Sod]="","",RANK(Analysis4[[#This Row],[Sod]],Analysis4[Sod], 0))</f>
        <v/>
      </c>
      <c r="AF13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0" s="1" t="str">
        <f>IF(OR(Form4!Y130&lt;&gt;"",Form4!Z130&lt;&gt;""),ROUND((SUM(Form4!Y130,Form4!Z130)/170)*100,0), "")</f>
        <v/>
      </c>
      <c r="AH130" s="1" t="str">
        <f>IF(Analysis4[Bk]="","",RANK(Analysis4[[#This Row],[Bk]],Analysis4[Bk], 0))</f>
        <v/>
      </c>
      <c r="AI13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0" s="1"/>
      <c r="AK130" s="1"/>
    </row>
    <row r="131" spans="1:37" x14ac:dyDescent="0.25">
      <c r="A131" s="1" t="str">
        <f>IF(Form4!A131="","",Form4!A131)</f>
        <v/>
      </c>
      <c r="B131" s="1" t="str">
        <f>IF(Form4!B131="","",Form4!B131)</f>
        <v/>
      </c>
      <c r="C131" s="1" t="str">
        <f>IF(OR(Form4!C131&lt;&gt;"",Form4!D131&lt;&gt;"" ),ROUND(((Form4!C131+Form4!D131)/140)*100,0),"")</f>
        <v/>
      </c>
      <c r="D131" s="1" t="str">
        <f>IF(Analysis4[[#This Row],[Agr]]="","",RANK(Analysis4[[#This Row],[Agr]],Analysis4[Agr],0))</f>
        <v/>
      </c>
      <c r="E13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1" s="1" t="str">
        <f>IF(OR(Form4!E131&lt;&gt;"",Form4!F131&lt;&gt;""),ROUND((SUM(Form4!E131,Form4!F131)/140)*100,0),"")</f>
        <v/>
      </c>
      <c r="G131" s="1" t="str">
        <f>IF(Analysis4[Bio]="","",RANK(Analysis4[[#This Row],[Bio]],Analysis4[Bio],0))</f>
        <v/>
      </c>
      <c r="H13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1" s="1" t="str">
        <f>IF(OR(Form4!G131&lt;&gt;"",Form4!H131&lt;&gt;""),ROUND((SUM(Form4!G131,Form4!H131)/140)*100,0),"")</f>
        <v/>
      </c>
      <c r="J131" s="1" t="str">
        <f>IF(Analysis4[[#This Row],[Chem]]="","",RANK(Analysis4[[#This Row],[Chem]],Analysis4[Chem],0))</f>
        <v/>
      </c>
      <c r="K13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1" s="1" t="str">
        <f>IF(OR(Form4!I131&lt;&gt;"",Form4!J131&lt;&gt;"",Form4!K131&lt;&gt;""),ROUND((SUM(Form4!I131:'Form4'!K131)/220)*100,0),"")</f>
        <v/>
      </c>
      <c r="M131" s="1" t="str">
        <f>IF(Analysis4[Chi]="","",RANK(Analysis4[[#This Row],[Chi]],Analysis4[Chi],0))</f>
        <v/>
      </c>
      <c r="N13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1" s="1" t="str">
        <f>IF(OR(Form4!L131&lt;&gt;"",Form4!M131&lt;&gt;"",Form4!N131&lt;&gt;""),ROUND((SUM(Form4!L131:'Form4'!N131)/200)*100,0),"")</f>
        <v/>
      </c>
      <c r="P131" s="1" t="str">
        <f>IF(Analysis4[Eng]="","",RANK(Analysis4[[#This Row],[Eng]],Analysis4[Eng],))</f>
        <v/>
      </c>
      <c r="Q13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1" s="1" t="str">
        <f>IF(OR(Form4!O131&lt;&gt;"",Form4!P131&lt;&gt;""),ROUND((SUM(Form4!O131,Form4!P131)/210)*100,0),"")</f>
        <v/>
      </c>
      <c r="S131" s="1" t="str">
        <f>IF(Analysis4[[#This Row],[Geo]]="","",RANK(Analysis4[Geo],Analysis4[Geo],0))</f>
        <v/>
      </c>
      <c r="T13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1" s="1" t="str">
        <f>IF(OR(Form4!Q131&lt;&gt;"",Form4!R131&lt;&gt;""),ROUND((SUM(Form4!Q131,Form4!R131)/150)*100,0),"")</f>
        <v/>
      </c>
      <c r="V131" s="1" t="str">
        <f>IF(Analysis4[His]="","",RANK(Analysis4[[#This Row],[His]], Analysis4[His],0))</f>
        <v/>
      </c>
      <c r="W13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1" s="1" t="str">
        <f>IF(OR(Form4!S131&lt;&gt;"",Form4!T131&lt;&gt;""),ROUND((SUM(Form4!S131,Form4!T131)/200)*100,0),"")</f>
        <v/>
      </c>
      <c r="Y131" s="1" t="str">
        <f>IF(Analysis4[Maths]="","",RANK(Analysis4[[#This Row],[Maths]],Analysis4[Maths],0))</f>
        <v/>
      </c>
      <c r="Z13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1" s="1" t="str">
        <f>IF(OR(Form4!U131&lt;&gt;"",Form4!V131&lt;&gt;""),ROUND((SUM(Form4!U131,Form4!V131)/140)*100,0), "")</f>
        <v/>
      </c>
      <c r="AB131" s="1" t="str">
        <f>IF(Analysis4[[#This Row],[Phy]]="","",RANK(Analysis4[[#This Row],[Phy]],Analysis4[Phy],0))</f>
        <v/>
      </c>
      <c r="AC13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1" s="1" t="str">
        <f>IF(OR(Form4!W131&lt;&gt;"",Form4!X131&lt;&gt;""),ROUND((SUM(Form4!W131,Form4!X131)/150)*100,0), "")</f>
        <v/>
      </c>
      <c r="AE131" s="1" t="str">
        <f>IF(Analysis4[Sod]="","",RANK(Analysis4[[#This Row],[Sod]],Analysis4[Sod], 0))</f>
        <v/>
      </c>
      <c r="AF13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1" s="1" t="str">
        <f>IF(OR(Form4!Y131&lt;&gt;"",Form4!Z131&lt;&gt;""),ROUND((SUM(Form4!Y131,Form4!Z131)/170)*100,0), "")</f>
        <v/>
      </c>
      <c r="AH131" s="1" t="str">
        <f>IF(Analysis4[Bk]="","",RANK(Analysis4[[#This Row],[Bk]],Analysis4[Bk], 0))</f>
        <v/>
      </c>
      <c r="AI13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1" s="1"/>
      <c r="AK131" s="1"/>
    </row>
    <row r="132" spans="1:37" x14ac:dyDescent="0.25">
      <c r="A132" s="1" t="str">
        <f>IF(Form4!A132="","",Form4!A132)</f>
        <v/>
      </c>
      <c r="B132" s="1" t="str">
        <f>IF(Form4!B132="","",Form4!B132)</f>
        <v/>
      </c>
      <c r="C132" s="1" t="str">
        <f>IF(OR(Form4!C132&lt;&gt;"",Form4!D132&lt;&gt;"" ),ROUND(((Form4!C132+Form4!D132)/140)*100,0),"")</f>
        <v/>
      </c>
      <c r="D132" s="1" t="str">
        <f>IF(Analysis4[[#This Row],[Agr]]="","",RANK(Analysis4[[#This Row],[Agr]],Analysis4[Agr],0))</f>
        <v/>
      </c>
      <c r="E13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2" s="1" t="str">
        <f>IF(OR(Form4!E132&lt;&gt;"",Form4!F132&lt;&gt;""),ROUND((SUM(Form4!E132,Form4!F132)/140)*100,0),"")</f>
        <v/>
      </c>
      <c r="G132" s="1" t="str">
        <f>IF(Analysis4[Bio]="","",RANK(Analysis4[[#This Row],[Bio]],Analysis4[Bio],0))</f>
        <v/>
      </c>
      <c r="H13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2" s="1" t="str">
        <f>IF(OR(Form4!G132&lt;&gt;"",Form4!H132&lt;&gt;""),ROUND((SUM(Form4!G132,Form4!H132)/140)*100,0),"")</f>
        <v/>
      </c>
      <c r="J132" s="1" t="str">
        <f>IF(Analysis4[[#This Row],[Chem]]="","",RANK(Analysis4[[#This Row],[Chem]],Analysis4[Chem],0))</f>
        <v/>
      </c>
      <c r="K13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2" s="1" t="str">
        <f>IF(OR(Form4!I132&lt;&gt;"",Form4!J132&lt;&gt;"",Form4!K132&lt;&gt;""),ROUND((SUM(Form4!I132:'Form4'!K132)/220)*100,0),"")</f>
        <v/>
      </c>
      <c r="M132" s="1" t="str">
        <f>IF(Analysis4[Chi]="","",RANK(Analysis4[[#This Row],[Chi]],Analysis4[Chi],0))</f>
        <v/>
      </c>
      <c r="N13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2" s="1" t="str">
        <f>IF(OR(Form4!L132&lt;&gt;"",Form4!M132&lt;&gt;"",Form4!N132&lt;&gt;""),ROUND((SUM(Form4!L132:'Form4'!N132)/200)*100,0),"")</f>
        <v/>
      </c>
      <c r="P132" s="1" t="str">
        <f>IF(Analysis4[Eng]="","",RANK(Analysis4[[#This Row],[Eng]],Analysis4[Eng],))</f>
        <v/>
      </c>
      <c r="Q13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2" s="1" t="str">
        <f>IF(OR(Form4!O132&lt;&gt;"",Form4!P132&lt;&gt;""),ROUND((SUM(Form4!O132,Form4!P132)/210)*100,0),"")</f>
        <v/>
      </c>
      <c r="S132" s="1" t="str">
        <f>IF(Analysis4[[#This Row],[Geo]]="","",RANK(Analysis4[Geo],Analysis4[Geo],0))</f>
        <v/>
      </c>
      <c r="T13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2" s="1" t="str">
        <f>IF(OR(Form4!Q132&lt;&gt;"",Form4!R132&lt;&gt;""),ROUND((SUM(Form4!Q132,Form4!R132)/150)*100,0),"")</f>
        <v/>
      </c>
      <c r="V132" s="1" t="str">
        <f>IF(Analysis4[His]="","",RANK(Analysis4[[#This Row],[His]], Analysis4[His],0))</f>
        <v/>
      </c>
      <c r="W13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2" s="1" t="str">
        <f>IF(OR(Form4!S132&lt;&gt;"",Form4!T132&lt;&gt;""),ROUND((SUM(Form4!S132,Form4!T132)/200)*100,0),"")</f>
        <v/>
      </c>
      <c r="Y132" s="1" t="str">
        <f>IF(Analysis4[Maths]="","",RANK(Analysis4[[#This Row],[Maths]],Analysis4[Maths],0))</f>
        <v/>
      </c>
      <c r="Z13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2" s="1" t="str">
        <f>IF(OR(Form4!U132&lt;&gt;"",Form4!V132&lt;&gt;""),ROUND((SUM(Form4!U132,Form4!V132)/140)*100,0), "")</f>
        <v/>
      </c>
      <c r="AB132" s="1" t="str">
        <f>IF(Analysis4[[#This Row],[Phy]]="","",RANK(Analysis4[[#This Row],[Phy]],Analysis4[Phy],0))</f>
        <v/>
      </c>
      <c r="AC13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2" s="1" t="str">
        <f>IF(OR(Form4!W132&lt;&gt;"",Form4!X132&lt;&gt;""),ROUND((SUM(Form4!W132,Form4!X132)/150)*100,0), "")</f>
        <v/>
      </c>
      <c r="AE132" s="1" t="str">
        <f>IF(Analysis4[Sod]="","",RANK(Analysis4[[#This Row],[Sod]],Analysis4[Sod], 0))</f>
        <v/>
      </c>
      <c r="AF13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2" s="1" t="str">
        <f>IF(OR(Form4!Y132&lt;&gt;"",Form4!Z132&lt;&gt;""),ROUND((SUM(Form4!Y132,Form4!Z132)/170)*100,0), "")</f>
        <v/>
      </c>
      <c r="AH132" s="1" t="str">
        <f>IF(Analysis4[Bk]="","",RANK(Analysis4[[#This Row],[Bk]],Analysis4[Bk], 0))</f>
        <v/>
      </c>
      <c r="AI13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2" s="1"/>
      <c r="AK132" s="1"/>
    </row>
    <row r="133" spans="1:37" x14ac:dyDescent="0.25">
      <c r="A133" s="1" t="str">
        <f>IF(Form4!A133="","",Form4!A133)</f>
        <v/>
      </c>
      <c r="B133" s="1" t="str">
        <f>IF(Form4!B133="","",Form4!B133)</f>
        <v/>
      </c>
      <c r="C133" s="1" t="str">
        <f>IF(OR(Form4!C133&lt;&gt;"",Form4!D133&lt;&gt;"" ),ROUND(((Form4!C133+Form4!D133)/140)*100,0),"")</f>
        <v/>
      </c>
      <c r="D133" s="1" t="str">
        <f>IF(Analysis4[[#This Row],[Agr]]="","",RANK(Analysis4[[#This Row],[Agr]],Analysis4[Agr],0))</f>
        <v/>
      </c>
      <c r="E13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3" s="1" t="str">
        <f>IF(OR(Form4!E133&lt;&gt;"",Form4!F133&lt;&gt;""),ROUND((SUM(Form4!E133,Form4!F133)/140)*100,0),"")</f>
        <v/>
      </c>
      <c r="G133" s="1" t="str">
        <f>IF(Analysis4[Bio]="","",RANK(Analysis4[[#This Row],[Bio]],Analysis4[Bio],0))</f>
        <v/>
      </c>
      <c r="H13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3" s="1" t="str">
        <f>IF(OR(Form4!G133&lt;&gt;"",Form4!H133&lt;&gt;""),ROUND((SUM(Form4!G133,Form4!H133)/140)*100,0),"")</f>
        <v/>
      </c>
      <c r="J133" s="1" t="str">
        <f>IF(Analysis4[[#This Row],[Chem]]="","",RANK(Analysis4[[#This Row],[Chem]],Analysis4[Chem],0))</f>
        <v/>
      </c>
      <c r="K13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3" s="1" t="str">
        <f>IF(OR(Form4!I133&lt;&gt;"",Form4!J133&lt;&gt;"",Form4!K133&lt;&gt;""),ROUND((SUM(Form4!I133:'Form4'!K133)/220)*100,0),"")</f>
        <v/>
      </c>
      <c r="M133" s="1" t="str">
        <f>IF(Analysis4[Chi]="","",RANK(Analysis4[[#This Row],[Chi]],Analysis4[Chi],0))</f>
        <v/>
      </c>
      <c r="N13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3" s="1" t="str">
        <f>IF(OR(Form4!L133&lt;&gt;"",Form4!M133&lt;&gt;"",Form4!N133&lt;&gt;""),ROUND((SUM(Form4!L133:'Form4'!N133)/200)*100,0),"")</f>
        <v/>
      </c>
      <c r="P133" s="1" t="str">
        <f>IF(Analysis4[Eng]="","",RANK(Analysis4[[#This Row],[Eng]],Analysis4[Eng],))</f>
        <v/>
      </c>
      <c r="Q13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3" s="1" t="str">
        <f>IF(OR(Form4!O133&lt;&gt;"",Form4!P133&lt;&gt;""),ROUND((SUM(Form4!O133,Form4!P133)/210)*100,0),"")</f>
        <v/>
      </c>
      <c r="S133" s="1" t="str">
        <f>IF(Analysis4[[#This Row],[Geo]]="","",RANK(Analysis4[Geo],Analysis4[Geo],0))</f>
        <v/>
      </c>
      <c r="T13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3" s="1" t="str">
        <f>IF(OR(Form4!Q133&lt;&gt;"",Form4!R133&lt;&gt;""),ROUND((SUM(Form4!Q133,Form4!R133)/150)*100,0),"")</f>
        <v/>
      </c>
      <c r="V133" s="1" t="str">
        <f>IF(Analysis4[His]="","",RANK(Analysis4[[#This Row],[His]], Analysis4[His],0))</f>
        <v/>
      </c>
      <c r="W13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3" s="1" t="str">
        <f>IF(OR(Form4!S133&lt;&gt;"",Form4!T133&lt;&gt;""),ROUND((SUM(Form4!S133,Form4!T133)/200)*100,0),"")</f>
        <v/>
      </c>
      <c r="Y133" s="1" t="str">
        <f>IF(Analysis4[Maths]="","",RANK(Analysis4[[#This Row],[Maths]],Analysis4[Maths],0))</f>
        <v/>
      </c>
      <c r="Z13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3" s="1" t="str">
        <f>IF(OR(Form4!U133&lt;&gt;"",Form4!V133&lt;&gt;""),ROUND((SUM(Form4!U133,Form4!V133)/140)*100,0), "")</f>
        <v/>
      </c>
      <c r="AB133" s="1" t="str">
        <f>IF(Analysis4[[#This Row],[Phy]]="","",RANK(Analysis4[[#This Row],[Phy]],Analysis4[Phy],0))</f>
        <v/>
      </c>
      <c r="AC13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3" s="1" t="str">
        <f>IF(OR(Form4!W133&lt;&gt;"",Form4!X133&lt;&gt;""),ROUND((SUM(Form4!W133,Form4!X133)/150)*100,0), "")</f>
        <v/>
      </c>
      <c r="AE133" s="1" t="str">
        <f>IF(Analysis4[Sod]="","",RANK(Analysis4[[#This Row],[Sod]],Analysis4[Sod], 0))</f>
        <v/>
      </c>
      <c r="AF13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3" s="1" t="str">
        <f>IF(OR(Form4!Y133&lt;&gt;"",Form4!Z133&lt;&gt;""),ROUND((SUM(Form4!Y133,Form4!Z133)/170)*100,0), "")</f>
        <v/>
      </c>
      <c r="AH133" s="1" t="str">
        <f>IF(Analysis4[Bk]="","",RANK(Analysis4[[#This Row],[Bk]],Analysis4[Bk], 0))</f>
        <v/>
      </c>
      <c r="AI13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3" s="1"/>
      <c r="AK133" s="1"/>
    </row>
    <row r="134" spans="1:37" x14ac:dyDescent="0.25">
      <c r="A134" s="1" t="str">
        <f>IF(Form4!A134="","",Form4!A134)</f>
        <v/>
      </c>
      <c r="B134" s="1" t="str">
        <f>IF(Form4!B134="","",Form4!B134)</f>
        <v/>
      </c>
      <c r="C134" s="1" t="str">
        <f>IF(OR(Form4!C134&lt;&gt;"",Form4!D134&lt;&gt;"" ),ROUND(((Form4!C134+Form4!D134)/140)*100,0),"")</f>
        <v/>
      </c>
      <c r="D134" s="1" t="str">
        <f>IF(Analysis4[[#This Row],[Agr]]="","",RANK(Analysis4[[#This Row],[Agr]],Analysis4[Agr],0))</f>
        <v/>
      </c>
      <c r="E13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4" s="1" t="str">
        <f>IF(OR(Form4!E134&lt;&gt;"",Form4!F134&lt;&gt;""),ROUND((SUM(Form4!E134,Form4!F134)/140)*100,0),"")</f>
        <v/>
      </c>
      <c r="G134" s="1" t="str">
        <f>IF(Analysis4[Bio]="","",RANK(Analysis4[[#This Row],[Bio]],Analysis4[Bio],0))</f>
        <v/>
      </c>
      <c r="H13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4" s="1" t="str">
        <f>IF(OR(Form4!G134&lt;&gt;"",Form4!H134&lt;&gt;""),ROUND((SUM(Form4!G134,Form4!H134)/140)*100,0),"")</f>
        <v/>
      </c>
      <c r="J134" s="1" t="str">
        <f>IF(Analysis4[[#This Row],[Chem]]="","",RANK(Analysis4[[#This Row],[Chem]],Analysis4[Chem],0))</f>
        <v/>
      </c>
      <c r="K13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4" s="1" t="str">
        <f>IF(OR(Form4!I134&lt;&gt;"",Form4!J134&lt;&gt;"",Form4!K134&lt;&gt;""),ROUND((SUM(Form4!I134:'Form4'!K134)/220)*100,0),"")</f>
        <v/>
      </c>
      <c r="M134" s="1" t="str">
        <f>IF(Analysis4[Chi]="","",RANK(Analysis4[[#This Row],[Chi]],Analysis4[Chi],0))</f>
        <v/>
      </c>
      <c r="N13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4" s="1" t="str">
        <f>IF(OR(Form4!L134&lt;&gt;"",Form4!M134&lt;&gt;"",Form4!N134&lt;&gt;""),ROUND((SUM(Form4!L134:'Form4'!N134)/200)*100,0),"")</f>
        <v/>
      </c>
      <c r="P134" s="1" t="str">
        <f>IF(Analysis4[Eng]="","",RANK(Analysis4[[#This Row],[Eng]],Analysis4[Eng],))</f>
        <v/>
      </c>
      <c r="Q13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4" s="1" t="str">
        <f>IF(OR(Form4!O134&lt;&gt;"",Form4!P134&lt;&gt;""),ROUND((SUM(Form4!O134,Form4!P134)/210)*100,0),"")</f>
        <v/>
      </c>
      <c r="S134" s="1" t="str">
        <f>IF(Analysis4[[#This Row],[Geo]]="","",RANK(Analysis4[Geo],Analysis4[Geo],0))</f>
        <v/>
      </c>
      <c r="T13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4" s="1" t="str">
        <f>IF(OR(Form4!Q134&lt;&gt;"",Form4!R134&lt;&gt;""),ROUND((SUM(Form4!Q134,Form4!R134)/150)*100,0),"")</f>
        <v/>
      </c>
      <c r="V134" s="1" t="str">
        <f>IF(Analysis4[His]="","",RANK(Analysis4[[#This Row],[His]], Analysis4[His],0))</f>
        <v/>
      </c>
      <c r="W13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4" s="1" t="str">
        <f>IF(OR(Form4!S134&lt;&gt;"",Form4!T134&lt;&gt;""),ROUND((SUM(Form4!S134,Form4!T134)/200)*100,0),"")</f>
        <v/>
      </c>
      <c r="Y134" s="1" t="str">
        <f>IF(Analysis4[Maths]="","",RANK(Analysis4[[#This Row],[Maths]],Analysis4[Maths],0))</f>
        <v/>
      </c>
      <c r="Z13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4" s="1" t="str">
        <f>IF(OR(Form4!U134&lt;&gt;"",Form4!V134&lt;&gt;""),ROUND((SUM(Form4!U134,Form4!V134)/140)*100,0), "")</f>
        <v/>
      </c>
      <c r="AB134" s="1" t="str">
        <f>IF(Analysis4[[#This Row],[Phy]]="","",RANK(Analysis4[[#This Row],[Phy]],Analysis4[Phy],0))</f>
        <v/>
      </c>
      <c r="AC13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4" s="1" t="str">
        <f>IF(OR(Form4!W134&lt;&gt;"",Form4!X134&lt;&gt;""),ROUND((SUM(Form4!W134,Form4!X134)/150)*100,0), "")</f>
        <v/>
      </c>
      <c r="AE134" s="1" t="str">
        <f>IF(Analysis4[Sod]="","",RANK(Analysis4[[#This Row],[Sod]],Analysis4[Sod], 0))</f>
        <v/>
      </c>
      <c r="AF13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4" s="1" t="str">
        <f>IF(OR(Form4!Y134&lt;&gt;"",Form4!Z134&lt;&gt;""),ROUND((SUM(Form4!Y134,Form4!Z134)/170)*100,0), "")</f>
        <v/>
      </c>
      <c r="AH134" s="1" t="str">
        <f>IF(Analysis4[Bk]="","",RANK(Analysis4[[#This Row],[Bk]],Analysis4[Bk], 0))</f>
        <v/>
      </c>
      <c r="AI13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4" s="1"/>
      <c r="AK134" s="1"/>
    </row>
    <row r="135" spans="1:37" x14ac:dyDescent="0.25">
      <c r="A135" s="1" t="str">
        <f>IF(Form4!A135="","",Form4!A135)</f>
        <v/>
      </c>
      <c r="B135" s="1" t="str">
        <f>IF(Form4!B135="","",Form4!B135)</f>
        <v/>
      </c>
      <c r="C135" s="1" t="str">
        <f>IF(OR(Form4!C135&lt;&gt;"",Form4!D135&lt;&gt;"" ),ROUND(((Form4!C135+Form4!D135)/140)*100,0),"")</f>
        <v/>
      </c>
      <c r="D135" s="1" t="str">
        <f>IF(Analysis4[[#This Row],[Agr]]="","",RANK(Analysis4[[#This Row],[Agr]],Analysis4[Agr],0))</f>
        <v/>
      </c>
      <c r="E13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5" s="1" t="str">
        <f>IF(OR(Form4!E135&lt;&gt;"",Form4!F135&lt;&gt;""),ROUND((SUM(Form4!E135,Form4!F135)/140)*100,0),"")</f>
        <v/>
      </c>
      <c r="G135" s="1" t="str">
        <f>IF(Analysis4[Bio]="","",RANK(Analysis4[[#This Row],[Bio]],Analysis4[Bio],0))</f>
        <v/>
      </c>
      <c r="H13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5" s="1" t="str">
        <f>IF(OR(Form4!G135&lt;&gt;"",Form4!H135&lt;&gt;""),ROUND((SUM(Form4!G135,Form4!H135)/140)*100,0),"")</f>
        <v/>
      </c>
      <c r="J135" s="1" t="str">
        <f>IF(Analysis4[[#This Row],[Chem]]="","",RANK(Analysis4[[#This Row],[Chem]],Analysis4[Chem],0))</f>
        <v/>
      </c>
      <c r="K13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5" s="1" t="str">
        <f>IF(OR(Form4!I135&lt;&gt;"",Form4!J135&lt;&gt;"",Form4!K135&lt;&gt;""),ROUND((SUM(Form4!I135:'Form4'!K135)/220)*100,0),"")</f>
        <v/>
      </c>
      <c r="M135" s="1" t="str">
        <f>IF(Analysis4[Chi]="","",RANK(Analysis4[[#This Row],[Chi]],Analysis4[Chi],0))</f>
        <v/>
      </c>
      <c r="N13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5" s="1" t="str">
        <f>IF(OR(Form4!L135&lt;&gt;"",Form4!M135&lt;&gt;"",Form4!N135&lt;&gt;""),ROUND((SUM(Form4!L135:'Form4'!N135)/200)*100,0),"")</f>
        <v/>
      </c>
      <c r="P135" s="1" t="str">
        <f>IF(Analysis4[Eng]="","",RANK(Analysis4[[#This Row],[Eng]],Analysis4[Eng],))</f>
        <v/>
      </c>
      <c r="Q13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5" s="1" t="str">
        <f>IF(OR(Form4!O135&lt;&gt;"",Form4!P135&lt;&gt;""),ROUND((SUM(Form4!O135,Form4!P135)/210)*100,0),"")</f>
        <v/>
      </c>
      <c r="S135" s="1" t="str">
        <f>IF(Analysis4[[#This Row],[Geo]]="","",RANK(Analysis4[Geo],Analysis4[Geo],0))</f>
        <v/>
      </c>
      <c r="T13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5" s="1" t="str">
        <f>IF(OR(Form4!Q135&lt;&gt;"",Form4!R135&lt;&gt;""),ROUND((SUM(Form4!Q135,Form4!R135)/150)*100,0),"")</f>
        <v/>
      </c>
      <c r="V135" s="1" t="str">
        <f>IF(Analysis4[His]="","",RANK(Analysis4[[#This Row],[His]], Analysis4[His],0))</f>
        <v/>
      </c>
      <c r="W13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5" s="1" t="str">
        <f>IF(OR(Form4!S135&lt;&gt;"",Form4!T135&lt;&gt;""),ROUND((SUM(Form4!S135,Form4!T135)/200)*100,0),"")</f>
        <v/>
      </c>
      <c r="Y135" s="1" t="str">
        <f>IF(Analysis4[Maths]="","",RANK(Analysis4[[#This Row],[Maths]],Analysis4[Maths],0))</f>
        <v/>
      </c>
      <c r="Z13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5" s="1" t="str">
        <f>IF(OR(Form4!U135&lt;&gt;"",Form4!V135&lt;&gt;""),ROUND((SUM(Form4!U135,Form4!V135)/140)*100,0), "")</f>
        <v/>
      </c>
      <c r="AB135" s="1" t="str">
        <f>IF(Analysis4[[#This Row],[Phy]]="","",RANK(Analysis4[[#This Row],[Phy]],Analysis4[Phy],0))</f>
        <v/>
      </c>
      <c r="AC13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5" s="1" t="str">
        <f>IF(OR(Form4!W135&lt;&gt;"",Form4!X135&lt;&gt;""),ROUND((SUM(Form4!W135,Form4!X135)/150)*100,0), "")</f>
        <v/>
      </c>
      <c r="AE135" s="1" t="str">
        <f>IF(Analysis4[Sod]="","",RANK(Analysis4[[#This Row],[Sod]],Analysis4[Sod], 0))</f>
        <v/>
      </c>
      <c r="AF13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5" s="1" t="str">
        <f>IF(OR(Form4!Y135&lt;&gt;"",Form4!Z135&lt;&gt;""),ROUND((SUM(Form4!Y135,Form4!Z135)/170)*100,0), "")</f>
        <v/>
      </c>
      <c r="AH135" s="1" t="str">
        <f>IF(Analysis4[Bk]="","",RANK(Analysis4[[#This Row],[Bk]],Analysis4[Bk], 0))</f>
        <v/>
      </c>
      <c r="AI13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5" s="1"/>
      <c r="AK135" s="1"/>
    </row>
    <row r="136" spans="1:37" x14ac:dyDescent="0.25">
      <c r="A136" s="1" t="str">
        <f>IF(Form4!A136="","",Form4!A136)</f>
        <v/>
      </c>
      <c r="B136" s="1" t="str">
        <f>IF(Form4!B136="","",Form4!B136)</f>
        <v/>
      </c>
      <c r="C136" s="1" t="str">
        <f>IF(OR(Form4!C136&lt;&gt;"",Form4!D136&lt;&gt;"" ),ROUND(((Form4!C136+Form4!D136)/140)*100,0),"")</f>
        <v/>
      </c>
      <c r="D136" s="1" t="str">
        <f>IF(Analysis4[[#This Row],[Agr]]="","",RANK(Analysis4[[#This Row],[Agr]],Analysis4[Agr],0))</f>
        <v/>
      </c>
      <c r="E13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6" s="1" t="str">
        <f>IF(OR(Form4!E136&lt;&gt;"",Form4!F136&lt;&gt;""),ROUND((SUM(Form4!E136,Form4!F136)/140)*100,0),"")</f>
        <v/>
      </c>
      <c r="G136" s="1" t="str">
        <f>IF(Analysis4[Bio]="","",RANK(Analysis4[[#This Row],[Bio]],Analysis4[Bio],0))</f>
        <v/>
      </c>
      <c r="H13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6" s="1" t="str">
        <f>IF(OR(Form4!G136&lt;&gt;"",Form4!H136&lt;&gt;""),ROUND((SUM(Form4!G136,Form4!H136)/140)*100,0),"")</f>
        <v/>
      </c>
      <c r="J136" s="1" t="str">
        <f>IF(Analysis4[[#This Row],[Chem]]="","",RANK(Analysis4[[#This Row],[Chem]],Analysis4[Chem],0))</f>
        <v/>
      </c>
      <c r="K13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6" s="1" t="str">
        <f>IF(OR(Form4!I136&lt;&gt;"",Form4!J136&lt;&gt;"",Form4!K136&lt;&gt;""),ROUND((SUM(Form4!I136:'Form4'!K136)/220)*100,0),"")</f>
        <v/>
      </c>
      <c r="M136" s="1" t="str">
        <f>IF(Analysis4[Chi]="","",RANK(Analysis4[[#This Row],[Chi]],Analysis4[Chi],0))</f>
        <v/>
      </c>
      <c r="N13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6" s="1" t="str">
        <f>IF(OR(Form4!L136&lt;&gt;"",Form4!M136&lt;&gt;"",Form4!N136&lt;&gt;""),ROUND((SUM(Form4!L136:'Form4'!N136)/200)*100,0),"")</f>
        <v/>
      </c>
      <c r="P136" s="1" t="str">
        <f>IF(Analysis4[Eng]="","",RANK(Analysis4[[#This Row],[Eng]],Analysis4[Eng],))</f>
        <v/>
      </c>
      <c r="Q13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6" s="1" t="str">
        <f>IF(OR(Form4!O136&lt;&gt;"",Form4!P136&lt;&gt;""),ROUND((SUM(Form4!O136,Form4!P136)/210)*100,0),"")</f>
        <v/>
      </c>
      <c r="S136" s="1" t="str">
        <f>IF(Analysis4[[#This Row],[Geo]]="","",RANK(Analysis4[Geo],Analysis4[Geo],0))</f>
        <v/>
      </c>
      <c r="T13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6" s="1" t="str">
        <f>IF(OR(Form4!Q136&lt;&gt;"",Form4!R136&lt;&gt;""),ROUND((SUM(Form4!Q136,Form4!R136)/150)*100,0),"")</f>
        <v/>
      </c>
      <c r="V136" s="1" t="str">
        <f>IF(Analysis4[His]="","",RANK(Analysis4[[#This Row],[His]], Analysis4[His],0))</f>
        <v/>
      </c>
      <c r="W13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6" s="1" t="str">
        <f>IF(OR(Form4!S136&lt;&gt;"",Form4!T136&lt;&gt;""),ROUND((SUM(Form4!S136,Form4!T136)/200)*100,0),"")</f>
        <v/>
      </c>
      <c r="Y136" s="1" t="str">
        <f>IF(Analysis4[Maths]="","",RANK(Analysis4[[#This Row],[Maths]],Analysis4[Maths],0))</f>
        <v/>
      </c>
      <c r="Z13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6" s="1" t="str">
        <f>IF(OR(Form4!U136&lt;&gt;"",Form4!V136&lt;&gt;""),ROUND((SUM(Form4!U136,Form4!V136)/140)*100,0), "")</f>
        <v/>
      </c>
      <c r="AB136" s="1" t="str">
        <f>IF(Analysis4[[#This Row],[Phy]]="","",RANK(Analysis4[[#This Row],[Phy]],Analysis4[Phy],0))</f>
        <v/>
      </c>
      <c r="AC13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6" s="1" t="str">
        <f>IF(OR(Form4!W136&lt;&gt;"",Form4!X136&lt;&gt;""),ROUND((SUM(Form4!W136,Form4!X136)/150)*100,0), "")</f>
        <v/>
      </c>
      <c r="AE136" s="1" t="str">
        <f>IF(Analysis4[Sod]="","",RANK(Analysis4[[#This Row],[Sod]],Analysis4[Sod], 0))</f>
        <v/>
      </c>
      <c r="AF13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6" s="1" t="str">
        <f>IF(OR(Form4!Y136&lt;&gt;"",Form4!Z136&lt;&gt;""),ROUND((SUM(Form4!Y136,Form4!Z136)/170)*100,0), "")</f>
        <v/>
      </c>
      <c r="AH136" s="1" t="str">
        <f>IF(Analysis4[Bk]="","",RANK(Analysis4[[#This Row],[Bk]],Analysis4[Bk], 0))</f>
        <v/>
      </c>
      <c r="AI13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6" s="1"/>
      <c r="AK136" s="1"/>
    </row>
    <row r="137" spans="1:37" x14ac:dyDescent="0.25">
      <c r="A137" s="1" t="str">
        <f>IF(Form4!A137="","",Form4!A137)</f>
        <v/>
      </c>
      <c r="B137" s="1" t="str">
        <f>IF(Form4!B137="","",Form4!B137)</f>
        <v/>
      </c>
      <c r="C137" s="1" t="str">
        <f>IF(OR(Form4!C137&lt;&gt;"",Form4!D137&lt;&gt;"" ),ROUND(((Form4!C137+Form4!D137)/140)*100,0),"")</f>
        <v/>
      </c>
      <c r="D137" s="1" t="str">
        <f>IF(Analysis4[[#This Row],[Agr]]="","",RANK(Analysis4[[#This Row],[Agr]],Analysis4[Agr],0))</f>
        <v/>
      </c>
      <c r="E13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7" s="1" t="str">
        <f>IF(OR(Form4!E137&lt;&gt;"",Form4!F137&lt;&gt;""),ROUND((SUM(Form4!E137,Form4!F137)/140)*100,0),"")</f>
        <v/>
      </c>
      <c r="G137" s="1" t="str">
        <f>IF(Analysis4[Bio]="","",RANK(Analysis4[[#This Row],[Bio]],Analysis4[Bio],0))</f>
        <v/>
      </c>
      <c r="H13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7" s="1" t="str">
        <f>IF(OR(Form4!G137&lt;&gt;"",Form4!H137&lt;&gt;""),ROUND((SUM(Form4!G137,Form4!H137)/140)*100,0),"")</f>
        <v/>
      </c>
      <c r="J137" s="1" t="str">
        <f>IF(Analysis4[[#This Row],[Chem]]="","",RANK(Analysis4[[#This Row],[Chem]],Analysis4[Chem],0))</f>
        <v/>
      </c>
      <c r="K13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7" s="1" t="str">
        <f>IF(OR(Form4!I137&lt;&gt;"",Form4!J137&lt;&gt;"",Form4!K137&lt;&gt;""),ROUND((SUM(Form4!I137:'Form4'!K137)/220)*100,0),"")</f>
        <v/>
      </c>
      <c r="M137" s="1" t="str">
        <f>IF(Analysis4[Chi]="","",RANK(Analysis4[[#This Row],[Chi]],Analysis4[Chi],0))</f>
        <v/>
      </c>
      <c r="N13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7" s="1" t="str">
        <f>IF(OR(Form4!L137&lt;&gt;"",Form4!M137&lt;&gt;"",Form4!N137&lt;&gt;""),ROUND((SUM(Form4!L137:'Form4'!N137)/200)*100,0),"")</f>
        <v/>
      </c>
      <c r="P137" s="1" t="str">
        <f>IF(Analysis4[Eng]="","",RANK(Analysis4[[#This Row],[Eng]],Analysis4[Eng],))</f>
        <v/>
      </c>
      <c r="Q13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7" s="1" t="str">
        <f>IF(OR(Form4!O137&lt;&gt;"",Form4!P137&lt;&gt;""),ROUND((SUM(Form4!O137,Form4!P137)/210)*100,0),"")</f>
        <v/>
      </c>
      <c r="S137" s="1" t="str">
        <f>IF(Analysis4[[#This Row],[Geo]]="","",RANK(Analysis4[Geo],Analysis4[Geo],0))</f>
        <v/>
      </c>
      <c r="T13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7" s="1" t="str">
        <f>IF(OR(Form4!Q137&lt;&gt;"",Form4!R137&lt;&gt;""),ROUND((SUM(Form4!Q137,Form4!R137)/150)*100,0),"")</f>
        <v/>
      </c>
      <c r="V137" s="1" t="str">
        <f>IF(Analysis4[His]="","",RANK(Analysis4[[#This Row],[His]], Analysis4[His],0))</f>
        <v/>
      </c>
      <c r="W13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7" s="1" t="str">
        <f>IF(OR(Form4!S137&lt;&gt;"",Form4!T137&lt;&gt;""),ROUND((SUM(Form4!S137,Form4!T137)/200)*100,0),"")</f>
        <v/>
      </c>
      <c r="Y137" s="1" t="str">
        <f>IF(Analysis4[Maths]="","",RANK(Analysis4[[#This Row],[Maths]],Analysis4[Maths],0))</f>
        <v/>
      </c>
      <c r="Z13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7" s="1" t="str">
        <f>IF(OR(Form4!U137&lt;&gt;"",Form4!V137&lt;&gt;""),ROUND((SUM(Form4!U137,Form4!V137)/140)*100,0), "")</f>
        <v/>
      </c>
      <c r="AB137" s="1" t="str">
        <f>IF(Analysis4[[#This Row],[Phy]]="","",RANK(Analysis4[[#This Row],[Phy]],Analysis4[Phy],0))</f>
        <v/>
      </c>
      <c r="AC13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7" s="1" t="str">
        <f>IF(OR(Form4!W137&lt;&gt;"",Form4!X137&lt;&gt;""),ROUND((SUM(Form4!W137,Form4!X137)/150)*100,0), "")</f>
        <v/>
      </c>
      <c r="AE137" s="1" t="str">
        <f>IF(Analysis4[Sod]="","",RANK(Analysis4[[#This Row],[Sod]],Analysis4[Sod], 0))</f>
        <v/>
      </c>
      <c r="AF13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7" s="1" t="str">
        <f>IF(OR(Form4!Y137&lt;&gt;"",Form4!Z137&lt;&gt;""),ROUND((SUM(Form4!Y137,Form4!Z137)/170)*100,0), "")</f>
        <v/>
      </c>
      <c r="AH137" s="1" t="str">
        <f>IF(Analysis4[Bk]="","",RANK(Analysis4[[#This Row],[Bk]],Analysis4[Bk], 0))</f>
        <v/>
      </c>
      <c r="AI13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7" s="1"/>
      <c r="AK137" s="1"/>
    </row>
    <row r="138" spans="1:37" x14ac:dyDescent="0.25">
      <c r="A138" s="1" t="str">
        <f>IF(Form4!A138="","",Form4!A138)</f>
        <v/>
      </c>
      <c r="B138" s="1" t="str">
        <f>IF(Form4!B138="","",Form4!B138)</f>
        <v/>
      </c>
      <c r="C138" s="1" t="str">
        <f>IF(OR(Form4!C138&lt;&gt;"",Form4!D138&lt;&gt;"" ),ROUND(((Form4!C138+Form4!D138)/140)*100,0),"")</f>
        <v/>
      </c>
      <c r="D138" s="1" t="str">
        <f>IF(Analysis4[[#This Row],[Agr]]="","",RANK(Analysis4[[#This Row],[Agr]],Analysis4[Agr],0))</f>
        <v/>
      </c>
      <c r="E13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8" s="1" t="str">
        <f>IF(OR(Form4!E138&lt;&gt;"",Form4!F138&lt;&gt;""),ROUND((SUM(Form4!E138,Form4!F138)/140)*100,0),"")</f>
        <v/>
      </c>
      <c r="G138" s="1" t="str">
        <f>IF(Analysis4[Bio]="","",RANK(Analysis4[[#This Row],[Bio]],Analysis4[Bio],0))</f>
        <v/>
      </c>
      <c r="H13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8" s="1" t="str">
        <f>IF(OR(Form4!G138&lt;&gt;"",Form4!H138&lt;&gt;""),ROUND((SUM(Form4!G138,Form4!H138)/140)*100,0),"")</f>
        <v/>
      </c>
      <c r="J138" s="1" t="str">
        <f>IF(Analysis4[[#This Row],[Chem]]="","",RANK(Analysis4[[#This Row],[Chem]],Analysis4[Chem],0))</f>
        <v/>
      </c>
      <c r="K13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8" s="1" t="str">
        <f>IF(OR(Form4!I138&lt;&gt;"",Form4!J138&lt;&gt;"",Form4!K138&lt;&gt;""),ROUND((SUM(Form4!I138:'Form4'!K138)/220)*100,0),"")</f>
        <v/>
      </c>
      <c r="M138" s="1" t="str">
        <f>IF(Analysis4[Chi]="","",RANK(Analysis4[[#This Row],[Chi]],Analysis4[Chi],0))</f>
        <v/>
      </c>
      <c r="N13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8" s="1" t="str">
        <f>IF(OR(Form4!L138&lt;&gt;"",Form4!M138&lt;&gt;"",Form4!N138&lt;&gt;""),ROUND((SUM(Form4!L138:'Form4'!N138)/200)*100,0),"")</f>
        <v/>
      </c>
      <c r="P138" s="1" t="str">
        <f>IF(Analysis4[Eng]="","",RANK(Analysis4[[#This Row],[Eng]],Analysis4[Eng],))</f>
        <v/>
      </c>
      <c r="Q13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8" s="1" t="str">
        <f>IF(OR(Form4!O138&lt;&gt;"",Form4!P138&lt;&gt;""),ROUND((SUM(Form4!O138,Form4!P138)/210)*100,0),"")</f>
        <v/>
      </c>
      <c r="S138" s="1" t="str">
        <f>IF(Analysis4[[#This Row],[Geo]]="","",RANK(Analysis4[Geo],Analysis4[Geo],0))</f>
        <v/>
      </c>
      <c r="T13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8" s="1" t="str">
        <f>IF(OR(Form4!Q138&lt;&gt;"",Form4!R138&lt;&gt;""),ROUND((SUM(Form4!Q138,Form4!R138)/150)*100,0),"")</f>
        <v/>
      </c>
      <c r="V138" s="1" t="str">
        <f>IF(Analysis4[His]="","",RANK(Analysis4[[#This Row],[His]], Analysis4[His],0))</f>
        <v/>
      </c>
      <c r="W13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8" s="1" t="str">
        <f>IF(OR(Form4!S138&lt;&gt;"",Form4!T138&lt;&gt;""),ROUND((SUM(Form4!S138,Form4!T138)/200)*100,0),"")</f>
        <v/>
      </c>
      <c r="Y138" s="1" t="str">
        <f>IF(Analysis4[Maths]="","",RANK(Analysis4[[#This Row],[Maths]],Analysis4[Maths],0))</f>
        <v/>
      </c>
      <c r="Z13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8" s="1" t="str">
        <f>IF(OR(Form4!U138&lt;&gt;"",Form4!V138&lt;&gt;""),ROUND((SUM(Form4!U138,Form4!V138)/140)*100,0), "")</f>
        <v/>
      </c>
      <c r="AB138" s="1" t="str">
        <f>IF(Analysis4[[#This Row],[Phy]]="","",RANK(Analysis4[[#This Row],[Phy]],Analysis4[Phy],0))</f>
        <v/>
      </c>
      <c r="AC13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8" s="1" t="str">
        <f>IF(OR(Form4!W138&lt;&gt;"",Form4!X138&lt;&gt;""),ROUND((SUM(Form4!W138,Form4!X138)/150)*100,0), "")</f>
        <v/>
      </c>
      <c r="AE138" s="1" t="str">
        <f>IF(Analysis4[Sod]="","",RANK(Analysis4[[#This Row],[Sod]],Analysis4[Sod], 0))</f>
        <v/>
      </c>
      <c r="AF13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8" s="1" t="str">
        <f>IF(OR(Form4!Y138&lt;&gt;"",Form4!Z138&lt;&gt;""),ROUND((SUM(Form4!Y138,Form4!Z138)/170)*100,0), "")</f>
        <v/>
      </c>
      <c r="AH138" s="1" t="str">
        <f>IF(Analysis4[Bk]="","",RANK(Analysis4[[#This Row],[Bk]],Analysis4[Bk], 0))</f>
        <v/>
      </c>
      <c r="AI13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8" s="1"/>
      <c r="AK138" s="1"/>
    </row>
    <row r="139" spans="1:37" x14ac:dyDescent="0.25">
      <c r="A139" s="1" t="str">
        <f>IF(Form4!A139="","",Form4!A139)</f>
        <v/>
      </c>
      <c r="B139" s="1" t="str">
        <f>IF(Form4!B139="","",Form4!B139)</f>
        <v/>
      </c>
      <c r="C139" s="1" t="str">
        <f>IF(OR(Form4!C139&lt;&gt;"",Form4!D139&lt;&gt;"" ),ROUND(((Form4!C139+Form4!D139)/140)*100,0),"")</f>
        <v/>
      </c>
      <c r="D139" s="1" t="str">
        <f>IF(Analysis4[[#This Row],[Agr]]="","",RANK(Analysis4[[#This Row],[Agr]],Analysis4[Agr],0))</f>
        <v/>
      </c>
      <c r="E13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39" s="1" t="str">
        <f>IF(OR(Form4!E139&lt;&gt;"",Form4!F139&lt;&gt;""),ROUND((SUM(Form4!E139,Form4!F139)/140)*100,0),"")</f>
        <v/>
      </c>
      <c r="G139" s="1" t="str">
        <f>IF(Analysis4[Bio]="","",RANK(Analysis4[[#This Row],[Bio]],Analysis4[Bio],0))</f>
        <v/>
      </c>
      <c r="H13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39" s="1" t="str">
        <f>IF(OR(Form4!G139&lt;&gt;"",Form4!H139&lt;&gt;""),ROUND((SUM(Form4!G139,Form4!H139)/140)*100,0),"")</f>
        <v/>
      </c>
      <c r="J139" s="1" t="str">
        <f>IF(Analysis4[[#This Row],[Chem]]="","",RANK(Analysis4[[#This Row],[Chem]],Analysis4[Chem],0))</f>
        <v/>
      </c>
      <c r="K13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39" s="1" t="str">
        <f>IF(OR(Form4!I139&lt;&gt;"",Form4!J139&lt;&gt;"",Form4!K139&lt;&gt;""),ROUND((SUM(Form4!I139:'Form4'!K139)/220)*100,0),"")</f>
        <v/>
      </c>
      <c r="M139" s="1" t="str">
        <f>IF(Analysis4[Chi]="","",RANK(Analysis4[[#This Row],[Chi]],Analysis4[Chi],0))</f>
        <v/>
      </c>
      <c r="N13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39" s="1" t="str">
        <f>IF(OR(Form4!L139&lt;&gt;"",Form4!M139&lt;&gt;"",Form4!N139&lt;&gt;""),ROUND((SUM(Form4!L139:'Form4'!N139)/200)*100,0),"")</f>
        <v/>
      </c>
      <c r="P139" s="1" t="str">
        <f>IF(Analysis4[Eng]="","",RANK(Analysis4[[#This Row],[Eng]],Analysis4[Eng],))</f>
        <v/>
      </c>
      <c r="Q13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39" s="1" t="str">
        <f>IF(OR(Form4!O139&lt;&gt;"",Form4!P139&lt;&gt;""),ROUND((SUM(Form4!O139,Form4!P139)/210)*100,0),"")</f>
        <v/>
      </c>
      <c r="S139" s="1" t="str">
        <f>IF(Analysis4[[#This Row],[Geo]]="","",RANK(Analysis4[Geo],Analysis4[Geo],0))</f>
        <v/>
      </c>
      <c r="T13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39" s="1" t="str">
        <f>IF(OR(Form4!Q139&lt;&gt;"",Form4!R139&lt;&gt;""),ROUND((SUM(Form4!Q139,Form4!R139)/150)*100,0),"")</f>
        <v/>
      </c>
      <c r="V139" s="1" t="str">
        <f>IF(Analysis4[His]="","",RANK(Analysis4[[#This Row],[His]], Analysis4[His],0))</f>
        <v/>
      </c>
      <c r="W13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39" s="1" t="str">
        <f>IF(OR(Form4!S139&lt;&gt;"",Form4!T139&lt;&gt;""),ROUND((SUM(Form4!S139,Form4!T139)/200)*100,0),"")</f>
        <v/>
      </c>
      <c r="Y139" s="1" t="str">
        <f>IF(Analysis4[Maths]="","",RANK(Analysis4[[#This Row],[Maths]],Analysis4[Maths],0))</f>
        <v/>
      </c>
      <c r="Z13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39" s="1" t="str">
        <f>IF(OR(Form4!U139&lt;&gt;"",Form4!V139&lt;&gt;""),ROUND((SUM(Form4!U139,Form4!V139)/140)*100,0), "")</f>
        <v/>
      </c>
      <c r="AB139" s="1" t="str">
        <f>IF(Analysis4[[#This Row],[Phy]]="","",RANK(Analysis4[[#This Row],[Phy]],Analysis4[Phy],0))</f>
        <v/>
      </c>
      <c r="AC13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39" s="1" t="str">
        <f>IF(OR(Form4!W139&lt;&gt;"",Form4!X139&lt;&gt;""),ROUND((SUM(Form4!W139,Form4!X139)/150)*100,0), "")</f>
        <v/>
      </c>
      <c r="AE139" s="1" t="str">
        <f>IF(Analysis4[Sod]="","",RANK(Analysis4[[#This Row],[Sod]],Analysis4[Sod], 0))</f>
        <v/>
      </c>
      <c r="AF13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39" s="1" t="str">
        <f>IF(OR(Form4!Y139&lt;&gt;"",Form4!Z139&lt;&gt;""),ROUND((SUM(Form4!Y139,Form4!Z139)/170)*100,0), "")</f>
        <v/>
      </c>
      <c r="AH139" s="1" t="str">
        <f>IF(Analysis4[Bk]="","",RANK(Analysis4[[#This Row],[Bk]],Analysis4[Bk], 0))</f>
        <v/>
      </c>
      <c r="AI13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39" s="1"/>
      <c r="AK139" s="1"/>
    </row>
    <row r="140" spans="1:37" x14ac:dyDescent="0.25">
      <c r="A140" s="1" t="str">
        <f>IF(Form4!A140="","",Form4!A140)</f>
        <v/>
      </c>
      <c r="B140" s="1" t="str">
        <f>IF(Form4!B140="","",Form4!B140)</f>
        <v/>
      </c>
      <c r="C140" s="1" t="str">
        <f>IF(OR(Form4!C140&lt;&gt;"",Form4!D140&lt;&gt;"" ),ROUND(((Form4!C140+Form4!D140)/140)*100,0),"")</f>
        <v/>
      </c>
      <c r="D140" s="1" t="str">
        <f>IF(Analysis4[[#This Row],[Agr]]="","",RANK(Analysis4[[#This Row],[Agr]],Analysis4[Agr],0))</f>
        <v/>
      </c>
      <c r="E14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0" s="1" t="str">
        <f>IF(OR(Form4!E140&lt;&gt;"",Form4!F140&lt;&gt;""),ROUND((SUM(Form4!E140,Form4!F140)/140)*100,0),"")</f>
        <v/>
      </c>
      <c r="G140" s="1" t="str">
        <f>IF(Analysis4[Bio]="","",RANK(Analysis4[[#This Row],[Bio]],Analysis4[Bio],0))</f>
        <v/>
      </c>
      <c r="H14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0" s="1" t="str">
        <f>IF(OR(Form4!G140&lt;&gt;"",Form4!H140&lt;&gt;""),ROUND((SUM(Form4!G140,Form4!H140)/140)*100,0),"")</f>
        <v/>
      </c>
      <c r="J140" s="1" t="str">
        <f>IF(Analysis4[[#This Row],[Chem]]="","",RANK(Analysis4[[#This Row],[Chem]],Analysis4[Chem],0))</f>
        <v/>
      </c>
      <c r="K14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0" s="1" t="str">
        <f>IF(OR(Form4!I140&lt;&gt;"",Form4!J140&lt;&gt;"",Form4!K140&lt;&gt;""),ROUND((SUM(Form4!I140:'Form4'!K140)/220)*100,0),"")</f>
        <v/>
      </c>
      <c r="M140" s="1" t="str">
        <f>IF(Analysis4[Chi]="","",RANK(Analysis4[[#This Row],[Chi]],Analysis4[Chi],0))</f>
        <v/>
      </c>
      <c r="N14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0" s="1" t="str">
        <f>IF(OR(Form4!L140&lt;&gt;"",Form4!M140&lt;&gt;"",Form4!N140&lt;&gt;""),ROUND((SUM(Form4!L140:'Form4'!N140)/200)*100,0),"")</f>
        <v/>
      </c>
      <c r="P140" s="1" t="str">
        <f>IF(Analysis4[Eng]="","",RANK(Analysis4[[#This Row],[Eng]],Analysis4[Eng],))</f>
        <v/>
      </c>
      <c r="Q14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0" s="1" t="str">
        <f>IF(OR(Form4!O140&lt;&gt;"",Form4!P140&lt;&gt;""),ROUND((SUM(Form4!O140,Form4!P140)/210)*100,0),"")</f>
        <v/>
      </c>
      <c r="S140" s="1" t="str">
        <f>IF(Analysis4[[#This Row],[Geo]]="","",RANK(Analysis4[Geo],Analysis4[Geo],0))</f>
        <v/>
      </c>
      <c r="T14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0" s="1" t="str">
        <f>IF(OR(Form4!Q140&lt;&gt;"",Form4!R140&lt;&gt;""),ROUND((SUM(Form4!Q140,Form4!R140)/150)*100,0),"")</f>
        <v/>
      </c>
      <c r="V140" s="1" t="str">
        <f>IF(Analysis4[His]="","",RANK(Analysis4[[#This Row],[His]], Analysis4[His],0))</f>
        <v/>
      </c>
      <c r="W14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0" s="1" t="str">
        <f>IF(OR(Form4!S140&lt;&gt;"",Form4!T140&lt;&gt;""),ROUND((SUM(Form4!S140,Form4!T140)/200)*100,0),"")</f>
        <v/>
      </c>
      <c r="Y140" s="1" t="str">
        <f>IF(Analysis4[Maths]="","",RANK(Analysis4[[#This Row],[Maths]],Analysis4[Maths],0))</f>
        <v/>
      </c>
      <c r="Z14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0" s="1" t="str">
        <f>IF(OR(Form4!U140&lt;&gt;"",Form4!V140&lt;&gt;""),ROUND((SUM(Form4!U140,Form4!V140)/140)*100,0), "")</f>
        <v/>
      </c>
      <c r="AB140" s="1" t="str">
        <f>IF(Analysis4[[#This Row],[Phy]]="","",RANK(Analysis4[[#This Row],[Phy]],Analysis4[Phy],0))</f>
        <v/>
      </c>
      <c r="AC14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0" s="1" t="str">
        <f>IF(OR(Form4!W140&lt;&gt;"",Form4!X140&lt;&gt;""),ROUND((SUM(Form4!W140,Form4!X140)/150)*100,0), "")</f>
        <v/>
      </c>
      <c r="AE140" s="1" t="str">
        <f>IF(Analysis4[Sod]="","",RANK(Analysis4[[#This Row],[Sod]],Analysis4[Sod], 0))</f>
        <v/>
      </c>
      <c r="AF14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0" s="1" t="str">
        <f>IF(OR(Form4!Y140&lt;&gt;"",Form4!Z140&lt;&gt;""),ROUND((SUM(Form4!Y140,Form4!Z140)/170)*100,0), "")</f>
        <v/>
      </c>
      <c r="AH140" s="1" t="str">
        <f>IF(Analysis4[Bk]="","",RANK(Analysis4[[#This Row],[Bk]],Analysis4[Bk], 0))</f>
        <v/>
      </c>
      <c r="AI14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0" s="1"/>
      <c r="AK140" s="1"/>
    </row>
    <row r="141" spans="1:37" x14ac:dyDescent="0.25">
      <c r="A141" s="1" t="str">
        <f>IF(Form4!A141="","",Form4!A141)</f>
        <v/>
      </c>
      <c r="B141" s="1" t="str">
        <f>IF(Form4!B141="","",Form4!B141)</f>
        <v/>
      </c>
      <c r="C141" s="1" t="str">
        <f>IF(OR(Form4!C141&lt;&gt;"",Form4!D141&lt;&gt;"" ),ROUND(((Form4!C141+Form4!D141)/140)*100,0),"")</f>
        <v/>
      </c>
      <c r="D141" s="1" t="str">
        <f>IF(Analysis4[[#This Row],[Agr]]="","",RANK(Analysis4[[#This Row],[Agr]],Analysis4[Agr],0))</f>
        <v/>
      </c>
      <c r="E14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1" s="1" t="str">
        <f>IF(OR(Form4!E141&lt;&gt;"",Form4!F141&lt;&gt;""),ROUND((SUM(Form4!E141,Form4!F141)/140)*100,0),"")</f>
        <v/>
      </c>
      <c r="G141" s="1" t="str">
        <f>IF(Analysis4[Bio]="","",RANK(Analysis4[[#This Row],[Bio]],Analysis4[Bio],0))</f>
        <v/>
      </c>
      <c r="H14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1" s="1" t="str">
        <f>IF(OR(Form4!G141&lt;&gt;"",Form4!H141&lt;&gt;""),ROUND((SUM(Form4!G141,Form4!H141)/140)*100,0),"")</f>
        <v/>
      </c>
      <c r="J141" s="1" t="str">
        <f>IF(Analysis4[[#This Row],[Chem]]="","",RANK(Analysis4[[#This Row],[Chem]],Analysis4[Chem],0))</f>
        <v/>
      </c>
      <c r="K14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1" s="1" t="str">
        <f>IF(OR(Form4!I141&lt;&gt;"",Form4!J141&lt;&gt;"",Form4!K141&lt;&gt;""),ROUND((SUM(Form4!I141:'Form4'!K141)/220)*100,0),"")</f>
        <v/>
      </c>
      <c r="M141" s="1" t="str">
        <f>IF(Analysis4[Chi]="","",RANK(Analysis4[[#This Row],[Chi]],Analysis4[Chi],0))</f>
        <v/>
      </c>
      <c r="N14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1" s="1" t="str">
        <f>IF(OR(Form4!L141&lt;&gt;"",Form4!M141&lt;&gt;"",Form4!N141&lt;&gt;""),ROUND((SUM(Form4!L141:'Form4'!N141)/200)*100,0),"")</f>
        <v/>
      </c>
      <c r="P141" s="1" t="str">
        <f>IF(Analysis4[Eng]="","",RANK(Analysis4[[#This Row],[Eng]],Analysis4[Eng],))</f>
        <v/>
      </c>
      <c r="Q14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1" s="1" t="str">
        <f>IF(OR(Form4!O141&lt;&gt;"",Form4!P141&lt;&gt;""),ROUND((SUM(Form4!O141,Form4!P141)/210)*100,0),"")</f>
        <v/>
      </c>
      <c r="S141" s="1" t="str">
        <f>IF(Analysis4[[#This Row],[Geo]]="","",RANK(Analysis4[Geo],Analysis4[Geo],0))</f>
        <v/>
      </c>
      <c r="T14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1" s="1" t="str">
        <f>IF(OR(Form4!Q141&lt;&gt;"",Form4!R141&lt;&gt;""),ROUND((SUM(Form4!Q141,Form4!R141)/150)*100,0),"")</f>
        <v/>
      </c>
      <c r="V141" s="1" t="str">
        <f>IF(Analysis4[His]="","",RANK(Analysis4[[#This Row],[His]], Analysis4[His],0))</f>
        <v/>
      </c>
      <c r="W14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1" s="1" t="str">
        <f>IF(OR(Form4!S141&lt;&gt;"",Form4!T141&lt;&gt;""),ROUND((SUM(Form4!S141,Form4!T141)/200)*100,0),"")</f>
        <v/>
      </c>
      <c r="Y141" s="1" t="str">
        <f>IF(Analysis4[Maths]="","",RANK(Analysis4[[#This Row],[Maths]],Analysis4[Maths],0))</f>
        <v/>
      </c>
      <c r="Z14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1" s="1" t="str">
        <f>IF(OR(Form4!U141&lt;&gt;"",Form4!V141&lt;&gt;""),ROUND((SUM(Form4!U141,Form4!V141)/140)*100,0), "")</f>
        <v/>
      </c>
      <c r="AB141" s="1" t="str">
        <f>IF(Analysis4[[#This Row],[Phy]]="","",RANK(Analysis4[[#This Row],[Phy]],Analysis4[Phy],0))</f>
        <v/>
      </c>
      <c r="AC14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1" s="1" t="str">
        <f>IF(OR(Form4!W141&lt;&gt;"",Form4!X141&lt;&gt;""),ROUND((SUM(Form4!W141,Form4!X141)/150)*100,0), "")</f>
        <v/>
      </c>
      <c r="AE141" s="1" t="str">
        <f>IF(Analysis4[Sod]="","",RANK(Analysis4[[#This Row],[Sod]],Analysis4[Sod], 0))</f>
        <v/>
      </c>
      <c r="AF14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1" s="1" t="str">
        <f>IF(OR(Form4!Y141&lt;&gt;"",Form4!Z141&lt;&gt;""),ROUND((SUM(Form4!Y141,Form4!Z141)/170)*100,0), "")</f>
        <v/>
      </c>
      <c r="AH141" s="1" t="str">
        <f>IF(Analysis4[Bk]="","",RANK(Analysis4[[#This Row],[Bk]],Analysis4[Bk], 0))</f>
        <v/>
      </c>
      <c r="AI14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1" s="1"/>
      <c r="AK141" s="1"/>
    </row>
    <row r="142" spans="1:37" x14ac:dyDescent="0.25">
      <c r="A142" s="1" t="str">
        <f>IF(Form4!A142="","",Form4!A142)</f>
        <v/>
      </c>
      <c r="B142" s="1" t="str">
        <f>IF(Form4!B142="","",Form4!B142)</f>
        <v/>
      </c>
      <c r="C142" s="1" t="str">
        <f>IF(OR(Form4!C142&lt;&gt;"",Form4!D142&lt;&gt;"" ),ROUND(((Form4!C142+Form4!D142)/140)*100,0),"")</f>
        <v/>
      </c>
      <c r="D142" s="1" t="str">
        <f>IF(Analysis4[[#This Row],[Agr]]="","",RANK(Analysis4[[#This Row],[Agr]],Analysis4[Agr],0))</f>
        <v/>
      </c>
      <c r="E14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2" s="1" t="str">
        <f>IF(OR(Form4!E142&lt;&gt;"",Form4!F142&lt;&gt;""),ROUND((SUM(Form4!E142,Form4!F142)/140)*100,0),"")</f>
        <v/>
      </c>
      <c r="G142" s="1" t="str">
        <f>IF(Analysis4[Bio]="","",RANK(Analysis4[[#This Row],[Bio]],Analysis4[Bio],0))</f>
        <v/>
      </c>
      <c r="H14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2" s="1" t="str">
        <f>IF(OR(Form4!G142&lt;&gt;"",Form4!H142&lt;&gt;""),ROUND((SUM(Form4!G142,Form4!H142)/140)*100,0),"")</f>
        <v/>
      </c>
      <c r="J142" s="1" t="str">
        <f>IF(Analysis4[[#This Row],[Chem]]="","",RANK(Analysis4[[#This Row],[Chem]],Analysis4[Chem],0))</f>
        <v/>
      </c>
      <c r="K14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2" s="1" t="str">
        <f>IF(OR(Form4!I142&lt;&gt;"",Form4!J142&lt;&gt;"",Form4!K142&lt;&gt;""),ROUND((SUM(Form4!I142:'Form4'!K142)/220)*100,0),"")</f>
        <v/>
      </c>
      <c r="M142" s="1" t="str">
        <f>IF(Analysis4[Chi]="","",RANK(Analysis4[[#This Row],[Chi]],Analysis4[Chi],0))</f>
        <v/>
      </c>
      <c r="N14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2" s="1" t="str">
        <f>IF(OR(Form4!L142&lt;&gt;"",Form4!M142&lt;&gt;"",Form4!N142&lt;&gt;""),ROUND((SUM(Form4!L142:'Form4'!N142)/200)*100,0),"")</f>
        <v/>
      </c>
      <c r="P142" s="1" t="str">
        <f>IF(Analysis4[Eng]="","",RANK(Analysis4[[#This Row],[Eng]],Analysis4[Eng],))</f>
        <v/>
      </c>
      <c r="Q14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2" s="1" t="str">
        <f>IF(OR(Form4!O142&lt;&gt;"",Form4!P142&lt;&gt;""),ROUND((SUM(Form4!O142,Form4!P142)/210)*100,0),"")</f>
        <v/>
      </c>
      <c r="S142" s="1" t="str">
        <f>IF(Analysis4[[#This Row],[Geo]]="","",RANK(Analysis4[Geo],Analysis4[Geo],0))</f>
        <v/>
      </c>
      <c r="T14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2" s="1" t="str">
        <f>IF(OR(Form4!Q142&lt;&gt;"",Form4!R142&lt;&gt;""),ROUND((SUM(Form4!Q142,Form4!R142)/150)*100,0),"")</f>
        <v/>
      </c>
      <c r="V142" s="1" t="str">
        <f>IF(Analysis4[His]="","",RANK(Analysis4[[#This Row],[His]], Analysis4[His],0))</f>
        <v/>
      </c>
      <c r="W14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2" s="1" t="str">
        <f>IF(OR(Form4!S142&lt;&gt;"",Form4!T142&lt;&gt;""),ROUND((SUM(Form4!S142,Form4!T142)/200)*100,0),"")</f>
        <v/>
      </c>
      <c r="Y142" s="1" t="str">
        <f>IF(Analysis4[Maths]="","",RANK(Analysis4[[#This Row],[Maths]],Analysis4[Maths],0))</f>
        <v/>
      </c>
      <c r="Z14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2" s="1" t="str">
        <f>IF(OR(Form4!U142&lt;&gt;"",Form4!V142&lt;&gt;""),ROUND((SUM(Form4!U142,Form4!V142)/140)*100,0), "")</f>
        <v/>
      </c>
      <c r="AB142" s="1" t="str">
        <f>IF(Analysis4[[#This Row],[Phy]]="","",RANK(Analysis4[[#This Row],[Phy]],Analysis4[Phy],0))</f>
        <v/>
      </c>
      <c r="AC14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2" s="1" t="str">
        <f>IF(OR(Form4!W142&lt;&gt;"",Form4!X142&lt;&gt;""),ROUND((SUM(Form4!W142,Form4!X142)/150)*100,0), "")</f>
        <v/>
      </c>
      <c r="AE142" s="1" t="str">
        <f>IF(Analysis4[Sod]="","",RANK(Analysis4[[#This Row],[Sod]],Analysis4[Sod], 0))</f>
        <v/>
      </c>
      <c r="AF14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2" s="1" t="str">
        <f>IF(OR(Form4!Y142&lt;&gt;"",Form4!Z142&lt;&gt;""),ROUND((SUM(Form4!Y142,Form4!Z142)/170)*100,0), "")</f>
        <v/>
      </c>
      <c r="AH142" s="1" t="str">
        <f>IF(Analysis4[Bk]="","",RANK(Analysis4[[#This Row],[Bk]],Analysis4[Bk], 0))</f>
        <v/>
      </c>
      <c r="AI14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2" s="1"/>
      <c r="AK142" s="1"/>
    </row>
    <row r="143" spans="1:37" x14ac:dyDescent="0.25">
      <c r="A143" s="1" t="str">
        <f>IF(Form4!A143="","",Form4!A143)</f>
        <v/>
      </c>
      <c r="B143" s="1" t="str">
        <f>IF(Form4!B143="","",Form4!B143)</f>
        <v/>
      </c>
      <c r="C143" s="1" t="str">
        <f>IF(OR(Form4!C143&lt;&gt;"",Form4!D143&lt;&gt;"" ),ROUND(((Form4!C143+Form4!D143)/140)*100,0),"")</f>
        <v/>
      </c>
      <c r="D143" s="1" t="str">
        <f>IF(Analysis4[[#This Row],[Agr]]="","",RANK(Analysis4[[#This Row],[Agr]],Analysis4[Agr],0))</f>
        <v/>
      </c>
      <c r="E14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3" s="1" t="str">
        <f>IF(OR(Form4!E143&lt;&gt;"",Form4!F143&lt;&gt;""),ROUND((SUM(Form4!E143,Form4!F143)/140)*100,0),"")</f>
        <v/>
      </c>
      <c r="G143" s="1" t="str">
        <f>IF(Analysis4[Bio]="","",RANK(Analysis4[[#This Row],[Bio]],Analysis4[Bio],0))</f>
        <v/>
      </c>
      <c r="H14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3" s="1" t="str">
        <f>IF(OR(Form4!G143&lt;&gt;"",Form4!H143&lt;&gt;""),ROUND((SUM(Form4!G143,Form4!H143)/140)*100,0),"")</f>
        <v/>
      </c>
      <c r="J143" s="1" t="str">
        <f>IF(Analysis4[[#This Row],[Chem]]="","",RANK(Analysis4[[#This Row],[Chem]],Analysis4[Chem],0))</f>
        <v/>
      </c>
      <c r="K14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3" s="1" t="str">
        <f>IF(OR(Form4!I143&lt;&gt;"",Form4!J143&lt;&gt;"",Form4!K143&lt;&gt;""),ROUND((SUM(Form4!I143:'Form4'!K143)/220)*100,0),"")</f>
        <v/>
      </c>
      <c r="M143" s="1" t="str">
        <f>IF(Analysis4[Chi]="","",RANK(Analysis4[[#This Row],[Chi]],Analysis4[Chi],0))</f>
        <v/>
      </c>
      <c r="N14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3" s="1" t="str">
        <f>IF(OR(Form4!L143&lt;&gt;"",Form4!M143&lt;&gt;"",Form4!N143&lt;&gt;""),ROUND((SUM(Form4!L143:'Form4'!N143)/200)*100,0),"")</f>
        <v/>
      </c>
      <c r="P143" s="1" t="str">
        <f>IF(Analysis4[Eng]="","",RANK(Analysis4[[#This Row],[Eng]],Analysis4[Eng],))</f>
        <v/>
      </c>
      <c r="Q14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3" s="1" t="str">
        <f>IF(OR(Form4!O143&lt;&gt;"",Form4!P143&lt;&gt;""),ROUND((SUM(Form4!O143,Form4!P143)/210)*100,0),"")</f>
        <v/>
      </c>
      <c r="S143" s="1" t="str">
        <f>IF(Analysis4[[#This Row],[Geo]]="","",RANK(Analysis4[Geo],Analysis4[Geo],0))</f>
        <v/>
      </c>
      <c r="T14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3" s="1" t="str">
        <f>IF(OR(Form4!Q143&lt;&gt;"",Form4!R143&lt;&gt;""),ROUND((SUM(Form4!Q143,Form4!R143)/150)*100,0),"")</f>
        <v/>
      </c>
      <c r="V143" s="1" t="str">
        <f>IF(Analysis4[His]="","",RANK(Analysis4[[#This Row],[His]], Analysis4[His],0))</f>
        <v/>
      </c>
      <c r="W14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3" s="1" t="str">
        <f>IF(OR(Form4!S143&lt;&gt;"",Form4!T143&lt;&gt;""),ROUND((SUM(Form4!S143,Form4!T143)/200)*100,0),"")</f>
        <v/>
      </c>
      <c r="Y143" s="1" t="str">
        <f>IF(Analysis4[Maths]="","",RANK(Analysis4[[#This Row],[Maths]],Analysis4[Maths],0))</f>
        <v/>
      </c>
      <c r="Z14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3" s="1" t="str">
        <f>IF(OR(Form4!U143&lt;&gt;"",Form4!V143&lt;&gt;""),ROUND((SUM(Form4!U143,Form4!V143)/140)*100,0), "")</f>
        <v/>
      </c>
      <c r="AB143" s="1" t="str">
        <f>IF(Analysis4[[#This Row],[Phy]]="","",RANK(Analysis4[[#This Row],[Phy]],Analysis4[Phy],0))</f>
        <v/>
      </c>
      <c r="AC14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3" s="1" t="str">
        <f>IF(OR(Form4!W143&lt;&gt;"",Form4!X143&lt;&gt;""),ROUND((SUM(Form4!W143,Form4!X143)/150)*100,0), "")</f>
        <v/>
      </c>
      <c r="AE143" s="1" t="str">
        <f>IF(Analysis4[Sod]="","",RANK(Analysis4[[#This Row],[Sod]],Analysis4[Sod], 0))</f>
        <v/>
      </c>
      <c r="AF14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3" s="1" t="str">
        <f>IF(OR(Form4!Y143&lt;&gt;"",Form4!Z143&lt;&gt;""),ROUND((SUM(Form4!Y143,Form4!Z143)/170)*100,0), "")</f>
        <v/>
      </c>
      <c r="AH143" s="1" t="str">
        <f>IF(Analysis4[Bk]="","",RANK(Analysis4[[#This Row],[Bk]],Analysis4[Bk], 0))</f>
        <v/>
      </c>
      <c r="AI14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3" s="1"/>
      <c r="AK143" s="1"/>
    </row>
    <row r="144" spans="1:37" x14ac:dyDescent="0.25">
      <c r="A144" s="1" t="str">
        <f>IF(Form4!A144="","",Form4!A144)</f>
        <v/>
      </c>
      <c r="B144" s="1" t="str">
        <f>IF(Form4!B144="","",Form4!B144)</f>
        <v/>
      </c>
      <c r="C144" s="1" t="str">
        <f>IF(OR(Form4!C144&lt;&gt;"",Form4!D144&lt;&gt;"" ),ROUND(((Form4!C144+Form4!D144)/140)*100,0),"")</f>
        <v/>
      </c>
      <c r="D144" s="1" t="str">
        <f>IF(Analysis4[[#This Row],[Agr]]="","",RANK(Analysis4[[#This Row],[Agr]],Analysis4[Agr],0))</f>
        <v/>
      </c>
      <c r="E14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4" s="1" t="str">
        <f>IF(OR(Form4!E144&lt;&gt;"",Form4!F144&lt;&gt;""),ROUND((SUM(Form4!E144,Form4!F144)/140)*100,0),"")</f>
        <v/>
      </c>
      <c r="G144" s="1" t="str">
        <f>IF(Analysis4[Bio]="","",RANK(Analysis4[[#This Row],[Bio]],Analysis4[Bio],0))</f>
        <v/>
      </c>
      <c r="H14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4" s="1" t="str">
        <f>IF(OR(Form4!G144&lt;&gt;"",Form4!H144&lt;&gt;""),ROUND((SUM(Form4!G144,Form4!H144)/140)*100,0),"")</f>
        <v/>
      </c>
      <c r="J144" s="1" t="str">
        <f>IF(Analysis4[[#This Row],[Chem]]="","",RANK(Analysis4[[#This Row],[Chem]],Analysis4[Chem],0))</f>
        <v/>
      </c>
      <c r="K14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4" s="1" t="str">
        <f>IF(OR(Form4!I144&lt;&gt;"",Form4!J144&lt;&gt;"",Form4!K144&lt;&gt;""),ROUND((SUM(Form4!I144:'Form4'!K144)/220)*100,0),"")</f>
        <v/>
      </c>
      <c r="M144" s="1" t="str">
        <f>IF(Analysis4[Chi]="","",RANK(Analysis4[[#This Row],[Chi]],Analysis4[Chi],0))</f>
        <v/>
      </c>
      <c r="N14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4" s="1" t="str">
        <f>IF(OR(Form4!L144&lt;&gt;"",Form4!M144&lt;&gt;"",Form4!N144&lt;&gt;""),ROUND((SUM(Form4!L144:'Form4'!N144)/200)*100,0),"")</f>
        <v/>
      </c>
      <c r="P144" s="1" t="str">
        <f>IF(Analysis4[Eng]="","",RANK(Analysis4[[#This Row],[Eng]],Analysis4[Eng],))</f>
        <v/>
      </c>
      <c r="Q14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4" s="1" t="str">
        <f>IF(OR(Form4!O144&lt;&gt;"",Form4!P144&lt;&gt;""),ROUND((SUM(Form4!O144,Form4!P144)/210)*100,0),"")</f>
        <v/>
      </c>
      <c r="S144" s="1" t="str">
        <f>IF(Analysis4[[#This Row],[Geo]]="","",RANK(Analysis4[Geo],Analysis4[Geo],0))</f>
        <v/>
      </c>
      <c r="T14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4" s="1" t="str">
        <f>IF(OR(Form4!Q144&lt;&gt;"",Form4!R144&lt;&gt;""),ROUND((SUM(Form4!Q144,Form4!R144)/150)*100,0),"")</f>
        <v/>
      </c>
      <c r="V144" s="1" t="str">
        <f>IF(Analysis4[His]="","",RANK(Analysis4[[#This Row],[His]], Analysis4[His],0))</f>
        <v/>
      </c>
      <c r="W14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4" s="1" t="str">
        <f>IF(OR(Form4!S144&lt;&gt;"",Form4!T144&lt;&gt;""),ROUND((SUM(Form4!S144,Form4!T144)/200)*100,0),"")</f>
        <v/>
      </c>
      <c r="Y144" s="1" t="str">
        <f>IF(Analysis4[Maths]="","",RANK(Analysis4[[#This Row],[Maths]],Analysis4[Maths],0))</f>
        <v/>
      </c>
      <c r="Z14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4" s="1" t="str">
        <f>IF(OR(Form4!U144&lt;&gt;"",Form4!V144&lt;&gt;""),ROUND((SUM(Form4!U144,Form4!V144)/140)*100,0), "")</f>
        <v/>
      </c>
      <c r="AB144" s="1" t="str">
        <f>IF(Analysis4[[#This Row],[Phy]]="","",RANK(Analysis4[[#This Row],[Phy]],Analysis4[Phy],0))</f>
        <v/>
      </c>
      <c r="AC14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4" s="1" t="str">
        <f>IF(OR(Form4!W144&lt;&gt;"",Form4!X144&lt;&gt;""),ROUND((SUM(Form4!W144,Form4!X144)/150)*100,0), "")</f>
        <v/>
      </c>
      <c r="AE144" s="1" t="str">
        <f>IF(Analysis4[Sod]="","",RANK(Analysis4[[#This Row],[Sod]],Analysis4[Sod], 0))</f>
        <v/>
      </c>
      <c r="AF14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4" s="1" t="str">
        <f>IF(OR(Form4!Y144&lt;&gt;"",Form4!Z144&lt;&gt;""),ROUND((SUM(Form4!Y144,Form4!Z144)/170)*100,0), "")</f>
        <v/>
      </c>
      <c r="AH144" s="1" t="str">
        <f>IF(Analysis4[Bk]="","",RANK(Analysis4[[#This Row],[Bk]],Analysis4[Bk], 0))</f>
        <v/>
      </c>
      <c r="AI14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4" s="1"/>
      <c r="AK144" s="1"/>
    </row>
    <row r="145" spans="1:37" x14ac:dyDescent="0.25">
      <c r="A145" s="1" t="str">
        <f>IF(Form4!A145="","",Form4!A145)</f>
        <v/>
      </c>
      <c r="B145" s="1" t="str">
        <f>IF(Form4!B145="","",Form4!B145)</f>
        <v/>
      </c>
      <c r="C145" s="1" t="str">
        <f>IF(OR(Form4!C145&lt;&gt;"",Form4!D145&lt;&gt;"" ),ROUND(((Form4!C145+Form4!D145)/140)*100,0),"")</f>
        <v/>
      </c>
      <c r="D145" s="1" t="str">
        <f>IF(Analysis4[[#This Row],[Agr]]="","",RANK(Analysis4[[#This Row],[Agr]],Analysis4[Agr],0))</f>
        <v/>
      </c>
      <c r="E14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5" s="1" t="str">
        <f>IF(OR(Form4!E145&lt;&gt;"",Form4!F145&lt;&gt;""),ROUND((SUM(Form4!E145,Form4!F145)/140)*100,0),"")</f>
        <v/>
      </c>
      <c r="G145" s="1" t="str">
        <f>IF(Analysis4[Bio]="","",RANK(Analysis4[[#This Row],[Bio]],Analysis4[Bio],0))</f>
        <v/>
      </c>
      <c r="H14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5" s="1" t="str">
        <f>IF(OR(Form4!G145&lt;&gt;"",Form4!H145&lt;&gt;""),ROUND((SUM(Form4!G145,Form4!H145)/140)*100,0),"")</f>
        <v/>
      </c>
      <c r="J145" s="1" t="str">
        <f>IF(Analysis4[[#This Row],[Chem]]="","",RANK(Analysis4[[#This Row],[Chem]],Analysis4[Chem],0))</f>
        <v/>
      </c>
      <c r="K14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5" s="1" t="str">
        <f>IF(OR(Form4!I145&lt;&gt;"",Form4!J145&lt;&gt;"",Form4!K145&lt;&gt;""),ROUND((SUM(Form4!I145:'Form4'!K145)/220)*100,0),"")</f>
        <v/>
      </c>
      <c r="M145" s="1" t="str">
        <f>IF(Analysis4[Chi]="","",RANK(Analysis4[[#This Row],[Chi]],Analysis4[Chi],0))</f>
        <v/>
      </c>
      <c r="N14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5" s="1" t="str">
        <f>IF(OR(Form4!L145&lt;&gt;"",Form4!M145&lt;&gt;"",Form4!N145&lt;&gt;""),ROUND((SUM(Form4!L145:'Form4'!N145)/200)*100,0),"")</f>
        <v/>
      </c>
      <c r="P145" s="1" t="str">
        <f>IF(Analysis4[Eng]="","",RANK(Analysis4[[#This Row],[Eng]],Analysis4[Eng],))</f>
        <v/>
      </c>
      <c r="Q14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5" s="1" t="str">
        <f>IF(OR(Form4!O145&lt;&gt;"",Form4!P145&lt;&gt;""),ROUND((SUM(Form4!O145,Form4!P145)/210)*100,0),"")</f>
        <v/>
      </c>
      <c r="S145" s="1" t="str">
        <f>IF(Analysis4[[#This Row],[Geo]]="","",RANK(Analysis4[Geo],Analysis4[Geo],0))</f>
        <v/>
      </c>
      <c r="T14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5" s="1" t="str">
        <f>IF(OR(Form4!Q145&lt;&gt;"",Form4!R145&lt;&gt;""),ROUND((SUM(Form4!Q145,Form4!R145)/150)*100,0),"")</f>
        <v/>
      </c>
      <c r="V145" s="1" t="str">
        <f>IF(Analysis4[His]="","",RANK(Analysis4[[#This Row],[His]], Analysis4[His],0))</f>
        <v/>
      </c>
      <c r="W14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5" s="1" t="str">
        <f>IF(OR(Form4!S145&lt;&gt;"",Form4!T145&lt;&gt;""),ROUND((SUM(Form4!S145,Form4!T145)/200)*100,0),"")</f>
        <v/>
      </c>
      <c r="Y145" s="1" t="str">
        <f>IF(Analysis4[Maths]="","",RANK(Analysis4[[#This Row],[Maths]],Analysis4[Maths],0))</f>
        <v/>
      </c>
      <c r="Z14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5" s="1" t="str">
        <f>IF(OR(Form4!U145&lt;&gt;"",Form4!V145&lt;&gt;""),ROUND((SUM(Form4!U145,Form4!V145)/140)*100,0), "")</f>
        <v/>
      </c>
      <c r="AB145" s="1" t="str">
        <f>IF(Analysis4[[#This Row],[Phy]]="","",RANK(Analysis4[[#This Row],[Phy]],Analysis4[Phy],0))</f>
        <v/>
      </c>
      <c r="AC14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5" s="1" t="str">
        <f>IF(OR(Form4!W145&lt;&gt;"",Form4!X145&lt;&gt;""),ROUND((SUM(Form4!W145,Form4!X145)/150)*100,0), "")</f>
        <v/>
      </c>
      <c r="AE145" s="1" t="str">
        <f>IF(Analysis4[Sod]="","",RANK(Analysis4[[#This Row],[Sod]],Analysis4[Sod], 0))</f>
        <v/>
      </c>
      <c r="AF14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5" s="1" t="str">
        <f>IF(OR(Form4!Y145&lt;&gt;"",Form4!Z145&lt;&gt;""),ROUND((SUM(Form4!Y145,Form4!Z145)/170)*100,0), "")</f>
        <v/>
      </c>
      <c r="AH145" s="1" t="str">
        <f>IF(Analysis4[Bk]="","",RANK(Analysis4[[#This Row],[Bk]],Analysis4[Bk], 0))</f>
        <v/>
      </c>
      <c r="AI14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5" s="1"/>
      <c r="AK145" s="1"/>
    </row>
    <row r="146" spans="1:37" x14ac:dyDescent="0.25">
      <c r="A146" s="1" t="str">
        <f>IF(Form4!A146="","",Form4!A146)</f>
        <v/>
      </c>
      <c r="B146" s="1" t="str">
        <f>IF(Form4!B146="","",Form4!B146)</f>
        <v/>
      </c>
      <c r="C146" s="1" t="str">
        <f>IF(OR(Form4!C146&lt;&gt;"",Form4!D146&lt;&gt;"" ),ROUND(((Form4!C146+Form4!D146)/140)*100,0),"")</f>
        <v/>
      </c>
      <c r="D146" s="1" t="str">
        <f>IF(Analysis4[[#This Row],[Agr]]="","",RANK(Analysis4[[#This Row],[Agr]],Analysis4[Agr],0))</f>
        <v/>
      </c>
      <c r="E14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6" s="1" t="str">
        <f>IF(OR(Form4!E146&lt;&gt;"",Form4!F146&lt;&gt;""),ROUND((SUM(Form4!E146,Form4!F146)/140)*100,0),"")</f>
        <v/>
      </c>
      <c r="G146" s="1" t="str">
        <f>IF(Analysis4[Bio]="","",RANK(Analysis4[[#This Row],[Bio]],Analysis4[Bio],0))</f>
        <v/>
      </c>
      <c r="H14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6" s="1" t="str">
        <f>IF(OR(Form4!G146&lt;&gt;"",Form4!H146&lt;&gt;""),ROUND((SUM(Form4!G146,Form4!H146)/140)*100,0),"")</f>
        <v/>
      </c>
      <c r="J146" s="1" t="str">
        <f>IF(Analysis4[[#This Row],[Chem]]="","",RANK(Analysis4[[#This Row],[Chem]],Analysis4[Chem],0))</f>
        <v/>
      </c>
      <c r="K14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6" s="1" t="str">
        <f>IF(OR(Form4!I146&lt;&gt;"",Form4!J146&lt;&gt;"",Form4!K146&lt;&gt;""),ROUND((SUM(Form4!I146:'Form4'!K146)/220)*100,0),"")</f>
        <v/>
      </c>
      <c r="M146" s="1" t="str">
        <f>IF(Analysis4[Chi]="","",RANK(Analysis4[[#This Row],[Chi]],Analysis4[Chi],0))</f>
        <v/>
      </c>
      <c r="N14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6" s="1" t="str">
        <f>IF(OR(Form4!L146&lt;&gt;"",Form4!M146&lt;&gt;"",Form4!N146&lt;&gt;""),ROUND((SUM(Form4!L146:'Form4'!N146)/200)*100,0),"")</f>
        <v/>
      </c>
      <c r="P146" s="1" t="str">
        <f>IF(Analysis4[Eng]="","",RANK(Analysis4[[#This Row],[Eng]],Analysis4[Eng],))</f>
        <v/>
      </c>
      <c r="Q14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6" s="1" t="str">
        <f>IF(OR(Form4!O146&lt;&gt;"",Form4!P146&lt;&gt;""),ROUND((SUM(Form4!O146,Form4!P146)/210)*100,0),"")</f>
        <v/>
      </c>
      <c r="S146" s="1" t="str">
        <f>IF(Analysis4[[#This Row],[Geo]]="","",RANK(Analysis4[Geo],Analysis4[Geo],0))</f>
        <v/>
      </c>
      <c r="T14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6" s="1" t="str">
        <f>IF(OR(Form4!Q146&lt;&gt;"",Form4!R146&lt;&gt;""),ROUND((SUM(Form4!Q146,Form4!R146)/150)*100,0),"")</f>
        <v/>
      </c>
      <c r="V146" s="1" t="str">
        <f>IF(Analysis4[His]="","",RANK(Analysis4[[#This Row],[His]], Analysis4[His],0))</f>
        <v/>
      </c>
      <c r="W14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6" s="1" t="str">
        <f>IF(OR(Form4!S146&lt;&gt;"",Form4!T146&lt;&gt;""),ROUND((SUM(Form4!S146,Form4!T146)/200)*100,0),"")</f>
        <v/>
      </c>
      <c r="Y146" s="1" t="str">
        <f>IF(Analysis4[Maths]="","",RANK(Analysis4[[#This Row],[Maths]],Analysis4[Maths],0))</f>
        <v/>
      </c>
      <c r="Z14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6" s="1" t="str">
        <f>IF(OR(Form4!U146&lt;&gt;"",Form4!V146&lt;&gt;""),ROUND((SUM(Form4!U146,Form4!V146)/140)*100,0), "")</f>
        <v/>
      </c>
      <c r="AB146" s="1" t="str">
        <f>IF(Analysis4[[#This Row],[Phy]]="","",RANK(Analysis4[[#This Row],[Phy]],Analysis4[Phy],0))</f>
        <v/>
      </c>
      <c r="AC14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6" s="1" t="str">
        <f>IF(OR(Form4!W146&lt;&gt;"",Form4!X146&lt;&gt;""),ROUND((SUM(Form4!W146,Form4!X146)/150)*100,0), "")</f>
        <v/>
      </c>
      <c r="AE146" s="1" t="str">
        <f>IF(Analysis4[Sod]="","",RANK(Analysis4[[#This Row],[Sod]],Analysis4[Sod], 0))</f>
        <v/>
      </c>
      <c r="AF14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6" s="1" t="str">
        <f>IF(OR(Form4!Y146&lt;&gt;"",Form4!Z146&lt;&gt;""),ROUND((SUM(Form4!Y146,Form4!Z146)/170)*100,0), "")</f>
        <v/>
      </c>
      <c r="AH146" s="1" t="str">
        <f>IF(Analysis4[Bk]="","",RANK(Analysis4[[#This Row],[Bk]],Analysis4[Bk], 0))</f>
        <v/>
      </c>
      <c r="AI14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6" s="1"/>
      <c r="AK146" s="1"/>
    </row>
    <row r="147" spans="1:37" x14ac:dyDescent="0.25">
      <c r="A147" s="1" t="str">
        <f>IF(Form4!A147="","",Form4!A147)</f>
        <v/>
      </c>
      <c r="B147" s="1" t="str">
        <f>IF(Form4!B147="","",Form4!B147)</f>
        <v/>
      </c>
      <c r="C147" s="1" t="str">
        <f>IF(OR(Form4!C147&lt;&gt;"",Form4!D147&lt;&gt;"" ),ROUND(((Form4!C147+Form4!D147)/140)*100,0),"")</f>
        <v/>
      </c>
      <c r="D147" s="1" t="str">
        <f>IF(Analysis4[[#This Row],[Agr]]="","",RANK(Analysis4[[#This Row],[Agr]],Analysis4[Agr],0))</f>
        <v/>
      </c>
      <c r="E14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7" s="1" t="str">
        <f>IF(OR(Form4!E147&lt;&gt;"",Form4!F147&lt;&gt;""),ROUND((SUM(Form4!E147,Form4!F147)/140)*100,0),"")</f>
        <v/>
      </c>
      <c r="G147" s="1" t="str">
        <f>IF(Analysis4[Bio]="","",RANK(Analysis4[[#This Row],[Bio]],Analysis4[Bio],0))</f>
        <v/>
      </c>
      <c r="H14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7" s="1" t="str">
        <f>IF(OR(Form4!G147&lt;&gt;"",Form4!H147&lt;&gt;""),ROUND((SUM(Form4!G147,Form4!H147)/140)*100,0),"")</f>
        <v/>
      </c>
      <c r="J147" s="1" t="str">
        <f>IF(Analysis4[[#This Row],[Chem]]="","",RANK(Analysis4[[#This Row],[Chem]],Analysis4[Chem],0))</f>
        <v/>
      </c>
      <c r="K14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7" s="1" t="str">
        <f>IF(OR(Form4!I147&lt;&gt;"",Form4!J147&lt;&gt;"",Form4!K147&lt;&gt;""),ROUND((SUM(Form4!I147:'Form4'!K147)/220)*100,0),"")</f>
        <v/>
      </c>
      <c r="M147" s="1" t="str">
        <f>IF(Analysis4[Chi]="","",RANK(Analysis4[[#This Row],[Chi]],Analysis4[Chi],0))</f>
        <v/>
      </c>
      <c r="N14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7" s="1" t="str">
        <f>IF(OR(Form4!L147&lt;&gt;"",Form4!M147&lt;&gt;"",Form4!N147&lt;&gt;""),ROUND((SUM(Form4!L147:'Form4'!N147)/200)*100,0),"")</f>
        <v/>
      </c>
      <c r="P147" s="1" t="str">
        <f>IF(Analysis4[Eng]="","",RANK(Analysis4[[#This Row],[Eng]],Analysis4[Eng],))</f>
        <v/>
      </c>
      <c r="Q14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7" s="1" t="str">
        <f>IF(OR(Form4!O147&lt;&gt;"",Form4!P147&lt;&gt;""),ROUND((SUM(Form4!O147,Form4!P147)/210)*100,0),"")</f>
        <v/>
      </c>
      <c r="S147" s="1" t="str">
        <f>IF(Analysis4[[#This Row],[Geo]]="","",RANK(Analysis4[Geo],Analysis4[Geo],0))</f>
        <v/>
      </c>
      <c r="T14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7" s="1" t="str">
        <f>IF(OR(Form4!Q147&lt;&gt;"",Form4!R147&lt;&gt;""),ROUND((SUM(Form4!Q147,Form4!R147)/150)*100,0),"")</f>
        <v/>
      </c>
      <c r="V147" s="1" t="str">
        <f>IF(Analysis4[His]="","",RANK(Analysis4[[#This Row],[His]], Analysis4[His],0))</f>
        <v/>
      </c>
      <c r="W14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7" s="1" t="str">
        <f>IF(OR(Form4!S147&lt;&gt;"",Form4!T147&lt;&gt;""),ROUND((SUM(Form4!S147,Form4!T147)/200)*100,0),"")</f>
        <v/>
      </c>
      <c r="Y147" s="1" t="str">
        <f>IF(Analysis4[Maths]="","",RANK(Analysis4[[#This Row],[Maths]],Analysis4[Maths],0))</f>
        <v/>
      </c>
      <c r="Z14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7" s="1" t="str">
        <f>IF(OR(Form4!U147&lt;&gt;"",Form4!V147&lt;&gt;""),ROUND((SUM(Form4!U147,Form4!V147)/140)*100,0), "")</f>
        <v/>
      </c>
      <c r="AB147" s="1" t="str">
        <f>IF(Analysis4[[#This Row],[Phy]]="","",RANK(Analysis4[[#This Row],[Phy]],Analysis4[Phy],0))</f>
        <v/>
      </c>
      <c r="AC14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7" s="1" t="str">
        <f>IF(OR(Form4!W147&lt;&gt;"",Form4!X147&lt;&gt;""),ROUND((SUM(Form4!W147,Form4!X147)/150)*100,0), "")</f>
        <v/>
      </c>
      <c r="AE147" s="1" t="str">
        <f>IF(Analysis4[Sod]="","",RANK(Analysis4[[#This Row],[Sod]],Analysis4[Sod], 0))</f>
        <v/>
      </c>
      <c r="AF14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7" s="1" t="str">
        <f>IF(OR(Form4!Y147&lt;&gt;"",Form4!Z147&lt;&gt;""),ROUND((SUM(Form4!Y147,Form4!Z147)/170)*100,0), "")</f>
        <v/>
      </c>
      <c r="AH147" s="1" t="str">
        <f>IF(Analysis4[Bk]="","",RANK(Analysis4[[#This Row],[Bk]],Analysis4[Bk], 0))</f>
        <v/>
      </c>
      <c r="AI14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7" s="1"/>
      <c r="AK147" s="1"/>
    </row>
    <row r="148" spans="1:37" x14ac:dyDescent="0.25">
      <c r="A148" s="1" t="str">
        <f>IF(Form4!A148="","",Form4!A148)</f>
        <v/>
      </c>
      <c r="B148" s="1" t="str">
        <f>IF(Form4!B148="","",Form4!B148)</f>
        <v/>
      </c>
      <c r="C148" s="1" t="str">
        <f>IF(OR(Form4!C148&lt;&gt;"",Form4!D148&lt;&gt;"" ),ROUND(((Form4!C148+Form4!D148)/140)*100,0),"")</f>
        <v/>
      </c>
      <c r="D148" s="1" t="str">
        <f>IF(Analysis4[[#This Row],[Agr]]="","",RANK(Analysis4[[#This Row],[Agr]],Analysis4[Agr],0))</f>
        <v/>
      </c>
      <c r="E14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8" s="1" t="str">
        <f>IF(OR(Form4!E148&lt;&gt;"",Form4!F148&lt;&gt;""),ROUND((SUM(Form4!E148,Form4!F148)/140)*100,0),"")</f>
        <v/>
      </c>
      <c r="G148" s="1" t="str">
        <f>IF(Analysis4[Bio]="","",RANK(Analysis4[[#This Row],[Bio]],Analysis4[Bio],0))</f>
        <v/>
      </c>
      <c r="H14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8" s="1" t="str">
        <f>IF(OR(Form4!G148&lt;&gt;"",Form4!H148&lt;&gt;""),ROUND((SUM(Form4!G148,Form4!H148)/140)*100,0),"")</f>
        <v/>
      </c>
      <c r="J148" s="1" t="str">
        <f>IF(Analysis4[[#This Row],[Chem]]="","",RANK(Analysis4[[#This Row],[Chem]],Analysis4[Chem],0))</f>
        <v/>
      </c>
      <c r="K14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8" s="1" t="str">
        <f>IF(OR(Form4!I148&lt;&gt;"",Form4!J148&lt;&gt;"",Form4!K148&lt;&gt;""),ROUND((SUM(Form4!I148:'Form4'!K148)/220)*100,0),"")</f>
        <v/>
      </c>
      <c r="M148" s="1" t="str">
        <f>IF(Analysis4[Chi]="","",RANK(Analysis4[[#This Row],[Chi]],Analysis4[Chi],0))</f>
        <v/>
      </c>
      <c r="N14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8" s="1" t="str">
        <f>IF(OR(Form4!L148&lt;&gt;"",Form4!M148&lt;&gt;"",Form4!N148&lt;&gt;""),ROUND((SUM(Form4!L148:'Form4'!N148)/200)*100,0),"")</f>
        <v/>
      </c>
      <c r="P148" s="1" t="str">
        <f>IF(Analysis4[Eng]="","",RANK(Analysis4[[#This Row],[Eng]],Analysis4[Eng],))</f>
        <v/>
      </c>
      <c r="Q14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8" s="1" t="str">
        <f>IF(OR(Form4!O148&lt;&gt;"",Form4!P148&lt;&gt;""),ROUND((SUM(Form4!O148,Form4!P148)/210)*100,0),"")</f>
        <v/>
      </c>
      <c r="S148" s="1" t="str">
        <f>IF(Analysis4[[#This Row],[Geo]]="","",RANK(Analysis4[Geo],Analysis4[Geo],0))</f>
        <v/>
      </c>
      <c r="T14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8" s="1" t="str">
        <f>IF(OR(Form4!Q148&lt;&gt;"",Form4!R148&lt;&gt;""),ROUND((SUM(Form4!Q148,Form4!R148)/150)*100,0),"")</f>
        <v/>
      </c>
      <c r="V148" s="1" t="str">
        <f>IF(Analysis4[His]="","",RANK(Analysis4[[#This Row],[His]], Analysis4[His],0))</f>
        <v/>
      </c>
      <c r="W14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8" s="1" t="str">
        <f>IF(OR(Form4!S148&lt;&gt;"",Form4!T148&lt;&gt;""),ROUND((SUM(Form4!S148,Form4!T148)/200)*100,0),"")</f>
        <v/>
      </c>
      <c r="Y148" s="1" t="str">
        <f>IF(Analysis4[Maths]="","",RANK(Analysis4[[#This Row],[Maths]],Analysis4[Maths],0))</f>
        <v/>
      </c>
      <c r="Z14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8" s="1" t="str">
        <f>IF(OR(Form4!U148&lt;&gt;"",Form4!V148&lt;&gt;""),ROUND((SUM(Form4!U148,Form4!V148)/140)*100,0), "")</f>
        <v/>
      </c>
      <c r="AB148" s="1" t="str">
        <f>IF(Analysis4[[#This Row],[Phy]]="","",RANK(Analysis4[[#This Row],[Phy]],Analysis4[Phy],0))</f>
        <v/>
      </c>
      <c r="AC14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8" s="1" t="str">
        <f>IF(OR(Form4!W148&lt;&gt;"",Form4!X148&lt;&gt;""),ROUND((SUM(Form4!W148,Form4!X148)/150)*100,0), "")</f>
        <v/>
      </c>
      <c r="AE148" s="1" t="str">
        <f>IF(Analysis4[Sod]="","",RANK(Analysis4[[#This Row],[Sod]],Analysis4[Sod], 0))</f>
        <v/>
      </c>
      <c r="AF14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8" s="1" t="str">
        <f>IF(OR(Form4!Y148&lt;&gt;"",Form4!Z148&lt;&gt;""),ROUND((SUM(Form4!Y148,Form4!Z148)/170)*100,0), "")</f>
        <v/>
      </c>
      <c r="AH148" s="1" t="str">
        <f>IF(Analysis4[Bk]="","",RANK(Analysis4[[#This Row],[Bk]],Analysis4[Bk], 0))</f>
        <v/>
      </c>
      <c r="AI14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8" s="1"/>
      <c r="AK148" s="1"/>
    </row>
    <row r="149" spans="1:37" x14ac:dyDescent="0.25">
      <c r="A149" s="1" t="str">
        <f>IF(Form4!A149="","",Form4!A149)</f>
        <v/>
      </c>
      <c r="B149" s="1" t="str">
        <f>IF(Form4!B149="","",Form4!B149)</f>
        <v/>
      </c>
      <c r="C149" s="1" t="str">
        <f>IF(OR(Form4!C149&lt;&gt;"",Form4!D149&lt;&gt;"" ),ROUND(((Form4!C149+Form4!D149)/140)*100,0),"")</f>
        <v/>
      </c>
      <c r="D149" s="1" t="str">
        <f>IF(Analysis4[[#This Row],[Agr]]="","",RANK(Analysis4[[#This Row],[Agr]],Analysis4[Agr],0))</f>
        <v/>
      </c>
      <c r="E14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49" s="1" t="str">
        <f>IF(OR(Form4!E149&lt;&gt;"",Form4!F149&lt;&gt;""),ROUND((SUM(Form4!E149,Form4!F149)/140)*100,0),"")</f>
        <v/>
      </c>
      <c r="G149" s="1" t="str">
        <f>IF(Analysis4[Bio]="","",RANK(Analysis4[[#This Row],[Bio]],Analysis4[Bio],0))</f>
        <v/>
      </c>
      <c r="H14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49" s="1" t="str">
        <f>IF(OR(Form4!G149&lt;&gt;"",Form4!H149&lt;&gt;""),ROUND((SUM(Form4!G149,Form4!H149)/140)*100,0),"")</f>
        <v/>
      </c>
      <c r="J149" s="1" t="str">
        <f>IF(Analysis4[[#This Row],[Chem]]="","",RANK(Analysis4[[#This Row],[Chem]],Analysis4[Chem],0))</f>
        <v/>
      </c>
      <c r="K14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49" s="1" t="str">
        <f>IF(OR(Form4!I149&lt;&gt;"",Form4!J149&lt;&gt;"",Form4!K149&lt;&gt;""),ROUND((SUM(Form4!I149:'Form4'!K149)/220)*100,0),"")</f>
        <v/>
      </c>
      <c r="M149" s="1" t="str">
        <f>IF(Analysis4[Chi]="","",RANK(Analysis4[[#This Row],[Chi]],Analysis4[Chi],0))</f>
        <v/>
      </c>
      <c r="N14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49" s="1" t="str">
        <f>IF(OR(Form4!L149&lt;&gt;"",Form4!M149&lt;&gt;"",Form4!N149&lt;&gt;""),ROUND((SUM(Form4!L149:'Form4'!N149)/200)*100,0),"")</f>
        <v/>
      </c>
      <c r="P149" s="1" t="str">
        <f>IF(Analysis4[Eng]="","",RANK(Analysis4[[#This Row],[Eng]],Analysis4[Eng],))</f>
        <v/>
      </c>
      <c r="Q14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49" s="1" t="str">
        <f>IF(OR(Form4!O149&lt;&gt;"",Form4!P149&lt;&gt;""),ROUND((SUM(Form4!O149,Form4!P149)/210)*100,0),"")</f>
        <v/>
      </c>
      <c r="S149" s="1" t="str">
        <f>IF(Analysis4[[#This Row],[Geo]]="","",RANK(Analysis4[Geo],Analysis4[Geo],0))</f>
        <v/>
      </c>
      <c r="T14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49" s="1" t="str">
        <f>IF(OR(Form4!Q149&lt;&gt;"",Form4!R149&lt;&gt;""),ROUND((SUM(Form4!Q149,Form4!R149)/150)*100,0),"")</f>
        <v/>
      </c>
      <c r="V149" s="1" t="str">
        <f>IF(Analysis4[His]="","",RANK(Analysis4[[#This Row],[His]], Analysis4[His],0))</f>
        <v/>
      </c>
      <c r="W14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49" s="1" t="str">
        <f>IF(OR(Form4!S149&lt;&gt;"",Form4!T149&lt;&gt;""),ROUND((SUM(Form4!S149,Form4!T149)/200)*100,0),"")</f>
        <v/>
      </c>
      <c r="Y149" s="1" t="str">
        <f>IF(Analysis4[Maths]="","",RANK(Analysis4[[#This Row],[Maths]],Analysis4[Maths],0))</f>
        <v/>
      </c>
      <c r="Z14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49" s="1" t="str">
        <f>IF(OR(Form4!U149&lt;&gt;"",Form4!V149&lt;&gt;""),ROUND((SUM(Form4!U149,Form4!V149)/140)*100,0), "")</f>
        <v/>
      </c>
      <c r="AB149" s="1" t="str">
        <f>IF(Analysis4[[#This Row],[Phy]]="","",RANK(Analysis4[[#This Row],[Phy]],Analysis4[Phy],0))</f>
        <v/>
      </c>
      <c r="AC14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49" s="1" t="str">
        <f>IF(OR(Form4!W149&lt;&gt;"",Form4!X149&lt;&gt;""),ROUND((SUM(Form4!W149,Form4!X149)/150)*100,0), "")</f>
        <v/>
      </c>
      <c r="AE149" s="1" t="str">
        <f>IF(Analysis4[Sod]="","",RANK(Analysis4[[#This Row],[Sod]],Analysis4[Sod], 0))</f>
        <v/>
      </c>
      <c r="AF14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49" s="1" t="str">
        <f>IF(OR(Form4!Y149&lt;&gt;"",Form4!Z149&lt;&gt;""),ROUND((SUM(Form4!Y149,Form4!Z149)/170)*100,0), "")</f>
        <v/>
      </c>
      <c r="AH149" s="1" t="str">
        <f>IF(Analysis4[Bk]="","",RANK(Analysis4[[#This Row],[Bk]],Analysis4[Bk], 0))</f>
        <v/>
      </c>
      <c r="AI14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49" s="1"/>
      <c r="AK149" s="1"/>
    </row>
    <row r="150" spans="1:37" x14ac:dyDescent="0.25">
      <c r="A150" s="1" t="str">
        <f>IF(Form4!A150="","",Form4!A150)</f>
        <v/>
      </c>
      <c r="B150" s="1" t="str">
        <f>IF(Form4!B150="","",Form4!B150)</f>
        <v/>
      </c>
      <c r="C150" s="1" t="str">
        <f>IF(OR(Form4!C150&lt;&gt;"",Form4!D150&lt;&gt;"" ),ROUND(((Form4!C150+Form4!D150)/140)*100,0),"")</f>
        <v/>
      </c>
      <c r="D150" s="1" t="str">
        <f>IF(Analysis4[[#This Row],[Agr]]="","",RANK(Analysis4[[#This Row],[Agr]],Analysis4[Agr],0))</f>
        <v/>
      </c>
      <c r="E15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0" s="1" t="str">
        <f>IF(OR(Form4!E150&lt;&gt;"",Form4!F150&lt;&gt;""),ROUND((SUM(Form4!E150,Form4!F150)/140)*100,0),"")</f>
        <v/>
      </c>
      <c r="G150" s="1" t="str">
        <f>IF(Analysis4[Bio]="","",RANK(Analysis4[[#This Row],[Bio]],Analysis4[Bio],0))</f>
        <v/>
      </c>
      <c r="H15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0" s="1" t="str">
        <f>IF(OR(Form4!G150&lt;&gt;"",Form4!H150&lt;&gt;""),ROUND((SUM(Form4!G150,Form4!H150)/140)*100,0),"")</f>
        <v/>
      </c>
      <c r="J150" s="1" t="str">
        <f>IF(Analysis4[[#This Row],[Chem]]="","",RANK(Analysis4[[#This Row],[Chem]],Analysis4[Chem],0))</f>
        <v/>
      </c>
      <c r="K15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0" s="1" t="str">
        <f>IF(OR(Form4!I150&lt;&gt;"",Form4!J150&lt;&gt;"",Form4!K150&lt;&gt;""),ROUND((SUM(Form4!I150:'Form4'!K150)/220)*100,0),"")</f>
        <v/>
      </c>
      <c r="M150" s="1" t="str">
        <f>IF(Analysis4[Chi]="","",RANK(Analysis4[[#This Row],[Chi]],Analysis4[Chi],0))</f>
        <v/>
      </c>
      <c r="N15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0" s="1" t="str">
        <f>IF(OR(Form4!L150&lt;&gt;"",Form4!M150&lt;&gt;"",Form4!N150&lt;&gt;""),ROUND((SUM(Form4!L150:'Form4'!N150)/200)*100,0),"")</f>
        <v/>
      </c>
      <c r="P150" s="1" t="str">
        <f>IF(Analysis4[Eng]="","",RANK(Analysis4[[#This Row],[Eng]],Analysis4[Eng],))</f>
        <v/>
      </c>
      <c r="Q15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0" s="1" t="str">
        <f>IF(OR(Form4!O150&lt;&gt;"",Form4!P150&lt;&gt;""),ROUND((SUM(Form4!O150,Form4!P150)/210)*100,0),"")</f>
        <v/>
      </c>
      <c r="S150" s="1" t="str">
        <f>IF(Analysis4[[#This Row],[Geo]]="","",RANK(Analysis4[Geo],Analysis4[Geo],0))</f>
        <v/>
      </c>
      <c r="T15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0" s="1" t="str">
        <f>IF(OR(Form4!Q150&lt;&gt;"",Form4!R150&lt;&gt;""),ROUND((SUM(Form4!Q150,Form4!R150)/150)*100,0),"")</f>
        <v/>
      </c>
      <c r="V150" s="1" t="str">
        <f>IF(Analysis4[His]="","",RANK(Analysis4[[#This Row],[His]], Analysis4[His],0))</f>
        <v/>
      </c>
      <c r="W15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0" s="1" t="str">
        <f>IF(OR(Form4!S150&lt;&gt;"",Form4!T150&lt;&gt;""),ROUND((SUM(Form4!S150,Form4!T150)/200)*100,0),"")</f>
        <v/>
      </c>
      <c r="Y150" s="1" t="str">
        <f>IF(Analysis4[Maths]="","",RANK(Analysis4[[#This Row],[Maths]],Analysis4[Maths],0))</f>
        <v/>
      </c>
      <c r="Z15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0" s="1" t="str">
        <f>IF(OR(Form4!U150&lt;&gt;"",Form4!V150&lt;&gt;""),ROUND((SUM(Form4!U150,Form4!V150)/140)*100,0), "")</f>
        <v/>
      </c>
      <c r="AB150" s="1" t="str">
        <f>IF(Analysis4[[#This Row],[Phy]]="","",RANK(Analysis4[[#This Row],[Phy]],Analysis4[Phy],0))</f>
        <v/>
      </c>
      <c r="AC15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0" s="1" t="str">
        <f>IF(OR(Form4!W150&lt;&gt;"",Form4!X150&lt;&gt;""),ROUND((SUM(Form4!W150,Form4!X150)/150)*100,0), "")</f>
        <v/>
      </c>
      <c r="AE150" s="1" t="str">
        <f>IF(Analysis4[Sod]="","",RANK(Analysis4[[#This Row],[Sod]],Analysis4[Sod], 0))</f>
        <v/>
      </c>
      <c r="AF15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0" s="1" t="str">
        <f>IF(OR(Form4!Y150&lt;&gt;"",Form4!Z150&lt;&gt;""),ROUND((SUM(Form4!Y150,Form4!Z150)/170)*100,0), "")</f>
        <v/>
      </c>
      <c r="AH150" s="1" t="str">
        <f>IF(Analysis4[Bk]="","",RANK(Analysis4[[#This Row],[Bk]],Analysis4[Bk], 0))</f>
        <v/>
      </c>
      <c r="AI15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0" s="1"/>
      <c r="AK150" s="1"/>
    </row>
    <row r="151" spans="1:37" x14ac:dyDescent="0.25">
      <c r="A151" s="1" t="str">
        <f>IF(Form4!A151="","",Form4!A151)</f>
        <v/>
      </c>
      <c r="B151" s="1" t="str">
        <f>IF(Form4!B151="","",Form4!B151)</f>
        <v/>
      </c>
      <c r="C151" s="1" t="str">
        <f>IF(OR(Form4!C151&lt;&gt;"",Form4!D151&lt;&gt;"" ),ROUND(((Form4!C151+Form4!D151)/140)*100,0),"")</f>
        <v/>
      </c>
      <c r="D151" s="1" t="str">
        <f>IF(Analysis4[[#This Row],[Agr]]="","",RANK(Analysis4[[#This Row],[Agr]],Analysis4[Agr],0))</f>
        <v/>
      </c>
      <c r="E15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1" s="1" t="str">
        <f>IF(OR(Form4!E151&lt;&gt;"",Form4!F151&lt;&gt;""),ROUND((SUM(Form4!E151,Form4!F151)/140)*100,0),"")</f>
        <v/>
      </c>
      <c r="G151" s="1" t="str">
        <f>IF(Analysis4[Bio]="","",RANK(Analysis4[[#This Row],[Bio]],Analysis4[Bio],0))</f>
        <v/>
      </c>
      <c r="H15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1" s="1" t="str">
        <f>IF(OR(Form4!G151&lt;&gt;"",Form4!H151&lt;&gt;""),ROUND((SUM(Form4!G151,Form4!H151)/140)*100,0),"")</f>
        <v/>
      </c>
      <c r="J151" s="1" t="str">
        <f>IF(Analysis4[[#This Row],[Chem]]="","",RANK(Analysis4[[#This Row],[Chem]],Analysis4[Chem],0))</f>
        <v/>
      </c>
      <c r="K15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1" s="1" t="str">
        <f>IF(OR(Form4!I151&lt;&gt;"",Form4!J151&lt;&gt;"",Form4!K151&lt;&gt;""),ROUND((SUM(Form4!I151:'Form4'!K151)/220)*100,0),"")</f>
        <v/>
      </c>
      <c r="M151" s="1" t="str">
        <f>IF(Analysis4[Chi]="","",RANK(Analysis4[[#This Row],[Chi]],Analysis4[Chi],0))</f>
        <v/>
      </c>
      <c r="N15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1" s="1" t="str">
        <f>IF(OR(Form4!L151&lt;&gt;"",Form4!M151&lt;&gt;"",Form4!N151&lt;&gt;""),ROUND((SUM(Form4!L151:'Form4'!N151)/200)*100,0),"")</f>
        <v/>
      </c>
      <c r="P151" s="1" t="str">
        <f>IF(Analysis4[Eng]="","",RANK(Analysis4[[#This Row],[Eng]],Analysis4[Eng],))</f>
        <v/>
      </c>
      <c r="Q15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1" s="1" t="str">
        <f>IF(OR(Form4!O151&lt;&gt;"",Form4!P151&lt;&gt;""),ROUND((SUM(Form4!O151,Form4!P151)/210)*100,0),"")</f>
        <v/>
      </c>
      <c r="S151" s="1" t="str">
        <f>IF(Analysis4[[#This Row],[Geo]]="","",RANK(Analysis4[Geo],Analysis4[Geo],0))</f>
        <v/>
      </c>
      <c r="T15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1" s="1" t="str">
        <f>IF(OR(Form4!Q151&lt;&gt;"",Form4!R151&lt;&gt;""),ROUND((SUM(Form4!Q151,Form4!R151)/150)*100,0),"")</f>
        <v/>
      </c>
      <c r="V151" s="1" t="str">
        <f>IF(Analysis4[His]="","",RANK(Analysis4[[#This Row],[His]], Analysis4[His],0))</f>
        <v/>
      </c>
      <c r="W15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1" s="1" t="str">
        <f>IF(OR(Form4!S151&lt;&gt;"",Form4!T151&lt;&gt;""),ROUND((SUM(Form4!S151,Form4!T151)/200)*100,0),"")</f>
        <v/>
      </c>
      <c r="Y151" s="1" t="str">
        <f>IF(Analysis4[Maths]="","",RANK(Analysis4[[#This Row],[Maths]],Analysis4[Maths],0))</f>
        <v/>
      </c>
      <c r="Z15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1" s="1" t="str">
        <f>IF(OR(Form4!U151&lt;&gt;"",Form4!V151&lt;&gt;""),ROUND((SUM(Form4!U151,Form4!V151)/140)*100,0), "")</f>
        <v/>
      </c>
      <c r="AB151" s="1" t="str">
        <f>IF(Analysis4[[#This Row],[Phy]]="","",RANK(Analysis4[[#This Row],[Phy]],Analysis4[Phy],0))</f>
        <v/>
      </c>
      <c r="AC15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1" s="1" t="str">
        <f>IF(OR(Form4!W151&lt;&gt;"",Form4!X151&lt;&gt;""),ROUND((SUM(Form4!W151,Form4!X151)/150)*100,0), "")</f>
        <v/>
      </c>
      <c r="AE151" s="1" t="str">
        <f>IF(Analysis4[Sod]="","",RANK(Analysis4[[#This Row],[Sod]],Analysis4[Sod], 0))</f>
        <v/>
      </c>
      <c r="AF15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1" s="1" t="str">
        <f>IF(OR(Form4!Y151&lt;&gt;"",Form4!Z151&lt;&gt;""),ROUND((SUM(Form4!Y151,Form4!Z151)/170)*100,0), "")</f>
        <v/>
      </c>
      <c r="AH151" s="1" t="str">
        <f>IF(Analysis4[Bk]="","",RANK(Analysis4[[#This Row],[Bk]],Analysis4[Bk], 0))</f>
        <v/>
      </c>
      <c r="AI15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1" s="1"/>
      <c r="AK151" s="1"/>
    </row>
    <row r="152" spans="1:37" x14ac:dyDescent="0.25">
      <c r="A152" s="1" t="str">
        <f>IF(Form4!A152="","",Form4!A152)</f>
        <v/>
      </c>
      <c r="B152" s="1" t="str">
        <f>IF(Form4!B152="","",Form4!B152)</f>
        <v/>
      </c>
      <c r="C152" s="1" t="str">
        <f>IF(OR(Form4!C152&lt;&gt;"",Form4!D152&lt;&gt;"" ),ROUND(((Form4!C152+Form4!D152)/140)*100,0),"")</f>
        <v/>
      </c>
      <c r="D152" s="1" t="str">
        <f>IF(Analysis4[[#This Row],[Agr]]="","",RANK(Analysis4[[#This Row],[Agr]],Analysis4[Agr],0))</f>
        <v/>
      </c>
      <c r="E15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2" s="1" t="str">
        <f>IF(OR(Form4!E152&lt;&gt;"",Form4!F152&lt;&gt;""),ROUND((SUM(Form4!E152,Form4!F152)/140)*100,0),"")</f>
        <v/>
      </c>
      <c r="G152" s="1" t="str">
        <f>IF(Analysis4[Bio]="","",RANK(Analysis4[[#This Row],[Bio]],Analysis4[Bio],0))</f>
        <v/>
      </c>
      <c r="H15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2" s="1" t="str">
        <f>IF(OR(Form4!G152&lt;&gt;"",Form4!H152&lt;&gt;""),ROUND((SUM(Form4!G152,Form4!H152)/140)*100,0),"")</f>
        <v/>
      </c>
      <c r="J152" s="1" t="str">
        <f>IF(Analysis4[[#This Row],[Chem]]="","",RANK(Analysis4[[#This Row],[Chem]],Analysis4[Chem],0))</f>
        <v/>
      </c>
      <c r="K15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2" s="1" t="str">
        <f>IF(OR(Form4!I152&lt;&gt;"",Form4!J152&lt;&gt;"",Form4!K152&lt;&gt;""),ROUND((SUM(Form4!I152:'Form4'!K152)/220)*100,0),"")</f>
        <v/>
      </c>
      <c r="M152" s="1" t="str">
        <f>IF(Analysis4[Chi]="","",RANK(Analysis4[[#This Row],[Chi]],Analysis4[Chi],0))</f>
        <v/>
      </c>
      <c r="N15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2" s="1" t="str">
        <f>IF(OR(Form4!L152&lt;&gt;"",Form4!M152&lt;&gt;"",Form4!N152&lt;&gt;""),ROUND((SUM(Form4!L152:'Form4'!N152)/200)*100,0),"")</f>
        <v/>
      </c>
      <c r="P152" s="1" t="str">
        <f>IF(Analysis4[Eng]="","",RANK(Analysis4[[#This Row],[Eng]],Analysis4[Eng],))</f>
        <v/>
      </c>
      <c r="Q15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2" s="1" t="str">
        <f>IF(OR(Form4!O152&lt;&gt;"",Form4!P152&lt;&gt;""),ROUND((SUM(Form4!O152,Form4!P152)/210)*100,0),"")</f>
        <v/>
      </c>
      <c r="S152" s="1" t="str">
        <f>IF(Analysis4[[#This Row],[Geo]]="","",RANK(Analysis4[Geo],Analysis4[Geo],0))</f>
        <v/>
      </c>
      <c r="T15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2" s="1" t="str">
        <f>IF(OR(Form4!Q152&lt;&gt;"",Form4!R152&lt;&gt;""),ROUND((SUM(Form4!Q152,Form4!R152)/150)*100,0),"")</f>
        <v/>
      </c>
      <c r="V152" s="1" t="str">
        <f>IF(Analysis4[His]="","",RANK(Analysis4[[#This Row],[His]], Analysis4[His],0))</f>
        <v/>
      </c>
      <c r="W15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2" s="1" t="str">
        <f>IF(OR(Form4!S152&lt;&gt;"",Form4!T152&lt;&gt;""),ROUND((SUM(Form4!S152,Form4!T152)/200)*100,0),"")</f>
        <v/>
      </c>
      <c r="Y152" s="1" t="str">
        <f>IF(Analysis4[Maths]="","",RANK(Analysis4[[#This Row],[Maths]],Analysis4[Maths],0))</f>
        <v/>
      </c>
      <c r="Z15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2" s="1" t="str">
        <f>IF(OR(Form4!U152&lt;&gt;"",Form4!V152&lt;&gt;""),ROUND((SUM(Form4!U152,Form4!V152)/140)*100,0), "")</f>
        <v/>
      </c>
      <c r="AB152" s="1" t="str">
        <f>IF(Analysis4[[#This Row],[Phy]]="","",RANK(Analysis4[[#This Row],[Phy]],Analysis4[Phy],0))</f>
        <v/>
      </c>
      <c r="AC15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2" s="1" t="str">
        <f>IF(OR(Form4!W152&lt;&gt;"",Form4!X152&lt;&gt;""),ROUND((SUM(Form4!W152,Form4!X152)/150)*100,0), "")</f>
        <v/>
      </c>
      <c r="AE152" s="1" t="str">
        <f>IF(Analysis4[Sod]="","",RANK(Analysis4[[#This Row],[Sod]],Analysis4[Sod], 0))</f>
        <v/>
      </c>
      <c r="AF15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2" s="1" t="str">
        <f>IF(OR(Form4!Y152&lt;&gt;"",Form4!Z152&lt;&gt;""),ROUND((SUM(Form4!Y152,Form4!Z152)/170)*100,0), "")</f>
        <v/>
      </c>
      <c r="AH152" s="1" t="str">
        <f>IF(Analysis4[Bk]="","",RANK(Analysis4[[#This Row],[Bk]],Analysis4[Bk], 0))</f>
        <v/>
      </c>
      <c r="AI15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2" s="1"/>
      <c r="AK152" s="1"/>
    </row>
    <row r="153" spans="1:37" x14ac:dyDescent="0.25">
      <c r="A153" s="1" t="str">
        <f>IF(Form4!A153="","",Form4!A153)</f>
        <v/>
      </c>
      <c r="B153" s="1" t="str">
        <f>IF(Form4!B153="","",Form4!B153)</f>
        <v/>
      </c>
      <c r="C153" s="1" t="str">
        <f>IF(OR(Form4!C153&lt;&gt;"",Form4!D153&lt;&gt;"" ),ROUND(((Form4!C153+Form4!D153)/140)*100,0),"")</f>
        <v/>
      </c>
      <c r="D153" s="1" t="str">
        <f>IF(Analysis4[[#This Row],[Agr]]="","",RANK(Analysis4[[#This Row],[Agr]],Analysis4[Agr],0))</f>
        <v/>
      </c>
      <c r="E15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3" s="1" t="str">
        <f>IF(OR(Form4!E153&lt;&gt;"",Form4!F153&lt;&gt;""),ROUND((SUM(Form4!E153,Form4!F153)/140)*100,0),"")</f>
        <v/>
      </c>
      <c r="G153" s="1" t="str">
        <f>IF(Analysis4[Bio]="","",RANK(Analysis4[[#This Row],[Bio]],Analysis4[Bio],0))</f>
        <v/>
      </c>
      <c r="H15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3" s="1" t="str">
        <f>IF(OR(Form4!G153&lt;&gt;"",Form4!H153&lt;&gt;""),ROUND((SUM(Form4!G153,Form4!H153)/140)*100,0),"")</f>
        <v/>
      </c>
      <c r="J153" s="1" t="str">
        <f>IF(Analysis4[[#This Row],[Chem]]="","",RANK(Analysis4[[#This Row],[Chem]],Analysis4[Chem],0))</f>
        <v/>
      </c>
      <c r="K15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3" s="1" t="str">
        <f>IF(OR(Form4!I153&lt;&gt;"",Form4!J153&lt;&gt;"",Form4!K153&lt;&gt;""),ROUND((SUM(Form4!I153:'Form4'!K153)/220)*100,0),"")</f>
        <v/>
      </c>
      <c r="M153" s="1" t="str">
        <f>IF(Analysis4[Chi]="","",RANK(Analysis4[[#This Row],[Chi]],Analysis4[Chi],0))</f>
        <v/>
      </c>
      <c r="N15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3" s="1" t="str">
        <f>IF(OR(Form4!L153&lt;&gt;"",Form4!M153&lt;&gt;"",Form4!N153&lt;&gt;""),ROUND((SUM(Form4!L153:'Form4'!N153)/200)*100,0),"")</f>
        <v/>
      </c>
      <c r="P153" s="1" t="str">
        <f>IF(Analysis4[Eng]="","",RANK(Analysis4[[#This Row],[Eng]],Analysis4[Eng],))</f>
        <v/>
      </c>
      <c r="Q15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3" s="1" t="str">
        <f>IF(OR(Form4!O153&lt;&gt;"",Form4!P153&lt;&gt;""),ROUND((SUM(Form4!O153,Form4!P153)/210)*100,0),"")</f>
        <v/>
      </c>
      <c r="S153" s="1" t="str">
        <f>IF(Analysis4[[#This Row],[Geo]]="","",RANK(Analysis4[Geo],Analysis4[Geo],0))</f>
        <v/>
      </c>
      <c r="T15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3" s="1" t="str">
        <f>IF(OR(Form4!Q153&lt;&gt;"",Form4!R153&lt;&gt;""),ROUND((SUM(Form4!Q153,Form4!R153)/150)*100,0),"")</f>
        <v/>
      </c>
      <c r="V153" s="1" t="str">
        <f>IF(Analysis4[His]="","",RANK(Analysis4[[#This Row],[His]], Analysis4[His],0))</f>
        <v/>
      </c>
      <c r="W15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3" s="1" t="str">
        <f>IF(OR(Form4!S153&lt;&gt;"",Form4!T153&lt;&gt;""),ROUND((SUM(Form4!S153,Form4!T153)/200)*100,0),"")</f>
        <v/>
      </c>
      <c r="Y153" s="1" t="str">
        <f>IF(Analysis4[Maths]="","",RANK(Analysis4[[#This Row],[Maths]],Analysis4[Maths],0))</f>
        <v/>
      </c>
      <c r="Z15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3" s="1" t="str">
        <f>IF(OR(Form4!U153&lt;&gt;"",Form4!V153&lt;&gt;""),ROUND((SUM(Form4!U153,Form4!V153)/140)*100,0), "")</f>
        <v/>
      </c>
      <c r="AB153" s="1" t="str">
        <f>IF(Analysis4[[#This Row],[Phy]]="","",RANK(Analysis4[[#This Row],[Phy]],Analysis4[Phy],0))</f>
        <v/>
      </c>
      <c r="AC15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3" s="1" t="str">
        <f>IF(OR(Form4!W153&lt;&gt;"",Form4!X153&lt;&gt;""),ROUND((SUM(Form4!W153,Form4!X153)/150)*100,0), "")</f>
        <v/>
      </c>
      <c r="AE153" s="1" t="str">
        <f>IF(Analysis4[Sod]="","",RANK(Analysis4[[#This Row],[Sod]],Analysis4[Sod], 0))</f>
        <v/>
      </c>
      <c r="AF15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3" s="1" t="str">
        <f>IF(OR(Form4!Y153&lt;&gt;"",Form4!Z153&lt;&gt;""),ROUND((SUM(Form4!Y153,Form4!Z153)/170)*100,0), "")</f>
        <v/>
      </c>
      <c r="AH153" s="1" t="str">
        <f>IF(Analysis4[Bk]="","",RANK(Analysis4[[#This Row],[Bk]],Analysis4[Bk], 0))</f>
        <v/>
      </c>
      <c r="AI15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3" s="1"/>
      <c r="AK153" s="1"/>
    </row>
    <row r="154" spans="1:37" x14ac:dyDescent="0.25">
      <c r="A154" s="1" t="str">
        <f>IF(Form4!A154="","",Form4!A154)</f>
        <v/>
      </c>
      <c r="B154" s="1" t="str">
        <f>IF(Form4!B154="","",Form4!B154)</f>
        <v/>
      </c>
      <c r="C154" s="1" t="str">
        <f>IF(OR(Form4!C154&lt;&gt;"",Form4!D154&lt;&gt;"" ),ROUND(((Form4!C154+Form4!D154)/140)*100,0),"")</f>
        <v/>
      </c>
      <c r="D154" s="1" t="str">
        <f>IF(Analysis4[[#This Row],[Agr]]="","",RANK(Analysis4[[#This Row],[Agr]],Analysis4[Agr],0))</f>
        <v/>
      </c>
      <c r="E15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4" s="1" t="str">
        <f>IF(OR(Form4!E154&lt;&gt;"",Form4!F154&lt;&gt;""),ROUND((SUM(Form4!E154,Form4!F154)/140)*100,0),"")</f>
        <v/>
      </c>
      <c r="G154" s="1" t="str">
        <f>IF(Analysis4[Bio]="","",RANK(Analysis4[[#This Row],[Bio]],Analysis4[Bio],0))</f>
        <v/>
      </c>
      <c r="H15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4" s="1" t="str">
        <f>IF(OR(Form4!G154&lt;&gt;"",Form4!H154&lt;&gt;""),ROUND((SUM(Form4!G154,Form4!H154)/140)*100,0),"")</f>
        <v/>
      </c>
      <c r="J154" s="1" t="str">
        <f>IF(Analysis4[[#This Row],[Chem]]="","",RANK(Analysis4[[#This Row],[Chem]],Analysis4[Chem],0))</f>
        <v/>
      </c>
      <c r="K15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4" s="1" t="str">
        <f>IF(OR(Form4!I154&lt;&gt;"",Form4!J154&lt;&gt;"",Form4!K154&lt;&gt;""),ROUND((SUM(Form4!I154:'Form4'!K154)/220)*100,0),"")</f>
        <v/>
      </c>
      <c r="M154" s="1" t="str">
        <f>IF(Analysis4[Chi]="","",RANK(Analysis4[[#This Row],[Chi]],Analysis4[Chi],0))</f>
        <v/>
      </c>
      <c r="N15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4" s="1" t="str">
        <f>IF(OR(Form4!L154&lt;&gt;"",Form4!M154&lt;&gt;"",Form4!N154&lt;&gt;""),ROUND((SUM(Form4!L154:'Form4'!N154)/200)*100,0),"")</f>
        <v/>
      </c>
      <c r="P154" s="1" t="str">
        <f>IF(Analysis4[Eng]="","",RANK(Analysis4[[#This Row],[Eng]],Analysis4[Eng],))</f>
        <v/>
      </c>
      <c r="Q15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4" s="1" t="str">
        <f>IF(OR(Form4!O154&lt;&gt;"",Form4!P154&lt;&gt;""),ROUND((SUM(Form4!O154,Form4!P154)/210)*100,0),"")</f>
        <v/>
      </c>
      <c r="S154" s="1" t="str">
        <f>IF(Analysis4[[#This Row],[Geo]]="","",RANK(Analysis4[Geo],Analysis4[Geo],0))</f>
        <v/>
      </c>
      <c r="T15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4" s="1" t="str">
        <f>IF(OR(Form4!Q154&lt;&gt;"",Form4!R154&lt;&gt;""),ROUND((SUM(Form4!Q154,Form4!R154)/150)*100,0),"")</f>
        <v/>
      </c>
      <c r="V154" s="1" t="str">
        <f>IF(Analysis4[His]="","",RANK(Analysis4[[#This Row],[His]], Analysis4[His],0))</f>
        <v/>
      </c>
      <c r="W15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4" s="1" t="str">
        <f>IF(OR(Form4!S154&lt;&gt;"",Form4!T154&lt;&gt;""),ROUND((SUM(Form4!S154,Form4!T154)/200)*100,0),"")</f>
        <v/>
      </c>
      <c r="Y154" s="1" t="str">
        <f>IF(Analysis4[Maths]="","",RANK(Analysis4[[#This Row],[Maths]],Analysis4[Maths],0))</f>
        <v/>
      </c>
      <c r="Z15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4" s="1" t="str">
        <f>IF(OR(Form4!U154&lt;&gt;"",Form4!V154&lt;&gt;""),ROUND((SUM(Form4!U154,Form4!V154)/140)*100,0), "")</f>
        <v/>
      </c>
      <c r="AB154" s="1" t="str">
        <f>IF(Analysis4[[#This Row],[Phy]]="","",RANK(Analysis4[[#This Row],[Phy]],Analysis4[Phy],0))</f>
        <v/>
      </c>
      <c r="AC15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4" s="1" t="str">
        <f>IF(OR(Form4!W154&lt;&gt;"",Form4!X154&lt;&gt;""),ROUND((SUM(Form4!W154,Form4!X154)/150)*100,0), "")</f>
        <v/>
      </c>
      <c r="AE154" s="1" t="str">
        <f>IF(Analysis4[Sod]="","",RANK(Analysis4[[#This Row],[Sod]],Analysis4[Sod], 0))</f>
        <v/>
      </c>
      <c r="AF15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4" s="1" t="str">
        <f>IF(OR(Form4!Y154&lt;&gt;"",Form4!Z154&lt;&gt;""),ROUND((SUM(Form4!Y154,Form4!Z154)/170)*100,0), "")</f>
        <v/>
      </c>
      <c r="AH154" s="1" t="str">
        <f>IF(Analysis4[Bk]="","",RANK(Analysis4[[#This Row],[Bk]],Analysis4[Bk], 0))</f>
        <v/>
      </c>
      <c r="AI15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4" s="1"/>
      <c r="AK154" s="1"/>
    </row>
    <row r="155" spans="1:37" x14ac:dyDescent="0.25">
      <c r="A155" s="1" t="str">
        <f>IF(Form4!A155="","",Form4!A155)</f>
        <v/>
      </c>
      <c r="B155" s="1" t="str">
        <f>IF(Form4!B155="","",Form4!B155)</f>
        <v/>
      </c>
      <c r="C155" s="1" t="str">
        <f>IF(OR(Form4!C155&lt;&gt;"",Form4!D155&lt;&gt;"" ),ROUND(((Form4!C155+Form4!D155)/140)*100,0),"")</f>
        <v/>
      </c>
      <c r="D155" s="1" t="str">
        <f>IF(Analysis4[[#This Row],[Agr]]="","",RANK(Analysis4[[#This Row],[Agr]],Analysis4[Agr],0))</f>
        <v/>
      </c>
      <c r="E15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5" s="1" t="str">
        <f>IF(OR(Form4!E155&lt;&gt;"",Form4!F155&lt;&gt;""),ROUND((SUM(Form4!E155,Form4!F155)/140)*100,0),"")</f>
        <v/>
      </c>
      <c r="G155" s="1" t="str">
        <f>IF(Analysis4[Bio]="","",RANK(Analysis4[[#This Row],[Bio]],Analysis4[Bio],0))</f>
        <v/>
      </c>
      <c r="H15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5" s="1" t="str">
        <f>IF(OR(Form4!G155&lt;&gt;"",Form4!H155&lt;&gt;""),ROUND((SUM(Form4!G155,Form4!H155)/140)*100,0),"")</f>
        <v/>
      </c>
      <c r="J155" s="1" t="str">
        <f>IF(Analysis4[[#This Row],[Chem]]="","",RANK(Analysis4[[#This Row],[Chem]],Analysis4[Chem],0))</f>
        <v/>
      </c>
      <c r="K15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5" s="1" t="str">
        <f>IF(OR(Form4!I155&lt;&gt;"",Form4!J155&lt;&gt;"",Form4!K155&lt;&gt;""),ROUND((SUM(Form4!I155:'Form4'!K155)/220)*100,0),"")</f>
        <v/>
      </c>
      <c r="M155" s="1" t="str">
        <f>IF(Analysis4[Chi]="","",RANK(Analysis4[[#This Row],[Chi]],Analysis4[Chi],0))</f>
        <v/>
      </c>
      <c r="N15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5" s="1" t="str">
        <f>IF(OR(Form4!L155&lt;&gt;"",Form4!M155&lt;&gt;"",Form4!N155&lt;&gt;""),ROUND((SUM(Form4!L155:'Form4'!N155)/200)*100,0),"")</f>
        <v/>
      </c>
      <c r="P155" s="1" t="str">
        <f>IF(Analysis4[Eng]="","",RANK(Analysis4[[#This Row],[Eng]],Analysis4[Eng],))</f>
        <v/>
      </c>
      <c r="Q15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5" s="1" t="str">
        <f>IF(OR(Form4!O155&lt;&gt;"",Form4!P155&lt;&gt;""),ROUND((SUM(Form4!O155,Form4!P155)/210)*100,0),"")</f>
        <v/>
      </c>
      <c r="S155" s="1" t="str">
        <f>IF(Analysis4[[#This Row],[Geo]]="","",RANK(Analysis4[Geo],Analysis4[Geo],0))</f>
        <v/>
      </c>
      <c r="T15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5" s="1" t="str">
        <f>IF(OR(Form4!Q155&lt;&gt;"",Form4!R155&lt;&gt;""),ROUND((SUM(Form4!Q155,Form4!R155)/150)*100,0),"")</f>
        <v/>
      </c>
      <c r="V155" s="1" t="str">
        <f>IF(Analysis4[His]="","",RANK(Analysis4[[#This Row],[His]], Analysis4[His],0))</f>
        <v/>
      </c>
      <c r="W15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5" s="1" t="str">
        <f>IF(OR(Form4!S155&lt;&gt;"",Form4!T155&lt;&gt;""),ROUND((SUM(Form4!S155,Form4!T155)/200)*100,0),"")</f>
        <v/>
      </c>
      <c r="Y155" s="1" t="str">
        <f>IF(Analysis4[Maths]="","",RANK(Analysis4[[#This Row],[Maths]],Analysis4[Maths],0))</f>
        <v/>
      </c>
      <c r="Z15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5" s="1" t="str">
        <f>IF(OR(Form4!U155&lt;&gt;"",Form4!V155&lt;&gt;""),ROUND((SUM(Form4!U155,Form4!V155)/140)*100,0), "")</f>
        <v/>
      </c>
      <c r="AB155" s="1" t="str">
        <f>IF(Analysis4[[#This Row],[Phy]]="","",RANK(Analysis4[[#This Row],[Phy]],Analysis4[Phy],0))</f>
        <v/>
      </c>
      <c r="AC15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5" s="1" t="str">
        <f>IF(OR(Form4!W155&lt;&gt;"",Form4!X155&lt;&gt;""),ROUND((SUM(Form4!W155,Form4!X155)/150)*100,0), "")</f>
        <v/>
      </c>
      <c r="AE155" s="1" t="str">
        <f>IF(Analysis4[Sod]="","",RANK(Analysis4[[#This Row],[Sod]],Analysis4[Sod], 0))</f>
        <v/>
      </c>
      <c r="AF15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5" s="1" t="str">
        <f>IF(OR(Form4!Y155&lt;&gt;"",Form4!Z155&lt;&gt;""),ROUND((SUM(Form4!Y155,Form4!Z155)/170)*100,0), "")</f>
        <v/>
      </c>
      <c r="AH155" s="1" t="str">
        <f>IF(Analysis4[Bk]="","",RANK(Analysis4[[#This Row],[Bk]],Analysis4[Bk], 0))</f>
        <v/>
      </c>
      <c r="AI15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5" s="1"/>
      <c r="AK155" s="1"/>
    </row>
    <row r="156" spans="1:37" x14ac:dyDescent="0.25">
      <c r="A156" s="1" t="str">
        <f>IF(Form4!A156="","",Form4!A156)</f>
        <v/>
      </c>
      <c r="B156" s="1" t="str">
        <f>IF(Form4!B156="","",Form4!B156)</f>
        <v/>
      </c>
      <c r="C156" s="1" t="str">
        <f>IF(OR(Form4!C156&lt;&gt;"",Form4!D156&lt;&gt;"" ),ROUND(((Form4!C156+Form4!D156)/140)*100,0),"")</f>
        <v/>
      </c>
      <c r="D156" s="1" t="str">
        <f>IF(Analysis4[[#This Row],[Agr]]="","",RANK(Analysis4[[#This Row],[Agr]],Analysis4[Agr],0))</f>
        <v/>
      </c>
      <c r="E15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6" s="1" t="str">
        <f>IF(OR(Form4!E156&lt;&gt;"",Form4!F156&lt;&gt;""),ROUND((SUM(Form4!E156,Form4!F156)/140)*100,0),"")</f>
        <v/>
      </c>
      <c r="G156" s="1" t="str">
        <f>IF(Analysis4[Bio]="","",RANK(Analysis4[[#This Row],[Bio]],Analysis4[Bio],0))</f>
        <v/>
      </c>
      <c r="H15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6" s="1" t="str">
        <f>IF(OR(Form4!G156&lt;&gt;"",Form4!H156&lt;&gt;""),ROUND((SUM(Form4!G156,Form4!H156)/140)*100,0),"")</f>
        <v/>
      </c>
      <c r="J156" s="1" t="str">
        <f>IF(Analysis4[[#This Row],[Chem]]="","",RANK(Analysis4[[#This Row],[Chem]],Analysis4[Chem],0))</f>
        <v/>
      </c>
      <c r="K15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6" s="1" t="str">
        <f>IF(OR(Form4!I156&lt;&gt;"",Form4!J156&lt;&gt;"",Form4!K156&lt;&gt;""),ROUND((SUM(Form4!I156:'Form4'!K156)/220)*100,0),"")</f>
        <v/>
      </c>
      <c r="M156" s="1" t="str">
        <f>IF(Analysis4[Chi]="","",RANK(Analysis4[[#This Row],[Chi]],Analysis4[Chi],0))</f>
        <v/>
      </c>
      <c r="N15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6" s="1" t="str">
        <f>IF(OR(Form4!L156&lt;&gt;"",Form4!M156&lt;&gt;"",Form4!N156&lt;&gt;""),ROUND((SUM(Form4!L156:'Form4'!N156)/200)*100,0),"")</f>
        <v/>
      </c>
      <c r="P156" s="1" t="str">
        <f>IF(Analysis4[Eng]="","",RANK(Analysis4[[#This Row],[Eng]],Analysis4[Eng],))</f>
        <v/>
      </c>
      <c r="Q15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6" s="1" t="str">
        <f>IF(OR(Form4!O156&lt;&gt;"",Form4!P156&lt;&gt;""),ROUND((SUM(Form4!O156,Form4!P156)/210)*100,0),"")</f>
        <v/>
      </c>
      <c r="S156" s="1" t="str">
        <f>IF(Analysis4[[#This Row],[Geo]]="","",RANK(Analysis4[Geo],Analysis4[Geo],0))</f>
        <v/>
      </c>
      <c r="T15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6" s="1" t="str">
        <f>IF(OR(Form4!Q156&lt;&gt;"",Form4!R156&lt;&gt;""),ROUND((SUM(Form4!Q156,Form4!R156)/150)*100,0),"")</f>
        <v/>
      </c>
      <c r="V156" s="1" t="str">
        <f>IF(Analysis4[His]="","",RANK(Analysis4[[#This Row],[His]], Analysis4[His],0))</f>
        <v/>
      </c>
      <c r="W15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6" s="1" t="str">
        <f>IF(OR(Form4!S156&lt;&gt;"",Form4!T156&lt;&gt;""),ROUND((SUM(Form4!S156,Form4!T156)/200)*100,0),"")</f>
        <v/>
      </c>
      <c r="Y156" s="1" t="str">
        <f>IF(Analysis4[Maths]="","",RANK(Analysis4[[#This Row],[Maths]],Analysis4[Maths],0))</f>
        <v/>
      </c>
      <c r="Z15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6" s="1" t="str">
        <f>IF(OR(Form4!U156&lt;&gt;"",Form4!V156&lt;&gt;""),ROUND((SUM(Form4!U156,Form4!V156)/140)*100,0), "")</f>
        <v/>
      </c>
      <c r="AB156" s="1" t="str">
        <f>IF(Analysis4[[#This Row],[Phy]]="","",RANK(Analysis4[[#This Row],[Phy]],Analysis4[Phy],0))</f>
        <v/>
      </c>
      <c r="AC15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6" s="1" t="str">
        <f>IF(OR(Form4!W156&lt;&gt;"",Form4!X156&lt;&gt;""),ROUND((SUM(Form4!W156,Form4!X156)/150)*100,0), "")</f>
        <v/>
      </c>
      <c r="AE156" s="1" t="str">
        <f>IF(Analysis4[Sod]="","",RANK(Analysis4[[#This Row],[Sod]],Analysis4[Sod], 0))</f>
        <v/>
      </c>
      <c r="AF15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6" s="1" t="str">
        <f>IF(OR(Form4!Y156&lt;&gt;"",Form4!Z156&lt;&gt;""),ROUND((SUM(Form4!Y156,Form4!Z156)/170)*100,0), "")</f>
        <v/>
      </c>
      <c r="AH156" s="1" t="str">
        <f>IF(Analysis4[Bk]="","",RANK(Analysis4[[#This Row],[Bk]],Analysis4[Bk], 0))</f>
        <v/>
      </c>
      <c r="AI15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6" s="1"/>
      <c r="AK156" s="1"/>
    </row>
    <row r="157" spans="1:37" x14ac:dyDescent="0.25">
      <c r="A157" s="1" t="str">
        <f>IF(Form4!A157="","",Form4!A157)</f>
        <v/>
      </c>
      <c r="B157" s="1" t="str">
        <f>IF(Form4!B157="","",Form4!B157)</f>
        <v/>
      </c>
      <c r="C157" s="1" t="str">
        <f>IF(OR(Form4!C157&lt;&gt;"",Form4!D157&lt;&gt;"" ),ROUND(((Form4!C157+Form4!D157)/140)*100,0),"")</f>
        <v/>
      </c>
      <c r="D157" s="1" t="str">
        <f>IF(Analysis4[[#This Row],[Agr]]="","",RANK(Analysis4[[#This Row],[Agr]],Analysis4[Agr],0))</f>
        <v/>
      </c>
      <c r="E15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7" s="1" t="str">
        <f>IF(OR(Form4!E157&lt;&gt;"",Form4!F157&lt;&gt;""),ROUND((SUM(Form4!E157,Form4!F157)/140)*100,0),"")</f>
        <v/>
      </c>
      <c r="G157" s="1" t="str">
        <f>IF(Analysis4[Bio]="","",RANK(Analysis4[[#This Row],[Bio]],Analysis4[Bio],0))</f>
        <v/>
      </c>
      <c r="H15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7" s="1" t="str">
        <f>IF(OR(Form4!G157&lt;&gt;"",Form4!H157&lt;&gt;""),ROUND((SUM(Form4!G157,Form4!H157)/140)*100,0),"")</f>
        <v/>
      </c>
      <c r="J157" s="1" t="str">
        <f>IF(Analysis4[[#This Row],[Chem]]="","",RANK(Analysis4[[#This Row],[Chem]],Analysis4[Chem],0))</f>
        <v/>
      </c>
      <c r="K15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7" s="1" t="str">
        <f>IF(OR(Form4!I157&lt;&gt;"",Form4!J157&lt;&gt;"",Form4!K157&lt;&gt;""),ROUND((SUM(Form4!I157:'Form4'!K157)/220)*100,0),"")</f>
        <v/>
      </c>
      <c r="M157" s="1" t="str">
        <f>IF(Analysis4[Chi]="","",RANK(Analysis4[[#This Row],[Chi]],Analysis4[Chi],0))</f>
        <v/>
      </c>
      <c r="N15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7" s="1" t="str">
        <f>IF(OR(Form4!L157&lt;&gt;"",Form4!M157&lt;&gt;"",Form4!N157&lt;&gt;""),ROUND((SUM(Form4!L157:'Form4'!N157)/200)*100,0),"")</f>
        <v/>
      </c>
      <c r="P157" s="1" t="str">
        <f>IF(Analysis4[Eng]="","",RANK(Analysis4[[#This Row],[Eng]],Analysis4[Eng],))</f>
        <v/>
      </c>
      <c r="Q15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7" s="1" t="str">
        <f>IF(OR(Form4!O157&lt;&gt;"",Form4!P157&lt;&gt;""),ROUND((SUM(Form4!O157,Form4!P157)/210)*100,0),"")</f>
        <v/>
      </c>
      <c r="S157" s="1" t="str">
        <f>IF(Analysis4[[#This Row],[Geo]]="","",RANK(Analysis4[Geo],Analysis4[Geo],0))</f>
        <v/>
      </c>
      <c r="T15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7" s="1" t="str">
        <f>IF(OR(Form4!Q157&lt;&gt;"",Form4!R157&lt;&gt;""),ROUND((SUM(Form4!Q157,Form4!R157)/150)*100,0),"")</f>
        <v/>
      </c>
      <c r="V157" s="1" t="str">
        <f>IF(Analysis4[His]="","",RANK(Analysis4[[#This Row],[His]], Analysis4[His],0))</f>
        <v/>
      </c>
      <c r="W15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7" s="1" t="str">
        <f>IF(OR(Form4!S157&lt;&gt;"",Form4!T157&lt;&gt;""),ROUND((SUM(Form4!S157,Form4!T157)/200)*100,0),"")</f>
        <v/>
      </c>
      <c r="Y157" s="1" t="str">
        <f>IF(Analysis4[Maths]="","",RANK(Analysis4[[#This Row],[Maths]],Analysis4[Maths],0))</f>
        <v/>
      </c>
      <c r="Z15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7" s="1" t="str">
        <f>IF(OR(Form4!U157&lt;&gt;"",Form4!V157&lt;&gt;""),ROUND((SUM(Form4!U157,Form4!V157)/140)*100,0), "")</f>
        <v/>
      </c>
      <c r="AB157" s="1" t="str">
        <f>IF(Analysis4[[#This Row],[Phy]]="","",RANK(Analysis4[[#This Row],[Phy]],Analysis4[Phy],0))</f>
        <v/>
      </c>
      <c r="AC15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7" s="1" t="str">
        <f>IF(OR(Form4!W157&lt;&gt;"",Form4!X157&lt;&gt;""),ROUND((SUM(Form4!W157,Form4!X157)/150)*100,0), "")</f>
        <v/>
      </c>
      <c r="AE157" s="1" t="str">
        <f>IF(Analysis4[Sod]="","",RANK(Analysis4[[#This Row],[Sod]],Analysis4[Sod], 0))</f>
        <v/>
      </c>
      <c r="AF15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7" s="1" t="str">
        <f>IF(OR(Form4!Y157&lt;&gt;"",Form4!Z157&lt;&gt;""),ROUND((SUM(Form4!Y157,Form4!Z157)/170)*100,0), "")</f>
        <v/>
      </c>
      <c r="AH157" s="1" t="str">
        <f>IF(Analysis4[Bk]="","",RANK(Analysis4[[#This Row],[Bk]],Analysis4[Bk], 0))</f>
        <v/>
      </c>
      <c r="AI15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7" s="1"/>
      <c r="AK157" s="1"/>
    </row>
    <row r="158" spans="1:37" x14ac:dyDescent="0.25">
      <c r="A158" s="1" t="str">
        <f>IF(Form4!A158="","",Form4!A158)</f>
        <v/>
      </c>
      <c r="B158" s="1" t="str">
        <f>IF(Form4!B158="","",Form4!B158)</f>
        <v/>
      </c>
      <c r="C158" s="1" t="str">
        <f>IF(OR(Form4!C158&lt;&gt;"",Form4!D158&lt;&gt;"" ),ROUND(((Form4!C158+Form4!D158)/140)*100,0),"")</f>
        <v/>
      </c>
      <c r="D158" s="1" t="str">
        <f>IF(Analysis4[[#This Row],[Agr]]="","",RANK(Analysis4[[#This Row],[Agr]],Analysis4[Agr],0))</f>
        <v/>
      </c>
      <c r="E15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8" s="1" t="str">
        <f>IF(OR(Form4!E158&lt;&gt;"",Form4!F158&lt;&gt;""),ROUND((SUM(Form4!E158,Form4!F158)/140)*100,0),"")</f>
        <v/>
      </c>
      <c r="G158" s="1" t="str">
        <f>IF(Analysis4[Bio]="","",RANK(Analysis4[[#This Row],[Bio]],Analysis4[Bio],0))</f>
        <v/>
      </c>
      <c r="H15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8" s="1" t="str">
        <f>IF(OR(Form4!G158&lt;&gt;"",Form4!H158&lt;&gt;""),ROUND((SUM(Form4!G158,Form4!H158)/140)*100,0),"")</f>
        <v/>
      </c>
      <c r="J158" s="1" t="str">
        <f>IF(Analysis4[[#This Row],[Chem]]="","",RANK(Analysis4[[#This Row],[Chem]],Analysis4[Chem],0))</f>
        <v/>
      </c>
      <c r="K15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8" s="1" t="str">
        <f>IF(OR(Form4!I158&lt;&gt;"",Form4!J158&lt;&gt;"",Form4!K158&lt;&gt;""),ROUND((SUM(Form4!I158:'Form4'!K158)/220)*100,0),"")</f>
        <v/>
      </c>
      <c r="M158" s="1" t="str">
        <f>IF(Analysis4[Chi]="","",RANK(Analysis4[[#This Row],[Chi]],Analysis4[Chi],0))</f>
        <v/>
      </c>
      <c r="N15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8" s="1" t="str">
        <f>IF(OR(Form4!L158&lt;&gt;"",Form4!M158&lt;&gt;"",Form4!N158&lt;&gt;""),ROUND((SUM(Form4!L158:'Form4'!N158)/200)*100,0),"")</f>
        <v/>
      </c>
      <c r="P158" s="1" t="str">
        <f>IF(Analysis4[Eng]="","",RANK(Analysis4[[#This Row],[Eng]],Analysis4[Eng],))</f>
        <v/>
      </c>
      <c r="Q15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8" s="1" t="str">
        <f>IF(OR(Form4!O158&lt;&gt;"",Form4!P158&lt;&gt;""),ROUND((SUM(Form4!O158,Form4!P158)/210)*100,0),"")</f>
        <v/>
      </c>
      <c r="S158" s="1" t="str">
        <f>IF(Analysis4[[#This Row],[Geo]]="","",RANK(Analysis4[Geo],Analysis4[Geo],0))</f>
        <v/>
      </c>
      <c r="T15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8" s="1" t="str">
        <f>IF(OR(Form4!Q158&lt;&gt;"",Form4!R158&lt;&gt;""),ROUND((SUM(Form4!Q158,Form4!R158)/150)*100,0),"")</f>
        <v/>
      </c>
      <c r="V158" s="1" t="str">
        <f>IF(Analysis4[His]="","",RANK(Analysis4[[#This Row],[His]], Analysis4[His],0))</f>
        <v/>
      </c>
      <c r="W15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8" s="1" t="str">
        <f>IF(OR(Form4!S158&lt;&gt;"",Form4!T158&lt;&gt;""),ROUND((SUM(Form4!S158,Form4!T158)/200)*100,0),"")</f>
        <v/>
      </c>
      <c r="Y158" s="1" t="str">
        <f>IF(Analysis4[Maths]="","",RANK(Analysis4[[#This Row],[Maths]],Analysis4[Maths],0))</f>
        <v/>
      </c>
      <c r="Z15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8" s="1" t="str">
        <f>IF(OR(Form4!U158&lt;&gt;"",Form4!V158&lt;&gt;""),ROUND((SUM(Form4!U158,Form4!V158)/140)*100,0), "")</f>
        <v/>
      </c>
      <c r="AB158" s="1" t="str">
        <f>IF(Analysis4[[#This Row],[Phy]]="","",RANK(Analysis4[[#This Row],[Phy]],Analysis4[Phy],0))</f>
        <v/>
      </c>
      <c r="AC15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8" s="1" t="str">
        <f>IF(OR(Form4!W158&lt;&gt;"",Form4!X158&lt;&gt;""),ROUND((SUM(Form4!W158,Form4!X158)/150)*100,0), "")</f>
        <v/>
      </c>
      <c r="AE158" s="1" t="str">
        <f>IF(Analysis4[Sod]="","",RANK(Analysis4[[#This Row],[Sod]],Analysis4[Sod], 0))</f>
        <v/>
      </c>
      <c r="AF15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8" s="1" t="str">
        <f>IF(OR(Form4!Y158&lt;&gt;"",Form4!Z158&lt;&gt;""),ROUND((SUM(Form4!Y158,Form4!Z158)/170)*100,0), "")</f>
        <v/>
      </c>
      <c r="AH158" s="1" t="str">
        <f>IF(Analysis4[Bk]="","",RANK(Analysis4[[#This Row],[Bk]],Analysis4[Bk], 0))</f>
        <v/>
      </c>
      <c r="AI15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8" s="1"/>
      <c r="AK158" s="1"/>
    </row>
    <row r="159" spans="1:37" x14ac:dyDescent="0.25">
      <c r="A159" s="1" t="str">
        <f>IF(Form4!A159="","",Form4!A159)</f>
        <v/>
      </c>
      <c r="B159" s="1" t="str">
        <f>IF(Form4!B159="","",Form4!B159)</f>
        <v/>
      </c>
      <c r="C159" s="1" t="str">
        <f>IF(OR(Form4!C159&lt;&gt;"",Form4!D159&lt;&gt;"" ),ROUND(((Form4!C159+Form4!D159)/140)*100,0),"")</f>
        <v/>
      </c>
      <c r="D159" s="1" t="str">
        <f>IF(Analysis4[[#This Row],[Agr]]="","",RANK(Analysis4[[#This Row],[Agr]],Analysis4[Agr],0))</f>
        <v/>
      </c>
      <c r="E15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59" s="1" t="str">
        <f>IF(OR(Form4!E159&lt;&gt;"",Form4!F159&lt;&gt;""),ROUND((SUM(Form4!E159,Form4!F159)/140)*100,0),"")</f>
        <v/>
      </c>
      <c r="G159" s="1" t="str">
        <f>IF(Analysis4[Bio]="","",RANK(Analysis4[[#This Row],[Bio]],Analysis4[Bio],0))</f>
        <v/>
      </c>
      <c r="H15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59" s="1" t="str">
        <f>IF(OR(Form4!G159&lt;&gt;"",Form4!H159&lt;&gt;""),ROUND((SUM(Form4!G159,Form4!H159)/140)*100,0),"")</f>
        <v/>
      </c>
      <c r="J159" s="1" t="str">
        <f>IF(Analysis4[[#This Row],[Chem]]="","",RANK(Analysis4[[#This Row],[Chem]],Analysis4[Chem],0))</f>
        <v/>
      </c>
      <c r="K15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59" s="1" t="str">
        <f>IF(OR(Form4!I159&lt;&gt;"",Form4!J159&lt;&gt;"",Form4!K159&lt;&gt;""),ROUND((SUM(Form4!I159:'Form4'!K159)/220)*100,0),"")</f>
        <v/>
      </c>
      <c r="M159" s="1" t="str">
        <f>IF(Analysis4[Chi]="","",RANK(Analysis4[[#This Row],[Chi]],Analysis4[Chi],0))</f>
        <v/>
      </c>
      <c r="N15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59" s="1" t="str">
        <f>IF(OR(Form4!L159&lt;&gt;"",Form4!M159&lt;&gt;"",Form4!N159&lt;&gt;""),ROUND((SUM(Form4!L159:'Form4'!N159)/200)*100,0),"")</f>
        <v/>
      </c>
      <c r="P159" s="1" t="str">
        <f>IF(Analysis4[Eng]="","",RANK(Analysis4[[#This Row],[Eng]],Analysis4[Eng],))</f>
        <v/>
      </c>
      <c r="Q15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59" s="1" t="str">
        <f>IF(OR(Form4!O159&lt;&gt;"",Form4!P159&lt;&gt;""),ROUND((SUM(Form4!O159,Form4!P159)/210)*100,0),"")</f>
        <v/>
      </c>
      <c r="S159" s="1" t="str">
        <f>IF(Analysis4[[#This Row],[Geo]]="","",RANK(Analysis4[Geo],Analysis4[Geo],0))</f>
        <v/>
      </c>
      <c r="T15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59" s="1" t="str">
        <f>IF(OR(Form4!Q159&lt;&gt;"",Form4!R159&lt;&gt;""),ROUND((SUM(Form4!Q159,Form4!R159)/150)*100,0),"")</f>
        <v/>
      </c>
      <c r="V159" s="1" t="str">
        <f>IF(Analysis4[His]="","",RANK(Analysis4[[#This Row],[His]], Analysis4[His],0))</f>
        <v/>
      </c>
      <c r="W15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59" s="1" t="str">
        <f>IF(OR(Form4!S159&lt;&gt;"",Form4!T159&lt;&gt;""),ROUND((SUM(Form4!S159,Form4!T159)/200)*100,0),"")</f>
        <v/>
      </c>
      <c r="Y159" s="1" t="str">
        <f>IF(Analysis4[Maths]="","",RANK(Analysis4[[#This Row],[Maths]],Analysis4[Maths],0))</f>
        <v/>
      </c>
      <c r="Z15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59" s="1" t="str">
        <f>IF(OR(Form4!U159&lt;&gt;"",Form4!V159&lt;&gt;""),ROUND((SUM(Form4!U159,Form4!V159)/140)*100,0), "")</f>
        <v/>
      </c>
      <c r="AB159" s="1" t="str">
        <f>IF(Analysis4[[#This Row],[Phy]]="","",RANK(Analysis4[[#This Row],[Phy]],Analysis4[Phy],0))</f>
        <v/>
      </c>
      <c r="AC15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59" s="1" t="str">
        <f>IF(OR(Form4!W159&lt;&gt;"",Form4!X159&lt;&gt;""),ROUND((SUM(Form4!W159,Form4!X159)/150)*100,0), "")</f>
        <v/>
      </c>
      <c r="AE159" s="1" t="str">
        <f>IF(Analysis4[Sod]="","",RANK(Analysis4[[#This Row],[Sod]],Analysis4[Sod], 0))</f>
        <v/>
      </c>
      <c r="AF15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59" s="1" t="str">
        <f>IF(OR(Form4!Y159&lt;&gt;"",Form4!Z159&lt;&gt;""),ROUND((SUM(Form4!Y159,Form4!Z159)/170)*100,0), "")</f>
        <v/>
      </c>
      <c r="AH159" s="1" t="str">
        <f>IF(Analysis4[Bk]="","",RANK(Analysis4[[#This Row],[Bk]],Analysis4[Bk], 0))</f>
        <v/>
      </c>
      <c r="AI15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59" s="1"/>
      <c r="AK159" s="1"/>
    </row>
    <row r="160" spans="1:37" x14ac:dyDescent="0.25">
      <c r="A160" s="1" t="str">
        <f>IF(Form4!A160="","",Form4!A160)</f>
        <v/>
      </c>
      <c r="B160" s="1" t="str">
        <f>IF(Form4!B160="","",Form4!B160)</f>
        <v/>
      </c>
      <c r="C160" s="1" t="str">
        <f>IF(OR(Form4!C160&lt;&gt;"",Form4!D160&lt;&gt;"" ),ROUND(((Form4!C160+Form4!D160)/140)*100,0),"")</f>
        <v/>
      </c>
      <c r="D160" s="1" t="str">
        <f>IF(Analysis4[[#This Row],[Agr]]="","",RANK(Analysis4[[#This Row],[Agr]],Analysis4[Agr],0))</f>
        <v/>
      </c>
      <c r="E16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0" s="1" t="str">
        <f>IF(OR(Form4!E160&lt;&gt;"",Form4!F160&lt;&gt;""),ROUND((SUM(Form4!E160,Form4!F160)/140)*100,0),"")</f>
        <v/>
      </c>
      <c r="G160" s="1" t="str">
        <f>IF(Analysis4[Bio]="","",RANK(Analysis4[[#This Row],[Bio]],Analysis4[Bio],0))</f>
        <v/>
      </c>
      <c r="H16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0" s="1" t="str">
        <f>IF(OR(Form4!G160&lt;&gt;"",Form4!H160&lt;&gt;""),ROUND((SUM(Form4!G160,Form4!H160)/140)*100,0),"")</f>
        <v/>
      </c>
      <c r="J160" s="1" t="str">
        <f>IF(Analysis4[[#This Row],[Chem]]="","",RANK(Analysis4[[#This Row],[Chem]],Analysis4[Chem],0))</f>
        <v/>
      </c>
      <c r="K16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0" s="1" t="str">
        <f>IF(OR(Form4!I160&lt;&gt;"",Form4!J160&lt;&gt;"",Form4!K160&lt;&gt;""),ROUND((SUM(Form4!I160:'Form4'!K160)/220)*100,0),"")</f>
        <v/>
      </c>
      <c r="M160" s="1" t="str">
        <f>IF(Analysis4[Chi]="","",RANK(Analysis4[[#This Row],[Chi]],Analysis4[Chi],0))</f>
        <v/>
      </c>
      <c r="N16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0" s="1" t="str">
        <f>IF(OR(Form4!L160&lt;&gt;"",Form4!M160&lt;&gt;"",Form4!N160&lt;&gt;""),ROUND((SUM(Form4!L160:'Form4'!N160)/200)*100,0),"")</f>
        <v/>
      </c>
      <c r="P160" s="1" t="str">
        <f>IF(Analysis4[Eng]="","",RANK(Analysis4[[#This Row],[Eng]],Analysis4[Eng],))</f>
        <v/>
      </c>
      <c r="Q16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0" s="1" t="str">
        <f>IF(OR(Form4!O160&lt;&gt;"",Form4!P160&lt;&gt;""),ROUND((SUM(Form4!O160,Form4!P160)/210)*100,0),"")</f>
        <v/>
      </c>
      <c r="S160" s="1" t="str">
        <f>IF(Analysis4[[#This Row],[Geo]]="","",RANK(Analysis4[Geo],Analysis4[Geo],0))</f>
        <v/>
      </c>
      <c r="T16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0" s="1" t="str">
        <f>IF(OR(Form4!Q160&lt;&gt;"",Form4!R160&lt;&gt;""),ROUND((SUM(Form4!Q160,Form4!R160)/150)*100,0),"")</f>
        <v/>
      </c>
      <c r="V160" s="1" t="str">
        <f>IF(Analysis4[His]="","",RANK(Analysis4[[#This Row],[His]], Analysis4[His],0))</f>
        <v/>
      </c>
      <c r="W16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0" s="1" t="str">
        <f>IF(OR(Form4!S160&lt;&gt;"",Form4!T160&lt;&gt;""),ROUND((SUM(Form4!S160,Form4!T160)/200)*100,0),"")</f>
        <v/>
      </c>
      <c r="Y160" s="1" t="str">
        <f>IF(Analysis4[Maths]="","",RANK(Analysis4[[#This Row],[Maths]],Analysis4[Maths],0))</f>
        <v/>
      </c>
      <c r="Z16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0" s="1" t="str">
        <f>IF(OR(Form4!U160&lt;&gt;"",Form4!V160&lt;&gt;""),ROUND((SUM(Form4!U160,Form4!V160)/140)*100,0), "")</f>
        <v/>
      </c>
      <c r="AB160" s="1" t="str">
        <f>IF(Analysis4[[#This Row],[Phy]]="","",RANK(Analysis4[[#This Row],[Phy]],Analysis4[Phy],0))</f>
        <v/>
      </c>
      <c r="AC16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0" s="1" t="str">
        <f>IF(OR(Form4!W160&lt;&gt;"",Form4!X160&lt;&gt;""),ROUND((SUM(Form4!W160,Form4!X160)/150)*100,0), "")</f>
        <v/>
      </c>
      <c r="AE160" s="1" t="str">
        <f>IF(Analysis4[Sod]="","",RANK(Analysis4[[#This Row],[Sod]],Analysis4[Sod], 0))</f>
        <v/>
      </c>
      <c r="AF16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0" s="1" t="str">
        <f>IF(OR(Form4!Y160&lt;&gt;"",Form4!Z160&lt;&gt;""),ROUND((SUM(Form4!Y160,Form4!Z160)/170)*100,0), "")</f>
        <v/>
      </c>
      <c r="AH160" s="1" t="str">
        <f>IF(Analysis4[Bk]="","",RANK(Analysis4[[#This Row],[Bk]],Analysis4[Bk], 0))</f>
        <v/>
      </c>
      <c r="AI16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0" s="1"/>
      <c r="AK160" s="1"/>
    </row>
    <row r="161" spans="1:37" x14ac:dyDescent="0.25">
      <c r="A161" s="1" t="str">
        <f>IF(Form4!A161="","",Form4!A161)</f>
        <v/>
      </c>
      <c r="B161" s="1" t="str">
        <f>IF(Form4!B161="","",Form4!B161)</f>
        <v/>
      </c>
      <c r="C161" s="1" t="str">
        <f>IF(OR(Form4!C161&lt;&gt;"",Form4!D161&lt;&gt;"" ),ROUND(((Form4!C161+Form4!D161)/140)*100,0),"")</f>
        <v/>
      </c>
      <c r="D161" s="1" t="str">
        <f>IF(Analysis4[[#This Row],[Agr]]="","",RANK(Analysis4[[#This Row],[Agr]],Analysis4[Agr],0))</f>
        <v/>
      </c>
      <c r="E16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1" s="1" t="str">
        <f>IF(OR(Form4!E161&lt;&gt;"",Form4!F161&lt;&gt;""),ROUND((SUM(Form4!E161,Form4!F161)/140)*100,0),"")</f>
        <v/>
      </c>
      <c r="G161" s="1" t="str">
        <f>IF(Analysis4[Bio]="","",RANK(Analysis4[[#This Row],[Bio]],Analysis4[Bio],0))</f>
        <v/>
      </c>
      <c r="H16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1" s="1" t="str">
        <f>IF(OR(Form4!G161&lt;&gt;"",Form4!H161&lt;&gt;""),ROUND((SUM(Form4!G161,Form4!H161)/140)*100,0),"")</f>
        <v/>
      </c>
      <c r="J161" s="1" t="str">
        <f>IF(Analysis4[[#This Row],[Chem]]="","",RANK(Analysis4[[#This Row],[Chem]],Analysis4[Chem],0))</f>
        <v/>
      </c>
      <c r="K16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1" s="1" t="str">
        <f>IF(OR(Form4!I161&lt;&gt;"",Form4!J161&lt;&gt;"",Form4!K161&lt;&gt;""),ROUND((SUM(Form4!I161:'Form4'!K161)/220)*100,0),"")</f>
        <v/>
      </c>
      <c r="M161" s="1" t="str">
        <f>IF(Analysis4[Chi]="","",RANK(Analysis4[[#This Row],[Chi]],Analysis4[Chi],0))</f>
        <v/>
      </c>
      <c r="N16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1" s="1" t="str">
        <f>IF(OR(Form4!L161&lt;&gt;"",Form4!M161&lt;&gt;"",Form4!N161&lt;&gt;""),ROUND((SUM(Form4!L161:'Form4'!N161)/200)*100,0),"")</f>
        <v/>
      </c>
      <c r="P161" s="1" t="str">
        <f>IF(Analysis4[Eng]="","",RANK(Analysis4[[#This Row],[Eng]],Analysis4[Eng],))</f>
        <v/>
      </c>
      <c r="Q16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1" s="1" t="str">
        <f>IF(OR(Form4!O161&lt;&gt;"",Form4!P161&lt;&gt;""),ROUND((SUM(Form4!O161,Form4!P161)/210)*100,0),"")</f>
        <v/>
      </c>
      <c r="S161" s="1" t="str">
        <f>IF(Analysis4[[#This Row],[Geo]]="","",RANK(Analysis4[Geo],Analysis4[Geo],0))</f>
        <v/>
      </c>
      <c r="T16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1" s="1" t="str">
        <f>IF(OR(Form4!Q161&lt;&gt;"",Form4!R161&lt;&gt;""),ROUND((SUM(Form4!Q161,Form4!R161)/150)*100,0),"")</f>
        <v/>
      </c>
      <c r="V161" s="1" t="str">
        <f>IF(Analysis4[His]="","",RANK(Analysis4[[#This Row],[His]], Analysis4[His],0))</f>
        <v/>
      </c>
      <c r="W16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1" s="1" t="str">
        <f>IF(OR(Form4!S161&lt;&gt;"",Form4!T161&lt;&gt;""),ROUND((SUM(Form4!S161,Form4!T161)/200)*100,0),"")</f>
        <v/>
      </c>
      <c r="Y161" s="1" t="str">
        <f>IF(Analysis4[Maths]="","",RANK(Analysis4[[#This Row],[Maths]],Analysis4[Maths],0))</f>
        <v/>
      </c>
      <c r="Z16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1" s="1" t="str">
        <f>IF(OR(Form4!U161&lt;&gt;"",Form4!V161&lt;&gt;""),ROUND((SUM(Form4!U161,Form4!V161)/140)*100,0), "")</f>
        <v/>
      </c>
      <c r="AB161" s="1" t="str">
        <f>IF(Analysis4[[#This Row],[Phy]]="","",RANK(Analysis4[[#This Row],[Phy]],Analysis4[Phy],0))</f>
        <v/>
      </c>
      <c r="AC16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1" s="1" t="str">
        <f>IF(OR(Form4!W161&lt;&gt;"",Form4!X161&lt;&gt;""),ROUND((SUM(Form4!W161,Form4!X161)/150)*100,0), "")</f>
        <v/>
      </c>
      <c r="AE161" s="1" t="str">
        <f>IF(Analysis4[Sod]="","",RANK(Analysis4[[#This Row],[Sod]],Analysis4[Sod], 0))</f>
        <v/>
      </c>
      <c r="AF16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1" s="1" t="str">
        <f>IF(OR(Form4!Y161&lt;&gt;"",Form4!Z161&lt;&gt;""),ROUND((SUM(Form4!Y161,Form4!Z161)/170)*100,0), "")</f>
        <v/>
      </c>
      <c r="AH161" s="1" t="str">
        <f>IF(Analysis4[Bk]="","",RANK(Analysis4[[#This Row],[Bk]],Analysis4[Bk], 0))</f>
        <v/>
      </c>
      <c r="AI16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1" s="1"/>
      <c r="AK161" s="1"/>
    </row>
    <row r="162" spans="1:37" x14ac:dyDescent="0.25">
      <c r="A162" s="1" t="str">
        <f>IF(Form4!A162="","",Form4!A162)</f>
        <v/>
      </c>
      <c r="B162" s="1" t="str">
        <f>IF(Form4!B162="","",Form4!B162)</f>
        <v/>
      </c>
      <c r="C162" s="1" t="str">
        <f>IF(OR(Form4!C162&lt;&gt;"",Form4!D162&lt;&gt;"" ),ROUND(((Form4!C162+Form4!D162)/140)*100,0),"")</f>
        <v/>
      </c>
      <c r="D162" s="1" t="str">
        <f>IF(Analysis4[[#This Row],[Agr]]="","",RANK(Analysis4[[#This Row],[Agr]],Analysis4[Agr],0))</f>
        <v/>
      </c>
      <c r="E16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2" s="1" t="str">
        <f>IF(OR(Form4!E162&lt;&gt;"",Form4!F162&lt;&gt;""),ROUND((SUM(Form4!E162,Form4!F162)/140)*100,0),"")</f>
        <v/>
      </c>
      <c r="G162" s="1" t="str">
        <f>IF(Analysis4[Bio]="","",RANK(Analysis4[[#This Row],[Bio]],Analysis4[Bio],0))</f>
        <v/>
      </c>
      <c r="H16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2" s="1" t="str">
        <f>IF(OR(Form4!G162&lt;&gt;"",Form4!H162&lt;&gt;""),ROUND((SUM(Form4!G162,Form4!H162)/140)*100,0),"")</f>
        <v/>
      </c>
      <c r="J162" s="1" t="str">
        <f>IF(Analysis4[[#This Row],[Chem]]="","",RANK(Analysis4[[#This Row],[Chem]],Analysis4[Chem],0))</f>
        <v/>
      </c>
      <c r="K16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2" s="1" t="str">
        <f>IF(OR(Form4!I162&lt;&gt;"",Form4!J162&lt;&gt;"",Form4!K162&lt;&gt;""),ROUND((SUM(Form4!I162:'Form4'!K162)/220)*100,0),"")</f>
        <v/>
      </c>
      <c r="M162" s="1" t="str">
        <f>IF(Analysis4[Chi]="","",RANK(Analysis4[[#This Row],[Chi]],Analysis4[Chi],0))</f>
        <v/>
      </c>
      <c r="N16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2" s="1" t="str">
        <f>IF(OR(Form4!L162&lt;&gt;"",Form4!M162&lt;&gt;"",Form4!N162&lt;&gt;""),ROUND((SUM(Form4!L162:'Form4'!N162)/200)*100,0),"")</f>
        <v/>
      </c>
      <c r="P162" s="1" t="str">
        <f>IF(Analysis4[Eng]="","",RANK(Analysis4[[#This Row],[Eng]],Analysis4[Eng],))</f>
        <v/>
      </c>
      <c r="Q16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2" s="1" t="str">
        <f>IF(OR(Form4!O162&lt;&gt;"",Form4!P162&lt;&gt;""),ROUND((SUM(Form4!O162,Form4!P162)/210)*100,0),"")</f>
        <v/>
      </c>
      <c r="S162" s="1" t="str">
        <f>IF(Analysis4[[#This Row],[Geo]]="","",RANK(Analysis4[Geo],Analysis4[Geo],0))</f>
        <v/>
      </c>
      <c r="T16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2" s="1" t="str">
        <f>IF(OR(Form4!Q162&lt;&gt;"",Form4!R162&lt;&gt;""),ROUND((SUM(Form4!Q162,Form4!R162)/150)*100,0),"")</f>
        <v/>
      </c>
      <c r="V162" s="1" t="str">
        <f>IF(Analysis4[His]="","",RANK(Analysis4[[#This Row],[His]], Analysis4[His],0))</f>
        <v/>
      </c>
      <c r="W16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2" s="1" t="str">
        <f>IF(OR(Form4!S162&lt;&gt;"",Form4!T162&lt;&gt;""),ROUND((SUM(Form4!S162,Form4!T162)/200)*100,0),"")</f>
        <v/>
      </c>
      <c r="Y162" s="1" t="str">
        <f>IF(Analysis4[Maths]="","",RANK(Analysis4[[#This Row],[Maths]],Analysis4[Maths],0))</f>
        <v/>
      </c>
      <c r="Z16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2" s="1" t="str">
        <f>IF(OR(Form4!U162&lt;&gt;"",Form4!V162&lt;&gt;""),ROUND((SUM(Form4!U162,Form4!V162)/140)*100,0), "")</f>
        <v/>
      </c>
      <c r="AB162" s="1" t="str">
        <f>IF(Analysis4[[#This Row],[Phy]]="","",RANK(Analysis4[[#This Row],[Phy]],Analysis4[Phy],0))</f>
        <v/>
      </c>
      <c r="AC16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2" s="1" t="str">
        <f>IF(OR(Form4!W162&lt;&gt;"",Form4!X162&lt;&gt;""),ROUND((SUM(Form4!W162,Form4!X162)/150)*100,0), "")</f>
        <v/>
      </c>
      <c r="AE162" s="1" t="str">
        <f>IF(Analysis4[Sod]="","",RANK(Analysis4[[#This Row],[Sod]],Analysis4[Sod], 0))</f>
        <v/>
      </c>
      <c r="AF16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2" s="1" t="str">
        <f>IF(OR(Form4!Y162&lt;&gt;"",Form4!Z162&lt;&gt;""),ROUND((SUM(Form4!Y162,Form4!Z162)/170)*100,0), "")</f>
        <v/>
      </c>
      <c r="AH162" s="1" t="str">
        <f>IF(Analysis4[Bk]="","",RANK(Analysis4[[#This Row],[Bk]],Analysis4[Bk], 0))</f>
        <v/>
      </c>
      <c r="AI16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2" s="1"/>
      <c r="AK162" s="1"/>
    </row>
    <row r="163" spans="1:37" x14ac:dyDescent="0.25">
      <c r="A163" s="1" t="str">
        <f>IF(Form4!A163="","",Form4!A163)</f>
        <v/>
      </c>
      <c r="B163" s="1" t="str">
        <f>IF(Form4!B163="","",Form4!B163)</f>
        <v/>
      </c>
      <c r="C163" s="1" t="str">
        <f>IF(OR(Form4!C163&lt;&gt;"",Form4!D163&lt;&gt;"" ),ROUND(((Form4!C163+Form4!D163)/140)*100,0),"")</f>
        <v/>
      </c>
      <c r="D163" s="1" t="str">
        <f>IF(Analysis4[[#This Row],[Agr]]="","",RANK(Analysis4[[#This Row],[Agr]],Analysis4[Agr],0))</f>
        <v/>
      </c>
      <c r="E16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3" s="1" t="str">
        <f>IF(OR(Form4!E163&lt;&gt;"",Form4!F163&lt;&gt;""),ROUND((SUM(Form4!E163,Form4!F163)/140)*100,0),"")</f>
        <v/>
      </c>
      <c r="G163" s="1" t="str">
        <f>IF(Analysis4[Bio]="","",RANK(Analysis4[[#This Row],[Bio]],Analysis4[Bio],0))</f>
        <v/>
      </c>
      <c r="H16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3" s="1" t="str">
        <f>IF(OR(Form4!G163&lt;&gt;"",Form4!H163&lt;&gt;""),ROUND((SUM(Form4!G163,Form4!H163)/140)*100,0),"")</f>
        <v/>
      </c>
      <c r="J163" s="1" t="str">
        <f>IF(Analysis4[[#This Row],[Chem]]="","",RANK(Analysis4[[#This Row],[Chem]],Analysis4[Chem],0))</f>
        <v/>
      </c>
      <c r="K16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3" s="1" t="str">
        <f>IF(OR(Form4!I163&lt;&gt;"",Form4!J163&lt;&gt;"",Form4!K163&lt;&gt;""),ROUND((SUM(Form4!I163:'Form4'!K163)/220)*100,0),"")</f>
        <v/>
      </c>
      <c r="M163" s="1" t="str">
        <f>IF(Analysis4[Chi]="","",RANK(Analysis4[[#This Row],[Chi]],Analysis4[Chi],0))</f>
        <v/>
      </c>
      <c r="N16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3" s="1" t="str">
        <f>IF(OR(Form4!L163&lt;&gt;"",Form4!M163&lt;&gt;"",Form4!N163&lt;&gt;""),ROUND((SUM(Form4!L163:'Form4'!N163)/200)*100,0),"")</f>
        <v/>
      </c>
      <c r="P163" s="1" t="str">
        <f>IF(Analysis4[Eng]="","",RANK(Analysis4[[#This Row],[Eng]],Analysis4[Eng],))</f>
        <v/>
      </c>
      <c r="Q16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3" s="1" t="str">
        <f>IF(OR(Form4!O163&lt;&gt;"",Form4!P163&lt;&gt;""),ROUND((SUM(Form4!O163,Form4!P163)/210)*100,0),"")</f>
        <v/>
      </c>
      <c r="S163" s="1" t="str">
        <f>IF(Analysis4[[#This Row],[Geo]]="","",RANK(Analysis4[Geo],Analysis4[Geo],0))</f>
        <v/>
      </c>
      <c r="T16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3" s="1" t="str">
        <f>IF(OR(Form4!Q163&lt;&gt;"",Form4!R163&lt;&gt;""),ROUND((SUM(Form4!Q163,Form4!R163)/150)*100,0),"")</f>
        <v/>
      </c>
      <c r="V163" s="1" t="str">
        <f>IF(Analysis4[His]="","",RANK(Analysis4[[#This Row],[His]], Analysis4[His],0))</f>
        <v/>
      </c>
      <c r="W16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3" s="1" t="str">
        <f>IF(OR(Form4!S163&lt;&gt;"",Form4!T163&lt;&gt;""),ROUND((SUM(Form4!S163,Form4!T163)/200)*100,0),"")</f>
        <v/>
      </c>
      <c r="Y163" s="1" t="str">
        <f>IF(Analysis4[Maths]="","",RANK(Analysis4[[#This Row],[Maths]],Analysis4[Maths],0))</f>
        <v/>
      </c>
      <c r="Z16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3" s="1" t="str">
        <f>IF(OR(Form4!U163&lt;&gt;"",Form4!V163&lt;&gt;""),ROUND((SUM(Form4!U163,Form4!V163)/140)*100,0), "")</f>
        <v/>
      </c>
      <c r="AB163" s="1" t="str">
        <f>IF(Analysis4[[#This Row],[Phy]]="","",RANK(Analysis4[[#This Row],[Phy]],Analysis4[Phy],0))</f>
        <v/>
      </c>
      <c r="AC16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3" s="1" t="str">
        <f>IF(OR(Form4!W163&lt;&gt;"",Form4!X163&lt;&gt;""),ROUND((SUM(Form4!W163,Form4!X163)/150)*100,0), "")</f>
        <v/>
      </c>
      <c r="AE163" s="1" t="str">
        <f>IF(Analysis4[Sod]="","",RANK(Analysis4[[#This Row],[Sod]],Analysis4[Sod], 0))</f>
        <v/>
      </c>
      <c r="AF16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3" s="1" t="str">
        <f>IF(OR(Form4!Y163&lt;&gt;"",Form4!Z163&lt;&gt;""),ROUND((SUM(Form4!Y163,Form4!Z163)/170)*100,0), "")</f>
        <v/>
      </c>
      <c r="AH163" s="1" t="str">
        <f>IF(Analysis4[Bk]="","",RANK(Analysis4[[#This Row],[Bk]],Analysis4[Bk], 0))</f>
        <v/>
      </c>
      <c r="AI16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3" s="1"/>
      <c r="AK163" s="1"/>
    </row>
    <row r="164" spans="1:37" x14ac:dyDescent="0.25">
      <c r="A164" s="1" t="str">
        <f>IF(Form4!A164="","",Form4!A164)</f>
        <v/>
      </c>
      <c r="B164" s="1" t="str">
        <f>IF(Form4!B164="","",Form4!B164)</f>
        <v/>
      </c>
      <c r="C164" s="1" t="str">
        <f>IF(OR(Form4!C164&lt;&gt;"",Form4!D164&lt;&gt;"" ),ROUND(((Form4!C164+Form4!D164)/140)*100,0),"")</f>
        <v/>
      </c>
      <c r="D164" s="1" t="str">
        <f>IF(Analysis4[[#This Row],[Agr]]="","",RANK(Analysis4[[#This Row],[Agr]],Analysis4[Agr],0))</f>
        <v/>
      </c>
      <c r="E16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4" s="1" t="str">
        <f>IF(OR(Form4!E164&lt;&gt;"",Form4!F164&lt;&gt;""),ROUND((SUM(Form4!E164,Form4!F164)/140)*100,0),"")</f>
        <v/>
      </c>
      <c r="G164" s="1" t="str">
        <f>IF(Analysis4[Bio]="","",RANK(Analysis4[[#This Row],[Bio]],Analysis4[Bio],0))</f>
        <v/>
      </c>
      <c r="H16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4" s="1" t="str">
        <f>IF(OR(Form4!G164&lt;&gt;"",Form4!H164&lt;&gt;""),ROUND((SUM(Form4!G164,Form4!H164)/140)*100,0),"")</f>
        <v/>
      </c>
      <c r="J164" s="1" t="str">
        <f>IF(Analysis4[[#This Row],[Chem]]="","",RANK(Analysis4[[#This Row],[Chem]],Analysis4[Chem],0))</f>
        <v/>
      </c>
      <c r="K16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4" s="1" t="str">
        <f>IF(OR(Form4!I164&lt;&gt;"",Form4!J164&lt;&gt;"",Form4!K164&lt;&gt;""),ROUND((SUM(Form4!I164:'Form4'!K164)/220)*100,0),"")</f>
        <v/>
      </c>
      <c r="M164" s="1" t="str">
        <f>IF(Analysis4[Chi]="","",RANK(Analysis4[[#This Row],[Chi]],Analysis4[Chi],0))</f>
        <v/>
      </c>
      <c r="N16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4" s="1" t="str">
        <f>IF(OR(Form4!L164&lt;&gt;"",Form4!M164&lt;&gt;"",Form4!N164&lt;&gt;""),ROUND((SUM(Form4!L164:'Form4'!N164)/200)*100,0),"")</f>
        <v/>
      </c>
      <c r="P164" s="1" t="str">
        <f>IF(Analysis4[Eng]="","",RANK(Analysis4[[#This Row],[Eng]],Analysis4[Eng],))</f>
        <v/>
      </c>
      <c r="Q16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4" s="1" t="str">
        <f>IF(OR(Form4!O164&lt;&gt;"",Form4!P164&lt;&gt;""),ROUND((SUM(Form4!O164,Form4!P164)/210)*100,0),"")</f>
        <v/>
      </c>
      <c r="S164" s="1" t="str">
        <f>IF(Analysis4[[#This Row],[Geo]]="","",RANK(Analysis4[Geo],Analysis4[Geo],0))</f>
        <v/>
      </c>
      <c r="T16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4" s="1" t="str">
        <f>IF(OR(Form4!Q164&lt;&gt;"",Form4!R164&lt;&gt;""),ROUND((SUM(Form4!Q164,Form4!R164)/150)*100,0),"")</f>
        <v/>
      </c>
      <c r="V164" s="1" t="str">
        <f>IF(Analysis4[His]="","",RANK(Analysis4[[#This Row],[His]], Analysis4[His],0))</f>
        <v/>
      </c>
      <c r="W16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4" s="1" t="str">
        <f>IF(OR(Form4!S164&lt;&gt;"",Form4!T164&lt;&gt;""),ROUND((SUM(Form4!S164,Form4!T164)/200)*100,0),"")</f>
        <v/>
      </c>
      <c r="Y164" s="1" t="str">
        <f>IF(Analysis4[Maths]="","",RANK(Analysis4[[#This Row],[Maths]],Analysis4[Maths],0))</f>
        <v/>
      </c>
      <c r="Z16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4" s="1" t="str">
        <f>IF(OR(Form4!U164&lt;&gt;"",Form4!V164&lt;&gt;""),ROUND((SUM(Form4!U164,Form4!V164)/140)*100,0), "")</f>
        <v/>
      </c>
      <c r="AB164" s="1" t="str">
        <f>IF(Analysis4[[#This Row],[Phy]]="","",RANK(Analysis4[[#This Row],[Phy]],Analysis4[Phy],0))</f>
        <v/>
      </c>
      <c r="AC16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4" s="1" t="str">
        <f>IF(OR(Form4!W164&lt;&gt;"",Form4!X164&lt;&gt;""),ROUND((SUM(Form4!W164,Form4!X164)/150)*100,0), "")</f>
        <v/>
      </c>
      <c r="AE164" s="1" t="str">
        <f>IF(Analysis4[Sod]="","",RANK(Analysis4[[#This Row],[Sod]],Analysis4[Sod], 0))</f>
        <v/>
      </c>
      <c r="AF16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4" s="1" t="str">
        <f>IF(OR(Form4!Y164&lt;&gt;"",Form4!Z164&lt;&gt;""),ROUND((SUM(Form4!Y164,Form4!Z164)/170)*100,0), "")</f>
        <v/>
      </c>
      <c r="AH164" s="1" t="str">
        <f>IF(Analysis4[Bk]="","",RANK(Analysis4[[#This Row],[Bk]],Analysis4[Bk], 0))</f>
        <v/>
      </c>
      <c r="AI16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4" s="1"/>
      <c r="AK164" s="1"/>
    </row>
    <row r="165" spans="1:37" x14ac:dyDescent="0.25">
      <c r="A165" s="1" t="str">
        <f>IF(Form4!A165="","",Form4!A165)</f>
        <v/>
      </c>
      <c r="B165" s="1" t="str">
        <f>IF(Form4!B165="","",Form4!B165)</f>
        <v/>
      </c>
      <c r="C165" s="1" t="str">
        <f>IF(OR(Form4!C165&lt;&gt;"",Form4!D165&lt;&gt;"" ),ROUND(((Form4!C165+Form4!D165)/140)*100,0),"")</f>
        <v/>
      </c>
      <c r="D165" s="1" t="str">
        <f>IF(Analysis4[[#This Row],[Agr]]="","",RANK(Analysis4[[#This Row],[Agr]],Analysis4[Agr],0))</f>
        <v/>
      </c>
      <c r="E16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5" s="1" t="str">
        <f>IF(OR(Form4!E165&lt;&gt;"",Form4!F165&lt;&gt;""),ROUND((SUM(Form4!E165,Form4!F165)/140)*100,0),"")</f>
        <v/>
      </c>
      <c r="G165" s="1" t="str">
        <f>IF(Analysis4[Bio]="","",RANK(Analysis4[[#This Row],[Bio]],Analysis4[Bio],0))</f>
        <v/>
      </c>
      <c r="H16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5" s="1" t="str">
        <f>IF(OR(Form4!G165&lt;&gt;"",Form4!H165&lt;&gt;""),ROUND((SUM(Form4!G165,Form4!H165)/140)*100,0),"")</f>
        <v/>
      </c>
      <c r="J165" s="1" t="str">
        <f>IF(Analysis4[[#This Row],[Chem]]="","",RANK(Analysis4[[#This Row],[Chem]],Analysis4[Chem],0))</f>
        <v/>
      </c>
      <c r="K16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5" s="1" t="str">
        <f>IF(OR(Form4!I165&lt;&gt;"",Form4!J165&lt;&gt;"",Form4!K165&lt;&gt;""),ROUND((SUM(Form4!I165:'Form4'!K165)/220)*100,0),"")</f>
        <v/>
      </c>
      <c r="M165" s="1" t="str">
        <f>IF(Analysis4[Chi]="","",RANK(Analysis4[[#This Row],[Chi]],Analysis4[Chi],0))</f>
        <v/>
      </c>
      <c r="N16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5" s="1" t="str">
        <f>IF(OR(Form4!L165&lt;&gt;"",Form4!M165&lt;&gt;"",Form4!N165&lt;&gt;""),ROUND((SUM(Form4!L165:'Form4'!N165)/200)*100,0),"")</f>
        <v/>
      </c>
      <c r="P165" s="1" t="str">
        <f>IF(Analysis4[Eng]="","",RANK(Analysis4[[#This Row],[Eng]],Analysis4[Eng],))</f>
        <v/>
      </c>
      <c r="Q16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5" s="1" t="str">
        <f>IF(OR(Form4!O165&lt;&gt;"",Form4!P165&lt;&gt;""),ROUND((SUM(Form4!O165,Form4!P165)/210)*100,0),"")</f>
        <v/>
      </c>
      <c r="S165" s="1" t="str">
        <f>IF(Analysis4[[#This Row],[Geo]]="","",RANK(Analysis4[Geo],Analysis4[Geo],0))</f>
        <v/>
      </c>
      <c r="T16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5" s="1" t="str">
        <f>IF(OR(Form4!Q165&lt;&gt;"",Form4!R165&lt;&gt;""),ROUND((SUM(Form4!Q165,Form4!R165)/150)*100,0),"")</f>
        <v/>
      </c>
      <c r="V165" s="1" t="str">
        <f>IF(Analysis4[His]="","",RANK(Analysis4[[#This Row],[His]], Analysis4[His],0))</f>
        <v/>
      </c>
      <c r="W16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5" s="1" t="str">
        <f>IF(OR(Form4!S165&lt;&gt;"",Form4!T165&lt;&gt;""),ROUND((SUM(Form4!S165,Form4!T165)/200)*100,0),"")</f>
        <v/>
      </c>
      <c r="Y165" s="1" t="str">
        <f>IF(Analysis4[Maths]="","",RANK(Analysis4[[#This Row],[Maths]],Analysis4[Maths],0))</f>
        <v/>
      </c>
      <c r="Z16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5" s="1" t="str">
        <f>IF(OR(Form4!U165&lt;&gt;"",Form4!V165&lt;&gt;""),ROUND((SUM(Form4!U165,Form4!V165)/140)*100,0), "")</f>
        <v/>
      </c>
      <c r="AB165" s="1" t="str">
        <f>IF(Analysis4[[#This Row],[Phy]]="","",RANK(Analysis4[[#This Row],[Phy]],Analysis4[Phy],0))</f>
        <v/>
      </c>
      <c r="AC16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5" s="1" t="str">
        <f>IF(OR(Form4!W165&lt;&gt;"",Form4!X165&lt;&gt;""),ROUND((SUM(Form4!W165,Form4!X165)/150)*100,0), "")</f>
        <v/>
      </c>
      <c r="AE165" s="1" t="str">
        <f>IF(Analysis4[Sod]="","",RANK(Analysis4[[#This Row],[Sod]],Analysis4[Sod], 0))</f>
        <v/>
      </c>
      <c r="AF16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5" s="1" t="str">
        <f>IF(OR(Form4!Y165&lt;&gt;"",Form4!Z165&lt;&gt;""),ROUND((SUM(Form4!Y165,Form4!Z165)/170)*100,0), "")</f>
        <v/>
      </c>
      <c r="AH165" s="1" t="str">
        <f>IF(Analysis4[Bk]="","",RANK(Analysis4[[#This Row],[Bk]],Analysis4[Bk], 0))</f>
        <v/>
      </c>
      <c r="AI16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5" s="1"/>
      <c r="AK165" s="1"/>
    </row>
    <row r="166" spans="1:37" x14ac:dyDescent="0.25">
      <c r="A166" s="1" t="str">
        <f>IF(Form4!A166="","",Form4!A166)</f>
        <v/>
      </c>
      <c r="B166" s="1" t="str">
        <f>IF(Form4!B166="","",Form4!B166)</f>
        <v/>
      </c>
      <c r="C166" s="1" t="str">
        <f>IF(OR(Form4!C166&lt;&gt;"",Form4!D166&lt;&gt;"" ),ROUND(((Form4!C166+Form4!D166)/140)*100,0),"")</f>
        <v/>
      </c>
      <c r="D166" s="1" t="str">
        <f>IF(Analysis4[[#This Row],[Agr]]="","",RANK(Analysis4[[#This Row],[Agr]],Analysis4[Agr],0))</f>
        <v/>
      </c>
      <c r="E16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6" s="1" t="str">
        <f>IF(OR(Form4!E166&lt;&gt;"",Form4!F166&lt;&gt;""),ROUND((SUM(Form4!E166,Form4!F166)/140)*100,0),"")</f>
        <v/>
      </c>
      <c r="G166" s="1" t="str">
        <f>IF(Analysis4[Bio]="","",RANK(Analysis4[[#This Row],[Bio]],Analysis4[Bio],0))</f>
        <v/>
      </c>
      <c r="H16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6" s="1" t="str">
        <f>IF(OR(Form4!G166&lt;&gt;"",Form4!H166&lt;&gt;""),ROUND((SUM(Form4!G166,Form4!H166)/140)*100,0),"")</f>
        <v/>
      </c>
      <c r="J166" s="1" t="str">
        <f>IF(Analysis4[[#This Row],[Chem]]="","",RANK(Analysis4[[#This Row],[Chem]],Analysis4[Chem],0))</f>
        <v/>
      </c>
      <c r="K16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6" s="1" t="str">
        <f>IF(OR(Form4!I166&lt;&gt;"",Form4!J166&lt;&gt;"",Form4!K166&lt;&gt;""),ROUND((SUM(Form4!I166:'Form4'!K166)/220)*100,0),"")</f>
        <v/>
      </c>
      <c r="M166" s="1" t="str">
        <f>IF(Analysis4[Chi]="","",RANK(Analysis4[[#This Row],[Chi]],Analysis4[Chi],0))</f>
        <v/>
      </c>
      <c r="N16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6" s="1" t="str">
        <f>IF(OR(Form4!L166&lt;&gt;"",Form4!M166&lt;&gt;"",Form4!N166&lt;&gt;""),ROUND((SUM(Form4!L166:'Form4'!N166)/200)*100,0),"")</f>
        <v/>
      </c>
      <c r="P166" s="1" t="str">
        <f>IF(Analysis4[Eng]="","",RANK(Analysis4[[#This Row],[Eng]],Analysis4[Eng],))</f>
        <v/>
      </c>
      <c r="Q16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6" s="1" t="str">
        <f>IF(OR(Form4!O166&lt;&gt;"",Form4!P166&lt;&gt;""),ROUND((SUM(Form4!O166,Form4!P166)/210)*100,0),"")</f>
        <v/>
      </c>
      <c r="S166" s="1" t="str">
        <f>IF(Analysis4[[#This Row],[Geo]]="","",RANK(Analysis4[Geo],Analysis4[Geo],0))</f>
        <v/>
      </c>
      <c r="T16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6" s="1" t="str">
        <f>IF(OR(Form4!Q166&lt;&gt;"",Form4!R166&lt;&gt;""),ROUND((SUM(Form4!Q166,Form4!R166)/150)*100,0),"")</f>
        <v/>
      </c>
      <c r="V166" s="1" t="str">
        <f>IF(Analysis4[His]="","",RANK(Analysis4[[#This Row],[His]], Analysis4[His],0))</f>
        <v/>
      </c>
      <c r="W16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6" s="1" t="str">
        <f>IF(OR(Form4!S166&lt;&gt;"",Form4!T166&lt;&gt;""),ROUND((SUM(Form4!S166,Form4!T166)/200)*100,0),"")</f>
        <v/>
      </c>
      <c r="Y166" s="1" t="str">
        <f>IF(Analysis4[Maths]="","",RANK(Analysis4[[#This Row],[Maths]],Analysis4[Maths],0))</f>
        <v/>
      </c>
      <c r="Z16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6" s="1" t="str">
        <f>IF(OR(Form4!U166&lt;&gt;"",Form4!V166&lt;&gt;""),ROUND((SUM(Form4!U166,Form4!V166)/140)*100,0), "")</f>
        <v/>
      </c>
      <c r="AB166" s="1" t="str">
        <f>IF(Analysis4[[#This Row],[Phy]]="","",RANK(Analysis4[[#This Row],[Phy]],Analysis4[Phy],0))</f>
        <v/>
      </c>
      <c r="AC16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6" s="1" t="str">
        <f>IF(OR(Form4!W166&lt;&gt;"",Form4!X166&lt;&gt;""),ROUND((SUM(Form4!W166,Form4!X166)/150)*100,0), "")</f>
        <v/>
      </c>
      <c r="AE166" s="1" t="str">
        <f>IF(Analysis4[Sod]="","",RANK(Analysis4[[#This Row],[Sod]],Analysis4[Sod], 0))</f>
        <v/>
      </c>
      <c r="AF16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6" s="1" t="str">
        <f>IF(OR(Form4!Y166&lt;&gt;"",Form4!Z166&lt;&gt;""),ROUND((SUM(Form4!Y166,Form4!Z166)/170)*100,0), "")</f>
        <v/>
      </c>
      <c r="AH166" s="1" t="str">
        <f>IF(Analysis4[Bk]="","",RANK(Analysis4[[#This Row],[Bk]],Analysis4[Bk], 0))</f>
        <v/>
      </c>
      <c r="AI16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6" s="1"/>
      <c r="AK166" s="1"/>
    </row>
    <row r="167" spans="1:37" x14ac:dyDescent="0.25">
      <c r="A167" s="1" t="str">
        <f>IF(Form4!A167="","",Form4!A167)</f>
        <v/>
      </c>
      <c r="B167" s="1" t="str">
        <f>IF(Form4!B167="","",Form4!B167)</f>
        <v/>
      </c>
      <c r="C167" s="1" t="str">
        <f>IF(OR(Form4!C167&lt;&gt;"",Form4!D167&lt;&gt;"" ),ROUND(((Form4!C167+Form4!D167)/140)*100,0),"")</f>
        <v/>
      </c>
      <c r="D167" s="1" t="str">
        <f>IF(Analysis4[[#This Row],[Agr]]="","",RANK(Analysis4[[#This Row],[Agr]],Analysis4[Agr],0))</f>
        <v/>
      </c>
      <c r="E16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7" s="1" t="str">
        <f>IF(OR(Form4!E167&lt;&gt;"",Form4!F167&lt;&gt;""),ROUND((SUM(Form4!E167,Form4!F167)/140)*100,0),"")</f>
        <v/>
      </c>
      <c r="G167" s="1" t="str">
        <f>IF(Analysis4[Bio]="","",RANK(Analysis4[[#This Row],[Bio]],Analysis4[Bio],0))</f>
        <v/>
      </c>
      <c r="H16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7" s="1" t="str">
        <f>IF(OR(Form4!G167&lt;&gt;"",Form4!H167&lt;&gt;""),ROUND((SUM(Form4!G167,Form4!H167)/140)*100,0),"")</f>
        <v/>
      </c>
      <c r="J167" s="1" t="str">
        <f>IF(Analysis4[[#This Row],[Chem]]="","",RANK(Analysis4[[#This Row],[Chem]],Analysis4[Chem],0))</f>
        <v/>
      </c>
      <c r="K16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7" s="1" t="str">
        <f>IF(OR(Form4!I167&lt;&gt;"",Form4!J167&lt;&gt;"",Form4!K167&lt;&gt;""),ROUND((SUM(Form4!I167:'Form4'!K167)/220)*100,0),"")</f>
        <v/>
      </c>
      <c r="M167" s="1" t="str">
        <f>IF(Analysis4[Chi]="","",RANK(Analysis4[[#This Row],[Chi]],Analysis4[Chi],0))</f>
        <v/>
      </c>
      <c r="N16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7" s="1" t="str">
        <f>IF(OR(Form4!L167&lt;&gt;"",Form4!M167&lt;&gt;"",Form4!N167&lt;&gt;""),ROUND((SUM(Form4!L167:'Form4'!N167)/200)*100,0),"")</f>
        <v/>
      </c>
      <c r="P167" s="1" t="str">
        <f>IF(Analysis4[Eng]="","",RANK(Analysis4[[#This Row],[Eng]],Analysis4[Eng],))</f>
        <v/>
      </c>
      <c r="Q16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7" s="1" t="str">
        <f>IF(OR(Form4!O167&lt;&gt;"",Form4!P167&lt;&gt;""),ROUND((SUM(Form4!O167,Form4!P167)/210)*100,0),"")</f>
        <v/>
      </c>
      <c r="S167" s="1" t="str">
        <f>IF(Analysis4[[#This Row],[Geo]]="","",RANK(Analysis4[Geo],Analysis4[Geo],0))</f>
        <v/>
      </c>
      <c r="T16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7" s="1" t="str">
        <f>IF(OR(Form4!Q167&lt;&gt;"",Form4!R167&lt;&gt;""),ROUND((SUM(Form4!Q167,Form4!R167)/150)*100,0),"")</f>
        <v/>
      </c>
      <c r="V167" s="1" t="str">
        <f>IF(Analysis4[His]="","",RANK(Analysis4[[#This Row],[His]], Analysis4[His],0))</f>
        <v/>
      </c>
      <c r="W16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7" s="1" t="str">
        <f>IF(OR(Form4!S167&lt;&gt;"",Form4!T167&lt;&gt;""),ROUND((SUM(Form4!S167,Form4!T167)/200)*100,0),"")</f>
        <v/>
      </c>
      <c r="Y167" s="1" t="str">
        <f>IF(Analysis4[Maths]="","",RANK(Analysis4[[#This Row],[Maths]],Analysis4[Maths],0))</f>
        <v/>
      </c>
      <c r="Z16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7" s="1" t="str">
        <f>IF(OR(Form4!U167&lt;&gt;"",Form4!V167&lt;&gt;""),ROUND((SUM(Form4!U167,Form4!V167)/140)*100,0), "")</f>
        <v/>
      </c>
      <c r="AB167" s="1" t="str">
        <f>IF(Analysis4[[#This Row],[Phy]]="","",RANK(Analysis4[[#This Row],[Phy]],Analysis4[Phy],0))</f>
        <v/>
      </c>
      <c r="AC16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7" s="1" t="str">
        <f>IF(OR(Form4!W167&lt;&gt;"",Form4!X167&lt;&gt;""),ROUND((SUM(Form4!W167,Form4!X167)/150)*100,0), "")</f>
        <v/>
      </c>
      <c r="AE167" s="1" t="str">
        <f>IF(Analysis4[Sod]="","",RANK(Analysis4[[#This Row],[Sod]],Analysis4[Sod], 0))</f>
        <v/>
      </c>
      <c r="AF16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7" s="1" t="str">
        <f>IF(OR(Form4!Y167&lt;&gt;"",Form4!Z167&lt;&gt;""),ROUND((SUM(Form4!Y167,Form4!Z167)/170)*100,0), "")</f>
        <v/>
      </c>
      <c r="AH167" s="1" t="str">
        <f>IF(Analysis4[Bk]="","",RANK(Analysis4[[#This Row],[Bk]],Analysis4[Bk], 0))</f>
        <v/>
      </c>
      <c r="AI16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7" s="1"/>
      <c r="AK167" s="1"/>
    </row>
    <row r="168" spans="1:37" x14ac:dyDescent="0.25">
      <c r="A168" s="1" t="str">
        <f>IF(Form4!A168="","",Form4!A168)</f>
        <v/>
      </c>
      <c r="B168" s="1" t="str">
        <f>IF(Form4!B168="","",Form4!B168)</f>
        <v/>
      </c>
      <c r="C168" s="1" t="str">
        <f>IF(OR(Form4!C168&lt;&gt;"",Form4!D168&lt;&gt;"" ),ROUND(((Form4!C168+Form4!D168)/140)*100,0),"")</f>
        <v/>
      </c>
      <c r="D168" s="1" t="str">
        <f>IF(Analysis4[[#This Row],[Agr]]="","",RANK(Analysis4[[#This Row],[Agr]],Analysis4[Agr],0))</f>
        <v/>
      </c>
      <c r="E16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8" s="1" t="str">
        <f>IF(OR(Form4!E168&lt;&gt;"",Form4!F168&lt;&gt;""),ROUND((SUM(Form4!E168,Form4!F168)/140)*100,0),"")</f>
        <v/>
      </c>
      <c r="G168" s="1" t="str">
        <f>IF(Analysis4[Bio]="","",RANK(Analysis4[[#This Row],[Bio]],Analysis4[Bio],0))</f>
        <v/>
      </c>
      <c r="H16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8" s="1" t="str">
        <f>IF(OR(Form4!G168&lt;&gt;"",Form4!H168&lt;&gt;""),ROUND((SUM(Form4!G168,Form4!H168)/140)*100,0),"")</f>
        <v/>
      </c>
      <c r="J168" s="1" t="str">
        <f>IF(Analysis4[[#This Row],[Chem]]="","",RANK(Analysis4[[#This Row],[Chem]],Analysis4[Chem],0))</f>
        <v/>
      </c>
      <c r="K16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8" s="1" t="str">
        <f>IF(OR(Form4!I168&lt;&gt;"",Form4!J168&lt;&gt;"",Form4!K168&lt;&gt;""),ROUND((SUM(Form4!I168:'Form4'!K168)/220)*100,0),"")</f>
        <v/>
      </c>
      <c r="M168" s="1" t="str">
        <f>IF(Analysis4[Chi]="","",RANK(Analysis4[[#This Row],[Chi]],Analysis4[Chi],0))</f>
        <v/>
      </c>
      <c r="N16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8" s="1" t="str">
        <f>IF(OR(Form4!L168&lt;&gt;"",Form4!M168&lt;&gt;"",Form4!N168&lt;&gt;""),ROUND((SUM(Form4!L168:'Form4'!N168)/200)*100,0),"")</f>
        <v/>
      </c>
      <c r="P168" s="1" t="str">
        <f>IF(Analysis4[Eng]="","",RANK(Analysis4[[#This Row],[Eng]],Analysis4[Eng],))</f>
        <v/>
      </c>
      <c r="Q16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8" s="1" t="str">
        <f>IF(OR(Form4!O168&lt;&gt;"",Form4!P168&lt;&gt;""),ROUND((SUM(Form4!O168,Form4!P168)/210)*100,0),"")</f>
        <v/>
      </c>
      <c r="S168" s="1" t="str">
        <f>IF(Analysis4[[#This Row],[Geo]]="","",RANK(Analysis4[Geo],Analysis4[Geo],0))</f>
        <v/>
      </c>
      <c r="T16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8" s="1" t="str">
        <f>IF(OR(Form4!Q168&lt;&gt;"",Form4!R168&lt;&gt;""),ROUND((SUM(Form4!Q168,Form4!R168)/150)*100,0),"")</f>
        <v/>
      </c>
      <c r="V168" s="1" t="str">
        <f>IF(Analysis4[His]="","",RANK(Analysis4[[#This Row],[His]], Analysis4[His],0))</f>
        <v/>
      </c>
      <c r="W16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8" s="1" t="str">
        <f>IF(OR(Form4!S168&lt;&gt;"",Form4!T168&lt;&gt;""),ROUND((SUM(Form4!S168,Form4!T168)/200)*100,0),"")</f>
        <v/>
      </c>
      <c r="Y168" s="1" t="str">
        <f>IF(Analysis4[Maths]="","",RANK(Analysis4[[#This Row],[Maths]],Analysis4[Maths],0))</f>
        <v/>
      </c>
      <c r="Z16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8" s="1" t="str">
        <f>IF(OR(Form4!U168&lt;&gt;"",Form4!V168&lt;&gt;""),ROUND((SUM(Form4!U168,Form4!V168)/140)*100,0), "")</f>
        <v/>
      </c>
      <c r="AB168" s="1" t="str">
        <f>IF(Analysis4[[#This Row],[Phy]]="","",RANK(Analysis4[[#This Row],[Phy]],Analysis4[Phy],0))</f>
        <v/>
      </c>
      <c r="AC16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8" s="1" t="str">
        <f>IF(OR(Form4!W168&lt;&gt;"",Form4!X168&lt;&gt;""),ROUND((SUM(Form4!W168,Form4!X168)/150)*100,0), "")</f>
        <v/>
      </c>
      <c r="AE168" s="1" t="str">
        <f>IF(Analysis4[Sod]="","",RANK(Analysis4[[#This Row],[Sod]],Analysis4[Sod], 0))</f>
        <v/>
      </c>
      <c r="AF16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8" s="1" t="str">
        <f>IF(OR(Form4!Y168&lt;&gt;"",Form4!Z168&lt;&gt;""),ROUND((SUM(Form4!Y168,Form4!Z168)/170)*100,0), "")</f>
        <v/>
      </c>
      <c r="AH168" s="1" t="str">
        <f>IF(Analysis4[Bk]="","",RANK(Analysis4[[#This Row],[Bk]],Analysis4[Bk], 0))</f>
        <v/>
      </c>
      <c r="AI16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8" s="1"/>
      <c r="AK168" s="1"/>
    </row>
    <row r="169" spans="1:37" x14ac:dyDescent="0.25">
      <c r="A169" s="1" t="str">
        <f>IF(Form4!A169="","",Form4!A169)</f>
        <v/>
      </c>
      <c r="B169" s="1" t="str">
        <f>IF(Form4!B169="","",Form4!B169)</f>
        <v/>
      </c>
      <c r="C169" s="1" t="str">
        <f>IF(OR(Form4!C169&lt;&gt;"",Form4!D169&lt;&gt;"" ),ROUND(((Form4!C169+Form4!D169)/140)*100,0),"")</f>
        <v/>
      </c>
      <c r="D169" s="1" t="str">
        <f>IF(Analysis4[[#This Row],[Agr]]="","",RANK(Analysis4[[#This Row],[Agr]],Analysis4[Agr],0))</f>
        <v/>
      </c>
      <c r="E16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69" s="1" t="str">
        <f>IF(OR(Form4!E169&lt;&gt;"",Form4!F169&lt;&gt;""),ROUND((SUM(Form4!E169,Form4!F169)/140)*100,0),"")</f>
        <v/>
      </c>
      <c r="G169" s="1" t="str">
        <f>IF(Analysis4[Bio]="","",RANK(Analysis4[[#This Row],[Bio]],Analysis4[Bio],0))</f>
        <v/>
      </c>
      <c r="H16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69" s="1" t="str">
        <f>IF(OR(Form4!G169&lt;&gt;"",Form4!H169&lt;&gt;""),ROUND((SUM(Form4!G169,Form4!H169)/140)*100,0),"")</f>
        <v/>
      </c>
      <c r="J169" s="1" t="str">
        <f>IF(Analysis4[[#This Row],[Chem]]="","",RANK(Analysis4[[#This Row],[Chem]],Analysis4[Chem],0))</f>
        <v/>
      </c>
      <c r="K16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69" s="1" t="str">
        <f>IF(OR(Form4!I169&lt;&gt;"",Form4!J169&lt;&gt;"",Form4!K169&lt;&gt;""),ROUND((SUM(Form4!I169:'Form4'!K169)/220)*100,0),"")</f>
        <v/>
      </c>
      <c r="M169" s="1" t="str">
        <f>IF(Analysis4[Chi]="","",RANK(Analysis4[[#This Row],[Chi]],Analysis4[Chi],0))</f>
        <v/>
      </c>
      <c r="N16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69" s="1" t="str">
        <f>IF(OR(Form4!L169&lt;&gt;"",Form4!M169&lt;&gt;"",Form4!N169&lt;&gt;""),ROUND((SUM(Form4!L169:'Form4'!N169)/200)*100,0),"")</f>
        <v/>
      </c>
      <c r="P169" s="1" t="str">
        <f>IF(Analysis4[Eng]="","",RANK(Analysis4[[#This Row],[Eng]],Analysis4[Eng],))</f>
        <v/>
      </c>
      <c r="Q16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69" s="1" t="str">
        <f>IF(OR(Form4!O169&lt;&gt;"",Form4!P169&lt;&gt;""),ROUND((SUM(Form4!O169,Form4!P169)/210)*100,0),"")</f>
        <v/>
      </c>
      <c r="S169" s="1" t="str">
        <f>IF(Analysis4[[#This Row],[Geo]]="","",RANK(Analysis4[Geo],Analysis4[Geo],0))</f>
        <v/>
      </c>
      <c r="T16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69" s="1" t="str">
        <f>IF(OR(Form4!Q169&lt;&gt;"",Form4!R169&lt;&gt;""),ROUND((SUM(Form4!Q169,Form4!R169)/150)*100,0),"")</f>
        <v/>
      </c>
      <c r="V169" s="1" t="str">
        <f>IF(Analysis4[His]="","",RANK(Analysis4[[#This Row],[His]], Analysis4[His],0))</f>
        <v/>
      </c>
      <c r="W16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69" s="1" t="str">
        <f>IF(OR(Form4!S169&lt;&gt;"",Form4!T169&lt;&gt;""),ROUND((SUM(Form4!S169,Form4!T169)/200)*100,0),"")</f>
        <v/>
      </c>
      <c r="Y169" s="1" t="str">
        <f>IF(Analysis4[Maths]="","",RANK(Analysis4[[#This Row],[Maths]],Analysis4[Maths],0))</f>
        <v/>
      </c>
      <c r="Z16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69" s="1" t="str">
        <f>IF(OR(Form4!U169&lt;&gt;"",Form4!V169&lt;&gt;""),ROUND((SUM(Form4!U169,Form4!V169)/140)*100,0), "")</f>
        <v/>
      </c>
      <c r="AB169" s="1" t="str">
        <f>IF(Analysis4[[#This Row],[Phy]]="","",RANK(Analysis4[[#This Row],[Phy]],Analysis4[Phy],0))</f>
        <v/>
      </c>
      <c r="AC16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69" s="1" t="str">
        <f>IF(OR(Form4!W169&lt;&gt;"",Form4!X169&lt;&gt;""),ROUND((SUM(Form4!W169,Form4!X169)/150)*100,0), "")</f>
        <v/>
      </c>
      <c r="AE169" s="1" t="str">
        <f>IF(Analysis4[Sod]="","",RANK(Analysis4[[#This Row],[Sod]],Analysis4[Sod], 0))</f>
        <v/>
      </c>
      <c r="AF16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69" s="1" t="str">
        <f>IF(OR(Form4!Y169&lt;&gt;"",Form4!Z169&lt;&gt;""),ROUND((SUM(Form4!Y169,Form4!Z169)/170)*100,0), "")</f>
        <v/>
      </c>
      <c r="AH169" s="1" t="str">
        <f>IF(Analysis4[Bk]="","",RANK(Analysis4[[#This Row],[Bk]],Analysis4[Bk], 0))</f>
        <v/>
      </c>
      <c r="AI16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69" s="1"/>
      <c r="AK169" s="1"/>
    </row>
    <row r="170" spans="1:37" x14ac:dyDescent="0.25">
      <c r="A170" s="1" t="str">
        <f>IF(Form4!A170="","",Form4!A170)</f>
        <v/>
      </c>
      <c r="B170" s="1" t="str">
        <f>IF(Form4!B170="","",Form4!B170)</f>
        <v/>
      </c>
      <c r="C170" s="1" t="str">
        <f>IF(OR(Form4!C170&lt;&gt;"",Form4!D170&lt;&gt;"" ),ROUND(((Form4!C170+Form4!D170)/140)*100,0),"")</f>
        <v/>
      </c>
      <c r="D170" s="1" t="str">
        <f>IF(Analysis4[[#This Row],[Agr]]="","",RANK(Analysis4[[#This Row],[Agr]],Analysis4[Agr],0))</f>
        <v/>
      </c>
      <c r="E17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0" s="1" t="str">
        <f>IF(OR(Form4!E170&lt;&gt;"",Form4!F170&lt;&gt;""),ROUND((SUM(Form4!E170,Form4!F170)/140)*100,0),"")</f>
        <v/>
      </c>
      <c r="G170" s="1" t="str">
        <f>IF(Analysis4[Bio]="","",RANK(Analysis4[[#This Row],[Bio]],Analysis4[Bio],0))</f>
        <v/>
      </c>
      <c r="H17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0" s="1" t="str">
        <f>IF(OR(Form4!G170&lt;&gt;"",Form4!H170&lt;&gt;""),ROUND((SUM(Form4!G170,Form4!H170)/140)*100,0),"")</f>
        <v/>
      </c>
      <c r="J170" s="1" t="str">
        <f>IF(Analysis4[[#This Row],[Chem]]="","",RANK(Analysis4[[#This Row],[Chem]],Analysis4[Chem],0))</f>
        <v/>
      </c>
      <c r="K17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0" s="1" t="str">
        <f>IF(OR(Form4!I170&lt;&gt;"",Form4!J170&lt;&gt;"",Form4!K170&lt;&gt;""),ROUND((SUM(Form4!I170:'Form4'!K170)/220)*100,0),"")</f>
        <v/>
      </c>
      <c r="M170" s="1" t="str">
        <f>IF(Analysis4[Chi]="","",RANK(Analysis4[[#This Row],[Chi]],Analysis4[Chi],0))</f>
        <v/>
      </c>
      <c r="N17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0" s="1" t="str">
        <f>IF(OR(Form4!L170&lt;&gt;"",Form4!M170&lt;&gt;"",Form4!N170&lt;&gt;""),ROUND((SUM(Form4!L170:'Form4'!N170)/200)*100,0),"")</f>
        <v/>
      </c>
      <c r="P170" s="1" t="str">
        <f>IF(Analysis4[Eng]="","",RANK(Analysis4[[#This Row],[Eng]],Analysis4[Eng],))</f>
        <v/>
      </c>
      <c r="Q17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0" s="1" t="str">
        <f>IF(OR(Form4!O170&lt;&gt;"",Form4!P170&lt;&gt;""),ROUND((SUM(Form4!O170,Form4!P170)/210)*100,0),"")</f>
        <v/>
      </c>
      <c r="S170" s="1" t="str">
        <f>IF(Analysis4[[#This Row],[Geo]]="","",RANK(Analysis4[Geo],Analysis4[Geo],0))</f>
        <v/>
      </c>
      <c r="T17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0" s="1" t="str">
        <f>IF(OR(Form4!Q170&lt;&gt;"",Form4!R170&lt;&gt;""),ROUND((SUM(Form4!Q170,Form4!R170)/150)*100,0),"")</f>
        <v/>
      </c>
      <c r="V170" s="1" t="str">
        <f>IF(Analysis4[His]="","",RANK(Analysis4[[#This Row],[His]], Analysis4[His],0))</f>
        <v/>
      </c>
      <c r="W17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0" s="1" t="str">
        <f>IF(OR(Form4!S170&lt;&gt;"",Form4!T170&lt;&gt;""),ROUND((SUM(Form4!S170,Form4!T170)/200)*100,0),"")</f>
        <v/>
      </c>
      <c r="Y170" s="1" t="str">
        <f>IF(Analysis4[Maths]="","",RANK(Analysis4[[#This Row],[Maths]],Analysis4[Maths],0))</f>
        <v/>
      </c>
      <c r="Z17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0" s="1" t="str">
        <f>IF(OR(Form4!U170&lt;&gt;"",Form4!V170&lt;&gt;""),ROUND((SUM(Form4!U170,Form4!V170)/140)*100,0), "")</f>
        <v/>
      </c>
      <c r="AB170" s="1" t="str">
        <f>IF(Analysis4[[#This Row],[Phy]]="","",RANK(Analysis4[[#This Row],[Phy]],Analysis4[Phy],0))</f>
        <v/>
      </c>
      <c r="AC17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0" s="1" t="str">
        <f>IF(OR(Form4!W170&lt;&gt;"",Form4!X170&lt;&gt;""),ROUND((SUM(Form4!W170,Form4!X170)/150)*100,0), "")</f>
        <v/>
      </c>
      <c r="AE170" s="1" t="str">
        <f>IF(Analysis4[Sod]="","",RANK(Analysis4[[#This Row],[Sod]],Analysis4[Sod], 0))</f>
        <v/>
      </c>
      <c r="AF17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0" s="1" t="str">
        <f>IF(OR(Form4!Y170&lt;&gt;"",Form4!Z170&lt;&gt;""),ROUND((SUM(Form4!Y170,Form4!Z170)/170)*100,0), "")</f>
        <v/>
      </c>
      <c r="AH170" s="1" t="str">
        <f>IF(Analysis4[Bk]="","",RANK(Analysis4[[#This Row],[Bk]],Analysis4[Bk], 0))</f>
        <v/>
      </c>
      <c r="AI17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0" s="1"/>
      <c r="AK170" s="1"/>
    </row>
    <row r="171" spans="1:37" x14ac:dyDescent="0.25">
      <c r="A171" s="1" t="str">
        <f>IF(Form4!A171="","",Form4!A171)</f>
        <v/>
      </c>
      <c r="B171" s="1" t="str">
        <f>IF(Form4!B171="","",Form4!B171)</f>
        <v/>
      </c>
      <c r="C171" s="1" t="str">
        <f>IF(OR(Form4!C171&lt;&gt;"",Form4!D171&lt;&gt;"" ),ROUND(((Form4!C171+Form4!D171)/140)*100,0),"")</f>
        <v/>
      </c>
      <c r="D171" s="1" t="str">
        <f>IF(Analysis4[[#This Row],[Agr]]="","",RANK(Analysis4[[#This Row],[Agr]],Analysis4[Agr],0))</f>
        <v/>
      </c>
      <c r="E17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1" s="1" t="str">
        <f>IF(OR(Form4!E171&lt;&gt;"",Form4!F171&lt;&gt;""),ROUND((SUM(Form4!E171,Form4!F171)/140)*100,0),"")</f>
        <v/>
      </c>
      <c r="G171" s="1" t="str">
        <f>IF(Analysis4[Bio]="","",RANK(Analysis4[[#This Row],[Bio]],Analysis4[Bio],0))</f>
        <v/>
      </c>
      <c r="H17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1" s="1" t="str">
        <f>IF(OR(Form4!G171&lt;&gt;"",Form4!H171&lt;&gt;""),ROUND((SUM(Form4!G171,Form4!H171)/140)*100,0),"")</f>
        <v/>
      </c>
      <c r="J171" s="1" t="str">
        <f>IF(Analysis4[[#This Row],[Chem]]="","",RANK(Analysis4[[#This Row],[Chem]],Analysis4[Chem],0))</f>
        <v/>
      </c>
      <c r="K17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1" s="1" t="str">
        <f>IF(OR(Form4!I171&lt;&gt;"",Form4!J171&lt;&gt;"",Form4!K171&lt;&gt;""),ROUND((SUM(Form4!I171:'Form4'!K171)/220)*100,0),"")</f>
        <v/>
      </c>
      <c r="M171" s="1" t="str">
        <f>IF(Analysis4[Chi]="","",RANK(Analysis4[[#This Row],[Chi]],Analysis4[Chi],0))</f>
        <v/>
      </c>
      <c r="N17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1" s="1" t="str">
        <f>IF(OR(Form4!L171&lt;&gt;"",Form4!M171&lt;&gt;"",Form4!N171&lt;&gt;""),ROUND((SUM(Form4!L171:'Form4'!N171)/200)*100,0),"")</f>
        <v/>
      </c>
      <c r="P171" s="1" t="str">
        <f>IF(Analysis4[Eng]="","",RANK(Analysis4[[#This Row],[Eng]],Analysis4[Eng],))</f>
        <v/>
      </c>
      <c r="Q17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1" s="1" t="str">
        <f>IF(OR(Form4!O171&lt;&gt;"",Form4!P171&lt;&gt;""),ROUND((SUM(Form4!O171,Form4!P171)/210)*100,0),"")</f>
        <v/>
      </c>
      <c r="S171" s="1" t="str">
        <f>IF(Analysis4[[#This Row],[Geo]]="","",RANK(Analysis4[Geo],Analysis4[Geo],0))</f>
        <v/>
      </c>
      <c r="T17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1" s="1" t="str">
        <f>IF(OR(Form4!Q171&lt;&gt;"",Form4!R171&lt;&gt;""),ROUND((SUM(Form4!Q171,Form4!R171)/150)*100,0),"")</f>
        <v/>
      </c>
      <c r="V171" s="1" t="str">
        <f>IF(Analysis4[His]="","",RANK(Analysis4[[#This Row],[His]], Analysis4[His],0))</f>
        <v/>
      </c>
      <c r="W17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1" s="1" t="str">
        <f>IF(OR(Form4!S171&lt;&gt;"",Form4!T171&lt;&gt;""),ROUND((SUM(Form4!S171,Form4!T171)/200)*100,0),"")</f>
        <v/>
      </c>
      <c r="Y171" s="1" t="str">
        <f>IF(Analysis4[Maths]="","",RANK(Analysis4[[#This Row],[Maths]],Analysis4[Maths],0))</f>
        <v/>
      </c>
      <c r="Z17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1" s="1" t="str">
        <f>IF(OR(Form4!U171&lt;&gt;"",Form4!V171&lt;&gt;""),ROUND((SUM(Form4!U171,Form4!V171)/140)*100,0), "")</f>
        <v/>
      </c>
      <c r="AB171" s="1" t="str">
        <f>IF(Analysis4[[#This Row],[Phy]]="","",RANK(Analysis4[[#This Row],[Phy]],Analysis4[Phy],0))</f>
        <v/>
      </c>
      <c r="AC17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1" s="1" t="str">
        <f>IF(OR(Form4!W171&lt;&gt;"",Form4!X171&lt;&gt;""),ROUND((SUM(Form4!W171,Form4!X171)/150)*100,0), "")</f>
        <v/>
      </c>
      <c r="AE171" s="1" t="str">
        <f>IF(Analysis4[Sod]="","",RANK(Analysis4[[#This Row],[Sod]],Analysis4[Sod], 0))</f>
        <v/>
      </c>
      <c r="AF17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1" s="1" t="str">
        <f>IF(OR(Form4!Y171&lt;&gt;"",Form4!Z171&lt;&gt;""),ROUND((SUM(Form4!Y171,Form4!Z171)/170)*100,0), "")</f>
        <v/>
      </c>
      <c r="AH171" s="1" t="str">
        <f>IF(Analysis4[Bk]="","",RANK(Analysis4[[#This Row],[Bk]],Analysis4[Bk], 0))</f>
        <v/>
      </c>
      <c r="AI17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1" s="1"/>
      <c r="AK171" s="1"/>
    </row>
    <row r="172" spans="1:37" x14ac:dyDescent="0.25">
      <c r="A172" s="1" t="str">
        <f>IF(Form4!A172="","",Form4!A172)</f>
        <v/>
      </c>
      <c r="B172" s="1" t="str">
        <f>IF(Form4!B172="","",Form4!B172)</f>
        <v/>
      </c>
      <c r="C172" s="1" t="str">
        <f>IF(OR(Form4!C172&lt;&gt;"",Form4!D172&lt;&gt;"" ),ROUND(((Form4!C172+Form4!D172)/140)*100,0),"")</f>
        <v/>
      </c>
      <c r="D172" s="1" t="str">
        <f>IF(Analysis4[[#This Row],[Agr]]="","",RANK(Analysis4[[#This Row],[Agr]],Analysis4[Agr],0))</f>
        <v/>
      </c>
      <c r="E17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2" s="1" t="str">
        <f>IF(OR(Form4!E172&lt;&gt;"",Form4!F172&lt;&gt;""),ROUND((SUM(Form4!E172,Form4!F172)/140)*100,0),"")</f>
        <v/>
      </c>
      <c r="G172" s="1" t="str">
        <f>IF(Analysis4[Bio]="","",RANK(Analysis4[[#This Row],[Bio]],Analysis4[Bio],0))</f>
        <v/>
      </c>
      <c r="H17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2" s="1" t="str">
        <f>IF(OR(Form4!G172&lt;&gt;"",Form4!H172&lt;&gt;""),ROUND((SUM(Form4!G172,Form4!H172)/140)*100,0),"")</f>
        <v/>
      </c>
      <c r="J172" s="1" t="str">
        <f>IF(Analysis4[[#This Row],[Chem]]="","",RANK(Analysis4[[#This Row],[Chem]],Analysis4[Chem],0))</f>
        <v/>
      </c>
      <c r="K17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2" s="1" t="str">
        <f>IF(OR(Form4!I172&lt;&gt;"",Form4!J172&lt;&gt;"",Form4!K172&lt;&gt;""),ROUND((SUM(Form4!I172:'Form4'!K172)/220)*100,0),"")</f>
        <v/>
      </c>
      <c r="M172" s="1" t="str">
        <f>IF(Analysis4[Chi]="","",RANK(Analysis4[[#This Row],[Chi]],Analysis4[Chi],0))</f>
        <v/>
      </c>
      <c r="N17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2" s="1" t="str">
        <f>IF(OR(Form4!L172&lt;&gt;"",Form4!M172&lt;&gt;"",Form4!N172&lt;&gt;""),ROUND((SUM(Form4!L172:'Form4'!N172)/200)*100,0),"")</f>
        <v/>
      </c>
      <c r="P172" s="1" t="str">
        <f>IF(Analysis4[Eng]="","",RANK(Analysis4[[#This Row],[Eng]],Analysis4[Eng],))</f>
        <v/>
      </c>
      <c r="Q17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2" s="1" t="str">
        <f>IF(OR(Form4!O172&lt;&gt;"",Form4!P172&lt;&gt;""),ROUND((SUM(Form4!O172,Form4!P172)/210)*100,0),"")</f>
        <v/>
      </c>
      <c r="S172" s="1" t="str">
        <f>IF(Analysis4[[#This Row],[Geo]]="","",RANK(Analysis4[Geo],Analysis4[Geo],0))</f>
        <v/>
      </c>
      <c r="T17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2" s="1" t="str">
        <f>IF(OR(Form4!Q172&lt;&gt;"",Form4!R172&lt;&gt;""),ROUND((SUM(Form4!Q172,Form4!R172)/150)*100,0),"")</f>
        <v/>
      </c>
      <c r="V172" s="1" t="str">
        <f>IF(Analysis4[His]="","",RANK(Analysis4[[#This Row],[His]], Analysis4[His],0))</f>
        <v/>
      </c>
      <c r="W17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2" s="1" t="str">
        <f>IF(OR(Form4!S172&lt;&gt;"",Form4!T172&lt;&gt;""),ROUND((SUM(Form4!S172,Form4!T172)/200)*100,0),"")</f>
        <v/>
      </c>
      <c r="Y172" s="1" t="str">
        <f>IF(Analysis4[Maths]="","",RANK(Analysis4[[#This Row],[Maths]],Analysis4[Maths],0))</f>
        <v/>
      </c>
      <c r="Z17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2" s="1" t="str">
        <f>IF(OR(Form4!U172&lt;&gt;"",Form4!V172&lt;&gt;""),ROUND((SUM(Form4!U172,Form4!V172)/140)*100,0), "")</f>
        <v/>
      </c>
      <c r="AB172" s="1" t="str">
        <f>IF(Analysis4[[#This Row],[Phy]]="","",RANK(Analysis4[[#This Row],[Phy]],Analysis4[Phy],0))</f>
        <v/>
      </c>
      <c r="AC17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2" s="1" t="str">
        <f>IF(OR(Form4!W172&lt;&gt;"",Form4!X172&lt;&gt;""),ROUND((SUM(Form4!W172,Form4!X172)/150)*100,0), "")</f>
        <v/>
      </c>
      <c r="AE172" s="1" t="str">
        <f>IF(Analysis4[Sod]="","",RANK(Analysis4[[#This Row],[Sod]],Analysis4[Sod], 0))</f>
        <v/>
      </c>
      <c r="AF17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2" s="1" t="str">
        <f>IF(OR(Form4!Y172&lt;&gt;"",Form4!Z172&lt;&gt;""),ROUND((SUM(Form4!Y172,Form4!Z172)/170)*100,0), "")</f>
        <v/>
      </c>
      <c r="AH172" s="1" t="str">
        <f>IF(Analysis4[Bk]="","",RANK(Analysis4[[#This Row],[Bk]],Analysis4[Bk], 0))</f>
        <v/>
      </c>
      <c r="AI17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2" s="1"/>
      <c r="AK172" s="1"/>
    </row>
    <row r="173" spans="1:37" x14ac:dyDescent="0.25">
      <c r="A173" s="1" t="str">
        <f>IF(Form4!A173="","",Form4!A173)</f>
        <v/>
      </c>
      <c r="B173" s="1" t="str">
        <f>IF(Form4!B173="","",Form4!B173)</f>
        <v/>
      </c>
      <c r="C173" s="1" t="str">
        <f>IF(OR(Form4!C173&lt;&gt;"",Form4!D173&lt;&gt;"" ),ROUND(((Form4!C173+Form4!D173)/140)*100,0),"")</f>
        <v/>
      </c>
      <c r="D173" s="1" t="str">
        <f>IF(Analysis4[[#This Row],[Agr]]="","",RANK(Analysis4[[#This Row],[Agr]],Analysis4[Agr],0))</f>
        <v/>
      </c>
      <c r="E17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3" s="1" t="str">
        <f>IF(OR(Form4!E173&lt;&gt;"",Form4!F173&lt;&gt;""),ROUND((SUM(Form4!E173,Form4!F173)/140)*100,0),"")</f>
        <v/>
      </c>
      <c r="G173" s="1" t="str">
        <f>IF(Analysis4[Bio]="","",RANK(Analysis4[[#This Row],[Bio]],Analysis4[Bio],0))</f>
        <v/>
      </c>
      <c r="H17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3" s="1" t="str">
        <f>IF(OR(Form4!G173&lt;&gt;"",Form4!H173&lt;&gt;""),ROUND((SUM(Form4!G173,Form4!H173)/140)*100,0),"")</f>
        <v/>
      </c>
      <c r="J173" s="1" t="str">
        <f>IF(Analysis4[[#This Row],[Chem]]="","",RANK(Analysis4[[#This Row],[Chem]],Analysis4[Chem],0))</f>
        <v/>
      </c>
      <c r="K17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3" s="1" t="str">
        <f>IF(OR(Form4!I173&lt;&gt;"",Form4!J173&lt;&gt;"",Form4!K173&lt;&gt;""),ROUND((SUM(Form4!I173:'Form4'!K173)/220)*100,0),"")</f>
        <v/>
      </c>
      <c r="M173" s="1" t="str">
        <f>IF(Analysis4[Chi]="","",RANK(Analysis4[[#This Row],[Chi]],Analysis4[Chi],0))</f>
        <v/>
      </c>
      <c r="N17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3" s="1" t="str">
        <f>IF(OR(Form4!L173&lt;&gt;"",Form4!M173&lt;&gt;"",Form4!N173&lt;&gt;""),ROUND((SUM(Form4!L173:'Form4'!N173)/200)*100,0),"")</f>
        <v/>
      </c>
      <c r="P173" s="1" t="str">
        <f>IF(Analysis4[Eng]="","",RANK(Analysis4[[#This Row],[Eng]],Analysis4[Eng],))</f>
        <v/>
      </c>
      <c r="Q17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3" s="1" t="str">
        <f>IF(OR(Form4!O173&lt;&gt;"",Form4!P173&lt;&gt;""),ROUND((SUM(Form4!O173,Form4!P173)/210)*100,0),"")</f>
        <v/>
      </c>
      <c r="S173" s="1" t="str">
        <f>IF(Analysis4[[#This Row],[Geo]]="","",RANK(Analysis4[Geo],Analysis4[Geo],0))</f>
        <v/>
      </c>
      <c r="T17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3" s="1" t="str">
        <f>IF(OR(Form4!Q173&lt;&gt;"",Form4!R173&lt;&gt;""),ROUND((SUM(Form4!Q173,Form4!R173)/150)*100,0),"")</f>
        <v/>
      </c>
      <c r="V173" s="1" t="str">
        <f>IF(Analysis4[His]="","",RANK(Analysis4[[#This Row],[His]], Analysis4[His],0))</f>
        <v/>
      </c>
      <c r="W17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3" s="1" t="str">
        <f>IF(OR(Form4!S173&lt;&gt;"",Form4!T173&lt;&gt;""),ROUND((SUM(Form4!S173,Form4!T173)/200)*100,0),"")</f>
        <v/>
      </c>
      <c r="Y173" s="1" t="str">
        <f>IF(Analysis4[Maths]="","",RANK(Analysis4[[#This Row],[Maths]],Analysis4[Maths],0))</f>
        <v/>
      </c>
      <c r="Z17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3" s="1" t="str">
        <f>IF(OR(Form4!U173&lt;&gt;"",Form4!V173&lt;&gt;""),ROUND((SUM(Form4!U173,Form4!V173)/140)*100,0), "")</f>
        <v/>
      </c>
      <c r="AB173" s="1" t="str">
        <f>IF(Analysis4[[#This Row],[Phy]]="","",RANK(Analysis4[[#This Row],[Phy]],Analysis4[Phy],0))</f>
        <v/>
      </c>
      <c r="AC17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3" s="1" t="str">
        <f>IF(OR(Form4!W173&lt;&gt;"",Form4!X173&lt;&gt;""),ROUND((SUM(Form4!W173,Form4!X173)/150)*100,0), "")</f>
        <v/>
      </c>
      <c r="AE173" s="1" t="str">
        <f>IF(Analysis4[Sod]="","",RANK(Analysis4[[#This Row],[Sod]],Analysis4[Sod], 0))</f>
        <v/>
      </c>
      <c r="AF17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3" s="1" t="str">
        <f>IF(OR(Form4!Y173&lt;&gt;"",Form4!Z173&lt;&gt;""),ROUND((SUM(Form4!Y173,Form4!Z173)/170)*100,0), "")</f>
        <v/>
      </c>
      <c r="AH173" s="1" t="str">
        <f>IF(Analysis4[Bk]="","",RANK(Analysis4[[#This Row],[Bk]],Analysis4[Bk], 0))</f>
        <v/>
      </c>
      <c r="AI17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3" s="1"/>
      <c r="AK173" s="1"/>
    </row>
    <row r="174" spans="1:37" x14ac:dyDescent="0.25">
      <c r="A174" s="1" t="str">
        <f>IF(Form4!A174="","",Form4!A174)</f>
        <v/>
      </c>
      <c r="B174" s="1" t="str">
        <f>IF(Form4!B174="","",Form4!B174)</f>
        <v/>
      </c>
      <c r="C174" s="1" t="str">
        <f>IF(OR(Form4!C174&lt;&gt;"",Form4!D174&lt;&gt;"" ),ROUND(((Form4!C174+Form4!D174)/140)*100,0),"")</f>
        <v/>
      </c>
      <c r="D174" s="1" t="str">
        <f>IF(Analysis4[[#This Row],[Agr]]="","",RANK(Analysis4[[#This Row],[Agr]],Analysis4[Agr],0))</f>
        <v/>
      </c>
      <c r="E17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4" s="1" t="str">
        <f>IF(OR(Form4!E174&lt;&gt;"",Form4!F174&lt;&gt;""),ROUND((SUM(Form4!E174,Form4!F174)/140)*100,0),"")</f>
        <v/>
      </c>
      <c r="G174" s="1" t="str">
        <f>IF(Analysis4[Bio]="","",RANK(Analysis4[[#This Row],[Bio]],Analysis4[Bio],0))</f>
        <v/>
      </c>
      <c r="H17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4" s="1" t="str">
        <f>IF(OR(Form4!G174&lt;&gt;"",Form4!H174&lt;&gt;""),ROUND((SUM(Form4!G174,Form4!H174)/140)*100,0),"")</f>
        <v/>
      </c>
      <c r="J174" s="1" t="str">
        <f>IF(Analysis4[[#This Row],[Chem]]="","",RANK(Analysis4[[#This Row],[Chem]],Analysis4[Chem],0))</f>
        <v/>
      </c>
      <c r="K17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4" s="1" t="str">
        <f>IF(OR(Form4!I174&lt;&gt;"",Form4!J174&lt;&gt;"",Form4!K174&lt;&gt;""),ROUND((SUM(Form4!I174:'Form4'!K174)/220)*100,0),"")</f>
        <v/>
      </c>
      <c r="M174" s="1" t="str">
        <f>IF(Analysis4[Chi]="","",RANK(Analysis4[[#This Row],[Chi]],Analysis4[Chi],0))</f>
        <v/>
      </c>
      <c r="N17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4" s="1" t="str">
        <f>IF(OR(Form4!L174&lt;&gt;"",Form4!M174&lt;&gt;"",Form4!N174&lt;&gt;""),ROUND((SUM(Form4!L174:'Form4'!N174)/200)*100,0),"")</f>
        <v/>
      </c>
      <c r="P174" s="1" t="str">
        <f>IF(Analysis4[Eng]="","",RANK(Analysis4[[#This Row],[Eng]],Analysis4[Eng],))</f>
        <v/>
      </c>
      <c r="Q17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4" s="1" t="str">
        <f>IF(OR(Form4!O174&lt;&gt;"",Form4!P174&lt;&gt;""),ROUND((SUM(Form4!O174,Form4!P174)/210)*100,0),"")</f>
        <v/>
      </c>
      <c r="S174" s="1" t="str">
        <f>IF(Analysis4[[#This Row],[Geo]]="","",RANK(Analysis4[Geo],Analysis4[Geo],0))</f>
        <v/>
      </c>
      <c r="T17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4" s="1" t="str">
        <f>IF(OR(Form4!Q174&lt;&gt;"",Form4!R174&lt;&gt;""),ROUND((SUM(Form4!Q174,Form4!R174)/150)*100,0),"")</f>
        <v/>
      </c>
      <c r="V174" s="1" t="str">
        <f>IF(Analysis4[His]="","",RANK(Analysis4[[#This Row],[His]], Analysis4[His],0))</f>
        <v/>
      </c>
      <c r="W17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4" s="1" t="str">
        <f>IF(OR(Form4!S174&lt;&gt;"",Form4!T174&lt;&gt;""),ROUND((SUM(Form4!S174,Form4!T174)/200)*100,0),"")</f>
        <v/>
      </c>
      <c r="Y174" s="1" t="str">
        <f>IF(Analysis4[Maths]="","",RANK(Analysis4[[#This Row],[Maths]],Analysis4[Maths],0))</f>
        <v/>
      </c>
      <c r="Z17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4" s="1" t="str">
        <f>IF(OR(Form4!U174&lt;&gt;"",Form4!V174&lt;&gt;""),ROUND((SUM(Form4!U174,Form4!V174)/140)*100,0), "")</f>
        <v/>
      </c>
      <c r="AB174" s="1" t="str">
        <f>IF(Analysis4[[#This Row],[Phy]]="","",RANK(Analysis4[[#This Row],[Phy]],Analysis4[Phy],0))</f>
        <v/>
      </c>
      <c r="AC17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4" s="1" t="str">
        <f>IF(OR(Form4!W174&lt;&gt;"",Form4!X174&lt;&gt;""),ROUND((SUM(Form4!W174,Form4!X174)/150)*100,0), "")</f>
        <v/>
      </c>
      <c r="AE174" s="1" t="str">
        <f>IF(Analysis4[Sod]="","",RANK(Analysis4[[#This Row],[Sod]],Analysis4[Sod], 0))</f>
        <v/>
      </c>
      <c r="AF17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4" s="1" t="str">
        <f>IF(OR(Form4!Y174&lt;&gt;"",Form4!Z174&lt;&gt;""),ROUND((SUM(Form4!Y174,Form4!Z174)/170)*100,0), "")</f>
        <v/>
      </c>
      <c r="AH174" s="1" t="str">
        <f>IF(Analysis4[Bk]="","",RANK(Analysis4[[#This Row],[Bk]],Analysis4[Bk], 0))</f>
        <v/>
      </c>
      <c r="AI17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4" s="1"/>
      <c r="AK174" s="1"/>
    </row>
    <row r="175" spans="1:37" x14ac:dyDescent="0.25">
      <c r="A175" s="1" t="str">
        <f>IF(Form4!A175="","",Form4!A175)</f>
        <v/>
      </c>
      <c r="B175" s="1" t="str">
        <f>IF(Form4!B175="","",Form4!B175)</f>
        <v/>
      </c>
      <c r="C175" s="1" t="str">
        <f>IF(OR(Form4!C175&lt;&gt;"",Form4!D175&lt;&gt;"" ),ROUND(((Form4!C175+Form4!D175)/140)*100,0),"")</f>
        <v/>
      </c>
      <c r="D175" s="1" t="str">
        <f>IF(Analysis4[[#This Row],[Agr]]="","",RANK(Analysis4[[#This Row],[Agr]],Analysis4[Agr],0))</f>
        <v/>
      </c>
      <c r="E17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5" s="1" t="str">
        <f>IF(OR(Form4!E175&lt;&gt;"",Form4!F175&lt;&gt;""),ROUND((SUM(Form4!E175,Form4!F175)/140)*100,0),"")</f>
        <v/>
      </c>
      <c r="G175" s="1" t="str">
        <f>IF(Analysis4[Bio]="","",RANK(Analysis4[[#This Row],[Bio]],Analysis4[Bio],0))</f>
        <v/>
      </c>
      <c r="H17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5" s="1" t="str">
        <f>IF(OR(Form4!G175&lt;&gt;"",Form4!H175&lt;&gt;""),ROUND((SUM(Form4!G175,Form4!H175)/140)*100,0),"")</f>
        <v/>
      </c>
      <c r="J175" s="1" t="str">
        <f>IF(Analysis4[[#This Row],[Chem]]="","",RANK(Analysis4[[#This Row],[Chem]],Analysis4[Chem],0))</f>
        <v/>
      </c>
      <c r="K17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5" s="1" t="str">
        <f>IF(OR(Form4!I175&lt;&gt;"",Form4!J175&lt;&gt;"",Form4!K175&lt;&gt;""),ROUND((SUM(Form4!I175:'Form4'!K175)/220)*100,0),"")</f>
        <v/>
      </c>
      <c r="M175" s="1" t="str">
        <f>IF(Analysis4[Chi]="","",RANK(Analysis4[[#This Row],[Chi]],Analysis4[Chi],0))</f>
        <v/>
      </c>
      <c r="N17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5" s="1" t="str">
        <f>IF(OR(Form4!L175&lt;&gt;"",Form4!M175&lt;&gt;"",Form4!N175&lt;&gt;""),ROUND((SUM(Form4!L175:'Form4'!N175)/200)*100,0),"")</f>
        <v/>
      </c>
      <c r="P175" s="1" t="str">
        <f>IF(Analysis4[Eng]="","",RANK(Analysis4[[#This Row],[Eng]],Analysis4[Eng],))</f>
        <v/>
      </c>
      <c r="Q17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5" s="1" t="str">
        <f>IF(OR(Form4!O175&lt;&gt;"",Form4!P175&lt;&gt;""),ROUND((SUM(Form4!O175,Form4!P175)/210)*100,0),"")</f>
        <v/>
      </c>
      <c r="S175" s="1" t="str">
        <f>IF(Analysis4[[#This Row],[Geo]]="","",RANK(Analysis4[Geo],Analysis4[Geo],0))</f>
        <v/>
      </c>
      <c r="T17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5" s="1" t="str">
        <f>IF(OR(Form4!Q175&lt;&gt;"",Form4!R175&lt;&gt;""),ROUND((SUM(Form4!Q175,Form4!R175)/150)*100,0),"")</f>
        <v/>
      </c>
      <c r="V175" s="1" t="str">
        <f>IF(Analysis4[His]="","",RANK(Analysis4[[#This Row],[His]], Analysis4[His],0))</f>
        <v/>
      </c>
      <c r="W17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5" s="1" t="str">
        <f>IF(OR(Form4!S175&lt;&gt;"",Form4!T175&lt;&gt;""),ROUND((SUM(Form4!S175,Form4!T175)/200)*100,0),"")</f>
        <v/>
      </c>
      <c r="Y175" s="1" t="str">
        <f>IF(Analysis4[Maths]="","",RANK(Analysis4[[#This Row],[Maths]],Analysis4[Maths],0))</f>
        <v/>
      </c>
      <c r="Z17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5" s="1" t="str">
        <f>IF(OR(Form4!U175&lt;&gt;"",Form4!V175&lt;&gt;""),ROUND((SUM(Form4!U175,Form4!V175)/140)*100,0), "")</f>
        <v/>
      </c>
      <c r="AB175" s="1" t="str">
        <f>IF(Analysis4[[#This Row],[Phy]]="","",RANK(Analysis4[[#This Row],[Phy]],Analysis4[Phy],0))</f>
        <v/>
      </c>
      <c r="AC17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5" s="1" t="str">
        <f>IF(OR(Form4!W175&lt;&gt;"",Form4!X175&lt;&gt;""),ROUND((SUM(Form4!W175,Form4!X175)/150)*100,0), "")</f>
        <v/>
      </c>
      <c r="AE175" s="1" t="str">
        <f>IF(Analysis4[Sod]="","",RANK(Analysis4[[#This Row],[Sod]],Analysis4[Sod], 0))</f>
        <v/>
      </c>
      <c r="AF17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5" s="1" t="str">
        <f>IF(OR(Form4!Y175&lt;&gt;"",Form4!Z175&lt;&gt;""),ROUND((SUM(Form4!Y175,Form4!Z175)/170)*100,0), "")</f>
        <v/>
      </c>
      <c r="AH175" s="1" t="str">
        <f>IF(Analysis4[Bk]="","",RANK(Analysis4[[#This Row],[Bk]],Analysis4[Bk], 0))</f>
        <v/>
      </c>
      <c r="AI17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5" s="1"/>
      <c r="AK175" s="1"/>
    </row>
    <row r="176" spans="1:37" x14ac:dyDescent="0.25">
      <c r="A176" s="1" t="str">
        <f>IF(Form4!A176="","",Form4!A176)</f>
        <v/>
      </c>
      <c r="B176" s="1" t="str">
        <f>IF(Form4!B176="","",Form4!B176)</f>
        <v/>
      </c>
      <c r="C176" s="1" t="str">
        <f>IF(OR(Form4!C176&lt;&gt;"",Form4!D176&lt;&gt;"" ),ROUND(((Form4!C176+Form4!D176)/140)*100,0),"")</f>
        <v/>
      </c>
      <c r="D176" s="1" t="str">
        <f>IF(Analysis4[[#This Row],[Agr]]="","",RANK(Analysis4[[#This Row],[Agr]],Analysis4[Agr],0))</f>
        <v/>
      </c>
      <c r="E17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6" s="1" t="str">
        <f>IF(OR(Form4!E176&lt;&gt;"",Form4!F176&lt;&gt;""),ROUND((SUM(Form4!E176,Form4!F176)/140)*100,0),"")</f>
        <v/>
      </c>
      <c r="G176" s="1" t="str">
        <f>IF(Analysis4[Bio]="","",RANK(Analysis4[[#This Row],[Bio]],Analysis4[Bio],0))</f>
        <v/>
      </c>
      <c r="H17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6" s="1" t="str">
        <f>IF(OR(Form4!G176&lt;&gt;"",Form4!H176&lt;&gt;""),ROUND((SUM(Form4!G176,Form4!H176)/140)*100,0),"")</f>
        <v/>
      </c>
      <c r="J176" s="1" t="str">
        <f>IF(Analysis4[[#This Row],[Chem]]="","",RANK(Analysis4[[#This Row],[Chem]],Analysis4[Chem],0))</f>
        <v/>
      </c>
      <c r="K17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6" s="1" t="str">
        <f>IF(OR(Form4!I176&lt;&gt;"",Form4!J176&lt;&gt;"",Form4!K176&lt;&gt;""),ROUND((SUM(Form4!I176:'Form4'!K176)/220)*100,0),"")</f>
        <v/>
      </c>
      <c r="M176" s="1" t="str">
        <f>IF(Analysis4[Chi]="","",RANK(Analysis4[[#This Row],[Chi]],Analysis4[Chi],0))</f>
        <v/>
      </c>
      <c r="N17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6" s="1" t="str">
        <f>IF(OR(Form4!L176&lt;&gt;"",Form4!M176&lt;&gt;"",Form4!N176&lt;&gt;""),ROUND((SUM(Form4!L176:'Form4'!N176)/200)*100,0),"")</f>
        <v/>
      </c>
      <c r="P176" s="1" t="str">
        <f>IF(Analysis4[Eng]="","",RANK(Analysis4[[#This Row],[Eng]],Analysis4[Eng],))</f>
        <v/>
      </c>
      <c r="Q17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6" s="1" t="str">
        <f>IF(OR(Form4!O176&lt;&gt;"",Form4!P176&lt;&gt;""),ROUND((SUM(Form4!O176,Form4!P176)/210)*100,0),"")</f>
        <v/>
      </c>
      <c r="S176" s="1" t="str">
        <f>IF(Analysis4[[#This Row],[Geo]]="","",RANK(Analysis4[Geo],Analysis4[Geo],0))</f>
        <v/>
      </c>
      <c r="T17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6" s="1" t="str">
        <f>IF(OR(Form4!Q176&lt;&gt;"",Form4!R176&lt;&gt;""),ROUND((SUM(Form4!Q176,Form4!R176)/150)*100,0),"")</f>
        <v/>
      </c>
      <c r="V176" s="1" t="str">
        <f>IF(Analysis4[His]="","",RANK(Analysis4[[#This Row],[His]], Analysis4[His],0))</f>
        <v/>
      </c>
      <c r="W17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6" s="1" t="str">
        <f>IF(OR(Form4!S176&lt;&gt;"",Form4!T176&lt;&gt;""),ROUND((SUM(Form4!S176,Form4!T176)/200)*100,0),"")</f>
        <v/>
      </c>
      <c r="Y176" s="1" t="str">
        <f>IF(Analysis4[Maths]="","",RANK(Analysis4[[#This Row],[Maths]],Analysis4[Maths],0))</f>
        <v/>
      </c>
      <c r="Z17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6" s="1" t="str">
        <f>IF(OR(Form4!U176&lt;&gt;"",Form4!V176&lt;&gt;""),ROUND((SUM(Form4!U176,Form4!V176)/140)*100,0), "")</f>
        <v/>
      </c>
      <c r="AB176" s="1" t="str">
        <f>IF(Analysis4[[#This Row],[Phy]]="","",RANK(Analysis4[[#This Row],[Phy]],Analysis4[Phy],0))</f>
        <v/>
      </c>
      <c r="AC17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6" s="1" t="str">
        <f>IF(OR(Form4!W176&lt;&gt;"",Form4!X176&lt;&gt;""),ROUND((SUM(Form4!W176,Form4!X176)/150)*100,0), "")</f>
        <v/>
      </c>
      <c r="AE176" s="1" t="str">
        <f>IF(Analysis4[Sod]="","",RANK(Analysis4[[#This Row],[Sod]],Analysis4[Sod], 0))</f>
        <v/>
      </c>
      <c r="AF17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6" s="1" t="str">
        <f>IF(OR(Form4!Y176&lt;&gt;"",Form4!Z176&lt;&gt;""),ROUND((SUM(Form4!Y176,Form4!Z176)/170)*100,0), "")</f>
        <v/>
      </c>
      <c r="AH176" s="1" t="str">
        <f>IF(Analysis4[Bk]="","",RANK(Analysis4[[#This Row],[Bk]],Analysis4[Bk], 0))</f>
        <v/>
      </c>
      <c r="AI17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6" s="1"/>
      <c r="AK176" s="1"/>
    </row>
    <row r="177" spans="1:37" x14ac:dyDescent="0.25">
      <c r="A177" s="1" t="str">
        <f>IF(Form4!A177="","",Form4!A177)</f>
        <v/>
      </c>
      <c r="B177" s="1" t="str">
        <f>IF(Form4!B177="","",Form4!B177)</f>
        <v/>
      </c>
      <c r="C177" s="1" t="str">
        <f>IF(OR(Form4!C177&lt;&gt;"",Form4!D177&lt;&gt;"" ),ROUND(((Form4!C177+Form4!D177)/140)*100,0),"")</f>
        <v/>
      </c>
      <c r="D177" s="1" t="str">
        <f>IF(Analysis4[[#This Row],[Agr]]="","",RANK(Analysis4[[#This Row],[Agr]],Analysis4[Agr],0))</f>
        <v/>
      </c>
      <c r="E17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7" s="1" t="str">
        <f>IF(OR(Form4!E177&lt;&gt;"",Form4!F177&lt;&gt;""),ROUND((SUM(Form4!E177,Form4!F177)/140)*100,0),"")</f>
        <v/>
      </c>
      <c r="G177" s="1" t="str">
        <f>IF(Analysis4[Bio]="","",RANK(Analysis4[[#This Row],[Bio]],Analysis4[Bio],0))</f>
        <v/>
      </c>
      <c r="H17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7" s="1" t="str">
        <f>IF(OR(Form4!G177&lt;&gt;"",Form4!H177&lt;&gt;""),ROUND((SUM(Form4!G177,Form4!H177)/140)*100,0),"")</f>
        <v/>
      </c>
      <c r="J177" s="1" t="str">
        <f>IF(Analysis4[[#This Row],[Chem]]="","",RANK(Analysis4[[#This Row],[Chem]],Analysis4[Chem],0))</f>
        <v/>
      </c>
      <c r="K17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7" s="1" t="str">
        <f>IF(OR(Form4!I177&lt;&gt;"",Form4!J177&lt;&gt;"",Form4!K177&lt;&gt;""),ROUND((SUM(Form4!I177:'Form4'!K177)/220)*100,0),"")</f>
        <v/>
      </c>
      <c r="M177" s="1" t="str">
        <f>IF(Analysis4[Chi]="","",RANK(Analysis4[[#This Row],[Chi]],Analysis4[Chi],0))</f>
        <v/>
      </c>
      <c r="N17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7" s="1" t="str">
        <f>IF(OR(Form4!L177&lt;&gt;"",Form4!M177&lt;&gt;"",Form4!N177&lt;&gt;""),ROUND((SUM(Form4!L177:'Form4'!N177)/200)*100,0),"")</f>
        <v/>
      </c>
      <c r="P177" s="1" t="str">
        <f>IF(Analysis4[Eng]="","",RANK(Analysis4[[#This Row],[Eng]],Analysis4[Eng],))</f>
        <v/>
      </c>
      <c r="Q17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7" s="1" t="str">
        <f>IF(OR(Form4!O177&lt;&gt;"",Form4!P177&lt;&gt;""),ROUND((SUM(Form4!O177,Form4!P177)/210)*100,0),"")</f>
        <v/>
      </c>
      <c r="S177" s="1" t="str">
        <f>IF(Analysis4[[#This Row],[Geo]]="","",RANK(Analysis4[Geo],Analysis4[Geo],0))</f>
        <v/>
      </c>
      <c r="T17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7" s="1" t="str">
        <f>IF(OR(Form4!Q177&lt;&gt;"",Form4!R177&lt;&gt;""),ROUND((SUM(Form4!Q177,Form4!R177)/150)*100,0),"")</f>
        <v/>
      </c>
      <c r="V177" s="1" t="str">
        <f>IF(Analysis4[His]="","",RANK(Analysis4[[#This Row],[His]], Analysis4[His],0))</f>
        <v/>
      </c>
      <c r="W17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7" s="1" t="str">
        <f>IF(OR(Form4!S177&lt;&gt;"",Form4!T177&lt;&gt;""),ROUND((SUM(Form4!S177,Form4!T177)/200)*100,0),"")</f>
        <v/>
      </c>
      <c r="Y177" s="1" t="str">
        <f>IF(Analysis4[Maths]="","",RANK(Analysis4[[#This Row],[Maths]],Analysis4[Maths],0))</f>
        <v/>
      </c>
      <c r="Z17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7" s="1" t="str">
        <f>IF(OR(Form4!U177&lt;&gt;"",Form4!V177&lt;&gt;""),ROUND((SUM(Form4!U177,Form4!V177)/140)*100,0), "")</f>
        <v/>
      </c>
      <c r="AB177" s="1" t="str">
        <f>IF(Analysis4[[#This Row],[Phy]]="","",RANK(Analysis4[[#This Row],[Phy]],Analysis4[Phy],0))</f>
        <v/>
      </c>
      <c r="AC17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7" s="1" t="str">
        <f>IF(OR(Form4!W177&lt;&gt;"",Form4!X177&lt;&gt;""),ROUND((SUM(Form4!W177,Form4!X177)/150)*100,0), "")</f>
        <v/>
      </c>
      <c r="AE177" s="1" t="str">
        <f>IF(Analysis4[Sod]="","",RANK(Analysis4[[#This Row],[Sod]],Analysis4[Sod], 0))</f>
        <v/>
      </c>
      <c r="AF17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7" s="1" t="str">
        <f>IF(OR(Form4!Y177&lt;&gt;"",Form4!Z177&lt;&gt;""),ROUND((SUM(Form4!Y177,Form4!Z177)/170)*100,0), "")</f>
        <v/>
      </c>
      <c r="AH177" s="1" t="str">
        <f>IF(Analysis4[Bk]="","",RANK(Analysis4[[#This Row],[Bk]],Analysis4[Bk], 0))</f>
        <v/>
      </c>
      <c r="AI17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7" s="1"/>
      <c r="AK177" s="1"/>
    </row>
    <row r="178" spans="1:37" x14ac:dyDescent="0.25">
      <c r="A178" s="1" t="str">
        <f>IF(Form4!A178="","",Form4!A178)</f>
        <v/>
      </c>
      <c r="B178" s="1" t="str">
        <f>IF(Form4!B178="","",Form4!B178)</f>
        <v/>
      </c>
      <c r="C178" s="1" t="str">
        <f>IF(OR(Form4!C178&lt;&gt;"",Form4!D178&lt;&gt;"" ),ROUND(((Form4!C178+Form4!D178)/140)*100,0),"")</f>
        <v/>
      </c>
      <c r="D178" s="1" t="str">
        <f>IF(Analysis4[[#This Row],[Agr]]="","",RANK(Analysis4[[#This Row],[Agr]],Analysis4[Agr],0))</f>
        <v/>
      </c>
      <c r="E17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8" s="1" t="str">
        <f>IF(OR(Form4!E178&lt;&gt;"",Form4!F178&lt;&gt;""),ROUND((SUM(Form4!E178,Form4!F178)/140)*100,0),"")</f>
        <v/>
      </c>
      <c r="G178" s="1" t="str">
        <f>IF(Analysis4[Bio]="","",RANK(Analysis4[[#This Row],[Bio]],Analysis4[Bio],0))</f>
        <v/>
      </c>
      <c r="H17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8" s="1" t="str">
        <f>IF(OR(Form4!G178&lt;&gt;"",Form4!H178&lt;&gt;""),ROUND((SUM(Form4!G178,Form4!H178)/140)*100,0),"")</f>
        <v/>
      </c>
      <c r="J178" s="1" t="str">
        <f>IF(Analysis4[[#This Row],[Chem]]="","",RANK(Analysis4[[#This Row],[Chem]],Analysis4[Chem],0))</f>
        <v/>
      </c>
      <c r="K17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8" s="1" t="str">
        <f>IF(OR(Form4!I178&lt;&gt;"",Form4!J178&lt;&gt;"",Form4!K178&lt;&gt;""),ROUND((SUM(Form4!I178:'Form4'!K178)/220)*100,0),"")</f>
        <v/>
      </c>
      <c r="M178" s="1" t="str">
        <f>IF(Analysis4[Chi]="","",RANK(Analysis4[[#This Row],[Chi]],Analysis4[Chi],0))</f>
        <v/>
      </c>
      <c r="N17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8" s="1" t="str">
        <f>IF(OR(Form4!L178&lt;&gt;"",Form4!M178&lt;&gt;"",Form4!N178&lt;&gt;""),ROUND((SUM(Form4!L178:'Form4'!N178)/200)*100,0),"")</f>
        <v/>
      </c>
      <c r="P178" s="1" t="str">
        <f>IF(Analysis4[Eng]="","",RANK(Analysis4[[#This Row],[Eng]],Analysis4[Eng],))</f>
        <v/>
      </c>
      <c r="Q17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8" s="1" t="str">
        <f>IF(OR(Form4!O178&lt;&gt;"",Form4!P178&lt;&gt;""),ROUND((SUM(Form4!O178,Form4!P178)/210)*100,0),"")</f>
        <v/>
      </c>
      <c r="S178" s="1" t="str">
        <f>IF(Analysis4[[#This Row],[Geo]]="","",RANK(Analysis4[Geo],Analysis4[Geo],0))</f>
        <v/>
      </c>
      <c r="T17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8" s="1" t="str">
        <f>IF(OR(Form4!Q178&lt;&gt;"",Form4!R178&lt;&gt;""),ROUND((SUM(Form4!Q178,Form4!R178)/150)*100,0),"")</f>
        <v/>
      </c>
      <c r="V178" s="1" t="str">
        <f>IF(Analysis4[His]="","",RANK(Analysis4[[#This Row],[His]], Analysis4[His],0))</f>
        <v/>
      </c>
      <c r="W17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8" s="1" t="str">
        <f>IF(OR(Form4!S178&lt;&gt;"",Form4!T178&lt;&gt;""),ROUND((SUM(Form4!S178,Form4!T178)/200)*100,0),"")</f>
        <v/>
      </c>
      <c r="Y178" s="1" t="str">
        <f>IF(Analysis4[Maths]="","",RANK(Analysis4[[#This Row],[Maths]],Analysis4[Maths],0))</f>
        <v/>
      </c>
      <c r="Z17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8" s="1" t="str">
        <f>IF(OR(Form4!U178&lt;&gt;"",Form4!V178&lt;&gt;""),ROUND((SUM(Form4!U178,Form4!V178)/140)*100,0), "")</f>
        <v/>
      </c>
      <c r="AB178" s="1" t="str">
        <f>IF(Analysis4[[#This Row],[Phy]]="","",RANK(Analysis4[[#This Row],[Phy]],Analysis4[Phy],0))</f>
        <v/>
      </c>
      <c r="AC17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8" s="1" t="str">
        <f>IF(OR(Form4!W178&lt;&gt;"",Form4!X178&lt;&gt;""),ROUND((SUM(Form4!W178,Form4!X178)/150)*100,0), "")</f>
        <v/>
      </c>
      <c r="AE178" s="1" t="str">
        <f>IF(Analysis4[Sod]="","",RANK(Analysis4[[#This Row],[Sod]],Analysis4[Sod], 0))</f>
        <v/>
      </c>
      <c r="AF17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8" s="1" t="str">
        <f>IF(OR(Form4!Y178&lt;&gt;"",Form4!Z178&lt;&gt;""),ROUND((SUM(Form4!Y178,Form4!Z178)/170)*100,0), "")</f>
        <v/>
      </c>
      <c r="AH178" s="1" t="str">
        <f>IF(Analysis4[Bk]="","",RANK(Analysis4[[#This Row],[Bk]],Analysis4[Bk], 0))</f>
        <v/>
      </c>
      <c r="AI17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8" s="1"/>
      <c r="AK178" s="1"/>
    </row>
    <row r="179" spans="1:37" x14ac:dyDescent="0.25">
      <c r="A179" s="1" t="str">
        <f>IF(Form4!A179="","",Form4!A179)</f>
        <v/>
      </c>
      <c r="B179" s="1" t="str">
        <f>IF(Form4!B179="","",Form4!B179)</f>
        <v/>
      </c>
      <c r="C179" s="1" t="str">
        <f>IF(OR(Form4!C179&lt;&gt;"",Form4!D179&lt;&gt;"" ),ROUND(((Form4!C179+Form4!D179)/140)*100,0),"")</f>
        <v/>
      </c>
      <c r="D179" s="1" t="str">
        <f>IF(Analysis4[[#This Row],[Agr]]="","",RANK(Analysis4[[#This Row],[Agr]],Analysis4[Agr],0))</f>
        <v/>
      </c>
      <c r="E17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79" s="1" t="str">
        <f>IF(OR(Form4!E179&lt;&gt;"",Form4!F179&lt;&gt;""),ROUND((SUM(Form4!E179,Form4!F179)/140)*100,0),"")</f>
        <v/>
      </c>
      <c r="G179" s="1" t="str">
        <f>IF(Analysis4[Bio]="","",RANK(Analysis4[[#This Row],[Bio]],Analysis4[Bio],0))</f>
        <v/>
      </c>
      <c r="H17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79" s="1" t="str">
        <f>IF(OR(Form4!G179&lt;&gt;"",Form4!H179&lt;&gt;""),ROUND((SUM(Form4!G179,Form4!H179)/140)*100,0),"")</f>
        <v/>
      </c>
      <c r="J179" s="1" t="str">
        <f>IF(Analysis4[[#This Row],[Chem]]="","",RANK(Analysis4[[#This Row],[Chem]],Analysis4[Chem],0))</f>
        <v/>
      </c>
      <c r="K17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79" s="1" t="str">
        <f>IF(OR(Form4!I179&lt;&gt;"",Form4!J179&lt;&gt;"",Form4!K179&lt;&gt;""),ROUND((SUM(Form4!I179:'Form4'!K179)/220)*100,0),"")</f>
        <v/>
      </c>
      <c r="M179" s="1" t="str">
        <f>IF(Analysis4[Chi]="","",RANK(Analysis4[[#This Row],[Chi]],Analysis4[Chi],0))</f>
        <v/>
      </c>
      <c r="N17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79" s="1" t="str">
        <f>IF(OR(Form4!L179&lt;&gt;"",Form4!M179&lt;&gt;"",Form4!N179&lt;&gt;""),ROUND((SUM(Form4!L179:'Form4'!N179)/200)*100,0),"")</f>
        <v/>
      </c>
      <c r="P179" s="1" t="str">
        <f>IF(Analysis4[Eng]="","",RANK(Analysis4[[#This Row],[Eng]],Analysis4[Eng],))</f>
        <v/>
      </c>
      <c r="Q17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79" s="1" t="str">
        <f>IF(OR(Form4!O179&lt;&gt;"",Form4!P179&lt;&gt;""),ROUND((SUM(Form4!O179,Form4!P179)/210)*100,0),"")</f>
        <v/>
      </c>
      <c r="S179" s="1" t="str">
        <f>IF(Analysis4[[#This Row],[Geo]]="","",RANK(Analysis4[Geo],Analysis4[Geo],0))</f>
        <v/>
      </c>
      <c r="T17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79" s="1" t="str">
        <f>IF(OR(Form4!Q179&lt;&gt;"",Form4!R179&lt;&gt;""),ROUND((SUM(Form4!Q179,Form4!R179)/150)*100,0),"")</f>
        <v/>
      </c>
      <c r="V179" s="1" t="str">
        <f>IF(Analysis4[His]="","",RANK(Analysis4[[#This Row],[His]], Analysis4[His],0))</f>
        <v/>
      </c>
      <c r="W17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79" s="1" t="str">
        <f>IF(OR(Form4!S179&lt;&gt;"",Form4!T179&lt;&gt;""),ROUND((SUM(Form4!S179,Form4!T179)/200)*100,0),"")</f>
        <v/>
      </c>
      <c r="Y179" s="1" t="str">
        <f>IF(Analysis4[Maths]="","",RANK(Analysis4[[#This Row],[Maths]],Analysis4[Maths],0))</f>
        <v/>
      </c>
      <c r="Z17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79" s="1" t="str">
        <f>IF(OR(Form4!U179&lt;&gt;"",Form4!V179&lt;&gt;""),ROUND((SUM(Form4!U179,Form4!V179)/140)*100,0), "")</f>
        <v/>
      </c>
      <c r="AB179" s="1" t="str">
        <f>IF(Analysis4[[#This Row],[Phy]]="","",RANK(Analysis4[[#This Row],[Phy]],Analysis4[Phy],0))</f>
        <v/>
      </c>
      <c r="AC17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79" s="1" t="str">
        <f>IF(OR(Form4!W179&lt;&gt;"",Form4!X179&lt;&gt;""),ROUND((SUM(Form4!W179,Form4!X179)/150)*100,0), "")</f>
        <v/>
      </c>
      <c r="AE179" s="1" t="str">
        <f>IF(Analysis4[Sod]="","",RANK(Analysis4[[#This Row],[Sod]],Analysis4[Sod], 0))</f>
        <v/>
      </c>
      <c r="AF17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79" s="1" t="str">
        <f>IF(OR(Form4!Y179&lt;&gt;"",Form4!Z179&lt;&gt;""),ROUND((SUM(Form4!Y179,Form4!Z179)/170)*100,0), "")</f>
        <v/>
      </c>
      <c r="AH179" s="1" t="str">
        <f>IF(Analysis4[Bk]="","",RANK(Analysis4[[#This Row],[Bk]],Analysis4[Bk], 0))</f>
        <v/>
      </c>
      <c r="AI17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79" s="1"/>
      <c r="AK179" s="1"/>
    </row>
    <row r="180" spans="1:37" x14ac:dyDescent="0.25">
      <c r="A180" s="1" t="str">
        <f>IF(Form4!A180="","",Form4!A180)</f>
        <v/>
      </c>
      <c r="B180" s="1" t="str">
        <f>IF(Form4!B180="","",Form4!B180)</f>
        <v/>
      </c>
      <c r="C180" s="1" t="str">
        <f>IF(OR(Form4!C180&lt;&gt;"",Form4!D180&lt;&gt;"" ),ROUND(((Form4!C180+Form4!D180)/140)*100,0),"")</f>
        <v/>
      </c>
      <c r="D180" s="1" t="str">
        <f>IF(Analysis4[[#This Row],[Agr]]="","",RANK(Analysis4[[#This Row],[Agr]],Analysis4[Agr],0))</f>
        <v/>
      </c>
      <c r="E18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0" s="1" t="str">
        <f>IF(OR(Form4!E180&lt;&gt;"",Form4!F180&lt;&gt;""),ROUND((SUM(Form4!E180,Form4!F180)/140)*100,0),"")</f>
        <v/>
      </c>
      <c r="G180" s="1" t="str">
        <f>IF(Analysis4[Bio]="","",RANK(Analysis4[[#This Row],[Bio]],Analysis4[Bio],0))</f>
        <v/>
      </c>
      <c r="H18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0" s="1" t="str">
        <f>IF(OR(Form4!G180&lt;&gt;"",Form4!H180&lt;&gt;""),ROUND((SUM(Form4!G180,Form4!H180)/140)*100,0),"")</f>
        <v/>
      </c>
      <c r="J180" s="1" t="str">
        <f>IF(Analysis4[[#This Row],[Chem]]="","",RANK(Analysis4[[#This Row],[Chem]],Analysis4[Chem],0))</f>
        <v/>
      </c>
      <c r="K18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0" s="1" t="str">
        <f>IF(OR(Form4!I180&lt;&gt;"",Form4!J180&lt;&gt;"",Form4!K180&lt;&gt;""),ROUND((SUM(Form4!I180:'Form4'!K180)/220)*100,0),"")</f>
        <v/>
      </c>
      <c r="M180" s="1" t="str">
        <f>IF(Analysis4[Chi]="","",RANK(Analysis4[[#This Row],[Chi]],Analysis4[Chi],0))</f>
        <v/>
      </c>
      <c r="N18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0" s="1" t="str">
        <f>IF(OR(Form4!L180&lt;&gt;"",Form4!M180&lt;&gt;"",Form4!N180&lt;&gt;""),ROUND((SUM(Form4!L180:'Form4'!N180)/200)*100,0),"")</f>
        <v/>
      </c>
      <c r="P180" s="1" t="str">
        <f>IF(Analysis4[Eng]="","",RANK(Analysis4[[#This Row],[Eng]],Analysis4[Eng],))</f>
        <v/>
      </c>
      <c r="Q18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0" s="1" t="str">
        <f>IF(OR(Form4!O180&lt;&gt;"",Form4!P180&lt;&gt;""),ROUND((SUM(Form4!O180,Form4!P180)/210)*100,0),"")</f>
        <v/>
      </c>
      <c r="S180" s="1" t="str">
        <f>IF(Analysis4[[#This Row],[Geo]]="","",RANK(Analysis4[Geo],Analysis4[Geo],0))</f>
        <v/>
      </c>
      <c r="T18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0" s="1" t="str">
        <f>IF(OR(Form4!Q180&lt;&gt;"",Form4!R180&lt;&gt;""),ROUND((SUM(Form4!Q180,Form4!R180)/150)*100,0),"")</f>
        <v/>
      </c>
      <c r="V180" s="1" t="str">
        <f>IF(Analysis4[His]="","",RANK(Analysis4[[#This Row],[His]], Analysis4[His],0))</f>
        <v/>
      </c>
      <c r="W18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0" s="1" t="str">
        <f>IF(OR(Form4!S180&lt;&gt;"",Form4!T180&lt;&gt;""),ROUND((SUM(Form4!S180,Form4!T180)/200)*100,0),"")</f>
        <v/>
      </c>
      <c r="Y180" s="1" t="str">
        <f>IF(Analysis4[Maths]="","",RANK(Analysis4[[#This Row],[Maths]],Analysis4[Maths],0))</f>
        <v/>
      </c>
      <c r="Z18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0" s="1" t="str">
        <f>IF(OR(Form4!U180&lt;&gt;"",Form4!V180&lt;&gt;""),ROUND((SUM(Form4!U180,Form4!V180)/140)*100,0), "")</f>
        <v/>
      </c>
      <c r="AB180" s="1" t="str">
        <f>IF(Analysis4[[#This Row],[Phy]]="","",RANK(Analysis4[[#This Row],[Phy]],Analysis4[Phy],0))</f>
        <v/>
      </c>
      <c r="AC18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0" s="1" t="str">
        <f>IF(OR(Form4!W180&lt;&gt;"",Form4!X180&lt;&gt;""),ROUND((SUM(Form4!W180,Form4!X180)/150)*100,0), "")</f>
        <v/>
      </c>
      <c r="AE180" s="1" t="str">
        <f>IF(Analysis4[Sod]="","",RANK(Analysis4[[#This Row],[Sod]],Analysis4[Sod], 0))</f>
        <v/>
      </c>
      <c r="AF18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0" s="1" t="str">
        <f>IF(OR(Form4!Y180&lt;&gt;"",Form4!Z180&lt;&gt;""),ROUND((SUM(Form4!Y180,Form4!Z180)/170)*100,0), "")</f>
        <v/>
      </c>
      <c r="AH180" s="1" t="str">
        <f>IF(Analysis4[Bk]="","",RANK(Analysis4[[#This Row],[Bk]],Analysis4[Bk], 0))</f>
        <v/>
      </c>
      <c r="AI18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0" s="1"/>
      <c r="AK180" s="1"/>
    </row>
    <row r="181" spans="1:37" x14ac:dyDescent="0.25">
      <c r="A181" s="1" t="str">
        <f>IF(Form4!A181="","",Form4!A181)</f>
        <v/>
      </c>
      <c r="B181" s="1" t="str">
        <f>IF(Form4!B181="","",Form4!B181)</f>
        <v/>
      </c>
      <c r="C181" s="1" t="str">
        <f>IF(OR(Form4!C181&lt;&gt;"",Form4!D181&lt;&gt;"" ),ROUND(((Form4!C181+Form4!D181)/140)*100,0),"")</f>
        <v/>
      </c>
      <c r="D181" s="1" t="str">
        <f>IF(Analysis4[[#This Row],[Agr]]="","",RANK(Analysis4[[#This Row],[Agr]],Analysis4[Agr],0))</f>
        <v/>
      </c>
      <c r="E18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1" s="1" t="str">
        <f>IF(OR(Form4!E181&lt;&gt;"",Form4!F181&lt;&gt;""),ROUND((SUM(Form4!E181,Form4!F181)/140)*100,0),"")</f>
        <v/>
      </c>
      <c r="G181" s="1" t="str">
        <f>IF(Analysis4[Bio]="","",RANK(Analysis4[[#This Row],[Bio]],Analysis4[Bio],0))</f>
        <v/>
      </c>
      <c r="H18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1" s="1" t="str">
        <f>IF(OR(Form4!G181&lt;&gt;"",Form4!H181&lt;&gt;""),ROUND((SUM(Form4!G181,Form4!H181)/140)*100,0),"")</f>
        <v/>
      </c>
      <c r="J181" s="1" t="str">
        <f>IF(Analysis4[[#This Row],[Chem]]="","",RANK(Analysis4[[#This Row],[Chem]],Analysis4[Chem],0))</f>
        <v/>
      </c>
      <c r="K18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1" s="1" t="str">
        <f>IF(OR(Form4!I181&lt;&gt;"",Form4!J181&lt;&gt;"",Form4!K181&lt;&gt;""),ROUND((SUM(Form4!I181:'Form4'!K181)/220)*100,0),"")</f>
        <v/>
      </c>
      <c r="M181" s="1" t="str">
        <f>IF(Analysis4[Chi]="","",RANK(Analysis4[[#This Row],[Chi]],Analysis4[Chi],0))</f>
        <v/>
      </c>
      <c r="N18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1" s="1" t="str">
        <f>IF(OR(Form4!L181&lt;&gt;"",Form4!M181&lt;&gt;"",Form4!N181&lt;&gt;""),ROUND((SUM(Form4!L181:'Form4'!N181)/200)*100,0),"")</f>
        <v/>
      </c>
      <c r="P181" s="1" t="str">
        <f>IF(Analysis4[Eng]="","",RANK(Analysis4[[#This Row],[Eng]],Analysis4[Eng],))</f>
        <v/>
      </c>
      <c r="Q18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1" s="1" t="str">
        <f>IF(OR(Form4!O181&lt;&gt;"",Form4!P181&lt;&gt;""),ROUND((SUM(Form4!O181,Form4!P181)/210)*100,0),"")</f>
        <v/>
      </c>
      <c r="S181" s="1" t="str">
        <f>IF(Analysis4[[#This Row],[Geo]]="","",RANK(Analysis4[Geo],Analysis4[Geo],0))</f>
        <v/>
      </c>
      <c r="T18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1" s="1" t="str">
        <f>IF(OR(Form4!Q181&lt;&gt;"",Form4!R181&lt;&gt;""),ROUND((SUM(Form4!Q181,Form4!R181)/150)*100,0),"")</f>
        <v/>
      </c>
      <c r="V181" s="1" t="str">
        <f>IF(Analysis4[His]="","",RANK(Analysis4[[#This Row],[His]], Analysis4[His],0))</f>
        <v/>
      </c>
      <c r="W18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1" s="1" t="str">
        <f>IF(OR(Form4!S181&lt;&gt;"",Form4!T181&lt;&gt;""),ROUND((SUM(Form4!S181,Form4!T181)/200)*100,0),"")</f>
        <v/>
      </c>
      <c r="Y181" s="1" t="str">
        <f>IF(Analysis4[Maths]="","",RANK(Analysis4[[#This Row],[Maths]],Analysis4[Maths],0))</f>
        <v/>
      </c>
      <c r="Z18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1" s="1" t="str">
        <f>IF(OR(Form4!U181&lt;&gt;"",Form4!V181&lt;&gt;""),ROUND((SUM(Form4!U181,Form4!V181)/140)*100,0), "")</f>
        <v/>
      </c>
      <c r="AB181" s="1" t="str">
        <f>IF(Analysis4[[#This Row],[Phy]]="","",RANK(Analysis4[[#This Row],[Phy]],Analysis4[Phy],0))</f>
        <v/>
      </c>
      <c r="AC18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1" s="1" t="str">
        <f>IF(OR(Form4!W181&lt;&gt;"",Form4!X181&lt;&gt;""),ROUND((SUM(Form4!W181,Form4!X181)/150)*100,0), "")</f>
        <v/>
      </c>
      <c r="AE181" s="1" t="str">
        <f>IF(Analysis4[Sod]="","",RANK(Analysis4[[#This Row],[Sod]],Analysis4[Sod], 0))</f>
        <v/>
      </c>
      <c r="AF18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1" s="1" t="str">
        <f>IF(OR(Form4!Y181&lt;&gt;"",Form4!Z181&lt;&gt;""),ROUND((SUM(Form4!Y181,Form4!Z181)/170)*100,0), "")</f>
        <v/>
      </c>
      <c r="AH181" s="1" t="str">
        <f>IF(Analysis4[Bk]="","",RANK(Analysis4[[#This Row],[Bk]],Analysis4[Bk], 0))</f>
        <v/>
      </c>
      <c r="AI18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1" s="1"/>
      <c r="AK181" s="1"/>
    </row>
    <row r="182" spans="1:37" x14ac:dyDescent="0.25">
      <c r="A182" s="1" t="str">
        <f>IF(Form4!A182="","",Form4!A182)</f>
        <v/>
      </c>
      <c r="B182" s="1" t="str">
        <f>IF(Form4!B182="","",Form4!B182)</f>
        <v/>
      </c>
      <c r="C182" s="1" t="str">
        <f>IF(OR(Form4!C182&lt;&gt;"",Form4!D182&lt;&gt;"" ),ROUND(((Form4!C182+Form4!D182)/140)*100,0),"")</f>
        <v/>
      </c>
      <c r="D182" s="1" t="str">
        <f>IF(Analysis4[[#This Row],[Agr]]="","",RANK(Analysis4[[#This Row],[Agr]],Analysis4[Agr],0))</f>
        <v/>
      </c>
      <c r="E18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2" s="1" t="str">
        <f>IF(OR(Form4!E182&lt;&gt;"",Form4!F182&lt;&gt;""),ROUND((SUM(Form4!E182,Form4!F182)/140)*100,0),"")</f>
        <v/>
      </c>
      <c r="G182" s="1" t="str">
        <f>IF(Analysis4[Bio]="","",RANK(Analysis4[[#This Row],[Bio]],Analysis4[Bio],0))</f>
        <v/>
      </c>
      <c r="H18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2" s="1" t="str">
        <f>IF(OR(Form4!G182&lt;&gt;"",Form4!H182&lt;&gt;""),ROUND((SUM(Form4!G182,Form4!H182)/140)*100,0),"")</f>
        <v/>
      </c>
      <c r="J182" s="1" t="str">
        <f>IF(Analysis4[[#This Row],[Chem]]="","",RANK(Analysis4[[#This Row],[Chem]],Analysis4[Chem],0))</f>
        <v/>
      </c>
      <c r="K18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2" s="1" t="str">
        <f>IF(OR(Form4!I182&lt;&gt;"",Form4!J182&lt;&gt;"",Form4!K182&lt;&gt;""),ROUND((SUM(Form4!I182:'Form4'!K182)/220)*100,0),"")</f>
        <v/>
      </c>
      <c r="M182" s="1" t="str">
        <f>IF(Analysis4[Chi]="","",RANK(Analysis4[[#This Row],[Chi]],Analysis4[Chi],0))</f>
        <v/>
      </c>
      <c r="N18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2" s="1" t="str">
        <f>IF(OR(Form4!L182&lt;&gt;"",Form4!M182&lt;&gt;"",Form4!N182&lt;&gt;""),ROUND((SUM(Form4!L182:'Form4'!N182)/200)*100,0),"")</f>
        <v/>
      </c>
      <c r="P182" s="1" t="str">
        <f>IF(Analysis4[Eng]="","",RANK(Analysis4[[#This Row],[Eng]],Analysis4[Eng],))</f>
        <v/>
      </c>
      <c r="Q18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2" s="1" t="str">
        <f>IF(OR(Form4!O182&lt;&gt;"",Form4!P182&lt;&gt;""),ROUND((SUM(Form4!O182,Form4!P182)/210)*100,0),"")</f>
        <v/>
      </c>
      <c r="S182" s="1" t="str">
        <f>IF(Analysis4[[#This Row],[Geo]]="","",RANK(Analysis4[Geo],Analysis4[Geo],0))</f>
        <v/>
      </c>
      <c r="T18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2" s="1" t="str">
        <f>IF(OR(Form4!Q182&lt;&gt;"",Form4!R182&lt;&gt;""),ROUND((SUM(Form4!Q182,Form4!R182)/150)*100,0),"")</f>
        <v/>
      </c>
      <c r="V182" s="1" t="str">
        <f>IF(Analysis4[His]="","",RANK(Analysis4[[#This Row],[His]], Analysis4[His],0))</f>
        <v/>
      </c>
      <c r="W18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2" s="1" t="str">
        <f>IF(OR(Form4!S182&lt;&gt;"",Form4!T182&lt;&gt;""),ROUND((SUM(Form4!S182,Form4!T182)/200)*100,0),"")</f>
        <v/>
      </c>
      <c r="Y182" s="1" t="str">
        <f>IF(Analysis4[Maths]="","",RANK(Analysis4[[#This Row],[Maths]],Analysis4[Maths],0))</f>
        <v/>
      </c>
      <c r="Z18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2" s="1" t="str">
        <f>IF(OR(Form4!U182&lt;&gt;"",Form4!V182&lt;&gt;""),ROUND((SUM(Form4!U182,Form4!V182)/140)*100,0), "")</f>
        <v/>
      </c>
      <c r="AB182" s="1" t="str">
        <f>IF(Analysis4[[#This Row],[Phy]]="","",RANK(Analysis4[[#This Row],[Phy]],Analysis4[Phy],0))</f>
        <v/>
      </c>
      <c r="AC18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2" s="1" t="str">
        <f>IF(OR(Form4!W182&lt;&gt;"",Form4!X182&lt;&gt;""),ROUND((SUM(Form4!W182,Form4!X182)/150)*100,0), "")</f>
        <v/>
      </c>
      <c r="AE182" s="1" t="str">
        <f>IF(Analysis4[Sod]="","",RANK(Analysis4[[#This Row],[Sod]],Analysis4[Sod], 0))</f>
        <v/>
      </c>
      <c r="AF18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2" s="1" t="str">
        <f>IF(OR(Form4!Y182&lt;&gt;"",Form4!Z182&lt;&gt;""),ROUND((SUM(Form4!Y182,Form4!Z182)/170)*100,0), "")</f>
        <v/>
      </c>
      <c r="AH182" s="1" t="str">
        <f>IF(Analysis4[Bk]="","",RANK(Analysis4[[#This Row],[Bk]],Analysis4[Bk], 0))</f>
        <v/>
      </c>
      <c r="AI18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2" s="1"/>
      <c r="AK182" s="1"/>
    </row>
    <row r="183" spans="1:37" x14ac:dyDescent="0.25">
      <c r="A183" s="1" t="str">
        <f>IF(Form4!A183="","",Form4!A183)</f>
        <v/>
      </c>
      <c r="B183" s="1" t="str">
        <f>IF(Form4!B183="","",Form4!B183)</f>
        <v/>
      </c>
      <c r="C183" s="1" t="str">
        <f>IF(OR(Form4!C183&lt;&gt;"",Form4!D183&lt;&gt;"" ),ROUND(((Form4!C183+Form4!D183)/140)*100,0),"")</f>
        <v/>
      </c>
      <c r="D183" s="1" t="str">
        <f>IF(Analysis4[[#This Row],[Agr]]="","",RANK(Analysis4[[#This Row],[Agr]],Analysis4[Agr],0))</f>
        <v/>
      </c>
      <c r="E18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3" s="1" t="str">
        <f>IF(OR(Form4!E183&lt;&gt;"",Form4!F183&lt;&gt;""),ROUND((SUM(Form4!E183,Form4!F183)/140)*100,0),"")</f>
        <v/>
      </c>
      <c r="G183" s="1" t="str">
        <f>IF(Analysis4[Bio]="","",RANK(Analysis4[[#This Row],[Bio]],Analysis4[Bio],0))</f>
        <v/>
      </c>
      <c r="H18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3" s="1" t="str">
        <f>IF(OR(Form4!G183&lt;&gt;"",Form4!H183&lt;&gt;""),ROUND((SUM(Form4!G183,Form4!H183)/140)*100,0),"")</f>
        <v/>
      </c>
      <c r="J183" s="1" t="str">
        <f>IF(Analysis4[[#This Row],[Chem]]="","",RANK(Analysis4[[#This Row],[Chem]],Analysis4[Chem],0))</f>
        <v/>
      </c>
      <c r="K18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3" s="1" t="str">
        <f>IF(OR(Form4!I183&lt;&gt;"",Form4!J183&lt;&gt;"",Form4!K183&lt;&gt;""),ROUND((SUM(Form4!I183:'Form4'!K183)/220)*100,0),"")</f>
        <v/>
      </c>
      <c r="M183" s="1" t="str">
        <f>IF(Analysis4[Chi]="","",RANK(Analysis4[[#This Row],[Chi]],Analysis4[Chi],0))</f>
        <v/>
      </c>
      <c r="N18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3" s="1" t="str">
        <f>IF(OR(Form4!L183&lt;&gt;"",Form4!M183&lt;&gt;"",Form4!N183&lt;&gt;""),ROUND((SUM(Form4!L183:'Form4'!N183)/200)*100,0),"")</f>
        <v/>
      </c>
      <c r="P183" s="1" t="str">
        <f>IF(Analysis4[Eng]="","",RANK(Analysis4[[#This Row],[Eng]],Analysis4[Eng],))</f>
        <v/>
      </c>
      <c r="Q18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3" s="1" t="str">
        <f>IF(OR(Form4!O183&lt;&gt;"",Form4!P183&lt;&gt;""),ROUND((SUM(Form4!O183,Form4!P183)/210)*100,0),"")</f>
        <v/>
      </c>
      <c r="S183" s="1" t="str">
        <f>IF(Analysis4[[#This Row],[Geo]]="","",RANK(Analysis4[Geo],Analysis4[Geo],0))</f>
        <v/>
      </c>
      <c r="T18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3" s="1" t="str">
        <f>IF(OR(Form4!Q183&lt;&gt;"",Form4!R183&lt;&gt;""),ROUND((SUM(Form4!Q183,Form4!R183)/150)*100,0),"")</f>
        <v/>
      </c>
      <c r="V183" s="1" t="str">
        <f>IF(Analysis4[His]="","",RANK(Analysis4[[#This Row],[His]], Analysis4[His],0))</f>
        <v/>
      </c>
      <c r="W18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3" s="1" t="str">
        <f>IF(OR(Form4!S183&lt;&gt;"",Form4!T183&lt;&gt;""),ROUND((SUM(Form4!S183,Form4!T183)/200)*100,0),"")</f>
        <v/>
      </c>
      <c r="Y183" s="1" t="str">
        <f>IF(Analysis4[Maths]="","",RANK(Analysis4[[#This Row],[Maths]],Analysis4[Maths],0))</f>
        <v/>
      </c>
      <c r="Z18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3" s="1" t="str">
        <f>IF(OR(Form4!U183&lt;&gt;"",Form4!V183&lt;&gt;""),ROUND((SUM(Form4!U183,Form4!V183)/140)*100,0), "")</f>
        <v/>
      </c>
      <c r="AB183" s="1" t="str">
        <f>IF(Analysis4[[#This Row],[Phy]]="","",RANK(Analysis4[[#This Row],[Phy]],Analysis4[Phy],0))</f>
        <v/>
      </c>
      <c r="AC18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3" s="1" t="str">
        <f>IF(OR(Form4!W183&lt;&gt;"",Form4!X183&lt;&gt;""),ROUND((SUM(Form4!W183,Form4!X183)/150)*100,0), "")</f>
        <v/>
      </c>
      <c r="AE183" s="1" t="str">
        <f>IF(Analysis4[Sod]="","",RANK(Analysis4[[#This Row],[Sod]],Analysis4[Sod], 0))</f>
        <v/>
      </c>
      <c r="AF18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3" s="1" t="str">
        <f>IF(OR(Form4!Y183&lt;&gt;"",Form4!Z183&lt;&gt;""),ROUND((SUM(Form4!Y183,Form4!Z183)/170)*100,0), "")</f>
        <v/>
      </c>
      <c r="AH183" s="1" t="str">
        <f>IF(Analysis4[Bk]="","",RANK(Analysis4[[#This Row],[Bk]],Analysis4[Bk], 0))</f>
        <v/>
      </c>
      <c r="AI18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3" s="1"/>
      <c r="AK183" s="1"/>
    </row>
    <row r="184" spans="1:37" x14ac:dyDescent="0.25">
      <c r="A184" s="1" t="str">
        <f>IF(Form4!A184="","",Form4!A184)</f>
        <v/>
      </c>
      <c r="B184" s="1" t="str">
        <f>IF(Form4!B184="","",Form4!B184)</f>
        <v/>
      </c>
      <c r="C184" s="1" t="str">
        <f>IF(OR(Form4!C184&lt;&gt;"",Form4!D184&lt;&gt;"" ),ROUND(((Form4!C184+Form4!D184)/140)*100,0),"")</f>
        <v/>
      </c>
      <c r="D184" s="1" t="str">
        <f>IF(Analysis4[[#This Row],[Agr]]="","",RANK(Analysis4[[#This Row],[Agr]],Analysis4[Agr],0))</f>
        <v/>
      </c>
      <c r="E18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4" s="1" t="str">
        <f>IF(OR(Form4!E184&lt;&gt;"",Form4!F184&lt;&gt;""),ROUND((SUM(Form4!E184,Form4!F184)/140)*100,0),"")</f>
        <v/>
      </c>
      <c r="G184" s="1" t="str">
        <f>IF(Analysis4[Bio]="","",RANK(Analysis4[[#This Row],[Bio]],Analysis4[Bio],0))</f>
        <v/>
      </c>
      <c r="H18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4" s="1" t="str">
        <f>IF(OR(Form4!G184&lt;&gt;"",Form4!H184&lt;&gt;""),ROUND((SUM(Form4!G184,Form4!H184)/140)*100,0),"")</f>
        <v/>
      </c>
      <c r="J184" s="1" t="str">
        <f>IF(Analysis4[[#This Row],[Chem]]="","",RANK(Analysis4[[#This Row],[Chem]],Analysis4[Chem],0))</f>
        <v/>
      </c>
      <c r="K18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4" s="1" t="str">
        <f>IF(OR(Form4!I184&lt;&gt;"",Form4!J184&lt;&gt;"",Form4!K184&lt;&gt;""),ROUND((SUM(Form4!I184:'Form4'!K184)/220)*100,0),"")</f>
        <v/>
      </c>
      <c r="M184" s="1" t="str">
        <f>IF(Analysis4[Chi]="","",RANK(Analysis4[[#This Row],[Chi]],Analysis4[Chi],0))</f>
        <v/>
      </c>
      <c r="N18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4" s="1" t="str">
        <f>IF(OR(Form4!L184&lt;&gt;"",Form4!M184&lt;&gt;"",Form4!N184&lt;&gt;""),ROUND((SUM(Form4!L184:'Form4'!N184)/200)*100,0),"")</f>
        <v/>
      </c>
      <c r="P184" s="1" t="str">
        <f>IF(Analysis4[Eng]="","",RANK(Analysis4[[#This Row],[Eng]],Analysis4[Eng],))</f>
        <v/>
      </c>
      <c r="Q18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4" s="1" t="str">
        <f>IF(OR(Form4!O184&lt;&gt;"",Form4!P184&lt;&gt;""),ROUND((SUM(Form4!O184,Form4!P184)/210)*100,0),"")</f>
        <v/>
      </c>
      <c r="S184" s="1" t="str">
        <f>IF(Analysis4[[#This Row],[Geo]]="","",RANK(Analysis4[Geo],Analysis4[Geo],0))</f>
        <v/>
      </c>
      <c r="T18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4" s="1" t="str">
        <f>IF(OR(Form4!Q184&lt;&gt;"",Form4!R184&lt;&gt;""),ROUND((SUM(Form4!Q184,Form4!R184)/150)*100,0),"")</f>
        <v/>
      </c>
      <c r="V184" s="1" t="str">
        <f>IF(Analysis4[His]="","",RANK(Analysis4[[#This Row],[His]], Analysis4[His],0))</f>
        <v/>
      </c>
      <c r="W18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4" s="1" t="str">
        <f>IF(OR(Form4!S184&lt;&gt;"",Form4!T184&lt;&gt;""),ROUND((SUM(Form4!S184,Form4!T184)/200)*100,0),"")</f>
        <v/>
      </c>
      <c r="Y184" s="1" t="str">
        <f>IF(Analysis4[Maths]="","",RANK(Analysis4[[#This Row],[Maths]],Analysis4[Maths],0))</f>
        <v/>
      </c>
      <c r="Z18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4" s="1" t="str">
        <f>IF(OR(Form4!U184&lt;&gt;"",Form4!V184&lt;&gt;""),ROUND((SUM(Form4!U184,Form4!V184)/140)*100,0), "")</f>
        <v/>
      </c>
      <c r="AB184" s="1" t="str">
        <f>IF(Analysis4[[#This Row],[Phy]]="","",RANK(Analysis4[[#This Row],[Phy]],Analysis4[Phy],0))</f>
        <v/>
      </c>
      <c r="AC18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4" s="1" t="str">
        <f>IF(OR(Form4!W184&lt;&gt;"",Form4!X184&lt;&gt;""),ROUND((SUM(Form4!W184,Form4!X184)/150)*100,0), "")</f>
        <v/>
      </c>
      <c r="AE184" s="1" t="str">
        <f>IF(Analysis4[Sod]="","",RANK(Analysis4[[#This Row],[Sod]],Analysis4[Sod], 0))</f>
        <v/>
      </c>
      <c r="AF18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4" s="1" t="str">
        <f>IF(OR(Form4!Y184&lt;&gt;"",Form4!Z184&lt;&gt;""),ROUND((SUM(Form4!Y184,Form4!Z184)/170)*100,0), "")</f>
        <v/>
      </c>
      <c r="AH184" s="1" t="str">
        <f>IF(Analysis4[Bk]="","",RANK(Analysis4[[#This Row],[Bk]],Analysis4[Bk], 0))</f>
        <v/>
      </c>
      <c r="AI18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4" s="1"/>
      <c r="AK184" s="1"/>
    </row>
    <row r="185" spans="1:37" x14ac:dyDescent="0.25">
      <c r="A185" s="1" t="str">
        <f>IF(Form4!A185="","",Form4!A185)</f>
        <v/>
      </c>
      <c r="B185" s="1" t="str">
        <f>IF(Form4!B185="","",Form4!B185)</f>
        <v/>
      </c>
      <c r="C185" s="1" t="str">
        <f>IF(OR(Form4!C185&lt;&gt;"",Form4!D185&lt;&gt;"" ),ROUND(((Form4!C185+Form4!D185)/140)*100,0),"")</f>
        <v/>
      </c>
      <c r="D185" s="1" t="str">
        <f>IF(Analysis4[[#This Row],[Agr]]="","",RANK(Analysis4[[#This Row],[Agr]],Analysis4[Agr],0))</f>
        <v/>
      </c>
      <c r="E185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5" s="1" t="str">
        <f>IF(OR(Form4!E185&lt;&gt;"",Form4!F185&lt;&gt;""),ROUND((SUM(Form4!E185,Form4!F185)/140)*100,0),"")</f>
        <v/>
      </c>
      <c r="G185" s="1" t="str">
        <f>IF(Analysis4[Bio]="","",RANK(Analysis4[[#This Row],[Bio]],Analysis4[Bio],0))</f>
        <v/>
      </c>
      <c r="H185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5" s="1" t="str">
        <f>IF(OR(Form4!G185&lt;&gt;"",Form4!H185&lt;&gt;""),ROUND((SUM(Form4!G185,Form4!H185)/140)*100,0),"")</f>
        <v/>
      </c>
      <c r="J185" s="1" t="str">
        <f>IF(Analysis4[[#This Row],[Chem]]="","",RANK(Analysis4[[#This Row],[Chem]],Analysis4[Chem],0))</f>
        <v/>
      </c>
      <c r="K185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5" s="1" t="str">
        <f>IF(OR(Form4!I185&lt;&gt;"",Form4!J185&lt;&gt;"",Form4!K185&lt;&gt;""),ROUND((SUM(Form4!I185:'Form4'!K185)/220)*100,0),"")</f>
        <v/>
      </c>
      <c r="M185" s="1" t="str">
        <f>IF(Analysis4[Chi]="","",RANK(Analysis4[[#This Row],[Chi]],Analysis4[Chi],0))</f>
        <v/>
      </c>
      <c r="N185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5" s="1" t="str">
        <f>IF(OR(Form4!L185&lt;&gt;"",Form4!M185&lt;&gt;"",Form4!N185&lt;&gt;""),ROUND((SUM(Form4!L185:'Form4'!N185)/200)*100,0),"")</f>
        <v/>
      </c>
      <c r="P185" s="1" t="str">
        <f>IF(Analysis4[Eng]="","",RANK(Analysis4[[#This Row],[Eng]],Analysis4[Eng],))</f>
        <v/>
      </c>
      <c r="Q185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5" s="1" t="str">
        <f>IF(OR(Form4!O185&lt;&gt;"",Form4!P185&lt;&gt;""),ROUND((SUM(Form4!O185,Form4!P185)/210)*100,0),"")</f>
        <v/>
      </c>
      <c r="S185" s="1" t="str">
        <f>IF(Analysis4[[#This Row],[Geo]]="","",RANK(Analysis4[Geo],Analysis4[Geo],0))</f>
        <v/>
      </c>
      <c r="T185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5" s="1" t="str">
        <f>IF(OR(Form4!Q185&lt;&gt;"",Form4!R185&lt;&gt;""),ROUND((SUM(Form4!Q185,Form4!R185)/150)*100,0),"")</f>
        <v/>
      </c>
      <c r="V185" s="1" t="str">
        <f>IF(Analysis4[His]="","",RANK(Analysis4[[#This Row],[His]], Analysis4[His],0))</f>
        <v/>
      </c>
      <c r="W185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5" s="1" t="str">
        <f>IF(OR(Form4!S185&lt;&gt;"",Form4!T185&lt;&gt;""),ROUND((SUM(Form4!S185,Form4!T185)/200)*100,0),"")</f>
        <v/>
      </c>
      <c r="Y185" s="1" t="str">
        <f>IF(Analysis4[Maths]="","",RANK(Analysis4[[#This Row],[Maths]],Analysis4[Maths],0))</f>
        <v/>
      </c>
      <c r="Z185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5" s="1" t="str">
        <f>IF(OR(Form4!U185&lt;&gt;"",Form4!V185&lt;&gt;""),ROUND((SUM(Form4!U185,Form4!V185)/140)*100,0), "")</f>
        <v/>
      </c>
      <c r="AB185" s="1" t="str">
        <f>IF(Analysis4[[#This Row],[Phy]]="","",RANK(Analysis4[[#This Row],[Phy]],Analysis4[Phy],0))</f>
        <v/>
      </c>
      <c r="AC185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5" s="1" t="str">
        <f>IF(OR(Form4!W185&lt;&gt;"",Form4!X185&lt;&gt;""),ROUND((SUM(Form4!W185,Form4!X185)/150)*100,0), "")</f>
        <v/>
      </c>
      <c r="AE185" s="1" t="str">
        <f>IF(Analysis4[Sod]="","",RANK(Analysis4[[#This Row],[Sod]],Analysis4[Sod], 0))</f>
        <v/>
      </c>
      <c r="AF185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5" s="1" t="str">
        <f>IF(OR(Form4!Y185&lt;&gt;"",Form4!Z185&lt;&gt;""),ROUND((SUM(Form4!Y185,Form4!Z185)/170)*100,0), "")</f>
        <v/>
      </c>
      <c r="AH185" s="1" t="str">
        <f>IF(Analysis4[Bk]="","",RANK(Analysis4[[#This Row],[Bk]],Analysis4[Bk], 0))</f>
        <v/>
      </c>
      <c r="AI185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5" s="1"/>
      <c r="AK185" s="1"/>
    </row>
    <row r="186" spans="1:37" x14ac:dyDescent="0.25">
      <c r="A186" s="1" t="str">
        <f>IF(Form4!A186="","",Form4!A186)</f>
        <v/>
      </c>
      <c r="B186" s="1" t="str">
        <f>IF(Form4!B186="","",Form4!B186)</f>
        <v/>
      </c>
      <c r="C186" s="1" t="str">
        <f>IF(OR(Form4!C186&lt;&gt;"",Form4!D186&lt;&gt;"" ),ROUND(((Form4!C186+Form4!D186)/140)*100,0),"")</f>
        <v/>
      </c>
      <c r="D186" s="1" t="str">
        <f>IF(Analysis4[[#This Row],[Agr]]="","",RANK(Analysis4[[#This Row],[Agr]],Analysis4[Agr],0))</f>
        <v/>
      </c>
      <c r="E186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6" s="1" t="str">
        <f>IF(OR(Form4!E186&lt;&gt;"",Form4!F186&lt;&gt;""),ROUND((SUM(Form4!E186,Form4!F186)/140)*100,0),"")</f>
        <v/>
      </c>
      <c r="G186" s="1" t="str">
        <f>IF(Analysis4[Bio]="","",RANK(Analysis4[[#This Row],[Bio]],Analysis4[Bio],0))</f>
        <v/>
      </c>
      <c r="H186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6" s="1" t="str">
        <f>IF(OR(Form4!G186&lt;&gt;"",Form4!H186&lt;&gt;""),ROUND((SUM(Form4!G186,Form4!H186)/140)*100,0),"")</f>
        <v/>
      </c>
      <c r="J186" s="1" t="str">
        <f>IF(Analysis4[[#This Row],[Chem]]="","",RANK(Analysis4[[#This Row],[Chem]],Analysis4[Chem],0))</f>
        <v/>
      </c>
      <c r="K186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6" s="1" t="str">
        <f>IF(OR(Form4!I186&lt;&gt;"",Form4!J186&lt;&gt;"",Form4!K186&lt;&gt;""),ROUND((SUM(Form4!I186:'Form4'!K186)/220)*100,0),"")</f>
        <v/>
      </c>
      <c r="M186" s="1" t="str">
        <f>IF(Analysis4[Chi]="","",RANK(Analysis4[[#This Row],[Chi]],Analysis4[Chi],0))</f>
        <v/>
      </c>
      <c r="N186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6" s="1" t="str">
        <f>IF(OR(Form4!L186&lt;&gt;"",Form4!M186&lt;&gt;"",Form4!N186&lt;&gt;""),ROUND((SUM(Form4!L186:'Form4'!N186)/200)*100,0),"")</f>
        <v/>
      </c>
      <c r="P186" s="1" t="str">
        <f>IF(Analysis4[Eng]="","",RANK(Analysis4[[#This Row],[Eng]],Analysis4[Eng],))</f>
        <v/>
      </c>
      <c r="Q186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6" s="1" t="str">
        <f>IF(OR(Form4!O186&lt;&gt;"",Form4!P186&lt;&gt;""),ROUND((SUM(Form4!O186,Form4!P186)/210)*100,0),"")</f>
        <v/>
      </c>
      <c r="S186" s="1" t="str">
        <f>IF(Analysis4[[#This Row],[Geo]]="","",RANK(Analysis4[Geo],Analysis4[Geo],0))</f>
        <v/>
      </c>
      <c r="T186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6" s="1" t="str">
        <f>IF(OR(Form4!Q186&lt;&gt;"",Form4!R186&lt;&gt;""),ROUND((SUM(Form4!Q186,Form4!R186)/150)*100,0),"")</f>
        <v/>
      </c>
      <c r="V186" s="1" t="str">
        <f>IF(Analysis4[His]="","",RANK(Analysis4[[#This Row],[His]], Analysis4[His],0))</f>
        <v/>
      </c>
      <c r="W186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6" s="1" t="str">
        <f>IF(OR(Form4!S186&lt;&gt;"",Form4!T186&lt;&gt;""),ROUND((SUM(Form4!S186,Form4!T186)/200)*100,0),"")</f>
        <v/>
      </c>
      <c r="Y186" s="1" t="str">
        <f>IF(Analysis4[Maths]="","",RANK(Analysis4[[#This Row],[Maths]],Analysis4[Maths],0))</f>
        <v/>
      </c>
      <c r="Z186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6" s="1" t="str">
        <f>IF(OR(Form4!U186&lt;&gt;"",Form4!V186&lt;&gt;""),ROUND((SUM(Form4!U186,Form4!V186)/140)*100,0), "")</f>
        <v/>
      </c>
      <c r="AB186" s="1" t="str">
        <f>IF(Analysis4[[#This Row],[Phy]]="","",RANK(Analysis4[[#This Row],[Phy]],Analysis4[Phy],0))</f>
        <v/>
      </c>
      <c r="AC186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6" s="1" t="str">
        <f>IF(OR(Form4!W186&lt;&gt;"",Form4!X186&lt;&gt;""),ROUND((SUM(Form4!W186,Form4!X186)/150)*100,0), "")</f>
        <v/>
      </c>
      <c r="AE186" s="1" t="str">
        <f>IF(Analysis4[Sod]="","",RANK(Analysis4[[#This Row],[Sod]],Analysis4[Sod], 0))</f>
        <v/>
      </c>
      <c r="AF186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6" s="1" t="str">
        <f>IF(OR(Form4!Y186&lt;&gt;"",Form4!Z186&lt;&gt;""),ROUND((SUM(Form4!Y186,Form4!Z186)/170)*100,0), "")</f>
        <v/>
      </c>
      <c r="AH186" s="1" t="str">
        <f>IF(Analysis4[Bk]="","",RANK(Analysis4[[#This Row],[Bk]],Analysis4[Bk], 0))</f>
        <v/>
      </c>
      <c r="AI186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6" s="1"/>
      <c r="AK186" s="1"/>
    </row>
    <row r="187" spans="1:37" x14ac:dyDescent="0.25">
      <c r="A187" s="1" t="str">
        <f>IF(Form4!A187="","",Form4!A187)</f>
        <v/>
      </c>
      <c r="B187" s="1" t="str">
        <f>IF(Form4!B187="","",Form4!B187)</f>
        <v/>
      </c>
      <c r="C187" s="1" t="str">
        <f>IF(OR(Form4!C187&lt;&gt;"",Form4!D187&lt;&gt;"" ),ROUND(((Form4!C187+Form4!D187)/140)*100,0),"")</f>
        <v/>
      </c>
      <c r="D187" s="1" t="str">
        <f>IF(Analysis4[[#This Row],[Agr]]="","",RANK(Analysis4[[#This Row],[Agr]],Analysis4[Agr],0))</f>
        <v/>
      </c>
      <c r="E187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7" s="1" t="str">
        <f>IF(OR(Form4!E187&lt;&gt;"",Form4!F187&lt;&gt;""),ROUND((SUM(Form4!E187,Form4!F187)/140)*100,0),"")</f>
        <v/>
      </c>
      <c r="G187" s="1" t="str">
        <f>IF(Analysis4[Bio]="","",RANK(Analysis4[[#This Row],[Bio]],Analysis4[Bio],0))</f>
        <v/>
      </c>
      <c r="H187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7" s="1" t="str">
        <f>IF(OR(Form4!G187&lt;&gt;"",Form4!H187&lt;&gt;""),ROUND((SUM(Form4!G187,Form4!H187)/140)*100,0),"")</f>
        <v/>
      </c>
      <c r="J187" s="1" t="str">
        <f>IF(Analysis4[[#This Row],[Chem]]="","",RANK(Analysis4[[#This Row],[Chem]],Analysis4[Chem],0))</f>
        <v/>
      </c>
      <c r="K187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7" s="1" t="str">
        <f>IF(OR(Form4!I187&lt;&gt;"",Form4!J187&lt;&gt;"",Form4!K187&lt;&gt;""),ROUND((SUM(Form4!I187:'Form4'!K187)/220)*100,0),"")</f>
        <v/>
      </c>
      <c r="M187" s="1" t="str">
        <f>IF(Analysis4[Chi]="","",RANK(Analysis4[[#This Row],[Chi]],Analysis4[Chi],0))</f>
        <v/>
      </c>
      <c r="N187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7" s="1" t="str">
        <f>IF(OR(Form4!L187&lt;&gt;"",Form4!M187&lt;&gt;"",Form4!N187&lt;&gt;""),ROUND((SUM(Form4!L187:'Form4'!N187)/200)*100,0),"")</f>
        <v/>
      </c>
      <c r="P187" s="1" t="str">
        <f>IF(Analysis4[Eng]="","",RANK(Analysis4[[#This Row],[Eng]],Analysis4[Eng],))</f>
        <v/>
      </c>
      <c r="Q187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7" s="1" t="str">
        <f>IF(OR(Form4!O187&lt;&gt;"",Form4!P187&lt;&gt;""),ROUND((SUM(Form4!O187,Form4!P187)/210)*100,0),"")</f>
        <v/>
      </c>
      <c r="S187" s="1" t="str">
        <f>IF(Analysis4[[#This Row],[Geo]]="","",RANK(Analysis4[Geo],Analysis4[Geo],0))</f>
        <v/>
      </c>
      <c r="T187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7" s="1" t="str">
        <f>IF(OR(Form4!Q187&lt;&gt;"",Form4!R187&lt;&gt;""),ROUND((SUM(Form4!Q187,Form4!R187)/150)*100,0),"")</f>
        <v/>
      </c>
      <c r="V187" s="1" t="str">
        <f>IF(Analysis4[His]="","",RANK(Analysis4[[#This Row],[His]], Analysis4[His],0))</f>
        <v/>
      </c>
      <c r="W187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7" s="1" t="str">
        <f>IF(OR(Form4!S187&lt;&gt;"",Form4!T187&lt;&gt;""),ROUND((SUM(Form4!S187,Form4!T187)/200)*100,0),"")</f>
        <v/>
      </c>
      <c r="Y187" s="1" t="str">
        <f>IF(Analysis4[Maths]="","",RANK(Analysis4[[#This Row],[Maths]],Analysis4[Maths],0))</f>
        <v/>
      </c>
      <c r="Z187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7" s="1" t="str">
        <f>IF(OR(Form4!U187&lt;&gt;"",Form4!V187&lt;&gt;""),ROUND((SUM(Form4!U187,Form4!V187)/140)*100,0), "")</f>
        <v/>
      </c>
      <c r="AB187" s="1" t="str">
        <f>IF(Analysis4[[#This Row],[Phy]]="","",RANK(Analysis4[[#This Row],[Phy]],Analysis4[Phy],0))</f>
        <v/>
      </c>
      <c r="AC187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7" s="1" t="str">
        <f>IF(OR(Form4!W187&lt;&gt;"",Form4!X187&lt;&gt;""),ROUND((SUM(Form4!W187,Form4!X187)/150)*100,0), "")</f>
        <v/>
      </c>
      <c r="AE187" s="1" t="str">
        <f>IF(Analysis4[Sod]="","",RANK(Analysis4[[#This Row],[Sod]],Analysis4[Sod], 0))</f>
        <v/>
      </c>
      <c r="AF187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7" s="1" t="str">
        <f>IF(OR(Form4!Y187&lt;&gt;"",Form4!Z187&lt;&gt;""),ROUND((SUM(Form4!Y187,Form4!Z187)/170)*100,0), "")</f>
        <v/>
      </c>
      <c r="AH187" s="1" t="str">
        <f>IF(Analysis4[Bk]="","",RANK(Analysis4[[#This Row],[Bk]],Analysis4[Bk], 0))</f>
        <v/>
      </c>
      <c r="AI187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7" s="1"/>
      <c r="AK187" s="1"/>
    </row>
    <row r="188" spans="1:37" x14ac:dyDescent="0.25">
      <c r="A188" s="1" t="str">
        <f>IF(Form4!A188="","",Form4!A188)</f>
        <v/>
      </c>
      <c r="B188" s="1" t="str">
        <f>IF(Form4!B188="","",Form4!B188)</f>
        <v/>
      </c>
      <c r="C188" s="1" t="str">
        <f>IF(OR(Form4!C188&lt;&gt;"",Form4!D188&lt;&gt;"" ),ROUND(((Form4!C188+Form4!D188)/140)*100,0),"")</f>
        <v/>
      </c>
      <c r="D188" s="1" t="str">
        <f>IF(Analysis4[[#This Row],[Agr]]="","",RANK(Analysis4[[#This Row],[Agr]],Analysis4[Agr],0))</f>
        <v/>
      </c>
      <c r="E188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8" s="1" t="str">
        <f>IF(OR(Form4!E188&lt;&gt;"",Form4!F188&lt;&gt;""),ROUND((SUM(Form4!E188,Form4!F188)/140)*100,0),"")</f>
        <v/>
      </c>
      <c r="G188" s="1" t="str">
        <f>IF(Analysis4[Bio]="","",RANK(Analysis4[[#This Row],[Bio]],Analysis4[Bio],0))</f>
        <v/>
      </c>
      <c r="H188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8" s="1" t="str">
        <f>IF(OR(Form4!G188&lt;&gt;"",Form4!H188&lt;&gt;""),ROUND((SUM(Form4!G188,Form4!H188)/140)*100,0),"")</f>
        <v/>
      </c>
      <c r="J188" s="1" t="str">
        <f>IF(Analysis4[[#This Row],[Chem]]="","",RANK(Analysis4[[#This Row],[Chem]],Analysis4[Chem],0))</f>
        <v/>
      </c>
      <c r="K188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8" s="1" t="str">
        <f>IF(OR(Form4!I188&lt;&gt;"",Form4!J188&lt;&gt;"",Form4!K188&lt;&gt;""),ROUND((SUM(Form4!I188:'Form4'!K188)/220)*100,0),"")</f>
        <v/>
      </c>
      <c r="M188" s="1" t="str">
        <f>IF(Analysis4[Chi]="","",RANK(Analysis4[[#This Row],[Chi]],Analysis4[Chi],0))</f>
        <v/>
      </c>
      <c r="N188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8" s="1" t="str">
        <f>IF(OR(Form4!L188&lt;&gt;"",Form4!M188&lt;&gt;"",Form4!N188&lt;&gt;""),ROUND((SUM(Form4!L188:'Form4'!N188)/200)*100,0),"")</f>
        <v/>
      </c>
      <c r="P188" s="1" t="str">
        <f>IF(Analysis4[Eng]="","",RANK(Analysis4[[#This Row],[Eng]],Analysis4[Eng],))</f>
        <v/>
      </c>
      <c r="Q188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8" s="1" t="str">
        <f>IF(OR(Form4!O188&lt;&gt;"",Form4!P188&lt;&gt;""),ROUND((SUM(Form4!O188,Form4!P188)/210)*100,0),"")</f>
        <v/>
      </c>
      <c r="S188" s="1" t="str">
        <f>IF(Analysis4[[#This Row],[Geo]]="","",RANK(Analysis4[Geo],Analysis4[Geo],0))</f>
        <v/>
      </c>
      <c r="T188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8" s="1" t="str">
        <f>IF(OR(Form4!Q188&lt;&gt;"",Form4!R188&lt;&gt;""),ROUND((SUM(Form4!Q188,Form4!R188)/150)*100,0),"")</f>
        <v/>
      </c>
      <c r="V188" s="1" t="str">
        <f>IF(Analysis4[His]="","",RANK(Analysis4[[#This Row],[His]], Analysis4[His],0))</f>
        <v/>
      </c>
      <c r="W188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8" s="1" t="str">
        <f>IF(OR(Form4!S188&lt;&gt;"",Form4!T188&lt;&gt;""),ROUND((SUM(Form4!S188,Form4!T188)/200)*100,0),"")</f>
        <v/>
      </c>
      <c r="Y188" s="1" t="str">
        <f>IF(Analysis4[Maths]="","",RANK(Analysis4[[#This Row],[Maths]],Analysis4[Maths],0))</f>
        <v/>
      </c>
      <c r="Z188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8" s="1" t="str">
        <f>IF(OR(Form4!U188&lt;&gt;"",Form4!V188&lt;&gt;""),ROUND((SUM(Form4!U188,Form4!V188)/140)*100,0), "")</f>
        <v/>
      </c>
      <c r="AB188" s="1" t="str">
        <f>IF(Analysis4[[#This Row],[Phy]]="","",RANK(Analysis4[[#This Row],[Phy]],Analysis4[Phy],0))</f>
        <v/>
      </c>
      <c r="AC188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8" s="1" t="str">
        <f>IF(OR(Form4!W188&lt;&gt;"",Form4!X188&lt;&gt;""),ROUND((SUM(Form4!W188,Form4!X188)/150)*100,0), "")</f>
        <v/>
      </c>
      <c r="AE188" s="1" t="str">
        <f>IF(Analysis4[Sod]="","",RANK(Analysis4[[#This Row],[Sod]],Analysis4[Sod], 0))</f>
        <v/>
      </c>
      <c r="AF188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8" s="1" t="str">
        <f>IF(OR(Form4!Y188&lt;&gt;"",Form4!Z188&lt;&gt;""),ROUND((SUM(Form4!Y188,Form4!Z188)/170)*100,0), "")</f>
        <v/>
      </c>
      <c r="AH188" s="1" t="str">
        <f>IF(Analysis4[Bk]="","",RANK(Analysis4[[#This Row],[Bk]],Analysis4[Bk], 0))</f>
        <v/>
      </c>
      <c r="AI188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8" s="1"/>
      <c r="AK188" s="1"/>
    </row>
    <row r="189" spans="1:37" x14ac:dyDescent="0.25">
      <c r="A189" s="1" t="str">
        <f>IF(Form4!A189="","",Form4!A189)</f>
        <v/>
      </c>
      <c r="B189" s="1" t="str">
        <f>IF(Form4!B189="","",Form4!B189)</f>
        <v/>
      </c>
      <c r="C189" s="1" t="str">
        <f>IF(OR(Form4!C189&lt;&gt;"",Form4!D189&lt;&gt;"" ),ROUND(((Form4!C189+Form4!D189)/140)*100,0),"")</f>
        <v/>
      </c>
      <c r="D189" s="1" t="str">
        <f>IF(Analysis4[[#This Row],[Agr]]="","",RANK(Analysis4[[#This Row],[Agr]],Analysis4[Agr],0))</f>
        <v/>
      </c>
      <c r="E189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89" s="1" t="str">
        <f>IF(OR(Form4!E189&lt;&gt;"",Form4!F189&lt;&gt;""),ROUND((SUM(Form4!E189,Form4!F189)/140)*100,0),"")</f>
        <v/>
      </c>
      <c r="G189" s="1" t="str">
        <f>IF(Analysis4[Bio]="","",RANK(Analysis4[[#This Row],[Bio]],Analysis4[Bio],0))</f>
        <v/>
      </c>
      <c r="H189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89" s="1" t="str">
        <f>IF(OR(Form4!G189&lt;&gt;"",Form4!H189&lt;&gt;""),ROUND((SUM(Form4!G189,Form4!H189)/140)*100,0),"")</f>
        <v/>
      </c>
      <c r="J189" s="1" t="str">
        <f>IF(Analysis4[[#This Row],[Chem]]="","",RANK(Analysis4[[#This Row],[Chem]],Analysis4[Chem],0))</f>
        <v/>
      </c>
      <c r="K189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89" s="1" t="str">
        <f>IF(OR(Form4!I189&lt;&gt;"",Form4!J189&lt;&gt;"",Form4!K189&lt;&gt;""),ROUND((SUM(Form4!I189:'Form4'!K189)/220)*100,0),"")</f>
        <v/>
      </c>
      <c r="M189" s="1" t="str">
        <f>IF(Analysis4[Chi]="","",RANK(Analysis4[[#This Row],[Chi]],Analysis4[Chi],0))</f>
        <v/>
      </c>
      <c r="N189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89" s="1" t="str">
        <f>IF(OR(Form4!L189&lt;&gt;"",Form4!M189&lt;&gt;"",Form4!N189&lt;&gt;""),ROUND((SUM(Form4!L189:'Form4'!N189)/200)*100,0),"")</f>
        <v/>
      </c>
      <c r="P189" s="1" t="str">
        <f>IF(Analysis4[Eng]="","",RANK(Analysis4[[#This Row],[Eng]],Analysis4[Eng],))</f>
        <v/>
      </c>
      <c r="Q189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89" s="1" t="str">
        <f>IF(OR(Form4!O189&lt;&gt;"",Form4!P189&lt;&gt;""),ROUND((SUM(Form4!O189,Form4!P189)/210)*100,0),"")</f>
        <v/>
      </c>
      <c r="S189" s="1" t="str">
        <f>IF(Analysis4[[#This Row],[Geo]]="","",RANK(Analysis4[Geo],Analysis4[Geo],0))</f>
        <v/>
      </c>
      <c r="T189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89" s="1" t="str">
        <f>IF(OR(Form4!Q189&lt;&gt;"",Form4!R189&lt;&gt;""),ROUND((SUM(Form4!Q189,Form4!R189)/150)*100,0),"")</f>
        <v/>
      </c>
      <c r="V189" s="1" t="str">
        <f>IF(Analysis4[His]="","",RANK(Analysis4[[#This Row],[His]], Analysis4[His],0))</f>
        <v/>
      </c>
      <c r="W189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89" s="1" t="str">
        <f>IF(OR(Form4!S189&lt;&gt;"",Form4!T189&lt;&gt;""),ROUND((SUM(Form4!S189,Form4!T189)/200)*100,0),"")</f>
        <v/>
      </c>
      <c r="Y189" s="1" t="str">
        <f>IF(Analysis4[Maths]="","",RANK(Analysis4[[#This Row],[Maths]],Analysis4[Maths],0))</f>
        <v/>
      </c>
      <c r="Z189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89" s="1" t="str">
        <f>IF(OR(Form4!U189&lt;&gt;"",Form4!V189&lt;&gt;""),ROUND((SUM(Form4!U189,Form4!V189)/140)*100,0), "")</f>
        <v/>
      </c>
      <c r="AB189" s="1" t="str">
        <f>IF(Analysis4[[#This Row],[Phy]]="","",RANK(Analysis4[[#This Row],[Phy]],Analysis4[Phy],0))</f>
        <v/>
      </c>
      <c r="AC189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89" s="1" t="str">
        <f>IF(OR(Form4!W189&lt;&gt;"",Form4!X189&lt;&gt;""),ROUND((SUM(Form4!W189,Form4!X189)/150)*100,0), "")</f>
        <v/>
      </c>
      <c r="AE189" s="1" t="str">
        <f>IF(Analysis4[Sod]="","",RANK(Analysis4[[#This Row],[Sod]],Analysis4[Sod], 0))</f>
        <v/>
      </c>
      <c r="AF189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89" s="1" t="str">
        <f>IF(OR(Form4!Y189&lt;&gt;"",Form4!Z189&lt;&gt;""),ROUND((SUM(Form4!Y189,Form4!Z189)/170)*100,0), "")</f>
        <v/>
      </c>
      <c r="AH189" s="1" t="str">
        <f>IF(Analysis4[Bk]="","",RANK(Analysis4[[#This Row],[Bk]],Analysis4[Bk], 0))</f>
        <v/>
      </c>
      <c r="AI189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89" s="1"/>
      <c r="AK189" s="1"/>
    </row>
    <row r="190" spans="1:37" x14ac:dyDescent="0.25">
      <c r="A190" s="1" t="str">
        <f>IF(Form4!A190="","",Form4!A190)</f>
        <v/>
      </c>
      <c r="B190" s="1" t="str">
        <f>IF(Form4!B190="","",Form4!B190)</f>
        <v/>
      </c>
      <c r="C190" s="1" t="str">
        <f>IF(OR(Form4!C190&lt;&gt;"",Form4!D190&lt;&gt;"" ),ROUND(((Form4!C190+Form4!D190)/140)*100,0),"")</f>
        <v/>
      </c>
      <c r="D190" s="1" t="str">
        <f>IF(Analysis4[[#This Row],[Agr]]="","",RANK(Analysis4[[#This Row],[Agr]],Analysis4[Agr],0))</f>
        <v/>
      </c>
      <c r="E190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0" s="1" t="str">
        <f>IF(OR(Form4!E190&lt;&gt;"",Form4!F190&lt;&gt;""),ROUND((SUM(Form4!E190,Form4!F190)/140)*100,0),"")</f>
        <v/>
      </c>
      <c r="G190" s="1" t="str">
        <f>IF(Analysis4[Bio]="","",RANK(Analysis4[[#This Row],[Bio]],Analysis4[Bio],0))</f>
        <v/>
      </c>
      <c r="H190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0" s="1" t="str">
        <f>IF(OR(Form4!G190&lt;&gt;"",Form4!H190&lt;&gt;""),ROUND((SUM(Form4!G190,Form4!H190)/140)*100,0),"")</f>
        <v/>
      </c>
      <c r="J190" s="1" t="str">
        <f>IF(Analysis4[[#This Row],[Chem]]="","",RANK(Analysis4[[#This Row],[Chem]],Analysis4[Chem],0))</f>
        <v/>
      </c>
      <c r="K190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0" s="1" t="str">
        <f>IF(OR(Form4!I190&lt;&gt;"",Form4!J190&lt;&gt;"",Form4!K190&lt;&gt;""),ROUND((SUM(Form4!I190:'Form4'!K190)/220)*100,0),"")</f>
        <v/>
      </c>
      <c r="M190" s="1" t="str">
        <f>IF(Analysis4[Chi]="","",RANK(Analysis4[[#This Row],[Chi]],Analysis4[Chi],0))</f>
        <v/>
      </c>
      <c r="N190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0" s="1" t="str">
        <f>IF(OR(Form4!L190&lt;&gt;"",Form4!M190&lt;&gt;"",Form4!N190&lt;&gt;""),ROUND((SUM(Form4!L190:'Form4'!N190)/200)*100,0),"")</f>
        <v/>
      </c>
      <c r="P190" s="1" t="str">
        <f>IF(Analysis4[Eng]="","",RANK(Analysis4[[#This Row],[Eng]],Analysis4[Eng],))</f>
        <v/>
      </c>
      <c r="Q190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0" s="1" t="str">
        <f>IF(OR(Form4!O190&lt;&gt;"",Form4!P190&lt;&gt;""),ROUND((SUM(Form4!O190,Form4!P190)/210)*100,0),"")</f>
        <v/>
      </c>
      <c r="S190" s="1" t="str">
        <f>IF(Analysis4[[#This Row],[Geo]]="","",RANK(Analysis4[Geo],Analysis4[Geo],0))</f>
        <v/>
      </c>
      <c r="T190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0" s="1" t="str">
        <f>IF(OR(Form4!Q190&lt;&gt;"",Form4!R190&lt;&gt;""),ROUND((SUM(Form4!Q190,Form4!R190)/150)*100,0),"")</f>
        <v/>
      </c>
      <c r="V190" s="1" t="str">
        <f>IF(Analysis4[His]="","",RANK(Analysis4[[#This Row],[His]], Analysis4[His],0))</f>
        <v/>
      </c>
      <c r="W190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0" s="1" t="str">
        <f>IF(OR(Form4!S190&lt;&gt;"",Form4!T190&lt;&gt;""),ROUND((SUM(Form4!S190,Form4!T190)/200)*100,0),"")</f>
        <v/>
      </c>
      <c r="Y190" s="1" t="str">
        <f>IF(Analysis4[Maths]="","",RANK(Analysis4[[#This Row],[Maths]],Analysis4[Maths],0))</f>
        <v/>
      </c>
      <c r="Z190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0" s="1" t="str">
        <f>IF(OR(Form4!U190&lt;&gt;"",Form4!V190&lt;&gt;""),ROUND((SUM(Form4!U190,Form4!V190)/140)*100,0), "")</f>
        <v/>
      </c>
      <c r="AB190" s="1" t="str">
        <f>IF(Analysis4[[#This Row],[Phy]]="","",RANK(Analysis4[[#This Row],[Phy]],Analysis4[Phy],0))</f>
        <v/>
      </c>
      <c r="AC190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0" s="1" t="str">
        <f>IF(OR(Form4!W190&lt;&gt;"",Form4!X190&lt;&gt;""),ROUND((SUM(Form4!W190,Form4!X190)/150)*100,0), "")</f>
        <v/>
      </c>
      <c r="AE190" s="1" t="str">
        <f>IF(Analysis4[Sod]="","",RANK(Analysis4[[#This Row],[Sod]],Analysis4[Sod], 0))</f>
        <v/>
      </c>
      <c r="AF190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0" s="1" t="str">
        <f>IF(OR(Form4!Y190&lt;&gt;"",Form4!Z190&lt;&gt;""),ROUND((SUM(Form4!Y190,Form4!Z190)/170)*100,0), "")</f>
        <v/>
      </c>
      <c r="AH190" s="1" t="str">
        <f>IF(Analysis4[Bk]="","",RANK(Analysis4[[#This Row],[Bk]],Analysis4[Bk], 0))</f>
        <v/>
      </c>
      <c r="AI190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0" s="1"/>
      <c r="AK190" s="1"/>
    </row>
    <row r="191" spans="1:37" x14ac:dyDescent="0.25">
      <c r="A191" s="1" t="str">
        <f>IF(Form4!A191="","",Form4!A191)</f>
        <v/>
      </c>
      <c r="B191" s="1" t="str">
        <f>IF(Form4!B191="","",Form4!B191)</f>
        <v/>
      </c>
      <c r="C191" s="1" t="str">
        <f>IF(OR(Form4!C191&lt;&gt;"",Form4!D191&lt;&gt;"" ),ROUND(((Form4!C191+Form4!D191)/140)*100,0),"")</f>
        <v/>
      </c>
      <c r="D191" s="1" t="str">
        <f>IF(Analysis4[[#This Row],[Agr]]="","",RANK(Analysis4[[#This Row],[Agr]],Analysis4[Agr],0))</f>
        <v/>
      </c>
      <c r="E191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1" s="1" t="str">
        <f>IF(OR(Form4!E191&lt;&gt;"",Form4!F191&lt;&gt;""),ROUND((SUM(Form4!E191,Form4!F191)/140)*100,0),"")</f>
        <v/>
      </c>
      <c r="G191" s="1" t="str">
        <f>IF(Analysis4[Bio]="","",RANK(Analysis4[[#This Row],[Bio]],Analysis4[Bio],0))</f>
        <v/>
      </c>
      <c r="H191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1" s="1" t="str">
        <f>IF(OR(Form4!G191&lt;&gt;"",Form4!H191&lt;&gt;""),ROUND((SUM(Form4!G191,Form4!H191)/140)*100,0),"")</f>
        <v/>
      </c>
      <c r="J191" s="1" t="str">
        <f>IF(Analysis4[[#This Row],[Chem]]="","",RANK(Analysis4[[#This Row],[Chem]],Analysis4[Chem],0))</f>
        <v/>
      </c>
      <c r="K191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1" s="1" t="str">
        <f>IF(OR(Form4!I191&lt;&gt;"",Form4!J191&lt;&gt;"",Form4!K191&lt;&gt;""),ROUND((SUM(Form4!I191:'Form4'!K191)/220)*100,0),"")</f>
        <v/>
      </c>
      <c r="M191" s="1" t="str">
        <f>IF(Analysis4[Chi]="","",RANK(Analysis4[[#This Row],[Chi]],Analysis4[Chi],0))</f>
        <v/>
      </c>
      <c r="N191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1" s="1" t="str">
        <f>IF(OR(Form4!L191&lt;&gt;"",Form4!M191&lt;&gt;"",Form4!N191&lt;&gt;""),ROUND((SUM(Form4!L191:'Form4'!N191)/200)*100,0),"")</f>
        <v/>
      </c>
      <c r="P191" s="1" t="str">
        <f>IF(Analysis4[Eng]="","",RANK(Analysis4[[#This Row],[Eng]],Analysis4[Eng],))</f>
        <v/>
      </c>
      <c r="Q191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1" s="1" t="str">
        <f>IF(OR(Form4!O191&lt;&gt;"",Form4!P191&lt;&gt;""),ROUND((SUM(Form4!O191,Form4!P191)/210)*100,0),"")</f>
        <v/>
      </c>
      <c r="S191" s="1" t="str">
        <f>IF(Analysis4[[#This Row],[Geo]]="","",RANK(Analysis4[Geo],Analysis4[Geo],0))</f>
        <v/>
      </c>
      <c r="T191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1" s="1" t="str">
        <f>IF(OR(Form4!Q191&lt;&gt;"",Form4!R191&lt;&gt;""),ROUND((SUM(Form4!Q191,Form4!R191)/150)*100,0),"")</f>
        <v/>
      </c>
      <c r="V191" s="1" t="str">
        <f>IF(Analysis4[His]="","",RANK(Analysis4[[#This Row],[His]], Analysis4[His],0))</f>
        <v/>
      </c>
      <c r="W191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1" s="1" t="str">
        <f>IF(OR(Form4!S191&lt;&gt;"",Form4!T191&lt;&gt;""),ROUND((SUM(Form4!S191,Form4!T191)/200)*100,0),"")</f>
        <v/>
      </c>
      <c r="Y191" s="1" t="str">
        <f>IF(Analysis4[Maths]="","",RANK(Analysis4[[#This Row],[Maths]],Analysis4[Maths],0))</f>
        <v/>
      </c>
      <c r="Z191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1" s="1" t="str">
        <f>IF(OR(Form4!U191&lt;&gt;"",Form4!V191&lt;&gt;""),ROUND((SUM(Form4!U191,Form4!V191)/140)*100,0), "")</f>
        <v/>
      </c>
      <c r="AB191" s="1" t="str">
        <f>IF(Analysis4[[#This Row],[Phy]]="","",RANK(Analysis4[[#This Row],[Phy]],Analysis4[Phy],0))</f>
        <v/>
      </c>
      <c r="AC191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1" s="1" t="str">
        <f>IF(OR(Form4!W191&lt;&gt;"",Form4!X191&lt;&gt;""),ROUND((SUM(Form4!W191,Form4!X191)/150)*100,0), "")</f>
        <v/>
      </c>
      <c r="AE191" s="1" t="str">
        <f>IF(Analysis4[Sod]="","",RANK(Analysis4[[#This Row],[Sod]],Analysis4[Sod], 0))</f>
        <v/>
      </c>
      <c r="AF191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1" s="1" t="str">
        <f>IF(OR(Form4!Y191&lt;&gt;"",Form4!Z191&lt;&gt;""),ROUND((SUM(Form4!Y191,Form4!Z191)/170)*100,0), "")</f>
        <v/>
      </c>
      <c r="AH191" s="1" t="str">
        <f>IF(Analysis4[Bk]="","",RANK(Analysis4[[#This Row],[Bk]],Analysis4[Bk], 0))</f>
        <v/>
      </c>
      <c r="AI191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1" s="1"/>
      <c r="AK191" s="1"/>
    </row>
    <row r="192" spans="1:37" x14ac:dyDescent="0.25">
      <c r="A192" s="1" t="str">
        <f>IF(Form4!A192="","",Form4!A192)</f>
        <v/>
      </c>
      <c r="B192" s="1" t="str">
        <f>IF(Form4!B192="","",Form4!B192)</f>
        <v/>
      </c>
      <c r="C192" s="1" t="str">
        <f>IF(OR(Form4!C192&lt;&gt;"",Form4!D192&lt;&gt;"" ),ROUND(((Form4!C192+Form4!D192)/140)*100,0),"")</f>
        <v/>
      </c>
      <c r="D192" s="1" t="str">
        <f>IF(Analysis4[[#This Row],[Agr]]="","",RANK(Analysis4[[#This Row],[Agr]],Analysis4[Agr],0))</f>
        <v/>
      </c>
      <c r="E192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2" s="1" t="str">
        <f>IF(OR(Form4!E192&lt;&gt;"",Form4!F192&lt;&gt;""),ROUND((SUM(Form4!E192,Form4!F192)/140)*100,0),"")</f>
        <v/>
      </c>
      <c r="G192" s="1" t="str">
        <f>IF(Analysis4[Bio]="","",RANK(Analysis4[[#This Row],[Bio]],Analysis4[Bio],0))</f>
        <v/>
      </c>
      <c r="H192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2" s="1" t="str">
        <f>IF(OR(Form4!G192&lt;&gt;"",Form4!H192&lt;&gt;""),ROUND((SUM(Form4!G192,Form4!H192)/140)*100,0),"")</f>
        <v/>
      </c>
      <c r="J192" s="1" t="str">
        <f>IF(Analysis4[[#This Row],[Chem]]="","",RANK(Analysis4[[#This Row],[Chem]],Analysis4[Chem],0))</f>
        <v/>
      </c>
      <c r="K192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2" s="1" t="str">
        <f>IF(OR(Form4!I192&lt;&gt;"",Form4!J192&lt;&gt;"",Form4!K192&lt;&gt;""),ROUND((SUM(Form4!I192:'Form4'!K192)/220)*100,0),"")</f>
        <v/>
      </c>
      <c r="M192" s="1" t="str">
        <f>IF(Analysis4[Chi]="","",RANK(Analysis4[[#This Row],[Chi]],Analysis4[Chi],0))</f>
        <v/>
      </c>
      <c r="N192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2" s="1" t="str">
        <f>IF(OR(Form4!L192&lt;&gt;"",Form4!M192&lt;&gt;"",Form4!N192&lt;&gt;""),ROUND((SUM(Form4!L192:'Form4'!N192)/200)*100,0),"")</f>
        <v/>
      </c>
      <c r="P192" s="1" t="str">
        <f>IF(Analysis4[Eng]="","",RANK(Analysis4[[#This Row],[Eng]],Analysis4[Eng],))</f>
        <v/>
      </c>
      <c r="Q192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2" s="1" t="str">
        <f>IF(OR(Form4!O192&lt;&gt;"",Form4!P192&lt;&gt;""),ROUND((SUM(Form4!O192,Form4!P192)/210)*100,0),"")</f>
        <v/>
      </c>
      <c r="S192" s="1" t="str">
        <f>IF(Analysis4[[#This Row],[Geo]]="","",RANK(Analysis4[Geo],Analysis4[Geo],0))</f>
        <v/>
      </c>
      <c r="T192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2" s="1" t="str">
        <f>IF(OR(Form4!Q192&lt;&gt;"",Form4!R192&lt;&gt;""),ROUND((SUM(Form4!Q192,Form4!R192)/150)*100,0),"")</f>
        <v/>
      </c>
      <c r="V192" s="1" t="str">
        <f>IF(Analysis4[His]="","",RANK(Analysis4[[#This Row],[His]], Analysis4[His],0))</f>
        <v/>
      </c>
      <c r="W192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2" s="1" t="str">
        <f>IF(OR(Form4!S192&lt;&gt;"",Form4!T192&lt;&gt;""),ROUND((SUM(Form4!S192,Form4!T192)/200)*100,0),"")</f>
        <v/>
      </c>
      <c r="Y192" s="1" t="str">
        <f>IF(Analysis4[Maths]="","",RANK(Analysis4[[#This Row],[Maths]],Analysis4[Maths],0))</f>
        <v/>
      </c>
      <c r="Z192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2" s="1" t="str">
        <f>IF(OR(Form4!U192&lt;&gt;"",Form4!V192&lt;&gt;""),ROUND((SUM(Form4!U192,Form4!V192)/140)*100,0), "")</f>
        <v/>
      </c>
      <c r="AB192" s="1" t="str">
        <f>IF(Analysis4[[#This Row],[Phy]]="","",RANK(Analysis4[[#This Row],[Phy]],Analysis4[Phy],0))</f>
        <v/>
      </c>
      <c r="AC192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2" s="1" t="str">
        <f>IF(OR(Form4!W192&lt;&gt;"",Form4!X192&lt;&gt;""),ROUND((SUM(Form4!W192,Form4!X192)/150)*100,0), "")</f>
        <v/>
      </c>
      <c r="AE192" s="1" t="str">
        <f>IF(Analysis4[Sod]="","",RANK(Analysis4[[#This Row],[Sod]],Analysis4[Sod], 0))</f>
        <v/>
      </c>
      <c r="AF192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2" s="1" t="str">
        <f>IF(OR(Form4!Y192&lt;&gt;"",Form4!Z192&lt;&gt;""),ROUND((SUM(Form4!Y192,Form4!Z192)/170)*100,0), "")</f>
        <v/>
      </c>
      <c r="AH192" s="1" t="str">
        <f>IF(Analysis4[Bk]="","",RANK(Analysis4[[#This Row],[Bk]],Analysis4[Bk], 0))</f>
        <v/>
      </c>
      <c r="AI192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2" s="1"/>
      <c r="AK192" s="1"/>
    </row>
    <row r="193" spans="1:37" x14ac:dyDescent="0.25">
      <c r="A193" s="1" t="str">
        <f>IF(Form4!A193="","",Form4!A193)</f>
        <v/>
      </c>
      <c r="B193" s="1" t="str">
        <f>IF(Form4!B193="","",Form4!B193)</f>
        <v/>
      </c>
      <c r="C193" s="1" t="str">
        <f>IF(OR(Form4!C193&lt;&gt;"",Form4!D193&lt;&gt;"" ),ROUND(((Form4!C193+Form4!D193)/140)*100,0),"")</f>
        <v/>
      </c>
      <c r="D193" s="1" t="str">
        <f>IF(Analysis4[[#This Row],[Agr]]="","",RANK(Analysis4[[#This Row],[Agr]],Analysis4[Agr],0))</f>
        <v/>
      </c>
      <c r="E193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3" s="1" t="str">
        <f>IF(OR(Form4!E193&lt;&gt;"",Form4!F193&lt;&gt;""),ROUND((SUM(Form4!E193,Form4!F193)/140)*100,0),"")</f>
        <v/>
      </c>
      <c r="G193" s="1" t="str">
        <f>IF(Analysis4[Bio]="","",RANK(Analysis4[[#This Row],[Bio]],Analysis4[Bio],0))</f>
        <v/>
      </c>
      <c r="H193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3" s="1" t="str">
        <f>IF(OR(Form4!G193&lt;&gt;"",Form4!H193&lt;&gt;""),ROUND((SUM(Form4!G193,Form4!H193)/140)*100,0),"")</f>
        <v/>
      </c>
      <c r="J193" s="1" t="str">
        <f>IF(Analysis4[[#This Row],[Chem]]="","",RANK(Analysis4[[#This Row],[Chem]],Analysis4[Chem],0))</f>
        <v/>
      </c>
      <c r="K193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3" s="1" t="str">
        <f>IF(OR(Form4!I193&lt;&gt;"",Form4!J193&lt;&gt;"",Form4!K193&lt;&gt;""),ROUND((SUM(Form4!I193:'Form4'!K193)/220)*100,0),"")</f>
        <v/>
      </c>
      <c r="M193" s="1" t="str">
        <f>IF(Analysis4[Chi]="","",RANK(Analysis4[[#This Row],[Chi]],Analysis4[Chi],0))</f>
        <v/>
      </c>
      <c r="N193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3" s="1" t="str">
        <f>IF(OR(Form4!L193&lt;&gt;"",Form4!M193&lt;&gt;"",Form4!N193&lt;&gt;""),ROUND((SUM(Form4!L193:'Form4'!N193)/200)*100,0),"")</f>
        <v/>
      </c>
      <c r="P193" s="1" t="str">
        <f>IF(Analysis4[Eng]="","",RANK(Analysis4[[#This Row],[Eng]],Analysis4[Eng],))</f>
        <v/>
      </c>
      <c r="Q193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3" s="1" t="str">
        <f>IF(OR(Form4!O193&lt;&gt;"",Form4!P193&lt;&gt;""),ROUND((SUM(Form4!O193,Form4!P193)/210)*100,0),"")</f>
        <v/>
      </c>
      <c r="S193" s="1" t="str">
        <f>IF(Analysis4[[#This Row],[Geo]]="","",RANK(Analysis4[Geo],Analysis4[Geo],0))</f>
        <v/>
      </c>
      <c r="T193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3" s="1" t="str">
        <f>IF(OR(Form4!Q193&lt;&gt;"",Form4!R193&lt;&gt;""),ROUND((SUM(Form4!Q193,Form4!R193)/150)*100,0),"")</f>
        <v/>
      </c>
      <c r="V193" s="1" t="str">
        <f>IF(Analysis4[His]="","",RANK(Analysis4[[#This Row],[His]], Analysis4[His],0))</f>
        <v/>
      </c>
      <c r="W193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3" s="1" t="str">
        <f>IF(OR(Form4!S193&lt;&gt;"",Form4!T193&lt;&gt;""),ROUND((SUM(Form4!S193,Form4!T193)/200)*100,0),"")</f>
        <v/>
      </c>
      <c r="Y193" s="1" t="str">
        <f>IF(Analysis4[Maths]="","",RANK(Analysis4[[#This Row],[Maths]],Analysis4[Maths],0))</f>
        <v/>
      </c>
      <c r="Z193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3" s="1" t="str">
        <f>IF(OR(Form4!U193&lt;&gt;"",Form4!V193&lt;&gt;""),ROUND((SUM(Form4!U193,Form4!V193)/140)*100,0), "")</f>
        <v/>
      </c>
      <c r="AB193" s="1" t="str">
        <f>IF(Analysis4[[#This Row],[Phy]]="","",RANK(Analysis4[[#This Row],[Phy]],Analysis4[Phy],0))</f>
        <v/>
      </c>
      <c r="AC193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3" s="1" t="str">
        <f>IF(OR(Form4!W193&lt;&gt;"",Form4!X193&lt;&gt;""),ROUND((SUM(Form4!W193,Form4!X193)/150)*100,0), "")</f>
        <v/>
      </c>
      <c r="AE193" s="1" t="str">
        <f>IF(Analysis4[Sod]="","",RANK(Analysis4[[#This Row],[Sod]],Analysis4[Sod], 0))</f>
        <v/>
      </c>
      <c r="AF193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3" s="1" t="str">
        <f>IF(OR(Form4!Y193&lt;&gt;"",Form4!Z193&lt;&gt;""),ROUND((SUM(Form4!Y193,Form4!Z193)/170)*100,0), "")</f>
        <v/>
      </c>
      <c r="AH193" s="1" t="str">
        <f>IF(Analysis4[Bk]="","",RANK(Analysis4[[#This Row],[Bk]],Analysis4[Bk], 0))</f>
        <v/>
      </c>
      <c r="AI193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3" s="1"/>
      <c r="AK193" s="1"/>
    </row>
    <row r="194" spans="1:37" x14ac:dyDescent="0.25">
      <c r="A194" s="1" t="str">
        <f>IF(Form4!A194="","",Form4!A194)</f>
        <v/>
      </c>
      <c r="B194" s="1" t="str">
        <f>IF(Form4!B194="","",Form4!B194)</f>
        <v/>
      </c>
      <c r="C194" s="1" t="str">
        <f>IF(OR(Form4!C194&lt;&gt;"",Form4!D194&lt;&gt;"" ),ROUND(((Form4!C194+Form4!D194)/140)*100,0),"")</f>
        <v/>
      </c>
      <c r="D194" s="1" t="str">
        <f>IF(Analysis4[[#This Row],[Agr]]="","",RANK(Analysis4[[#This Row],[Agr]],Analysis4[Agr],0))</f>
        <v/>
      </c>
      <c r="E194" s="1" t="str">
        <f>IF(Analysis4[[#This Row],[Agr]]&lt;&gt;"",IF(Analysis4[[#This Row],[Agr]]&gt;=80,1,IF(Analysis4[[#This Row],[Agr]]&gt;=70,2,IF(Analysis4[[#This Row],[Agr]]&gt;=65,3,IF(Analysis4[[#This Row],[Agr]]&gt;=60,4,IF(Analysis4[[#This Row],[Agr]]&gt;=55,5,IF(Analysis4[[#This Row],[Agr]]&gt;=50,6,IF(Analysis4[[#This Row],[Agr]]&gt;=45,7,IF(Analysis4[[#This Row],[Agr]]&gt;=40,8,9)))))))),"")</f>
        <v/>
      </c>
      <c r="F194" s="1" t="str">
        <f>IF(OR(Form4!E194&lt;&gt;"",Form4!F194&lt;&gt;""),ROUND((SUM(Form4!E194,Form4!F194)/140)*100,0),"")</f>
        <v/>
      </c>
      <c r="G194" s="1" t="str">
        <f>IF(Analysis4[Bio]="","",RANK(Analysis4[[#This Row],[Bio]],Analysis4[Bio],0))</f>
        <v/>
      </c>
      <c r="H194" s="1" t="str">
        <f>IF(Analysis4[[#This Row],[Bio]]&lt;&gt;"",IF(Analysis4[[#This Row],[Bio]]&gt;=80,1,IF(Analysis4[[#This Row],[Bio]]&gt;=70,2,IF(Analysis4[[#This Row],[Bio]]&gt;=65,3,IF(Analysis4[[#This Row],[Bio]]&gt;=60,4,IF(Analysis4[[#This Row],[Bio]]&gt;=55,5,IF(Analysis4[[#This Row],[Bio]]&gt;=50,6,IF(Analysis4[[#This Row],[Bio]]&gt;=45,7,IF(Analysis4[[#This Row],[Bio]]&gt;=40,8,9)))))))),"")</f>
        <v/>
      </c>
      <c r="I194" s="1" t="str">
        <f>IF(OR(Form4!G194&lt;&gt;"",Form4!H194&lt;&gt;""),ROUND((SUM(Form4!G194,Form4!H194)/140)*100,0),"")</f>
        <v/>
      </c>
      <c r="J194" s="1" t="str">
        <f>IF(Analysis4[[#This Row],[Chem]]="","",RANK(Analysis4[[#This Row],[Chem]],Analysis4[Chem],0))</f>
        <v/>
      </c>
      <c r="K194" s="1" t="str">
        <f>IF(Analysis4[[#This Row],[Chem]]&lt;&gt;"",IF(Analysis4[[#This Row],[Chem]]&gt;=80,1,IF(Analysis4[[#This Row],[Chem]]&gt;=70,2,IF(Analysis4[[#This Row],[Chem]]&gt;=65,3,IF(Analysis4[[#This Row],[Chem]]&gt;=60,4,IF(Analysis4[[#This Row],[Chem]]&gt;=55,5,IF(Analysis4[[#This Row],[Chem]]&gt;=50,6,IF(Analysis4[[#This Row],[Chem]]&gt;=45,7,IF(Analysis4[[#This Row],[Chem]]&gt;=40,8,9)))))))),"")</f>
        <v/>
      </c>
      <c r="L194" s="1" t="str">
        <f>IF(OR(Form4!I194&lt;&gt;"",Form4!J194&lt;&gt;"",Form4!K194&lt;&gt;""),ROUND((SUM(Form4!I194:'Form4'!K194)/220)*100,0),"")</f>
        <v/>
      </c>
      <c r="M194" s="1" t="str">
        <f>IF(Analysis4[Chi]="","",RANK(Analysis4[[#This Row],[Chi]],Analysis4[Chi],0))</f>
        <v/>
      </c>
      <c r="N194" s="1" t="str">
        <f>IF(Analysis4[[#This Row],[Chi]]&lt;&gt;"",IF(Analysis4[[#This Row],[Chi]]&gt;=80,1,IF(Analysis4[[#This Row],[Chi]]&gt;=70,2,IF(Analysis4[[#This Row],[Chi]]&gt;=65,3,IF(Analysis4[[#This Row],[Chi]]&gt;=60,4,IF(Analysis4[[#This Row],[Chi]]&gt;=55,5,IF(Analysis4[[#This Row],[Chi]]&gt;=50,6,IF(Analysis4[[#This Row],[Chi]]&gt;=45,7,IF(Analysis4[[#This Row],[Chi]]&gt;=40,8,9)))))))),"")</f>
        <v/>
      </c>
      <c r="O194" s="1" t="str">
        <f>IF(OR(Form4!L194&lt;&gt;"",Form4!M194&lt;&gt;"",Form4!N194&lt;&gt;""),ROUND((SUM(Form4!L194:'Form4'!N194)/200)*100,0),"")</f>
        <v/>
      </c>
      <c r="P194" s="1" t="str">
        <f>IF(Analysis4[Eng]="","",RANK(Analysis4[[#This Row],[Eng]],Analysis4[Eng],))</f>
        <v/>
      </c>
      <c r="Q194" s="1" t="str">
        <f>IF(Analysis4[[#This Row],[Eng]]&lt;&gt;"",IF(Analysis4[[#This Row],[Eng]]&gt;=80,1,IF(Analysis4[[#This Row],[Eng]]&gt;=70,2,IF(Analysis4[[#This Row],[Eng]]&gt;=65,3,IF(Analysis4[[#This Row],[Eng]]&gt;=60,4,IF(Analysis4[[#This Row],[Eng]]&gt;=55,5,IF(Analysis4[[#This Row],[Eng]]&gt;=50,6,IF(Analysis4[[#This Row],[Eng]]&gt;=45,7,IF(Analysis4[[#This Row],[Eng]]&gt;=40,8,9)))))))),"")</f>
        <v/>
      </c>
      <c r="R194" s="1" t="str">
        <f>IF(OR(Form4!O194&lt;&gt;"",Form4!P194&lt;&gt;""),ROUND((SUM(Form4!O194,Form4!P194)/210)*100,0),"")</f>
        <v/>
      </c>
      <c r="S194" s="1" t="str">
        <f>IF(Analysis4[[#This Row],[Geo]]="","",RANK(Analysis4[Geo],Analysis4[Geo],0))</f>
        <v/>
      </c>
      <c r="T194" s="1" t="str">
        <f>IF(Analysis4[[#This Row],[Geo]]&lt;&gt;"",IF(Analysis4[[#This Row],[Geo]]&gt;=80,1,IF(Analysis4[[#This Row],[Geo]]&gt;=70,2,IF(Analysis4[[#This Row],[Geo]]&gt;=65,3,IF(Analysis4[[#This Row],[Geo]]&gt;=60,4,IF(Analysis4[[#This Row],[Geo]]&gt;=55,5,IF(Analysis4[[#This Row],[Geo]]&gt;=50,6,IF(Analysis4[[#This Row],[Geo]]&gt;=45,7,IF(Analysis4[[#This Row],[Geo]]&gt;=40,8,9)))))))),"")</f>
        <v/>
      </c>
      <c r="U194" s="1" t="str">
        <f>IF(OR(Form4!Q194&lt;&gt;"",Form4!R194&lt;&gt;""),ROUND((SUM(Form4!Q194,Form4!R194)/150)*100,0),"")</f>
        <v/>
      </c>
      <c r="V194" s="1" t="str">
        <f>IF(Analysis4[His]="","",RANK(Analysis4[[#This Row],[His]], Analysis4[His],0))</f>
        <v/>
      </c>
      <c r="W194" s="1" t="str">
        <f>IF(Analysis4[[#This Row],[His]]&lt;&gt;"",IF(Analysis4[[#This Row],[His]]&gt;=80,1,IF(Analysis4[[#This Row],[His]]&gt;=70,2,IF(Analysis4[[#This Row],[His]]&gt;=65,3,IF(Analysis4[[#This Row],[His]]&gt;=60,4,IF(Analysis4[[#This Row],[His]]&gt;=55,5,IF(Analysis4[[#This Row],[His]]&gt;=50,6,IF(Analysis4[[#This Row],[His]]&gt;=45,7,IF(Analysis4[[#This Row],[His]]&gt;=40,8,9)))))))),"")</f>
        <v/>
      </c>
      <c r="X194" s="1" t="str">
        <f>IF(OR(Form4!S194&lt;&gt;"",Form4!T194&lt;&gt;""),ROUND((SUM(Form4!S194,Form4!T194)/200)*100,0),"")</f>
        <v/>
      </c>
      <c r="Y194" s="1" t="str">
        <f>IF(Analysis4[Maths]="","",RANK(Analysis4[[#This Row],[Maths]],Analysis4[Maths],0))</f>
        <v/>
      </c>
      <c r="Z194" s="1" t="str">
        <f>IF(Analysis4[[#This Row],[Maths]]&lt;&gt;"",IF(Analysis4[[#This Row],[Maths]]&gt;=80,1,IF(Analysis4[[#This Row],[Maths]]&gt;=70,2,IF(Analysis4[[#This Row],[Maths]]&gt;=65,3,IF(Analysis4[[#This Row],[Maths]]&gt;=60,4,IF(Analysis4[[#This Row],[Maths]]&gt;=55,5,IF(Analysis4[[#This Row],[Maths]]&gt;=50,6,IF(Analysis4[[#This Row],[Maths]]&gt;=45,7,IF(Analysis4[[#This Row],[Maths]]&gt;=40,8,9)))))))),"")</f>
        <v/>
      </c>
      <c r="AA194" s="1" t="str">
        <f>IF(OR(Form4!U194&lt;&gt;"",Form4!V194&lt;&gt;""),ROUND((SUM(Form4!U194,Form4!V194)/140)*100,0), "")</f>
        <v/>
      </c>
      <c r="AB194" s="1" t="str">
        <f>IF(Analysis4[[#This Row],[Phy]]="","",RANK(Analysis4[[#This Row],[Phy]],Analysis4[Phy],0))</f>
        <v/>
      </c>
      <c r="AC194" s="1" t="str">
        <f>IF(Analysis4[[#This Row],[Phy]]&lt;&gt;"",IF(Analysis4[[#This Row],[Phy]]&gt;=80,1,IF(Analysis4[[#This Row],[Phy]]&gt;=70,2,IF(Analysis4[[#This Row],[Phy]]&gt;=65,3,IF(Analysis4[[#This Row],[Phy]]&gt;=60,4,IF(Analysis4[[#This Row],[Phy]]&gt;=55,5,IF(Analysis4[[#This Row],[Phy]]&gt;=50,6,IF(Analysis4[[#This Row],[Phy]]&gt;=45,7,IF(Analysis4[[#This Row],[Phy]]&gt;=40,8,9)))))))),"")</f>
        <v/>
      </c>
      <c r="AD194" s="1" t="str">
        <f>IF(OR(Form4!W194&lt;&gt;"",Form4!X194&lt;&gt;""),ROUND((SUM(Form4!W194,Form4!X194)/150)*100,0), "")</f>
        <v/>
      </c>
      <c r="AE194" s="1" t="str">
        <f>IF(Analysis4[Sod]="","",RANK(Analysis4[[#This Row],[Sod]],Analysis4[Sod], 0))</f>
        <v/>
      </c>
      <c r="AF194" s="1" t="str">
        <f>IF(Analysis4[[#This Row],[Sod]]&lt;&gt;"",IF(Analysis4[[#This Row],[Sod]]&gt;=80,1,IF(Analysis4[[#This Row],[Sod]]&gt;=70,2,IF(Analysis4[[#This Row],[Sod]]&gt;=65,3,IF(Analysis4[[#This Row],[Sod]]&gt;=60,4,IF(Analysis4[[#This Row],[Sod]]&gt;=55,5,IF(Analysis4[[#This Row],[Sod]]&gt;=50,6,IF(Analysis4[[#This Row],[Sod]]&gt;=45,7,IF(Analysis4[[#This Row],[Sod]]&gt;=40,8,9)))))))),"")</f>
        <v/>
      </c>
      <c r="AG194" s="1" t="str">
        <f>IF(OR(Form4!Y194&lt;&gt;"",Form4!Z194&lt;&gt;""),ROUND((SUM(Form4!Y194,Form4!Z194)/170)*100,0), "")</f>
        <v/>
      </c>
      <c r="AH194" s="1" t="str">
        <f>IF(Analysis4[Bk]="","",RANK(Analysis4[[#This Row],[Bk]],Analysis4[Bk], 0))</f>
        <v/>
      </c>
      <c r="AI194" s="1" t="str">
        <f>IF(Analysis4[[#This Row],[Bk]]&lt;&gt;"",IF(Analysis4[[#This Row],[Bk]]&gt;=80,1,IF(Analysis4[[#This Row],[Bk]]&gt;=70,2,IF(Analysis4[[#This Row],[Bk]]&gt;=65,3,IF(Analysis4[[#This Row],[Bk]]&gt;=60,4,IF(Analysis4[[#This Row],[Bk]]&gt;=55,5,IF(Analysis4[[#This Row],[Bk]]&gt;=50,6,IF(Analysis4[[#This Row],[Bk]]&gt;=45,7,IF(Analysis4[[#This Row],[Bk]]&gt;=40,8,9)))))))),"")</f>
        <v/>
      </c>
      <c r="AJ194" s="1"/>
      <c r="AK194" s="1"/>
    </row>
  </sheetData>
  <phoneticPr fontId="2" type="noConversion"/>
  <pageMargins left="0.7" right="0.7" top="0.75" bottom="0.75" header="0.3" footer="0.3"/>
  <pageSetup orientation="portrait" r:id="rId1"/>
  <ignoredErrors>
    <ignoredError sqref="C2 F2 AA2 AD2 AG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Form1</vt:lpstr>
      <vt:lpstr>Form2</vt:lpstr>
      <vt:lpstr>Form3</vt:lpstr>
      <vt:lpstr>Form3Analysis</vt:lpstr>
      <vt:lpstr>Form4</vt:lpstr>
      <vt:lpstr>Form4Analysis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Thoko</dc:creator>
  <cp:lastModifiedBy>Thoko Simbeye</cp:lastModifiedBy>
  <dcterms:created xsi:type="dcterms:W3CDTF">2024-02-18T10:29:02Z</dcterms:created>
  <dcterms:modified xsi:type="dcterms:W3CDTF">2024-09-04T13:34:10Z</dcterms:modified>
</cp:coreProperties>
</file>