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hoko\Desktop\toDeploy\Scores\"/>
    </mc:Choice>
  </mc:AlternateContent>
  <xr:revisionPtr revIDLastSave="0" documentId="13_ncr:1_{EEAD7017-37A2-4213-BF8E-67B316E3D2A7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Form1" sheetId="1" r:id="rId1"/>
    <sheet name="Form3" sheetId="2" r:id="rId2"/>
    <sheet name="Form3Analysi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45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S2" i="1"/>
  <c r="S4" i="1"/>
  <c r="S6" i="1"/>
  <c r="S8" i="1"/>
  <c r="S11" i="1"/>
  <c r="S12" i="1"/>
  <c r="S15" i="1"/>
  <c r="S17" i="1"/>
  <c r="S20" i="1"/>
  <c r="S22" i="1"/>
  <c r="S23" i="1"/>
  <c r="S27" i="1"/>
  <c r="S28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K2" i="3"/>
  <c r="K3" i="3"/>
  <c r="K4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J2" i="3"/>
  <c r="J3" i="3"/>
  <c r="J4" i="3"/>
  <c r="J9" i="3"/>
  <c r="J10" i="3"/>
  <c r="J11" i="3"/>
  <c r="J12" i="3"/>
  <c r="J13" i="3"/>
  <c r="J14" i="3"/>
  <c r="J15" i="3"/>
  <c r="J16" i="3"/>
  <c r="J17" i="3"/>
  <c r="J18" i="3"/>
  <c r="J20" i="3"/>
  <c r="J21" i="3"/>
  <c r="J22" i="3"/>
  <c r="J23" i="3"/>
  <c r="J25" i="3"/>
  <c r="J26" i="3"/>
  <c r="J27" i="3"/>
  <c r="J31" i="3"/>
  <c r="J33" i="3"/>
  <c r="J34" i="3"/>
  <c r="J36" i="3"/>
  <c r="J37" i="3"/>
  <c r="J3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E8" i="3"/>
  <c r="E2" i="3"/>
  <c r="E3" i="3"/>
  <c r="E4" i="3"/>
  <c r="E5" i="3"/>
  <c r="E6" i="3"/>
  <c r="E7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K5" i="3" l="1"/>
  <c r="J5" i="3"/>
  <c r="J6" i="3"/>
  <c r="J7" i="3"/>
  <c r="J8" i="3"/>
  <c r="J19" i="3"/>
  <c r="J24" i="3"/>
  <c r="J28" i="3"/>
  <c r="J29" i="3"/>
  <c r="J30" i="3"/>
  <c r="J32" i="3"/>
  <c r="J35" i="3"/>
  <c r="R7" i="1"/>
  <c r="S7" i="1"/>
  <c r="R21" i="1"/>
  <c r="S21" i="1"/>
  <c r="R25" i="1"/>
  <c r="S25" i="1"/>
  <c r="R9" i="1"/>
  <c r="S9" i="1"/>
  <c r="R24" i="1"/>
  <c r="S24" i="1"/>
  <c r="R19" i="1"/>
  <c r="S19" i="1"/>
  <c r="R3" i="1"/>
  <c r="S3" i="1"/>
  <c r="R26" i="1"/>
  <c r="S26" i="1"/>
  <c r="R10" i="1"/>
  <c r="S10" i="1"/>
  <c r="R18" i="1"/>
  <c r="S18" i="1"/>
  <c r="R16" i="1"/>
  <c r="S16" i="1"/>
  <c r="R14" i="1"/>
  <c r="S14" i="1"/>
  <c r="R5" i="1"/>
  <c r="S5" i="1"/>
  <c r="R13" i="1"/>
  <c r="S13" i="1"/>
  <c r="R29" i="1"/>
  <c r="S29" i="1"/>
  <c r="R2" i="1"/>
  <c r="R4" i="1"/>
  <c r="R6" i="1"/>
  <c r="R8" i="1"/>
  <c r="R11" i="1"/>
  <c r="R12" i="1"/>
  <c r="R15" i="1"/>
  <c r="R17" i="1"/>
  <c r="R20" i="1"/>
  <c r="R22" i="1"/>
  <c r="R23" i="1"/>
  <c r="R27" i="1"/>
  <c r="R28" i="1"/>
  <c r="R30" i="1"/>
  <c r="S30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A35" i="3"/>
  <c r="A36" i="3"/>
  <c r="A37" i="3"/>
  <c r="A38" i="3"/>
  <c r="A29" i="3"/>
  <c r="A30" i="3"/>
  <c r="A31" i="3"/>
  <c r="A32" i="3"/>
  <c r="A33" i="3"/>
  <c r="A34" i="3"/>
  <c r="A25" i="3"/>
  <c r="A26" i="3"/>
  <c r="A27" i="3"/>
  <c r="A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V2" i="1"/>
  <c r="AN2" i="1" s="1"/>
  <c r="V3" i="1"/>
  <c r="AN3" i="1" s="1"/>
  <c r="V4" i="1"/>
  <c r="AN4" i="1" s="1"/>
  <c r="V5" i="1"/>
  <c r="AN5" i="1" s="1"/>
  <c r="V6" i="1"/>
  <c r="AN6" i="1" s="1"/>
  <c r="V7" i="1"/>
  <c r="AN7" i="1" s="1"/>
  <c r="V8" i="1"/>
  <c r="AN8" i="1" s="1"/>
  <c r="V9" i="1"/>
  <c r="AN9" i="1" s="1"/>
  <c r="V10" i="1"/>
  <c r="AN10" i="1" s="1"/>
  <c r="V11" i="1"/>
  <c r="AN11" i="1" s="1"/>
  <c r="V12" i="1"/>
  <c r="AN12" i="1" s="1"/>
  <c r="V13" i="1"/>
  <c r="AN13" i="1" s="1"/>
  <c r="V14" i="1"/>
  <c r="AN14" i="1" s="1"/>
  <c r="V15" i="1"/>
  <c r="AN15" i="1" s="1"/>
  <c r="V16" i="1"/>
  <c r="AN16" i="1" s="1"/>
  <c r="V17" i="1"/>
  <c r="AN17" i="1" s="1"/>
  <c r="V18" i="1"/>
  <c r="AN18" i="1" s="1"/>
  <c r="V19" i="1"/>
  <c r="AN19" i="1" s="1"/>
  <c r="V20" i="1"/>
  <c r="AN20" i="1" s="1"/>
  <c r="V21" i="1"/>
  <c r="AN21" i="1" s="1"/>
  <c r="V22" i="1"/>
  <c r="AN22" i="1" s="1"/>
  <c r="V23" i="1"/>
  <c r="AN23" i="1" s="1"/>
  <c r="V24" i="1"/>
  <c r="AN24" i="1" s="1"/>
  <c r="V25" i="1"/>
  <c r="AN25" i="1" s="1"/>
  <c r="V26" i="1"/>
  <c r="AN26" i="1" s="1"/>
  <c r="V27" i="1"/>
  <c r="AN27" i="1" s="1"/>
  <c r="V28" i="1"/>
  <c r="AN28" i="1" s="1"/>
  <c r="V29" i="1"/>
  <c r="AN29" i="1" s="1"/>
  <c r="V30" i="1"/>
  <c r="AN30" i="1" s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M8" i="1"/>
  <c r="M9" i="1"/>
  <c r="M10" i="1"/>
  <c r="M1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M28" i="1"/>
  <c r="M13" i="1"/>
  <c r="M2" i="1"/>
  <c r="M20" i="1"/>
  <c r="M3" i="1"/>
  <c r="M22" i="1"/>
  <c r="M23" i="1"/>
  <c r="M6" i="1"/>
  <c r="M27" i="1"/>
  <c r="M14" i="1"/>
  <c r="M19" i="1"/>
  <c r="M26" i="1"/>
  <c r="M24" i="1"/>
  <c r="M4" i="1"/>
  <c r="M17" i="1"/>
  <c r="M15" i="1"/>
  <c r="M7" i="1"/>
  <c r="M12" i="1"/>
  <c r="M5" i="1"/>
  <c r="M25" i="1"/>
  <c r="M16" i="1"/>
  <c r="M29" i="1"/>
  <c r="M18" i="1"/>
  <c r="M2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AO28" i="1"/>
  <c r="AO13" i="1"/>
  <c r="AO8" i="1"/>
  <c r="AO11" i="1"/>
  <c r="AO2" i="1"/>
  <c r="AO20" i="1"/>
  <c r="AO10" i="1"/>
  <c r="AO3" i="1"/>
  <c r="AO22" i="1"/>
  <c r="AO23" i="1"/>
  <c r="AO6" i="1"/>
  <c r="AO27" i="1"/>
  <c r="AO14" i="1"/>
  <c r="AO19" i="1"/>
  <c r="AO26" i="1"/>
  <c r="AO24" i="1"/>
  <c r="AO4" i="1"/>
  <c r="AO17" i="1"/>
  <c r="AO15" i="1"/>
  <c r="AO7" i="1"/>
  <c r="AO12" i="1"/>
  <c r="AO9" i="1"/>
  <c r="AO5" i="1"/>
  <c r="AO25" i="1"/>
  <c r="AO16" i="1"/>
  <c r="AO29" i="1"/>
  <c r="AO18" i="1"/>
  <c r="AO21" i="1"/>
  <c r="AO30" i="1"/>
  <c r="AL28" i="1"/>
  <c r="AL13" i="1"/>
  <c r="AL8" i="1"/>
  <c r="AL11" i="1"/>
  <c r="AL2" i="1"/>
  <c r="AL20" i="1"/>
  <c r="AL10" i="1"/>
  <c r="AL3" i="1"/>
  <c r="AL22" i="1"/>
  <c r="AL23" i="1"/>
  <c r="AL6" i="1"/>
  <c r="AL27" i="1"/>
  <c r="AL14" i="1"/>
  <c r="AL19" i="1"/>
  <c r="AL26" i="1"/>
  <c r="AL24" i="1"/>
  <c r="AL4" i="1"/>
  <c r="AL17" i="1"/>
  <c r="AL15" i="1"/>
  <c r="AL7" i="1"/>
  <c r="AL12" i="1"/>
  <c r="AL9" i="1"/>
  <c r="AL5" i="1"/>
  <c r="AL25" i="1"/>
  <c r="AL16" i="1"/>
  <c r="AL29" i="1"/>
  <c r="AL18" i="1"/>
  <c r="AL21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I28" i="1"/>
  <c r="AI13" i="1"/>
  <c r="AI8" i="1"/>
  <c r="AI11" i="1"/>
  <c r="AI2" i="1"/>
  <c r="AI20" i="1"/>
  <c r="AI10" i="1"/>
  <c r="AI3" i="1"/>
  <c r="AI22" i="1"/>
  <c r="AI23" i="1"/>
  <c r="AI6" i="1"/>
  <c r="AI27" i="1"/>
  <c r="AI14" i="1"/>
  <c r="AI19" i="1"/>
  <c r="AI26" i="1"/>
  <c r="AI24" i="1"/>
  <c r="AI4" i="1"/>
  <c r="AI17" i="1"/>
  <c r="AI15" i="1"/>
  <c r="AI7" i="1"/>
  <c r="AI12" i="1"/>
  <c r="AI9" i="1"/>
  <c r="AI5" i="1"/>
  <c r="AI25" i="1"/>
  <c r="AI16" i="1"/>
  <c r="AI29" i="1"/>
  <c r="AI18" i="1"/>
  <c r="AI21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F28" i="1"/>
  <c r="AF13" i="1"/>
  <c r="AF8" i="1"/>
  <c r="AF11" i="1"/>
  <c r="AF2" i="1"/>
  <c r="AF20" i="1"/>
  <c r="AF10" i="1"/>
  <c r="AF3" i="1"/>
  <c r="AF22" i="1"/>
  <c r="AF23" i="1"/>
  <c r="AF6" i="1"/>
  <c r="AF27" i="1"/>
  <c r="AF14" i="1"/>
  <c r="AF19" i="1"/>
  <c r="AF26" i="1"/>
  <c r="AF24" i="1"/>
  <c r="AF4" i="1"/>
  <c r="AF17" i="1"/>
  <c r="AF15" i="1"/>
  <c r="AF7" i="1"/>
  <c r="AF12" i="1"/>
  <c r="AF9" i="1"/>
  <c r="AF5" i="1"/>
  <c r="AF25" i="1"/>
  <c r="AF16" i="1"/>
  <c r="AF29" i="1"/>
  <c r="AF18" i="1"/>
  <c r="AF21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C28" i="1"/>
  <c r="AC13" i="1"/>
  <c r="AC8" i="1"/>
  <c r="AC11" i="1"/>
  <c r="AC2" i="1"/>
  <c r="AC20" i="1"/>
  <c r="AC10" i="1"/>
  <c r="AC3" i="1"/>
  <c r="AC22" i="1"/>
  <c r="AC23" i="1"/>
  <c r="AC6" i="1"/>
  <c r="AC27" i="1"/>
  <c r="AC14" i="1"/>
  <c r="AC19" i="1"/>
  <c r="AC26" i="1"/>
  <c r="AC24" i="1"/>
  <c r="AC4" i="1"/>
  <c r="AC17" i="1"/>
  <c r="AC15" i="1"/>
  <c r="AC7" i="1"/>
  <c r="AC12" i="1"/>
  <c r="AC9" i="1"/>
  <c r="AC5" i="1"/>
  <c r="AC25" i="1"/>
  <c r="AC16" i="1"/>
  <c r="AC29" i="1"/>
  <c r="AC18" i="1"/>
  <c r="AC21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Z28" i="1"/>
  <c r="Z13" i="1"/>
  <c r="Z8" i="1"/>
  <c r="Z11" i="1"/>
  <c r="Z2" i="1"/>
  <c r="Z20" i="1"/>
  <c r="Z10" i="1"/>
  <c r="Z3" i="1"/>
  <c r="Z22" i="1"/>
  <c r="Z23" i="1"/>
  <c r="Z6" i="1"/>
  <c r="Z27" i="1"/>
  <c r="Z14" i="1"/>
  <c r="Z19" i="1"/>
  <c r="Z26" i="1"/>
  <c r="Z24" i="1"/>
  <c r="Z4" i="1"/>
  <c r="Z17" i="1"/>
  <c r="Z15" i="1"/>
  <c r="Z7" i="1"/>
  <c r="Z12" i="1"/>
  <c r="Z9" i="1"/>
  <c r="Z5" i="1"/>
  <c r="Z25" i="1"/>
  <c r="Z16" i="1"/>
  <c r="Z29" i="1"/>
  <c r="Z18" i="1"/>
  <c r="Z21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J28" i="1"/>
  <c r="J13" i="1"/>
  <c r="J8" i="1"/>
  <c r="J11" i="1"/>
  <c r="J2" i="1"/>
  <c r="J20" i="1"/>
  <c r="J10" i="1"/>
  <c r="J3" i="1"/>
  <c r="J22" i="1"/>
  <c r="J23" i="1"/>
  <c r="J6" i="1"/>
  <c r="J27" i="1"/>
  <c r="J14" i="1"/>
  <c r="J19" i="1"/>
  <c r="J26" i="1"/>
  <c r="J24" i="1"/>
  <c r="J4" i="1"/>
  <c r="J17" i="1"/>
  <c r="J15" i="1"/>
  <c r="J7" i="1"/>
  <c r="J12" i="1"/>
  <c r="J9" i="1"/>
  <c r="J5" i="1"/>
  <c r="J25" i="1"/>
  <c r="J16" i="1"/>
  <c r="J29" i="1"/>
  <c r="J18" i="1"/>
  <c r="J21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G28" i="1"/>
  <c r="G13" i="1"/>
  <c r="G8" i="1"/>
  <c r="G11" i="1"/>
  <c r="G2" i="1"/>
  <c r="G20" i="1"/>
  <c r="G10" i="1"/>
  <c r="G3" i="1"/>
  <c r="G22" i="1"/>
  <c r="G23" i="1"/>
  <c r="G6" i="1"/>
  <c r="G27" i="1"/>
  <c r="G14" i="1"/>
  <c r="G19" i="1"/>
  <c r="G26" i="1"/>
  <c r="G24" i="1"/>
  <c r="G4" i="1"/>
  <c r="G17" i="1"/>
  <c r="G15" i="1"/>
  <c r="G7" i="1"/>
  <c r="G12" i="1"/>
  <c r="G9" i="1"/>
  <c r="G5" i="1"/>
  <c r="G25" i="1"/>
  <c r="G16" i="1"/>
  <c r="G29" i="1"/>
  <c r="G18" i="1"/>
  <c r="G21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D28" i="1"/>
  <c r="D13" i="1"/>
  <c r="D8" i="1"/>
  <c r="D11" i="1"/>
  <c r="D2" i="1"/>
  <c r="D20" i="1"/>
  <c r="D10" i="1"/>
  <c r="D3" i="1"/>
  <c r="D22" i="1"/>
  <c r="D23" i="1"/>
  <c r="D6" i="1"/>
  <c r="D27" i="1"/>
  <c r="D14" i="1"/>
  <c r="D19" i="1"/>
  <c r="D26" i="1"/>
  <c r="D24" i="1"/>
  <c r="D4" i="1"/>
  <c r="D17" i="1"/>
  <c r="D15" i="1"/>
  <c r="D7" i="1"/>
  <c r="D12" i="1"/>
  <c r="D9" i="1"/>
  <c r="D5" i="1"/>
  <c r="D25" i="1"/>
  <c r="D16" i="1"/>
  <c r="D29" i="1"/>
  <c r="D18" i="1"/>
  <c r="D21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<sst xmlns="http://schemas.openxmlformats.org/spreadsheetml/2006/main" count="236" uniqueCount="178">
  <si>
    <t>firstname</t>
  </si>
  <si>
    <t>surname</t>
  </si>
  <si>
    <t>Agr</t>
  </si>
  <si>
    <t>Agr_Pos</t>
  </si>
  <si>
    <t>Agr_Grade</t>
  </si>
  <si>
    <t>Bk</t>
  </si>
  <si>
    <t>Bk_Pos</t>
  </si>
  <si>
    <t>Bk_Grade</t>
  </si>
  <si>
    <t>Bio</t>
  </si>
  <si>
    <t>Bio_Pos</t>
  </si>
  <si>
    <t>Bio_Grade</t>
  </si>
  <si>
    <t>Chem</t>
  </si>
  <si>
    <t>Chem_Pos</t>
  </si>
  <si>
    <t>Chem_Grade</t>
  </si>
  <si>
    <t>Chi_I</t>
  </si>
  <si>
    <t>Chi_II</t>
  </si>
  <si>
    <t>Chi</t>
  </si>
  <si>
    <t>Chi_Pos</t>
  </si>
  <si>
    <t>Chi_Grade</t>
  </si>
  <si>
    <t>Eng_I</t>
  </si>
  <si>
    <t>Eng_I2</t>
  </si>
  <si>
    <t>Eng</t>
  </si>
  <si>
    <t>Eng_Pos</t>
  </si>
  <si>
    <t>Eng_Grade</t>
  </si>
  <si>
    <t>Geo</t>
  </si>
  <si>
    <t>Geo_Pos</t>
  </si>
  <si>
    <t>Geo_Grade</t>
  </si>
  <si>
    <t>His</t>
  </si>
  <si>
    <t>His_Pos</t>
  </si>
  <si>
    <t>His_Grade</t>
  </si>
  <si>
    <t>Maths</t>
  </si>
  <si>
    <t>Maths_Pos</t>
  </si>
  <si>
    <t>Maths_Grade</t>
  </si>
  <si>
    <t>Phy</t>
  </si>
  <si>
    <t>Phy_Pos</t>
  </si>
  <si>
    <t>Phy_Grade</t>
  </si>
  <si>
    <t>Sod</t>
  </si>
  <si>
    <t>Sod_Pos</t>
  </si>
  <si>
    <t>Sod_Grade</t>
  </si>
  <si>
    <t>Total</t>
  </si>
  <si>
    <t>CPos</t>
  </si>
  <si>
    <t>Agr_I</t>
  </si>
  <si>
    <t>Agri_II</t>
  </si>
  <si>
    <t>Bio_I</t>
  </si>
  <si>
    <t>Bio_II</t>
  </si>
  <si>
    <t>Chem_I</t>
  </si>
  <si>
    <t>Chem_II</t>
  </si>
  <si>
    <t>Chi_III</t>
  </si>
  <si>
    <t>Eng_II</t>
  </si>
  <si>
    <t>Eng_III</t>
  </si>
  <si>
    <t>Geo_I</t>
  </si>
  <si>
    <t>Geo_II</t>
  </si>
  <si>
    <t>His_I</t>
  </si>
  <si>
    <t>His_II</t>
  </si>
  <si>
    <t>Maths_I</t>
  </si>
  <si>
    <t>Maths_II</t>
  </si>
  <si>
    <t>Phy_I</t>
  </si>
  <si>
    <t>Phy_II</t>
  </si>
  <si>
    <t>Sod_I</t>
  </si>
  <si>
    <t>Sod_II</t>
  </si>
  <si>
    <t>Bk_I</t>
  </si>
  <si>
    <t>Bk_II</t>
  </si>
  <si>
    <t>Makhumbo</t>
  </si>
  <si>
    <t>Munyenyembe</t>
  </si>
  <si>
    <t>Bernaette</t>
  </si>
  <si>
    <t>Kanyika</t>
  </si>
  <si>
    <t>Annah</t>
  </si>
  <si>
    <t>Ephat</t>
  </si>
  <si>
    <t>Brown</t>
  </si>
  <si>
    <t>Kunda</t>
  </si>
  <si>
    <t>Lumbani</t>
  </si>
  <si>
    <t>Mshani</t>
  </si>
  <si>
    <t>Peter</t>
  </si>
  <si>
    <t>Simbeye</t>
  </si>
  <si>
    <t>Daniel</t>
  </si>
  <si>
    <t>Kitha</t>
  </si>
  <si>
    <t>Andrew</t>
  </si>
  <si>
    <t>Kilembe</t>
  </si>
  <si>
    <t>Precious</t>
  </si>
  <si>
    <t>Hope</t>
  </si>
  <si>
    <t>Dexter</t>
  </si>
  <si>
    <t>Meliness</t>
  </si>
  <si>
    <t>Kapesa</t>
  </si>
  <si>
    <t>Blessings</t>
  </si>
  <si>
    <t>Banda</t>
  </si>
  <si>
    <t>Revelation</t>
  </si>
  <si>
    <t>Simwinga</t>
  </si>
  <si>
    <t>Chimwemwe</t>
  </si>
  <si>
    <t>Muyaba</t>
  </si>
  <si>
    <t>Beauty</t>
  </si>
  <si>
    <t>Simfukwe</t>
  </si>
  <si>
    <t>Grace</t>
  </si>
  <si>
    <t>Lukali</t>
  </si>
  <si>
    <t>Thokozani</t>
  </si>
  <si>
    <t>Kachingwe</t>
  </si>
  <si>
    <t>Wakisa</t>
  </si>
  <si>
    <t>Chizi</t>
  </si>
  <si>
    <t>Mathews</t>
  </si>
  <si>
    <t>Muyila</t>
  </si>
  <si>
    <t>Rachael</t>
  </si>
  <si>
    <t>Aisha</t>
  </si>
  <si>
    <t>Haward</t>
  </si>
  <si>
    <t>Sibakwi</t>
  </si>
  <si>
    <t>Vitumbiko</t>
  </si>
  <si>
    <t>Mughogho</t>
  </si>
  <si>
    <t>Fred</t>
  </si>
  <si>
    <t>Simwaka</t>
  </si>
  <si>
    <t>Brighton</t>
  </si>
  <si>
    <t>Ngonya</t>
  </si>
  <si>
    <t>Bright</t>
  </si>
  <si>
    <t>Moreen</t>
  </si>
  <si>
    <t>Gondwe</t>
  </si>
  <si>
    <t>Solomon</t>
  </si>
  <si>
    <t>Kamisah</t>
  </si>
  <si>
    <t>Alinafe</t>
  </si>
  <si>
    <t>Siame</t>
  </si>
  <si>
    <t>Spider</t>
  </si>
  <si>
    <t>Mwandira</t>
  </si>
  <si>
    <t>Patrick</t>
  </si>
  <si>
    <t>Chibaba</t>
  </si>
  <si>
    <t>Jonathan</t>
  </si>
  <si>
    <t>Mbale</t>
  </si>
  <si>
    <t>Kiliyoti</t>
  </si>
  <si>
    <t>Mkisi</t>
  </si>
  <si>
    <t>Vinjeru</t>
  </si>
  <si>
    <t>Nyondo</t>
  </si>
  <si>
    <t>Mary</t>
  </si>
  <si>
    <t>Rehema</t>
  </si>
  <si>
    <t>Isaac</t>
  </si>
  <si>
    <t>Kaonga</t>
  </si>
  <si>
    <t>Wongani</t>
  </si>
  <si>
    <t>Enettle</t>
  </si>
  <si>
    <t>Mswero</t>
  </si>
  <si>
    <t>Bly</t>
  </si>
  <si>
    <t>Msukwa</t>
  </si>
  <si>
    <t>Eliza</t>
  </si>
  <si>
    <t>Chiona</t>
  </si>
  <si>
    <t>Mercy</t>
  </si>
  <si>
    <t>Pwele</t>
  </si>
  <si>
    <t>Alfred</t>
  </si>
  <si>
    <t>Tembo</t>
  </si>
  <si>
    <t>Praise</t>
  </si>
  <si>
    <t>Kileka</t>
  </si>
  <si>
    <t>Mwalwanda</t>
  </si>
  <si>
    <t>Asimenye</t>
  </si>
  <si>
    <t>Kalagho</t>
  </si>
  <si>
    <t>Wachisa</t>
  </si>
  <si>
    <t>Mtafya</t>
  </si>
  <si>
    <t>Florence</t>
  </si>
  <si>
    <t>Mwiba</t>
  </si>
  <si>
    <t>Mayamiko</t>
  </si>
  <si>
    <t>Shadreck</t>
  </si>
  <si>
    <t>Chizumila</t>
  </si>
  <si>
    <t>Rabeccah</t>
  </si>
  <si>
    <t>Mulagha</t>
  </si>
  <si>
    <t>Annastazia</t>
  </si>
  <si>
    <t>Mtambo</t>
  </si>
  <si>
    <t>Juliet</t>
  </si>
  <si>
    <t>Nyirongo</t>
  </si>
  <si>
    <t>Happy</t>
  </si>
  <si>
    <t>Chanya</t>
  </si>
  <si>
    <t>Chrissy</t>
  </si>
  <si>
    <t>Muyira</t>
  </si>
  <si>
    <t>Ashindikiwe</t>
  </si>
  <si>
    <t>Mwamlima</t>
  </si>
  <si>
    <t>Rhoda</t>
  </si>
  <si>
    <t>Mtindia</t>
  </si>
  <si>
    <t>John</t>
  </si>
  <si>
    <t>Chisunkha</t>
  </si>
  <si>
    <t>Kettie</t>
  </si>
  <si>
    <t>Mnthali</t>
  </si>
  <si>
    <t>Adijah</t>
  </si>
  <si>
    <t>Eckson</t>
  </si>
  <si>
    <t>Chimango</t>
  </si>
  <si>
    <t>Kumwenda</t>
  </si>
  <si>
    <t>Nkhambule</t>
  </si>
  <si>
    <t>Passed_subjects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</si>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</sst>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Times New Roman"/>
      <family val="1"/>
    </font>
    <font>
      <sz val="13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8B8293-7F12-430F-BA98-DE3B56172865}" name="Table2" displayName="Table2" ref="A1:AO60" totalsRowShown="0" headerRowDxfId="84" dataDxfId="82" headerRowBorderDxfId="83" tableBorderDxfId="81">
  <autoFilter ref="A1:AO60" xr:uid="{288B8293-7F12-430F-BA98-DE3B561728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</autoFilter>
  <sortState xmlns:xlrd2="http://schemas.microsoft.com/office/spreadsheetml/2017/richdata2" ref="A2:AO60">
    <sortCondition ref="A2:A60"/>
  </sortState>
  <tableColumns count="41">
    <tableColumn id="1" xr3:uid="{12C60DCA-3001-4E53-B9D4-B7888EA55DC9}" name="firstname" dataDxfId="80"/>
    <tableColumn id="2" xr3:uid="{358F9383-9B3D-41EC-B278-2EAF37C53B84}" name="surname" dataDxfId="79"/>
    <tableColumn id="3" xr3:uid="{0FD5605D-3208-4658-8FD9-736659996EEF}" name="Agr" dataDxfId="78"/>
    <tableColumn id="4" xr3:uid="{6BBF7881-C4E6-40A9-86EE-90A9A1C15F4A}" name="Agr_Pos" dataDxfId="77">
      <calculatedColumnFormula>IF(Table2[[#This Row],[Agr]] = "","",RANK(Table2[[#This Row],[Agr]],Table2[Agr],0))</calculatedColumnFormula>
    </tableColumn>
    <tableColumn id="5" xr3:uid="{D577D113-5C79-48C4-B223-F9E97DAF336F}" name="Agr_Grade" dataDxfId="76">
      <calculatedColumnFormula>IF(Table2[[#This Row],[Agr]]="","",IF(Table2[[#This Row],[Agr]]&gt;=80,"A", IF(Table2[[#This Row],[Agr]]&gt;=70,"B", IF(Table2[[#This Row],[Agr]]&gt;=51,"C",IF(Table2[[#This Row],[Agr]]&gt;=40,"D","F")))))</calculatedColumnFormula>
    </tableColumn>
    <tableColumn id="6" xr3:uid="{B667CEBF-CD32-4F2E-9CB6-4763091A5F50}" name="Bk" dataDxfId="75"/>
    <tableColumn id="7" xr3:uid="{2593E5F9-7110-46F6-AA2D-F8FECB9642FD}" name="Bk_Pos" dataDxfId="74">
      <calculatedColumnFormula>IF(Table2[[#This Row],[Bk]] = "", "",RANK(Table2[[#This Row],[Bk]],Table2[Bk],0))</calculatedColumnFormula>
    </tableColumn>
    <tableColumn id="8" xr3:uid="{BD9E5D01-5171-4E37-982E-79F4124145E5}" name="Bk_Grade" dataDxfId="73">
      <calculatedColumnFormula>IF(Table2[[#This Row],[Bk]]="","",IF(Table2[[#This Row],[Bk]]&gt;=80,"A", IF(Table2[[#This Row],[Bk]]&gt;=70,"B", IF(Table2[[#This Row],[Bk]]&gt;=51,"C",IF(Table2[[#This Row],[Bk]]&gt;=40,"D","F")))))</calculatedColumnFormula>
    </tableColumn>
    <tableColumn id="9" xr3:uid="{9412F74A-AC74-4A53-90B9-072D5AADF00A}" name="Bio" dataDxfId="72"/>
    <tableColumn id="10" xr3:uid="{C23586B7-8803-43A4-9BD4-FB63A9981D53}" name="Bio_Pos" dataDxfId="71">
      <calculatedColumnFormula>IF(Table2[[#This Row],[Bio]]="","",RANK(Table2[[#This Row],[Bio]],Table2[Bio],0 ))</calculatedColumnFormula>
    </tableColumn>
    <tableColumn id="11" xr3:uid="{A87F1B4B-0085-489A-8240-86A2238C0599}" name="Bio_Grade" dataDxfId="70">
      <calculatedColumnFormula>IF(Table2[[#This Row],[Bio]]="","",IF(Table2[[#This Row],[Bio]]&gt;=80,"A", IF(Table2[[#This Row],[Bio]]&gt;=70,"B", IF(Table2[[#This Row],[Bio]]&gt;=51,"C",IF(Table2[[#This Row],[Bio]]&gt;=40,"D","F")))))</calculatedColumnFormula>
    </tableColumn>
    <tableColumn id="42" xr3:uid="{CC6C35A1-A097-4E68-9A39-69C7AF5E52E1}" name="Chem" dataDxfId="69"/>
    <tableColumn id="13" xr3:uid="{2A80EE5A-6602-4806-8103-4118A4247E4E}" name="Chem_Pos" dataDxfId="68">
      <calculatedColumnFormula>IF(Table2[[#This Row],[Chem]]="","",RANK(Table2[[#This Row],[Chem]],Table2[Chem],0 ))</calculatedColumnFormula>
    </tableColumn>
    <tableColumn id="14" xr3:uid="{49EFC18B-FAAC-4E35-B2A7-BA6E6E0ABF84}" name="Chem_Grade" dataDxfId="67">
      <calculatedColumnFormula>IF(Table2[[#This Row],[Chem]]="","",IF(Table2[[#This Row],[Chem]]&gt;=80,"A", IF(Table2[[#This Row],[Chem]]&gt;=70,"B", IF(Table2[[#This Row],[Chem]]&gt;=51,"C",IF(Table2[[#This Row],[Chem]]&gt;=40,"D","F")))))</calculatedColumnFormula>
    </tableColumn>
    <tableColumn id="15" xr3:uid="{69682039-22E7-4590-942B-93FECA0865A0}" name="Chi_I" dataDxfId="66"/>
    <tableColumn id="16" xr3:uid="{5ECD1B3B-C5E9-40A5-AEEC-A69E40BAAB23}" name="Chi_II" dataDxfId="65"/>
    <tableColumn id="17" xr3:uid="{FEA1E9A3-3805-42C6-B320-76F9A4C3317F}" name="Chi" dataDxfId="64">
      <calculatedColumnFormula>IF(AND(Table2[[#This Row],[Chi_I]]&lt;&gt;"",Table2[[#This Row],[Chi_II]]&lt;&gt;""),SUM(Table2[[#This Row],[Chi_I]],Table2[[#This Row],[Chi_II]]),"")</calculatedColumnFormula>
    </tableColumn>
    <tableColumn id="18" xr3:uid="{91586DA8-C51D-48F6-916B-0977F8FD8D3D}" name="Chi_Pos" dataDxfId="63">
      <calculatedColumnFormula>IF(Table2[[#This Row],[Chi]]="","",RANK(Table2[[#This Row],[Chi]],Table2[Chi],0 ))</calculatedColumnFormula>
    </tableColumn>
    <tableColumn id="19" xr3:uid="{2600AD60-6C20-4361-86C4-1B166B2585E0}" name="Chi_Grade" dataDxfId="62">
      <calculatedColumnFormula>IF(Table2[[#This Row],[Chi]]="","",IF(Table2[[#This Row],[Chi]]&gt;=80,"A", IF(Table2[[#This Row],[Chi]]&gt;=70,"B", IF(Table2[[#This Row],[Chi]]&gt;=51,"C",IF(Table2[[#This Row],[Chi]]&gt;=40,"D","F")))))</calculatedColumnFormula>
    </tableColumn>
    <tableColumn id="20" xr3:uid="{ECC6309A-3545-459D-B256-82087268E590}" name="Eng_I" dataDxfId="61"/>
    <tableColumn id="21" xr3:uid="{3784E4DA-260D-4FC5-83DA-6746C5579461}" name="Eng_I2" dataDxfId="60"/>
    <tableColumn id="22" xr3:uid="{65542632-B0C9-4A7C-BED4-504ABCA8D4F4}" name="Eng" dataDxfId="59">
      <calculatedColumnFormula>IF(AND(Table2[[#This Row],[Eng_I]] = "",Table2[[#This Row],[Eng_I2]]=""),"",((Table2[[#This Row],[Eng_I]]+Table2[[#This Row],[Eng_I2]])/105)*100)</calculatedColumnFormula>
    </tableColumn>
    <tableColumn id="23" xr3:uid="{CB793432-A43C-4E16-AA7A-8437A98BC548}" name="Eng_Pos" dataDxfId="58">
      <calculatedColumnFormula>IF(Table2[[#This Row],[Eng]]="","",RANK(Table2[[#This Row],[Eng]],Table2[Eng],0 ))</calculatedColumnFormula>
    </tableColumn>
    <tableColumn id="24" xr3:uid="{A5353F5F-8763-4B0A-BF49-38E8EDCF2D56}" name="Eng_Grade" dataDxfId="57">
      <calculatedColumnFormula>IF(Table2[[#This Row],[Eng]]="","",IF(Table2[[#This Row],[Eng]]&gt;=80,"A", IF(Table2[[#This Row],[Eng]]&gt;=70,"B", IF(Table2[[#This Row],[Eng]]&gt;=51,"C",IF(Table2[[#This Row],[Eng]]&gt;=40,"D","F")))))</calculatedColumnFormula>
    </tableColumn>
    <tableColumn id="25" xr3:uid="{8A0CC09C-4116-44F8-9F8E-F28270C7A743}" name="Geo" dataDxfId="56"/>
    <tableColumn id="26" xr3:uid="{220D83DC-3CF0-4C6A-8804-29D3F2011813}" name="Geo_Pos" dataDxfId="55">
      <calculatedColumnFormula>IF(Table2[[#This Row],[Geo]]="","",RANK(Table2[[#This Row],[Geo]],Table2[Geo],0 ))</calculatedColumnFormula>
    </tableColumn>
    <tableColumn id="27" xr3:uid="{66283F43-B5D3-4378-B17B-C0E3DD55D8AC}" name="Geo_Grade" dataDxfId="54">
      <calculatedColumnFormula>IF(Table2[[#This Row],[Geo]]="","",IF(Table2[[#This Row],[Geo]]&gt;=80,"A", IF(Table2[[#This Row],[Geo]]&gt;=70,"B", IF(Table2[[#This Row],[Geo]]&gt;=51,"C",IF(Table2[[#This Row],[Geo]]&gt;=40,"D","F")))))</calculatedColumnFormula>
    </tableColumn>
    <tableColumn id="28" xr3:uid="{103E1638-9B71-48FF-AEBD-AD08C1D26E13}" name="His" dataDxfId="53"/>
    <tableColumn id="29" xr3:uid="{06B45910-8E56-47F6-9DF4-4D2E222F75E4}" name="His_Pos" dataDxfId="52">
      <calculatedColumnFormula>IF(Table2[[#This Row],[His]]="","",RANK(Table2[[#This Row],[His]],Table2[His],0 ))</calculatedColumnFormula>
    </tableColumn>
    <tableColumn id="30" xr3:uid="{AEB320FA-A527-452A-8D79-DB71EC9E0C5B}" name="His_Grade" dataDxfId="51">
      <calculatedColumnFormula>IF(Table2[[#This Row],[His]]="","",IF(Table2[[#This Row],[His]]&gt;=80,"A", IF(Table2[[#This Row],[His]]&gt;=70,"B", IF(Table2[[#This Row],[His]]&gt;=51,"C",IF(Table2[[#This Row],[His]]&gt;=40,"D","F")))))</calculatedColumnFormula>
    </tableColumn>
    <tableColumn id="31" xr3:uid="{C9063894-C2F0-4074-9DF3-6389024FE47B}" name="Maths" dataDxfId="50"/>
    <tableColumn id="32" xr3:uid="{EEC562CF-9C8F-454A-A1A6-AC0B60D05741}" name="Maths_Pos" dataDxfId="49">
      <calculatedColumnFormula>IF(Table2[[#This Row],[Maths]]="","",RANK(Table2[[#This Row],[Maths]],Table2[Maths],0 ))</calculatedColumnFormula>
    </tableColumn>
    <tableColumn id="33" xr3:uid="{77E294E6-AE53-43EF-B46E-22031DD8C832}" name="Maths_Grade" dataDxfId="48">
      <calculatedColumnFormula>IF(Table2[[#This Row],[Maths]]="","",IF(Table2[[#This Row],[Maths]]&gt;=80,"A", IF(Table2[[#This Row],[Maths]]&gt;=70,"B", IF(Table2[[#This Row],[Maths]]&gt;=51,"C",IF(Table2[[#This Row],[Maths]]&gt;=40,"D","F")))))</calculatedColumnFormula>
    </tableColumn>
    <tableColumn id="34" xr3:uid="{279F49C1-7F56-44F0-B485-F0A375B36561}" name="Phy" dataDxfId="47"/>
    <tableColumn id="35" xr3:uid="{5787BD2D-227C-4F94-A1E8-25EFD7C034CC}" name="Phy_Pos" dataDxfId="46">
      <calculatedColumnFormula>IF(Table2[[#This Row],[Phy]]="","",RANK(Table2[[#This Row],[Phy]],Table2[Phy],0 ))</calculatedColumnFormula>
    </tableColumn>
    <tableColumn id="36" xr3:uid="{827C3A60-8868-4673-9AFD-0206B6E4ADB7}" name="Phy_Grade" dataDxfId="45">
      <calculatedColumnFormula>IF(Table2[[#This Row],[Phy]]="","",IF(Table2[[#This Row],[Phy]]&gt;=80,"A", IF(Table2[[#This Row],[Phy]]&gt;=70,"B", IF(Table2[[#This Row],[Phy]]&gt;=51,"C",IF(Table2[[#This Row],[Phy]]&gt;=40,"D","F")))))</calculatedColumnFormula>
    </tableColumn>
    <tableColumn id="37" xr3:uid="{408B84D7-6332-430E-8C6A-F7CD2F07A1FA}" name="Sod" dataDxfId="44"/>
    <tableColumn id="38" xr3:uid="{B32C815E-A666-45D2-8700-E2E665FBF572}" name="Sod_Pos" dataDxfId="43">
      <calculatedColumnFormula>IF(Table2[[#This Row],[Sod]]="","",RANK(Table2[[#This Row],[Sod]],Table2[Sod],0 ))</calculatedColumnFormula>
    </tableColumn>
    <tableColumn id="39" xr3:uid="{85A3ABBB-A833-4672-AE12-49B37FFDDFB8}" name="Sod_Grade" dataDxfId="42">
      <calculatedColumnFormula>IF(Table2[[#This Row],[Sod]]="","",IF(Table2[[#This Row],[Sod]]&gt;=80,"A", IF(Table2[[#This Row],[Sod]]&gt;=70,"B", IF(Table2[[#This Row],[Sod]]&gt;=51,"C",IF(Table2[[#This Row],[Sod]]&gt;=40,"D","F")))))</calculatedColumnFormula>
    </tableColumn>
    <tableColumn id="40" xr3:uid="{2742F5F0-42FE-4D64-82BD-733DBFDA6B86}" name="Total" dataDxfId="41">
      <calculatedColumnFormula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calculatedColumnFormula>
    </tableColumn>
    <tableColumn id="41" xr3:uid="{6E97EC69-D04F-4F1A-B780-E00A754B62F9}" name="CPos" dataDxfId="40">
      <calculatedColumnFormula>IF(Table2[[#This Row],[Total]]="","",RANK(Table2[[#This Row],[Total]],Table2[Total],0 ))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8E84B-9734-47BB-A4F3-95CF09C7378A}" name="Table1" displayName="Table1" ref="A1:AK38" totalsRowShown="0" headerRowDxfId="39" dataDxfId="38">
  <autoFilter ref="A1:AK38" xr:uid="{1618E84B-9734-47BB-A4F3-95CF09C737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xr3:uid="{DEE59C86-0C8B-45F1-9BAE-65890DE8F917}" name="firstname" dataDxfId="37">
      <calculatedColumnFormula>Form3!A2</calculatedColumnFormula>
    </tableColumn>
    <tableColumn id="2" xr3:uid="{B6232214-010C-4CF9-8A8C-7F8B876A0C1A}" name="surname" dataDxfId="36">
      <calculatedColumnFormula>Form3!B2</calculatedColumnFormula>
    </tableColumn>
    <tableColumn id="3" xr3:uid="{F296F6B4-4C4D-42AF-8DB9-1587101DD6A8}" name="Agr" dataDxfId="35">
      <calculatedColumnFormula>IF(AND(Form3!C2&lt;&gt;"",Form3!D2&lt;&gt;""),ROUND(((Form3!C2+Form3!D2)/140)*100,0),"")</calculatedColumnFormula>
    </tableColumn>
    <tableColumn id="4" xr3:uid="{0FA6F803-47A2-4F9B-963A-201400B490B4}" name="Agr_Pos" dataDxfId="34">
      <calculatedColumnFormula>IF(Table1[[#This Row],[Agr]]="","",RANK(Table1[[#This Row],[Agr]],Table1[Agr],0))</calculatedColumnFormula>
    </tableColumn>
    <tableColumn id="5" xr3:uid="{C450E70B-187A-4A41-A2B9-4689EC145E3F}" name="Agr_Grade" dataDxfId="33">
      <calculatedColumnFormula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calculatedColumnFormula>
    </tableColumn>
    <tableColumn id="6" xr3:uid="{88359A2E-A966-47DC-9706-640C72E77794}" name="Bio" dataDxfId="32">
      <calculatedColumnFormula>IF(OR(Form3!E2&lt;&gt;"",Form3!F2&lt;&gt;""),ROUND(((Form3!E2+Form3!F2)/140)*100,0),"")</calculatedColumnFormula>
    </tableColumn>
    <tableColumn id="7" xr3:uid="{BD7A9BD8-4E3A-4C04-A2D3-22D07E583F61}" name="Bio_Pos" dataDxfId="31">
      <calculatedColumnFormula>IF(Table1[[#This Row],[Bio]]&lt;&gt;"",RANK(Table1[[#This Row],[Bio]],Table1[Bio],0),"")</calculatedColumnFormula>
    </tableColumn>
    <tableColumn id="8" xr3:uid="{C0C9232B-3D12-46E9-BABE-C609780FC8F1}" name="Bio_Grade" dataDxfId="30">
      <calculatedColumnFormula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calculatedColumnFormula>
    </tableColumn>
    <tableColumn id="9" xr3:uid="{6DF4509A-4606-4155-8A80-AC3AD0CC3169}" name="Chem" dataDxfId="29">
      <calculatedColumnFormula>IF(OR(Form3!G2&lt;&gt;"",Form3!H2&lt;&gt;""),ROUND(((Form3!G2+Form3!H2)/140)*100,0),"")</calculatedColumnFormula>
    </tableColumn>
    <tableColumn id="10" xr3:uid="{7DFCAF69-BF58-4E0C-AC78-29F77A60B346}" name="Chem_Pos" dataDxfId="28">
      <calculatedColumnFormula>IF(Table1[[#This Row],[Chem]]&lt;&gt;"",RANK(Table1[[#This Row],[Chem]],Table1[Chem],0),"")</calculatedColumnFormula>
    </tableColumn>
    <tableColumn id="11" xr3:uid="{2DE46129-E7C9-46AF-BC6F-52F4EBBE02A5}" name="Chem_Grade" dataDxfId="27">
      <calculatedColumnFormula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calculatedColumnFormula>
    </tableColumn>
    <tableColumn id="12" xr3:uid="{6448433A-AAD2-43C5-9A99-A14364B92CD1}" name="Chi" dataDxfId="26">
      <calculatedColumnFormula>IF(AND(Form3!I2&lt;&gt;"",Form3!J2&lt;&gt;"",Form3!K2&lt;&gt;""),ROUND(SUM(Form3!I2,Form3!J2,Form3!K2,)/220*100,0),"")</calculatedColumnFormula>
    </tableColumn>
    <tableColumn id="13" xr3:uid="{BBF03B42-D098-4FA2-BB85-86965BC14FFF}" name="Chi_Pos" dataDxfId="25">
      <calculatedColumnFormula>IF(Table1[[#This Row],[Chi]]&lt;&gt;"", RANK(Table1[[#This Row],[Chi]],Table1[Chi],0),"")</calculatedColumnFormula>
    </tableColumn>
    <tableColumn id="14" xr3:uid="{6C4EEB27-5726-4EB3-A35C-175F32D0F3BE}" name="Chi_Grade" dataDxfId="24">
      <calculatedColumnFormula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calculatedColumnFormula>
    </tableColumn>
    <tableColumn id="15" xr3:uid="{0DA5C40D-069B-40AB-89C9-6C673245F14D}" name="Eng" dataDxfId="23">
      <calculatedColumnFormula>IF(OR(Form3!L2&lt;&gt;"",Form3!M2&lt;&gt;"",Form3!N2&lt;&gt;""),ROUND(SUM(Form3!L2,Form3!M2, Form3!N2)/200*100,0),"")</calculatedColumnFormula>
    </tableColumn>
    <tableColumn id="16" xr3:uid="{1B61D502-B85A-4188-B8D9-0A8795BD41D3}" name="Eng_Pos" dataDxfId="22">
      <calculatedColumnFormula>IF(Table1[[#This Row],[Eng]]&lt;&gt;"",RANK(Table1[[#This Row],[Eng]],Table1[Eng],0),"")</calculatedColumnFormula>
    </tableColumn>
    <tableColumn id="17" xr3:uid="{BD459CB3-60BD-4B03-A580-74A813081268}" name="Eng_Grade" dataDxfId="21">
      <calculatedColumnFormula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calculatedColumnFormula>
    </tableColumn>
    <tableColumn id="18" xr3:uid="{4010668A-E693-4CCE-99D6-AC50A9F10811}" name="Geo" dataDxfId="20">
      <calculatedColumnFormula>IF(Form3!O2&lt;&gt;"",Form3!O2,"")</calculatedColumnFormula>
    </tableColumn>
    <tableColumn id="19" xr3:uid="{20D36BDC-9BDB-4F94-9D4E-2D6F69BE7DA0}" name="Geo_Pos" dataDxfId="19">
      <calculatedColumnFormula>IF(Table1[[#This Row],[Geo]]&lt;&gt;"",RANK(Table1[[#This Row],[Geo]],Table1[Geo],0),"")</calculatedColumnFormula>
    </tableColumn>
    <tableColumn id="20" xr3:uid="{EAEB5D74-CADC-4171-B94F-4C86CD5CC5FC}" name="Geo_Grade" dataDxfId="18">
      <calculatedColumnFormula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calculatedColumnFormula>
    </tableColumn>
    <tableColumn id="21" xr3:uid="{E90F21F5-5F2A-4ABE-9072-2C20360E8174}" name="His" dataDxfId="17">
      <calculatedColumnFormula>IF(Form3!Q2&lt;&gt;"",Form3!Q2,"")</calculatedColumnFormula>
    </tableColumn>
    <tableColumn id="22" xr3:uid="{A8DBC245-339D-4278-856C-8527F099F479}" name="His_Pos" dataDxfId="16">
      <calculatedColumnFormula>IF(Table1[[#This Row],[His]]&lt;&gt;"",RANK(Table1[[#This Row],[His]],Table1[His],0),"")</calculatedColumnFormula>
    </tableColumn>
    <tableColumn id="23" xr3:uid="{2B219B0B-F0FF-47E8-847A-DF2D2C979AAC}" name="His_Grade" dataDxfId="15">
      <calculatedColumnFormula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calculatedColumnFormula>
    </tableColumn>
    <tableColumn id="24" xr3:uid="{D3F425F9-DFD5-4BFF-8F02-B39431893C21}" name="Maths" dataDxfId="14">
      <calculatedColumnFormula>IF(OR(Form3!S2&lt;&gt;"",Form3!T2&lt;&gt;""),ROUND(((Form3!S2+Form3!T2)/200)*100,0),"")</calculatedColumnFormula>
    </tableColumn>
    <tableColumn id="25" xr3:uid="{040A861A-9B5D-4E63-951C-B881CCB5A86D}" name="Maths_Pos" dataDxfId="13">
      <calculatedColumnFormula>IF(Table1[[#This Row],[Maths]]&lt;&gt;"",RANK(Table1[[#This Row],[Maths]],Table1[Maths],0),"")</calculatedColumnFormula>
    </tableColumn>
    <tableColumn id="26" xr3:uid="{846AB8EB-718E-47EF-A10D-85F1FB984707}" name="Maths_Grade" dataDxfId="12">
      <calculatedColumnFormula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calculatedColumnFormula>
    </tableColumn>
    <tableColumn id="27" xr3:uid="{5AD357E9-FFB4-4E29-A06F-7FFE2B358A41}" name="Phy" dataDxfId="11">
      <calculatedColumnFormula>IF(OR(Form3!U2&lt;&gt;"",Form3!V2&lt;&gt;""),ROUND(((Form3!U2+Form3!V2)/200)*100,0),"")</calculatedColumnFormula>
    </tableColumn>
    <tableColumn id="28" xr3:uid="{93AE8ED0-B924-47BF-8E88-4FFC15EBC845}" name="Phy_Pos" dataDxfId="10">
      <calculatedColumnFormula>IF(Table1[[#This Row],[Phy]]&lt;&gt;"",RANK(Table1[[#This Row],[Phy]],Table1[Phy],0),"")</calculatedColumnFormula>
    </tableColumn>
    <tableColumn id="29" xr3:uid="{2A8CCA11-8448-41BA-B2E0-54E226F874F4}" name="Phy_Grade" dataDxfId="9">
      <calculatedColumnFormula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calculatedColumnFormula>
    </tableColumn>
    <tableColumn id="30" xr3:uid="{BB3661E2-78C8-4882-A81A-AE13D2CF781B}" name="Sod" dataDxfId="8">
      <calculatedColumnFormula>IF(Form3!W2&lt;&gt;"",Form3!W2,"")</calculatedColumnFormula>
    </tableColumn>
    <tableColumn id="31" xr3:uid="{517AEAA6-8E61-4191-96CC-C17EF0F862FE}" name="Sod_Pos" dataDxfId="7">
      <calculatedColumnFormula>IF(Table1[[#This Row],[Sod]]&lt;&gt;"",RANK(Table1[[#This Row],[Sod]],Table1[Sod],0),"")</calculatedColumnFormula>
    </tableColumn>
    <tableColumn id="32" xr3:uid="{1631951A-C313-4920-BC6A-7968DFC07306}" name="Sod_Grade" dataDxfId="6">
      <calculatedColumnFormula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calculatedColumnFormula>
    </tableColumn>
    <tableColumn id="33" xr3:uid="{A9F69D18-6F59-4ABF-8B20-ACAE2285D869}" name="Bk" dataDxfId="5">
      <calculatedColumnFormula>IF(OR(Form3!Y2&lt;&gt;"",Form3!Z2&lt;&gt;""),ROUND(((Form3!Y2+Form3!Z2)/150)*100,0),"")</calculatedColumnFormula>
    </tableColumn>
    <tableColumn id="34" xr3:uid="{123EC949-E483-46B2-8D1E-D04ED930A00A}" name="Bk_Pos" dataDxfId="4">
      <calculatedColumnFormula>IF(Table1[[#This Row],[Bk]]&lt;&gt;"",RANK(Table1[[#This Row],[Bk]],Table1[Bk],0), "")</calculatedColumnFormula>
    </tableColumn>
    <tableColumn id="35" xr3:uid="{A382C767-9333-420A-ABA4-AC7B2EA4846C}" name="Bk_Grade" dataDxfId="3">
      <calculatedColumnFormula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calculatedColumnFormula>
    </tableColumn>
    <tableColumn id="36" xr3:uid="{A5EA6F21-6160-4F86-BBFD-A6AC60346A3A}" name="English" dataDxfId="2">
      <calculatedColumnFormula>IF(Table1[[#This Row],[Eng]]&lt;=39, "Failed", "Passed")</calculatedColumnFormula>
    </tableColumn>
    <tableColumn id="37" xr3:uid="{D18CB6F1-B6C5-47B8-B0EE-9AED7C0591DC}" name="Passed_subject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0"/>
  <sheetViews>
    <sheetView workbookViewId="0">
      <pane xSplit="2" ySplit="1" topLeftCell="AH2" activePane="bottomRight" state="frozen"/>
      <selection pane="topRight" activeCell="C1" sqref="C1"/>
      <selection pane="bottomLeft" activeCell="A2" sqref="A2"/>
      <selection pane="bottomRight" activeCell="AQ4" sqref="AQ4"/>
    </sheetView>
  </sheetViews>
  <sheetFormatPr defaultRowHeight="15" x14ac:dyDescent="0.25"/>
  <cols>
    <col min="1" max="1" width="20.5703125" bestFit="1" customWidth="1"/>
    <col min="2" max="2" width="21" bestFit="1" customWidth="1"/>
    <col min="3" max="3" width="13.85546875" customWidth="1"/>
    <col min="4" max="4" width="16.28515625" customWidth="1"/>
    <col min="5" max="5" width="20.28515625" style="7" customWidth="1"/>
    <col min="7" max="7" width="14.7109375" customWidth="1"/>
    <col min="8" max="8" width="18.7109375" customWidth="1"/>
    <col min="9" max="9" width="8.42578125" customWidth="1"/>
    <col min="10" max="10" width="16" customWidth="1"/>
    <col min="11" max="12" width="20" customWidth="1"/>
    <col min="13" max="13" width="19.85546875" customWidth="1"/>
    <col min="14" max="14" width="23.85546875" customWidth="1"/>
    <col min="15" max="15" width="11" customWidth="1"/>
    <col min="16" max="16" width="12" customWidth="1"/>
    <col min="17" max="17" width="10.7109375" bestFit="1" customWidth="1"/>
    <col min="18" max="18" width="15.7109375" customWidth="1"/>
    <col min="19" max="19" width="19.7109375" customWidth="1"/>
    <col min="20" max="20" width="11.7109375" customWidth="1"/>
    <col min="21" max="21" width="13.7109375" customWidth="1"/>
    <col min="23" max="23" width="16.42578125" customWidth="1"/>
    <col min="24" max="24" width="20.42578125" style="7" customWidth="1"/>
    <col min="25" max="25" width="9.7109375" customWidth="1"/>
    <col min="26" max="26" width="17.28515625" customWidth="1"/>
    <col min="27" max="27" width="21.28515625" style="7" customWidth="1"/>
    <col min="29" max="29" width="15.7109375" customWidth="1"/>
    <col min="30" max="30" width="19.7109375" style="7" customWidth="1"/>
    <col min="31" max="31" width="13.28515625" customWidth="1"/>
    <col min="32" max="32" width="20.85546875" customWidth="1"/>
    <col min="33" max="33" width="24.85546875" style="7" customWidth="1"/>
    <col min="35" max="35" width="16.5703125" customWidth="1"/>
    <col min="36" max="36" width="20.5703125" style="7" customWidth="1"/>
    <col min="38" max="38" width="16.7109375" customWidth="1"/>
    <col min="39" max="39" width="20.7109375" customWidth="1"/>
    <col min="40" max="40" width="11.28515625" customWidth="1"/>
    <col min="41" max="41" width="10.85546875" customWidth="1"/>
  </cols>
  <sheetData>
    <row r="1" spans="1:42" ht="26.25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2" ht="26.25" x14ac:dyDescent="0.4">
      <c r="A2" s="4" t="s">
        <v>171</v>
      </c>
      <c r="B2" s="4" t="s">
        <v>84</v>
      </c>
      <c r="C2" s="4">
        <v>31</v>
      </c>
      <c r="D2" s="4">
        <f>IF(Table2[[#This Row],[Agr]] = "","",RANK(Table2[[#This Row],[Agr]],Table2[Agr],0))</f>
        <v>11</v>
      </c>
      <c r="E2" s="6" t="str">
        <f>IF(Table2[[#This Row],[Agr]]="","",IF(Table2[[#This Row],[Agr]]&gt;=80,"A", IF(Table2[[#This Row],[Agr]]&gt;=70,"B", IF(Table2[[#This Row],[Agr]]&gt;=51,"C",IF(Table2[[#This Row],[Agr]]&gt;=40,"D","F")))))</f>
        <v>F</v>
      </c>
      <c r="F2" s="4">
        <v>46</v>
      </c>
      <c r="G2" s="4">
        <f>IF(Table2[[#This Row],[Bk]] = "", "",RANK(Table2[[#This Row],[Bk]],Table2[Bk],0))</f>
        <v>9</v>
      </c>
      <c r="H2" s="4" t="str">
        <f>IF(Table2[[#This Row],[Bk]]="","",IF(Table2[[#This Row],[Bk]]&gt;=80,"A", IF(Table2[[#This Row],[Bk]]&gt;=70,"B", IF(Table2[[#This Row],[Bk]]&gt;=51,"C",IF(Table2[[#This Row],[Bk]]&gt;=40,"D","F")))))</f>
        <v>D</v>
      </c>
      <c r="I2" s="4">
        <v>55</v>
      </c>
      <c r="J2" s="4">
        <f>IF(Table2[[#This Row],[Bio]]="","",RANK(Table2[[#This Row],[Bio]],Table2[Bio],0 ))</f>
        <v>5</v>
      </c>
      <c r="K2" s="4" t="str">
        <f>IF(Table2[[#This Row],[Bio]]="","",IF(Table2[[#This Row],[Bio]]&gt;=80,"A", IF(Table2[[#This Row],[Bio]]&gt;=70,"B", IF(Table2[[#This Row],[Bio]]&gt;=51,"C",IF(Table2[[#This Row],[Bio]]&gt;=40,"D","F")))))</f>
        <v>C</v>
      </c>
      <c r="L2" s="4">
        <v>49</v>
      </c>
      <c r="M2" s="4">
        <f>IF(Table2[[#This Row],[Chem]]="","",RANK(Table2[[#This Row],[Chem]],Table2[Chem],0 ))</f>
        <v>5</v>
      </c>
      <c r="N2" s="4" t="str">
        <f>IF(Table2[[#This Row],[Chem]]="","",IF(Table2[[#This Row],[Chem]]&gt;=80,"A", IF(Table2[[#This Row],[Chem]]&gt;=70,"B", IF(Table2[[#This Row],[Chem]]&gt;=51,"C",IF(Table2[[#This Row],[Chem]]&gt;=40,"D","F")))))</f>
        <v>D</v>
      </c>
      <c r="O2" s="4">
        <v>35</v>
      </c>
      <c r="P2" s="4">
        <v>32</v>
      </c>
      <c r="Q2" s="4">
        <f>IF(AND(Table2[[#This Row],[Chi_I]]&lt;&gt;"",Table2[[#This Row],[Chi_II]]&lt;&gt;""),SUM(Table2[[#This Row],[Chi_I]],Table2[[#This Row],[Chi_II]]),"")</f>
        <v>67</v>
      </c>
      <c r="R2" s="4">
        <f>IF(Table2[[#This Row],[Chi]]="","",RANK(Table2[[#This Row],[Chi]],Table2[Chi],0 ))</f>
        <v>7</v>
      </c>
      <c r="S2" s="4" t="str">
        <f>IF(Table2[[#This Row],[Chi]]="","",IF(Table2[[#This Row],[Chi]]&gt;=80,"A", IF(Table2[[#This Row],[Chi]]&gt;=70,"B", IF(Table2[[#This Row],[Chi]]&gt;=51,"C",IF(Table2[[#This Row],[Chi]]&gt;=40,"D","F")))))</f>
        <v>C</v>
      </c>
      <c r="T2" s="4">
        <v>24</v>
      </c>
      <c r="U2" s="4">
        <v>12</v>
      </c>
      <c r="V2" s="4">
        <f>IF(AND(Table2[[#This Row],[Eng_I]] = "",Table2[[#This Row],[Eng_I2]]=""),"",((Table2[[#This Row],[Eng_I]]+Table2[[#This Row],[Eng_I2]])/105)*100)</f>
        <v>34.285714285714285</v>
      </c>
      <c r="W2" s="4">
        <f>IF(Table2[[#This Row],[Eng]]="","",RANK(Table2[[#This Row],[Eng]],Table2[Eng],0 ))</f>
        <v>9</v>
      </c>
      <c r="X2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" s="4">
        <v>60</v>
      </c>
      <c r="Z2" s="4">
        <f>IF(Table2[[#This Row],[Geo]]="","",RANK(Table2[[#This Row],[Geo]],Table2[Geo],0 ))</f>
        <v>2</v>
      </c>
      <c r="AA2" s="6" t="str">
        <f>IF(Table2[[#This Row],[Geo]]="","",IF(Table2[[#This Row],[Geo]]&gt;=80,"A", IF(Table2[[#This Row],[Geo]]&gt;=70,"B", IF(Table2[[#This Row],[Geo]]&gt;=51,"C",IF(Table2[[#This Row],[Geo]]&gt;=40,"D","F")))))</f>
        <v>C</v>
      </c>
      <c r="AB2" s="4">
        <v>32</v>
      </c>
      <c r="AC2" s="4">
        <f>IF(Table2[[#This Row],[His]]="","",RANK(Table2[[#This Row],[His]],Table2[His],0 ))</f>
        <v>17</v>
      </c>
      <c r="AD2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2" s="4">
        <v>33</v>
      </c>
      <c r="AF2" s="4">
        <f>IF(Table2[[#This Row],[Maths]]="","",RANK(Table2[[#This Row],[Maths]],Table2[Maths],0 ))</f>
        <v>5</v>
      </c>
      <c r="AG2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" s="4">
        <v>20</v>
      </c>
      <c r="AI2" s="4">
        <f>IF(Table2[[#This Row],[Phy]]="","",RANK(Table2[[#This Row],[Phy]],Table2[Phy],0 ))</f>
        <v>17</v>
      </c>
      <c r="AJ2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" s="4">
        <v>48</v>
      </c>
      <c r="AL2" s="4">
        <f>IF(Table2[[#This Row],[Sod]]="","",RANK(Table2[[#This Row],[Sod]],Table2[Sod],0 ))</f>
        <v>6</v>
      </c>
      <c r="AM2" s="4" t="str">
        <f>IF(Table2[[#This Row],[Sod]]="","",IF(Table2[[#This Row],[Sod]]&gt;=80,"A", IF(Table2[[#This Row],[Sod]]&gt;=70,"B", IF(Table2[[#This Row],[Sod]]&gt;=51,"C",IF(Table2[[#This Row],[Sod]]&gt;=40,"D","F")))))</f>
        <v>D</v>
      </c>
      <c r="AN2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475.28571428571428</v>
      </c>
      <c r="AO2" s="4">
        <f>IF(Table2[[#This Row],[Total]]="","",RANK(Table2[[#This Row],[Total]],Table2[Total],0 ))</f>
        <v>6</v>
      </c>
    </row>
    <row r="3" spans="1:42" ht="26.25" x14ac:dyDescent="0.4">
      <c r="A3" s="4" t="s">
        <v>139</v>
      </c>
      <c r="B3" s="4" t="s">
        <v>140</v>
      </c>
      <c r="C3" s="4">
        <v>24</v>
      </c>
      <c r="D3" s="4">
        <f>IF(Table2[[#This Row],[Agr]] = "","",RANK(Table2[[#This Row],[Agr]],Table2[Agr],0))</f>
        <v>18</v>
      </c>
      <c r="E3" s="6" t="str">
        <f>IF(Table2[[#This Row],[Agr]]="","",IF(Table2[[#This Row],[Agr]]&gt;=80,"A", IF(Table2[[#This Row],[Agr]]&gt;=70,"B", IF(Table2[[#This Row],[Agr]]&gt;=51,"C",IF(Table2[[#This Row],[Agr]]&gt;=40,"D","F")))))</f>
        <v>F</v>
      </c>
      <c r="F3" s="4">
        <v>46</v>
      </c>
      <c r="G3" s="4">
        <f>IF(Table2[[#This Row],[Bk]] = "", "",RANK(Table2[[#This Row],[Bk]],Table2[Bk],0))</f>
        <v>9</v>
      </c>
      <c r="H3" s="4" t="str">
        <f>IF(Table2[[#This Row],[Bk]]="","",IF(Table2[[#This Row],[Bk]]&gt;=80,"A", IF(Table2[[#This Row],[Bk]]&gt;=70,"B", IF(Table2[[#This Row],[Bk]]&gt;=51,"C",IF(Table2[[#This Row],[Bk]]&gt;=40,"D","F")))))</f>
        <v>D</v>
      </c>
      <c r="I3" s="4">
        <v>50</v>
      </c>
      <c r="J3" s="4">
        <f>IF(Table2[[#This Row],[Bio]]="","",RANK(Table2[[#This Row],[Bio]],Table2[Bio],0 ))</f>
        <v>7</v>
      </c>
      <c r="K3" s="4" t="str">
        <f>IF(Table2[[#This Row],[Bio]]="","",IF(Table2[[#This Row],[Bio]]&gt;=80,"A", IF(Table2[[#This Row],[Bio]]&gt;=70,"B", IF(Table2[[#This Row],[Bio]]&gt;=51,"C",IF(Table2[[#This Row],[Bio]]&gt;=40,"D","F")))))</f>
        <v>D</v>
      </c>
      <c r="L3" s="4">
        <v>42</v>
      </c>
      <c r="M3" s="4">
        <f>IF(Table2[[#This Row],[Chem]]="","",RANK(Table2[[#This Row],[Chem]],Table2[Chem],0 ))</f>
        <v>6</v>
      </c>
      <c r="N3" s="4" t="str">
        <f>IF(Table2[[#This Row],[Chem]]="","",IF(Table2[[#This Row],[Chem]]&gt;=80,"A", IF(Table2[[#This Row],[Chem]]&gt;=70,"B", IF(Table2[[#This Row],[Chem]]&gt;=51,"C",IF(Table2[[#This Row],[Chem]]&gt;=40,"D","F")))))</f>
        <v>D</v>
      </c>
      <c r="O3" s="4">
        <v>28</v>
      </c>
      <c r="P3" s="4">
        <v>19</v>
      </c>
      <c r="Q3" s="4">
        <f>IF(AND(Table2[[#This Row],[Chi_I]]&lt;&gt;"",Table2[[#This Row],[Chi_II]]&lt;&gt;""),SUM(Table2[[#This Row],[Chi_I]],Table2[[#This Row],[Chi_II]]),"")</f>
        <v>47</v>
      </c>
      <c r="R3" s="4">
        <f>IF(Table2[[#This Row],[Chi]]="","",RANK(Table2[[#This Row],[Chi]],Table2[Chi],0 ))</f>
        <v>24</v>
      </c>
      <c r="S3" s="4" t="str">
        <f>IF(Table2[[#This Row],[Chi]]="","",IF(Table2[[#This Row],[Chi]]&gt;=80,"A", IF(Table2[[#This Row],[Chi]]&gt;=70,"B", IF(Table2[[#This Row],[Chi]]&gt;=51,"C",IF(Table2[[#This Row],[Chi]]&gt;=40,"D","F")))))</f>
        <v>D</v>
      </c>
      <c r="T3" s="4">
        <v>9</v>
      </c>
      <c r="U3" s="4">
        <v>12</v>
      </c>
      <c r="V3" s="4">
        <f>IF(AND(Table2[[#This Row],[Eng_I]] = "",Table2[[#This Row],[Eng_I2]]=""),"",((Table2[[#This Row],[Eng_I]]+Table2[[#This Row],[Eng_I2]])/105)*100)</f>
        <v>20</v>
      </c>
      <c r="W3" s="4">
        <f>IF(Table2[[#This Row],[Eng]]="","",RANK(Table2[[#This Row],[Eng]],Table2[Eng],0 ))</f>
        <v>26</v>
      </c>
      <c r="X3" s="6" t="str">
        <f>IF(Table2[[#This Row],[Eng]]="","",IF(Table2[[#This Row],[Eng]]&gt;=80,"A", IF(Table2[[#This Row],[Eng]]&gt;=70,"B", IF(Table2[[#This Row],[Eng]]&gt;=51,"C",IF(Table2[[#This Row],[Eng]]&gt;=40,"D","F")))))</f>
        <v>F</v>
      </c>
      <c r="Y3" s="4">
        <v>38</v>
      </c>
      <c r="Z3" s="4">
        <f>IF(Table2[[#This Row],[Geo]]="","",RANK(Table2[[#This Row],[Geo]],Table2[Geo],0 ))</f>
        <v>17</v>
      </c>
      <c r="AA3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3" s="4">
        <v>31</v>
      </c>
      <c r="AC3" s="4">
        <f>IF(Table2[[#This Row],[His]]="","",RANK(Table2[[#This Row],[His]],Table2[His],0 ))</f>
        <v>19</v>
      </c>
      <c r="AD3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3" s="4">
        <v>36</v>
      </c>
      <c r="AF3" s="4">
        <f>IF(Table2[[#This Row],[Maths]]="","",RANK(Table2[[#This Row],[Maths]],Table2[Maths],0 ))</f>
        <v>3</v>
      </c>
      <c r="AG3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3" s="4">
        <v>24</v>
      </c>
      <c r="AI3" s="4">
        <f>IF(Table2[[#This Row],[Phy]]="","",RANK(Table2[[#This Row],[Phy]],Table2[Phy],0 ))</f>
        <v>9</v>
      </c>
      <c r="AJ3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3" s="4">
        <v>27</v>
      </c>
      <c r="AL3" s="4">
        <f>IF(Table2[[#This Row],[Sod]]="","",RANK(Table2[[#This Row],[Sod]],Table2[Sod],0 ))</f>
        <v>19</v>
      </c>
      <c r="AM3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3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385</v>
      </c>
      <c r="AO3" s="4">
        <f>IF(Table2[[#This Row],[Total]]="","",RANK(Table2[[#This Row],[Total]],Table2[Total],0 ))</f>
        <v>15</v>
      </c>
    </row>
    <row r="4" spans="1:42" ht="26.25" x14ac:dyDescent="0.4">
      <c r="A4" s="4" t="s">
        <v>155</v>
      </c>
      <c r="B4" s="4" t="s">
        <v>156</v>
      </c>
      <c r="C4" s="4">
        <v>26</v>
      </c>
      <c r="D4" s="4">
        <f>IF(Table2[[#This Row],[Agr]] = "","",RANK(Table2[[#This Row],[Agr]],Table2[Agr],0))</f>
        <v>16</v>
      </c>
      <c r="E4" s="6" t="str">
        <f>IF(Table2[[#This Row],[Agr]]="","",IF(Table2[[#This Row],[Agr]]&gt;=80,"A", IF(Table2[[#This Row],[Agr]]&gt;=70,"B", IF(Table2[[#This Row],[Agr]]&gt;=51,"C",IF(Table2[[#This Row],[Agr]]&gt;=40,"D","F")))))</f>
        <v>F</v>
      </c>
      <c r="F4" s="4">
        <v>69</v>
      </c>
      <c r="G4" s="4">
        <f>IF(Table2[[#This Row],[Bk]] = "", "",RANK(Table2[[#This Row],[Bk]],Table2[Bk],0))</f>
        <v>4</v>
      </c>
      <c r="H4" s="4" t="str">
        <f>IF(Table2[[#This Row],[Bk]]="","",IF(Table2[[#This Row],[Bk]]&gt;=80,"A", IF(Table2[[#This Row],[Bk]]&gt;=70,"B", IF(Table2[[#This Row],[Bk]]&gt;=51,"C",IF(Table2[[#This Row],[Bk]]&gt;=40,"D","F")))))</f>
        <v>C</v>
      </c>
      <c r="I4" s="4">
        <v>40</v>
      </c>
      <c r="J4" s="4">
        <f>IF(Table2[[#This Row],[Bio]]="","",RANK(Table2[[#This Row],[Bio]],Table2[Bio],0 ))</f>
        <v>16</v>
      </c>
      <c r="K4" s="4" t="str">
        <f>IF(Table2[[#This Row],[Bio]]="","",IF(Table2[[#This Row],[Bio]]&gt;=80,"A", IF(Table2[[#This Row],[Bio]]&gt;=70,"B", IF(Table2[[#This Row],[Bio]]&gt;=51,"C",IF(Table2[[#This Row],[Bio]]&gt;=40,"D","F")))))</f>
        <v>D</v>
      </c>
      <c r="L4" s="4">
        <v>32</v>
      </c>
      <c r="M4" s="4">
        <f>IF(Table2[[#This Row],[Chem]]="","",RANK(Table2[[#This Row],[Chem]],Table2[Chem],0 ))</f>
        <v>15</v>
      </c>
      <c r="N4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4" s="4">
        <v>29</v>
      </c>
      <c r="P4" s="4">
        <v>33</v>
      </c>
      <c r="Q4" s="4">
        <f>IF(AND(Table2[[#This Row],[Chi_I]]&lt;&gt;"",Table2[[#This Row],[Chi_II]]&lt;&gt;""),SUM(Table2[[#This Row],[Chi_I]],Table2[[#This Row],[Chi_II]]),"")</f>
        <v>62</v>
      </c>
      <c r="R4" s="4">
        <f>IF(Table2[[#This Row],[Chi]]="","",RANK(Table2[[#This Row],[Chi]],Table2[Chi],0 ))</f>
        <v>12</v>
      </c>
      <c r="S4" s="4" t="str">
        <f>IF(Table2[[#This Row],[Chi]]="","",IF(Table2[[#This Row],[Chi]]&gt;=80,"A", IF(Table2[[#This Row],[Chi]]&gt;=70,"B", IF(Table2[[#This Row],[Chi]]&gt;=51,"C",IF(Table2[[#This Row],[Chi]]&gt;=40,"D","F")))))</f>
        <v>C</v>
      </c>
      <c r="T4" s="4">
        <v>20</v>
      </c>
      <c r="U4" s="4">
        <v>20</v>
      </c>
      <c r="V4" s="4">
        <f>IF(AND(Table2[[#This Row],[Eng_I]] = "",Table2[[#This Row],[Eng_I2]]=""),"",((Table2[[#This Row],[Eng_I]]+Table2[[#This Row],[Eng_I2]])/105)*100)</f>
        <v>38.095238095238095</v>
      </c>
      <c r="W4" s="4">
        <f>IF(Table2[[#This Row],[Eng]]="","",RANK(Table2[[#This Row],[Eng]],Table2[Eng],0 ))</f>
        <v>7</v>
      </c>
      <c r="X4" s="6" t="str">
        <f>IF(Table2[[#This Row],[Eng]]="","",IF(Table2[[#This Row],[Eng]]&gt;=80,"A", IF(Table2[[#This Row],[Eng]]&gt;=70,"B", IF(Table2[[#This Row],[Eng]]&gt;=51,"C",IF(Table2[[#This Row],[Eng]]&gt;=40,"D","F")))))</f>
        <v>F</v>
      </c>
      <c r="Y4" s="4">
        <v>41</v>
      </c>
      <c r="Z4" s="4">
        <f>IF(Table2[[#This Row],[Geo]]="","",RANK(Table2[[#This Row],[Geo]],Table2[Geo],0 ))</f>
        <v>13</v>
      </c>
      <c r="AA4" s="6" t="str">
        <f>IF(Table2[[#This Row],[Geo]]="","",IF(Table2[[#This Row],[Geo]]&gt;=80,"A", IF(Table2[[#This Row],[Geo]]&gt;=70,"B", IF(Table2[[#This Row],[Geo]]&gt;=51,"C",IF(Table2[[#This Row],[Geo]]&gt;=40,"D","F")))))</f>
        <v>D</v>
      </c>
      <c r="AB4" s="4">
        <v>45</v>
      </c>
      <c r="AC4" s="4">
        <f>IF(Table2[[#This Row],[His]]="","",RANK(Table2[[#This Row],[His]],Table2[His],0 ))</f>
        <v>7</v>
      </c>
      <c r="AD4" s="6" t="str">
        <f>IF(Table2[[#This Row],[His]]="","",IF(Table2[[#This Row],[His]]&gt;=80,"A", IF(Table2[[#This Row],[His]]&gt;=70,"B", IF(Table2[[#This Row],[His]]&gt;=51,"C",IF(Table2[[#This Row],[His]]&gt;=40,"D","F")))))</f>
        <v>D</v>
      </c>
      <c r="AE4" s="4">
        <v>22</v>
      </c>
      <c r="AF4" s="4">
        <f>IF(Table2[[#This Row],[Maths]]="","",RANK(Table2[[#This Row],[Maths]],Table2[Maths],0 ))</f>
        <v>14</v>
      </c>
      <c r="AG4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4" s="4">
        <v>28</v>
      </c>
      <c r="AI4" s="4">
        <f>IF(Table2[[#This Row],[Phy]]="","",RANK(Table2[[#This Row],[Phy]],Table2[Phy],0 ))</f>
        <v>5</v>
      </c>
      <c r="AJ4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4" s="4">
        <v>42</v>
      </c>
      <c r="AL4" s="4">
        <f>IF(Table2[[#This Row],[Sod]]="","",RANK(Table2[[#This Row],[Sod]],Table2[Sod],0 ))</f>
        <v>10</v>
      </c>
      <c r="AM4" s="4" t="str">
        <f>IF(Table2[[#This Row],[Sod]]="","",IF(Table2[[#This Row],[Sod]]&gt;=80,"A", IF(Table2[[#This Row],[Sod]]&gt;=70,"B", IF(Table2[[#This Row],[Sod]]&gt;=51,"C",IF(Table2[[#This Row],[Sod]]&gt;=40,"D","F")))))</f>
        <v>D</v>
      </c>
      <c r="AN4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445.09523809523807</v>
      </c>
      <c r="AO4" s="4">
        <f>IF(Table2[[#This Row],[Total]]="","",RANK(Table2[[#This Row],[Total]],Table2[Total],0 ))</f>
        <v>9</v>
      </c>
    </row>
    <row r="5" spans="1:42" ht="26.25" x14ac:dyDescent="0.4">
      <c r="A5" s="4" t="s">
        <v>163</v>
      </c>
      <c r="B5" s="4" t="s">
        <v>164</v>
      </c>
      <c r="C5" s="4">
        <v>29</v>
      </c>
      <c r="D5" s="4">
        <f>IF(Table2[[#This Row],[Agr]] = "","",RANK(Table2[[#This Row],[Agr]],Table2[Agr],0))</f>
        <v>15</v>
      </c>
      <c r="E5" s="6" t="str">
        <f>IF(Table2[[#This Row],[Agr]]="","",IF(Table2[[#This Row],[Agr]]&gt;=80,"A", IF(Table2[[#This Row],[Agr]]&gt;=70,"B", IF(Table2[[#This Row],[Agr]]&gt;=51,"C",IF(Table2[[#This Row],[Agr]]&gt;=40,"D","F")))))</f>
        <v>F</v>
      </c>
      <c r="F5" s="4">
        <v>40</v>
      </c>
      <c r="G5" s="4">
        <f>IF(Table2[[#This Row],[Bk]] = "", "",RANK(Table2[[#This Row],[Bk]],Table2[Bk],0))</f>
        <v>12</v>
      </c>
      <c r="H5" s="4" t="str">
        <f>IF(Table2[[#This Row],[Bk]]="","",IF(Table2[[#This Row],[Bk]]&gt;=80,"A", IF(Table2[[#This Row],[Bk]]&gt;=70,"B", IF(Table2[[#This Row],[Bk]]&gt;=51,"C",IF(Table2[[#This Row],[Bk]]&gt;=40,"D","F")))))</f>
        <v>D</v>
      </c>
      <c r="I5" s="4">
        <v>34</v>
      </c>
      <c r="J5" s="4">
        <f>IF(Table2[[#This Row],[Bio]]="","",RANK(Table2[[#This Row],[Bio]],Table2[Bio],0 ))</f>
        <v>23</v>
      </c>
      <c r="K5" s="4" t="str">
        <f>IF(Table2[[#This Row],[Bio]]="","",IF(Table2[[#This Row],[Bio]]&gt;=80,"A", IF(Table2[[#This Row],[Bio]]&gt;=70,"B", IF(Table2[[#This Row],[Bio]]&gt;=51,"C",IF(Table2[[#This Row],[Bio]]&gt;=40,"D","F")))))</f>
        <v>F</v>
      </c>
      <c r="L5" s="4">
        <v>24</v>
      </c>
      <c r="M5" s="4">
        <f>IF(Table2[[#This Row],[Chem]]="","",RANK(Table2[[#This Row],[Chem]],Table2[Chem],0 ))</f>
        <v>23</v>
      </c>
      <c r="N5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5" s="4">
        <v>31</v>
      </c>
      <c r="P5" s="4">
        <v>28</v>
      </c>
      <c r="Q5" s="4">
        <f>IF(AND(Table2[[#This Row],[Chi_I]]&lt;&gt;"",Table2[[#This Row],[Chi_II]]&lt;&gt;""),SUM(Table2[[#This Row],[Chi_I]],Table2[[#This Row],[Chi_II]]),"")</f>
        <v>59</v>
      </c>
      <c r="R5" s="4">
        <f>IF(Table2[[#This Row],[Chi]]="","",RANK(Table2[[#This Row],[Chi]],Table2[Chi],0 ))</f>
        <v>17</v>
      </c>
      <c r="S5" s="4" t="str">
        <f>IF(Table2[[#This Row],[Chi]]="","",IF(Table2[[#This Row],[Chi]]&gt;=80,"A", IF(Table2[[#This Row],[Chi]]&gt;=70,"B", IF(Table2[[#This Row],[Chi]]&gt;=51,"C",IF(Table2[[#This Row],[Chi]]&gt;=40,"D","F")))))</f>
        <v>C</v>
      </c>
      <c r="T5" s="4">
        <v>15</v>
      </c>
      <c r="U5" s="4">
        <v>15</v>
      </c>
      <c r="V5" s="4">
        <f>IF(AND(Table2[[#This Row],[Eng_I]] = "",Table2[[#This Row],[Eng_I2]]=""),"",((Table2[[#This Row],[Eng_I]]+Table2[[#This Row],[Eng_I2]])/105)*100)</f>
        <v>28.571428571428569</v>
      </c>
      <c r="W5" s="4">
        <f>IF(Table2[[#This Row],[Eng]]="","",RANK(Table2[[#This Row],[Eng]],Table2[Eng],0 ))</f>
        <v>15</v>
      </c>
      <c r="X5" s="6" t="str">
        <f>IF(Table2[[#This Row],[Eng]]="","",IF(Table2[[#This Row],[Eng]]&gt;=80,"A", IF(Table2[[#This Row],[Eng]]&gt;=70,"B", IF(Table2[[#This Row],[Eng]]&gt;=51,"C",IF(Table2[[#This Row],[Eng]]&gt;=40,"D","F")))))</f>
        <v>F</v>
      </c>
      <c r="Y5" s="4">
        <v>36</v>
      </c>
      <c r="Z5" s="4">
        <f>IF(Table2[[#This Row],[Geo]]="","",RANK(Table2[[#This Row],[Geo]],Table2[Geo],0 ))</f>
        <v>20</v>
      </c>
      <c r="AA5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5" s="4">
        <v>18</v>
      </c>
      <c r="AC5" s="4">
        <f>IF(Table2[[#This Row],[His]]="","",RANK(Table2[[#This Row],[His]],Table2[His],0 ))</f>
        <v>24</v>
      </c>
      <c r="AD5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5" s="4">
        <v>19</v>
      </c>
      <c r="AF5" s="4">
        <f>IF(Table2[[#This Row],[Maths]]="","",RANK(Table2[[#This Row],[Maths]],Table2[Maths],0 ))</f>
        <v>15</v>
      </c>
      <c r="AG5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5" s="4"/>
      <c r="AI5" s="4" t="str">
        <f>IF(Table2[[#This Row],[Phy]]="","",RANK(Table2[[#This Row],[Phy]],Table2[Phy],0 ))</f>
        <v/>
      </c>
      <c r="AJ5" s="6" t="str">
        <f>IF(Table2[[#This Row],[Phy]]="","",IF(Table2[[#This Row],[Phy]]&gt;=80,"A", IF(Table2[[#This Row],[Phy]]&gt;=70,"B", IF(Table2[[#This Row],[Phy]]&gt;=51,"C",IF(Table2[[#This Row],[Phy]]&gt;=40,"D","F")))))</f>
        <v/>
      </c>
      <c r="AK5" s="4"/>
      <c r="AL5" s="4" t="str">
        <f>IF(Table2[[#This Row],[Sod]]="","",RANK(Table2[[#This Row],[Sod]],Table2[Sod],0 ))</f>
        <v/>
      </c>
      <c r="AM5" s="4" t="str">
        <f>IF(Table2[[#This Row],[Sod]]="","",IF(Table2[[#This Row],[Sod]]&gt;=80,"A", IF(Table2[[#This Row],[Sod]]&gt;=70,"B", IF(Table2[[#This Row],[Sod]]&gt;=51,"C",IF(Table2[[#This Row],[Sod]]&gt;=40,"D","F")))))</f>
        <v/>
      </c>
      <c r="AN5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287.57142857142856</v>
      </c>
      <c r="AO5" s="4">
        <f>IF(Table2[[#This Row],[Total]]="","",RANK(Table2[[#This Row],[Total]],Table2[Total],0 ))</f>
        <v>24</v>
      </c>
      <c r="AP5" s="12"/>
    </row>
    <row r="6" spans="1:42" ht="26.25" x14ac:dyDescent="0.4">
      <c r="A6" s="4" t="s">
        <v>144</v>
      </c>
      <c r="B6" s="4" t="s">
        <v>145</v>
      </c>
      <c r="C6" s="4">
        <v>32</v>
      </c>
      <c r="D6" s="4">
        <f>IF(Table2[[#This Row],[Agr]] = "","",RANK(Table2[[#This Row],[Agr]],Table2[Agr],0))</f>
        <v>9</v>
      </c>
      <c r="E6" s="6" t="str">
        <f>IF(Table2[[#This Row],[Agr]]="","",IF(Table2[[#This Row],[Agr]]&gt;=80,"A", IF(Table2[[#This Row],[Agr]]&gt;=70,"B", IF(Table2[[#This Row],[Agr]]&gt;=51,"C",IF(Table2[[#This Row],[Agr]]&gt;=40,"D","F")))))</f>
        <v>F</v>
      </c>
      <c r="F6" s="4">
        <v>24</v>
      </c>
      <c r="G6" s="4">
        <f>IF(Table2[[#This Row],[Bk]] = "", "",RANK(Table2[[#This Row],[Bk]],Table2[Bk],0))</f>
        <v>22</v>
      </c>
      <c r="H6" s="4" t="str">
        <f>IF(Table2[[#This Row],[Bk]]="","",IF(Table2[[#This Row],[Bk]]&gt;=80,"A", IF(Table2[[#This Row],[Bk]]&gt;=70,"B", IF(Table2[[#This Row],[Bk]]&gt;=51,"C",IF(Table2[[#This Row],[Bk]]&gt;=40,"D","F")))))</f>
        <v>F</v>
      </c>
      <c r="I6" s="4">
        <v>46</v>
      </c>
      <c r="J6" s="4">
        <f>IF(Table2[[#This Row],[Bio]]="","",RANK(Table2[[#This Row],[Bio]],Table2[Bio],0 ))</f>
        <v>11</v>
      </c>
      <c r="K6" s="4" t="str">
        <f>IF(Table2[[#This Row],[Bio]]="","",IF(Table2[[#This Row],[Bio]]&gt;=80,"A", IF(Table2[[#This Row],[Bio]]&gt;=70,"B", IF(Table2[[#This Row],[Bio]]&gt;=51,"C",IF(Table2[[#This Row],[Bio]]&gt;=40,"D","F")))))</f>
        <v>D</v>
      </c>
      <c r="L6" s="4">
        <v>39</v>
      </c>
      <c r="M6" s="4">
        <f>IF(Table2[[#This Row],[Chem]]="","",RANK(Table2[[#This Row],[Chem]],Table2[Chem],0 ))</f>
        <v>11</v>
      </c>
      <c r="N6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6" s="4">
        <v>31</v>
      </c>
      <c r="P6" s="4">
        <v>35</v>
      </c>
      <c r="Q6" s="4">
        <f>IF(AND(Table2[[#This Row],[Chi_I]]&lt;&gt;"",Table2[[#This Row],[Chi_II]]&lt;&gt;""),SUM(Table2[[#This Row],[Chi_I]],Table2[[#This Row],[Chi_II]]),"")</f>
        <v>66</v>
      </c>
      <c r="R6" s="4">
        <f>IF(Table2[[#This Row],[Chi]]="","",RANK(Table2[[#This Row],[Chi]],Table2[Chi],0 ))</f>
        <v>9</v>
      </c>
      <c r="S6" s="4" t="str">
        <f>IF(Table2[[#This Row],[Chi]]="","",IF(Table2[[#This Row],[Chi]]&gt;=80,"A", IF(Table2[[#This Row],[Chi]]&gt;=70,"B", IF(Table2[[#This Row],[Chi]]&gt;=51,"C",IF(Table2[[#This Row],[Chi]]&gt;=40,"D","F")))))</f>
        <v>C</v>
      </c>
      <c r="T6" s="4">
        <v>8</v>
      </c>
      <c r="U6" s="4">
        <v>23</v>
      </c>
      <c r="V6" s="4">
        <f>IF(AND(Table2[[#This Row],[Eng_I]] = "",Table2[[#This Row],[Eng_I2]]=""),"",((Table2[[#This Row],[Eng_I]]+Table2[[#This Row],[Eng_I2]])/105)*100)</f>
        <v>29.523809523809526</v>
      </c>
      <c r="W6" s="4">
        <f>IF(Table2[[#This Row],[Eng]]="","",RANK(Table2[[#This Row],[Eng]],Table2[Eng],0 ))</f>
        <v>14</v>
      </c>
      <c r="X6" s="6" t="str">
        <f>IF(Table2[[#This Row],[Eng]]="","",IF(Table2[[#This Row],[Eng]]&gt;=80,"A", IF(Table2[[#This Row],[Eng]]&gt;=70,"B", IF(Table2[[#This Row],[Eng]]&gt;=51,"C",IF(Table2[[#This Row],[Eng]]&gt;=40,"D","F")))))</f>
        <v>F</v>
      </c>
      <c r="Y6" s="4">
        <v>40</v>
      </c>
      <c r="Z6" s="4">
        <f>IF(Table2[[#This Row],[Geo]]="","",RANK(Table2[[#This Row],[Geo]],Table2[Geo],0 ))</f>
        <v>14</v>
      </c>
      <c r="AA6" s="6" t="str">
        <f>IF(Table2[[#This Row],[Geo]]="","",IF(Table2[[#This Row],[Geo]]&gt;=80,"A", IF(Table2[[#This Row],[Geo]]&gt;=70,"B", IF(Table2[[#This Row],[Geo]]&gt;=51,"C",IF(Table2[[#This Row],[Geo]]&gt;=40,"D","F")))))</f>
        <v>D</v>
      </c>
      <c r="AB6" s="4">
        <v>45</v>
      </c>
      <c r="AC6" s="4">
        <f>IF(Table2[[#This Row],[His]]="","",RANK(Table2[[#This Row],[His]],Table2[His],0 ))</f>
        <v>7</v>
      </c>
      <c r="AD6" s="6" t="str">
        <f>IF(Table2[[#This Row],[His]]="","",IF(Table2[[#This Row],[His]]&gt;=80,"A", IF(Table2[[#This Row],[His]]&gt;=70,"B", IF(Table2[[#This Row],[His]]&gt;=51,"C",IF(Table2[[#This Row],[His]]&gt;=40,"D","F")))))</f>
        <v>D</v>
      </c>
      <c r="AE6" s="4">
        <v>42</v>
      </c>
      <c r="AF6" s="4">
        <f>IF(Table2[[#This Row],[Maths]]="","",RANK(Table2[[#This Row],[Maths]],Table2[Maths],0 ))</f>
        <v>1</v>
      </c>
      <c r="AG6" s="6" t="str">
        <f>IF(Table2[[#This Row],[Maths]]="","",IF(Table2[[#This Row],[Maths]]&gt;=80,"A", IF(Table2[[#This Row],[Maths]]&gt;=70,"B", IF(Table2[[#This Row],[Maths]]&gt;=51,"C",IF(Table2[[#This Row],[Maths]]&gt;=40,"D","F")))))</f>
        <v>D</v>
      </c>
      <c r="AH6" s="4">
        <v>20</v>
      </c>
      <c r="AI6" s="4">
        <f>IF(Table2[[#This Row],[Phy]]="","",RANK(Table2[[#This Row],[Phy]],Table2[Phy],0 ))</f>
        <v>17</v>
      </c>
      <c r="AJ6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6" s="4">
        <v>26</v>
      </c>
      <c r="AL6" s="4">
        <f>IF(Table2[[#This Row],[Sod]]="","",RANK(Table2[[#This Row],[Sod]],Table2[Sod],0 ))</f>
        <v>20</v>
      </c>
      <c r="AM6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6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409.52380952380952</v>
      </c>
      <c r="AO6" s="4">
        <f>IF(Table2[[#This Row],[Total]]="","",RANK(Table2[[#This Row],[Total]],Table2[Total],0 ))</f>
        <v>11</v>
      </c>
    </row>
    <row r="7" spans="1:42" ht="26.25" x14ac:dyDescent="0.4">
      <c r="A7" s="4" t="s">
        <v>144</v>
      </c>
      <c r="B7" s="4" t="s">
        <v>136</v>
      </c>
      <c r="C7" s="4">
        <v>31</v>
      </c>
      <c r="D7" s="4">
        <f>IF(Table2[[#This Row],[Agr]] = "","",RANK(Table2[[#This Row],[Agr]],Table2[Agr],0))</f>
        <v>11</v>
      </c>
      <c r="E7" s="6" t="str">
        <f>IF(Table2[[#This Row],[Agr]]="","",IF(Table2[[#This Row],[Agr]]&gt;=80,"A", IF(Table2[[#This Row],[Agr]]&gt;=70,"B", IF(Table2[[#This Row],[Agr]]&gt;=51,"C",IF(Table2[[#This Row],[Agr]]&gt;=40,"D","F")))))</f>
        <v>F</v>
      </c>
      <c r="F7" s="5"/>
      <c r="G7" s="4" t="str">
        <f>IF(Table2[[#This Row],[Bk]] = "", "",RANK(Table2[[#This Row],[Bk]],Table2[Bk],0))</f>
        <v/>
      </c>
      <c r="H7" s="4" t="str">
        <f>IF(Table2[[#This Row],[Bk]]="","",IF(Table2[[#This Row],[Bk]]&gt;=80,"A", IF(Table2[[#This Row],[Bk]]&gt;=70,"B", IF(Table2[[#This Row],[Bk]]&gt;=51,"C",IF(Table2[[#This Row],[Bk]]&gt;=40,"D","F")))))</f>
        <v/>
      </c>
      <c r="I7" s="4">
        <v>37</v>
      </c>
      <c r="J7" s="4">
        <f>IF(Table2[[#This Row],[Bio]]="","",RANK(Table2[[#This Row],[Bio]],Table2[Bio],0 ))</f>
        <v>19</v>
      </c>
      <c r="K7" s="4" t="str">
        <f>IF(Table2[[#This Row],[Bio]]="","",IF(Table2[[#This Row],[Bio]]&gt;=80,"A", IF(Table2[[#This Row],[Bio]]&gt;=70,"B", IF(Table2[[#This Row],[Bio]]&gt;=51,"C",IF(Table2[[#This Row],[Bio]]&gt;=40,"D","F")))))</f>
        <v>F</v>
      </c>
      <c r="L7" s="4">
        <v>41</v>
      </c>
      <c r="M7" s="4">
        <f>IF(Table2[[#This Row],[Chem]]="","",RANK(Table2[[#This Row],[Chem]],Table2[Chem],0 ))</f>
        <v>9</v>
      </c>
      <c r="N7" s="4" t="str">
        <f>IF(Table2[[#This Row],[Chem]]="","",IF(Table2[[#This Row],[Chem]]&gt;=80,"A", IF(Table2[[#This Row],[Chem]]&gt;=70,"B", IF(Table2[[#This Row],[Chem]]&gt;=51,"C",IF(Table2[[#This Row],[Chem]]&gt;=40,"D","F")))))</f>
        <v>D</v>
      </c>
      <c r="O7" s="4">
        <v>28</v>
      </c>
      <c r="P7" s="4">
        <v>34</v>
      </c>
      <c r="Q7" s="4">
        <f>IF(AND(Table2[[#This Row],[Chi_I]]&lt;&gt;"",Table2[[#This Row],[Chi_II]]&lt;&gt;""),SUM(Table2[[#This Row],[Chi_I]],Table2[[#This Row],[Chi_II]]),"")</f>
        <v>62</v>
      </c>
      <c r="R7" s="4">
        <f>IF(Table2[[#This Row],[Chi]]="","",RANK(Table2[[#This Row],[Chi]],Table2[Chi],0 ))</f>
        <v>12</v>
      </c>
      <c r="S7" s="4" t="str">
        <f>IF(Table2[[#This Row],[Chi]]="","",IF(Table2[[#This Row],[Chi]]&gt;=80,"A", IF(Table2[[#This Row],[Chi]]&gt;=70,"B", IF(Table2[[#This Row],[Chi]]&gt;=51,"C",IF(Table2[[#This Row],[Chi]]&gt;=40,"D","F")))))</f>
        <v>C</v>
      </c>
      <c r="T7" s="4">
        <v>16</v>
      </c>
      <c r="U7" s="4">
        <v>13</v>
      </c>
      <c r="V7" s="4">
        <f>IF(AND(Table2[[#This Row],[Eng_I]] = "",Table2[[#This Row],[Eng_I2]]=""),"",((Table2[[#This Row],[Eng_I]]+Table2[[#This Row],[Eng_I2]])/105)*100)</f>
        <v>27.61904761904762</v>
      </c>
      <c r="W7" s="4">
        <f>IF(Table2[[#This Row],[Eng]]="","",RANK(Table2[[#This Row],[Eng]],Table2[Eng],0 ))</f>
        <v>16</v>
      </c>
      <c r="X7" s="6" t="str">
        <f>IF(Table2[[#This Row],[Eng]]="","",IF(Table2[[#This Row],[Eng]]&gt;=80,"A", IF(Table2[[#This Row],[Eng]]&gt;=70,"B", IF(Table2[[#This Row],[Eng]]&gt;=51,"C",IF(Table2[[#This Row],[Eng]]&gt;=40,"D","F")))))</f>
        <v>F</v>
      </c>
      <c r="Y7" s="4">
        <v>39</v>
      </c>
      <c r="Z7" s="4">
        <f>IF(Table2[[#This Row],[Geo]]="","",RANK(Table2[[#This Row],[Geo]],Table2[Geo],0 ))</f>
        <v>15</v>
      </c>
      <c r="AA7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7" s="4">
        <v>40</v>
      </c>
      <c r="AC7" s="4">
        <f>IF(Table2[[#This Row],[His]]="","",RANK(Table2[[#This Row],[His]],Table2[His],0 ))</f>
        <v>10</v>
      </c>
      <c r="AD7" s="6" t="str">
        <f>IF(Table2[[#This Row],[His]]="","",IF(Table2[[#This Row],[His]]&gt;=80,"A", IF(Table2[[#This Row],[His]]&gt;=70,"B", IF(Table2[[#This Row],[His]]&gt;=51,"C",IF(Table2[[#This Row],[His]]&gt;=40,"D","F")))))</f>
        <v>D</v>
      </c>
      <c r="AE7" s="4">
        <v>17</v>
      </c>
      <c r="AF7" s="4">
        <f>IF(Table2[[#This Row],[Maths]]="","",RANK(Table2[[#This Row],[Maths]],Table2[Maths],0 ))</f>
        <v>17</v>
      </c>
      <c r="AG7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7" s="4">
        <v>21</v>
      </c>
      <c r="AI7" s="4">
        <f>IF(Table2[[#This Row],[Phy]]="","",RANK(Table2[[#This Row],[Phy]],Table2[Phy],0 ))</f>
        <v>15</v>
      </c>
      <c r="AJ7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7" s="4">
        <v>23</v>
      </c>
      <c r="AL7" s="4">
        <f>IF(Table2[[#This Row],[Sod]]="","",RANK(Table2[[#This Row],[Sod]],Table2[Sod],0 ))</f>
        <v>21</v>
      </c>
      <c r="AM7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7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338.61904761904759</v>
      </c>
      <c r="AO7" s="4">
        <f>IF(Table2[[#This Row],[Total]]="","",RANK(Table2[[#This Row],[Total]],Table2[Total],0 ))</f>
        <v>19</v>
      </c>
    </row>
    <row r="8" spans="1:42" ht="26.25" x14ac:dyDescent="0.4">
      <c r="A8" s="4" t="s">
        <v>133</v>
      </c>
      <c r="B8" s="4" t="s">
        <v>134</v>
      </c>
      <c r="C8" s="4">
        <v>36</v>
      </c>
      <c r="D8" s="4">
        <f>IF(Table2[[#This Row],[Agr]] = "","",RANK(Table2[[#This Row],[Agr]],Table2[Agr],0))</f>
        <v>7</v>
      </c>
      <c r="E8" s="6" t="str">
        <f>IF(Table2[[#This Row],[Agr]]="","",IF(Table2[[#This Row],[Agr]]&gt;=80,"A", IF(Table2[[#This Row],[Agr]]&gt;=70,"B", IF(Table2[[#This Row],[Agr]]&gt;=51,"C",IF(Table2[[#This Row],[Agr]]&gt;=40,"D","F")))))</f>
        <v>F</v>
      </c>
      <c r="F8" s="4">
        <v>73</v>
      </c>
      <c r="G8" s="4">
        <f>IF(Table2[[#This Row],[Bk]] = "", "",RANK(Table2[[#This Row],[Bk]],Table2[Bk],0))</f>
        <v>2</v>
      </c>
      <c r="H8" s="4" t="str">
        <f>IF(Table2[[#This Row],[Bk]]="","",IF(Table2[[#This Row],[Bk]]&gt;=80,"A", IF(Table2[[#This Row],[Bk]]&gt;=70,"B", IF(Table2[[#This Row],[Bk]]&gt;=51,"C",IF(Table2[[#This Row],[Bk]]&gt;=40,"D","F")))))</f>
        <v>B</v>
      </c>
      <c r="I8" s="4">
        <v>69</v>
      </c>
      <c r="J8" s="4">
        <f>IF(Table2[[#This Row],[Bio]]="","",RANK(Table2[[#This Row],[Bio]],Table2[Bio],0 ))</f>
        <v>3</v>
      </c>
      <c r="K8" s="4" t="str">
        <f>IF(Table2[[#This Row],[Bio]]="","",IF(Table2[[#This Row],[Bio]]&gt;=80,"A", IF(Table2[[#This Row],[Bio]]&gt;=70,"B", IF(Table2[[#This Row],[Bio]]&gt;=51,"C",IF(Table2[[#This Row],[Bio]]&gt;=40,"D","F")))))</f>
        <v>C</v>
      </c>
      <c r="L8" s="4">
        <v>57</v>
      </c>
      <c r="M8" s="4">
        <f>IF(Table2[[#This Row],[Chem]]="","",RANK(Table2[[#This Row],[Chem]],Table2[Chem],0 ))</f>
        <v>3</v>
      </c>
      <c r="N8" s="4" t="str">
        <f>IF(Table2[[#This Row],[Chem]]="","",IF(Table2[[#This Row],[Chem]]&gt;=80,"A", IF(Table2[[#This Row],[Chem]]&gt;=70,"B", IF(Table2[[#This Row],[Chem]]&gt;=51,"C",IF(Table2[[#This Row],[Chem]]&gt;=40,"D","F")))))</f>
        <v>C</v>
      </c>
      <c r="O8" s="4">
        <v>40</v>
      </c>
      <c r="P8" s="4">
        <v>36</v>
      </c>
      <c r="Q8" s="4">
        <f>IF(AND(Table2[[#This Row],[Chi_I]]&lt;&gt;"",Table2[[#This Row],[Chi_II]]&lt;&gt;""),SUM(Table2[[#This Row],[Chi_I]],Table2[[#This Row],[Chi_II]]),"")</f>
        <v>76</v>
      </c>
      <c r="R8" s="4">
        <f>IF(Table2[[#This Row],[Chi]]="","",RANK(Table2[[#This Row],[Chi]],Table2[Chi],0 ))</f>
        <v>1</v>
      </c>
      <c r="S8" s="4" t="str">
        <f>IF(Table2[[#This Row],[Chi]]="","",IF(Table2[[#This Row],[Chi]]&gt;=80,"A", IF(Table2[[#This Row],[Chi]]&gt;=70,"B", IF(Table2[[#This Row],[Chi]]&gt;=51,"C",IF(Table2[[#This Row],[Chi]]&gt;=40,"D","F")))))</f>
        <v>B</v>
      </c>
      <c r="T8" s="4">
        <v>26</v>
      </c>
      <c r="U8" s="4">
        <v>32</v>
      </c>
      <c r="V8" s="4">
        <f>IF(AND(Table2[[#This Row],[Eng_I]] = "",Table2[[#This Row],[Eng_I2]]=""),"",((Table2[[#This Row],[Eng_I]]+Table2[[#This Row],[Eng_I2]])/105)*100)</f>
        <v>55.238095238095241</v>
      </c>
      <c r="W8" s="4">
        <f>IF(Table2[[#This Row],[Eng]]="","",RANK(Table2[[#This Row],[Eng]],Table2[Eng],0 ))</f>
        <v>3</v>
      </c>
      <c r="X8" s="6" t="str">
        <f>IF(Table2[[#This Row],[Eng]]="","",IF(Table2[[#This Row],[Eng]]&gt;=80,"A", IF(Table2[[#This Row],[Eng]]&gt;=70,"B", IF(Table2[[#This Row],[Eng]]&gt;=51,"C",IF(Table2[[#This Row],[Eng]]&gt;=40,"D","F")))))</f>
        <v>C</v>
      </c>
      <c r="Y8" s="4">
        <v>74</v>
      </c>
      <c r="Z8" s="4">
        <f>IF(Table2[[#This Row],[Geo]]="","",RANK(Table2[[#This Row],[Geo]],Table2[Geo],0 ))</f>
        <v>1</v>
      </c>
      <c r="AA8" s="6" t="str">
        <f>IF(Table2[[#This Row],[Geo]]="","",IF(Table2[[#This Row],[Geo]]&gt;=80,"A", IF(Table2[[#This Row],[Geo]]&gt;=70,"B", IF(Table2[[#This Row],[Geo]]&gt;=51,"C",IF(Table2[[#This Row],[Geo]]&gt;=40,"D","F")))))</f>
        <v>B</v>
      </c>
      <c r="AB8" s="4">
        <v>63</v>
      </c>
      <c r="AC8" s="4">
        <f>IF(Table2[[#This Row],[His]]="","",RANK(Table2[[#This Row],[His]],Table2[His],0 ))</f>
        <v>1</v>
      </c>
      <c r="AD8" s="6" t="str">
        <f>IF(Table2[[#This Row],[His]]="","",IF(Table2[[#This Row],[His]]&gt;=80,"A", IF(Table2[[#This Row],[His]]&gt;=70,"B", IF(Table2[[#This Row],[His]]&gt;=51,"C",IF(Table2[[#This Row],[His]]&gt;=40,"D","F")))))</f>
        <v>C</v>
      </c>
      <c r="AE8" s="4">
        <v>36</v>
      </c>
      <c r="AF8" s="4">
        <f>IF(Table2[[#This Row],[Maths]]="","",RANK(Table2[[#This Row],[Maths]],Table2[Maths],0 ))</f>
        <v>3</v>
      </c>
      <c r="AG8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8" s="4">
        <v>21</v>
      </c>
      <c r="AI8" s="4">
        <f>IF(Table2[[#This Row],[Phy]]="","",RANK(Table2[[#This Row],[Phy]],Table2[Phy],0 ))</f>
        <v>15</v>
      </c>
      <c r="AJ8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8" s="4">
        <v>67</v>
      </c>
      <c r="AL8" s="4">
        <f>IF(Table2[[#This Row],[Sod]]="","",RANK(Table2[[#This Row],[Sod]],Table2[Sod],0 ))</f>
        <v>1</v>
      </c>
      <c r="AM8" s="4" t="str">
        <f>IF(Table2[[#This Row],[Sod]]="","",IF(Table2[[#This Row],[Sod]]&gt;=80,"A", IF(Table2[[#This Row],[Sod]]&gt;=70,"B", IF(Table2[[#This Row],[Sod]]&gt;=51,"C",IF(Table2[[#This Row],[Sod]]&gt;=40,"D","F")))))</f>
        <v>C</v>
      </c>
      <c r="AN8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627.23809523809518</v>
      </c>
      <c r="AO8" s="4">
        <f>IF(Table2[[#This Row],[Total]]="","",RANK(Table2[[#This Row],[Total]],Table2[Total],0 ))</f>
        <v>1</v>
      </c>
    </row>
    <row r="9" spans="1:42" ht="26.25" x14ac:dyDescent="0.4">
      <c r="A9" s="4" t="s">
        <v>161</v>
      </c>
      <c r="B9" s="4" t="s">
        <v>162</v>
      </c>
      <c r="C9" s="4">
        <v>16</v>
      </c>
      <c r="D9" s="4">
        <f>IF(Table2[[#This Row],[Agr]] = "","",RANK(Table2[[#This Row],[Agr]],Table2[Agr],0))</f>
        <v>24</v>
      </c>
      <c r="E9" s="6" t="str">
        <f>IF(Table2[[#This Row],[Agr]]="","",IF(Table2[[#This Row],[Agr]]&gt;=80,"A", IF(Table2[[#This Row],[Agr]]&gt;=70,"B", IF(Table2[[#This Row],[Agr]]&gt;=51,"C",IF(Table2[[#This Row],[Agr]]&gt;=40,"D","F")))))</f>
        <v>F</v>
      </c>
      <c r="F9" s="4">
        <v>22</v>
      </c>
      <c r="G9" s="4">
        <f>IF(Table2[[#This Row],[Bk]] = "", "",RANK(Table2[[#This Row],[Bk]],Table2[Bk],0))</f>
        <v>23</v>
      </c>
      <c r="H9" s="4" t="str">
        <f>IF(Table2[[#This Row],[Bk]]="","",IF(Table2[[#This Row],[Bk]]&gt;=80,"A", IF(Table2[[#This Row],[Bk]]&gt;=70,"B", IF(Table2[[#This Row],[Bk]]&gt;=51,"C",IF(Table2[[#This Row],[Bk]]&gt;=40,"D","F")))))</f>
        <v>F</v>
      </c>
      <c r="I9" s="4">
        <v>35</v>
      </c>
      <c r="J9" s="4">
        <f>IF(Table2[[#This Row],[Bio]]="","",RANK(Table2[[#This Row],[Bio]],Table2[Bio],0 ))</f>
        <v>22</v>
      </c>
      <c r="K9" s="4" t="str">
        <f>IF(Table2[[#This Row],[Bio]]="","",IF(Table2[[#This Row],[Bio]]&gt;=80,"A", IF(Table2[[#This Row],[Bio]]&gt;=70,"B", IF(Table2[[#This Row],[Bio]]&gt;=51,"C",IF(Table2[[#This Row],[Bio]]&gt;=40,"D","F")))))</f>
        <v>F</v>
      </c>
      <c r="L9" s="4">
        <v>25</v>
      </c>
      <c r="M9" s="4">
        <f>IF(Table2[[#This Row],[Chem]]="","",RANK(Table2[[#This Row],[Chem]],Table2[Chem],0 ))</f>
        <v>22</v>
      </c>
      <c r="N9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9" s="4">
        <v>22</v>
      </c>
      <c r="P9" s="4">
        <v>21</v>
      </c>
      <c r="Q9" s="4">
        <f>IF(AND(Table2[[#This Row],[Chi_I]]&lt;&gt;"",Table2[[#This Row],[Chi_II]]&lt;&gt;""),SUM(Table2[[#This Row],[Chi_I]],Table2[[#This Row],[Chi_II]]),"")</f>
        <v>43</v>
      </c>
      <c r="R9" s="4">
        <f>IF(Table2[[#This Row],[Chi]]="","",RANK(Table2[[#This Row],[Chi]],Table2[Chi],0 ))</f>
        <v>26</v>
      </c>
      <c r="S9" s="4" t="str">
        <f>IF(Table2[[#This Row],[Chi]]="","",IF(Table2[[#This Row],[Chi]]&gt;=80,"A", IF(Table2[[#This Row],[Chi]]&gt;=70,"B", IF(Table2[[#This Row],[Chi]]&gt;=51,"C",IF(Table2[[#This Row],[Chi]]&gt;=40,"D","F")))))</f>
        <v>D</v>
      </c>
      <c r="T9" s="4">
        <v>9</v>
      </c>
      <c r="U9" s="4">
        <v>11</v>
      </c>
      <c r="V9" s="4">
        <f>IF(AND(Table2[[#This Row],[Eng_I]] = "",Table2[[#This Row],[Eng_I2]]=""),"",((Table2[[#This Row],[Eng_I]]+Table2[[#This Row],[Eng_I2]])/105)*100)</f>
        <v>19.047619047619047</v>
      </c>
      <c r="W9" s="4">
        <f>IF(Table2[[#This Row],[Eng]]="","",RANK(Table2[[#This Row],[Eng]],Table2[Eng],0 ))</f>
        <v>28</v>
      </c>
      <c r="X9" s="6" t="str">
        <f>IF(Table2[[#This Row],[Eng]]="","",IF(Table2[[#This Row],[Eng]]&gt;=80,"A", IF(Table2[[#This Row],[Eng]]&gt;=70,"B", IF(Table2[[#This Row],[Eng]]&gt;=51,"C",IF(Table2[[#This Row],[Eng]]&gt;=40,"D","F")))))</f>
        <v>F</v>
      </c>
      <c r="Y9" s="4">
        <v>44</v>
      </c>
      <c r="Z9" s="4">
        <f>IF(Table2[[#This Row],[Geo]]="","",RANK(Table2[[#This Row],[Geo]],Table2[Geo],0 ))</f>
        <v>12</v>
      </c>
      <c r="AA9" s="6" t="str">
        <f>IF(Table2[[#This Row],[Geo]]="","",IF(Table2[[#This Row],[Geo]]&gt;=80,"A", IF(Table2[[#This Row],[Geo]]&gt;=70,"B", IF(Table2[[#This Row],[Geo]]&gt;=51,"C",IF(Table2[[#This Row],[Geo]]&gt;=40,"D","F")))))</f>
        <v>D</v>
      </c>
      <c r="AB9" s="4">
        <v>47</v>
      </c>
      <c r="AC9" s="4">
        <f>IF(Table2[[#This Row],[His]]="","",RANK(Table2[[#This Row],[His]],Table2[His],0 ))</f>
        <v>5</v>
      </c>
      <c r="AD9" s="6" t="str">
        <f>IF(Table2[[#This Row],[His]]="","",IF(Table2[[#This Row],[His]]&gt;=80,"A", IF(Table2[[#This Row],[His]]&gt;=70,"B", IF(Table2[[#This Row],[His]]&gt;=51,"C",IF(Table2[[#This Row],[His]]&gt;=40,"D","F")))))</f>
        <v>D</v>
      </c>
      <c r="AE9" s="4">
        <v>11</v>
      </c>
      <c r="AF9" s="4">
        <f>IF(Table2[[#This Row],[Maths]]="","",RANK(Table2[[#This Row],[Maths]],Table2[Maths],0 ))</f>
        <v>23</v>
      </c>
      <c r="AG9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9" s="4">
        <v>19</v>
      </c>
      <c r="AI9" s="4">
        <f>IF(Table2[[#This Row],[Phy]]="","",RANK(Table2[[#This Row],[Phy]],Table2[Phy],0 ))</f>
        <v>20</v>
      </c>
      <c r="AJ9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9" s="4">
        <v>20</v>
      </c>
      <c r="AL9" s="4">
        <f>IF(Table2[[#This Row],[Sod]]="","",RANK(Table2[[#This Row],[Sod]],Table2[Sod],0 ))</f>
        <v>25</v>
      </c>
      <c r="AM9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9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301.04761904761904</v>
      </c>
      <c r="AO9" s="4">
        <f>IF(Table2[[#This Row],[Total]]="","",RANK(Table2[[#This Row],[Total]],Table2[Total],0 ))</f>
        <v>23</v>
      </c>
      <c r="AP9" s="12"/>
    </row>
    <row r="10" spans="1:42" ht="26.25" x14ac:dyDescent="0.4">
      <c r="A10" s="4" t="s">
        <v>172</v>
      </c>
      <c r="B10" s="4" t="s">
        <v>138</v>
      </c>
      <c r="C10" s="4">
        <v>21</v>
      </c>
      <c r="D10" s="4">
        <f>IF(Table2[[#This Row],[Agr]] = "","",RANK(Table2[[#This Row],[Agr]],Table2[Agr],0))</f>
        <v>20</v>
      </c>
      <c r="E10" s="6" t="str">
        <f>IF(Table2[[#This Row],[Agr]]="","",IF(Table2[[#This Row],[Agr]]&gt;=80,"A", IF(Table2[[#This Row],[Agr]]&gt;=70,"B", IF(Table2[[#This Row],[Agr]]&gt;=51,"C",IF(Table2[[#This Row],[Agr]]&gt;=40,"D","F")))))</f>
        <v>F</v>
      </c>
      <c r="F10" s="4">
        <v>36</v>
      </c>
      <c r="G10" s="4">
        <f>IF(Table2[[#This Row],[Bk]] = "", "",RANK(Table2[[#This Row],[Bk]],Table2[Bk],0))</f>
        <v>16</v>
      </c>
      <c r="H10" s="4" t="str">
        <f>IF(Table2[[#This Row],[Bk]]="","",IF(Table2[[#This Row],[Bk]]&gt;=80,"A", IF(Table2[[#This Row],[Bk]]&gt;=70,"B", IF(Table2[[#This Row],[Bk]]&gt;=51,"C",IF(Table2[[#This Row],[Bk]]&gt;=40,"D","F")))))</f>
        <v>F</v>
      </c>
      <c r="I10" s="4">
        <v>50</v>
      </c>
      <c r="J10" s="4">
        <f>IF(Table2[[#This Row],[Bio]]="","",RANK(Table2[[#This Row],[Bio]],Table2[Bio],0 ))</f>
        <v>7</v>
      </c>
      <c r="K10" s="4" t="str">
        <f>IF(Table2[[#This Row],[Bio]]="","",IF(Table2[[#This Row],[Bio]]&gt;=80,"A", IF(Table2[[#This Row],[Bio]]&gt;=70,"B", IF(Table2[[#This Row],[Bio]]&gt;=51,"C",IF(Table2[[#This Row],[Bio]]&gt;=40,"D","F")))))</f>
        <v>D</v>
      </c>
      <c r="L10" s="4"/>
      <c r="M10" s="4" t="str">
        <f>IF(Table2[[#This Row],[Chem]]="","",RANK(Table2[[#This Row],[Chem]],Table2[Chem],0 ))</f>
        <v/>
      </c>
      <c r="N10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10" s="4">
        <v>25</v>
      </c>
      <c r="P10" s="4">
        <v>25</v>
      </c>
      <c r="Q10" s="4">
        <f>IF(AND(Table2[[#This Row],[Chi_I]]&lt;&gt;"",Table2[[#This Row],[Chi_II]]&lt;&gt;""),SUM(Table2[[#This Row],[Chi_I]],Table2[[#This Row],[Chi_II]]),"")</f>
        <v>50</v>
      </c>
      <c r="R10" s="4">
        <f>IF(Table2[[#This Row],[Chi]]="","",RANK(Table2[[#This Row],[Chi]],Table2[Chi],0 ))</f>
        <v>22</v>
      </c>
      <c r="S10" s="4" t="str">
        <f>IF(Table2[[#This Row],[Chi]]="","",IF(Table2[[#This Row],[Chi]]&gt;=80,"A", IF(Table2[[#This Row],[Chi]]&gt;=70,"B", IF(Table2[[#This Row],[Chi]]&gt;=51,"C",IF(Table2[[#This Row],[Chi]]&gt;=40,"D","F")))))</f>
        <v>D</v>
      </c>
      <c r="T10" s="4">
        <v>19</v>
      </c>
      <c r="U10" s="4">
        <v>13</v>
      </c>
      <c r="V10" s="4">
        <f>IF(AND(Table2[[#This Row],[Eng_I]] = "",Table2[[#This Row],[Eng_I2]]=""),"",((Table2[[#This Row],[Eng_I]]+Table2[[#This Row],[Eng_I2]])/105)*100)</f>
        <v>30.476190476190478</v>
      </c>
      <c r="W10" s="4">
        <f>IF(Table2[[#This Row],[Eng]]="","",RANK(Table2[[#This Row],[Eng]],Table2[Eng],0 ))</f>
        <v>13</v>
      </c>
      <c r="X10" s="6" t="str">
        <f>IF(Table2[[#This Row],[Eng]]="","",IF(Table2[[#This Row],[Eng]]&gt;=80,"A", IF(Table2[[#This Row],[Eng]]&gt;=70,"B", IF(Table2[[#This Row],[Eng]]&gt;=51,"C",IF(Table2[[#This Row],[Eng]]&gt;=40,"D","F")))))</f>
        <v>F</v>
      </c>
      <c r="Y10" s="4">
        <v>46</v>
      </c>
      <c r="Z10" s="4">
        <f>IF(Table2[[#This Row],[Geo]]="","",RANK(Table2[[#This Row],[Geo]],Table2[Geo],0 ))</f>
        <v>10</v>
      </c>
      <c r="AA10" s="6" t="str">
        <f>IF(Table2[[#This Row],[Geo]]="","",IF(Table2[[#This Row],[Geo]]&gt;=80,"A", IF(Table2[[#This Row],[Geo]]&gt;=70,"B", IF(Table2[[#This Row],[Geo]]&gt;=51,"C",IF(Table2[[#This Row],[Geo]]&gt;=40,"D","F")))))</f>
        <v>D</v>
      </c>
      <c r="AB10" s="4">
        <v>13</v>
      </c>
      <c r="AC10" s="4">
        <f>IF(Table2[[#This Row],[His]]="","",RANK(Table2[[#This Row],[His]],Table2[His],0 ))</f>
        <v>25</v>
      </c>
      <c r="AD10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10" s="4">
        <v>25</v>
      </c>
      <c r="AF10" s="4">
        <f>IF(Table2[[#This Row],[Maths]]="","",RANK(Table2[[#This Row],[Maths]],Table2[Maths],0 ))</f>
        <v>10</v>
      </c>
      <c r="AG10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0" s="4">
        <v>16</v>
      </c>
      <c r="AI10" s="4">
        <f>IF(Table2[[#This Row],[Phy]]="","",RANK(Table2[[#This Row],[Phy]],Table2[Phy],0 ))</f>
        <v>24</v>
      </c>
      <c r="AJ10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10" s="4">
        <v>39</v>
      </c>
      <c r="AL10" s="4">
        <f>IF(Table2[[#This Row],[Sod]]="","",RANK(Table2[[#This Row],[Sod]],Table2[Sod],0 ))</f>
        <v>12</v>
      </c>
      <c r="AM10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10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326.47619047619048</v>
      </c>
      <c r="AO10" s="4">
        <f>IF(Table2[[#This Row],[Total]]="","",RANK(Table2[[#This Row],[Total]],Table2[Total],0 ))</f>
        <v>20</v>
      </c>
    </row>
    <row r="11" spans="1:42" ht="26.25" x14ac:dyDescent="0.4">
      <c r="A11" s="4" t="s">
        <v>135</v>
      </c>
      <c r="B11" s="4" t="s">
        <v>136</v>
      </c>
      <c r="C11" s="4">
        <v>46</v>
      </c>
      <c r="D11" s="4">
        <f>IF(Table2[[#This Row],[Agr]] = "","",RANK(Table2[[#This Row],[Agr]],Table2[Agr],0))</f>
        <v>3</v>
      </c>
      <c r="E11" s="6" t="str">
        <f>IF(Table2[[#This Row],[Agr]]="","",IF(Table2[[#This Row],[Agr]]&gt;=80,"A", IF(Table2[[#This Row],[Agr]]&gt;=70,"B", IF(Table2[[#This Row],[Agr]]&gt;=51,"C",IF(Table2[[#This Row],[Agr]]&gt;=40,"D","F")))))</f>
        <v>D</v>
      </c>
      <c r="F11" s="4">
        <v>73</v>
      </c>
      <c r="G11" s="4">
        <f>IF(Table2[[#This Row],[Bk]] = "", "",RANK(Table2[[#This Row],[Bk]],Table2[Bk],0))</f>
        <v>2</v>
      </c>
      <c r="H11" s="4" t="str">
        <f>IF(Table2[[#This Row],[Bk]]="","",IF(Table2[[#This Row],[Bk]]&gt;=80,"A", IF(Table2[[#This Row],[Bk]]&gt;=70,"B", IF(Table2[[#This Row],[Bk]]&gt;=51,"C",IF(Table2[[#This Row],[Bk]]&gt;=40,"D","F")))))</f>
        <v>B</v>
      </c>
      <c r="I11" s="4">
        <v>63</v>
      </c>
      <c r="J11" s="4">
        <f>IF(Table2[[#This Row],[Bio]]="","",RANK(Table2[[#This Row],[Bio]],Table2[Bio],0 ))</f>
        <v>4</v>
      </c>
      <c r="K11" s="4" t="str">
        <f>IF(Table2[[#This Row],[Bio]]="","",IF(Table2[[#This Row],[Bio]]&gt;=80,"A", IF(Table2[[#This Row],[Bio]]&gt;=70,"B", IF(Table2[[#This Row],[Bio]]&gt;=51,"C",IF(Table2[[#This Row],[Bio]]&gt;=40,"D","F")))))</f>
        <v>C</v>
      </c>
      <c r="L11" s="4">
        <v>55</v>
      </c>
      <c r="M11" s="4">
        <f>IF(Table2[[#This Row],[Chem]]="","",RANK(Table2[[#This Row],[Chem]],Table2[Chem],0 ))</f>
        <v>4</v>
      </c>
      <c r="N11" s="4" t="str">
        <f>IF(Table2[[#This Row],[Chem]]="","",IF(Table2[[#This Row],[Chem]]&gt;=80,"A", IF(Table2[[#This Row],[Chem]]&gt;=70,"B", IF(Table2[[#This Row],[Chem]]&gt;=51,"C",IF(Table2[[#This Row],[Chem]]&gt;=40,"D","F")))))</f>
        <v>C</v>
      </c>
      <c r="O11" s="4">
        <v>29</v>
      </c>
      <c r="P11" s="4">
        <v>34</v>
      </c>
      <c r="Q11" s="4">
        <f>IF(AND(Table2[[#This Row],[Chi_I]]&lt;&gt;"",Table2[[#This Row],[Chi_II]]&lt;&gt;""),SUM(Table2[[#This Row],[Chi_I]],Table2[[#This Row],[Chi_II]]),"")</f>
        <v>63</v>
      </c>
      <c r="R11" s="4">
        <f>IF(Table2[[#This Row],[Chi]]="","",RANK(Table2[[#This Row],[Chi]],Table2[Chi],0 ))</f>
        <v>11</v>
      </c>
      <c r="S11" s="4" t="str">
        <f>IF(Table2[[#This Row],[Chi]]="","",IF(Table2[[#This Row],[Chi]]&gt;=80,"A", IF(Table2[[#This Row],[Chi]]&gt;=70,"B", IF(Table2[[#This Row],[Chi]]&gt;=51,"C",IF(Table2[[#This Row],[Chi]]&gt;=40,"D","F")))))</f>
        <v>C</v>
      </c>
      <c r="T11" s="4">
        <v>26</v>
      </c>
      <c r="U11" s="4">
        <v>32</v>
      </c>
      <c r="V11" s="4">
        <f>IF(AND(Table2[[#This Row],[Eng_I]] = "",Table2[[#This Row],[Eng_I2]]=""),"",((Table2[[#This Row],[Eng_I]]+Table2[[#This Row],[Eng_I2]])/105)*100)</f>
        <v>55.238095238095241</v>
      </c>
      <c r="W11" s="4">
        <f>IF(Table2[[#This Row],[Eng]]="","",RANK(Table2[[#This Row],[Eng]],Table2[Eng],0 ))</f>
        <v>3</v>
      </c>
      <c r="X11" s="6" t="str">
        <f>IF(Table2[[#This Row],[Eng]]="","",IF(Table2[[#This Row],[Eng]]&gt;=80,"A", IF(Table2[[#This Row],[Eng]]&gt;=70,"B", IF(Table2[[#This Row],[Eng]]&gt;=51,"C",IF(Table2[[#This Row],[Eng]]&gt;=40,"D","F")))))</f>
        <v>C</v>
      </c>
      <c r="Y11" s="4">
        <v>59</v>
      </c>
      <c r="Z11" s="4">
        <f>IF(Table2[[#This Row],[Geo]]="","",RANK(Table2[[#This Row],[Geo]],Table2[Geo],0 ))</f>
        <v>3</v>
      </c>
      <c r="AA11" s="6" t="str">
        <f>IF(Table2[[#This Row],[Geo]]="","",IF(Table2[[#This Row],[Geo]]&gt;=80,"A", IF(Table2[[#This Row],[Geo]]&gt;=70,"B", IF(Table2[[#This Row],[Geo]]&gt;=51,"C",IF(Table2[[#This Row],[Geo]]&gt;=40,"D","F")))))</f>
        <v>C</v>
      </c>
      <c r="AB11" s="4">
        <v>57</v>
      </c>
      <c r="AC11" s="4">
        <f>IF(Table2[[#This Row],[His]]="","",RANK(Table2[[#This Row],[His]],Table2[His],0 ))</f>
        <v>2</v>
      </c>
      <c r="AD11" s="6" t="str">
        <f>IF(Table2[[#This Row],[His]]="","",IF(Table2[[#This Row],[His]]&gt;=80,"A", IF(Table2[[#This Row],[His]]&gt;=70,"B", IF(Table2[[#This Row],[His]]&gt;=51,"C",IF(Table2[[#This Row],[His]]&gt;=40,"D","F")))))</f>
        <v>C</v>
      </c>
      <c r="AE11" s="4">
        <v>29</v>
      </c>
      <c r="AF11" s="4">
        <f>IF(Table2[[#This Row],[Maths]]="","",RANK(Table2[[#This Row],[Maths]],Table2[Maths],0 ))</f>
        <v>7</v>
      </c>
      <c r="AG11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1" s="4">
        <v>46</v>
      </c>
      <c r="AI11" s="4">
        <f>IF(Table2[[#This Row],[Phy]]="","",RANK(Table2[[#This Row],[Phy]],Table2[Phy],0 ))</f>
        <v>1</v>
      </c>
      <c r="AJ11" s="6" t="str">
        <f>IF(Table2[[#This Row],[Phy]]="","",IF(Table2[[#This Row],[Phy]]&gt;=80,"A", IF(Table2[[#This Row],[Phy]]&gt;=70,"B", IF(Table2[[#This Row],[Phy]]&gt;=51,"C",IF(Table2[[#This Row],[Phy]]&gt;=40,"D","F")))))</f>
        <v>D</v>
      </c>
      <c r="AK11" s="4">
        <v>53</v>
      </c>
      <c r="AL11" s="4">
        <f>IF(Table2[[#This Row],[Sod]]="","",RANK(Table2[[#This Row],[Sod]],Table2[Sod],0 ))</f>
        <v>2</v>
      </c>
      <c r="AM11" s="4" t="str">
        <f>IF(Table2[[#This Row],[Sod]]="","",IF(Table2[[#This Row],[Sod]]&gt;=80,"A", IF(Table2[[#This Row],[Sod]]&gt;=70,"B", IF(Table2[[#This Row],[Sod]]&gt;=51,"C",IF(Table2[[#This Row],[Sod]]&gt;=40,"D","F")))))</f>
        <v>C</v>
      </c>
      <c r="AN11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599.23809523809518</v>
      </c>
      <c r="AO11" s="4">
        <f>IF(Table2[[#This Row],[Total]]="","",RANK(Table2[[#This Row],[Total]],Table2[Total],0 ))</f>
        <v>2</v>
      </c>
    </row>
    <row r="12" spans="1:42" ht="26.25" x14ac:dyDescent="0.4">
      <c r="A12" s="4" t="s">
        <v>135</v>
      </c>
      <c r="B12" s="4" t="s">
        <v>160</v>
      </c>
      <c r="C12" s="4">
        <v>17</v>
      </c>
      <c r="D12" s="4">
        <f>IF(Table2[[#This Row],[Agr]] = "","",RANK(Table2[[#This Row],[Agr]],Table2[Agr],0))</f>
        <v>22</v>
      </c>
      <c r="E12" s="6" t="str">
        <f>IF(Table2[[#This Row],[Agr]]="","",IF(Table2[[#This Row],[Agr]]&gt;=80,"A", IF(Table2[[#This Row],[Agr]]&gt;=70,"B", IF(Table2[[#This Row],[Agr]]&gt;=51,"C",IF(Table2[[#This Row],[Agr]]&gt;=40,"D","F")))))</f>
        <v>F</v>
      </c>
      <c r="F12" s="4">
        <v>40</v>
      </c>
      <c r="G12" s="4">
        <f>IF(Table2[[#This Row],[Bk]] = "", "",RANK(Table2[[#This Row],[Bk]],Table2[Bk],0))</f>
        <v>12</v>
      </c>
      <c r="H12" s="4" t="str">
        <f>IF(Table2[[#This Row],[Bk]]="","",IF(Table2[[#This Row],[Bk]]&gt;=80,"A", IF(Table2[[#This Row],[Bk]]&gt;=70,"B", IF(Table2[[#This Row],[Bk]]&gt;=51,"C",IF(Table2[[#This Row],[Bk]]&gt;=40,"D","F")))))</f>
        <v>D</v>
      </c>
      <c r="I12" s="4">
        <v>36</v>
      </c>
      <c r="J12" s="4">
        <f>IF(Table2[[#This Row],[Bio]]="","",RANK(Table2[[#This Row],[Bio]],Table2[Bio],0 ))</f>
        <v>21</v>
      </c>
      <c r="K12" s="4" t="str">
        <f>IF(Table2[[#This Row],[Bio]]="","",IF(Table2[[#This Row],[Bio]]&gt;=80,"A", IF(Table2[[#This Row],[Bio]]&gt;=70,"B", IF(Table2[[#This Row],[Bio]]&gt;=51,"C",IF(Table2[[#This Row],[Bio]]&gt;=40,"D","F")))))</f>
        <v>F</v>
      </c>
      <c r="L12" s="4">
        <v>24</v>
      </c>
      <c r="M12" s="4">
        <f>IF(Table2[[#This Row],[Chem]]="","",RANK(Table2[[#This Row],[Chem]],Table2[Chem],0 ))</f>
        <v>23</v>
      </c>
      <c r="N12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12" s="4">
        <v>30</v>
      </c>
      <c r="P12" s="4">
        <v>32</v>
      </c>
      <c r="Q12" s="4">
        <f>IF(AND(Table2[[#This Row],[Chi_I]]&lt;&gt;"",Table2[[#This Row],[Chi_II]]&lt;&gt;""),SUM(Table2[[#This Row],[Chi_I]],Table2[[#This Row],[Chi_II]]),"")</f>
        <v>62</v>
      </c>
      <c r="R12" s="4">
        <f>IF(Table2[[#This Row],[Chi]]="","",RANK(Table2[[#This Row],[Chi]],Table2[Chi],0 ))</f>
        <v>12</v>
      </c>
      <c r="S12" s="4" t="str">
        <f>IF(Table2[[#This Row],[Chi]]="","",IF(Table2[[#This Row],[Chi]]&gt;=80,"A", IF(Table2[[#This Row],[Chi]]&gt;=70,"B", IF(Table2[[#This Row],[Chi]]&gt;=51,"C",IF(Table2[[#This Row],[Chi]]&gt;=40,"D","F")))))</f>
        <v>C</v>
      </c>
      <c r="T12" s="4">
        <v>18</v>
      </c>
      <c r="U12" s="4">
        <v>27</v>
      </c>
      <c r="V12" s="4">
        <f>IF(AND(Table2[[#This Row],[Eng_I]] = "",Table2[[#This Row],[Eng_I2]]=""),"",((Table2[[#This Row],[Eng_I]]+Table2[[#This Row],[Eng_I2]])/105)*100)</f>
        <v>42.857142857142854</v>
      </c>
      <c r="W12" s="4">
        <f>IF(Table2[[#This Row],[Eng]]="","",RANK(Table2[[#This Row],[Eng]],Table2[Eng],0 ))</f>
        <v>5</v>
      </c>
      <c r="X12" s="6" t="str">
        <f>IF(Table2[[#This Row],[Eng]]="","",IF(Table2[[#This Row],[Eng]]&gt;=80,"A", IF(Table2[[#This Row],[Eng]]&gt;=70,"B", IF(Table2[[#This Row],[Eng]]&gt;=51,"C",IF(Table2[[#This Row],[Eng]]&gt;=40,"D","F")))))</f>
        <v>D</v>
      </c>
      <c r="Y12" s="4">
        <v>50</v>
      </c>
      <c r="Z12" s="4">
        <f>IF(Table2[[#This Row],[Geo]]="","",RANK(Table2[[#This Row],[Geo]],Table2[Geo],0 ))</f>
        <v>9</v>
      </c>
      <c r="AA12" s="6" t="str">
        <f>IF(Table2[[#This Row],[Geo]]="","",IF(Table2[[#This Row],[Geo]]&gt;=80,"A", IF(Table2[[#This Row],[Geo]]&gt;=70,"B", IF(Table2[[#This Row],[Geo]]&gt;=51,"C",IF(Table2[[#This Row],[Geo]]&gt;=40,"D","F")))))</f>
        <v>D</v>
      </c>
      <c r="AB12" s="4">
        <v>40</v>
      </c>
      <c r="AC12" s="4">
        <f>IF(Table2[[#This Row],[His]]="","",RANK(Table2[[#This Row],[His]],Table2[His],0 ))</f>
        <v>10</v>
      </c>
      <c r="AD12" s="6" t="str">
        <f>IF(Table2[[#This Row],[His]]="","",IF(Table2[[#This Row],[His]]&gt;=80,"A", IF(Table2[[#This Row],[His]]&gt;=70,"B", IF(Table2[[#This Row],[His]]&gt;=51,"C",IF(Table2[[#This Row],[His]]&gt;=40,"D","F")))))</f>
        <v>D</v>
      </c>
      <c r="AE12" s="4">
        <v>13</v>
      </c>
      <c r="AF12" s="4">
        <f>IF(Table2[[#This Row],[Maths]]="","",RANK(Table2[[#This Row],[Maths]],Table2[Maths],0 ))</f>
        <v>21</v>
      </c>
      <c r="AG12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2" s="4">
        <v>19</v>
      </c>
      <c r="AI12" s="4">
        <f>IF(Table2[[#This Row],[Phy]]="","",RANK(Table2[[#This Row],[Phy]],Table2[Phy],0 ))</f>
        <v>20</v>
      </c>
      <c r="AJ12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12" s="4">
        <v>50</v>
      </c>
      <c r="AL12" s="4">
        <f>IF(Table2[[#This Row],[Sod]]="","",RANK(Table2[[#This Row],[Sod]],Table2[Sod],0 ))</f>
        <v>3</v>
      </c>
      <c r="AM12" s="4" t="str">
        <f>IF(Table2[[#This Row],[Sod]]="","",IF(Table2[[#This Row],[Sod]]&gt;=80,"A", IF(Table2[[#This Row],[Sod]]&gt;=70,"B", IF(Table2[[#This Row],[Sod]]&gt;=51,"C",IF(Table2[[#This Row],[Sod]]&gt;=40,"D","F")))))</f>
        <v>D</v>
      </c>
      <c r="AN12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393.85714285714289</v>
      </c>
      <c r="AO12" s="4">
        <f>IF(Table2[[#This Row],[Total]]="","",RANK(Table2[[#This Row],[Total]],Table2[Total],0 ))</f>
        <v>14</v>
      </c>
    </row>
    <row r="13" spans="1:42" ht="26.25" x14ac:dyDescent="0.4">
      <c r="A13" s="4" t="s">
        <v>131</v>
      </c>
      <c r="B13" s="4" t="s">
        <v>132</v>
      </c>
      <c r="C13" s="4">
        <v>52</v>
      </c>
      <c r="D13" s="4">
        <f>IF(Table2[[#This Row],[Agr]] = "","",RANK(Table2[[#This Row],[Agr]],Table2[Agr],0))</f>
        <v>2</v>
      </c>
      <c r="E13" s="6" t="str">
        <f>IF(Table2[[#This Row],[Agr]]="","",IF(Table2[[#This Row],[Agr]]&gt;=80,"A", IF(Table2[[#This Row],[Agr]]&gt;=70,"B", IF(Table2[[#This Row],[Agr]]&gt;=51,"C",IF(Table2[[#This Row],[Agr]]&gt;=40,"D","F")))))</f>
        <v>C</v>
      </c>
      <c r="F13" s="4">
        <v>65</v>
      </c>
      <c r="G13" s="4">
        <f>IF(Table2[[#This Row],[Bk]] = "", "",RANK(Table2[[#This Row],[Bk]],Table2[Bk],0))</f>
        <v>5</v>
      </c>
      <c r="H13" s="4" t="str">
        <f>IF(Table2[[#This Row],[Bk]]="","",IF(Table2[[#This Row],[Bk]]&gt;=80,"A", IF(Table2[[#This Row],[Bk]]&gt;=70,"B", IF(Table2[[#This Row],[Bk]]&gt;=51,"C",IF(Table2[[#This Row],[Bk]]&gt;=40,"D","F")))))</f>
        <v>C</v>
      </c>
      <c r="I13" s="4">
        <v>70</v>
      </c>
      <c r="J13" s="4">
        <f>IF(Table2[[#This Row],[Bio]]="","",RANK(Table2[[#This Row],[Bio]],Table2[Bio],0 ))</f>
        <v>2</v>
      </c>
      <c r="K13" s="4" t="str">
        <f>IF(Table2[[#This Row],[Bio]]="","",IF(Table2[[#This Row],[Bio]]&gt;=80,"A", IF(Table2[[#This Row],[Bio]]&gt;=70,"B", IF(Table2[[#This Row],[Bio]]&gt;=51,"C",IF(Table2[[#This Row],[Bio]]&gt;=40,"D","F")))))</f>
        <v>B</v>
      </c>
      <c r="L13" s="4">
        <v>63</v>
      </c>
      <c r="M13" s="4">
        <f>IF(Table2[[#This Row],[Chem]]="","",RANK(Table2[[#This Row],[Chem]],Table2[Chem],0 ))</f>
        <v>2</v>
      </c>
      <c r="N13" s="4" t="str">
        <f>IF(Table2[[#This Row],[Chem]]="","",IF(Table2[[#This Row],[Chem]]&gt;=80,"A", IF(Table2[[#This Row],[Chem]]&gt;=70,"B", IF(Table2[[#This Row],[Chem]]&gt;=51,"C",IF(Table2[[#This Row],[Chem]]&gt;=40,"D","F")))))</f>
        <v>C</v>
      </c>
      <c r="O13" s="4">
        <v>31</v>
      </c>
      <c r="P13" s="4">
        <v>28</v>
      </c>
      <c r="Q13" s="4">
        <f>IF(AND(Table2[[#This Row],[Chi_I]]&lt;&gt;"",Table2[[#This Row],[Chi_II]]&lt;&gt;""),SUM(Table2[[#This Row],[Chi_I]],Table2[[#This Row],[Chi_II]]),"")</f>
        <v>59</v>
      </c>
      <c r="R13" s="4">
        <f>IF(Table2[[#This Row],[Chi]]="","",RANK(Table2[[#This Row],[Chi]],Table2[Chi],0 ))</f>
        <v>17</v>
      </c>
      <c r="S13" s="4" t="str">
        <f>IF(Table2[[#This Row],[Chi]]="","",IF(Table2[[#This Row],[Chi]]&gt;=80,"A", IF(Table2[[#This Row],[Chi]]&gt;=70,"B", IF(Table2[[#This Row],[Chi]]&gt;=51,"C",IF(Table2[[#This Row],[Chi]]&gt;=40,"D","F")))))</f>
        <v>C</v>
      </c>
      <c r="T13" s="4">
        <v>31</v>
      </c>
      <c r="U13" s="4">
        <v>40</v>
      </c>
      <c r="V13" s="4">
        <f>IF(AND(Table2[[#This Row],[Eng_I]] = "",Table2[[#This Row],[Eng_I2]]=""),"",((Table2[[#This Row],[Eng_I]]+Table2[[#This Row],[Eng_I2]])/105)*100)</f>
        <v>67.61904761904762</v>
      </c>
      <c r="W13" s="4">
        <f>IF(Table2[[#This Row],[Eng]]="","",RANK(Table2[[#This Row],[Eng]],Table2[Eng],0 ))</f>
        <v>1</v>
      </c>
      <c r="X13" s="6" t="str">
        <f>IF(Table2[[#This Row],[Eng]]="","",IF(Table2[[#This Row],[Eng]]&gt;=80,"A", IF(Table2[[#This Row],[Eng]]&gt;=70,"B", IF(Table2[[#This Row],[Eng]]&gt;=51,"C",IF(Table2[[#This Row],[Eng]]&gt;=40,"D","F")))))</f>
        <v>C</v>
      </c>
      <c r="Y13" s="4">
        <v>55</v>
      </c>
      <c r="Z13" s="4">
        <f>IF(Table2[[#This Row],[Geo]]="","",RANK(Table2[[#This Row],[Geo]],Table2[Geo],0 ))</f>
        <v>5</v>
      </c>
      <c r="AA13" s="6" t="str">
        <f>IF(Table2[[#This Row],[Geo]]="","",IF(Table2[[#This Row],[Geo]]&gt;=80,"A", IF(Table2[[#This Row],[Geo]]&gt;=70,"B", IF(Table2[[#This Row],[Geo]]&gt;=51,"C",IF(Table2[[#This Row],[Geo]]&gt;=40,"D","F")))))</f>
        <v>C</v>
      </c>
      <c r="AB13" s="4">
        <v>48</v>
      </c>
      <c r="AC13" s="4">
        <f>IF(Table2[[#This Row],[His]]="","",RANK(Table2[[#This Row],[His]],Table2[His],0 ))</f>
        <v>3</v>
      </c>
      <c r="AD13" s="6" t="str">
        <f>IF(Table2[[#This Row],[His]]="","",IF(Table2[[#This Row],[His]]&gt;=80,"A", IF(Table2[[#This Row],[His]]&gt;=70,"B", IF(Table2[[#This Row],[His]]&gt;=51,"C",IF(Table2[[#This Row],[His]]&gt;=40,"D","F")))))</f>
        <v>D</v>
      </c>
      <c r="AE13" s="4">
        <v>23</v>
      </c>
      <c r="AF13" s="4">
        <f>IF(Table2[[#This Row],[Maths]]="","",RANK(Table2[[#This Row],[Maths]],Table2[Maths],0 ))</f>
        <v>13</v>
      </c>
      <c r="AG13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3" s="4">
        <v>36</v>
      </c>
      <c r="AI13" s="4">
        <f>IF(Table2[[#This Row],[Phy]]="","",RANK(Table2[[#This Row],[Phy]],Table2[Phy],0 ))</f>
        <v>2</v>
      </c>
      <c r="AJ13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13" s="4">
        <v>46</v>
      </c>
      <c r="AL13" s="4">
        <f>IF(Table2[[#This Row],[Sod]]="","",RANK(Table2[[#This Row],[Sod]],Table2[Sod],0 ))</f>
        <v>8</v>
      </c>
      <c r="AM13" s="4" t="str">
        <f>IF(Table2[[#This Row],[Sod]]="","",IF(Table2[[#This Row],[Sod]]&gt;=80,"A", IF(Table2[[#This Row],[Sod]]&gt;=70,"B", IF(Table2[[#This Row],[Sod]]&gt;=51,"C",IF(Table2[[#This Row],[Sod]]&gt;=40,"D","F")))))</f>
        <v>D</v>
      </c>
      <c r="AN13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584.61904761904759</v>
      </c>
      <c r="AO13" s="4">
        <f>IF(Table2[[#This Row],[Total]]="","",RANK(Table2[[#This Row],[Total]],Table2[Total],0 ))</f>
        <v>3</v>
      </c>
    </row>
    <row r="14" spans="1:42" ht="26.25" x14ac:dyDescent="0.4">
      <c r="A14" s="4" t="s">
        <v>148</v>
      </c>
      <c r="B14" s="4" t="s">
        <v>149</v>
      </c>
      <c r="C14" s="4">
        <v>31</v>
      </c>
      <c r="D14" s="4">
        <f>IF(Table2[[#This Row],[Agr]] = "","",RANK(Table2[[#This Row],[Agr]],Table2[Agr],0))</f>
        <v>11</v>
      </c>
      <c r="E14" s="6" t="str">
        <f>IF(Table2[[#This Row],[Agr]]="","",IF(Table2[[#This Row],[Agr]]&gt;=80,"A", IF(Table2[[#This Row],[Agr]]&gt;=70,"B", IF(Table2[[#This Row],[Agr]]&gt;=51,"C",IF(Table2[[#This Row],[Agr]]&gt;=40,"D","F")))))</f>
        <v>F</v>
      </c>
      <c r="F14" s="4">
        <v>43</v>
      </c>
      <c r="G14" s="4">
        <f>IF(Table2[[#This Row],[Bk]] = "", "",RANK(Table2[[#This Row],[Bk]],Table2[Bk],0))</f>
        <v>11</v>
      </c>
      <c r="H14" s="4" t="str">
        <f>IF(Table2[[#This Row],[Bk]]="","",IF(Table2[[#This Row],[Bk]]&gt;=80,"A", IF(Table2[[#This Row],[Bk]]&gt;=70,"B", IF(Table2[[#This Row],[Bk]]&gt;=51,"C",IF(Table2[[#This Row],[Bk]]&gt;=40,"D","F")))))</f>
        <v>D</v>
      </c>
      <c r="I14" s="4">
        <v>43</v>
      </c>
      <c r="J14" s="4">
        <f>IF(Table2[[#This Row],[Bio]]="","",RANK(Table2[[#This Row],[Bio]],Table2[Bio],0 ))</f>
        <v>13</v>
      </c>
      <c r="K14" s="4" t="str">
        <f>IF(Table2[[#This Row],[Bio]]="","",IF(Table2[[#This Row],[Bio]]&gt;=80,"A", IF(Table2[[#This Row],[Bio]]&gt;=70,"B", IF(Table2[[#This Row],[Bio]]&gt;=51,"C",IF(Table2[[#This Row],[Bio]]&gt;=40,"D","F")))))</f>
        <v>D</v>
      </c>
      <c r="L14" s="4">
        <v>42</v>
      </c>
      <c r="M14" s="4">
        <f>IF(Table2[[#This Row],[Chem]]="","",RANK(Table2[[#This Row],[Chem]],Table2[Chem],0 ))</f>
        <v>6</v>
      </c>
      <c r="N14" s="4" t="str">
        <f>IF(Table2[[#This Row],[Chem]]="","",IF(Table2[[#This Row],[Chem]]&gt;=80,"A", IF(Table2[[#This Row],[Chem]]&gt;=70,"B", IF(Table2[[#This Row],[Chem]]&gt;=51,"C",IF(Table2[[#This Row],[Chem]]&gt;=40,"D","F")))))</f>
        <v>D</v>
      </c>
      <c r="O14" s="4">
        <v>30</v>
      </c>
      <c r="P14" s="4">
        <v>27</v>
      </c>
      <c r="Q14" s="4">
        <f>IF(AND(Table2[[#This Row],[Chi_I]]&lt;&gt;"",Table2[[#This Row],[Chi_II]]&lt;&gt;""),SUM(Table2[[#This Row],[Chi_I]],Table2[[#This Row],[Chi_II]]),"")</f>
        <v>57</v>
      </c>
      <c r="R14" s="4">
        <f>IF(Table2[[#This Row],[Chi]]="","",RANK(Table2[[#This Row],[Chi]],Table2[Chi],0 ))</f>
        <v>19</v>
      </c>
      <c r="S14" s="4" t="str">
        <f>IF(Table2[[#This Row],[Chi]]="","",IF(Table2[[#This Row],[Chi]]&gt;=80,"A", IF(Table2[[#This Row],[Chi]]&gt;=70,"B", IF(Table2[[#This Row],[Chi]]&gt;=51,"C",IF(Table2[[#This Row],[Chi]]&gt;=40,"D","F")))))</f>
        <v>C</v>
      </c>
      <c r="T14" s="4">
        <v>17</v>
      </c>
      <c r="U14" s="4">
        <v>18</v>
      </c>
      <c r="V14" s="4">
        <f>IF(AND(Table2[[#This Row],[Eng_I]] = "",Table2[[#This Row],[Eng_I2]]=""),"",((Table2[[#This Row],[Eng_I]]+Table2[[#This Row],[Eng_I2]])/105)*100)</f>
        <v>33.333333333333329</v>
      </c>
      <c r="W14" s="4">
        <f>IF(Table2[[#This Row],[Eng]]="","",RANK(Table2[[#This Row],[Eng]],Table2[Eng],0 ))</f>
        <v>11</v>
      </c>
      <c r="X14" s="6" t="str">
        <f>IF(Table2[[#This Row],[Eng]]="","",IF(Table2[[#This Row],[Eng]]&gt;=80,"A", IF(Table2[[#This Row],[Eng]]&gt;=70,"B", IF(Table2[[#This Row],[Eng]]&gt;=51,"C",IF(Table2[[#This Row],[Eng]]&gt;=40,"D","F")))))</f>
        <v>F</v>
      </c>
      <c r="Y14" s="4">
        <v>56</v>
      </c>
      <c r="Z14" s="4">
        <f>IF(Table2[[#This Row],[Geo]]="","",RANK(Table2[[#This Row],[Geo]],Table2[Geo],0 ))</f>
        <v>4</v>
      </c>
      <c r="AA14" s="6" t="str">
        <f>IF(Table2[[#This Row],[Geo]]="","",IF(Table2[[#This Row],[Geo]]&gt;=80,"A", IF(Table2[[#This Row],[Geo]]&gt;=70,"B", IF(Table2[[#This Row],[Geo]]&gt;=51,"C",IF(Table2[[#This Row],[Geo]]&gt;=40,"D","F")))))</f>
        <v>C</v>
      </c>
      <c r="AB14" s="4">
        <v>42</v>
      </c>
      <c r="AC14" s="4">
        <f>IF(Table2[[#This Row],[His]]="","",RANK(Table2[[#This Row],[His]],Table2[His],0 ))</f>
        <v>9</v>
      </c>
      <c r="AD14" s="6" t="str">
        <f>IF(Table2[[#This Row],[His]]="","",IF(Table2[[#This Row],[His]]&gt;=80,"A", IF(Table2[[#This Row],[His]]&gt;=70,"B", IF(Table2[[#This Row],[His]]&gt;=51,"C",IF(Table2[[#This Row],[His]]&gt;=40,"D","F")))))</f>
        <v>D</v>
      </c>
      <c r="AE14" s="4">
        <v>25</v>
      </c>
      <c r="AF14" s="4">
        <f>IF(Table2[[#This Row],[Maths]]="","",RANK(Table2[[#This Row],[Maths]],Table2[Maths],0 ))</f>
        <v>10</v>
      </c>
      <c r="AG14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4" s="4">
        <v>26</v>
      </c>
      <c r="AI14" s="4">
        <f>IF(Table2[[#This Row],[Phy]]="","",RANK(Table2[[#This Row],[Phy]],Table2[Phy],0 ))</f>
        <v>7</v>
      </c>
      <c r="AJ14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14" s="4">
        <v>48</v>
      </c>
      <c r="AL14" s="4">
        <f>IF(Table2[[#This Row],[Sod]]="","",RANK(Table2[[#This Row],[Sod]],Table2[Sod],0 ))</f>
        <v>6</v>
      </c>
      <c r="AM14" s="4" t="str">
        <f>IF(Table2[[#This Row],[Sod]]="","",IF(Table2[[#This Row],[Sod]]&gt;=80,"A", IF(Table2[[#This Row],[Sod]]&gt;=70,"B", IF(Table2[[#This Row],[Sod]]&gt;=51,"C",IF(Table2[[#This Row],[Sod]]&gt;=40,"D","F")))))</f>
        <v>D</v>
      </c>
      <c r="AN14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446.33333333333331</v>
      </c>
      <c r="AO14" s="4">
        <f>IF(Table2[[#This Row],[Total]]="","",RANK(Table2[[#This Row],[Total]],Table2[Total],0 ))</f>
        <v>8</v>
      </c>
    </row>
    <row r="15" spans="1:42" ht="26.25" x14ac:dyDescent="0.4">
      <c r="A15" s="4" t="s">
        <v>159</v>
      </c>
      <c r="B15" s="4" t="s">
        <v>175</v>
      </c>
      <c r="C15" s="4">
        <v>32</v>
      </c>
      <c r="D15" s="4">
        <f>IF(Table2[[#This Row],[Agr]] = "","",RANK(Table2[[#This Row],[Agr]],Table2[Agr],0))</f>
        <v>9</v>
      </c>
      <c r="E15" s="6" t="str">
        <f>IF(Table2[[#This Row],[Agr]]="","",IF(Table2[[#This Row],[Agr]]&gt;=80,"A", IF(Table2[[#This Row],[Agr]]&gt;=70,"B", IF(Table2[[#This Row],[Agr]]&gt;=51,"C",IF(Table2[[#This Row],[Agr]]&gt;=40,"D","F")))))</f>
        <v>F</v>
      </c>
      <c r="F15" s="4">
        <v>35</v>
      </c>
      <c r="G15" s="4">
        <f>IF(Table2[[#This Row],[Bk]] = "", "",RANK(Table2[[#This Row],[Bk]],Table2[Bk],0))</f>
        <v>17</v>
      </c>
      <c r="H15" s="4" t="str">
        <f>IF(Table2[[#This Row],[Bk]]="","",IF(Table2[[#This Row],[Bk]]&gt;=80,"A", IF(Table2[[#This Row],[Bk]]&gt;=70,"B", IF(Table2[[#This Row],[Bk]]&gt;=51,"C",IF(Table2[[#This Row],[Bk]]&gt;=40,"D","F")))))</f>
        <v>F</v>
      </c>
      <c r="I15" s="4">
        <v>37</v>
      </c>
      <c r="J15" s="4">
        <f>IF(Table2[[#This Row],[Bio]]="","",RANK(Table2[[#This Row],[Bio]],Table2[Bio],0 ))</f>
        <v>19</v>
      </c>
      <c r="K15" s="4" t="str">
        <f>IF(Table2[[#This Row],[Bio]]="","",IF(Table2[[#This Row],[Bio]]&gt;=80,"A", IF(Table2[[#This Row],[Bio]]&gt;=70,"B", IF(Table2[[#This Row],[Bio]]&gt;=51,"C",IF(Table2[[#This Row],[Bio]]&gt;=40,"D","F")))))</f>
        <v>F</v>
      </c>
      <c r="L15" s="4">
        <v>30</v>
      </c>
      <c r="M15" s="4">
        <f>IF(Table2[[#This Row],[Chem]]="","",RANK(Table2[[#This Row],[Chem]],Table2[Chem],0 ))</f>
        <v>17</v>
      </c>
      <c r="N15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15" s="4">
        <v>37</v>
      </c>
      <c r="P15" s="4">
        <v>32</v>
      </c>
      <c r="Q15" s="4">
        <f>IF(AND(Table2[[#This Row],[Chi_I]]&lt;&gt;"",Table2[[#This Row],[Chi_II]]&lt;&gt;""),SUM(Table2[[#This Row],[Chi_I]],Table2[[#This Row],[Chi_II]]),"")</f>
        <v>69</v>
      </c>
      <c r="R15" s="4">
        <f>IF(Table2[[#This Row],[Chi]]="","",RANK(Table2[[#This Row],[Chi]],Table2[Chi],0 ))</f>
        <v>6</v>
      </c>
      <c r="S15" s="4" t="str">
        <f>IF(Table2[[#This Row],[Chi]]="","",IF(Table2[[#This Row],[Chi]]&gt;=80,"A", IF(Table2[[#This Row],[Chi]]&gt;=70,"B", IF(Table2[[#This Row],[Chi]]&gt;=51,"C",IF(Table2[[#This Row],[Chi]]&gt;=40,"D","F")))))</f>
        <v>C</v>
      </c>
      <c r="T15" s="4">
        <v>15</v>
      </c>
      <c r="U15" s="4">
        <v>21</v>
      </c>
      <c r="V15" s="4">
        <f>IF(AND(Table2[[#This Row],[Eng_I]] = "",Table2[[#This Row],[Eng_I2]]=""),"",((Table2[[#This Row],[Eng_I]]+Table2[[#This Row],[Eng_I2]])/105)*100)</f>
        <v>34.285714285714285</v>
      </c>
      <c r="W15" s="4">
        <f>IF(Table2[[#This Row],[Eng]]="","",RANK(Table2[[#This Row],[Eng]],Table2[Eng],0 ))</f>
        <v>9</v>
      </c>
      <c r="X15" s="6" t="str">
        <f>IF(Table2[[#This Row],[Eng]]="","",IF(Table2[[#This Row],[Eng]]&gt;=80,"A", IF(Table2[[#This Row],[Eng]]&gt;=70,"B", IF(Table2[[#This Row],[Eng]]&gt;=51,"C",IF(Table2[[#This Row],[Eng]]&gt;=40,"D","F")))))</f>
        <v>F</v>
      </c>
      <c r="Y15" s="4">
        <v>51</v>
      </c>
      <c r="Z15" s="4">
        <f>IF(Table2[[#This Row],[Geo]]="","",RANK(Table2[[#This Row],[Geo]],Table2[Geo],0 ))</f>
        <v>8</v>
      </c>
      <c r="AA15" s="6" t="str">
        <f>IF(Table2[[#This Row],[Geo]]="","",IF(Table2[[#This Row],[Geo]]&gt;=80,"A", IF(Table2[[#This Row],[Geo]]&gt;=70,"B", IF(Table2[[#This Row],[Geo]]&gt;=51,"C",IF(Table2[[#This Row],[Geo]]&gt;=40,"D","F")))))</f>
        <v>C</v>
      </c>
      <c r="AB15" s="4">
        <v>48</v>
      </c>
      <c r="AC15" s="4">
        <f>IF(Table2[[#This Row],[His]]="","",RANK(Table2[[#This Row],[His]],Table2[His],0 ))</f>
        <v>3</v>
      </c>
      <c r="AD15" s="6" t="str">
        <f>IF(Table2[[#This Row],[His]]="","",IF(Table2[[#This Row],[His]]&gt;=80,"A", IF(Table2[[#This Row],[His]]&gt;=70,"B", IF(Table2[[#This Row],[His]]&gt;=51,"C",IF(Table2[[#This Row],[His]]&gt;=40,"D","F")))))</f>
        <v>D</v>
      </c>
      <c r="AE15" s="4">
        <v>8</v>
      </c>
      <c r="AF15" s="4">
        <f>IF(Table2[[#This Row],[Maths]]="","",RANK(Table2[[#This Row],[Maths]],Table2[Maths],0 ))</f>
        <v>26</v>
      </c>
      <c r="AG15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5" s="4">
        <v>23</v>
      </c>
      <c r="AI15" s="4">
        <f>IF(Table2[[#This Row],[Phy]]="","",RANK(Table2[[#This Row],[Phy]],Table2[Phy],0 ))</f>
        <v>13</v>
      </c>
      <c r="AJ15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15" s="4">
        <v>35</v>
      </c>
      <c r="AL15" s="4">
        <f>IF(Table2[[#This Row],[Sod]]="","",RANK(Table2[[#This Row],[Sod]],Table2[Sod],0 ))</f>
        <v>17</v>
      </c>
      <c r="AM15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15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402.28571428571428</v>
      </c>
      <c r="AO15" s="4">
        <f>IF(Table2[[#This Row],[Total]]="","",RANK(Table2[[#This Row],[Total]],Table2[Total],0 ))</f>
        <v>13</v>
      </c>
    </row>
    <row r="16" spans="1:42" ht="26.25" x14ac:dyDescent="0.4">
      <c r="A16" s="4" t="s">
        <v>167</v>
      </c>
      <c r="B16" s="4" t="s">
        <v>168</v>
      </c>
      <c r="C16" s="4">
        <v>41</v>
      </c>
      <c r="D16" s="4">
        <f>IF(Table2[[#This Row],[Agr]] = "","",RANK(Table2[[#This Row],[Agr]],Table2[Agr],0))</f>
        <v>4</v>
      </c>
      <c r="E16" s="6" t="str">
        <f>IF(Table2[[#This Row],[Agr]]="","",IF(Table2[[#This Row],[Agr]]&gt;=80,"A", IF(Table2[[#This Row],[Agr]]&gt;=70,"B", IF(Table2[[#This Row],[Agr]]&gt;=51,"C",IF(Table2[[#This Row],[Agr]]&gt;=40,"D","F")))))</f>
        <v>D</v>
      </c>
      <c r="F16" s="4">
        <v>53</v>
      </c>
      <c r="G16" s="4">
        <f>IF(Table2[[#This Row],[Bk]] = "", "",RANK(Table2[[#This Row],[Bk]],Table2[Bk],0))</f>
        <v>6</v>
      </c>
      <c r="H16" s="4" t="str">
        <f>IF(Table2[[#This Row],[Bk]]="","",IF(Table2[[#This Row],[Bk]]&gt;=80,"A", IF(Table2[[#This Row],[Bk]]&gt;=70,"B", IF(Table2[[#This Row],[Bk]]&gt;=51,"C",IF(Table2[[#This Row],[Bk]]&gt;=40,"D","F")))))</f>
        <v>C</v>
      </c>
      <c r="I16" s="4">
        <v>29</v>
      </c>
      <c r="J16" s="4">
        <f>IF(Table2[[#This Row],[Bio]]="","",RANK(Table2[[#This Row],[Bio]],Table2[Bio],0 ))</f>
        <v>24</v>
      </c>
      <c r="K16" s="4" t="str">
        <f>IF(Table2[[#This Row],[Bio]]="","",IF(Table2[[#This Row],[Bio]]&gt;=80,"A", IF(Table2[[#This Row],[Bio]]&gt;=70,"B", IF(Table2[[#This Row],[Bio]]&gt;=51,"C",IF(Table2[[#This Row],[Bio]]&gt;=40,"D","F")))))</f>
        <v>F</v>
      </c>
      <c r="L16" s="4">
        <v>42</v>
      </c>
      <c r="M16" s="4">
        <f>IF(Table2[[#This Row],[Chem]]="","",RANK(Table2[[#This Row],[Chem]],Table2[Chem],0 ))</f>
        <v>6</v>
      </c>
      <c r="N16" s="4" t="str">
        <f>IF(Table2[[#This Row],[Chem]]="","",IF(Table2[[#This Row],[Chem]]&gt;=80,"A", IF(Table2[[#This Row],[Chem]]&gt;=70,"B", IF(Table2[[#This Row],[Chem]]&gt;=51,"C",IF(Table2[[#This Row],[Chem]]&gt;=40,"D","F")))))</f>
        <v>D</v>
      </c>
      <c r="O16" s="4">
        <v>29</v>
      </c>
      <c r="P16" s="4">
        <v>24</v>
      </c>
      <c r="Q16" s="4">
        <f>IF(AND(Table2[[#This Row],[Chi_I]]&lt;&gt;"",Table2[[#This Row],[Chi_II]]&lt;&gt;""),SUM(Table2[[#This Row],[Chi_I]],Table2[[#This Row],[Chi_II]]),"")</f>
        <v>53</v>
      </c>
      <c r="R16" s="4">
        <f>IF(Table2[[#This Row],[Chi]]="","",RANK(Table2[[#This Row],[Chi]],Table2[Chi],0 ))</f>
        <v>20</v>
      </c>
      <c r="S16" s="4" t="str">
        <f>IF(Table2[[#This Row],[Chi]]="","",IF(Table2[[#This Row],[Chi]]&gt;=80,"A", IF(Table2[[#This Row],[Chi]]&gt;=70,"B", IF(Table2[[#This Row],[Chi]]&gt;=51,"C",IF(Table2[[#This Row],[Chi]]&gt;=40,"D","F")))))</f>
        <v>C</v>
      </c>
      <c r="T16" s="4">
        <v>14</v>
      </c>
      <c r="U16" s="4">
        <v>19</v>
      </c>
      <c r="V16" s="4">
        <f>IF(AND(Table2[[#This Row],[Eng_I]] = "",Table2[[#This Row],[Eng_I2]]=""),"",((Table2[[#This Row],[Eng_I]]+Table2[[#This Row],[Eng_I2]])/105)*100)</f>
        <v>31.428571428571427</v>
      </c>
      <c r="W16" s="4">
        <f>IF(Table2[[#This Row],[Eng]]="","",RANK(Table2[[#This Row],[Eng]],Table2[Eng],0 ))</f>
        <v>12</v>
      </c>
      <c r="X16" s="6" t="str">
        <f>IF(Table2[[#This Row],[Eng]]="","",IF(Table2[[#This Row],[Eng]]&gt;=80,"A", IF(Table2[[#This Row],[Eng]]&gt;=70,"B", IF(Table2[[#This Row],[Eng]]&gt;=51,"C",IF(Table2[[#This Row],[Eng]]&gt;=40,"D","F")))))</f>
        <v>F</v>
      </c>
      <c r="Y16" s="4">
        <v>30</v>
      </c>
      <c r="Z16" s="4">
        <f>IF(Table2[[#This Row],[Geo]]="","",RANK(Table2[[#This Row],[Geo]],Table2[Geo],0 ))</f>
        <v>23</v>
      </c>
      <c r="AA16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16" s="4">
        <v>37</v>
      </c>
      <c r="AC16" s="4">
        <f>IF(Table2[[#This Row],[His]]="","",RANK(Table2[[#This Row],[His]],Table2[His],0 ))</f>
        <v>13</v>
      </c>
      <c r="AD16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16" s="4">
        <v>24</v>
      </c>
      <c r="AF16" s="4">
        <f>IF(Table2[[#This Row],[Maths]]="","",RANK(Table2[[#This Row],[Maths]],Table2[Maths],0 ))</f>
        <v>12</v>
      </c>
      <c r="AG16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6" s="4">
        <v>33</v>
      </c>
      <c r="AI16" s="4">
        <f>IF(Table2[[#This Row],[Phy]]="","",RANK(Table2[[#This Row],[Phy]],Table2[Phy],0 ))</f>
        <v>4</v>
      </c>
      <c r="AJ16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16" s="4">
        <v>41</v>
      </c>
      <c r="AL16" s="4">
        <f>IF(Table2[[#This Row],[Sod]]="","",RANK(Table2[[#This Row],[Sod]],Table2[Sod],0 ))</f>
        <v>11</v>
      </c>
      <c r="AM16" s="4" t="str">
        <f>IF(Table2[[#This Row],[Sod]]="","",IF(Table2[[#This Row],[Sod]]&gt;=80,"A", IF(Table2[[#This Row],[Sod]]&gt;=70,"B", IF(Table2[[#This Row],[Sod]]&gt;=51,"C",IF(Table2[[#This Row],[Sod]]&gt;=40,"D","F")))))</f>
        <v>D</v>
      </c>
      <c r="AN16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414.42857142857144</v>
      </c>
      <c r="AO16" s="4">
        <f>IF(Table2[[#This Row],[Total]]="","",RANK(Table2[[#This Row],[Total]],Table2[Total],0 ))</f>
        <v>10</v>
      </c>
    </row>
    <row r="17" spans="1:42" ht="26.25" x14ac:dyDescent="0.4">
      <c r="A17" s="4" t="s">
        <v>157</v>
      </c>
      <c r="B17" s="4" t="s">
        <v>158</v>
      </c>
      <c r="C17" s="4">
        <v>24</v>
      </c>
      <c r="D17" s="4">
        <f>IF(Table2[[#This Row],[Agr]] = "","",RANK(Table2[[#This Row],[Agr]],Table2[Agr],0))</f>
        <v>18</v>
      </c>
      <c r="E17" s="6" t="str">
        <f>IF(Table2[[#This Row],[Agr]]="","",IF(Table2[[#This Row],[Agr]]&gt;=80,"A", IF(Table2[[#This Row],[Agr]]&gt;=70,"B", IF(Table2[[#This Row],[Agr]]&gt;=51,"C",IF(Table2[[#This Row],[Agr]]&gt;=40,"D","F")))))</f>
        <v>F</v>
      </c>
      <c r="F17" s="4">
        <v>47</v>
      </c>
      <c r="G17" s="4">
        <f>IF(Table2[[#This Row],[Bk]] = "", "",RANK(Table2[[#This Row],[Bk]],Table2[Bk],0))</f>
        <v>8</v>
      </c>
      <c r="H17" s="4" t="str">
        <f>IF(Table2[[#This Row],[Bk]]="","",IF(Table2[[#This Row],[Bk]]&gt;=80,"A", IF(Table2[[#This Row],[Bk]]&gt;=70,"B", IF(Table2[[#This Row],[Bk]]&gt;=51,"C",IF(Table2[[#This Row],[Bk]]&gt;=40,"D","F")))))</f>
        <v>D</v>
      </c>
      <c r="I17" s="4">
        <v>38</v>
      </c>
      <c r="J17" s="4">
        <f>IF(Table2[[#This Row],[Bio]]="","",RANK(Table2[[#This Row],[Bio]],Table2[Bio],0 ))</f>
        <v>18</v>
      </c>
      <c r="K17" s="4" t="str">
        <f>IF(Table2[[#This Row],[Bio]]="","",IF(Table2[[#This Row],[Bio]]&gt;=80,"A", IF(Table2[[#This Row],[Bio]]&gt;=70,"B", IF(Table2[[#This Row],[Bio]]&gt;=51,"C",IF(Table2[[#This Row],[Bio]]&gt;=40,"D","F")))))</f>
        <v>F</v>
      </c>
      <c r="L17" s="4">
        <v>40</v>
      </c>
      <c r="M17" s="4">
        <f>IF(Table2[[#This Row],[Chem]]="","",RANK(Table2[[#This Row],[Chem]],Table2[Chem],0 ))</f>
        <v>10</v>
      </c>
      <c r="N17" s="4" t="str">
        <f>IF(Table2[[#This Row],[Chem]]="","",IF(Table2[[#This Row],[Chem]]&gt;=80,"A", IF(Table2[[#This Row],[Chem]]&gt;=70,"B", IF(Table2[[#This Row],[Chem]]&gt;=51,"C",IF(Table2[[#This Row],[Chem]]&gt;=40,"D","F")))))</f>
        <v>D</v>
      </c>
      <c r="O17" s="4">
        <v>35</v>
      </c>
      <c r="P17" s="4">
        <v>30</v>
      </c>
      <c r="Q17" s="4">
        <f>IF(AND(Table2[[#This Row],[Chi_I]]&lt;&gt;"",Table2[[#This Row],[Chi_II]]&lt;&gt;""),SUM(Table2[[#This Row],[Chi_I]],Table2[[#This Row],[Chi_II]]),"")</f>
        <v>65</v>
      </c>
      <c r="R17" s="4">
        <f>IF(Table2[[#This Row],[Chi]]="","",RANK(Table2[[#This Row],[Chi]],Table2[Chi],0 ))</f>
        <v>10</v>
      </c>
      <c r="S17" s="4" t="str">
        <f>IF(Table2[[#This Row],[Chi]]="","",IF(Table2[[#This Row],[Chi]]&gt;=80,"A", IF(Table2[[#This Row],[Chi]]&gt;=70,"B", IF(Table2[[#This Row],[Chi]]&gt;=51,"C",IF(Table2[[#This Row],[Chi]]&gt;=40,"D","F")))))</f>
        <v>C</v>
      </c>
      <c r="T17" s="4"/>
      <c r="U17" s="4">
        <v>25</v>
      </c>
      <c r="V17" s="4">
        <f>IF(AND(Table2[[#This Row],[Eng_I]] = "",Table2[[#This Row],[Eng_I2]]=""),"",((Table2[[#This Row],[Eng_I]]+Table2[[#This Row],[Eng_I2]])/105)*100)</f>
        <v>23.809523809523807</v>
      </c>
      <c r="W17" s="4">
        <f>IF(Table2[[#This Row],[Eng]]="","",RANK(Table2[[#This Row],[Eng]],Table2[Eng],0 ))</f>
        <v>20</v>
      </c>
      <c r="X17" s="6" t="str">
        <f>IF(Table2[[#This Row],[Eng]]="","",IF(Table2[[#This Row],[Eng]]&gt;=80,"A", IF(Table2[[#This Row],[Eng]]&gt;=70,"B", IF(Table2[[#This Row],[Eng]]&gt;=51,"C",IF(Table2[[#This Row],[Eng]]&gt;=40,"D","F")))))</f>
        <v>F</v>
      </c>
      <c r="Y17" s="4">
        <v>14</v>
      </c>
      <c r="Z17" s="4">
        <f>IF(Table2[[#This Row],[Geo]]="","",RANK(Table2[[#This Row],[Geo]],Table2[Geo],0 ))</f>
        <v>28</v>
      </c>
      <c r="AA17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17" s="4">
        <v>24</v>
      </c>
      <c r="AC17" s="4">
        <f>IF(Table2[[#This Row],[His]]="","",RANK(Table2[[#This Row],[His]],Table2[His],0 ))</f>
        <v>21</v>
      </c>
      <c r="AD17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17" s="4">
        <v>10</v>
      </c>
      <c r="AF17" s="4">
        <f>IF(Table2[[#This Row],[Maths]]="","",RANK(Table2[[#This Row],[Maths]],Table2[Maths],0 ))</f>
        <v>25</v>
      </c>
      <c r="AG17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7" s="4"/>
      <c r="AI17" s="4" t="str">
        <f>IF(Table2[[#This Row],[Phy]]="","",RANK(Table2[[#This Row],[Phy]],Table2[Phy],0 ))</f>
        <v/>
      </c>
      <c r="AJ17" s="6" t="str">
        <f>IF(Table2[[#This Row],[Phy]]="","",IF(Table2[[#This Row],[Phy]]&gt;=80,"A", IF(Table2[[#This Row],[Phy]]&gt;=70,"B", IF(Table2[[#This Row],[Phy]]&gt;=51,"C",IF(Table2[[#This Row],[Phy]]&gt;=40,"D","F")))))</f>
        <v/>
      </c>
      <c r="AK17" s="4">
        <v>23</v>
      </c>
      <c r="AL17" s="4">
        <f>IF(Table2[[#This Row],[Sod]]="","",RANK(Table2[[#This Row],[Sod]],Table2[Sod],0 ))</f>
        <v>21</v>
      </c>
      <c r="AM17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17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308.8095238095238</v>
      </c>
      <c r="AO17" s="4">
        <f>IF(Table2[[#This Row],[Total]]="","",RANK(Table2[[#This Row],[Total]],Table2[Total],0 ))</f>
        <v>22</v>
      </c>
      <c r="AP17" s="12"/>
    </row>
    <row r="18" spans="1:42" ht="26.25" x14ac:dyDescent="0.4">
      <c r="A18" s="4" t="s">
        <v>169</v>
      </c>
      <c r="B18" s="4" t="s">
        <v>170</v>
      </c>
      <c r="C18" s="4">
        <v>16</v>
      </c>
      <c r="D18" s="4">
        <f>IF(Table2[[#This Row],[Agr]] = "","",RANK(Table2[[#This Row],[Agr]],Table2[Agr],0))</f>
        <v>24</v>
      </c>
      <c r="E18" s="6" t="str">
        <f>IF(Table2[[#This Row],[Agr]]="","",IF(Table2[[#This Row],[Agr]]&gt;=80,"A", IF(Table2[[#This Row],[Agr]]&gt;=70,"B", IF(Table2[[#This Row],[Agr]]&gt;=51,"C",IF(Table2[[#This Row],[Agr]]&gt;=40,"D","F")))))</f>
        <v>F</v>
      </c>
      <c r="F18" s="4">
        <v>16</v>
      </c>
      <c r="G18" s="4">
        <f>IF(Table2[[#This Row],[Bk]] = "", "",RANK(Table2[[#This Row],[Bk]],Table2[Bk],0))</f>
        <v>24</v>
      </c>
      <c r="H18" s="4" t="str">
        <f>IF(Table2[[#This Row],[Bk]]="","",IF(Table2[[#This Row],[Bk]]&gt;=80,"A", IF(Table2[[#This Row],[Bk]]&gt;=70,"B", IF(Table2[[#This Row],[Bk]]&gt;=51,"C",IF(Table2[[#This Row],[Bk]]&gt;=40,"D","F")))))</f>
        <v>F</v>
      </c>
      <c r="I18" s="4">
        <v>23</v>
      </c>
      <c r="J18" s="4">
        <f>IF(Table2[[#This Row],[Bio]]="","",RANK(Table2[[#This Row],[Bio]],Table2[Bio],0 ))</f>
        <v>27</v>
      </c>
      <c r="K18" s="4" t="str">
        <f>IF(Table2[[#This Row],[Bio]]="","",IF(Table2[[#This Row],[Bio]]&gt;=80,"A", IF(Table2[[#This Row],[Bio]]&gt;=70,"B", IF(Table2[[#This Row],[Bio]]&gt;=51,"C",IF(Table2[[#This Row],[Bio]]&gt;=40,"D","F")))))</f>
        <v>F</v>
      </c>
      <c r="L18" s="4">
        <v>28</v>
      </c>
      <c r="M18" s="4">
        <f>IF(Table2[[#This Row],[Chem]]="","",RANK(Table2[[#This Row],[Chem]],Table2[Chem],0 ))</f>
        <v>19</v>
      </c>
      <c r="N18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18" s="4">
        <v>27</v>
      </c>
      <c r="P18" s="4">
        <v>26</v>
      </c>
      <c r="Q18" s="4">
        <f>IF(AND(Table2[[#This Row],[Chi_I]]&lt;&gt;"",Table2[[#This Row],[Chi_II]]&lt;&gt;""),SUM(Table2[[#This Row],[Chi_I]],Table2[[#This Row],[Chi_II]]),"")</f>
        <v>53</v>
      </c>
      <c r="R18" s="4">
        <f>IF(Table2[[#This Row],[Chi]]="","",RANK(Table2[[#This Row],[Chi]],Table2[Chi],0 ))</f>
        <v>20</v>
      </c>
      <c r="S18" s="4" t="str">
        <f>IF(Table2[[#This Row],[Chi]]="","",IF(Table2[[#This Row],[Chi]]&gt;=80,"A", IF(Table2[[#This Row],[Chi]]&gt;=70,"B", IF(Table2[[#This Row],[Chi]]&gt;=51,"C",IF(Table2[[#This Row],[Chi]]&gt;=40,"D","F")))))</f>
        <v>C</v>
      </c>
      <c r="T18" s="4">
        <v>11</v>
      </c>
      <c r="U18" s="4">
        <v>14</v>
      </c>
      <c r="V18" s="4">
        <f>IF(AND(Table2[[#This Row],[Eng_I]] = "",Table2[[#This Row],[Eng_I2]]=""),"",((Table2[[#This Row],[Eng_I]]+Table2[[#This Row],[Eng_I2]])/105)*100)</f>
        <v>23.809523809523807</v>
      </c>
      <c r="W18" s="4">
        <f>IF(Table2[[#This Row],[Eng]]="","",RANK(Table2[[#This Row],[Eng]],Table2[Eng],0 ))</f>
        <v>20</v>
      </c>
      <c r="X18" s="6" t="str">
        <f>IF(Table2[[#This Row],[Eng]]="","",IF(Table2[[#This Row],[Eng]]&gt;=80,"A", IF(Table2[[#This Row],[Eng]]&gt;=70,"B", IF(Table2[[#This Row],[Eng]]&gt;=51,"C",IF(Table2[[#This Row],[Eng]]&gt;=40,"D","F")))))</f>
        <v>F</v>
      </c>
      <c r="Y18" s="4">
        <v>37</v>
      </c>
      <c r="Z18" s="4">
        <f>IF(Table2[[#This Row],[Geo]]="","",RANK(Table2[[#This Row],[Geo]],Table2[Geo],0 ))</f>
        <v>18</v>
      </c>
      <c r="AA18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18" s="4">
        <v>32</v>
      </c>
      <c r="AC18" s="4">
        <f>IF(Table2[[#This Row],[His]]="","",RANK(Table2[[#This Row],[His]],Table2[His],0 ))</f>
        <v>17</v>
      </c>
      <c r="AD18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18" s="4">
        <v>11</v>
      </c>
      <c r="AF18" s="4">
        <f>IF(Table2[[#This Row],[Maths]]="","",RANK(Table2[[#This Row],[Maths]],Table2[Maths],0 ))</f>
        <v>23</v>
      </c>
      <c r="AG18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8" s="4">
        <v>24</v>
      </c>
      <c r="AI18" s="4">
        <f>IF(Table2[[#This Row],[Phy]]="","",RANK(Table2[[#This Row],[Phy]],Table2[Phy],0 ))</f>
        <v>9</v>
      </c>
      <c r="AJ18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18" s="4">
        <v>22</v>
      </c>
      <c r="AL18" s="4">
        <f>IF(Table2[[#This Row],[Sod]]="","",RANK(Table2[[#This Row],[Sod]],Table2[Sod],0 ))</f>
        <v>24</v>
      </c>
      <c r="AM18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18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285.8095238095238</v>
      </c>
      <c r="AO18" s="4">
        <f>IF(Table2[[#This Row],[Total]]="","",RANK(Table2[[#This Row],[Total]],Table2[Total],0 ))</f>
        <v>25</v>
      </c>
      <c r="AP18" s="12"/>
    </row>
    <row r="19" spans="1:42" ht="26.25" x14ac:dyDescent="0.4">
      <c r="A19" s="4" t="s">
        <v>150</v>
      </c>
      <c r="B19" s="4" t="s">
        <v>96</v>
      </c>
      <c r="C19" s="4">
        <v>26</v>
      </c>
      <c r="D19" s="4">
        <f>IF(Table2[[#This Row],[Agr]] = "","",RANK(Table2[[#This Row],[Agr]],Table2[Agr],0))</f>
        <v>16</v>
      </c>
      <c r="E19" s="6" t="str">
        <f>IF(Table2[[#This Row],[Agr]]="","",IF(Table2[[#This Row],[Agr]]&gt;=80,"A", IF(Table2[[#This Row],[Agr]]&gt;=70,"B", IF(Table2[[#This Row],[Agr]]&gt;=51,"C",IF(Table2[[#This Row],[Agr]]&gt;=40,"D","F")))))</f>
        <v>F</v>
      </c>
      <c r="F19" s="4">
        <v>28</v>
      </c>
      <c r="G19" s="4">
        <f>IF(Table2[[#This Row],[Bk]] = "", "",RANK(Table2[[#This Row],[Bk]],Table2[Bk],0))</f>
        <v>19</v>
      </c>
      <c r="H19" s="4" t="str">
        <f>IF(Table2[[#This Row],[Bk]]="","",IF(Table2[[#This Row],[Bk]]&gt;=80,"A", IF(Table2[[#This Row],[Bk]]&gt;=70,"B", IF(Table2[[#This Row],[Bk]]&gt;=51,"C",IF(Table2[[#This Row],[Bk]]&gt;=40,"D","F")))))</f>
        <v>F</v>
      </c>
      <c r="I19" s="4">
        <v>42</v>
      </c>
      <c r="J19" s="4">
        <f>IF(Table2[[#This Row],[Bio]]="","",RANK(Table2[[#This Row],[Bio]],Table2[Bio],0 ))</f>
        <v>14</v>
      </c>
      <c r="K19" s="4" t="str">
        <f>IF(Table2[[#This Row],[Bio]]="","",IF(Table2[[#This Row],[Bio]]&gt;=80,"A", IF(Table2[[#This Row],[Bio]]&gt;=70,"B", IF(Table2[[#This Row],[Bio]]&gt;=51,"C",IF(Table2[[#This Row],[Bio]]&gt;=40,"D","F")))))</f>
        <v>D</v>
      </c>
      <c r="L19" s="4">
        <v>38</v>
      </c>
      <c r="M19" s="4">
        <f>IF(Table2[[#This Row],[Chem]]="","",RANK(Table2[[#This Row],[Chem]],Table2[Chem],0 ))</f>
        <v>12</v>
      </c>
      <c r="N19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19" s="4">
        <v>20</v>
      </c>
      <c r="P19" s="4">
        <v>27</v>
      </c>
      <c r="Q19" s="4">
        <f>IF(AND(Table2[[#This Row],[Chi_I]]&lt;&gt;"",Table2[[#This Row],[Chi_II]]&lt;&gt;""),SUM(Table2[[#This Row],[Chi_I]],Table2[[#This Row],[Chi_II]]),"")</f>
        <v>47</v>
      </c>
      <c r="R19" s="4">
        <f>IF(Table2[[#This Row],[Chi]]="","",RANK(Table2[[#This Row],[Chi]],Table2[Chi],0 ))</f>
        <v>24</v>
      </c>
      <c r="S19" s="4" t="str">
        <f>IF(Table2[[#This Row],[Chi]]="","",IF(Table2[[#This Row],[Chi]]&gt;=80,"A", IF(Table2[[#This Row],[Chi]]&gt;=70,"B", IF(Table2[[#This Row],[Chi]]&gt;=51,"C",IF(Table2[[#This Row],[Chi]]&gt;=40,"D","F")))))</f>
        <v>D</v>
      </c>
      <c r="T19" s="4">
        <v>15</v>
      </c>
      <c r="U19" s="4">
        <v>12</v>
      </c>
      <c r="V19" s="4">
        <f>IF(AND(Table2[[#This Row],[Eng_I]] = "",Table2[[#This Row],[Eng_I2]]=""),"",((Table2[[#This Row],[Eng_I]]+Table2[[#This Row],[Eng_I2]])/105)*100)</f>
        <v>25.714285714285712</v>
      </c>
      <c r="W19" s="4">
        <f>IF(Table2[[#This Row],[Eng]]="","",RANK(Table2[[#This Row],[Eng]],Table2[Eng],0 ))</f>
        <v>17</v>
      </c>
      <c r="X19" s="6" t="str">
        <f>IF(Table2[[#This Row],[Eng]]="","",IF(Table2[[#This Row],[Eng]]&gt;=80,"A", IF(Table2[[#This Row],[Eng]]&gt;=70,"B", IF(Table2[[#This Row],[Eng]]&gt;=51,"C",IF(Table2[[#This Row],[Eng]]&gt;=40,"D","F")))))</f>
        <v>F</v>
      </c>
      <c r="Y19" s="4">
        <v>33</v>
      </c>
      <c r="Z19" s="4">
        <f>IF(Table2[[#This Row],[Geo]]="","",RANK(Table2[[#This Row],[Geo]],Table2[Geo],0 ))</f>
        <v>22</v>
      </c>
      <c r="AA19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19" s="4">
        <v>38</v>
      </c>
      <c r="AC19" s="4">
        <f>IF(Table2[[#This Row],[His]]="","",RANK(Table2[[#This Row],[His]],Table2[His],0 ))</f>
        <v>12</v>
      </c>
      <c r="AD19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19" s="4">
        <v>26</v>
      </c>
      <c r="AF19" s="4">
        <f>IF(Table2[[#This Row],[Maths]]="","",RANK(Table2[[#This Row],[Maths]],Table2[Maths],0 ))</f>
        <v>9</v>
      </c>
      <c r="AG19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9" s="4">
        <v>23</v>
      </c>
      <c r="AI19" s="4">
        <f>IF(Table2[[#This Row],[Phy]]="","",RANK(Table2[[#This Row],[Phy]],Table2[Phy],0 ))</f>
        <v>13</v>
      </c>
      <c r="AJ19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19" s="4">
        <v>38</v>
      </c>
      <c r="AL19" s="4">
        <f>IF(Table2[[#This Row],[Sod]]="","",RANK(Table2[[#This Row],[Sod]],Table2[Sod],0 ))</f>
        <v>13</v>
      </c>
      <c r="AM19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19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364.71428571428572</v>
      </c>
      <c r="AO19" s="4">
        <f>IF(Table2[[#This Row],[Total]]="","",RANK(Table2[[#This Row],[Total]],Table2[Total],0 ))</f>
        <v>17</v>
      </c>
      <c r="AP19" s="12"/>
    </row>
    <row r="20" spans="1:42" ht="26.25" x14ac:dyDescent="0.4">
      <c r="A20" s="4" t="s">
        <v>137</v>
      </c>
      <c r="B20" s="4" t="s">
        <v>134</v>
      </c>
      <c r="C20" s="4">
        <v>40</v>
      </c>
      <c r="D20" s="4">
        <f>IF(Table2[[#This Row],[Agr]] = "","",RANK(Table2[[#This Row],[Agr]],Table2[Agr],0))</f>
        <v>5</v>
      </c>
      <c r="E20" s="6" t="str">
        <f>IF(Table2[[#This Row],[Agr]]="","",IF(Table2[[#This Row],[Agr]]&gt;=80,"A", IF(Table2[[#This Row],[Agr]]&gt;=70,"B", IF(Table2[[#This Row],[Agr]]&gt;=51,"C",IF(Table2[[#This Row],[Agr]]&gt;=40,"D","F")))))</f>
        <v>D</v>
      </c>
      <c r="F20" s="4">
        <v>75</v>
      </c>
      <c r="G20" s="4">
        <f>IF(Table2[[#This Row],[Bk]] = "", "",RANK(Table2[[#This Row],[Bk]],Table2[Bk],0))</f>
        <v>1</v>
      </c>
      <c r="H20" s="4" t="str">
        <f>IF(Table2[[#This Row],[Bk]]="","",IF(Table2[[#This Row],[Bk]]&gt;=80,"A", IF(Table2[[#This Row],[Bk]]&gt;=70,"B", IF(Table2[[#This Row],[Bk]]&gt;=51,"C",IF(Table2[[#This Row],[Bk]]&gt;=40,"D","F")))))</f>
        <v>B</v>
      </c>
      <c r="I20" s="4">
        <v>54</v>
      </c>
      <c r="J20" s="4">
        <f>IF(Table2[[#This Row],[Bio]]="","",RANK(Table2[[#This Row],[Bio]],Table2[Bio],0 ))</f>
        <v>6</v>
      </c>
      <c r="K20" s="4" t="str">
        <f>IF(Table2[[#This Row],[Bio]]="","",IF(Table2[[#This Row],[Bio]]&gt;=80,"A", IF(Table2[[#This Row],[Bio]]&gt;=70,"B", IF(Table2[[#This Row],[Bio]]&gt;=51,"C",IF(Table2[[#This Row],[Bio]]&gt;=40,"D","F")))))</f>
        <v>C</v>
      </c>
      <c r="L20" s="4">
        <v>38</v>
      </c>
      <c r="M20" s="4">
        <f>IF(Table2[[#This Row],[Chem]]="","",RANK(Table2[[#This Row],[Chem]],Table2[Chem],0 ))</f>
        <v>12</v>
      </c>
      <c r="N20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20" s="4">
        <v>40</v>
      </c>
      <c r="P20" s="4">
        <v>30</v>
      </c>
      <c r="Q20" s="4">
        <f>IF(AND(Table2[[#This Row],[Chi_I]]&lt;&gt;"",Table2[[#This Row],[Chi_II]]&lt;&gt;""),SUM(Table2[[#This Row],[Chi_I]],Table2[[#This Row],[Chi_II]]),"")</f>
        <v>70</v>
      </c>
      <c r="R20" s="4">
        <f>IF(Table2[[#This Row],[Chi]]="","",RANK(Table2[[#This Row],[Chi]],Table2[Chi],0 ))</f>
        <v>3</v>
      </c>
      <c r="S20" s="4" t="str">
        <f>IF(Table2[[#This Row],[Chi]]="","",IF(Table2[[#This Row],[Chi]]&gt;=80,"A", IF(Table2[[#This Row],[Chi]]&gt;=70,"B", IF(Table2[[#This Row],[Chi]]&gt;=51,"C",IF(Table2[[#This Row],[Chi]]&gt;=40,"D","F")))))</f>
        <v>B</v>
      </c>
      <c r="T20" s="4">
        <v>30</v>
      </c>
      <c r="U20" s="4">
        <v>38</v>
      </c>
      <c r="V20" s="4">
        <f>IF(AND(Table2[[#This Row],[Eng_I]] = "",Table2[[#This Row],[Eng_I2]]=""),"",((Table2[[#This Row],[Eng_I]]+Table2[[#This Row],[Eng_I2]])/105)*100)</f>
        <v>64.761904761904759</v>
      </c>
      <c r="W20" s="4">
        <f>IF(Table2[[#This Row],[Eng]]="","",RANK(Table2[[#This Row],[Eng]],Table2[Eng],0 ))</f>
        <v>2</v>
      </c>
      <c r="X20" s="6" t="str">
        <f>IF(Table2[[#This Row],[Eng]]="","",IF(Table2[[#This Row],[Eng]]&gt;=80,"A", IF(Table2[[#This Row],[Eng]]&gt;=70,"B", IF(Table2[[#This Row],[Eng]]&gt;=51,"C",IF(Table2[[#This Row],[Eng]]&gt;=40,"D","F")))))</f>
        <v>C</v>
      </c>
      <c r="Y20" s="4"/>
      <c r="Z20" s="4" t="str">
        <f>IF(Table2[[#This Row],[Geo]]="","",RANK(Table2[[#This Row],[Geo]],Table2[Geo],0 ))</f>
        <v/>
      </c>
      <c r="AA20" s="6" t="str">
        <f>IF(Table2[[#This Row],[Geo]]="","",IF(Table2[[#This Row],[Geo]]&gt;=80,"A", IF(Table2[[#This Row],[Geo]]&gt;=70,"B", IF(Table2[[#This Row],[Geo]]&gt;=51,"C",IF(Table2[[#This Row],[Geo]]&gt;=40,"D","F")))))</f>
        <v/>
      </c>
      <c r="AB20" s="4">
        <v>46</v>
      </c>
      <c r="AC20" s="4">
        <f>IF(Table2[[#This Row],[His]]="","",RANK(Table2[[#This Row],[His]],Table2[His],0 ))</f>
        <v>6</v>
      </c>
      <c r="AD20" s="6" t="str">
        <f>IF(Table2[[#This Row],[His]]="","",IF(Table2[[#This Row],[His]]&gt;=80,"A", IF(Table2[[#This Row],[His]]&gt;=70,"B", IF(Table2[[#This Row],[His]]&gt;=51,"C",IF(Table2[[#This Row],[His]]&gt;=40,"D","F")))))</f>
        <v>D</v>
      </c>
      <c r="AE20" s="4">
        <v>14</v>
      </c>
      <c r="AF20" s="4">
        <f>IF(Table2[[#This Row],[Maths]]="","",RANK(Table2[[#This Row],[Maths]],Table2[Maths],0 ))</f>
        <v>19</v>
      </c>
      <c r="AG20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0" s="4">
        <v>27</v>
      </c>
      <c r="AI20" s="4">
        <f>IF(Table2[[#This Row],[Phy]]="","",RANK(Table2[[#This Row],[Phy]],Table2[Phy],0 ))</f>
        <v>6</v>
      </c>
      <c r="AJ20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0" s="4">
        <v>49</v>
      </c>
      <c r="AL20" s="4">
        <f>IF(Table2[[#This Row],[Sod]]="","",RANK(Table2[[#This Row],[Sod]],Table2[Sod],0 ))</f>
        <v>5</v>
      </c>
      <c r="AM20" s="4" t="str">
        <f>IF(Table2[[#This Row],[Sod]]="","",IF(Table2[[#This Row],[Sod]]&gt;=80,"A", IF(Table2[[#This Row],[Sod]]&gt;=70,"B", IF(Table2[[#This Row],[Sod]]&gt;=51,"C",IF(Table2[[#This Row],[Sod]]&gt;=40,"D","F")))))</f>
        <v>D</v>
      </c>
      <c r="AN20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477.76190476190476</v>
      </c>
      <c r="AO20" s="4">
        <f>IF(Table2[[#This Row],[Total]]="","",RANK(Table2[[#This Row],[Total]],Table2[Total],0 ))</f>
        <v>5</v>
      </c>
    </row>
    <row r="21" spans="1:42" ht="26.25" x14ac:dyDescent="0.4">
      <c r="A21" s="4" t="s">
        <v>137</v>
      </c>
      <c r="B21" s="4" t="s">
        <v>140</v>
      </c>
      <c r="C21" s="4">
        <v>6</v>
      </c>
      <c r="D21" s="4">
        <f>IF(Table2[[#This Row],[Agr]] = "","",RANK(Table2[[#This Row],[Agr]],Table2[Agr],0))</f>
        <v>29</v>
      </c>
      <c r="E21" s="6" t="str">
        <f>IF(Table2[[#This Row],[Agr]]="","",IF(Table2[[#This Row],[Agr]]&gt;=80,"A", IF(Table2[[#This Row],[Agr]]&gt;=70,"B", IF(Table2[[#This Row],[Agr]]&gt;=51,"C",IF(Table2[[#This Row],[Agr]]&gt;=40,"D","F")))))</f>
        <v>F</v>
      </c>
      <c r="F21" s="5"/>
      <c r="G21" s="4" t="str">
        <f>IF(Table2[[#This Row],[Bk]] = "", "",RANK(Table2[[#This Row],[Bk]],Table2[Bk],0))</f>
        <v/>
      </c>
      <c r="H21" s="4" t="str">
        <f>IF(Table2[[#This Row],[Bk]]="","",IF(Table2[[#This Row],[Bk]]&gt;=80,"A", IF(Table2[[#This Row],[Bk]]&gt;=70,"B", IF(Table2[[#This Row],[Bk]]&gt;=51,"C",IF(Table2[[#This Row],[Bk]]&gt;=40,"D","F")))))</f>
        <v/>
      </c>
      <c r="I21" s="4">
        <v>9</v>
      </c>
      <c r="J21" s="4">
        <f>IF(Table2[[#This Row],[Bio]]="","",RANK(Table2[[#This Row],[Bio]],Table2[Bio],0 ))</f>
        <v>28</v>
      </c>
      <c r="K21" s="4" t="str">
        <f>IF(Table2[[#This Row],[Bio]]="","",IF(Table2[[#This Row],[Bio]]&gt;=80,"A", IF(Table2[[#This Row],[Bio]]&gt;=70,"B", IF(Table2[[#This Row],[Bio]]&gt;=51,"C",IF(Table2[[#This Row],[Bio]]&gt;=40,"D","F")))))</f>
        <v>F</v>
      </c>
      <c r="L21" s="4">
        <v>13</v>
      </c>
      <c r="M21" s="4">
        <f>IF(Table2[[#This Row],[Chem]]="","",RANK(Table2[[#This Row],[Chem]],Table2[Chem],0 ))</f>
        <v>27</v>
      </c>
      <c r="N21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21" s="4">
        <v>16</v>
      </c>
      <c r="P21" s="4">
        <v>5</v>
      </c>
      <c r="Q21" s="4">
        <f>IF(AND(Table2[[#This Row],[Chi_I]]&lt;&gt;"",Table2[[#This Row],[Chi_II]]&lt;&gt;""),SUM(Table2[[#This Row],[Chi_I]],Table2[[#This Row],[Chi_II]]),"")</f>
        <v>21</v>
      </c>
      <c r="R21" s="4">
        <f>IF(Table2[[#This Row],[Chi]]="","",RANK(Table2[[#This Row],[Chi]],Table2[Chi],0 ))</f>
        <v>29</v>
      </c>
      <c r="S21" s="4" t="str">
        <f>IF(Table2[[#This Row],[Chi]]="","",IF(Table2[[#This Row],[Chi]]&gt;=80,"A", IF(Table2[[#This Row],[Chi]]&gt;=70,"B", IF(Table2[[#This Row],[Chi]]&gt;=51,"C",IF(Table2[[#This Row],[Chi]]&gt;=40,"D","F")))))</f>
        <v>F</v>
      </c>
      <c r="T21" s="4">
        <v>6</v>
      </c>
      <c r="U21" s="4">
        <v>6</v>
      </c>
      <c r="V21" s="4">
        <f>IF(AND(Table2[[#This Row],[Eng_I]] = "",Table2[[#This Row],[Eng_I2]]=""),"",((Table2[[#This Row],[Eng_I]]+Table2[[#This Row],[Eng_I2]])/105)*100)</f>
        <v>11.428571428571429</v>
      </c>
      <c r="W21" s="4">
        <f>IF(Table2[[#This Row],[Eng]]="","",RANK(Table2[[#This Row],[Eng]],Table2[Eng],0 ))</f>
        <v>29</v>
      </c>
      <c r="X21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1" s="4">
        <v>15</v>
      </c>
      <c r="Z21" s="4">
        <f>IF(Table2[[#This Row],[Geo]]="","",RANK(Table2[[#This Row],[Geo]],Table2[Geo],0 ))</f>
        <v>27</v>
      </c>
      <c r="AA21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21" s="4">
        <v>12</v>
      </c>
      <c r="AC21" s="4">
        <f>IF(Table2[[#This Row],[His]]="","",RANK(Table2[[#This Row],[His]],Table2[His],0 ))</f>
        <v>26</v>
      </c>
      <c r="AD21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21" s="4">
        <v>4</v>
      </c>
      <c r="AF21" s="4">
        <f>IF(Table2[[#This Row],[Maths]]="","",RANK(Table2[[#This Row],[Maths]],Table2[Maths],0 ))</f>
        <v>28</v>
      </c>
      <c r="AG21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1" s="4">
        <v>7</v>
      </c>
      <c r="AI21" s="4">
        <f>IF(Table2[[#This Row],[Phy]]="","",RANK(Table2[[#This Row],[Phy]],Table2[Phy],0 ))</f>
        <v>25</v>
      </c>
      <c r="AJ21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1" s="4">
        <v>6</v>
      </c>
      <c r="AL21" s="4">
        <f>IF(Table2[[#This Row],[Sod]]="","",RANK(Table2[[#This Row],[Sod]],Table2[Sod],0 ))</f>
        <v>27</v>
      </c>
      <c r="AM21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21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104.42857142857143</v>
      </c>
      <c r="AO21" s="4">
        <f>IF(Table2[[#This Row],[Total]]="","",RANK(Table2[[#This Row],[Total]],Table2[Total],0 ))</f>
        <v>29</v>
      </c>
      <c r="AP21" s="12"/>
    </row>
    <row r="22" spans="1:42" ht="26.25" x14ac:dyDescent="0.4">
      <c r="A22" s="4" t="s">
        <v>141</v>
      </c>
      <c r="B22" s="4" t="s">
        <v>142</v>
      </c>
      <c r="C22" s="4">
        <v>9</v>
      </c>
      <c r="D22" s="4">
        <f>IF(Table2[[#This Row],[Agr]] = "","",RANK(Table2[[#This Row],[Agr]],Table2[Agr],0))</f>
        <v>27</v>
      </c>
      <c r="E22" s="6" t="str">
        <f>IF(Table2[[#This Row],[Agr]]="","",IF(Table2[[#This Row],[Agr]]&gt;=80,"A", IF(Table2[[#This Row],[Agr]]&gt;=70,"B", IF(Table2[[#This Row],[Agr]]&gt;=51,"C",IF(Table2[[#This Row],[Agr]]&gt;=40,"D","F")))))</f>
        <v>F</v>
      </c>
      <c r="F22" s="4">
        <v>28</v>
      </c>
      <c r="G22" s="4">
        <f>IF(Table2[[#This Row],[Bk]] = "", "",RANK(Table2[[#This Row],[Bk]],Table2[Bk],0))</f>
        <v>19</v>
      </c>
      <c r="H22" s="4" t="str">
        <f>IF(Table2[[#This Row],[Bk]]="","",IF(Table2[[#This Row],[Bk]]&gt;=80,"A", IF(Table2[[#This Row],[Bk]]&gt;=70,"B", IF(Table2[[#This Row],[Bk]]&gt;=51,"C",IF(Table2[[#This Row],[Bk]]&gt;=40,"D","F")))))</f>
        <v>F</v>
      </c>
      <c r="I22" s="4">
        <v>50</v>
      </c>
      <c r="J22" s="4">
        <f>IF(Table2[[#This Row],[Bio]]="","",RANK(Table2[[#This Row],[Bio]],Table2[Bio],0 ))</f>
        <v>7</v>
      </c>
      <c r="K22" s="4" t="str">
        <f>IF(Table2[[#This Row],[Bio]]="","",IF(Table2[[#This Row],[Bio]]&gt;=80,"A", IF(Table2[[#This Row],[Bio]]&gt;=70,"B", IF(Table2[[#This Row],[Bio]]&gt;=51,"C",IF(Table2[[#This Row],[Bio]]&gt;=40,"D","F")))))</f>
        <v>D</v>
      </c>
      <c r="L22" s="4">
        <v>29</v>
      </c>
      <c r="M22" s="4">
        <f>IF(Table2[[#This Row],[Chem]]="","",RANK(Table2[[#This Row],[Chem]],Table2[Chem],0 ))</f>
        <v>18</v>
      </c>
      <c r="N22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22" s="4">
        <v>30</v>
      </c>
      <c r="P22" s="4">
        <v>43</v>
      </c>
      <c r="Q22" s="4">
        <f>IF(AND(Table2[[#This Row],[Chi_I]]&lt;&gt;"",Table2[[#This Row],[Chi_II]]&lt;&gt;""),SUM(Table2[[#This Row],[Chi_I]],Table2[[#This Row],[Chi_II]]),"")</f>
        <v>73</v>
      </c>
      <c r="R22" s="4">
        <f>IF(Table2[[#This Row],[Chi]]="","",RANK(Table2[[#This Row],[Chi]],Table2[Chi],0 ))</f>
        <v>2</v>
      </c>
      <c r="S22" s="4" t="str">
        <f>IF(Table2[[#This Row],[Chi]]="","",IF(Table2[[#This Row],[Chi]]&gt;=80,"A", IF(Table2[[#This Row],[Chi]]&gt;=70,"B", IF(Table2[[#This Row],[Chi]]&gt;=51,"C",IF(Table2[[#This Row],[Chi]]&gt;=40,"D","F")))))</f>
        <v>B</v>
      </c>
      <c r="T22" s="4">
        <v>23</v>
      </c>
      <c r="U22" s="4">
        <v>18</v>
      </c>
      <c r="V22" s="4">
        <f>IF(AND(Table2[[#This Row],[Eng_I]] = "",Table2[[#This Row],[Eng_I2]]=""),"",((Table2[[#This Row],[Eng_I]]+Table2[[#This Row],[Eng_I2]])/105)*100)</f>
        <v>39.047619047619051</v>
      </c>
      <c r="W22" s="4">
        <f>IF(Table2[[#This Row],[Eng]]="","",RANK(Table2[[#This Row],[Eng]],Table2[Eng],0 ))</f>
        <v>6</v>
      </c>
      <c r="X22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2" s="4">
        <v>39</v>
      </c>
      <c r="Z22" s="4">
        <f>IF(Table2[[#This Row],[Geo]]="","",RANK(Table2[[#This Row],[Geo]],Table2[Geo],0 ))</f>
        <v>15</v>
      </c>
      <c r="AA22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22" s="4"/>
      <c r="AC22" s="4" t="str">
        <f>IF(Table2[[#This Row],[His]]="","",RANK(Table2[[#This Row],[His]],Table2[His],0 ))</f>
        <v/>
      </c>
      <c r="AD22" s="6" t="str">
        <f>IF(Table2[[#This Row],[His]]="","",IF(Table2[[#This Row],[His]]&gt;=80,"A", IF(Table2[[#This Row],[His]]&gt;=70,"B", IF(Table2[[#This Row],[His]]&gt;=51,"C",IF(Table2[[#This Row],[His]]&gt;=40,"D","F")))))</f>
        <v/>
      </c>
      <c r="AE22" s="4">
        <v>17</v>
      </c>
      <c r="AF22" s="4">
        <f>IF(Table2[[#This Row],[Maths]]="","",RANK(Table2[[#This Row],[Maths]],Table2[Maths],0 ))</f>
        <v>17</v>
      </c>
      <c r="AG22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2" s="4">
        <v>20</v>
      </c>
      <c r="AI22" s="4">
        <f>IF(Table2[[#This Row],[Phy]]="","",RANK(Table2[[#This Row],[Phy]],Table2[Phy],0 ))</f>
        <v>17</v>
      </c>
      <c r="AJ22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2" s="4">
        <v>45</v>
      </c>
      <c r="AL22" s="4">
        <f>IF(Table2[[#This Row],[Sod]]="","",RANK(Table2[[#This Row],[Sod]],Table2[Sod],0 ))</f>
        <v>9</v>
      </c>
      <c r="AM22" s="4" t="str">
        <f>IF(Table2[[#This Row],[Sod]]="","",IF(Table2[[#This Row],[Sod]]&gt;=80,"A", IF(Table2[[#This Row],[Sod]]&gt;=70,"B", IF(Table2[[#This Row],[Sod]]&gt;=51,"C",IF(Table2[[#This Row],[Sod]]&gt;=40,"D","F")))))</f>
        <v>D</v>
      </c>
      <c r="AN22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349.04761904761904</v>
      </c>
      <c r="AO22" s="4">
        <f>IF(Table2[[#This Row],[Total]]="","",RANK(Table2[[#This Row],[Total]],Table2[Total],0 ))</f>
        <v>18</v>
      </c>
    </row>
    <row r="23" spans="1:42" ht="26.25" x14ac:dyDescent="0.4">
      <c r="A23" s="4" t="s">
        <v>78</v>
      </c>
      <c r="B23" s="4" t="s">
        <v>143</v>
      </c>
      <c r="C23" s="4">
        <v>37</v>
      </c>
      <c r="D23" s="4">
        <f>IF(Table2[[#This Row],[Agr]] = "","",RANK(Table2[[#This Row],[Agr]],Table2[Agr],0))</f>
        <v>6</v>
      </c>
      <c r="E23" s="6" t="str">
        <f>IF(Table2[[#This Row],[Agr]]="","",IF(Table2[[#This Row],[Agr]]&gt;=80,"A", IF(Table2[[#This Row],[Agr]]&gt;=70,"B", IF(Table2[[#This Row],[Agr]]&gt;=51,"C",IF(Table2[[#This Row],[Agr]]&gt;=40,"D","F")))))</f>
        <v>F</v>
      </c>
      <c r="F23" s="4">
        <v>26</v>
      </c>
      <c r="G23" s="4">
        <f>IF(Table2[[#This Row],[Bk]] = "", "",RANK(Table2[[#This Row],[Bk]],Table2[Bk],0))</f>
        <v>21</v>
      </c>
      <c r="H23" s="4" t="str">
        <f>IF(Table2[[#This Row],[Bk]]="","",IF(Table2[[#This Row],[Bk]]&gt;=80,"A", IF(Table2[[#This Row],[Bk]]&gt;=70,"B", IF(Table2[[#This Row],[Bk]]&gt;=51,"C",IF(Table2[[#This Row],[Bk]]&gt;=40,"D","F")))))</f>
        <v>F</v>
      </c>
      <c r="I23" s="4">
        <v>47</v>
      </c>
      <c r="J23" s="4">
        <f>IF(Table2[[#This Row],[Bio]]="","",RANK(Table2[[#This Row],[Bio]],Table2[Bio],0 ))</f>
        <v>10</v>
      </c>
      <c r="K23" s="4" t="str">
        <f>IF(Table2[[#This Row],[Bio]]="","",IF(Table2[[#This Row],[Bio]]&gt;=80,"A", IF(Table2[[#This Row],[Bio]]&gt;=70,"B", IF(Table2[[#This Row],[Bio]]&gt;=51,"C",IF(Table2[[#This Row],[Bio]]&gt;=40,"D","F")))))</f>
        <v>D</v>
      </c>
      <c r="L23" s="4">
        <v>31</v>
      </c>
      <c r="M23" s="4">
        <f>IF(Table2[[#This Row],[Chem]]="","",RANK(Table2[[#This Row],[Chem]],Table2[Chem],0 ))</f>
        <v>16</v>
      </c>
      <c r="N23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23" s="4">
        <v>42</v>
      </c>
      <c r="P23" s="4">
        <v>28</v>
      </c>
      <c r="Q23" s="4">
        <f>IF(AND(Table2[[#This Row],[Chi_I]]&lt;&gt;"",Table2[[#This Row],[Chi_II]]&lt;&gt;""),SUM(Table2[[#This Row],[Chi_I]],Table2[[#This Row],[Chi_II]]),"")</f>
        <v>70</v>
      </c>
      <c r="R23" s="4">
        <f>IF(Table2[[#This Row],[Chi]]="","",RANK(Table2[[#This Row],[Chi]],Table2[Chi],0 ))</f>
        <v>3</v>
      </c>
      <c r="S23" s="4" t="str">
        <f>IF(Table2[[#This Row],[Chi]]="","",IF(Table2[[#This Row],[Chi]]&gt;=80,"A", IF(Table2[[#This Row],[Chi]]&gt;=70,"B", IF(Table2[[#This Row],[Chi]]&gt;=51,"C",IF(Table2[[#This Row],[Chi]]&gt;=40,"D","F")))))</f>
        <v>B</v>
      </c>
      <c r="T23" s="4">
        <v>21</v>
      </c>
      <c r="U23" s="4"/>
      <c r="V23" s="4">
        <f>IF(AND(Table2[[#This Row],[Eng_I]] = "",Table2[[#This Row],[Eng_I2]]=""),"",((Table2[[#This Row],[Eng_I]]+Table2[[#This Row],[Eng_I2]])/105)*100)</f>
        <v>20</v>
      </c>
      <c r="W23" s="4">
        <f>IF(Table2[[#This Row],[Eng]]="","",RANK(Table2[[#This Row],[Eng]],Table2[Eng],0 ))</f>
        <v>26</v>
      </c>
      <c r="X23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3" s="4">
        <v>45</v>
      </c>
      <c r="Z23" s="4">
        <f>IF(Table2[[#This Row],[Geo]]="","",RANK(Table2[[#This Row],[Geo]],Table2[Geo],0 ))</f>
        <v>11</v>
      </c>
      <c r="AA23" s="6" t="str">
        <f>IF(Table2[[#This Row],[Geo]]="","",IF(Table2[[#This Row],[Geo]]&gt;=80,"A", IF(Table2[[#This Row],[Geo]]&gt;=70,"B", IF(Table2[[#This Row],[Geo]]&gt;=51,"C",IF(Table2[[#This Row],[Geo]]&gt;=40,"D","F")))))</f>
        <v>D</v>
      </c>
      <c r="AB23" s="4">
        <v>30</v>
      </c>
      <c r="AC23" s="4">
        <f>IF(Table2[[#This Row],[His]]="","",RANK(Table2[[#This Row],[His]],Table2[His],0 ))</f>
        <v>20</v>
      </c>
      <c r="AD23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23" s="4">
        <v>38</v>
      </c>
      <c r="AF23" s="4">
        <f>IF(Table2[[#This Row],[Maths]]="","",RANK(Table2[[#This Row],[Maths]],Table2[Maths],0 ))</f>
        <v>2</v>
      </c>
      <c r="AG23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3" s="4">
        <v>24</v>
      </c>
      <c r="AI23" s="4">
        <f>IF(Table2[[#This Row],[Phy]]="","",RANK(Table2[[#This Row],[Phy]],Table2[Phy],0 ))</f>
        <v>9</v>
      </c>
      <c r="AJ23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3" s="4">
        <v>38</v>
      </c>
      <c r="AL23" s="4">
        <f>IF(Table2[[#This Row],[Sod]]="","",RANK(Table2[[#This Row],[Sod]],Table2[Sod],0 ))</f>
        <v>13</v>
      </c>
      <c r="AM23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23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406</v>
      </c>
      <c r="AO23" s="4">
        <f>IF(Table2[[#This Row],[Total]]="","",RANK(Table2[[#This Row],[Total]],Table2[Total],0 ))</f>
        <v>12</v>
      </c>
    </row>
    <row r="24" spans="1:42" ht="26.25" x14ac:dyDescent="0.4">
      <c r="A24" s="4" t="s">
        <v>153</v>
      </c>
      <c r="B24" s="4" t="s">
        <v>154</v>
      </c>
      <c r="C24" s="4">
        <v>18</v>
      </c>
      <c r="D24" s="4">
        <f>IF(Table2[[#This Row],[Agr]] = "","",RANK(Table2[[#This Row],[Agr]],Table2[Agr],0))</f>
        <v>21</v>
      </c>
      <c r="E24" s="6" t="str">
        <f>IF(Table2[[#This Row],[Agr]]="","",IF(Table2[[#This Row],[Agr]]&gt;=80,"A", IF(Table2[[#This Row],[Agr]]&gt;=70,"B", IF(Table2[[#This Row],[Agr]]&gt;=51,"C",IF(Table2[[#This Row],[Agr]]&gt;=40,"D","F")))))</f>
        <v>F</v>
      </c>
      <c r="F24" s="4">
        <v>13</v>
      </c>
      <c r="G24" s="4">
        <f>IF(Table2[[#This Row],[Bk]] = "", "",RANK(Table2[[#This Row],[Bk]],Table2[Bk],0))</f>
        <v>26</v>
      </c>
      <c r="H24" s="4" t="str">
        <f>IF(Table2[[#This Row],[Bk]]="","",IF(Table2[[#This Row],[Bk]]&gt;=80,"A", IF(Table2[[#This Row],[Bk]]&gt;=70,"B", IF(Table2[[#This Row],[Bk]]&gt;=51,"C",IF(Table2[[#This Row],[Bk]]&gt;=40,"D","F")))))</f>
        <v>F</v>
      </c>
      <c r="I24" s="4">
        <v>40</v>
      </c>
      <c r="J24" s="4">
        <f>IF(Table2[[#This Row],[Bio]]="","",RANK(Table2[[#This Row],[Bio]],Table2[Bio],0 ))</f>
        <v>16</v>
      </c>
      <c r="K24" s="4" t="str">
        <f>IF(Table2[[#This Row],[Bio]]="","",IF(Table2[[#This Row],[Bio]]&gt;=80,"A", IF(Table2[[#This Row],[Bio]]&gt;=70,"B", IF(Table2[[#This Row],[Bio]]&gt;=51,"C",IF(Table2[[#This Row],[Bio]]&gt;=40,"D","F")))))</f>
        <v>D</v>
      </c>
      <c r="L24" s="4">
        <v>21</v>
      </c>
      <c r="M24" s="4">
        <f>IF(Table2[[#This Row],[Chem]]="","",RANK(Table2[[#This Row],[Chem]],Table2[Chem],0 ))</f>
        <v>26</v>
      </c>
      <c r="N24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24" s="4">
        <v>23</v>
      </c>
      <c r="P24" s="4">
        <v>20</v>
      </c>
      <c r="Q24" s="4">
        <f>IF(AND(Table2[[#This Row],[Chi_I]]&lt;&gt;"",Table2[[#This Row],[Chi_II]]&lt;&gt;""),SUM(Table2[[#This Row],[Chi_I]],Table2[[#This Row],[Chi_II]]),"")</f>
        <v>43</v>
      </c>
      <c r="R24" s="4">
        <f>IF(Table2[[#This Row],[Chi]]="","",RANK(Table2[[#This Row],[Chi]],Table2[Chi],0 ))</f>
        <v>26</v>
      </c>
      <c r="S24" s="4" t="str">
        <f>IF(Table2[[#This Row],[Chi]]="","",IF(Table2[[#This Row],[Chi]]&gt;=80,"A", IF(Table2[[#This Row],[Chi]]&gt;=70,"B", IF(Table2[[#This Row],[Chi]]&gt;=51,"C",IF(Table2[[#This Row],[Chi]]&gt;=40,"D","F")))))</f>
        <v>D</v>
      </c>
      <c r="T24" s="4">
        <v>11</v>
      </c>
      <c r="U24" s="4">
        <v>13</v>
      </c>
      <c r="V24" s="4">
        <f>IF(AND(Table2[[#This Row],[Eng_I]] = "",Table2[[#This Row],[Eng_I2]]=""),"",((Table2[[#This Row],[Eng_I]]+Table2[[#This Row],[Eng_I2]])/105)*100)</f>
        <v>22.857142857142858</v>
      </c>
      <c r="W24" s="4">
        <f>IF(Table2[[#This Row],[Eng]]="","",RANK(Table2[[#This Row],[Eng]],Table2[Eng],0 ))</f>
        <v>22</v>
      </c>
      <c r="X24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4" s="4">
        <v>35</v>
      </c>
      <c r="Z24" s="4">
        <f>IF(Table2[[#This Row],[Geo]]="","",RANK(Table2[[#This Row],[Geo]],Table2[Geo],0 ))</f>
        <v>21</v>
      </c>
      <c r="AA24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24" s="4">
        <v>11</v>
      </c>
      <c r="AC24" s="4">
        <f>IF(Table2[[#This Row],[His]]="","",RANK(Table2[[#This Row],[His]],Table2[His],0 ))</f>
        <v>27</v>
      </c>
      <c r="AD24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24" s="4">
        <v>6</v>
      </c>
      <c r="AF24" s="4">
        <f>IF(Table2[[#This Row],[Maths]]="","",RANK(Table2[[#This Row],[Maths]],Table2[Maths],0 ))</f>
        <v>27</v>
      </c>
      <c r="AG24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4" s="4">
        <v>17</v>
      </c>
      <c r="AI24" s="4">
        <f>IF(Table2[[#This Row],[Phy]]="","",RANK(Table2[[#This Row],[Phy]],Table2[Phy],0 ))</f>
        <v>23</v>
      </c>
      <c r="AJ24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4" s="4">
        <v>14</v>
      </c>
      <c r="AL24" s="4">
        <f>IF(Table2[[#This Row],[Sod]]="","",RANK(Table2[[#This Row],[Sod]],Table2[Sod],0 ))</f>
        <v>26</v>
      </c>
      <c r="AM24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24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240.85714285714286</v>
      </c>
      <c r="AO24" s="4">
        <f>IF(Table2[[#This Row],[Total]]="","",RANK(Table2[[#This Row],[Total]],Table2[Total],0 ))</f>
        <v>26</v>
      </c>
      <c r="AP24" s="12"/>
    </row>
    <row r="25" spans="1:42" ht="26.25" x14ac:dyDescent="0.4">
      <c r="A25" s="4" t="s">
        <v>165</v>
      </c>
      <c r="B25" s="4" t="s">
        <v>166</v>
      </c>
      <c r="C25" s="4">
        <v>13</v>
      </c>
      <c r="D25" s="4">
        <f>IF(Table2[[#This Row],[Agr]] = "","",RANK(Table2[[#This Row],[Agr]],Table2[Agr],0))</f>
        <v>26</v>
      </c>
      <c r="E25" s="6" t="str">
        <f>IF(Table2[[#This Row],[Agr]]="","",IF(Table2[[#This Row],[Agr]]&gt;=80,"A", IF(Table2[[#This Row],[Agr]]&gt;=70,"B", IF(Table2[[#This Row],[Agr]]&gt;=51,"C",IF(Table2[[#This Row],[Agr]]&gt;=40,"D","F")))))</f>
        <v>F</v>
      </c>
      <c r="F25" s="4">
        <v>34</v>
      </c>
      <c r="G25" s="4">
        <f>IF(Table2[[#This Row],[Bk]] = "", "",RANK(Table2[[#This Row],[Bk]],Table2[Bk],0))</f>
        <v>18</v>
      </c>
      <c r="H25" s="4" t="str">
        <f>IF(Table2[[#This Row],[Bk]]="","",IF(Table2[[#This Row],[Bk]]&gt;=80,"A", IF(Table2[[#This Row],[Bk]]&gt;=70,"B", IF(Table2[[#This Row],[Bk]]&gt;=51,"C",IF(Table2[[#This Row],[Bk]]&gt;=40,"D","F")))))</f>
        <v>F</v>
      </c>
      <c r="I25" s="4">
        <v>29</v>
      </c>
      <c r="J25" s="4">
        <f>IF(Table2[[#This Row],[Bio]]="","",RANK(Table2[[#This Row],[Bio]],Table2[Bio],0 ))</f>
        <v>24</v>
      </c>
      <c r="K25" s="4" t="str">
        <f>IF(Table2[[#This Row],[Bio]]="","",IF(Table2[[#This Row],[Bio]]&gt;=80,"A", IF(Table2[[#This Row],[Bio]]&gt;=70,"B", IF(Table2[[#This Row],[Bio]]&gt;=51,"C",IF(Table2[[#This Row],[Bio]]&gt;=40,"D","F")))))</f>
        <v>F</v>
      </c>
      <c r="L25" s="4">
        <v>27</v>
      </c>
      <c r="M25" s="4">
        <f>IF(Table2[[#This Row],[Chem]]="","",RANK(Table2[[#This Row],[Chem]],Table2[Chem],0 ))</f>
        <v>20</v>
      </c>
      <c r="N25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25" s="4">
        <v>16</v>
      </c>
      <c r="P25" s="4">
        <v>17</v>
      </c>
      <c r="Q25" s="4">
        <f>IF(AND(Table2[[#This Row],[Chi_I]]&lt;&gt;"",Table2[[#This Row],[Chi_II]]&lt;&gt;""),SUM(Table2[[#This Row],[Chi_I]],Table2[[#This Row],[Chi_II]]),"")</f>
        <v>33</v>
      </c>
      <c r="R25" s="4">
        <f>IF(Table2[[#This Row],[Chi]]="","",RANK(Table2[[#This Row],[Chi]],Table2[Chi],0 ))</f>
        <v>28</v>
      </c>
      <c r="S25" s="4" t="str">
        <f>IF(Table2[[#This Row],[Chi]]="","",IF(Table2[[#This Row],[Chi]]&gt;=80,"A", IF(Table2[[#This Row],[Chi]]&gt;=70,"B", IF(Table2[[#This Row],[Chi]]&gt;=51,"C",IF(Table2[[#This Row],[Chi]]&gt;=40,"D","F")))))</f>
        <v>F</v>
      </c>
      <c r="T25" s="4">
        <v>10</v>
      </c>
      <c r="U25" s="4">
        <v>12</v>
      </c>
      <c r="V25" s="4">
        <f>IF(AND(Table2[[#This Row],[Eng_I]] = "",Table2[[#This Row],[Eng_I2]]=""),"",((Table2[[#This Row],[Eng_I]]+Table2[[#This Row],[Eng_I2]])/105)*100)</f>
        <v>20.952380952380953</v>
      </c>
      <c r="W25" s="4">
        <f>IF(Table2[[#This Row],[Eng]]="","",RANK(Table2[[#This Row],[Eng]],Table2[Eng],0 ))</f>
        <v>25</v>
      </c>
      <c r="X25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5" s="4">
        <v>25</v>
      </c>
      <c r="Z25" s="4">
        <f>IF(Table2[[#This Row],[Geo]]="","",RANK(Table2[[#This Row],[Geo]],Table2[Geo],0 ))</f>
        <v>25</v>
      </c>
      <c r="AA25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25" s="4"/>
      <c r="AC25" s="4" t="str">
        <f>IF(Table2[[#This Row],[His]]="","",RANK(Table2[[#This Row],[His]],Table2[His],0 ))</f>
        <v/>
      </c>
      <c r="AD25" s="6" t="str">
        <f>IF(Table2[[#This Row],[His]]="","",IF(Table2[[#This Row],[His]]&gt;=80,"A", IF(Table2[[#This Row],[His]]&gt;=70,"B", IF(Table2[[#This Row],[His]]&gt;=51,"C",IF(Table2[[#This Row],[His]]&gt;=40,"D","F")))))</f>
        <v/>
      </c>
      <c r="AE25" s="4">
        <v>13</v>
      </c>
      <c r="AF25" s="4">
        <f>IF(Table2[[#This Row],[Maths]]="","",RANK(Table2[[#This Row],[Maths]],Table2[Maths],0 ))</f>
        <v>21</v>
      </c>
      <c r="AG25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5" s="4"/>
      <c r="AI25" s="4" t="str">
        <f>IF(Table2[[#This Row],[Phy]]="","",RANK(Table2[[#This Row],[Phy]],Table2[Phy],0 ))</f>
        <v/>
      </c>
      <c r="AJ25" s="6" t="str">
        <f>IF(Table2[[#This Row],[Phy]]="","",IF(Table2[[#This Row],[Phy]]&gt;=80,"A", IF(Table2[[#This Row],[Phy]]&gt;=70,"B", IF(Table2[[#This Row],[Phy]]&gt;=51,"C",IF(Table2[[#This Row],[Phy]]&gt;=40,"D","F")))))</f>
        <v/>
      </c>
      <c r="AK25" s="4">
        <v>23</v>
      </c>
      <c r="AL25" s="4">
        <f>IF(Table2[[#This Row],[Sod]]="","",RANK(Table2[[#This Row],[Sod]],Table2[Sod],0 ))</f>
        <v>21</v>
      </c>
      <c r="AM25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25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217.95238095238096</v>
      </c>
      <c r="AO25" s="4">
        <f>IF(Table2[[#This Row],[Total]]="","",RANK(Table2[[#This Row],[Total]],Table2[Total],0 ))</f>
        <v>27</v>
      </c>
      <c r="AP25" s="12"/>
    </row>
    <row r="26" spans="1:42" ht="26.25" x14ac:dyDescent="0.4">
      <c r="A26" s="4" t="s">
        <v>151</v>
      </c>
      <c r="B26" s="4" t="s">
        <v>152</v>
      </c>
      <c r="C26" s="4">
        <v>36</v>
      </c>
      <c r="D26" s="4">
        <f>IF(Table2[[#This Row],[Agr]] = "","",RANK(Table2[[#This Row],[Agr]],Table2[Agr],0))</f>
        <v>7</v>
      </c>
      <c r="E26" s="6" t="str">
        <f>IF(Table2[[#This Row],[Agr]]="","",IF(Table2[[#This Row],[Agr]]&gt;=80,"A", IF(Table2[[#This Row],[Agr]]&gt;=70,"B", IF(Table2[[#This Row],[Agr]]&gt;=51,"C",IF(Table2[[#This Row],[Agr]]&gt;=40,"D","F")))))</f>
        <v>F</v>
      </c>
      <c r="F26" s="4">
        <v>40</v>
      </c>
      <c r="G26" s="4">
        <f>IF(Table2[[#This Row],[Bk]] = "", "",RANK(Table2[[#This Row],[Bk]],Table2[Bk],0))</f>
        <v>12</v>
      </c>
      <c r="H26" s="4" t="str">
        <f>IF(Table2[[#This Row],[Bk]]="","",IF(Table2[[#This Row],[Bk]]&gt;=80,"A", IF(Table2[[#This Row],[Bk]]&gt;=70,"B", IF(Table2[[#This Row],[Bk]]&gt;=51,"C",IF(Table2[[#This Row],[Bk]]&gt;=40,"D","F")))))</f>
        <v>D</v>
      </c>
      <c r="I26" s="4">
        <v>41</v>
      </c>
      <c r="J26" s="4">
        <f>IF(Table2[[#This Row],[Bio]]="","",RANK(Table2[[#This Row],[Bio]],Table2[Bio],0 ))</f>
        <v>15</v>
      </c>
      <c r="K26" s="4" t="str">
        <f>IF(Table2[[#This Row],[Bio]]="","",IF(Table2[[#This Row],[Bio]]&gt;=80,"A", IF(Table2[[#This Row],[Bio]]&gt;=70,"B", IF(Table2[[#This Row],[Bio]]&gt;=51,"C",IF(Table2[[#This Row],[Bio]]&gt;=40,"D","F")))))</f>
        <v>D</v>
      </c>
      <c r="L26" s="4">
        <v>27</v>
      </c>
      <c r="M26" s="4">
        <f>IF(Table2[[#This Row],[Chem]]="","",RANK(Table2[[#This Row],[Chem]],Table2[Chem],0 ))</f>
        <v>20</v>
      </c>
      <c r="N26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26" s="4">
        <v>30</v>
      </c>
      <c r="P26" s="4">
        <v>19</v>
      </c>
      <c r="Q26" s="4">
        <f>IF(AND(Table2[[#This Row],[Chi_I]]&lt;&gt;"",Table2[[#This Row],[Chi_II]]&lt;&gt;""),SUM(Table2[[#This Row],[Chi_I]],Table2[[#This Row],[Chi_II]]),"")</f>
        <v>49</v>
      </c>
      <c r="R26" s="4">
        <f>IF(Table2[[#This Row],[Chi]]="","",RANK(Table2[[#This Row],[Chi]],Table2[Chi],0 ))</f>
        <v>23</v>
      </c>
      <c r="S26" s="4" t="str">
        <f>IF(Table2[[#This Row],[Chi]]="","",IF(Table2[[#This Row],[Chi]]&gt;=80,"A", IF(Table2[[#This Row],[Chi]]&gt;=70,"B", IF(Table2[[#This Row],[Chi]]&gt;=51,"C",IF(Table2[[#This Row],[Chi]]&gt;=40,"D","F")))))</f>
        <v>D</v>
      </c>
      <c r="T26" s="4">
        <v>13</v>
      </c>
      <c r="U26" s="4">
        <v>13</v>
      </c>
      <c r="V26" s="4">
        <f>IF(AND(Table2[[#This Row],[Eng_I]] = "",Table2[[#This Row],[Eng_I2]]=""),"",((Table2[[#This Row],[Eng_I]]+Table2[[#This Row],[Eng_I2]])/105)*100)</f>
        <v>24.761904761904763</v>
      </c>
      <c r="W26" s="4">
        <f>IF(Table2[[#This Row],[Eng]]="","",RANK(Table2[[#This Row],[Eng]],Table2[Eng],0 ))</f>
        <v>19</v>
      </c>
      <c r="X26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6" s="4">
        <v>37</v>
      </c>
      <c r="Z26" s="4">
        <f>IF(Table2[[#This Row],[Geo]]="","",RANK(Table2[[#This Row],[Geo]],Table2[Geo],0 ))</f>
        <v>18</v>
      </c>
      <c r="AA26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26" s="4">
        <v>21</v>
      </c>
      <c r="AC26" s="4">
        <f>IF(Table2[[#This Row],[His]]="","",RANK(Table2[[#This Row],[His]],Table2[His],0 ))</f>
        <v>22</v>
      </c>
      <c r="AD26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26" s="4">
        <v>31</v>
      </c>
      <c r="AF26" s="4">
        <f>IF(Table2[[#This Row],[Maths]]="","",RANK(Table2[[#This Row],[Maths]],Table2[Maths],0 ))</f>
        <v>6</v>
      </c>
      <c r="AG26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6" s="4">
        <v>24</v>
      </c>
      <c r="AI26" s="4">
        <f>IF(Table2[[#This Row],[Phy]]="","",RANK(Table2[[#This Row],[Phy]],Table2[Phy],0 ))</f>
        <v>9</v>
      </c>
      <c r="AJ26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6" s="4">
        <v>36</v>
      </c>
      <c r="AL26" s="4">
        <f>IF(Table2[[#This Row],[Sod]]="","",RANK(Table2[[#This Row],[Sod]],Table2[Sod],0 ))</f>
        <v>16</v>
      </c>
      <c r="AM26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26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366.76190476190476</v>
      </c>
      <c r="AO26" s="4">
        <f>IF(Table2[[#This Row],[Total]]="","",RANK(Table2[[#This Row],[Total]],Table2[Total],0 ))</f>
        <v>16</v>
      </c>
      <c r="AP26" s="12"/>
    </row>
    <row r="27" spans="1:42" ht="26.25" x14ac:dyDescent="0.4">
      <c r="A27" s="4" t="s">
        <v>146</v>
      </c>
      <c r="B27" s="4" t="s">
        <v>147</v>
      </c>
      <c r="C27" s="4">
        <v>31</v>
      </c>
      <c r="D27" s="4">
        <f>IF(Table2[[#This Row],[Agr]] = "","",RANK(Table2[[#This Row],[Agr]],Table2[Agr],0))</f>
        <v>11</v>
      </c>
      <c r="E27" s="6" t="str">
        <f>IF(Table2[[#This Row],[Agr]]="","",IF(Table2[[#This Row],[Agr]]&gt;=80,"A", IF(Table2[[#This Row],[Agr]]&gt;=70,"B", IF(Table2[[#This Row],[Agr]]&gt;=51,"C",IF(Table2[[#This Row],[Agr]]&gt;=40,"D","F")))))</f>
        <v>F</v>
      </c>
      <c r="F27" s="4">
        <v>53</v>
      </c>
      <c r="G27" s="4">
        <f>IF(Table2[[#This Row],[Bk]] = "", "",RANK(Table2[[#This Row],[Bk]],Table2[Bk],0))</f>
        <v>6</v>
      </c>
      <c r="H27" s="4" t="str">
        <f>IF(Table2[[#This Row],[Bk]]="","",IF(Table2[[#This Row],[Bk]]&gt;=80,"A", IF(Table2[[#This Row],[Bk]]&gt;=70,"B", IF(Table2[[#This Row],[Bk]]&gt;=51,"C",IF(Table2[[#This Row],[Bk]]&gt;=40,"D","F")))))</f>
        <v>C</v>
      </c>
      <c r="I27" s="4">
        <v>44</v>
      </c>
      <c r="J27" s="4">
        <f>IF(Table2[[#This Row],[Bio]]="","",RANK(Table2[[#This Row],[Bio]],Table2[Bio],0 ))</f>
        <v>12</v>
      </c>
      <c r="K27" s="4" t="str">
        <f>IF(Table2[[#This Row],[Bio]]="","",IF(Table2[[#This Row],[Bio]]&gt;=80,"A", IF(Table2[[#This Row],[Bio]]&gt;=70,"B", IF(Table2[[#This Row],[Bio]]&gt;=51,"C",IF(Table2[[#This Row],[Bio]]&gt;=40,"D","F")))))</f>
        <v>D</v>
      </c>
      <c r="L27" s="4">
        <v>33</v>
      </c>
      <c r="M27" s="4">
        <f>IF(Table2[[#This Row],[Chem]]="","",RANK(Table2[[#This Row],[Chem]],Table2[Chem],0 ))</f>
        <v>14</v>
      </c>
      <c r="N27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27" s="4">
        <v>35</v>
      </c>
      <c r="P27" s="4">
        <v>32</v>
      </c>
      <c r="Q27" s="4">
        <f>IF(AND(Table2[[#This Row],[Chi_I]]&lt;&gt;"",Table2[[#This Row],[Chi_II]]&lt;&gt;""),SUM(Table2[[#This Row],[Chi_I]],Table2[[#This Row],[Chi_II]]),"")</f>
        <v>67</v>
      </c>
      <c r="R27" s="4">
        <f>IF(Table2[[#This Row],[Chi]]="","",RANK(Table2[[#This Row],[Chi]],Table2[Chi],0 ))</f>
        <v>7</v>
      </c>
      <c r="S27" s="4" t="str">
        <f>IF(Table2[[#This Row],[Chi]]="","",IF(Table2[[#This Row],[Chi]]&gt;=80,"A", IF(Table2[[#This Row],[Chi]]&gt;=70,"B", IF(Table2[[#This Row],[Chi]]&gt;=51,"C",IF(Table2[[#This Row],[Chi]]&gt;=40,"D","F")))))</f>
        <v>C</v>
      </c>
      <c r="T27" s="4">
        <v>16</v>
      </c>
      <c r="U27" s="4">
        <v>22</v>
      </c>
      <c r="V27" s="4">
        <f>IF(AND(Table2[[#This Row],[Eng_I]] = "",Table2[[#This Row],[Eng_I2]]=""),"",((Table2[[#This Row],[Eng_I]]+Table2[[#This Row],[Eng_I2]])/105)*100)</f>
        <v>36.19047619047619</v>
      </c>
      <c r="W27" s="4">
        <f>IF(Table2[[#This Row],[Eng]]="","",RANK(Table2[[#This Row],[Eng]],Table2[Eng],0 ))</f>
        <v>8</v>
      </c>
      <c r="X27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7" s="4">
        <v>53</v>
      </c>
      <c r="Z27" s="4">
        <f>IF(Table2[[#This Row],[Geo]]="","",RANK(Table2[[#This Row],[Geo]],Table2[Geo],0 ))</f>
        <v>7</v>
      </c>
      <c r="AA27" s="6" t="str">
        <f>IF(Table2[[#This Row],[Geo]]="","",IF(Table2[[#This Row],[Geo]]&gt;=80,"A", IF(Table2[[#This Row],[Geo]]&gt;=70,"B", IF(Table2[[#This Row],[Geo]]&gt;=51,"C",IF(Table2[[#This Row],[Geo]]&gt;=40,"D","F")))))</f>
        <v>C</v>
      </c>
      <c r="AB27" s="4">
        <v>34</v>
      </c>
      <c r="AC27" s="4">
        <f>IF(Table2[[#This Row],[His]]="","",RANK(Table2[[#This Row],[His]],Table2[His],0 ))</f>
        <v>16</v>
      </c>
      <c r="AD27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27" s="4">
        <v>18</v>
      </c>
      <c r="AF27" s="4">
        <f>IF(Table2[[#This Row],[Maths]]="","",RANK(Table2[[#This Row],[Maths]],Table2[Maths],0 ))</f>
        <v>16</v>
      </c>
      <c r="AG27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7" s="4">
        <v>34</v>
      </c>
      <c r="AI27" s="4">
        <f>IF(Table2[[#This Row],[Phy]]="","",RANK(Table2[[#This Row],[Phy]],Table2[Phy],0 ))</f>
        <v>3</v>
      </c>
      <c r="AJ27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7" s="4">
        <v>50</v>
      </c>
      <c r="AL27" s="4">
        <f>IF(Table2[[#This Row],[Sod]]="","",RANK(Table2[[#This Row],[Sod]],Table2[Sod],0 ))</f>
        <v>3</v>
      </c>
      <c r="AM27" s="4" t="str">
        <f>IF(Table2[[#This Row],[Sod]]="","",IF(Table2[[#This Row],[Sod]]&gt;=80,"A", IF(Table2[[#This Row],[Sod]]&gt;=70,"B", IF(Table2[[#This Row],[Sod]]&gt;=51,"C",IF(Table2[[#This Row],[Sod]]&gt;=40,"D","F")))))</f>
        <v>D</v>
      </c>
      <c r="AN27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453.1904761904762</v>
      </c>
      <c r="AO27" s="4">
        <f>IF(Table2[[#This Row],[Total]]="","",RANK(Table2[[#This Row],[Total]],Table2[Total],0 ))</f>
        <v>7</v>
      </c>
    </row>
    <row r="28" spans="1:42" ht="26.25" x14ac:dyDescent="0.4">
      <c r="A28" s="4" t="s">
        <v>130</v>
      </c>
      <c r="B28" s="4" t="s">
        <v>84</v>
      </c>
      <c r="C28" s="4">
        <v>63</v>
      </c>
      <c r="D28" s="4">
        <f>IF(Table2[[#This Row],[Agr]] = "","",RANK(Table2[[#This Row],[Agr]],Table2[Agr],0))</f>
        <v>1</v>
      </c>
      <c r="E28" s="6" t="str">
        <f>IF(Table2[[#This Row],[Agr]]="","",IF(Table2[[#This Row],[Agr]]&gt;=80,"A", IF(Table2[[#This Row],[Agr]]&gt;=70,"B", IF(Table2[[#This Row],[Agr]]&gt;=51,"C",IF(Table2[[#This Row],[Agr]]&gt;=40,"D","F")))))</f>
        <v>C</v>
      </c>
      <c r="F28" s="5"/>
      <c r="G28" s="4" t="str">
        <f>IF(Table2[[#This Row],[Bk]] = "", "",RANK(Table2[[#This Row],[Bk]],Table2[Bk],0))</f>
        <v/>
      </c>
      <c r="H28" s="4" t="str">
        <f>IF(Table2[[#This Row],[Bk]]="","",IF(Table2[[#This Row],[Bk]]&gt;=80,"A", IF(Table2[[#This Row],[Bk]]&gt;=70,"B", IF(Table2[[#This Row],[Bk]]&gt;=51,"C",IF(Table2[[#This Row],[Bk]]&gt;=40,"D","F")))))</f>
        <v/>
      </c>
      <c r="I28" s="4">
        <v>74</v>
      </c>
      <c r="J28" s="4">
        <f>IF(Table2[[#This Row],[Bio]]="","",RANK(Table2[[#This Row],[Bio]],Table2[Bio],0 ))</f>
        <v>1</v>
      </c>
      <c r="K28" s="4" t="str">
        <f>IF(Table2[[#This Row],[Bio]]="","",IF(Table2[[#This Row],[Bio]]&gt;=80,"A", IF(Table2[[#This Row],[Bio]]&gt;=70,"B", IF(Table2[[#This Row],[Bio]]&gt;=51,"C",IF(Table2[[#This Row],[Bio]]&gt;=40,"D","F")))))</f>
        <v>B</v>
      </c>
      <c r="L28" s="4">
        <v>67</v>
      </c>
      <c r="M28" s="4">
        <f>IF(Table2[[#This Row],[Chem]]="","",RANK(Table2[[#This Row],[Chem]],Table2[Chem],0 ))</f>
        <v>1</v>
      </c>
      <c r="N28" s="4" t="str">
        <f>IF(Table2[[#This Row],[Chem]]="","",IF(Table2[[#This Row],[Chem]]&gt;=80,"A", IF(Table2[[#This Row],[Chem]]&gt;=70,"B", IF(Table2[[#This Row],[Chem]]&gt;=51,"C",IF(Table2[[#This Row],[Chem]]&gt;=40,"D","F")))))</f>
        <v>C</v>
      </c>
      <c r="O28" s="4">
        <v>38</v>
      </c>
      <c r="P28" s="4">
        <v>32</v>
      </c>
      <c r="Q28" s="4">
        <f>IF(AND(Table2[[#This Row],[Chi_I]]&lt;&gt;"",Table2[[#This Row],[Chi_II]]&lt;&gt;""),SUM(Table2[[#This Row],[Chi_I]],Table2[[#This Row],[Chi_II]]),"")</f>
        <v>70</v>
      </c>
      <c r="R28" s="4">
        <f>IF(Table2[[#This Row],[Chi]]="","",RANK(Table2[[#This Row],[Chi]],Table2[Chi],0 ))</f>
        <v>3</v>
      </c>
      <c r="S28" s="4" t="str">
        <f>IF(Table2[[#This Row],[Chi]]="","",IF(Table2[[#This Row],[Chi]]&gt;=80,"A", IF(Table2[[#This Row],[Chi]]&gt;=70,"B", IF(Table2[[#This Row],[Chi]]&gt;=51,"C",IF(Table2[[#This Row],[Chi]]&gt;=40,"D","F")))))</f>
        <v>B</v>
      </c>
      <c r="T28" s="4">
        <v>11</v>
      </c>
      <c r="U28" s="4">
        <v>13</v>
      </c>
      <c r="V28" s="4">
        <f>IF(AND(Table2[[#This Row],[Eng_I]] = "",Table2[[#This Row],[Eng_I2]]=""),"",((Table2[[#This Row],[Eng_I]]+Table2[[#This Row],[Eng_I2]])/105)*100)</f>
        <v>22.857142857142858</v>
      </c>
      <c r="W28" s="4">
        <f>IF(Table2[[#This Row],[Eng]]="","",RANK(Table2[[#This Row],[Eng]],Table2[Eng],0 ))</f>
        <v>22</v>
      </c>
      <c r="X28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8" s="4">
        <v>55</v>
      </c>
      <c r="Z28" s="4">
        <f>IF(Table2[[#This Row],[Geo]]="","",RANK(Table2[[#This Row],[Geo]],Table2[Geo],0 ))</f>
        <v>5</v>
      </c>
      <c r="AA28" s="6" t="str">
        <f>IF(Table2[[#This Row],[Geo]]="","",IF(Table2[[#This Row],[Geo]]&gt;=80,"A", IF(Table2[[#This Row],[Geo]]&gt;=70,"B", IF(Table2[[#This Row],[Geo]]&gt;=51,"C",IF(Table2[[#This Row],[Geo]]&gt;=40,"D","F")))))</f>
        <v>C</v>
      </c>
      <c r="AB28" s="4">
        <v>36</v>
      </c>
      <c r="AC28" s="4">
        <f>IF(Table2[[#This Row],[His]]="","",RANK(Table2[[#This Row],[His]],Table2[His],0 ))</f>
        <v>14</v>
      </c>
      <c r="AD28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28" s="4">
        <v>29</v>
      </c>
      <c r="AF28" s="4">
        <f>IF(Table2[[#This Row],[Maths]]="","",RANK(Table2[[#This Row],[Maths]],Table2[Maths],0 ))</f>
        <v>7</v>
      </c>
      <c r="AG28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8" s="4">
        <v>25</v>
      </c>
      <c r="AI28" s="4">
        <f>IF(Table2[[#This Row],[Phy]]="","",RANK(Table2[[#This Row],[Phy]],Table2[Phy],0 ))</f>
        <v>8</v>
      </c>
      <c r="AJ28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8" s="4">
        <v>37</v>
      </c>
      <c r="AL28" s="4">
        <f>IF(Table2[[#This Row],[Sod]]="","",RANK(Table2[[#This Row],[Sod]],Table2[Sod],0 ))</f>
        <v>15</v>
      </c>
      <c r="AM28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28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478.85714285714283</v>
      </c>
      <c r="AO28" s="4">
        <f>IF(Table2[[#This Row],[Total]]="","",RANK(Table2[[#This Row],[Total]],Table2[Total],0 ))</f>
        <v>4</v>
      </c>
    </row>
    <row r="29" spans="1:42" ht="26.25" x14ac:dyDescent="0.4">
      <c r="A29" s="4" t="s">
        <v>130</v>
      </c>
      <c r="B29" s="4" t="s">
        <v>104</v>
      </c>
      <c r="C29" s="4">
        <v>17</v>
      </c>
      <c r="D29" s="4">
        <f>IF(Table2[[#This Row],[Agr]] = "","",RANK(Table2[[#This Row],[Agr]],Table2[Agr],0))</f>
        <v>22</v>
      </c>
      <c r="E29" s="6" t="str">
        <f>IF(Table2[[#This Row],[Agr]]="","",IF(Table2[[#This Row],[Agr]]&gt;=80,"A", IF(Table2[[#This Row],[Agr]]&gt;=70,"B", IF(Table2[[#This Row],[Agr]]&gt;=51,"C",IF(Table2[[#This Row],[Agr]]&gt;=40,"D","F")))))</f>
        <v>F</v>
      </c>
      <c r="F29" s="4">
        <v>40</v>
      </c>
      <c r="G29" s="4">
        <f>IF(Table2[[#This Row],[Bk]] = "", "",RANK(Table2[[#This Row],[Bk]],Table2[Bk],0))</f>
        <v>12</v>
      </c>
      <c r="H29" s="4" t="str">
        <f>IF(Table2[[#This Row],[Bk]]="","",IF(Table2[[#This Row],[Bk]]&gt;=80,"A", IF(Table2[[#This Row],[Bk]]&gt;=70,"B", IF(Table2[[#This Row],[Bk]]&gt;=51,"C",IF(Table2[[#This Row],[Bk]]&gt;=40,"D","F")))))</f>
        <v>D</v>
      </c>
      <c r="I29" s="4">
        <v>27</v>
      </c>
      <c r="J29" s="4">
        <f>IF(Table2[[#This Row],[Bio]]="","",RANK(Table2[[#This Row],[Bio]],Table2[Bio],0 ))</f>
        <v>26</v>
      </c>
      <c r="K29" s="4" t="str">
        <f>IF(Table2[[#This Row],[Bio]]="","",IF(Table2[[#This Row],[Bio]]&gt;=80,"A", IF(Table2[[#This Row],[Bio]]&gt;=70,"B", IF(Table2[[#This Row],[Bio]]&gt;=51,"C",IF(Table2[[#This Row],[Bio]]&gt;=40,"D","F")))))</f>
        <v>F</v>
      </c>
      <c r="L29" s="4">
        <v>22</v>
      </c>
      <c r="M29" s="4">
        <f>IF(Table2[[#This Row],[Chem]]="","",RANK(Table2[[#This Row],[Chem]],Table2[Chem],0 ))</f>
        <v>25</v>
      </c>
      <c r="N29" s="4" t="str">
        <f>IF(Table2[[#This Row],[Chem]]="","",IF(Table2[[#This Row],[Chem]]&gt;=80,"A", IF(Table2[[#This Row],[Chem]]&gt;=70,"B", IF(Table2[[#This Row],[Chem]]&gt;=51,"C",IF(Table2[[#This Row],[Chem]]&gt;=40,"D","F")))))</f>
        <v>F</v>
      </c>
      <c r="O29" s="4">
        <v>26</v>
      </c>
      <c r="P29" s="4">
        <v>34</v>
      </c>
      <c r="Q29" s="4">
        <f>IF(AND(Table2[[#This Row],[Chi_I]]&lt;&gt;"",Table2[[#This Row],[Chi_II]]&lt;&gt;""),SUM(Table2[[#This Row],[Chi_I]],Table2[[#This Row],[Chi_II]]),"")</f>
        <v>60</v>
      </c>
      <c r="R29" s="4">
        <f>IF(Table2[[#This Row],[Chi]]="","",RANK(Table2[[#This Row],[Chi]],Table2[Chi],0 ))</f>
        <v>15</v>
      </c>
      <c r="S29" s="4" t="str">
        <f>IF(Table2[[#This Row],[Chi]]="","",IF(Table2[[#This Row],[Chi]]&gt;=80,"A", IF(Table2[[#This Row],[Chi]]&gt;=70,"B", IF(Table2[[#This Row],[Chi]]&gt;=51,"C",IF(Table2[[#This Row],[Chi]]&gt;=40,"D","F")))))</f>
        <v>C</v>
      </c>
      <c r="T29" s="4">
        <v>13</v>
      </c>
      <c r="U29" s="4">
        <v>14</v>
      </c>
      <c r="V29" s="4">
        <f>IF(AND(Table2[[#This Row],[Eng_I]] = "",Table2[[#This Row],[Eng_I2]]=""),"",((Table2[[#This Row],[Eng_I]]+Table2[[#This Row],[Eng_I2]])/105)*100)</f>
        <v>25.714285714285712</v>
      </c>
      <c r="W29" s="4">
        <f>IF(Table2[[#This Row],[Eng]]="","",RANK(Table2[[#This Row],[Eng]],Table2[Eng],0 ))</f>
        <v>17</v>
      </c>
      <c r="X29" s="6" t="str">
        <f>IF(Table2[[#This Row],[Eng]]="","",IF(Table2[[#This Row],[Eng]]&gt;=80,"A", IF(Table2[[#This Row],[Eng]]&gt;=70,"B", IF(Table2[[#This Row],[Eng]]&gt;=51,"C",IF(Table2[[#This Row],[Eng]]&gt;=40,"D","F")))))</f>
        <v>F</v>
      </c>
      <c r="Y29" s="4">
        <v>27</v>
      </c>
      <c r="Z29" s="4">
        <f>IF(Table2[[#This Row],[Geo]]="","",RANK(Table2[[#This Row],[Geo]],Table2[Geo],0 ))</f>
        <v>24</v>
      </c>
      <c r="AA29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29" s="4">
        <v>36</v>
      </c>
      <c r="AC29" s="4">
        <f>IF(Table2[[#This Row],[His]]="","",RANK(Table2[[#This Row],[His]],Table2[His],0 ))</f>
        <v>14</v>
      </c>
      <c r="AD29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29" s="4">
        <v>14</v>
      </c>
      <c r="AF29" s="4">
        <f>IF(Table2[[#This Row],[Maths]]="","",RANK(Table2[[#This Row],[Maths]],Table2[Maths],0 ))</f>
        <v>19</v>
      </c>
      <c r="AG29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9" s="4">
        <v>18</v>
      </c>
      <c r="AI29" s="4">
        <f>IF(Table2[[#This Row],[Phy]]="","",RANK(Table2[[#This Row],[Phy]],Table2[Phy],0 ))</f>
        <v>22</v>
      </c>
      <c r="AJ29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29" s="4">
        <v>33</v>
      </c>
      <c r="AL29" s="4">
        <f>IF(Table2[[#This Row],[Sod]]="","",RANK(Table2[[#This Row],[Sod]],Table2[Sod],0 ))</f>
        <v>18</v>
      </c>
      <c r="AM29" s="4" t="str">
        <f>IF(Table2[[#This Row],[Sod]]="","",IF(Table2[[#This Row],[Sod]]&gt;=80,"A", IF(Table2[[#This Row],[Sod]]&gt;=70,"B", IF(Table2[[#This Row],[Sod]]&gt;=51,"C",IF(Table2[[#This Row],[Sod]]&gt;=40,"D","F")))))</f>
        <v>F</v>
      </c>
      <c r="AN29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319.71428571428572</v>
      </c>
      <c r="AO29" s="4">
        <f>IF(Table2[[#This Row],[Total]]="","",RANK(Table2[[#This Row],[Total]],Table2[Total],0 ))</f>
        <v>21</v>
      </c>
      <c r="AP29" s="12"/>
    </row>
    <row r="30" spans="1:42" ht="26.25" x14ac:dyDescent="0.4">
      <c r="A30" s="4" t="s">
        <v>173</v>
      </c>
      <c r="B30" s="4" t="s">
        <v>174</v>
      </c>
      <c r="C30" s="4">
        <v>8</v>
      </c>
      <c r="D30" s="4">
        <f>IF(Table2[[#This Row],[Agr]] = "","",RANK(Table2[[#This Row],[Agr]],Table2[Agr],0))</f>
        <v>28</v>
      </c>
      <c r="E30" s="6" t="str">
        <f>IF(Table2[[#This Row],[Agr]]="","",IF(Table2[[#This Row],[Agr]]&gt;=80,"A", IF(Table2[[#This Row],[Agr]]&gt;=70,"B", IF(Table2[[#This Row],[Agr]]&gt;=51,"C",IF(Table2[[#This Row],[Agr]]&gt;=40,"D","F")))))</f>
        <v>F</v>
      </c>
      <c r="F30" s="4">
        <v>16</v>
      </c>
      <c r="G30" s="4">
        <f>IF(Table2[[#This Row],[Bk]] = "", "",RANK(Table2[[#This Row],[Bk]],Table2[Bk],0))</f>
        <v>24</v>
      </c>
      <c r="H30" s="4" t="str">
        <f>IF(Table2[[#This Row],[Bk]]="","",IF(Table2[[#This Row],[Bk]]&gt;=80,"A", IF(Table2[[#This Row],[Bk]]&gt;=70,"B", IF(Table2[[#This Row],[Bk]]&gt;=51,"C",IF(Table2[[#This Row],[Bk]]&gt;=40,"D","F")))))</f>
        <v>F</v>
      </c>
      <c r="I30" s="4"/>
      <c r="J30" s="4" t="str">
        <f>IF(Table2[[#This Row],[Bio]]="","",RANK(Table2[[#This Row],[Bio]],Table2[Bio],0 ))</f>
        <v/>
      </c>
      <c r="K30" s="4" t="str">
        <f>IF(Table2[[#This Row],[Bio]]="","",IF(Table2[[#This Row],[Bio]]&gt;=80,"A", IF(Table2[[#This Row],[Bio]]&gt;=70,"B", IF(Table2[[#This Row],[Bio]]&gt;=51,"C",IF(Table2[[#This Row],[Bio]]&gt;=40,"D","F")))))</f>
        <v/>
      </c>
      <c r="L30" s="4"/>
      <c r="M30" s="4" t="str">
        <f>IF(Table2[[#This Row],[Chem]]="","",RANK(Table2[[#This Row],[Chem]],Table2[Chem],0 ))</f>
        <v/>
      </c>
      <c r="N30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0" s="4">
        <v>29</v>
      </c>
      <c r="P30" s="4">
        <v>31</v>
      </c>
      <c r="Q30" s="4">
        <f>IF(AND(Table2[[#This Row],[Chi_I]]&lt;&gt;"",Table2[[#This Row],[Chi_II]]&lt;&gt;""),SUM(Table2[[#This Row],[Chi_I]],Table2[[#This Row],[Chi_II]]),"")</f>
        <v>60</v>
      </c>
      <c r="R30" s="4">
        <f>IF(Table2[[#This Row],[Chi]]="","",RANK(Table2[[#This Row],[Chi]],Table2[Chi],0 ))</f>
        <v>15</v>
      </c>
      <c r="S30" s="4" t="str">
        <f>IF(Table2[[#This Row],[Chi]]="","",IF(Table2[[#This Row],[Chi]]&gt;=80,"A", IF(Table2[[#This Row],[Chi]]&gt;=70,"B", IF(Table2[[#This Row],[Chi]]&gt;=51,"C",IF(Table2[[#This Row],[Chi]]&gt;=40,"D","F")))))</f>
        <v>C</v>
      </c>
      <c r="T30" s="4">
        <v>13</v>
      </c>
      <c r="U30" s="4">
        <v>10</v>
      </c>
      <c r="V30" s="4">
        <f>IF(AND(Table2[[#This Row],[Eng_I]] = "",Table2[[#This Row],[Eng_I2]]=""),"",((Table2[[#This Row],[Eng_I]]+Table2[[#This Row],[Eng_I2]])/105)*100)</f>
        <v>21.904761904761905</v>
      </c>
      <c r="W30" s="4">
        <f>IF(Table2[[#This Row],[Eng]]="","",RANK(Table2[[#This Row],[Eng]],Table2[Eng],0 ))</f>
        <v>24</v>
      </c>
      <c r="X30" s="6" t="str">
        <f>IF(Table2[[#This Row],[Eng]]="","",IF(Table2[[#This Row],[Eng]]&gt;=80,"A", IF(Table2[[#This Row],[Eng]]&gt;=70,"B", IF(Table2[[#This Row],[Eng]]&gt;=51,"C",IF(Table2[[#This Row],[Eng]]&gt;=40,"D","F")))))</f>
        <v>F</v>
      </c>
      <c r="Y30" s="4">
        <v>16</v>
      </c>
      <c r="Z30" s="4">
        <f>IF(Table2[[#This Row],[Geo]]="","",RANK(Table2[[#This Row],[Geo]],Table2[Geo],0 ))</f>
        <v>26</v>
      </c>
      <c r="AA30" s="6" t="str">
        <f>IF(Table2[[#This Row],[Geo]]="","",IF(Table2[[#This Row],[Geo]]&gt;=80,"A", IF(Table2[[#This Row],[Geo]]&gt;=70,"B", IF(Table2[[#This Row],[Geo]]&gt;=51,"C",IF(Table2[[#This Row],[Geo]]&gt;=40,"D","F")))))</f>
        <v>F</v>
      </c>
      <c r="AB30" s="4">
        <v>20</v>
      </c>
      <c r="AC30" s="4">
        <f>IF(Table2[[#This Row],[His]]="","",RANK(Table2[[#This Row],[His]],Table2[His],0 ))</f>
        <v>23</v>
      </c>
      <c r="AD30" s="6" t="str">
        <f>IF(Table2[[#This Row],[His]]="","",IF(Table2[[#This Row],[His]]&gt;=80,"A", IF(Table2[[#This Row],[His]]&gt;=70,"B", IF(Table2[[#This Row],[His]]&gt;=51,"C",IF(Table2[[#This Row],[His]]&gt;=40,"D","F")))))</f>
        <v>F</v>
      </c>
      <c r="AE30" s="4">
        <v>0</v>
      </c>
      <c r="AF30" s="4">
        <f>IF(Table2[[#This Row],[Maths]]="","",RANK(Table2[[#This Row],[Maths]],Table2[Maths],0 ))</f>
        <v>29</v>
      </c>
      <c r="AG30" s="6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30" s="4">
        <v>7</v>
      </c>
      <c r="AI30" s="4">
        <f>IF(Table2[[#This Row],[Phy]]="","",RANK(Table2[[#This Row],[Phy]],Table2[Phy],0 ))</f>
        <v>25</v>
      </c>
      <c r="AJ30" s="6" t="str">
        <f>IF(Table2[[#This Row],[Phy]]="","",IF(Table2[[#This Row],[Phy]]&gt;=80,"A", IF(Table2[[#This Row],[Phy]]&gt;=70,"B", IF(Table2[[#This Row],[Phy]]&gt;=51,"C",IF(Table2[[#This Row],[Phy]]&gt;=40,"D","F")))))</f>
        <v>F</v>
      </c>
      <c r="AK30" s="4"/>
      <c r="AL30" s="4" t="str">
        <f>IF(Table2[[#This Row],[Sod]]="","",RANK(Table2[[#This Row],[Sod]],Table2[Sod],0 ))</f>
        <v/>
      </c>
      <c r="AM30" s="4" t="str">
        <f>IF(Table2[[#This Row],[Sod]]="","",IF(Table2[[#This Row],[Sod]]&gt;=80,"A", IF(Table2[[#This Row],[Sod]]&gt;=70,"B", IF(Table2[[#This Row],[Sod]]&gt;=51,"C",IF(Table2[[#This Row],[Sod]]&gt;=40,"D","F")))))</f>
        <v/>
      </c>
      <c r="AN30" s="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148.9047619047619</v>
      </c>
      <c r="AO30" s="4">
        <f>IF(Table2[[#This Row],[Total]]="","",RANK(Table2[[#This Row],[Total]],Table2[Total],0 ))</f>
        <v>28</v>
      </c>
      <c r="AP30" s="12"/>
    </row>
    <row r="31" spans="1:42" ht="26.25" x14ac:dyDescent="0.4">
      <c r="A31" s="4"/>
      <c r="B31" s="4"/>
      <c r="C31" s="4"/>
      <c r="D31" s="4" t="str">
        <f>IF(Table2[[#This Row],[Agr]] = "","",RANK(Table2[[#This Row],[Agr]],Table2[Agr],0))</f>
        <v/>
      </c>
      <c r="E31" s="6" t="str">
        <f>IF(Table2[[#This Row],[Agr]]="","",IF(Table2[[#This Row],[Agr]]&gt;=80,"A", IF(Table2[[#This Row],[Agr]]&gt;=70,"B", IF(Table2[[#This Row],[Agr]]&gt;=51,"C",IF(Table2[[#This Row],[Agr]]&gt;=40,"D","F")))))</f>
        <v/>
      </c>
      <c r="F31" s="4"/>
      <c r="G31" s="4" t="str">
        <f>IF(Table2[[#This Row],[Bk]] = "", "",RANK(Table2[[#This Row],[Bk]],Table2[Bk],0))</f>
        <v/>
      </c>
      <c r="H31" s="4" t="str">
        <f>IF(Table2[[#This Row],[Bk]]="","",IF(Table2[[#This Row],[Bk]]&gt;=80,"A", IF(Table2[[#This Row],[Bk]]&gt;=70,"B", IF(Table2[[#This Row],[Bk]]&gt;=51,"C",IF(Table2[[#This Row],[Bk]]&gt;=40,"D","F")))))</f>
        <v/>
      </c>
      <c r="I31" s="4"/>
      <c r="J31" s="4" t="str">
        <f>IF(Table2[[#This Row],[Bio]]="","",RANK(Table2[[#This Row],[Bio]],Table2[Bio],0 ))</f>
        <v/>
      </c>
      <c r="K31" s="4" t="str">
        <f>IF(Table2[[#This Row],[Bio]]="","",IF(Table2[[#This Row],[Bio]]&gt;=80,"A", IF(Table2[[#This Row],[Bio]]&gt;=70,"B", IF(Table2[[#This Row],[Bio]]&gt;=51,"C",IF(Table2[[#This Row],[Bio]]&gt;=40,"D","F")))))</f>
        <v/>
      </c>
      <c r="L31" s="4"/>
      <c r="M31" s="4" t="str">
        <f>IF(Table2[[#This Row],[Chem]]="","",RANK(Table2[[#This Row],[Chem]],Table2[Chem],0 ))</f>
        <v/>
      </c>
      <c r="N31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1" s="4"/>
      <c r="P31" s="4"/>
      <c r="Q31" s="4" t="str">
        <f>IF(AND(Table2[[#This Row],[Chi_I]]&lt;&gt;"",Table2[[#This Row],[Chi_II]]&lt;&gt;""),SUM(Table2[[#This Row],[Chi_I]],Table2[[#This Row],[Chi_II]]),"")</f>
        <v/>
      </c>
      <c r="R31" s="4" t="str">
        <f>IF(Table2[[#This Row],[Chi]]="","",RANK(Table2[[#This Row],[Chi]],Table2[Chi],0 ))</f>
        <v/>
      </c>
      <c r="S31" s="4" t="str">
        <f>IF(Table2[[#This Row],[Chi]]="","",IF(Table2[[#This Row],[Chi]]&gt;=80,"A", IF(Table2[[#This Row],[Chi]]&gt;=70,"B", IF(Table2[[#This Row],[Chi]]&gt;=51,"C",IF(Table2[[#This Row],[Chi]]&gt;=40,"D","F")))))</f>
        <v/>
      </c>
      <c r="T31" s="4"/>
      <c r="U31" s="4"/>
      <c r="V31" s="4" t="str">
        <f>IF(AND(Table2[[#This Row],[Eng_I]] = "",Table2[[#This Row],[Eng_I2]]=""),"",((Table2[[#This Row],[Eng_I]]+Table2[[#This Row],[Eng_I2]])/105)*100)</f>
        <v/>
      </c>
      <c r="W31" s="4" t="str">
        <f>IF(Table2[[#This Row],[Eng]]="","",RANK(Table2[[#This Row],[Eng]],Table2[Eng],0 ))</f>
        <v/>
      </c>
      <c r="X31" s="6" t="str">
        <f>IF(Table2[[#This Row],[Eng]]="","",IF(Table2[[#This Row],[Eng]]&gt;=80,"A", IF(Table2[[#This Row],[Eng]]&gt;=70,"B", IF(Table2[[#This Row],[Eng]]&gt;=51,"C",IF(Table2[[#This Row],[Eng]]&gt;=40,"D","F")))))</f>
        <v/>
      </c>
      <c r="Y31" s="4"/>
      <c r="Z31" s="4" t="str">
        <f>IF(Table2[[#This Row],[Geo]]="","",RANK(Table2[[#This Row],[Geo]],Table2[Geo],0 ))</f>
        <v/>
      </c>
      <c r="AA31" s="6" t="str">
        <f>IF(Table2[[#This Row],[Geo]]="","",IF(Table2[[#This Row],[Geo]]&gt;=80,"A", IF(Table2[[#This Row],[Geo]]&gt;=70,"B", IF(Table2[[#This Row],[Geo]]&gt;=51,"C",IF(Table2[[#This Row],[Geo]]&gt;=40,"D","F")))))</f>
        <v/>
      </c>
      <c r="AB31" s="4"/>
      <c r="AC31" s="4" t="str">
        <f>IF(Table2[[#This Row],[His]]="","",RANK(Table2[[#This Row],[His]],Table2[His],0 ))</f>
        <v/>
      </c>
      <c r="AD31" s="6" t="str">
        <f>IF(Table2[[#This Row],[His]]="","",IF(Table2[[#This Row],[His]]&gt;=80,"A", IF(Table2[[#This Row],[His]]&gt;=70,"B", IF(Table2[[#This Row],[His]]&gt;=51,"C",IF(Table2[[#This Row],[His]]&gt;=40,"D","F")))))</f>
        <v/>
      </c>
      <c r="AE31" s="4"/>
      <c r="AF31" s="4" t="str">
        <f>IF(Table2[[#This Row],[Maths]]="","",RANK(Table2[[#This Row],[Maths]],Table2[Maths],0 ))</f>
        <v/>
      </c>
      <c r="AG31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1" s="4"/>
      <c r="AI31" s="4" t="str">
        <f>IF(Table2[[#This Row],[Phy]]="","",RANK(Table2[[#This Row],[Phy]],Table2[Phy],0 ))</f>
        <v/>
      </c>
      <c r="AJ31" s="6" t="str">
        <f>IF(Table2[[#This Row],[Phy]]="","",IF(Table2[[#This Row],[Phy]]&gt;=80,"A", IF(Table2[[#This Row],[Phy]]&gt;=70,"B", IF(Table2[[#This Row],[Phy]]&gt;=51,"C",IF(Table2[[#This Row],[Phy]]&gt;=40,"D","F")))))</f>
        <v/>
      </c>
      <c r="AK31" s="4"/>
      <c r="AL31" s="4" t="str">
        <f>IF(Table2[[#This Row],[Sod]]="","",RANK(Table2[[#This Row],[Sod]],Table2[Sod],0 ))</f>
        <v/>
      </c>
      <c r="AM31" s="4" t="str">
        <f>IF(Table2[[#This Row],[Sod]]="","",IF(Table2[[#This Row],[Sod]]&gt;=80,"A", IF(Table2[[#This Row],[Sod]]&gt;=70,"B", IF(Table2[[#This Row],[Sod]]&gt;=51,"C",IF(Table2[[#This Row],[Sod]]&gt;=40,"D","F")))))</f>
        <v/>
      </c>
      <c r="AN31" s="4"/>
      <c r="AO31" s="4"/>
    </row>
    <row r="32" spans="1:42" ht="26.25" x14ac:dyDescent="0.4">
      <c r="A32" s="4"/>
      <c r="B32" s="4"/>
      <c r="C32" s="4"/>
      <c r="D32" s="4" t="str">
        <f>IF(Table2[[#This Row],[Agr]] = "","",RANK(Table2[[#This Row],[Agr]],Table2[Agr],0))</f>
        <v/>
      </c>
      <c r="E32" s="6" t="str">
        <f>IF(Table2[[#This Row],[Agr]]="","",IF(Table2[[#This Row],[Agr]]&gt;=80,"A", IF(Table2[[#This Row],[Agr]]&gt;=70,"B", IF(Table2[[#This Row],[Agr]]&gt;=51,"C",IF(Table2[[#This Row],[Agr]]&gt;=40,"D","F")))))</f>
        <v/>
      </c>
      <c r="F32" s="4"/>
      <c r="G32" s="4" t="str">
        <f>IF(Table2[[#This Row],[Bk]] = "", "",RANK(Table2[[#This Row],[Bk]],Table2[Bk],0))</f>
        <v/>
      </c>
      <c r="H32" s="4" t="str">
        <f>IF(Table2[[#This Row],[Bk]]="","",IF(Table2[[#This Row],[Bk]]&gt;=80,"A", IF(Table2[[#This Row],[Bk]]&gt;=70,"B", IF(Table2[[#This Row],[Bk]]&gt;=51,"C",IF(Table2[[#This Row],[Bk]]&gt;=40,"D","F")))))</f>
        <v/>
      </c>
      <c r="I32" s="4"/>
      <c r="J32" s="4" t="str">
        <f>IF(Table2[[#This Row],[Bio]]="","",RANK(Table2[[#This Row],[Bio]],Table2[Bio],0 ))</f>
        <v/>
      </c>
      <c r="K32" s="4" t="str">
        <f>IF(Table2[[#This Row],[Bio]]="","",IF(Table2[[#This Row],[Bio]]&gt;=80,"A", IF(Table2[[#This Row],[Bio]]&gt;=70,"B", IF(Table2[[#This Row],[Bio]]&gt;=51,"C",IF(Table2[[#This Row],[Bio]]&gt;=40,"D","F")))))</f>
        <v/>
      </c>
      <c r="L32" s="4"/>
      <c r="M32" s="4" t="str">
        <f>IF(Table2[[#This Row],[Chem]]="","",RANK(Table2[[#This Row],[Chem]],Table2[Chem],0 ))</f>
        <v/>
      </c>
      <c r="N32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2" s="4"/>
      <c r="P32" s="4"/>
      <c r="Q32" s="4" t="str">
        <f>IF(AND(Table2[[#This Row],[Chi_I]]&lt;&gt;"",Table2[[#This Row],[Chi_II]]&lt;&gt;""),SUM(Table2[[#This Row],[Chi_I]],Table2[[#This Row],[Chi_II]]),"")</f>
        <v/>
      </c>
      <c r="R32" s="4" t="str">
        <f>IF(Table2[[#This Row],[Chi]]="","",RANK(Table2[[#This Row],[Chi]],Table2[Chi],0 ))</f>
        <v/>
      </c>
      <c r="S32" s="4" t="str">
        <f>IF(Table2[[#This Row],[Chi]]="","",IF(Table2[[#This Row],[Chi]]&gt;=80,"A", IF(Table2[[#This Row],[Chi]]&gt;=70,"B", IF(Table2[[#This Row],[Chi]]&gt;=51,"C",IF(Table2[[#This Row],[Chi]]&gt;=40,"D","F")))))</f>
        <v/>
      </c>
      <c r="T32" s="4"/>
      <c r="U32" s="4"/>
      <c r="V32" s="4" t="str">
        <f>IF(AND(Table2[[#This Row],[Eng_I]] = "",Table2[[#This Row],[Eng_I2]]=""),"",((Table2[[#This Row],[Eng_I]]+Table2[[#This Row],[Eng_I2]])/105)*100)</f>
        <v/>
      </c>
      <c r="W32" s="4" t="str">
        <f>IF(Table2[[#This Row],[Eng]]="","",RANK(Table2[[#This Row],[Eng]],Table2[Eng],0 ))</f>
        <v/>
      </c>
      <c r="X32" s="6" t="str">
        <f>IF(Table2[[#This Row],[Eng]]="","",IF(Table2[[#This Row],[Eng]]&gt;=80,"A", IF(Table2[[#This Row],[Eng]]&gt;=70,"B", IF(Table2[[#This Row],[Eng]]&gt;=51,"C",IF(Table2[[#This Row],[Eng]]&gt;=40,"D","F")))))</f>
        <v/>
      </c>
      <c r="Y32" s="4"/>
      <c r="Z32" s="4" t="str">
        <f>IF(Table2[[#This Row],[Geo]]="","",RANK(Table2[[#This Row],[Geo]],Table2[Geo],0 ))</f>
        <v/>
      </c>
      <c r="AA32" s="6" t="str">
        <f>IF(Table2[[#This Row],[Geo]]="","",IF(Table2[[#This Row],[Geo]]&gt;=80,"A", IF(Table2[[#This Row],[Geo]]&gt;=70,"B", IF(Table2[[#This Row],[Geo]]&gt;=51,"C",IF(Table2[[#This Row],[Geo]]&gt;=40,"D","F")))))</f>
        <v/>
      </c>
      <c r="AB32" s="4"/>
      <c r="AC32" s="4" t="str">
        <f>IF(Table2[[#This Row],[His]]="","",RANK(Table2[[#This Row],[His]],Table2[His],0 ))</f>
        <v/>
      </c>
      <c r="AD32" s="6" t="str">
        <f>IF(Table2[[#This Row],[His]]="","",IF(Table2[[#This Row],[His]]&gt;=80,"A", IF(Table2[[#This Row],[His]]&gt;=70,"B", IF(Table2[[#This Row],[His]]&gt;=51,"C",IF(Table2[[#This Row],[His]]&gt;=40,"D","F")))))</f>
        <v/>
      </c>
      <c r="AE32" s="4"/>
      <c r="AF32" s="4" t="str">
        <f>IF(Table2[[#This Row],[Maths]]="","",RANK(Table2[[#This Row],[Maths]],Table2[Maths],0 ))</f>
        <v/>
      </c>
      <c r="AG32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2" s="4"/>
      <c r="AI32" s="4" t="str">
        <f>IF(Table2[[#This Row],[Phy]]="","",RANK(Table2[[#This Row],[Phy]],Table2[Phy],0 ))</f>
        <v/>
      </c>
      <c r="AJ32" s="6" t="str">
        <f>IF(Table2[[#This Row],[Phy]]="","",IF(Table2[[#This Row],[Phy]]&gt;=80,"A", IF(Table2[[#This Row],[Phy]]&gt;=70,"B", IF(Table2[[#This Row],[Phy]]&gt;=51,"C",IF(Table2[[#This Row],[Phy]]&gt;=40,"D","F")))))</f>
        <v/>
      </c>
      <c r="AK32" s="4"/>
      <c r="AL32" s="4" t="str">
        <f>IF(Table2[[#This Row],[Sod]]="","",RANK(Table2[[#This Row],[Sod]],Table2[Sod],0 ))</f>
        <v/>
      </c>
      <c r="AM32" s="4" t="str">
        <f>IF(Table2[[#This Row],[Sod]]="","",IF(Table2[[#This Row],[Sod]]&gt;=80,"A", IF(Table2[[#This Row],[Sod]]&gt;=70,"B", IF(Table2[[#This Row],[Sod]]&gt;=51,"C",IF(Table2[[#This Row],[Sod]]&gt;=40,"D","F")))))</f>
        <v/>
      </c>
      <c r="AN32" s="4"/>
      <c r="AO32" s="4"/>
    </row>
    <row r="33" spans="1:41" ht="26.25" x14ac:dyDescent="0.4">
      <c r="A33" s="4"/>
      <c r="B33" s="4"/>
      <c r="C33" s="4"/>
      <c r="D33" s="4" t="str">
        <f>IF(Table2[[#This Row],[Agr]] = "","",RANK(Table2[[#This Row],[Agr]],Table2[Agr],0))</f>
        <v/>
      </c>
      <c r="E33" s="6" t="str">
        <f>IF(Table2[[#This Row],[Agr]]="","",IF(Table2[[#This Row],[Agr]]&gt;=80,"A", IF(Table2[[#This Row],[Agr]]&gt;=70,"B", IF(Table2[[#This Row],[Agr]]&gt;=51,"C",IF(Table2[[#This Row],[Agr]]&gt;=40,"D","F")))))</f>
        <v/>
      </c>
      <c r="F33" s="4"/>
      <c r="G33" s="4" t="str">
        <f>IF(Table2[[#This Row],[Bk]] = "", "",RANK(Table2[[#This Row],[Bk]],Table2[Bk],0))</f>
        <v/>
      </c>
      <c r="H33" s="4" t="str">
        <f>IF(Table2[[#This Row],[Bk]]="","",IF(Table2[[#This Row],[Bk]]&gt;=80,"A", IF(Table2[[#This Row],[Bk]]&gt;=70,"B", IF(Table2[[#This Row],[Bk]]&gt;=51,"C",IF(Table2[[#This Row],[Bk]]&gt;=40,"D","F")))))</f>
        <v/>
      </c>
      <c r="I33" s="4"/>
      <c r="J33" s="4" t="str">
        <f>IF(Table2[[#This Row],[Bio]]="","",RANK(Table2[[#This Row],[Bio]],Table2[Bio],0 ))</f>
        <v/>
      </c>
      <c r="K33" s="4" t="str">
        <f>IF(Table2[[#This Row],[Bio]]="","",IF(Table2[[#This Row],[Bio]]&gt;=80,"A", IF(Table2[[#This Row],[Bio]]&gt;=70,"B", IF(Table2[[#This Row],[Bio]]&gt;=51,"C",IF(Table2[[#This Row],[Bio]]&gt;=40,"D","F")))))</f>
        <v/>
      </c>
      <c r="L33" s="4"/>
      <c r="M33" s="4" t="str">
        <f>IF(Table2[[#This Row],[Chem]]="","",RANK(Table2[[#This Row],[Chem]],Table2[Chem],0 ))</f>
        <v/>
      </c>
      <c r="N33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3" s="4"/>
      <c r="P33" s="4"/>
      <c r="Q33" s="4" t="str">
        <f>IF(AND(Table2[[#This Row],[Chi_I]]&lt;&gt;"",Table2[[#This Row],[Chi_II]]&lt;&gt;""),SUM(Table2[[#This Row],[Chi_I]],Table2[[#This Row],[Chi_II]]),"")</f>
        <v/>
      </c>
      <c r="R33" s="4" t="str">
        <f>IF(Table2[[#This Row],[Chi]]="","",RANK(Table2[[#This Row],[Chi]],Table2[Chi],0 ))</f>
        <v/>
      </c>
      <c r="S33" s="4" t="str">
        <f>IF(Table2[[#This Row],[Chi]]="","",IF(Table2[[#This Row],[Chi]]&gt;=80,"A", IF(Table2[[#This Row],[Chi]]&gt;=70,"B", IF(Table2[[#This Row],[Chi]]&gt;=51,"C",IF(Table2[[#This Row],[Chi]]&gt;=40,"D","F")))))</f>
        <v/>
      </c>
      <c r="T33" s="4"/>
      <c r="U33" s="4"/>
      <c r="V33" s="4" t="str">
        <f>IF(AND(Table2[[#This Row],[Eng_I]] = "",Table2[[#This Row],[Eng_I2]]=""),"",((Table2[[#This Row],[Eng_I]]+Table2[[#This Row],[Eng_I2]])/105)*100)</f>
        <v/>
      </c>
      <c r="W33" s="4" t="str">
        <f>IF(Table2[[#This Row],[Eng]]="","",RANK(Table2[[#This Row],[Eng]],Table2[Eng],0 ))</f>
        <v/>
      </c>
      <c r="X33" s="6" t="str">
        <f>IF(Table2[[#This Row],[Eng]]="","",IF(Table2[[#This Row],[Eng]]&gt;=80,"A", IF(Table2[[#This Row],[Eng]]&gt;=70,"B", IF(Table2[[#This Row],[Eng]]&gt;=51,"C",IF(Table2[[#This Row],[Eng]]&gt;=40,"D","F")))))</f>
        <v/>
      </c>
      <c r="Y33" s="4"/>
      <c r="Z33" s="4" t="str">
        <f>IF(Table2[[#This Row],[Geo]]="","",RANK(Table2[[#This Row],[Geo]],Table2[Geo],0 ))</f>
        <v/>
      </c>
      <c r="AA33" s="6" t="str">
        <f>IF(Table2[[#This Row],[Geo]]="","",IF(Table2[[#This Row],[Geo]]&gt;=80,"A", IF(Table2[[#This Row],[Geo]]&gt;=70,"B", IF(Table2[[#This Row],[Geo]]&gt;=51,"C",IF(Table2[[#This Row],[Geo]]&gt;=40,"D","F")))))</f>
        <v/>
      </c>
      <c r="AB33" s="4"/>
      <c r="AC33" s="4" t="str">
        <f>IF(Table2[[#This Row],[His]]="","",RANK(Table2[[#This Row],[His]],Table2[His],0 ))</f>
        <v/>
      </c>
      <c r="AD33" s="6" t="str">
        <f>IF(Table2[[#This Row],[His]]="","",IF(Table2[[#This Row],[His]]&gt;=80,"A", IF(Table2[[#This Row],[His]]&gt;=70,"B", IF(Table2[[#This Row],[His]]&gt;=51,"C",IF(Table2[[#This Row],[His]]&gt;=40,"D","F")))))</f>
        <v/>
      </c>
      <c r="AE33" s="4"/>
      <c r="AF33" s="4" t="str">
        <f>IF(Table2[[#This Row],[Maths]]="","",RANK(Table2[[#This Row],[Maths]],Table2[Maths],0 ))</f>
        <v/>
      </c>
      <c r="AG33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3" s="4"/>
      <c r="AI33" s="4" t="str">
        <f>IF(Table2[[#This Row],[Phy]]="","",RANK(Table2[[#This Row],[Phy]],Table2[Phy],0 ))</f>
        <v/>
      </c>
      <c r="AJ33" s="6" t="str">
        <f>IF(Table2[[#This Row],[Phy]]="","",IF(Table2[[#This Row],[Phy]]&gt;=80,"A", IF(Table2[[#This Row],[Phy]]&gt;=70,"B", IF(Table2[[#This Row],[Phy]]&gt;=51,"C",IF(Table2[[#This Row],[Phy]]&gt;=40,"D","F")))))</f>
        <v/>
      </c>
      <c r="AK33" s="4"/>
      <c r="AL33" s="4" t="str">
        <f>IF(Table2[[#This Row],[Sod]]="","",RANK(Table2[[#This Row],[Sod]],Table2[Sod],0 ))</f>
        <v/>
      </c>
      <c r="AM33" s="4" t="str">
        <f>IF(Table2[[#This Row],[Sod]]="","",IF(Table2[[#This Row],[Sod]]&gt;=80,"A", IF(Table2[[#This Row],[Sod]]&gt;=70,"B", IF(Table2[[#This Row],[Sod]]&gt;=51,"C",IF(Table2[[#This Row],[Sod]]&gt;=40,"D","F")))))</f>
        <v/>
      </c>
      <c r="AN33" s="4"/>
      <c r="AO33" s="4"/>
    </row>
    <row r="34" spans="1:41" ht="26.25" x14ac:dyDescent="0.4">
      <c r="A34" s="4"/>
      <c r="B34" s="4"/>
      <c r="C34" s="4"/>
      <c r="D34" s="4" t="str">
        <f>IF(Table2[[#This Row],[Agr]] = "","",RANK(Table2[[#This Row],[Agr]],Table2[Agr],0))</f>
        <v/>
      </c>
      <c r="E34" s="6" t="str">
        <f>IF(Table2[[#This Row],[Agr]]="","",IF(Table2[[#This Row],[Agr]]&gt;=80,"A", IF(Table2[[#This Row],[Agr]]&gt;=70,"B", IF(Table2[[#This Row],[Agr]]&gt;=51,"C",IF(Table2[[#This Row],[Agr]]&gt;=40,"D","F")))))</f>
        <v/>
      </c>
      <c r="F34" s="4"/>
      <c r="G34" s="4" t="str">
        <f>IF(Table2[[#This Row],[Bk]] = "", "",RANK(Table2[[#This Row],[Bk]],Table2[Bk],0))</f>
        <v/>
      </c>
      <c r="H34" s="4" t="str">
        <f>IF(Table2[[#This Row],[Bk]]="","",IF(Table2[[#This Row],[Bk]]&gt;=80,"A", IF(Table2[[#This Row],[Bk]]&gt;=70,"B", IF(Table2[[#This Row],[Bk]]&gt;=51,"C",IF(Table2[[#This Row],[Bk]]&gt;=40,"D","F")))))</f>
        <v/>
      </c>
      <c r="I34" s="4"/>
      <c r="J34" s="4" t="str">
        <f>IF(Table2[[#This Row],[Bio]]="","",RANK(Table2[[#This Row],[Bio]],Table2[Bio],0 ))</f>
        <v/>
      </c>
      <c r="K34" s="4" t="str">
        <f>IF(Table2[[#This Row],[Bio]]="","",IF(Table2[[#This Row],[Bio]]&gt;=80,"A", IF(Table2[[#This Row],[Bio]]&gt;=70,"B", IF(Table2[[#This Row],[Bio]]&gt;=51,"C",IF(Table2[[#This Row],[Bio]]&gt;=40,"D","F")))))</f>
        <v/>
      </c>
      <c r="L34" s="4"/>
      <c r="M34" s="4" t="str">
        <f>IF(Table2[[#This Row],[Chem]]="","",RANK(Table2[[#This Row],[Chem]],Table2[Chem],0 ))</f>
        <v/>
      </c>
      <c r="N34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4" s="4"/>
      <c r="P34" s="4"/>
      <c r="Q34" s="4" t="str">
        <f>IF(AND(Table2[[#This Row],[Chi_I]]&lt;&gt;"",Table2[[#This Row],[Chi_II]]&lt;&gt;""),SUM(Table2[[#This Row],[Chi_I]],Table2[[#This Row],[Chi_II]]),"")</f>
        <v/>
      </c>
      <c r="R34" s="4" t="str">
        <f>IF(Table2[[#This Row],[Chi]]="","",RANK(Table2[[#This Row],[Chi]],Table2[Chi],0 ))</f>
        <v/>
      </c>
      <c r="S34" s="4" t="str">
        <f>IF(Table2[[#This Row],[Chi]]="","",IF(Table2[[#This Row],[Chi]]&gt;=80,"A", IF(Table2[[#This Row],[Chi]]&gt;=70,"B", IF(Table2[[#This Row],[Chi]]&gt;=51,"C",IF(Table2[[#This Row],[Chi]]&gt;=40,"D","F")))))</f>
        <v/>
      </c>
      <c r="T34" s="4"/>
      <c r="U34" s="4"/>
      <c r="V34" s="4" t="str">
        <f>IF(AND(Table2[[#This Row],[Eng_I]] = "",Table2[[#This Row],[Eng_I2]]=""),"",((Table2[[#This Row],[Eng_I]]+Table2[[#This Row],[Eng_I2]])/105)*100)</f>
        <v/>
      </c>
      <c r="W34" s="4" t="str">
        <f>IF(Table2[[#This Row],[Eng]]="","",RANK(Table2[[#This Row],[Eng]],Table2[Eng],0 ))</f>
        <v/>
      </c>
      <c r="X34" s="6" t="str">
        <f>IF(Table2[[#This Row],[Eng]]="","",IF(Table2[[#This Row],[Eng]]&gt;=80,"A", IF(Table2[[#This Row],[Eng]]&gt;=70,"B", IF(Table2[[#This Row],[Eng]]&gt;=51,"C",IF(Table2[[#This Row],[Eng]]&gt;=40,"D","F")))))</f>
        <v/>
      </c>
      <c r="Y34" s="4"/>
      <c r="Z34" s="4" t="str">
        <f>IF(Table2[[#This Row],[Geo]]="","",RANK(Table2[[#This Row],[Geo]],Table2[Geo],0 ))</f>
        <v/>
      </c>
      <c r="AA34" s="6" t="str">
        <f>IF(Table2[[#This Row],[Geo]]="","",IF(Table2[[#This Row],[Geo]]&gt;=80,"A", IF(Table2[[#This Row],[Geo]]&gt;=70,"B", IF(Table2[[#This Row],[Geo]]&gt;=51,"C",IF(Table2[[#This Row],[Geo]]&gt;=40,"D","F")))))</f>
        <v/>
      </c>
      <c r="AB34" s="4"/>
      <c r="AC34" s="4" t="str">
        <f>IF(Table2[[#This Row],[His]]="","",RANK(Table2[[#This Row],[His]],Table2[His],0 ))</f>
        <v/>
      </c>
      <c r="AD34" s="6" t="str">
        <f>IF(Table2[[#This Row],[His]]="","",IF(Table2[[#This Row],[His]]&gt;=80,"A", IF(Table2[[#This Row],[His]]&gt;=70,"B", IF(Table2[[#This Row],[His]]&gt;=51,"C",IF(Table2[[#This Row],[His]]&gt;=40,"D","F")))))</f>
        <v/>
      </c>
      <c r="AE34" s="4"/>
      <c r="AF34" s="4" t="str">
        <f>IF(Table2[[#This Row],[Maths]]="","",RANK(Table2[[#This Row],[Maths]],Table2[Maths],0 ))</f>
        <v/>
      </c>
      <c r="AG34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4" s="4"/>
      <c r="AI34" s="4" t="str">
        <f>IF(Table2[[#This Row],[Phy]]="","",RANK(Table2[[#This Row],[Phy]],Table2[Phy],0 ))</f>
        <v/>
      </c>
      <c r="AJ34" s="6" t="str">
        <f>IF(Table2[[#This Row],[Phy]]="","",IF(Table2[[#This Row],[Phy]]&gt;=80,"A", IF(Table2[[#This Row],[Phy]]&gt;=70,"B", IF(Table2[[#This Row],[Phy]]&gt;=51,"C",IF(Table2[[#This Row],[Phy]]&gt;=40,"D","F")))))</f>
        <v/>
      </c>
      <c r="AK34" s="4"/>
      <c r="AL34" s="4" t="str">
        <f>IF(Table2[[#This Row],[Sod]]="","",RANK(Table2[[#This Row],[Sod]],Table2[Sod],0 ))</f>
        <v/>
      </c>
      <c r="AM34" s="4" t="str">
        <f>IF(Table2[[#This Row],[Sod]]="","",IF(Table2[[#This Row],[Sod]]&gt;=80,"A", IF(Table2[[#This Row],[Sod]]&gt;=70,"B", IF(Table2[[#This Row],[Sod]]&gt;=51,"C",IF(Table2[[#This Row],[Sod]]&gt;=40,"D","F")))))</f>
        <v/>
      </c>
      <c r="AN34" s="4"/>
      <c r="AO34" s="4"/>
    </row>
    <row r="35" spans="1:41" ht="26.25" x14ac:dyDescent="0.4">
      <c r="A35" s="4"/>
      <c r="B35" s="4"/>
      <c r="C35" s="4"/>
      <c r="D35" s="4" t="str">
        <f>IF(Table2[[#This Row],[Agr]] = "","",RANK(Table2[[#This Row],[Agr]],Table2[Agr],0))</f>
        <v/>
      </c>
      <c r="E35" s="6" t="str">
        <f>IF(Table2[[#This Row],[Agr]]="","",IF(Table2[[#This Row],[Agr]]&gt;=80,"A", IF(Table2[[#This Row],[Agr]]&gt;=70,"B", IF(Table2[[#This Row],[Agr]]&gt;=51,"C",IF(Table2[[#This Row],[Agr]]&gt;=40,"D","F")))))</f>
        <v/>
      </c>
      <c r="F35" s="4"/>
      <c r="G35" s="4" t="str">
        <f>IF(Table2[[#This Row],[Bk]] = "", "",RANK(Table2[[#This Row],[Bk]],Table2[Bk],0))</f>
        <v/>
      </c>
      <c r="H35" s="4" t="str">
        <f>IF(Table2[[#This Row],[Bk]]="","",IF(Table2[[#This Row],[Bk]]&gt;=80,"A", IF(Table2[[#This Row],[Bk]]&gt;=70,"B", IF(Table2[[#This Row],[Bk]]&gt;=51,"C",IF(Table2[[#This Row],[Bk]]&gt;=40,"D","F")))))</f>
        <v/>
      </c>
      <c r="I35" s="4"/>
      <c r="J35" s="4" t="str">
        <f>IF(Table2[[#This Row],[Bio]]="","",RANK(Table2[[#This Row],[Bio]],Table2[Bio],0 ))</f>
        <v/>
      </c>
      <c r="K35" s="4" t="str">
        <f>IF(Table2[[#This Row],[Bio]]="","",IF(Table2[[#This Row],[Bio]]&gt;=80,"A", IF(Table2[[#This Row],[Bio]]&gt;=70,"B", IF(Table2[[#This Row],[Bio]]&gt;=51,"C",IF(Table2[[#This Row],[Bio]]&gt;=40,"D","F")))))</f>
        <v/>
      </c>
      <c r="L35" s="4"/>
      <c r="M35" s="4" t="str">
        <f>IF(Table2[[#This Row],[Chem]]="","",RANK(Table2[[#This Row],[Chem]],Table2[Chem],0 ))</f>
        <v/>
      </c>
      <c r="N35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5" s="4"/>
      <c r="P35" s="4"/>
      <c r="Q35" s="4" t="str">
        <f>IF(AND(Table2[[#This Row],[Chi_I]]&lt;&gt;"",Table2[[#This Row],[Chi_II]]&lt;&gt;""),SUM(Table2[[#This Row],[Chi_I]],Table2[[#This Row],[Chi_II]]),"")</f>
        <v/>
      </c>
      <c r="R35" s="4" t="str">
        <f>IF(Table2[[#This Row],[Chi]]="","",RANK(Table2[[#This Row],[Chi]],Table2[Chi],0 ))</f>
        <v/>
      </c>
      <c r="S35" s="4" t="str">
        <f>IF(Table2[[#This Row],[Chi]]="","",IF(Table2[[#This Row],[Chi]]&gt;=80,"A", IF(Table2[[#This Row],[Chi]]&gt;=70,"B", IF(Table2[[#This Row],[Chi]]&gt;=51,"C",IF(Table2[[#This Row],[Chi]]&gt;=40,"D","F")))))</f>
        <v/>
      </c>
      <c r="T35" s="4"/>
      <c r="U35" s="4"/>
      <c r="V35" s="4" t="str">
        <f>IF(AND(Table2[[#This Row],[Eng_I]] = "",Table2[[#This Row],[Eng_I2]]=""),"",((Table2[[#This Row],[Eng_I]]+Table2[[#This Row],[Eng_I2]])/105)*100)</f>
        <v/>
      </c>
      <c r="W35" s="4" t="str">
        <f>IF(Table2[[#This Row],[Eng]]="","",RANK(Table2[[#This Row],[Eng]],Table2[Eng],0 ))</f>
        <v/>
      </c>
      <c r="X35" s="6" t="str">
        <f>IF(Table2[[#This Row],[Eng]]="","",IF(Table2[[#This Row],[Eng]]&gt;=80,"A", IF(Table2[[#This Row],[Eng]]&gt;=70,"B", IF(Table2[[#This Row],[Eng]]&gt;=51,"C",IF(Table2[[#This Row],[Eng]]&gt;=40,"D","F")))))</f>
        <v/>
      </c>
      <c r="Y35" s="4"/>
      <c r="Z35" s="4" t="str">
        <f>IF(Table2[[#This Row],[Geo]]="","",RANK(Table2[[#This Row],[Geo]],Table2[Geo],0 ))</f>
        <v/>
      </c>
      <c r="AA35" s="6" t="str">
        <f>IF(Table2[[#This Row],[Geo]]="","",IF(Table2[[#This Row],[Geo]]&gt;=80,"A", IF(Table2[[#This Row],[Geo]]&gt;=70,"B", IF(Table2[[#This Row],[Geo]]&gt;=51,"C",IF(Table2[[#This Row],[Geo]]&gt;=40,"D","F")))))</f>
        <v/>
      </c>
      <c r="AB35" s="4"/>
      <c r="AC35" s="4" t="str">
        <f>IF(Table2[[#This Row],[His]]="","",RANK(Table2[[#This Row],[His]],Table2[His],0 ))</f>
        <v/>
      </c>
      <c r="AD35" s="6" t="str">
        <f>IF(Table2[[#This Row],[His]]="","",IF(Table2[[#This Row],[His]]&gt;=80,"A", IF(Table2[[#This Row],[His]]&gt;=70,"B", IF(Table2[[#This Row],[His]]&gt;=51,"C",IF(Table2[[#This Row],[His]]&gt;=40,"D","F")))))</f>
        <v/>
      </c>
      <c r="AE35" s="4"/>
      <c r="AF35" s="4" t="str">
        <f>IF(Table2[[#This Row],[Maths]]="","",RANK(Table2[[#This Row],[Maths]],Table2[Maths],0 ))</f>
        <v/>
      </c>
      <c r="AG35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5" s="4"/>
      <c r="AI35" s="4" t="str">
        <f>IF(Table2[[#This Row],[Phy]]="","",RANK(Table2[[#This Row],[Phy]],Table2[Phy],0 ))</f>
        <v/>
      </c>
      <c r="AJ35" s="6" t="str">
        <f>IF(Table2[[#This Row],[Phy]]="","",IF(Table2[[#This Row],[Phy]]&gt;=80,"A", IF(Table2[[#This Row],[Phy]]&gt;=70,"B", IF(Table2[[#This Row],[Phy]]&gt;=51,"C",IF(Table2[[#This Row],[Phy]]&gt;=40,"D","F")))))</f>
        <v/>
      </c>
      <c r="AK35" s="4"/>
      <c r="AL35" s="4" t="str">
        <f>IF(Table2[[#This Row],[Sod]]="","",RANK(Table2[[#This Row],[Sod]],Table2[Sod],0 ))</f>
        <v/>
      </c>
      <c r="AM35" s="4" t="str">
        <f>IF(Table2[[#This Row],[Sod]]="","",IF(Table2[[#This Row],[Sod]]&gt;=80,"A", IF(Table2[[#This Row],[Sod]]&gt;=70,"B", IF(Table2[[#This Row],[Sod]]&gt;=51,"C",IF(Table2[[#This Row],[Sod]]&gt;=40,"D","F")))))</f>
        <v/>
      </c>
      <c r="AN35" s="4"/>
      <c r="AO35" s="4"/>
    </row>
    <row r="36" spans="1:41" ht="26.25" x14ac:dyDescent="0.4">
      <c r="A36" s="4"/>
      <c r="B36" s="4"/>
      <c r="C36" s="4"/>
      <c r="D36" s="4" t="str">
        <f>IF(Table2[[#This Row],[Agr]] = "","",RANK(Table2[[#This Row],[Agr]],Table2[Agr],0))</f>
        <v/>
      </c>
      <c r="E36" s="6" t="str">
        <f>IF(Table2[[#This Row],[Agr]]="","",IF(Table2[[#This Row],[Agr]]&gt;=80,"A", IF(Table2[[#This Row],[Agr]]&gt;=70,"B", IF(Table2[[#This Row],[Agr]]&gt;=51,"C",IF(Table2[[#This Row],[Agr]]&gt;=40,"D","F")))))</f>
        <v/>
      </c>
      <c r="F36" s="4"/>
      <c r="G36" s="4" t="str">
        <f>IF(Table2[[#This Row],[Bk]] = "", "",RANK(Table2[[#This Row],[Bk]],Table2[Bk],0))</f>
        <v/>
      </c>
      <c r="H36" s="4" t="str">
        <f>IF(Table2[[#This Row],[Bk]]="","",IF(Table2[[#This Row],[Bk]]&gt;=80,"A", IF(Table2[[#This Row],[Bk]]&gt;=70,"B", IF(Table2[[#This Row],[Bk]]&gt;=51,"C",IF(Table2[[#This Row],[Bk]]&gt;=40,"D","F")))))</f>
        <v/>
      </c>
      <c r="I36" s="4"/>
      <c r="J36" s="4" t="str">
        <f>IF(Table2[[#This Row],[Bio]]="","",RANK(Table2[[#This Row],[Bio]],Table2[Bio],0 ))</f>
        <v/>
      </c>
      <c r="K36" s="4" t="str">
        <f>IF(Table2[[#This Row],[Bio]]="","",IF(Table2[[#This Row],[Bio]]&gt;=80,"A", IF(Table2[[#This Row],[Bio]]&gt;=70,"B", IF(Table2[[#This Row],[Bio]]&gt;=51,"C",IF(Table2[[#This Row],[Bio]]&gt;=40,"D","F")))))</f>
        <v/>
      </c>
      <c r="L36" s="4"/>
      <c r="M36" s="4" t="str">
        <f>IF(Table2[[#This Row],[Chem]]="","",RANK(Table2[[#This Row],[Chem]],Table2[Chem],0 ))</f>
        <v/>
      </c>
      <c r="N36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6" s="4"/>
      <c r="P36" s="4"/>
      <c r="Q36" s="4" t="str">
        <f>IF(AND(Table2[[#This Row],[Chi_I]]&lt;&gt;"",Table2[[#This Row],[Chi_II]]&lt;&gt;""),SUM(Table2[[#This Row],[Chi_I]],Table2[[#This Row],[Chi_II]]),"")</f>
        <v/>
      </c>
      <c r="R36" s="4" t="str">
        <f>IF(Table2[[#This Row],[Chi]]="","",RANK(Table2[[#This Row],[Chi]],Table2[Chi],0 ))</f>
        <v/>
      </c>
      <c r="S36" s="4" t="str">
        <f>IF(Table2[[#This Row],[Chi]]="","",IF(Table2[[#This Row],[Chi]]&gt;=80,"A", IF(Table2[[#This Row],[Chi]]&gt;=70,"B", IF(Table2[[#This Row],[Chi]]&gt;=51,"C",IF(Table2[[#This Row],[Chi]]&gt;=40,"D","F")))))</f>
        <v/>
      </c>
      <c r="T36" s="4"/>
      <c r="U36" s="4"/>
      <c r="V36" s="4" t="str">
        <f>IF(AND(Table2[[#This Row],[Eng_I]] = "",Table2[[#This Row],[Eng_I2]]=""),"",((Table2[[#This Row],[Eng_I]]+Table2[[#This Row],[Eng_I2]])/105)*100)</f>
        <v/>
      </c>
      <c r="W36" s="4" t="str">
        <f>IF(Table2[[#This Row],[Eng]]="","",RANK(Table2[[#This Row],[Eng]],Table2[Eng],0 ))</f>
        <v/>
      </c>
      <c r="X36" s="6" t="str">
        <f>IF(Table2[[#This Row],[Eng]]="","",IF(Table2[[#This Row],[Eng]]&gt;=80,"A", IF(Table2[[#This Row],[Eng]]&gt;=70,"B", IF(Table2[[#This Row],[Eng]]&gt;=51,"C",IF(Table2[[#This Row],[Eng]]&gt;=40,"D","F")))))</f>
        <v/>
      </c>
      <c r="Y36" s="4"/>
      <c r="Z36" s="4" t="str">
        <f>IF(Table2[[#This Row],[Geo]]="","",RANK(Table2[[#This Row],[Geo]],Table2[Geo],0 ))</f>
        <v/>
      </c>
      <c r="AA36" s="6" t="str">
        <f>IF(Table2[[#This Row],[Geo]]="","",IF(Table2[[#This Row],[Geo]]&gt;=80,"A", IF(Table2[[#This Row],[Geo]]&gt;=70,"B", IF(Table2[[#This Row],[Geo]]&gt;=51,"C",IF(Table2[[#This Row],[Geo]]&gt;=40,"D","F")))))</f>
        <v/>
      </c>
      <c r="AB36" s="4"/>
      <c r="AC36" s="4" t="str">
        <f>IF(Table2[[#This Row],[His]]="","",RANK(Table2[[#This Row],[His]],Table2[His],0 ))</f>
        <v/>
      </c>
      <c r="AD36" s="6" t="str">
        <f>IF(Table2[[#This Row],[His]]="","",IF(Table2[[#This Row],[His]]&gt;=80,"A", IF(Table2[[#This Row],[His]]&gt;=70,"B", IF(Table2[[#This Row],[His]]&gt;=51,"C",IF(Table2[[#This Row],[His]]&gt;=40,"D","F")))))</f>
        <v/>
      </c>
      <c r="AE36" s="4"/>
      <c r="AF36" s="4" t="str">
        <f>IF(Table2[[#This Row],[Maths]]="","",RANK(Table2[[#This Row],[Maths]],Table2[Maths],0 ))</f>
        <v/>
      </c>
      <c r="AG36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6" s="4"/>
      <c r="AI36" s="4" t="str">
        <f>IF(Table2[[#This Row],[Phy]]="","",RANK(Table2[[#This Row],[Phy]],Table2[Phy],0 ))</f>
        <v/>
      </c>
      <c r="AJ36" s="6" t="str">
        <f>IF(Table2[[#This Row],[Phy]]="","",IF(Table2[[#This Row],[Phy]]&gt;=80,"A", IF(Table2[[#This Row],[Phy]]&gt;=70,"B", IF(Table2[[#This Row],[Phy]]&gt;=51,"C",IF(Table2[[#This Row],[Phy]]&gt;=40,"D","F")))))</f>
        <v/>
      </c>
      <c r="AK36" s="4"/>
      <c r="AL36" s="4" t="str">
        <f>IF(Table2[[#This Row],[Sod]]="","",RANK(Table2[[#This Row],[Sod]],Table2[Sod],0 ))</f>
        <v/>
      </c>
      <c r="AM36" s="4" t="str">
        <f>IF(Table2[[#This Row],[Sod]]="","",IF(Table2[[#This Row],[Sod]]&gt;=80,"A", IF(Table2[[#This Row],[Sod]]&gt;=70,"B", IF(Table2[[#This Row],[Sod]]&gt;=51,"C",IF(Table2[[#This Row],[Sod]]&gt;=40,"D","F")))))</f>
        <v/>
      </c>
      <c r="AN36" s="4"/>
      <c r="AO36" s="4"/>
    </row>
    <row r="37" spans="1:41" ht="26.25" x14ac:dyDescent="0.4">
      <c r="A37" s="4"/>
      <c r="B37" s="4"/>
      <c r="C37" s="4"/>
      <c r="D37" s="4" t="str">
        <f>IF(Table2[[#This Row],[Agr]] = "","",RANK(Table2[[#This Row],[Agr]],Table2[Agr],0))</f>
        <v/>
      </c>
      <c r="E37" s="6" t="str">
        <f>IF(Table2[[#This Row],[Agr]]="","",IF(Table2[[#This Row],[Agr]]&gt;=80,"A", IF(Table2[[#This Row],[Agr]]&gt;=70,"B", IF(Table2[[#This Row],[Agr]]&gt;=51,"C",IF(Table2[[#This Row],[Agr]]&gt;=40,"D","F")))))</f>
        <v/>
      </c>
      <c r="F37" s="4"/>
      <c r="G37" s="4" t="str">
        <f>IF(Table2[[#This Row],[Bk]] = "", "",RANK(Table2[[#This Row],[Bk]],Table2[Bk],0))</f>
        <v/>
      </c>
      <c r="H37" s="4" t="str">
        <f>IF(Table2[[#This Row],[Bk]]="","",IF(Table2[[#This Row],[Bk]]&gt;=80,"A", IF(Table2[[#This Row],[Bk]]&gt;=70,"B", IF(Table2[[#This Row],[Bk]]&gt;=51,"C",IF(Table2[[#This Row],[Bk]]&gt;=40,"D","F")))))</f>
        <v/>
      </c>
      <c r="I37" s="4"/>
      <c r="J37" s="4" t="str">
        <f>IF(Table2[[#This Row],[Bio]]="","",RANK(Table2[[#This Row],[Bio]],Table2[Bio],0 ))</f>
        <v/>
      </c>
      <c r="K37" s="4" t="str">
        <f>IF(Table2[[#This Row],[Bio]]="","",IF(Table2[[#This Row],[Bio]]&gt;=80,"A", IF(Table2[[#This Row],[Bio]]&gt;=70,"B", IF(Table2[[#This Row],[Bio]]&gt;=51,"C",IF(Table2[[#This Row],[Bio]]&gt;=40,"D","F")))))</f>
        <v/>
      </c>
      <c r="L37" s="4"/>
      <c r="M37" s="4" t="str">
        <f>IF(Table2[[#This Row],[Chem]]="","",RANK(Table2[[#This Row],[Chem]],Table2[Chem],0 ))</f>
        <v/>
      </c>
      <c r="N37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7" s="4"/>
      <c r="P37" s="4"/>
      <c r="Q37" s="4" t="str">
        <f>IF(AND(Table2[[#This Row],[Chi_I]]&lt;&gt;"",Table2[[#This Row],[Chi_II]]&lt;&gt;""),SUM(Table2[[#This Row],[Chi_I]],Table2[[#This Row],[Chi_II]]),"")</f>
        <v/>
      </c>
      <c r="R37" s="4" t="str">
        <f>IF(Table2[[#This Row],[Chi]]="","",RANK(Table2[[#This Row],[Chi]],Table2[Chi],0 ))</f>
        <v/>
      </c>
      <c r="S37" s="4" t="str">
        <f>IF(Table2[[#This Row],[Chi]]="","",IF(Table2[[#This Row],[Chi]]&gt;=80,"A", IF(Table2[[#This Row],[Chi]]&gt;=70,"B", IF(Table2[[#This Row],[Chi]]&gt;=51,"C",IF(Table2[[#This Row],[Chi]]&gt;=40,"D","F")))))</f>
        <v/>
      </c>
      <c r="T37" s="4"/>
      <c r="U37" s="4"/>
      <c r="V37" s="4" t="str">
        <f>IF(AND(Table2[[#This Row],[Eng_I]] = "",Table2[[#This Row],[Eng_I2]]=""),"",((Table2[[#This Row],[Eng_I]]+Table2[[#This Row],[Eng_I2]])/105)*100)</f>
        <v/>
      </c>
      <c r="W37" s="4" t="str">
        <f>IF(Table2[[#This Row],[Eng]]="","",RANK(Table2[[#This Row],[Eng]],Table2[Eng],0 ))</f>
        <v/>
      </c>
      <c r="X37" s="6" t="str">
        <f>IF(Table2[[#This Row],[Eng]]="","",IF(Table2[[#This Row],[Eng]]&gt;=80,"A", IF(Table2[[#This Row],[Eng]]&gt;=70,"B", IF(Table2[[#This Row],[Eng]]&gt;=51,"C",IF(Table2[[#This Row],[Eng]]&gt;=40,"D","F")))))</f>
        <v/>
      </c>
      <c r="Y37" s="4"/>
      <c r="Z37" s="4" t="str">
        <f>IF(Table2[[#This Row],[Geo]]="","",RANK(Table2[[#This Row],[Geo]],Table2[Geo],0 ))</f>
        <v/>
      </c>
      <c r="AA37" s="6" t="str">
        <f>IF(Table2[[#This Row],[Geo]]="","",IF(Table2[[#This Row],[Geo]]&gt;=80,"A", IF(Table2[[#This Row],[Geo]]&gt;=70,"B", IF(Table2[[#This Row],[Geo]]&gt;=51,"C",IF(Table2[[#This Row],[Geo]]&gt;=40,"D","F")))))</f>
        <v/>
      </c>
      <c r="AB37" s="4"/>
      <c r="AC37" s="4" t="str">
        <f>IF(Table2[[#This Row],[His]]="","",RANK(Table2[[#This Row],[His]],Table2[His],0 ))</f>
        <v/>
      </c>
      <c r="AD37" s="6" t="str">
        <f>IF(Table2[[#This Row],[His]]="","",IF(Table2[[#This Row],[His]]&gt;=80,"A", IF(Table2[[#This Row],[His]]&gt;=70,"B", IF(Table2[[#This Row],[His]]&gt;=51,"C",IF(Table2[[#This Row],[His]]&gt;=40,"D","F")))))</f>
        <v/>
      </c>
      <c r="AE37" s="4"/>
      <c r="AF37" s="4" t="str">
        <f>IF(Table2[[#This Row],[Maths]]="","",RANK(Table2[[#This Row],[Maths]],Table2[Maths],0 ))</f>
        <v/>
      </c>
      <c r="AG37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7" s="4"/>
      <c r="AI37" s="4" t="str">
        <f>IF(Table2[[#This Row],[Phy]]="","",RANK(Table2[[#This Row],[Phy]],Table2[Phy],0 ))</f>
        <v/>
      </c>
      <c r="AJ37" s="6" t="str">
        <f>IF(Table2[[#This Row],[Phy]]="","",IF(Table2[[#This Row],[Phy]]&gt;=80,"A", IF(Table2[[#This Row],[Phy]]&gt;=70,"B", IF(Table2[[#This Row],[Phy]]&gt;=51,"C",IF(Table2[[#This Row],[Phy]]&gt;=40,"D","F")))))</f>
        <v/>
      </c>
      <c r="AK37" s="4"/>
      <c r="AL37" s="4" t="str">
        <f>IF(Table2[[#This Row],[Sod]]="","",RANK(Table2[[#This Row],[Sod]],Table2[Sod],0 ))</f>
        <v/>
      </c>
      <c r="AM37" s="4" t="str">
        <f>IF(Table2[[#This Row],[Sod]]="","",IF(Table2[[#This Row],[Sod]]&gt;=80,"A", IF(Table2[[#This Row],[Sod]]&gt;=70,"B", IF(Table2[[#This Row],[Sod]]&gt;=51,"C",IF(Table2[[#This Row],[Sod]]&gt;=40,"D","F")))))</f>
        <v/>
      </c>
      <c r="AN37" s="4"/>
      <c r="AO37" s="4"/>
    </row>
    <row r="38" spans="1:41" ht="26.25" x14ac:dyDescent="0.4">
      <c r="A38" s="4"/>
      <c r="B38" s="4"/>
      <c r="C38" s="4"/>
      <c r="D38" s="4" t="str">
        <f>IF(Table2[[#This Row],[Agr]] = "","",RANK(Table2[[#This Row],[Agr]],Table2[Agr],0))</f>
        <v/>
      </c>
      <c r="E38" s="6" t="str">
        <f>IF(Table2[[#This Row],[Agr]]="","",IF(Table2[[#This Row],[Agr]]&gt;=80,"A", IF(Table2[[#This Row],[Agr]]&gt;=70,"B", IF(Table2[[#This Row],[Agr]]&gt;=51,"C",IF(Table2[[#This Row],[Agr]]&gt;=40,"D","F")))))</f>
        <v/>
      </c>
      <c r="F38" s="4"/>
      <c r="G38" s="4" t="str">
        <f>IF(Table2[[#This Row],[Bk]] = "", "",RANK(Table2[[#This Row],[Bk]],Table2[Bk],0))</f>
        <v/>
      </c>
      <c r="H38" s="4" t="str">
        <f>IF(Table2[[#This Row],[Bk]]="","",IF(Table2[[#This Row],[Bk]]&gt;=80,"A", IF(Table2[[#This Row],[Bk]]&gt;=70,"B", IF(Table2[[#This Row],[Bk]]&gt;=51,"C",IF(Table2[[#This Row],[Bk]]&gt;=40,"D","F")))))</f>
        <v/>
      </c>
      <c r="I38" s="4"/>
      <c r="J38" s="4" t="str">
        <f>IF(Table2[[#This Row],[Bio]]="","",RANK(Table2[[#This Row],[Bio]],Table2[Bio],0 ))</f>
        <v/>
      </c>
      <c r="K38" s="4" t="str">
        <f>IF(Table2[[#This Row],[Bio]]="","",IF(Table2[[#This Row],[Bio]]&gt;=80,"A", IF(Table2[[#This Row],[Bio]]&gt;=70,"B", IF(Table2[[#This Row],[Bio]]&gt;=51,"C",IF(Table2[[#This Row],[Bio]]&gt;=40,"D","F")))))</f>
        <v/>
      </c>
      <c r="L38" s="4"/>
      <c r="M38" s="4" t="str">
        <f>IF(Table2[[#This Row],[Chem]]="","",RANK(Table2[[#This Row],[Chem]],Table2[Chem],0 ))</f>
        <v/>
      </c>
      <c r="N38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8" s="4"/>
      <c r="P38" s="4"/>
      <c r="Q38" s="4" t="str">
        <f>IF(AND(Table2[[#This Row],[Chi_I]]&lt;&gt;"",Table2[[#This Row],[Chi_II]]&lt;&gt;""),SUM(Table2[[#This Row],[Chi_I]],Table2[[#This Row],[Chi_II]]),"")</f>
        <v/>
      </c>
      <c r="R38" s="4" t="str">
        <f>IF(Table2[[#This Row],[Chi]]="","",RANK(Table2[[#This Row],[Chi]],Table2[Chi],0 ))</f>
        <v/>
      </c>
      <c r="S38" s="4" t="str">
        <f>IF(Table2[[#This Row],[Chi]]="","",IF(Table2[[#This Row],[Chi]]&gt;=80,"A", IF(Table2[[#This Row],[Chi]]&gt;=70,"B", IF(Table2[[#This Row],[Chi]]&gt;=51,"C",IF(Table2[[#This Row],[Chi]]&gt;=40,"D","F")))))</f>
        <v/>
      </c>
      <c r="T38" s="4"/>
      <c r="U38" s="4"/>
      <c r="V38" s="4" t="str">
        <f>IF(AND(Table2[[#This Row],[Eng_I]] = "",Table2[[#This Row],[Eng_I2]]=""),"",((Table2[[#This Row],[Eng_I]]+Table2[[#This Row],[Eng_I2]])/105)*100)</f>
        <v/>
      </c>
      <c r="W38" s="4" t="str">
        <f>IF(Table2[[#This Row],[Eng]]="","",RANK(Table2[[#This Row],[Eng]],Table2[Eng],0 ))</f>
        <v/>
      </c>
      <c r="X38" s="6" t="str">
        <f>IF(Table2[[#This Row],[Eng]]="","",IF(Table2[[#This Row],[Eng]]&gt;=80,"A", IF(Table2[[#This Row],[Eng]]&gt;=70,"B", IF(Table2[[#This Row],[Eng]]&gt;=51,"C",IF(Table2[[#This Row],[Eng]]&gt;=40,"D","F")))))</f>
        <v/>
      </c>
      <c r="Y38" s="4"/>
      <c r="Z38" s="4" t="str">
        <f>IF(Table2[[#This Row],[Geo]]="","",RANK(Table2[[#This Row],[Geo]],Table2[Geo],0 ))</f>
        <v/>
      </c>
      <c r="AA38" s="6" t="str">
        <f>IF(Table2[[#This Row],[Geo]]="","",IF(Table2[[#This Row],[Geo]]&gt;=80,"A", IF(Table2[[#This Row],[Geo]]&gt;=70,"B", IF(Table2[[#This Row],[Geo]]&gt;=51,"C",IF(Table2[[#This Row],[Geo]]&gt;=40,"D","F")))))</f>
        <v/>
      </c>
      <c r="AB38" s="4"/>
      <c r="AC38" s="4" t="str">
        <f>IF(Table2[[#This Row],[His]]="","",RANK(Table2[[#This Row],[His]],Table2[His],0 ))</f>
        <v/>
      </c>
      <c r="AD38" s="6" t="str">
        <f>IF(Table2[[#This Row],[His]]="","",IF(Table2[[#This Row],[His]]&gt;=80,"A", IF(Table2[[#This Row],[His]]&gt;=70,"B", IF(Table2[[#This Row],[His]]&gt;=51,"C",IF(Table2[[#This Row],[His]]&gt;=40,"D","F")))))</f>
        <v/>
      </c>
      <c r="AE38" s="4"/>
      <c r="AF38" s="4" t="str">
        <f>IF(Table2[[#This Row],[Maths]]="","",RANK(Table2[[#This Row],[Maths]],Table2[Maths],0 ))</f>
        <v/>
      </c>
      <c r="AG38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8" s="4"/>
      <c r="AI38" s="4" t="str">
        <f>IF(Table2[[#This Row],[Phy]]="","",RANK(Table2[[#This Row],[Phy]],Table2[Phy],0 ))</f>
        <v/>
      </c>
      <c r="AJ38" s="6" t="str">
        <f>IF(Table2[[#This Row],[Phy]]="","",IF(Table2[[#This Row],[Phy]]&gt;=80,"A", IF(Table2[[#This Row],[Phy]]&gt;=70,"B", IF(Table2[[#This Row],[Phy]]&gt;=51,"C",IF(Table2[[#This Row],[Phy]]&gt;=40,"D","F")))))</f>
        <v/>
      </c>
      <c r="AK38" s="4"/>
      <c r="AL38" s="4" t="str">
        <f>IF(Table2[[#This Row],[Sod]]="","",RANK(Table2[[#This Row],[Sod]],Table2[Sod],0 ))</f>
        <v/>
      </c>
      <c r="AM38" s="4" t="str">
        <f>IF(Table2[[#This Row],[Sod]]="","",IF(Table2[[#This Row],[Sod]]&gt;=80,"A", IF(Table2[[#This Row],[Sod]]&gt;=70,"B", IF(Table2[[#This Row],[Sod]]&gt;=51,"C",IF(Table2[[#This Row],[Sod]]&gt;=40,"D","F")))))</f>
        <v/>
      </c>
      <c r="AN38" s="4"/>
      <c r="AO38" s="4"/>
    </row>
    <row r="39" spans="1:41" ht="26.25" x14ac:dyDescent="0.4">
      <c r="A39" s="4"/>
      <c r="B39" s="4"/>
      <c r="C39" s="4"/>
      <c r="D39" s="4" t="str">
        <f>IF(Table2[[#This Row],[Agr]] = "","",RANK(Table2[[#This Row],[Agr]],Table2[Agr],0))</f>
        <v/>
      </c>
      <c r="E39" s="6" t="str">
        <f>IF(Table2[[#This Row],[Agr]]="","",IF(Table2[[#This Row],[Agr]]&gt;=80,"A", IF(Table2[[#This Row],[Agr]]&gt;=70,"B", IF(Table2[[#This Row],[Agr]]&gt;=51,"C",IF(Table2[[#This Row],[Agr]]&gt;=40,"D","F")))))</f>
        <v/>
      </c>
      <c r="F39" s="4"/>
      <c r="G39" s="4" t="str">
        <f>IF(Table2[[#This Row],[Bk]] = "", "",RANK(Table2[[#This Row],[Bk]],Table2[Bk],0))</f>
        <v/>
      </c>
      <c r="H39" s="4" t="str">
        <f>IF(Table2[[#This Row],[Bk]]="","",IF(Table2[[#This Row],[Bk]]&gt;=80,"A", IF(Table2[[#This Row],[Bk]]&gt;=70,"B", IF(Table2[[#This Row],[Bk]]&gt;=51,"C",IF(Table2[[#This Row],[Bk]]&gt;=40,"D","F")))))</f>
        <v/>
      </c>
      <c r="I39" s="4"/>
      <c r="J39" s="4" t="str">
        <f>IF(Table2[[#This Row],[Bio]]="","",RANK(Table2[[#This Row],[Bio]],Table2[Bio],0 ))</f>
        <v/>
      </c>
      <c r="K39" s="4" t="str">
        <f>IF(Table2[[#This Row],[Bio]]="","",IF(Table2[[#This Row],[Bio]]&gt;=80,"A", IF(Table2[[#This Row],[Bio]]&gt;=70,"B", IF(Table2[[#This Row],[Bio]]&gt;=51,"C",IF(Table2[[#This Row],[Bio]]&gt;=40,"D","F")))))</f>
        <v/>
      </c>
      <c r="L39" s="4"/>
      <c r="M39" s="4" t="str">
        <f>IF(Table2[[#This Row],[Chem]]="","",RANK(Table2[[#This Row],[Chem]],Table2[Chem],0 ))</f>
        <v/>
      </c>
      <c r="N39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39" s="4"/>
      <c r="P39" s="4"/>
      <c r="Q39" s="4" t="str">
        <f>IF(AND(Table2[[#This Row],[Chi_I]]&lt;&gt;"",Table2[[#This Row],[Chi_II]]&lt;&gt;""),SUM(Table2[[#This Row],[Chi_I]],Table2[[#This Row],[Chi_II]]),"")</f>
        <v/>
      </c>
      <c r="R39" s="4" t="str">
        <f>IF(Table2[[#This Row],[Chi]]="","",RANK(Table2[[#This Row],[Chi]],Table2[Chi],0 ))</f>
        <v/>
      </c>
      <c r="S39" s="4" t="str">
        <f>IF(Table2[[#This Row],[Chi]]="","",IF(Table2[[#This Row],[Chi]]&gt;=80,"A", IF(Table2[[#This Row],[Chi]]&gt;=70,"B", IF(Table2[[#This Row],[Chi]]&gt;=51,"C",IF(Table2[[#This Row],[Chi]]&gt;=40,"D","F")))))</f>
        <v/>
      </c>
      <c r="T39" s="4"/>
      <c r="U39" s="4"/>
      <c r="V39" s="4" t="str">
        <f>IF(AND(Table2[[#This Row],[Eng_I]] = "",Table2[[#This Row],[Eng_I2]]=""),"",((Table2[[#This Row],[Eng_I]]+Table2[[#This Row],[Eng_I2]])/105)*100)</f>
        <v/>
      </c>
      <c r="W39" s="4" t="str">
        <f>IF(Table2[[#This Row],[Eng]]="","",RANK(Table2[[#This Row],[Eng]],Table2[Eng],0 ))</f>
        <v/>
      </c>
      <c r="X39" s="6" t="str">
        <f>IF(Table2[[#This Row],[Eng]]="","",IF(Table2[[#This Row],[Eng]]&gt;=80,"A", IF(Table2[[#This Row],[Eng]]&gt;=70,"B", IF(Table2[[#This Row],[Eng]]&gt;=51,"C",IF(Table2[[#This Row],[Eng]]&gt;=40,"D","F")))))</f>
        <v/>
      </c>
      <c r="Y39" s="4"/>
      <c r="Z39" s="4" t="str">
        <f>IF(Table2[[#This Row],[Geo]]="","",RANK(Table2[[#This Row],[Geo]],Table2[Geo],0 ))</f>
        <v/>
      </c>
      <c r="AA39" s="6" t="str">
        <f>IF(Table2[[#This Row],[Geo]]="","",IF(Table2[[#This Row],[Geo]]&gt;=80,"A", IF(Table2[[#This Row],[Geo]]&gt;=70,"B", IF(Table2[[#This Row],[Geo]]&gt;=51,"C",IF(Table2[[#This Row],[Geo]]&gt;=40,"D","F")))))</f>
        <v/>
      </c>
      <c r="AB39" s="4"/>
      <c r="AC39" s="4" t="str">
        <f>IF(Table2[[#This Row],[His]]="","",RANK(Table2[[#This Row],[His]],Table2[His],0 ))</f>
        <v/>
      </c>
      <c r="AD39" s="6" t="str">
        <f>IF(Table2[[#This Row],[His]]="","",IF(Table2[[#This Row],[His]]&gt;=80,"A", IF(Table2[[#This Row],[His]]&gt;=70,"B", IF(Table2[[#This Row],[His]]&gt;=51,"C",IF(Table2[[#This Row],[His]]&gt;=40,"D","F")))))</f>
        <v/>
      </c>
      <c r="AE39" s="4"/>
      <c r="AF39" s="4" t="str">
        <f>IF(Table2[[#This Row],[Maths]]="","",RANK(Table2[[#This Row],[Maths]],Table2[Maths],0 ))</f>
        <v/>
      </c>
      <c r="AG39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9" s="4"/>
      <c r="AI39" s="4" t="str">
        <f>IF(Table2[[#This Row],[Phy]]="","",RANK(Table2[[#This Row],[Phy]],Table2[Phy],0 ))</f>
        <v/>
      </c>
      <c r="AJ39" s="6" t="str">
        <f>IF(Table2[[#This Row],[Phy]]="","",IF(Table2[[#This Row],[Phy]]&gt;=80,"A", IF(Table2[[#This Row],[Phy]]&gt;=70,"B", IF(Table2[[#This Row],[Phy]]&gt;=51,"C",IF(Table2[[#This Row],[Phy]]&gt;=40,"D","F")))))</f>
        <v/>
      </c>
      <c r="AK39" s="4"/>
      <c r="AL39" s="4" t="str">
        <f>IF(Table2[[#This Row],[Sod]]="","",RANK(Table2[[#This Row],[Sod]],Table2[Sod],0 ))</f>
        <v/>
      </c>
      <c r="AM39" s="4" t="str">
        <f>IF(Table2[[#This Row],[Sod]]="","",IF(Table2[[#This Row],[Sod]]&gt;=80,"A", IF(Table2[[#This Row],[Sod]]&gt;=70,"B", IF(Table2[[#This Row],[Sod]]&gt;=51,"C",IF(Table2[[#This Row],[Sod]]&gt;=40,"D","F")))))</f>
        <v/>
      </c>
      <c r="AN39" s="4"/>
      <c r="AO39" s="4"/>
    </row>
    <row r="40" spans="1:41" ht="26.25" x14ac:dyDescent="0.4">
      <c r="A40" s="4"/>
      <c r="B40" s="4"/>
      <c r="C40" s="4"/>
      <c r="D40" s="4" t="str">
        <f>IF(Table2[[#This Row],[Agr]] = "","",RANK(Table2[[#This Row],[Agr]],Table2[Agr],0))</f>
        <v/>
      </c>
      <c r="E40" s="6" t="str">
        <f>IF(Table2[[#This Row],[Agr]]="","",IF(Table2[[#This Row],[Agr]]&gt;=80,"A", IF(Table2[[#This Row],[Agr]]&gt;=70,"B", IF(Table2[[#This Row],[Agr]]&gt;=51,"C",IF(Table2[[#This Row],[Agr]]&gt;=40,"D","F")))))</f>
        <v/>
      </c>
      <c r="F40" s="4"/>
      <c r="G40" s="4" t="str">
        <f>IF(Table2[[#This Row],[Bk]] = "", "",RANK(Table2[[#This Row],[Bk]],Table2[Bk],0))</f>
        <v/>
      </c>
      <c r="H40" s="4" t="str">
        <f>IF(Table2[[#This Row],[Bk]]="","",IF(Table2[[#This Row],[Bk]]&gt;=80,"A", IF(Table2[[#This Row],[Bk]]&gt;=70,"B", IF(Table2[[#This Row],[Bk]]&gt;=51,"C",IF(Table2[[#This Row],[Bk]]&gt;=40,"D","F")))))</f>
        <v/>
      </c>
      <c r="I40" s="4"/>
      <c r="J40" s="4" t="str">
        <f>IF(Table2[[#This Row],[Bio]]="","",RANK(Table2[[#This Row],[Bio]],Table2[Bio],0 ))</f>
        <v/>
      </c>
      <c r="K40" s="4" t="str">
        <f>IF(Table2[[#This Row],[Bio]]="","",IF(Table2[[#This Row],[Bio]]&gt;=80,"A", IF(Table2[[#This Row],[Bio]]&gt;=70,"B", IF(Table2[[#This Row],[Bio]]&gt;=51,"C",IF(Table2[[#This Row],[Bio]]&gt;=40,"D","F")))))</f>
        <v/>
      </c>
      <c r="L40" s="4"/>
      <c r="M40" s="4" t="str">
        <f>IF(Table2[[#This Row],[Chem]]="","",RANK(Table2[[#This Row],[Chem]],Table2[Chem],0 ))</f>
        <v/>
      </c>
      <c r="N40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0" s="4"/>
      <c r="P40" s="4"/>
      <c r="Q40" s="4" t="str">
        <f>IF(AND(Table2[[#This Row],[Chi_I]]&lt;&gt;"",Table2[[#This Row],[Chi_II]]&lt;&gt;""),SUM(Table2[[#This Row],[Chi_I]],Table2[[#This Row],[Chi_II]]),"")</f>
        <v/>
      </c>
      <c r="R40" s="4" t="str">
        <f>IF(Table2[[#This Row],[Chi]]="","",RANK(Table2[[#This Row],[Chi]],Table2[Chi],0 ))</f>
        <v/>
      </c>
      <c r="S40" s="4" t="str">
        <f>IF(Table2[[#This Row],[Chi]]="","",IF(Table2[[#This Row],[Chi]]&gt;=80,"A", IF(Table2[[#This Row],[Chi]]&gt;=70,"B", IF(Table2[[#This Row],[Chi]]&gt;=51,"C",IF(Table2[[#This Row],[Chi]]&gt;=40,"D","F")))))</f>
        <v/>
      </c>
      <c r="T40" s="4"/>
      <c r="U40" s="4"/>
      <c r="V40" s="4" t="str">
        <f>IF(AND(Table2[[#This Row],[Eng_I]] = "",Table2[[#This Row],[Eng_I2]]=""),"",((Table2[[#This Row],[Eng_I]]+Table2[[#This Row],[Eng_I2]])/105)*100)</f>
        <v/>
      </c>
      <c r="W40" s="4" t="str">
        <f>IF(Table2[[#This Row],[Eng]]="","",RANK(Table2[[#This Row],[Eng]],Table2[Eng],0 ))</f>
        <v/>
      </c>
      <c r="X40" s="6" t="str">
        <f>IF(Table2[[#This Row],[Eng]]="","",IF(Table2[[#This Row],[Eng]]&gt;=80,"A", IF(Table2[[#This Row],[Eng]]&gt;=70,"B", IF(Table2[[#This Row],[Eng]]&gt;=51,"C",IF(Table2[[#This Row],[Eng]]&gt;=40,"D","F")))))</f>
        <v/>
      </c>
      <c r="Y40" s="4"/>
      <c r="Z40" s="4" t="str">
        <f>IF(Table2[[#This Row],[Geo]]="","",RANK(Table2[[#This Row],[Geo]],Table2[Geo],0 ))</f>
        <v/>
      </c>
      <c r="AA40" s="6" t="str">
        <f>IF(Table2[[#This Row],[Geo]]="","",IF(Table2[[#This Row],[Geo]]&gt;=80,"A", IF(Table2[[#This Row],[Geo]]&gt;=70,"B", IF(Table2[[#This Row],[Geo]]&gt;=51,"C",IF(Table2[[#This Row],[Geo]]&gt;=40,"D","F")))))</f>
        <v/>
      </c>
      <c r="AB40" s="4"/>
      <c r="AC40" s="4" t="str">
        <f>IF(Table2[[#This Row],[His]]="","",RANK(Table2[[#This Row],[His]],Table2[His],0 ))</f>
        <v/>
      </c>
      <c r="AD40" s="6" t="str">
        <f>IF(Table2[[#This Row],[His]]="","",IF(Table2[[#This Row],[His]]&gt;=80,"A", IF(Table2[[#This Row],[His]]&gt;=70,"B", IF(Table2[[#This Row],[His]]&gt;=51,"C",IF(Table2[[#This Row],[His]]&gt;=40,"D","F")))))</f>
        <v/>
      </c>
      <c r="AE40" s="4"/>
      <c r="AF40" s="4" t="str">
        <f>IF(Table2[[#This Row],[Maths]]="","",RANK(Table2[[#This Row],[Maths]],Table2[Maths],0 ))</f>
        <v/>
      </c>
      <c r="AG40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0" s="4"/>
      <c r="AI40" s="4" t="str">
        <f>IF(Table2[[#This Row],[Phy]]="","",RANK(Table2[[#This Row],[Phy]],Table2[Phy],0 ))</f>
        <v/>
      </c>
      <c r="AJ40" s="6" t="str">
        <f>IF(Table2[[#This Row],[Phy]]="","",IF(Table2[[#This Row],[Phy]]&gt;=80,"A", IF(Table2[[#This Row],[Phy]]&gt;=70,"B", IF(Table2[[#This Row],[Phy]]&gt;=51,"C",IF(Table2[[#This Row],[Phy]]&gt;=40,"D","F")))))</f>
        <v/>
      </c>
      <c r="AK40" s="4"/>
      <c r="AL40" s="4" t="str">
        <f>IF(Table2[[#This Row],[Sod]]="","",RANK(Table2[[#This Row],[Sod]],Table2[Sod],0 ))</f>
        <v/>
      </c>
      <c r="AM40" s="4" t="str">
        <f>IF(Table2[[#This Row],[Sod]]="","",IF(Table2[[#This Row],[Sod]]&gt;=80,"A", IF(Table2[[#This Row],[Sod]]&gt;=70,"B", IF(Table2[[#This Row],[Sod]]&gt;=51,"C",IF(Table2[[#This Row],[Sod]]&gt;=40,"D","F")))))</f>
        <v/>
      </c>
      <c r="AN40" s="4"/>
      <c r="AO40" s="4"/>
    </row>
    <row r="41" spans="1:41" ht="26.25" x14ac:dyDescent="0.4">
      <c r="A41" s="4"/>
      <c r="B41" s="4"/>
      <c r="C41" s="4"/>
      <c r="D41" s="4" t="str">
        <f>IF(Table2[[#This Row],[Agr]] = "","",RANK(Table2[[#This Row],[Agr]],Table2[Agr],0))</f>
        <v/>
      </c>
      <c r="E41" s="6" t="str">
        <f>IF(Table2[[#This Row],[Agr]]="","",IF(Table2[[#This Row],[Agr]]&gt;=80,"A", IF(Table2[[#This Row],[Agr]]&gt;=70,"B", IF(Table2[[#This Row],[Agr]]&gt;=51,"C",IF(Table2[[#This Row],[Agr]]&gt;=40,"D","F")))))</f>
        <v/>
      </c>
      <c r="F41" s="4"/>
      <c r="G41" s="4" t="str">
        <f>IF(Table2[[#This Row],[Bk]] = "", "",RANK(Table2[[#This Row],[Bk]],Table2[Bk],0))</f>
        <v/>
      </c>
      <c r="H41" s="4" t="str">
        <f>IF(Table2[[#This Row],[Bk]]="","",IF(Table2[[#This Row],[Bk]]&gt;=80,"A", IF(Table2[[#This Row],[Bk]]&gt;=70,"B", IF(Table2[[#This Row],[Bk]]&gt;=51,"C",IF(Table2[[#This Row],[Bk]]&gt;=40,"D","F")))))</f>
        <v/>
      </c>
      <c r="I41" s="4"/>
      <c r="J41" s="4" t="str">
        <f>IF(Table2[[#This Row],[Bio]]="","",RANK(Table2[[#This Row],[Bio]],Table2[Bio],0 ))</f>
        <v/>
      </c>
      <c r="K41" s="4" t="str">
        <f>IF(Table2[[#This Row],[Bio]]="","",IF(Table2[[#This Row],[Bio]]&gt;=80,"A", IF(Table2[[#This Row],[Bio]]&gt;=70,"B", IF(Table2[[#This Row],[Bio]]&gt;=51,"C",IF(Table2[[#This Row],[Bio]]&gt;=40,"D","F")))))</f>
        <v/>
      </c>
      <c r="L41" s="4"/>
      <c r="M41" s="4" t="str">
        <f>IF(Table2[[#This Row],[Chem]]="","",RANK(Table2[[#This Row],[Chem]],Table2[Chem],0 ))</f>
        <v/>
      </c>
      <c r="N41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1" s="4"/>
      <c r="P41" s="4"/>
      <c r="Q41" s="4" t="str">
        <f>IF(AND(Table2[[#This Row],[Chi_I]]&lt;&gt;"",Table2[[#This Row],[Chi_II]]&lt;&gt;""),SUM(Table2[[#This Row],[Chi_I]],Table2[[#This Row],[Chi_II]]),"")</f>
        <v/>
      </c>
      <c r="R41" s="4" t="str">
        <f>IF(Table2[[#This Row],[Chi]]="","",RANK(Table2[[#This Row],[Chi]],Table2[Chi],0 ))</f>
        <v/>
      </c>
      <c r="S41" s="4" t="str">
        <f>IF(Table2[[#This Row],[Chi]]="","",IF(Table2[[#This Row],[Chi]]&gt;=80,"A", IF(Table2[[#This Row],[Chi]]&gt;=70,"B", IF(Table2[[#This Row],[Chi]]&gt;=51,"C",IF(Table2[[#This Row],[Chi]]&gt;=40,"D","F")))))</f>
        <v/>
      </c>
      <c r="T41" s="4"/>
      <c r="U41" s="4"/>
      <c r="V41" s="4" t="str">
        <f>IF(AND(Table2[[#This Row],[Eng_I]] = "",Table2[[#This Row],[Eng_I2]]=""),"",((Table2[[#This Row],[Eng_I]]+Table2[[#This Row],[Eng_I2]])/105)*100)</f>
        <v/>
      </c>
      <c r="W41" s="4" t="str">
        <f>IF(Table2[[#This Row],[Eng]]="","",RANK(Table2[[#This Row],[Eng]],Table2[Eng],0 ))</f>
        <v/>
      </c>
      <c r="X41" s="6" t="str">
        <f>IF(Table2[[#This Row],[Eng]]="","",IF(Table2[[#This Row],[Eng]]&gt;=80,"A", IF(Table2[[#This Row],[Eng]]&gt;=70,"B", IF(Table2[[#This Row],[Eng]]&gt;=51,"C",IF(Table2[[#This Row],[Eng]]&gt;=40,"D","F")))))</f>
        <v/>
      </c>
      <c r="Y41" s="4"/>
      <c r="Z41" s="4" t="str">
        <f>IF(Table2[[#This Row],[Geo]]="","",RANK(Table2[[#This Row],[Geo]],Table2[Geo],0 ))</f>
        <v/>
      </c>
      <c r="AA41" s="6" t="str">
        <f>IF(Table2[[#This Row],[Geo]]="","",IF(Table2[[#This Row],[Geo]]&gt;=80,"A", IF(Table2[[#This Row],[Geo]]&gt;=70,"B", IF(Table2[[#This Row],[Geo]]&gt;=51,"C",IF(Table2[[#This Row],[Geo]]&gt;=40,"D","F")))))</f>
        <v/>
      </c>
      <c r="AB41" s="4"/>
      <c r="AC41" s="4" t="str">
        <f>IF(Table2[[#This Row],[His]]="","",RANK(Table2[[#This Row],[His]],Table2[His],0 ))</f>
        <v/>
      </c>
      <c r="AD41" s="6" t="str">
        <f>IF(Table2[[#This Row],[His]]="","",IF(Table2[[#This Row],[His]]&gt;=80,"A", IF(Table2[[#This Row],[His]]&gt;=70,"B", IF(Table2[[#This Row],[His]]&gt;=51,"C",IF(Table2[[#This Row],[His]]&gt;=40,"D","F")))))</f>
        <v/>
      </c>
      <c r="AE41" s="4"/>
      <c r="AF41" s="4" t="str">
        <f>IF(Table2[[#This Row],[Maths]]="","",RANK(Table2[[#This Row],[Maths]],Table2[Maths],0 ))</f>
        <v/>
      </c>
      <c r="AG41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1" s="4"/>
      <c r="AI41" s="4" t="str">
        <f>IF(Table2[[#This Row],[Phy]]="","",RANK(Table2[[#This Row],[Phy]],Table2[Phy],0 ))</f>
        <v/>
      </c>
      <c r="AJ41" s="6" t="str">
        <f>IF(Table2[[#This Row],[Phy]]="","",IF(Table2[[#This Row],[Phy]]&gt;=80,"A", IF(Table2[[#This Row],[Phy]]&gt;=70,"B", IF(Table2[[#This Row],[Phy]]&gt;=51,"C",IF(Table2[[#This Row],[Phy]]&gt;=40,"D","F")))))</f>
        <v/>
      </c>
      <c r="AK41" s="4"/>
      <c r="AL41" s="4" t="str">
        <f>IF(Table2[[#This Row],[Sod]]="","",RANK(Table2[[#This Row],[Sod]],Table2[Sod],0 ))</f>
        <v/>
      </c>
      <c r="AM41" s="4" t="str">
        <f>IF(Table2[[#This Row],[Sod]]="","",IF(Table2[[#This Row],[Sod]]&gt;=80,"A", IF(Table2[[#This Row],[Sod]]&gt;=70,"B", IF(Table2[[#This Row],[Sod]]&gt;=51,"C",IF(Table2[[#This Row],[Sod]]&gt;=40,"D","F")))))</f>
        <v/>
      </c>
      <c r="AN41" s="4"/>
      <c r="AO41" s="4"/>
    </row>
    <row r="42" spans="1:41" ht="26.25" x14ac:dyDescent="0.4">
      <c r="A42" s="4"/>
      <c r="B42" s="4"/>
      <c r="C42" s="4"/>
      <c r="D42" s="4" t="str">
        <f>IF(Table2[[#This Row],[Agr]] = "","",RANK(Table2[[#This Row],[Agr]],Table2[Agr],0))</f>
        <v/>
      </c>
      <c r="E42" s="6" t="str">
        <f>IF(Table2[[#This Row],[Agr]]="","",IF(Table2[[#This Row],[Agr]]&gt;=80,"A", IF(Table2[[#This Row],[Agr]]&gt;=70,"B", IF(Table2[[#This Row],[Agr]]&gt;=51,"C",IF(Table2[[#This Row],[Agr]]&gt;=40,"D","F")))))</f>
        <v/>
      </c>
      <c r="F42" s="4"/>
      <c r="G42" s="4" t="str">
        <f>IF(Table2[[#This Row],[Bk]] = "", "",RANK(Table2[[#This Row],[Bk]],Table2[Bk],0))</f>
        <v/>
      </c>
      <c r="H42" s="4" t="str">
        <f>IF(Table2[[#This Row],[Bk]]="","",IF(Table2[[#This Row],[Bk]]&gt;=80,"A", IF(Table2[[#This Row],[Bk]]&gt;=70,"B", IF(Table2[[#This Row],[Bk]]&gt;=51,"C",IF(Table2[[#This Row],[Bk]]&gt;=40,"D","F")))))</f>
        <v/>
      </c>
      <c r="I42" s="4"/>
      <c r="J42" s="4" t="str">
        <f>IF(Table2[[#This Row],[Bio]]="","",RANK(Table2[[#This Row],[Bio]],Table2[Bio],0 ))</f>
        <v/>
      </c>
      <c r="K42" s="4" t="str">
        <f>IF(Table2[[#This Row],[Bio]]="","",IF(Table2[[#This Row],[Bio]]&gt;=80,"A", IF(Table2[[#This Row],[Bio]]&gt;=70,"B", IF(Table2[[#This Row],[Bio]]&gt;=51,"C",IF(Table2[[#This Row],[Bio]]&gt;=40,"D","F")))))</f>
        <v/>
      </c>
      <c r="L42" s="4"/>
      <c r="M42" s="4" t="str">
        <f>IF(Table2[[#This Row],[Chem]]="","",RANK(Table2[[#This Row],[Chem]],Table2[Chem],0 ))</f>
        <v/>
      </c>
      <c r="N42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2" s="4"/>
      <c r="P42" s="4"/>
      <c r="Q42" s="4" t="str">
        <f>IF(AND(Table2[[#This Row],[Chi_I]]&lt;&gt;"",Table2[[#This Row],[Chi_II]]&lt;&gt;""),SUM(Table2[[#This Row],[Chi_I]],Table2[[#This Row],[Chi_II]]),"")</f>
        <v/>
      </c>
      <c r="R42" s="4" t="str">
        <f>IF(Table2[[#This Row],[Chi]]="","",RANK(Table2[[#This Row],[Chi]],Table2[Chi],0 ))</f>
        <v/>
      </c>
      <c r="S42" s="4" t="str">
        <f>IF(Table2[[#This Row],[Chi]]="","",IF(Table2[[#This Row],[Chi]]&gt;=80,"A", IF(Table2[[#This Row],[Chi]]&gt;=70,"B", IF(Table2[[#This Row],[Chi]]&gt;=51,"C",IF(Table2[[#This Row],[Chi]]&gt;=40,"D","F")))))</f>
        <v/>
      </c>
      <c r="T42" s="4"/>
      <c r="U42" s="4"/>
      <c r="V42" s="4" t="str">
        <f>IF(AND(Table2[[#This Row],[Eng_I]] = "",Table2[[#This Row],[Eng_I2]]=""),"",((Table2[[#This Row],[Eng_I]]+Table2[[#This Row],[Eng_I2]])/105)*100)</f>
        <v/>
      </c>
      <c r="W42" s="4" t="str">
        <f>IF(Table2[[#This Row],[Eng]]="","",RANK(Table2[[#This Row],[Eng]],Table2[Eng],0 ))</f>
        <v/>
      </c>
      <c r="X42" s="6" t="str">
        <f>IF(Table2[[#This Row],[Eng]]="","",IF(Table2[[#This Row],[Eng]]&gt;=80,"A", IF(Table2[[#This Row],[Eng]]&gt;=70,"B", IF(Table2[[#This Row],[Eng]]&gt;=51,"C",IF(Table2[[#This Row],[Eng]]&gt;=40,"D","F")))))</f>
        <v/>
      </c>
      <c r="Y42" s="4"/>
      <c r="Z42" s="4" t="str">
        <f>IF(Table2[[#This Row],[Geo]]="","",RANK(Table2[[#This Row],[Geo]],Table2[Geo],0 ))</f>
        <v/>
      </c>
      <c r="AA42" s="6" t="str">
        <f>IF(Table2[[#This Row],[Geo]]="","",IF(Table2[[#This Row],[Geo]]&gt;=80,"A", IF(Table2[[#This Row],[Geo]]&gt;=70,"B", IF(Table2[[#This Row],[Geo]]&gt;=51,"C",IF(Table2[[#This Row],[Geo]]&gt;=40,"D","F")))))</f>
        <v/>
      </c>
      <c r="AB42" s="4"/>
      <c r="AC42" s="4" t="str">
        <f>IF(Table2[[#This Row],[His]]="","",RANK(Table2[[#This Row],[His]],Table2[His],0 ))</f>
        <v/>
      </c>
      <c r="AD42" s="6" t="str">
        <f>IF(Table2[[#This Row],[His]]="","",IF(Table2[[#This Row],[His]]&gt;=80,"A", IF(Table2[[#This Row],[His]]&gt;=70,"B", IF(Table2[[#This Row],[His]]&gt;=51,"C",IF(Table2[[#This Row],[His]]&gt;=40,"D","F")))))</f>
        <v/>
      </c>
      <c r="AE42" s="4"/>
      <c r="AF42" s="4" t="str">
        <f>IF(Table2[[#This Row],[Maths]]="","",RANK(Table2[[#This Row],[Maths]],Table2[Maths],0 ))</f>
        <v/>
      </c>
      <c r="AG42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2" s="4"/>
      <c r="AI42" s="4" t="str">
        <f>IF(Table2[[#This Row],[Phy]]="","",RANK(Table2[[#This Row],[Phy]],Table2[Phy],0 ))</f>
        <v/>
      </c>
      <c r="AJ42" s="6" t="str">
        <f>IF(Table2[[#This Row],[Phy]]="","",IF(Table2[[#This Row],[Phy]]&gt;=80,"A", IF(Table2[[#This Row],[Phy]]&gt;=70,"B", IF(Table2[[#This Row],[Phy]]&gt;=51,"C",IF(Table2[[#This Row],[Phy]]&gt;=40,"D","F")))))</f>
        <v/>
      </c>
      <c r="AK42" s="4"/>
      <c r="AL42" s="4" t="str">
        <f>IF(Table2[[#This Row],[Sod]]="","",RANK(Table2[[#This Row],[Sod]],Table2[Sod],0 ))</f>
        <v/>
      </c>
      <c r="AM42" s="4" t="str">
        <f>IF(Table2[[#This Row],[Sod]]="","",IF(Table2[[#This Row],[Sod]]&gt;=80,"A", IF(Table2[[#This Row],[Sod]]&gt;=70,"B", IF(Table2[[#This Row],[Sod]]&gt;=51,"C",IF(Table2[[#This Row],[Sod]]&gt;=40,"D","F")))))</f>
        <v/>
      </c>
      <c r="AN42" s="4"/>
      <c r="AO42" s="4"/>
    </row>
    <row r="43" spans="1:41" ht="26.25" x14ac:dyDescent="0.4">
      <c r="A43" s="4"/>
      <c r="B43" s="4"/>
      <c r="C43" s="4"/>
      <c r="D43" s="4" t="str">
        <f>IF(Table2[[#This Row],[Agr]] = "","",RANK(Table2[[#This Row],[Agr]],Table2[Agr],0))</f>
        <v/>
      </c>
      <c r="E43" s="6" t="str">
        <f>IF(Table2[[#This Row],[Agr]]="","",IF(Table2[[#This Row],[Agr]]&gt;=80,"A", IF(Table2[[#This Row],[Agr]]&gt;=70,"B", IF(Table2[[#This Row],[Agr]]&gt;=51,"C",IF(Table2[[#This Row],[Agr]]&gt;=40,"D","F")))))</f>
        <v/>
      </c>
      <c r="F43" s="4"/>
      <c r="G43" s="4" t="str">
        <f>IF(Table2[[#This Row],[Bk]] = "", "",RANK(Table2[[#This Row],[Bk]],Table2[Bk],0))</f>
        <v/>
      </c>
      <c r="H43" s="4" t="str">
        <f>IF(Table2[[#This Row],[Bk]]="","",IF(Table2[[#This Row],[Bk]]&gt;=80,"A", IF(Table2[[#This Row],[Bk]]&gt;=70,"B", IF(Table2[[#This Row],[Bk]]&gt;=51,"C",IF(Table2[[#This Row],[Bk]]&gt;=40,"D","F")))))</f>
        <v/>
      </c>
      <c r="I43" s="4"/>
      <c r="J43" s="4" t="str">
        <f>IF(Table2[[#This Row],[Bio]]="","",RANK(Table2[[#This Row],[Bio]],Table2[Bio],0 ))</f>
        <v/>
      </c>
      <c r="K43" s="4" t="str">
        <f>IF(Table2[[#This Row],[Bio]]="","",IF(Table2[[#This Row],[Bio]]&gt;=80,"A", IF(Table2[[#This Row],[Bio]]&gt;=70,"B", IF(Table2[[#This Row],[Bio]]&gt;=51,"C",IF(Table2[[#This Row],[Bio]]&gt;=40,"D","F")))))</f>
        <v/>
      </c>
      <c r="L43" s="4"/>
      <c r="M43" s="4" t="str">
        <f>IF(Table2[[#This Row],[Chem]]="","",RANK(Table2[[#This Row],[Chem]],Table2[Chem],0 ))</f>
        <v/>
      </c>
      <c r="N43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3" s="4"/>
      <c r="P43" s="4"/>
      <c r="Q43" s="4" t="str">
        <f>IF(AND(Table2[[#This Row],[Chi_I]]&lt;&gt;"",Table2[[#This Row],[Chi_II]]&lt;&gt;""),SUM(Table2[[#This Row],[Chi_I]],Table2[[#This Row],[Chi_II]]),"")</f>
        <v/>
      </c>
      <c r="R43" s="4" t="str">
        <f>IF(Table2[[#This Row],[Chi]]="","",RANK(Table2[[#This Row],[Chi]],Table2[Chi],0 ))</f>
        <v/>
      </c>
      <c r="S43" s="4" t="str">
        <f>IF(Table2[[#This Row],[Chi]]="","",IF(Table2[[#This Row],[Chi]]&gt;=80,"A", IF(Table2[[#This Row],[Chi]]&gt;=70,"B", IF(Table2[[#This Row],[Chi]]&gt;=51,"C",IF(Table2[[#This Row],[Chi]]&gt;=40,"D","F")))))</f>
        <v/>
      </c>
      <c r="T43" s="4"/>
      <c r="U43" s="4"/>
      <c r="V43" s="4" t="str">
        <f>IF(AND(Table2[[#This Row],[Eng_I]] = "",Table2[[#This Row],[Eng_I2]]=""),"",((Table2[[#This Row],[Eng_I]]+Table2[[#This Row],[Eng_I2]])/105)*100)</f>
        <v/>
      </c>
      <c r="W43" s="4" t="str">
        <f>IF(Table2[[#This Row],[Eng]]="","",RANK(Table2[[#This Row],[Eng]],Table2[Eng],0 ))</f>
        <v/>
      </c>
      <c r="X43" s="6" t="str">
        <f>IF(Table2[[#This Row],[Eng]]="","",IF(Table2[[#This Row],[Eng]]&gt;=80,"A", IF(Table2[[#This Row],[Eng]]&gt;=70,"B", IF(Table2[[#This Row],[Eng]]&gt;=51,"C",IF(Table2[[#This Row],[Eng]]&gt;=40,"D","F")))))</f>
        <v/>
      </c>
      <c r="Y43" s="4"/>
      <c r="Z43" s="4" t="str">
        <f>IF(Table2[[#This Row],[Geo]]="","",RANK(Table2[[#This Row],[Geo]],Table2[Geo],0 ))</f>
        <v/>
      </c>
      <c r="AA43" s="6" t="str">
        <f>IF(Table2[[#This Row],[Geo]]="","",IF(Table2[[#This Row],[Geo]]&gt;=80,"A", IF(Table2[[#This Row],[Geo]]&gt;=70,"B", IF(Table2[[#This Row],[Geo]]&gt;=51,"C",IF(Table2[[#This Row],[Geo]]&gt;=40,"D","F")))))</f>
        <v/>
      </c>
      <c r="AB43" s="4"/>
      <c r="AC43" s="4" t="str">
        <f>IF(Table2[[#This Row],[His]]="","",RANK(Table2[[#This Row],[His]],Table2[His],0 ))</f>
        <v/>
      </c>
      <c r="AD43" s="6" t="str">
        <f>IF(Table2[[#This Row],[His]]="","",IF(Table2[[#This Row],[His]]&gt;=80,"A", IF(Table2[[#This Row],[His]]&gt;=70,"B", IF(Table2[[#This Row],[His]]&gt;=51,"C",IF(Table2[[#This Row],[His]]&gt;=40,"D","F")))))</f>
        <v/>
      </c>
      <c r="AE43" s="4"/>
      <c r="AF43" s="4" t="str">
        <f>IF(Table2[[#This Row],[Maths]]="","",RANK(Table2[[#This Row],[Maths]],Table2[Maths],0 ))</f>
        <v/>
      </c>
      <c r="AG43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3" s="4"/>
      <c r="AI43" s="4" t="str">
        <f>IF(Table2[[#This Row],[Phy]]="","",RANK(Table2[[#This Row],[Phy]],Table2[Phy],0 ))</f>
        <v/>
      </c>
      <c r="AJ43" s="6" t="str">
        <f>IF(Table2[[#This Row],[Phy]]="","",IF(Table2[[#This Row],[Phy]]&gt;=80,"A", IF(Table2[[#This Row],[Phy]]&gt;=70,"B", IF(Table2[[#This Row],[Phy]]&gt;=51,"C",IF(Table2[[#This Row],[Phy]]&gt;=40,"D","F")))))</f>
        <v/>
      </c>
      <c r="AK43" s="4"/>
      <c r="AL43" s="4" t="str">
        <f>IF(Table2[[#This Row],[Sod]]="","",RANK(Table2[[#This Row],[Sod]],Table2[Sod],0 ))</f>
        <v/>
      </c>
      <c r="AM43" s="4" t="str">
        <f>IF(Table2[[#This Row],[Sod]]="","",IF(Table2[[#This Row],[Sod]]&gt;=80,"A", IF(Table2[[#This Row],[Sod]]&gt;=70,"B", IF(Table2[[#This Row],[Sod]]&gt;=51,"C",IF(Table2[[#This Row],[Sod]]&gt;=40,"D","F")))))</f>
        <v/>
      </c>
      <c r="AN43" s="4"/>
      <c r="AO43" s="4"/>
    </row>
    <row r="44" spans="1:41" ht="26.25" x14ac:dyDescent="0.4">
      <c r="A44" s="4"/>
      <c r="B44" s="4"/>
      <c r="C44" s="4"/>
      <c r="D44" s="4" t="str">
        <f>IF(Table2[[#This Row],[Agr]] = "","",RANK(Table2[[#This Row],[Agr]],Table2[Agr],0))</f>
        <v/>
      </c>
      <c r="E44" s="6" t="str">
        <f>IF(Table2[[#This Row],[Agr]]="","",IF(Table2[[#This Row],[Agr]]&gt;=80,"A", IF(Table2[[#This Row],[Agr]]&gt;=70,"B", IF(Table2[[#This Row],[Agr]]&gt;=51,"C",IF(Table2[[#This Row],[Agr]]&gt;=40,"D","F")))))</f>
        <v/>
      </c>
      <c r="F44" s="4"/>
      <c r="G44" s="4" t="str">
        <f>IF(Table2[[#This Row],[Bk]] = "", "",RANK(Table2[[#This Row],[Bk]],Table2[Bk],0))</f>
        <v/>
      </c>
      <c r="H44" s="4" t="str">
        <f>IF(Table2[[#This Row],[Bk]]="","",IF(Table2[[#This Row],[Bk]]&gt;=80,"A", IF(Table2[[#This Row],[Bk]]&gt;=70,"B", IF(Table2[[#This Row],[Bk]]&gt;=51,"C",IF(Table2[[#This Row],[Bk]]&gt;=40,"D","F")))))</f>
        <v/>
      </c>
      <c r="I44" s="4"/>
      <c r="J44" s="4" t="str">
        <f>IF(Table2[[#This Row],[Bio]]="","",RANK(Table2[[#This Row],[Bio]],Table2[Bio],0 ))</f>
        <v/>
      </c>
      <c r="K44" s="4" t="str">
        <f>IF(Table2[[#This Row],[Bio]]="","",IF(Table2[[#This Row],[Bio]]&gt;=80,"A", IF(Table2[[#This Row],[Bio]]&gt;=70,"B", IF(Table2[[#This Row],[Bio]]&gt;=51,"C",IF(Table2[[#This Row],[Bio]]&gt;=40,"D","F")))))</f>
        <v/>
      </c>
      <c r="L44" s="4"/>
      <c r="M44" s="4" t="str">
        <f>IF(Table2[[#This Row],[Chem]]="","",RANK(Table2[[#This Row],[Chem]],Table2[Chem],0 ))</f>
        <v/>
      </c>
      <c r="N44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4" s="4"/>
      <c r="P44" s="4"/>
      <c r="Q44" s="4" t="str">
        <f>IF(AND(Table2[[#This Row],[Chi_I]]&lt;&gt;"",Table2[[#This Row],[Chi_II]]&lt;&gt;""),SUM(Table2[[#This Row],[Chi_I]],Table2[[#This Row],[Chi_II]]),"")</f>
        <v/>
      </c>
      <c r="R44" s="4" t="str">
        <f>IF(Table2[[#This Row],[Chi]]="","",RANK(Table2[[#This Row],[Chi]],Table2[Chi],0 ))</f>
        <v/>
      </c>
      <c r="S44" s="4" t="str">
        <f>IF(Table2[[#This Row],[Chi]]="","",IF(Table2[[#This Row],[Chi]]&gt;=80,"A", IF(Table2[[#This Row],[Chi]]&gt;=70,"B", IF(Table2[[#This Row],[Chi]]&gt;=51,"C",IF(Table2[[#This Row],[Chi]]&gt;=40,"D","F")))))</f>
        <v/>
      </c>
      <c r="T44" s="4"/>
      <c r="U44" s="4"/>
      <c r="V44" s="4" t="str">
        <f>IF(AND(Table2[[#This Row],[Eng_I]] = "",Table2[[#This Row],[Eng_I2]]=""),"",((Table2[[#This Row],[Eng_I]]+Table2[[#This Row],[Eng_I2]])/105)*100)</f>
        <v/>
      </c>
      <c r="W44" s="4" t="str">
        <f>IF(Table2[[#This Row],[Eng]]="","",RANK(Table2[[#This Row],[Eng]],Table2[Eng],0 ))</f>
        <v/>
      </c>
      <c r="X44" s="6" t="str">
        <f>IF(Table2[[#This Row],[Eng]]="","",IF(Table2[[#This Row],[Eng]]&gt;=80,"A", IF(Table2[[#This Row],[Eng]]&gt;=70,"B", IF(Table2[[#This Row],[Eng]]&gt;=51,"C",IF(Table2[[#This Row],[Eng]]&gt;=40,"D","F")))))</f>
        <v/>
      </c>
      <c r="Y44" s="4"/>
      <c r="Z44" s="4" t="str">
        <f>IF(Table2[[#This Row],[Geo]]="","",RANK(Table2[[#This Row],[Geo]],Table2[Geo],0 ))</f>
        <v/>
      </c>
      <c r="AA44" s="6" t="str">
        <f>IF(Table2[[#This Row],[Geo]]="","",IF(Table2[[#This Row],[Geo]]&gt;=80,"A", IF(Table2[[#This Row],[Geo]]&gt;=70,"B", IF(Table2[[#This Row],[Geo]]&gt;=51,"C",IF(Table2[[#This Row],[Geo]]&gt;=40,"D","F")))))</f>
        <v/>
      </c>
      <c r="AB44" s="4"/>
      <c r="AC44" s="4" t="str">
        <f>IF(Table2[[#This Row],[His]]="","",RANK(Table2[[#This Row],[His]],Table2[His],0 ))</f>
        <v/>
      </c>
      <c r="AD44" s="6" t="str">
        <f>IF(Table2[[#This Row],[His]]="","",IF(Table2[[#This Row],[His]]&gt;=80,"A", IF(Table2[[#This Row],[His]]&gt;=70,"B", IF(Table2[[#This Row],[His]]&gt;=51,"C",IF(Table2[[#This Row],[His]]&gt;=40,"D","F")))))</f>
        <v/>
      </c>
      <c r="AE44" s="4"/>
      <c r="AF44" s="4" t="str">
        <f>IF(Table2[[#This Row],[Maths]]="","",RANK(Table2[[#This Row],[Maths]],Table2[Maths],0 ))</f>
        <v/>
      </c>
      <c r="AG44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4" s="4"/>
      <c r="AI44" s="4" t="str">
        <f>IF(Table2[[#This Row],[Phy]]="","",RANK(Table2[[#This Row],[Phy]],Table2[Phy],0 ))</f>
        <v/>
      </c>
      <c r="AJ44" s="6" t="str">
        <f>IF(Table2[[#This Row],[Phy]]="","",IF(Table2[[#This Row],[Phy]]&gt;=80,"A", IF(Table2[[#This Row],[Phy]]&gt;=70,"B", IF(Table2[[#This Row],[Phy]]&gt;=51,"C",IF(Table2[[#This Row],[Phy]]&gt;=40,"D","F")))))</f>
        <v/>
      </c>
      <c r="AK44" s="4"/>
      <c r="AL44" s="4" t="str">
        <f>IF(Table2[[#This Row],[Sod]]="","",RANK(Table2[[#This Row],[Sod]],Table2[Sod],0 ))</f>
        <v/>
      </c>
      <c r="AM44" s="4" t="str">
        <f>IF(Table2[[#This Row],[Sod]]="","",IF(Table2[[#This Row],[Sod]]&gt;=80,"A", IF(Table2[[#This Row],[Sod]]&gt;=70,"B", IF(Table2[[#This Row],[Sod]]&gt;=51,"C",IF(Table2[[#This Row],[Sod]]&gt;=40,"D","F")))))</f>
        <v/>
      </c>
      <c r="AN44" s="4"/>
      <c r="AO44" s="4"/>
    </row>
    <row r="45" spans="1:41" ht="26.25" x14ac:dyDescent="0.4">
      <c r="A45" s="4"/>
      <c r="B45" s="4"/>
      <c r="C45" s="4"/>
      <c r="D45" s="4" t="str">
        <f>IF(Table2[[#This Row],[Agr]] = "","",RANK(Table2[[#This Row],[Agr]],Table2[Agr],0))</f>
        <v/>
      </c>
      <c r="E45" s="6" t="str">
        <f>IF(Table2[[#This Row],[Agr]]="","",IF(Table2[[#This Row],[Agr]]&gt;=80,"A", IF(Table2[[#This Row],[Agr]]&gt;=70,"B", IF(Table2[[#This Row],[Agr]]&gt;=51,"C",IF(Table2[[#This Row],[Agr]]&gt;=40,"D","F")))))</f>
        <v/>
      </c>
      <c r="F45" s="4"/>
      <c r="G45" s="4" t="str">
        <f>IF(Table2[[#This Row],[Bk]] = "", "",RANK(Table2[[#This Row],[Bk]],Table2[Bk],0))</f>
        <v/>
      </c>
      <c r="H45" s="4" t="str">
        <f>IF(Table2[[#This Row],[Bk]]="","",IF(Table2[[#This Row],[Bk]]&gt;=80,"A", IF(Table2[[#This Row],[Bk]]&gt;=70,"B", IF(Table2[[#This Row],[Bk]]&gt;=51,"C",IF(Table2[[#This Row],[Bk]]&gt;=40,"D","F")))))</f>
        <v/>
      </c>
      <c r="I45" s="4"/>
      <c r="J45" s="4" t="str">
        <f>IF(Table2[[#This Row],[Bio]]="","",RANK(Table2[[#This Row],[Bio]],Table2[Bio],0 ))</f>
        <v/>
      </c>
      <c r="K45" s="4" t="str">
        <f>IF(Table2[[#This Row],[Bio]]="","",IF(Table2[[#This Row],[Bio]]&gt;=80,"A", IF(Table2[[#This Row],[Bio]]&gt;=70,"B", IF(Table2[[#This Row],[Bio]]&gt;=51,"C",IF(Table2[[#This Row],[Bio]]&gt;=40,"D","F")))))</f>
        <v/>
      </c>
      <c r="L45" s="4"/>
      <c r="M45" s="4" t="str">
        <f>IF(Table2[[#This Row],[Chem]]="","",RANK(Table2[[#This Row],[Chem]],Table2[Chem],0 ))</f>
        <v/>
      </c>
      <c r="N45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5" s="4"/>
      <c r="P45" s="4"/>
      <c r="Q45" s="4" t="str">
        <f>IF(AND(Table2[[#This Row],[Chi_I]]&lt;&gt;"",Table2[[#This Row],[Chi_II]]&lt;&gt;""),SUM(Table2[[#This Row],[Chi_I]],Table2[[#This Row],[Chi_II]]),"")</f>
        <v/>
      </c>
      <c r="R45" s="4" t="str">
        <f>IF(Table2[[#This Row],[Chi]]="","",RANK(Table2[[#This Row],[Chi]],Table2[Chi],0 ))</f>
        <v/>
      </c>
      <c r="S45" s="4" t="str">
        <f>IF(Table2[[#This Row],[Chi]]="","",IF(Table2[[#This Row],[Chi]]&gt;=80,"A", IF(Table2[[#This Row],[Chi]]&gt;=70,"B", IF(Table2[[#This Row],[Chi]]&gt;=51,"C",IF(Table2[[#This Row],[Chi]]&gt;=40,"D","F")))))</f>
        <v/>
      </c>
      <c r="T45" s="4"/>
      <c r="U45" s="4"/>
      <c r="V45" s="4" t="str">
        <f>IF(AND(Table2[[#This Row],[Eng_I]] = "",Table2[[#This Row],[Eng_I2]]=""),"",((Table2[[#This Row],[Eng_I]]+Table2[[#This Row],[Eng_I2]])/105)*100)</f>
        <v/>
      </c>
      <c r="W45" s="4" t="str">
        <f>IF(Table2[[#This Row],[Eng]]="","",RANK(Table2[[#This Row],[Eng]],Table2[Eng],0 ))</f>
        <v/>
      </c>
      <c r="X45" s="6" t="str">
        <f>IF(Table2[[#This Row],[Eng]]="","",IF(Table2[[#This Row],[Eng]]&gt;=80,"A", IF(Table2[[#This Row],[Eng]]&gt;=70,"B", IF(Table2[[#This Row],[Eng]]&gt;=51,"C",IF(Table2[[#This Row],[Eng]]&gt;=40,"D","F")))))</f>
        <v/>
      </c>
      <c r="Y45" s="4"/>
      <c r="Z45" s="4" t="str">
        <f>IF(Table2[[#This Row],[Geo]]="","",RANK(Table2[[#This Row],[Geo]],Table2[Geo],0 ))</f>
        <v/>
      </c>
      <c r="AA45" s="6" t="str">
        <f>IF(Table2[[#This Row],[Geo]]="","",IF(Table2[[#This Row],[Geo]]&gt;=80,"A", IF(Table2[[#This Row],[Geo]]&gt;=70,"B", IF(Table2[[#This Row],[Geo]]&gt;=51,"C",IF(Table2[[#This Row],[Geo]]&gt;=40,"D","F")))))</f>
        <v/>
      </c>
      <c r="AB45" s="4"/>
      <c r="AC45" s="4" t="str">
        <f>IF(Table2[[#This Row],[His]]="","",RANK(Table2[[#This Row],[His]],Table2[His],0 ))</f>
        <v/>
      </c>
      <c r="AD45" s="6" t="str">
        <f>IF(Table2[[#This Row],[His]]="","",IF(Table2[[#This Row],[His]]&gt;=80,"A", IF(Table2[[#This Row],[His]]&gt;=70,"B", IF(Table2[[#This Row],[His]]&gt;=51,"C",IF(Table2[[#This Row],[His]]&gt;=40,"D","F")))))</f>
        <v/>
      </c>
      <c r="AE45" s="4"/>
      <c r="AF45" s="4" t="str">
        <f>IF(Table2[[#This Row],[Maths]]="","",RANK(Table2[[#This Row],[Maths]],Table2[Maths],0 ))</f>
        <v/>
      </c>
      <c r="AG45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5" s="4"/>
      <c r="AI45" s="4" t="str">
        <f>IF(Table2[[#This Row],[Phy]]="","",RANK(Table2[[#This Row],[Phy]],Table2[Phy],0 ))</f>
        <v/>
      </c>
      <c r="AJ45" s="6" t="str">
        <f>IF(Table2[[#This Row],[Phy]]="","",IF(Table2[[#This Row],[Phy]]&gt;=80,"A", IF(Table2[[#This Row],[Phy]]&gt;=70,"B", IF(Table2[[#This Row],[Phy]]&gt;=51,"C",IF(Table2[[#This Row],[Phy]]&gt;=40,"D","F")))))</f>
        <v/>
      </c>
      <c r="AK45" s="4"/>
      <c r="AL45" s="4" t="str">
        <f>IF(Table2[[#This Row],[Sod]]="","",RANK(Table2[[#This Row],[Sod]],Table2[Sod],0 ))</f>
        <v/>
      </c>
      <c r="AM45" s="4" t="str">
        <f>IF(Table2[[#This Row],[Sod]]="","",IF(Table2[[#This Row],[Sod]]&gt;=80,"A", IF(Table2[[#This Row],[Sod]]&gt;=70,"B", IF(Table2[[#This Row],[Sod]]&gt;=51,"C",IF(Table2[[#This Row],[Sod]]&gt;=40,"D","F")))))</f>
        <v/>
      </c>
      <c r="AN45" s="4"/>
      <c r="AO45" s="4"/>
    </row>
    <row r="46" spans="1:41" ht="26.25" x14ac:dyDescent="0.4">
      <c r="A46" s="4"/>
      <c r="B46" s="4"/>
      <c r="C46" s="4"/>
      <c r="D46" s="4" t="str">
        <f>IF(Table2[[#This Row],[Agr]] = "","",RANK(Table2[[#This Row],[Agr]],Table2[Agr],0))</f>
        <v/>
      </c>
      <c r="E46" s="6" t="str">
        <f>IF(Table2[[#This Row],[Agr]]="","",IF(Table2[[#This Row],[Agr]]&gt;=80,"A", IF(Table2[[#This Row],[Agr]]&gt;=70,"B", IF(Table2[[#This Row],[Agr]]&gt;=51,"C",IF(Table2[[#This Row],[Agr]]&gt;=40,"D","F")))))</f>
        <v/>
      </c>
      <c r="F46" s="4"/>
      <c r="G46" s="4" t="str">
        <f>IF(Table2[[#This Row],[Bk]] = "", "",RANK(Table2[[#This Row],[Bk]],Table2[Bk],0))</f>
        <v/>
      </c>
      <c r="H46" s="4" t="str">
        <f>IF(Table2[[#This Row],[Bk]]="","",IF(Table2[[#This Row],[Bk]]&gt;=80,"A", IF(Table2[[#This Row],[Bk]]&gt;=70,"B", IF(Table2[[#This Row],[Bk]]&gt;=51,"C",IF(Table2[[#This Row],[Bk]]&gt;=40,"D","F")))))</f>
        <v/>
      </c>
      <c r="I46" s="4"/>
      <c r="J46" s="4" t="str">
        <f>IF(Table2[[#This Row],[Bio]]="","",RANK(Table2[[#This Row],[Bio]],Table2[Bio],0 ))</f>
        <v/>
      </c>
      <c r="K46" s="4" t="str">
        <f>IF(Table2[[#This Row],[Bio]]="","",IF(Table2[[#This Row],[Bio]]&gt;=80,"A", IF(Table2[[#This Row],[Bio]]&gt;=70,"B", IF(Table2[[#This Row],[Bio]]&gt;=51,"C",IF(Table2[[#This Row],[Bio]]&gt;=40,"D","F")))))</f>
        <v/>
      </c>
      <c r="L46" s="4"/>
      <c r="M46" s="4" t="str">
        <f>IF(Table2[[#This Row],[Chem]]="","",RANK(Table2[[#This Row],[Chem]],Table2[Chem],0 ))</f>
        <v/>
      </c>
      <c r="N46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6" s="4"/>
      <c r="P46" s="4"/>
      <c r="Q46" s="4" t="str">
        <f>IF(AND(Table2[[#This Row],[Chi_I]]&lt;&gt;"",Table2[[#This Row],[Chi_II]]&lt;&gt;""),SUM(Table2[[#This Row],[Chi_I]],Table2[[#This Row],[Chi_II]]),"")</f>
        <v/>
      </c>
      <c r="R46" s="4" t="str">
        <f>IF(Table2[[#This Row],[Chi]]="","",RANK(Table2[[#This Row],[Chi]],Table2[Chi],0 ))</f>
        <v/>
      </c>
      <c r="S46" s="4" t="str">
        <f>IF(Table2[[#This Row],[Chi]]="","",IF(Table2[[#This Row],[Chi]]&gt;=80,"A", IF(Table2[[#This Row],[Chi]]&gt;=70,"B", IF(Table2[[#This Row],[Chi]]&gt;=51,"C",IF(Table2[[#This Row],[Chi]]&gt;=40,"D","F")))))</f>
        <v/>
      </c>
      <c r="T46" s="4"/>
      <c r="U46" s="4"/>
      <c r="V46" s="4" t="str">
        <f>IF(AND(Table2[[#This Row],[Eng_I]] = "",Table2[[#This Row],[Eng_I2]]=""),"",((Table2[[#This Row],[Eng_I]]+Table2[[#This Row],[Eng_I2]])/105)*100)</f>
        <v/>
      </c>
      <c r="W46" s="4" t="str">
        <f>IF(Table2[[#This Row],[Eng]]="","",RANK(Table2[[#This Row],[Eng]],Table2[Eng],0 ))</f>
        <v/>
      </c>
      <c r="X46" s="6" t="str">
        <f>IF(Table2[[#This Row],[Eng]]="","",IF(Table2[[#This Row],[Eng]]&gt;=80,"A", IF(Table2[[#This Row],[Eng]]&gt;=70,"B", IF(Table2[[#This Row],[Eng]]&gt;=51,"C",IF(Table2[[#This Row],[Eng]]&gt;=40,"D","F")))))</f>
        <v/>
      </c>
      <c r="Y46" s="4"/>
      <c r="Z46" s="4" t="str">
        <f>IF(Table2[[#This Row],[Geo]]="","",RANK(Table2[[#This Row],[Geo]],Table2[Geo],0 ))</f>
        <v/>
      </c>
      <c r="AA46" s="6" t="str">
        <f>IF(Table2[[#This Row],[Geo]]="","",IF(Table2[[#This Row],[Geo]]&gt;=80,"A", IF(Table2[[#This Row],[Geo]]&gt;=70,"B", IF(Table2[[#This Row],[Geo]]&gt;=51,"C",IF(Table2[[#This Row],[Geo]]&gt;=40,"D","F")))))</f>
        <v/>
      </c>
      <c r="AB46" s="4"/>
      <c r="AC46" s="4" t="str">
        <f>IF(Table2[[#This Row],[His]]="","",RANK(Table2[[#This Row],[His]],Table2[His],0 ))</f>
        <v/>
      </c>
      <c r="AD46" s="6" t="str">
        <f>IF(Table2[[#This Row],[His]]="","",IF(Table2[[#This Row],[His]]&gt;=80,"A", IF(Table2[[#This Row],[His]]&gt;=70,"B", IF(Table2[[#This Row],[His]]&gt;=51,"C",IF(Table2[[#This Row],[His]]&gt;=40,"D","F")))))</f>
        <v/>
      </c>
      <c r="AE46" s="4"/>
      <c r="AF46" s="4" t="str">
        <f>IF(Table2[[#This Row],[Maths]]="","",RANK(Table2[[#This Row],[Maths]],Table2[Maths],0 ))</f>
        <v/>
      </c>
      <c r="AG46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6" s="4"/>
      <c r="AI46" s="4" t="str">
        <f>IF(Table2[[#This Row],[Phy]]="","",RANK(Table2[[#This Row],[Phy]],Table2[Phy],0 ))</f>
        <v/>
      </c>
      <c r="AJ46" s="6" t="str">
        <f>IF(Table2[[#This Row],[Phy]]="","",IF(Table2[[#This Row],[Phy]]&gt;=80,"A", IF(Table2[[#This Row],[Phy]]&gt;=70,"B", IF(Table2[[#This Row],[Phy]]&gt;=51,"C",IF(Table2[[#This Row],[Phy]]&gt;=40,"D","F")))))</f>
        <v/>
      </c>
      <c r="AK46" s="4"/>
      <c r="AL46" s="4" t="str">
        <f>IF(Table2[[#This Row],[Sod]]="","",RANK(Table2[[#This Row],[Sod]],Table2[Sod],0 ))</f>
        <v/>
      </c>
      <c r="AM46" s="4" t="str">
        <f>IF(Table2[[#This Row],[Sod]]="","",IF(Table2[[#This Row],[Sod]]&gt;=80,"A", IF(Table2[[#This Row],[Sod]]&gt;=70,"B", IF(Table2[[#This Row],[Sod]]&gt;=51,"C",IF(Table2[[#This Row],[Sod]]&gt;=40,"D","F")))))</f>
        <v/>
      </c>
      <c r="AN46" s="4"/>
      <c r="AO46" s="4"/>
    </row>
    <row r="47" spans="1:41" ht="26.25" x14ac:dyDescent="0.4">
      <c r="A47" s="4"/>
      <c r="B47" s="4"/>
      <c r="C47" s="4"/>
      <c r="D47" s="4" t="str">
        <f>IF(Table2[[#This Row],[Agr]] = "","",RANK(Table2[[#This Row],[Agr]],Table2[Agr],0))</f>
        <v/>
      </c>
      <c r="E47" s="6" t="str">
        <f>IF(Table2[[#This Row],[Agr]]="","",IF(Table2[[#This Row],[Agr]]&gt;=80,"A", IF(Table2[[#This Row],[Agr]]&gt;=70,"B", IF(Table2[[#This Row],[Agr]]&gt;=51,"C",IF(Table2[[#This Row],[Agr]]&gt;=40,"D","F")))))</f>
        <v/>
      </c>
      <c r="F47" s="4"/>
      <c r="G47" s="4" t="str">
        <f>IF(Table2[[#This Row],[Bk]] = "", "",RANK(Table2[[#This Row],[Bk]],Table2[Bk],0))</f>
        <v/>
      </c>
      <c r="H47" s="4" t="str">
        <f>IF(Table2[[#This Row],[Bk]]="","",IF(Table2[[#This Row],[Bk]]&gt;=80,"A", IF(Table2[[#This Row],[Bk]]&gt;=70,"B", IF(Table2[[#This Row],[Bk]]&gt;=51,"C",IF(Table2[[#This Row],[Bk]]&gt;=40,"D","F")))))</f>
        <v/>
      </c>
      <c r="I47" s="4"/>
      <c r="J47" s="4" t="str">
        <f>IF(Table2[[#This Row],[Bio]]="","",RANK(Table2[[#This Row],[Bio]],Table2[Bio],0 ))</f>
        <v/>
      </c>
      <c r="K47" s="4" t="str">
        <f>IF(Table2[[#This Row],[Bio]]="","",IF(Table2[[#This Row],[Bio]]&gt;=80,"A", IF(Table2[[#This Row],[Bio]]&gt;=70,"B", IF(Table2[[#This Row],[Bio]]&gt;=51,"C",IF(Table2[[#This Row],[Bio]]&gt;=40,"D","F")))))</f>
        <v/>
      </c>
      <c r="L47" s="4"/>
      <c r="M47" s="4" t="str">
        <f>IF(Table2[[#This Row],[Chem]]="","",RANK(Table2[[#This Row],[Chem]],Table2[Chem],0 ))</f>
        <v/>
      </c>
      <c r="N47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7" s="4"/>
      <c r="P47" s="4"/>
      <c r="Q47" s="4" t="str">
        <f>IF(AND(Table2[[#This Row],[Chi_I]]&lt;&gt;"",Table2[[#This Row],[Chi_II]]&lt;&gt;""),SUM(Table2[[#This Row],[Chi_I]],Table2[[#This Row],[Chi_II]]),"")</f>
        <v/>
      </c>
      <c r="R47" s="4" t="str">
        <f>IF(Table2[[#This Row],[Chi]]="","",RANK(Table2[[#This Row],[Chi]],Table2[Chi],0 ))</f>
        <v/>
      </c>
      <c r="S47" s="4" t="str">
        <f>IF(Table2[[#This Row],[Chi]]="","",IF(Table2[[#This Row],[Chi]]&gt;=80,"A", IF(Table2[[#This Row],[Chi]]&gt;=70,"B", IF(Table2[[#This Row],[Chi]]&gt;=51,"C",IF(Table2[[#This Row],[Chi]]&gt;=40,"D","F")))))</f>
        <v/>
      </c>
      <c r="T47" s="4"/>
      <c r="U47" s="4"/>
      <c r="V47" s="4" t="str">
        <f>IF(AND(Table2[[#This Row],[Eng_I]] = "",Table2[[#This Row],[Eng_I2]]=""),"",((Table2[[#This Row],[Eng_I]]+Table2[[#This Row],[Eng_I2]])/105)*100)</f>
        <v/>
      </c>
      <c r="W47" s="4" t="str">
        <f>IF(Table2[[#This Row],[Eng]]="","",RANK(Table2[[#This Row],[Eng]],Table2[Eng],0 ))</f>
        <v/>
      </c>
      <c r="X47" s="6" t="str">
        <f>IF(Table2[[#This Row],[Eng]]="","",IF(Table2[[#This Row],[Eng]]&gt;=80,"A", IF(Table2[[#This Row],[Eng]]&gt;=70,"B", IF(Table2[[#This Row],[Eng]]&gt;=51,"C",IF(Table2[[#This Row],[Eng]]&gt;=40,"D","F")))))</f>
        <v/>
      </c>
      <c r="Y47" s="4"/>
      <c r="Z47" s="4" t="str">
        <f>IF(Table2[[#This Row],[Geo]]="","",RANK(Table2[[#This Row],[Geo]],Table2[Geo],0 ))</f>
        <v/>
      </c>
      <c r="AA47" s="6" t="str">
        <f>IF(Table2[[#This Row],[Geo]]="","",IF(Table2[[#This Row],[Geo]]&gt;=80,"A", IF(Table2[[#This Row],[Geo]]&gt;=70,"B", IF(Table2[[#This Row],[Geo]]&gt;=51,"C",IF(Table2[[#This Row],[Geo]]&gt;=40,"D","F")))))</f>
        <v/>
      </c>
      <c r="AB47" s="4"/>
      <c r="AC47" s="4" t="str">
        <f>IF(Table2[[#This Row],[His]]="","",RANK(Table2[[#This Row],[His]],Table2[His],0 ))</f>
        <v/>
      </c>
      <c r="AD47" s="6" t="str">
        <f>IF(Table2[[#This Row],[His]]="","",IF(Table2[[#This Row],[His]]&gt;=80,"A", IF(Table2[[#This Row],[His]]&gt;=70,"B", IF(Table2[[#This Row],[His]]&gt;=51,"C",IF(Table2[[#This Row],[His]]&gt;=40,"D","F")))))</f>
        <v/>
      </c>
      <c r="AE47" s="4"/>
      <c r="AF47" s="4" t="str">
        <f>IF(Table2[[#This Row],[Maths]]="","",RANK(Table2[[#This Row],[Maths]],Table2[Maths],0 ))</f>
        <v/>
      </c>
      <c r="AG47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7" s="4"/>
      <c r="AI47" s="4" t="str">
        <f>IF(Table2[[#This Row],[Phy]]="","",RANK(Table2[[#This Row],[Phy]],Table2[Phy],0 ))</f>
        <v/>
      </c>
      <c r="AJ47" s="6" t="str">
        <f>IF(Table2[[#This Row],[Phy]]="","",IF(Table2[[#This Row],[Phy]]&gt;=80,"A", IF(Table2[[#This Row],[Phy]]&gt;=70,"B", IF(Table2[[#This Row],[Phy]]&gt;=51,"C",IF(Table2[[#This Row],[Phy]]&gt;=40,"D","F")))))</f>
        <v/>
      </c>
      <c r="AK47" s="4"/>
      <c r="AL47" s="4" t="str">
        <f>IF(Table2[[#This Row],[Sod]]="","",RANK(Table2[[#This Row],[Sod]],Table2[Sod],0 ))</f>
        <v/>
      </c>
      <c r="AM47" s="4" t="str">
        <f>IF(Table2[[#This Row],[Sod]]="","",IF(Table2[[#This Row],[Sod]]&gt;=80,"A", IF(Table2[[#This Row],[Sod]]&gt;=70,"B", IF(Table2[[#This Row],[Sod]]&gt;=51,"C",IF(Table2[[#This Row],[Sod]]&gt;=40,"D","F")))))</f>
        <v/>
      </c>
      <c r="AN47" s="4"/>
      <c r="AO47" s="4"/>
    </row>
    <row r="48" spans="1:41" ht="26.25" x14ac:dyDescent="0.4">
      <c r="A48" s="4"/>
      <c r="B48" s="4"/>
      <c r="C48" s="4"/>
      <c r="D48" s="4" t="str">
        <f>IF(Table2[[#This Row],[Agr]] = "","",RANK(Table2[[#This Row],[Agr]],Table2[Agr],0))</f>
        <v/>
      </c>
      <c r="E48" s="6" t="str">
        <f>IF(Table2[[#This Row],[Agr]]="","",IF(Table2[[#This Row],[Agr]]&gt;=80,"A", IF(Table2[[#This Row],[Agr]]&gt;=70,"B", IF(Table2[[#This Row],[Agr]]&gt;=51,"C",IF(Table2[[#This Row],[Agr]]&gt;=40,"D","F")))))</f>
        <v/>
      </c>
      <c r="F48" s="4"/>
      <c r="G48" s="4" t="str">
        <f>IF(Table2[[#This Row],[Bk]] = "", "",RANK(Table2[[#This Row],[Bk]],Table2[Bk],0))</f>
        <v/>
      </c>
      <c r="H48" s="4" t="str">
        <f>IF(Table2[[#This Row],[Bk]]="","",IF(Table2[[#This Row],[Bk]]&gt;=80,"A", IF(Table2[[#This Row],[Bk]]&gt;=70,"B", IF(Table2[[#This Row],[Bk]]&gt;=51,"C",IF(Table2[[#This Row],[Bk]]&gt;=40,"D","F")))))</f>
        <v/>
      </c>
      <c r="I48" s="4"/>
      <c r="J48" s="4" t="str">
        <f>IF(Table2[[#This Row],[Bio]]="","",RANK(Table2[[#This Row],[Bio]],Table2[Bio],0 ))</f>
        <v/>
      </c>
      <c r="K48" s="4" t="str">
        <f>IF(Table2[[#This Row],[Bio]]="","",IF(Table2[[#This Row],[Bio]]&gt;=80,"A", IF(Table2[[#This Row],[Bio]]&gt;=70,"B", IF(Table2[[#This Row],[Bio]]&gt;=51,"C",IF(Table2[[#This Row],[Bio]]&gt;=40,"D","F")))))</f>
        <v/>
      </c>
      <c r="L48" s="4"/>
      <c r="M48" s="4" t="str">
        <f>IF(Table2[[#This Row],[Chem]]="","",RANK(Table2[[#This Row],[Chem]],Table2[Chem],0 ))</f>
        <v/>
      </c>
      <c r="N48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8" s="4"/>
      <c r="P48" s="4"/>
      <c r="Q48" s="4" t="str">
        <f>IF(AND(Table2[[#This Row],[Chi_I]]&lt;&gt;"",Table2[[#This Row],[Chi_II]]&lt;&gt;""),SUM(Table2[[#This Row],[Chi_I]],Table2[[#This Row],[Chi_II]]),"")</f>
        <v/>
      </c>
      <c r="R48" s="4" t="str">
        <f>IF(Table2[[#This Row],[Chi]]="","",RANK(Table2[[#This Row],[Chi]],Table2[Chi],0 ))</f>
        <v/>
      </c>
      <c r="S48" s="4" t="str">
        <f>IF(Table2[[#This Row],[Chi]]="","",IF(Table2[[#This Row],[Chi]]&gt;=80,"A", IF(Table2[[#This Row],[Chi]]&gt;=70,"B", IF(Table2[[#This Row],[Chi]]&gt;=51,"C",IF(Table2[[#This Row],[Chi]]&gt;=40,"D","F")))))</f>
        <v/>
      </c>
      <c r="T48" s="4"/>
      <c r="U48" s="4"/>
      <c r="V48" s="4" t="str">
        <f>IF(AND(Table2[[#This Row],[Eng_I]] = "",Table2[[#This Row],[Eng_I2]]=""),"",((Table2[[#This Row],[Eng_I]]+Table2[[#This Row],[Eng_I2]])/105)*100)</f>
        <v/>
      </c>
      <c r="W48" s="4" t="str">
        <f>IF(Table2[[#This Row],[Eng]]="","",RANK(Table2[[#This Row],[Eng]],Table2[Eng],0 ))</f>
        <v/>
      </c>
      <c r="X48" s="6" t="str">
        <f>IF(Table2[[#This Row],[Eng]]="","",IF(Table2[[#This Row],[Eng]]&gt;=80,"A", IF(Table2[[#This Row],[Eng]]&gt;=70,"B", IF(Table2[[#This Row],[Eng]]&gt;=51,"C",IF(Table2[[#This Row],[Eng]]&gt;=40,"D","F")))))</f>
        <v/>
      </c>
      <c r="Y48" s="4"/>
      <c r="Z48" s="4" t="str">
        <f>IF(Table2[[#This Row],[Geo]]="","",RANK(Table2[[#This Row],[Geo]],Table2[Geo],0 ))</f>
        <v/>
      </c>
      <c r="AA48" s="6" t="str">
        <f>IF(Table2[[#This Row],[Geo]]="","",IF(Table2[[#This Row],[Geo]]&gt;=80,"A", IF(Table2[[#This Row],[Geo]]&gt;=70,"B", IF(Table2[[#This Row],[Geo]]&gt;=51,"C",IF(Table2[[#This Row],[Geo]]&gt;=40,"D","F")))))</f>
        <v/>
      </c>
      <c r="AB48" s="4"/>
      <c r="AC48" s="4" t="str">
        <f>IF(Table2[[#This Row],[His]]="","",RANK(Table2[[#This Row],[His]],Table2[His],0 ))</f>
        <v/>
      </c>
      <c r="AD48" s="6" t="str">
        <f>IF(Table2[[#This Row],[His]]="","",IF(Table2[[#This Row],[His]]&gt;=80,"A", IF(Table2[[#This Row],[His]]&gt;=70,"B", IF(Table2[[#This Row],[His]]&gt;=51,"C",IF(Table2[[#This Row],[His]]&gt;=40,"D","F")))))</f>
        <v/>
      </c>
      <c r="AE48" s="4"/>
      <c r="AF48" s="4" t="str">
        <f>IF(Table2[[#This Row],[Maths]]="","",RANK(Table2[[#This Row],[Maths]],Table2[Maths],0 ))</f>
        <v/>
      </c>
      <c r="AG48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8" s="4"/>
      <c r="AI48" s="4" t="str">
        <f>IF(Table2[[#This Row],[Phy]]="","",RANK(Table2[[#This Row],[Phy]],Table2[Phy],0 ))</f>
        <v/>
      </c>
      <c r="AJ48" s="6" t="str">
        <f>IF(Table2[[#This Row],[Phy]]="","",IF(Table2[[#This Row],[Phy]]&gt;=80,"A", IF(Table2[[#This Row],[Phy]]&gt;=70,"B", IF(Table2[[#This Row],[Phy]]&gt;=51,"C",IF(Table2[[#This Row],[Phy]]&gt;=40,"D","F")))))</f>
        <v/>
      </c>
      <c r="AK48" s="4"/>
      <c r="AL48" s="4" t="str">
        <f>IF(Table2[[#This Row],[Sod]]="","",RANK(Table2[[#This Row],[Sod]],Table2[Sod],0 ))</f>
        <v/>
      </c>
      <c r="AM48" s="4" t="str">
        <f>IF(Table2[[#This Row],[Sod]]="","",IF(Table2[[#This Row],[Sod]]&gt;=80,"A", IF(Table2[[#This Row],[Sod]]&gt;=70,"B", IF(Table2[[#This Row],[Sod]]&gt;=51,"C",IF(Table2[[#This Row],[Sod]]&gt;=40,"D","F")))))</f>
        <v/>
      </c>
      <c r="AN48" s="4"/>
      <c r="AO48" s="4"/>
    </row>
    <row r="49" spans="1:41" ht="26.25" x14ac:dyDescent="0.4">
      <c r="A49" s="4"/>
      <c r="B49" s="4"/>
      <c r="C49" s="4"/>
      <c r="D49" s="4" t="str">
        <f>IF(Table2[[#This Row],[Agr]] = "","",RANK(Table2[[#This Row],[Agr]],Table2[Agr],0))</f>
        <v/>
      </c>
      <c r="E49" s="6" t="str">
        <f>IF(Table2[[#This Row],[Agr]]="","",IF(Table2[[#This Row],[Agr]]&gt;=80,"A", IF(Table2[[#This Row],[Agr]]&gt;=70,"B", IF(Table2[[#This Row],[Agr]]&gt;=51,"C",IF(Table2[[#This Row],[Agr]]&gt;=40,"D","F")))))</f>
        <v/>
      </c>
      <c r="F49" s="4"/>
      <c r="G49" s="4" t="str">
        <f>IF(Table2[[#This Row],[Bk]] = "", "",RANK(Table2[[#This Row],[Bk]],Table2[Bk],0))</f>
        <v/>
      </c>
      <c r="H49" s="4" t="str">
        <f>IF(Table2[[#This Row],[Bk]]="","",IF(Table2[[#This Row],[Bk]]&gt;=80,"A", IF(Table2[[#This Row],[Bk]]&gt;=70,"B", IF(Table2[[#This Row],[Bk]]&gt;=51,"C",IF(Table2[[#This Row],[Bk]]&gt;=40,"D","F")))))</f>
        <v/>
      </c>
      <c r="I49" s="4"/>
      <c r="J49" s="4" t="str">
        <f>IF(Table2[[#This Row],[Bio]]="","",RANK(Table2[[#This Row],[Bio]],Table2[Bio],0 ))</f>
        <v/>
      </c>
      <c r="K49" s="4" t="str">
        <f>IF(Table2[[#This Row],[Bio]]="","",IF(Table2[[#This Row],[Bio]]&gt;=80,"A", IF(Table2[[#This Row],[Bio]]&gt;=70,"B", IF(Table2[[#This Row],[Bio]]&gt;=51,"C",IF(Table2[[#This Row],[Bio]]&gt;=40,"D","F")))))</f>
        <v/>
      </c>
      <c r="L49" s="4"/>
      <c r="M49" s="4" t="str">
        <f>IF(Table2[[#This Row],[Chem]]="","",RANK(Table2[[#This Row],[Chem]],Table2[Chem],0 ))</f>
        <v/>
      </c>
      <c r="N49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49" s="4"/>
      <c r="P49" s="4"/>
      <c r="Q49" s="4" t="str">
        <f>IF(AND(Table2[[#This Row],[Chi_I]]&lt;&gt;"",Table2[[#This Row],[Chi_II]]&lt;&gt;""),SUM(Table2[[#This Row],[Chi_I]],Table2[[#This Row],[Chi_II]]),"")</f>
        <v/>
      </c>
      <c r="R49" s="4" t="str">
        <f>IF(Table2[[#This Row],[Chi]]="","",RANK(Table2[[#This Row],[Chi]],Table2[Chi],0 ))</f>
        <v/>
      </c>
      <c r="S49" s="4" t="str">
        <f>IF(Table2[[#This Row],[Chi]]="","",IF(Table2[[#This Row],[Chi]]&gt;=80,"A", IF(Table2[[#This Row],[Chi]]&gt;=70,"B", IF(Table2[[#This Row],[Chi]]&gt;=51,"C",IF(Table2[[#This Row],[Chi]]&gt;=40,"D","F")))))</f>
        <v/>
      </c>
      <c r="T49" s="4"/>
      <c r="U49" s="4"/>
      <c r="V49" s="4" t="str">
        <f>IF(AND(Table2[[#This Row],[Eng_I]] = "",Table2[[#This Row],[Eng_I2]]=""),"",((Table2[[#This Row],[Eng_I]]+Table2[[#This Row],[Eng_I2]])/105)*100)</f>
        <v/>
      </c>
      <c r="W49" s="4" t="str">
        <f>IF(Table2[[#This Row],[Eng]]="","",RANK(Table2[[#This Row],[Eng]],Table2[Eng],0 ))</f>
        <v/>
      </c>
      <c r="X49" s="6" t="str">
        <f>IF(Table2[[#This Row],[Eng]]="","",IF(Table2[[#This Row],[Eng]]&gt;=80,"A", IF(Table2[[#This Row],[Eng]]&gt;=70,"B", IF(Table2[[#This Row],[Eng]]&gt;=51,"C",IF(Table2[[#This Row],[Eng]]&gt;=40,"D","F")))))</f>
        <v/>
      </c>
      <c r="Y49" s="4"/>
      <c r="Z49" s="4" t="str">
        <f>IF(Table2[[#This Row],[Geo]]="","",RANK(Table2[[#This Row],[Geo]],Table2[Geo],0 ))</f>
        <v/>
      </c>
      <c r="AA49" s="6" t="str">
        <f>IF(Table2[[#This Row],[Geo]]="","",IF(Table2[[#This Row],[Geo]]&gt;=80,"A", IF(Table2[[#This Row],[Geo]]&gt;=70,"B", IF(Table2[[#This Row],[Geo]]&gt;=51,"C",IF(Table2[[#This Row],[Geo]]&gt;=40,"D","F")))))</f>
        <v/>
      </c>
      <c r="AB49" s="4"/>
      <c r="AC49" s="4" t="str">
        <f>IF(Table2[[#This Row],[His]]="","",RANK(Table2[[#This Row],[His]],Table2[His],0 ))</f>
        <v/>
      </c>
      <c r="AD49" s="6" t="str">
        <f>IF(Table2[[#This Row],[His]]="","",IF(Table2[[#This Row],[His]]&gt;=80,"A", IF(Table2[[#This Row],[His]]&gt;=70,"B", IF(Table2[[#This Row],[His]]&gt;=51,"C",IF(Table2[[#This Row],[His]]&gt;=40,"D","F")))))</f>
        <v/>
      </c>
      <c r="AE49" s="4"/>
      <c r="AF49" s="4" t="str">
        <f>IF(Table2[[#This Row],[Maths]]="","",RANK(Table2[[#This Row],[Maths]],Table2[Maths],0 ))</f>
        <v/>
      </c>
      <c r="AG49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9" s="4"/>
      <c r="AI49" s="4" t="str">
        <f>IF(Table2[[#This Row],[Phy]]="","",RANK(Table2[[#This Row],[Phy]],Table2[Phy],0 ))</f>
        <v/>
      </c>
      <c r="AJ49" s="6" t="str">
        <f>IF(Table2[[#This Row],[Phy]]="","",IF(Table2[[#This Row],[Phy]]&gt;=80,"A", IF(Table2[[#This Row],[Phy]]&gt;=70,"B", IF(Table2[[#This Row],[Phy]]&gt;=51,"C",IF(Table2[[#This Row],[Phy]]&gt;=40,"D","F")))))</f>
        <v/>
      </c>
      <c r="AK49" s="4"/>
      <c r="AL49" s="4" t="str">
        <f>IF(Table2[[#This Row],[Sod]]="","",RANK(Table2[[#This Row],[Sod]],Table2[Sod],0 ))</f>
        <v/>
      </c>
      <c r="AM49" s="4" t="str">
        <f>IF(Table2[[#This Row],[Sod]]="","",IF(Table2[[#This Row],[Sod]]&gt;=80,"A", IF(Table2[[#This Row],[Sod]]&gt;=70,"B", IF(Table2[[#This Row],[Sod]]&gt;=51,"C",IF(Table2[[#This Row],[Sod]]&gt;=40,"D","F")))))</f>
        <v/>
      </c>
      <c r="AN49" s="4"/>
      <c r="AO49" s="4"/>
    </row>
    <row r="50" spans="1:41" ht="26.25" x14ac:dyDescent="0.4">
      <c r="A50" s="4"/>
      <c r="B50" s="4"/>
      <c r="C50" s="4"/>
      <c r="D50" s="4" t="str">
        <f>IF(Table2[[#This Row],[Agr]] = "","",RANK(Table2[[#This Row],[Agr]],Table2[Agr],0))</f>
        <v/>
      </c>
      <c r="E50" s="6" t="str">
        <f>IF(Table2[[#This Row],[Agr]]="","",IF(Table2[[#This Row],[Agr]]&gt;=80,"A", IF(Table2[[#This Row],[Agr]]&gt;=70,"B", IF(Table2[[#This Row],[Agr]]&gt;=51,"C",IF(Table2[[#This Row],[Agr]]&gt;=40,"D","F")))))</f>
        <v/>
      </c>
      <c r="F50" s="4"/>
      <c r="G50" s="4" t="str">
        <f>IF(Table2[[#This Row],[Bk]] = "", "",RANK(Table2[[#This Row],[Bk]],Table2[Bk],0))</f>
        <v/>
      </c>
      <c r="H50" s="4" t="str">
        <f>IF(Table2[[#This Row],[Bk]]="","",IF(Table2[[#This Row],[Bk]]&gt;=80,"A", IF(Table2[[#This Row],[Bk]]&gt;=70,"B", IF(Table2[[#This Row],[Bk]]&gt;=51,"C",IF(Table2[[#This Row],[Bk]]&gt;=40,"D","F")))))</f>
        <v/>
      </c>
      <c r="I50" s="4"/>
      <c r="J50" s="4" t="str">
        <f>IF(Table2[[#This Row],[Bio]]="","",RANK(Table2[[#This Row],[Bio]],Table2[Bio],0 ))</f>
        <v/>
      </c>
      <c r="K50" s="4" t="str">
        <f>IF(Table2[[#This Row],[Bio]]="","",IF(Table2[[#This Row],[Bio]]&gt;=80,"A", IF(Table2[[#This Row],[Bio]]&gt;=70,"B", IF(Table2[[#This Row],[Bio]]&gt;=51,"C",IF(Table2[[#This Row],[Bio]]&gt;=40,"D","F")))))</f>
        <v/>
      </c>
      <c r="L50" s="4"/>
      <c r="M50" s="4" t="str">
        <f>IF(Table2[[#This Row],[Chem]]="","",RANK(Table2[[#This Row],[Chem]],Table2[Chem],0 ))</f>
        <v/>
      </c>
      <c r="N50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0" s="4"/>
      <c r="P50" s="4"/>
      <c r="Q50" s="4" t="str">
        <f>IF(AND(Table2[[#This Row],[Chi_I]]&lt;&gt;"",Table2[[#This Row],[Chi_II]]&lt;&gt;""),SUM(Table2[[#This Row],[Chi_I]],Table2[[#This Row],[Chi_II]]),"")</f>
        <v/>
      </c>
      <c r="R50" s="4" t="str">
        <f>IF(Table2[[#This Row],[Chi]]="","",RANK(Table2[[#This Row],[Chi]],Table2[Chi],0 ))</f>
        <v/>
      </c>
      <c r="S50" s="4" t="str">
        <f>IF(Table2[[#This Row],[Chi]]="","",IF(Table2[[#This Row],[Chi]]&gt;=80,"A", IF(Table2[[#This Row],[Chi]]&gt;=70,"B", IF(Table2[[#This Row],[Chi]]&gt;=51,"C",IF(Table2[[#This Row],[Chi]]&gt;=40,"D","F")))))</f>
        <v/>
      </c>
      <c r="T50" s="4"/>
      <c r="U50" s="4"/>
      <c r="V50" s="4" t="str">
        <f>IF(AND(Table2[[#This Row],[Eng_I]] = "",Table2[[#This Row],[Eng_I2]]=""),"",((Table2[[#This Row],[Eng_I]]+Table2[[#This Row],[Eng_I2]])/105)*100)</f>
        <v/>
      </c>
      <c r="W50" s="4" t="str">
        <f>IF(Table2[[#This Row],[Eng]]="","",RANK(Table2[[#This Row],[Eng]],Table2[Eng],0 ))</f>
        <v/>
      </c>
      <c r="X50" s="6" t="str">
        <f>IF(Table2[[#This Row],[Eng]]="","",IF(Table2[[#This Row],[Eng]]&gt;=80,"A", IF(Table2[[#This Row],[Eng]]&gt;=70,"B", IF(Table2[[#This Row],[Eng]]&gt;=51,"C",IF(Table2[[#This Row],[Eng]]&gt;=40,"D","F")))))</f>
        <v/>
      </c>
      <c r="Y50" s="4"/>
      <c r="Z50" s="4" t="str">
        <f>IF(Table2[[#This Row],[Geo]]="","",RANK(Table2[[#This Row],[Geo]],Table2[Geo],0 ))</f>
        <v/>
      </c>
      <c r="AA50" s="6" t="str">
        <f>IF(Table2[[#This Row],[Geo]]="","",IF(Table2[[#This Row],[Geo]]&gt;=80,"A", IF(Table2[[#This Row],[Geo]]&gt;=70,"B", IF(Table2[[#This Row],[Geo]]&gt;=51,"C",IF(Table2[[#This Row],[Geo]]&gt;=40,"D","F")))))</f>
        <v/>
      </c>
      <c r="AB50" s="4"/>
      <c r="AC50" s="4" t="str">
        <f>IF(Table2[[#This Row],[His]]="","",RANK(Table2[[#This Row],[His]],Table2[His],0 ))</f>
        <v/>
      </c>
      <c r="AD50" s="6" t="str">
        <f>IF(Table2[[#This Row],[His]]="","",IF(Table2[[#This Row],[His]]&gt;=80,"A", IF(Table2[[#This Row],[His]]&gt;=70,"B", IF(Table2[[#This Row],[His]]&gt;=51,"C",IF(Table2[[#This Row],[His]]&gt;=40,"D","F")))))</f>
        <v/>
      </c>
      <c r="AE50" s="4"/>
      <c r="AF50" s="4" t="str">
        <f>IF(Table2[[#This Row],[Maths]]="","",RANK(Table2[[#This Row],[Maths]],Table2[Maths],0 ))</f>
        <v/>
      </c>
      <c r="AG50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0" s="4"/>
      <c r="AI50" s="4" t="str">
        <f>IF(Table2[[#This Row],[Phy]]="","",RANK(Table2[[#This Row],[Phy]],Table2[Phy],0 ))</f>
        <v/>
      </c>
      <c r="AJ50" s="6" t="str">
        <f>IF(Table2[[#This Row],[Phy]]="","",IF(Table2[[#This Row],[Phy]]&gt;=80,"A", IF(Table2[[#This Row],[Phy]]&gt;=70,"B", IF(Table2[[#This Row],[Phy]]&gt;=51,"C",IF(Table2[[#This Row],[Phy]]&gt;=40,"D","F")))))</f>
        <v/>
      </c>
      <c r="AK50" s="4"/>
      <c r="AL50" s="4" t="str">
        <f>IF(Table2[[#This Row],[Sod]]="","",RANK(Table2[[#This Row],[Sod]],Table2[Sod],0 ))</f>
        <v/>
      </c>
      <c r="AM50" s="4" t="str">
        <f>IF(Table2[[#This Row],[Sod]]="","",IF(Table2[[#This Row],[Sod]]&gt;=80,"A", IF(Table2[[#This Row],[Sod]]&gt;=70,"B", IF(Table2[[#This Row],[Sod]]&gt;=51,"C",IF(Table2[[#This Row],[Sod]]&gt;=40,"D","F")))))</f>
        <v/>
      </c>
      <c r="AN50" s="4"/>
      <c r="AO50" s="4"/>
    </row>
    <row r="51" spans="1:41" ht="26.25" x14ac:dyDescent="0.4">
      <c r="A51" s="4"/>
      <c r="B51" s="4"/>
      <c r="C51" s="4"/>
      <c r="D51" s="4" t="str">
        <f>IF(Table2[[#This Row],[Agr]] = "","",RANK(Table2[[#This Row],[Agr]],Table2[Agr],0))</f>
        <v/>
      </c>
      <c r="E51" s="6" t="str">
        <f>IF(Table2[[#This Row],[Agr]]="","",IF(Table2[[#This Row],[Agr]]&gt;=80,"A", IF(Table2[[#This Row],[Agr]]&gt;=70,"B", IF(Table2[[#This Row],[Agr]]&gt;=51,"C",IF(Table2[[#This Row],[Agr]]&gt;=40,"D","F")))))</f>
        <v/>
      </c>
      <c r="F51" s="4"/>
      <c r="G51" s="4" t="str">
        <f>IF(Table2[[#This Row],[Bk]] = "", "",RANK(Table2[[#This Row],[Bk]],Table2[Bk],0))</f>
        <v/>
      </c>
      <c r="H51" s="4" t="str">
        <f>IF(Table2[[#This Row],[Bk]]="","",IF(Table2[[#This Row],[Bk]]&gt;=80,"A", IF(Table2[[#This Row],[Bk]]&gt;=70,"B", IF(Table2[[#This Row],[Bk]]&gt;=51,"C",IF(Table2[[#This Row],[Bk]]&gt;=40,"D","F")))))</f>
        <v/>
      </c>
      <c r="I51" s="4"/>
      <c r="J51" s="4" t="str">
        <f>IF(Table2[[#This Row],[Bio]]="","",RANK(Table2[[#This Row],[Bio]],Table2[Bio],0 ))</f>
        <v/>
      </c>
      <c r="K51" s="4" t="str">
        <f>IF(Table2[[#This Row],[Bio]]="","",IF(Table2[[#This Row],[Bio]]&gt;=80,"A", IF(Table2[[#This Row],[Bio]]&gt;=70,"B", IF(Table2[[#This Row],[Bio]]&gt;=51,"C",IF(Table2[[#This Row],[Bio]]&gt;=40,"D","F")))))</f>
        <v/>
      </c>
      <c r="L51" s="4"/>
      <c r="M51" s="4" t="str">
        <f>IF(Table2[[#This Row],[Chem]]="","",RANK(Table2[[#This Row],[Chem]],Table2[Chem],0 ))</f>
        <v/>
      </c>
      <c r="N51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1" s="4"/>
      <c r="P51" s="4"/>
      <c r="Q51" s="4" t="str">
        <f>IF(AND(Table2[[#This Row],[Chi_I]]&lt;&gt;"",Table2[[#This Row],[Chi_II]]&lt;&gt;""),SUM(Table2[[#This Row],[Chi_I]],Table2[[#This Row],[Chi_II]]),"")</f>
        <v/>
      </c>
      <c r="R51" s="4" t="str">
        <f>IF(Table2[[#This Row],[Chi]]="","",RANK(Table2[[#This Row],[Chi]],Table2[Chi],0 ))</f>
        <v/>
      </c>
      <c r="S51" s="4" t="str">
        <f>IF(Table2[[#This Row],[Chi]]="","",IF(Table2[[#This Row],[Chi]]&gt;=80,"A", IF(Table2[[#This Row],[Chi]]&gt;=70,"B", IF(Table2[[#This Row],[Chi]]&gt;=51,"C",IF(Table2[[#This Row],[Chi]]&gt;=40,"D","F")))))</f>
        <v/>
      </c>
      <c r="T51" s="4"/>
      <c r="U51" s="4"/>
      <c r="V51" s="4" t="str">
        <f>IF(AND(Table2[[#This Row],[Eng_I]] = "",Table2[[#This Row],[Eng_I2]]=""),"",((Table2[[#This Row],[Eng_I]]+Table2[[#This Row],[Eng_I2]])/105)*100)</f>
        <v/>
      </c>
      <c r="W51" s="4" t="str">
        <f>IF(Table2[[#This Row],[Eng]]="","",RANK(Table2[[#This Row],[Eng]],Table2[Eng],0 ))</f>
        <v/>
      </c>
      <c r="X51" s="6" t="str">
        <f>IF(Table2[[#This Row],[Eng]]="","",IF(Table2[[#This Row],[Eng]]&gt;=80,"A", IF(Table2[[#This Row],[Eng]]&gt;=70,"B", IF(Table2[[#This Row],[Eng]]&gt;=51,"C",IF(Table2[[#This Row],[Eng]]&gt;=40,"D","F")))))</f>
        <v/>
      </c>
      <c r="Y51" s="4"/>
      <c r="Z51" s="4" t="str">
        <f>IF(Table2[[#This Row],[Geo]]="","",RANK(Table2[[#This Row],[Geo]],Table2[Geo],0 ))</f>
        <v/>
      </c>
      <c r="AA51" s="6" t="str">
        <f>IF(Table2[[#This Row],[Geo]]="","",IF(Table2[[#This Row],[Geo]]&gt;=80,"A", IF(Table2[[#This Row],[Geo]]&gt;=70,"B", IF(Table2[[#This Row],[Geo]]&gt;=51,"C",IF(Table2[[#This Row],[Geo]]&gt;=40,"D","F")))))</f>
        <v/>
      </c>
      <c r="AB51" s="4"/>
      <c r="AC51" s="4" t="str">
        <f>IF(Table2[[#This Row],[His]]="","",RANK(Table2[[#This Row],[His]],Table2[His],0 ))</f>
        <v/>
      </c>
      <c r="AD51" s="6" t="str">
        <f>IF(Table2[[#This Row],[His]]="","",IF(Table2[[#This Row],[His]]&gt;=80,"A", IF(Table2[[#This Row],[His]]&gt;=70,"B", IF(Table2[[#This Row],[His]]&gt;=51,"C",IF(Table2[[#This Row],[His]]&gt;=40,"D","F")))))</f>
        <v/>
      </c>
      <c r="AE51" s="4"/>
      <c r="AF51" s="4" t="str">
        <f>IF(Table2[[#This Row],[Maths]]="","",RANK(Table2[[#This Row],[Maths]],Table2[Maths],0 ))</f>
        <v/>
      </c>
      <c r="AG51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1" s="4"/>
      <c r="AI51" s="4" t="str">
        <f>IF(Table2[[#This Row],[Phy]]="","",RANK(Table2[[#This Row],[Phy]],Table2[Phy],0 ))</f>
        <v/>
      </c>
      <c r="AJ51" s="6" t="str">
        <f>IF(Table2[[#This Row],[Phy]]="","",IF(Table2[[#This Row],[Phy]]&gt;=80,"A", IF(Table2[[#This Row],[Phy]]&gt;=70,"B", IF(Table2[[#This Row],[Phy]]&gt;=51,"C",IF(Table2[[#This Row],[Phy]]&gt;=40,"D","F")))))</f>
        <v/>
      </c>
      <c r="AK51" s="4"/>
      <c r="AL51" s="4" t="str">
        <f>IF(Table2[[#This Row],[Sod]]="","",RANK(Table2[[#This Row],[Sod]],Table2[Sod],0 ))</f>
        <v/>
      </c>
      <c r="AM51" s="4" t="str">
        <f>IF(Table2[[#This Row],[Sod]]="","",IF(Table2[[#This Row],[Sod]]&gt;=80,"A", IF(Table2[[#This Row],[Sod]]&gt;=70,"B", IF(Table2[[#This Row],[Sod]]&gt;=51,"C",IF(Table2[[#This Row],[Sod]]&gt;=40,"D","F")))))</f>
        <v/>
      </c>
      <c r="AN51" s="4"/>
      <c r="AO51" s="4"/>
    </row>
    <row r="52" spans="1:41" ht="26.25" x14ac:dyDescent="0.4">
      <c r="A52" s="4"/>
      <c r="B52" s="4"/>
      <c r="C52" s="4"/>
      <c r="D52" s="4" t="str">
        <f>IF(Table2[[#This Row],[Agr]] = "","",RANK(Table2[[#This Row],[Agr]],Table2[Agr],0))</f>
        <v/>
      </c>
      <c r="E52" s="6" t="str">
        <f>IF(Table2[[#This Row],[Agr]]="","",IF(Table2[[#This Row],[Agr]]&gt;=80,"A", IF(Table2[[#This Row],[Agr]]&gt;=70,"B", IF(Table2[[#This Row],[Agr]]&gt;=51,"C",IF(Table2[[#This Row],[Agr]]&gt;=40,"D","F")))))</f>
        <v/>
      </c>
      <c r="F52" s="4"/>
      <c r="G52" s="4" t="str">
        <f>IF(Table2[[#This Row],[Bk]] = "", "",RANK(Table2[[#This Row],[Bk]],Table2[Bk],0))</f>
        <v/>
      </c>
      <c r="H52" s="4" t="str">
        <f>IF(Table2[[#This Row],[Bk]]="","",IF(Table2[[#This Row],[Bk]]&gt;=80,"A", IF(Table2[[#This Row],[Bk]]&gt;=70,"B", IF(Table2[[#This Row],[Bk]]&gt;=51,"C",IF(Table2[[#This Row],[Bk]]&gt;=40,"D","F")))))</f>
        <v/>
      </c>
      <c r="I52" s="4"/>
      <c r="J52" s="4" t="str">
        <f>IF(Table2[[#This Row],[Bio]]="","",RANK(Table2[[#This Row],[Bio]],Table2[Bio],0 ))</f>
        <v/>
      </c>
      <c r="K52" s="4" t="str">
        <f>IF(Table2[[#This Row],[Bio]]="","",IF(Table2[[#This Row],[Bio]]&gt;=80,"A", IF(Table2[[#This Row],[Bio]]&gt;=70,"B", IF(Table2[[#This Row],[Bio]]&gt;=51,"C",IF(Table2[[#This Row],[Bio]]&gt;=40,"D","F")))))</f>
        <v/>
      </c>
      <c r="L52" s="4"/>
      <c r="M52" s="4" t="str">
        <f>IF(Table2[[#This Row],[Chem]]="","",RANK(Table2[[#This Row],[Chem]],Table2[Chem],0 ))</f>
        <v/>
      </c>
      <c r="N52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2" s="4"/>
      <c r="P52" s="4"/>
      <c r="Q52" s="4" t="str">
        <f>IF(AND(Table2[[#This Row],[Chi_I]]&lt;&gt;"",Table2[[#This Row],[Chi_II]]&lt;&gt;""),SUM(Table2[[#This Row],[Chi_I]],Table2[[#This Row],[Chi_II]]),"")</f>
        <v/>
      </c>
      <c r="R52" s="4" t="str">
        <f>IF(Table2[[#This Row],[Chi]]="","",RANK(Table2[[#This Row],[Chi]],Table2[Chi],0 ))</f>
        <v/>
      </c>
      <c r="S52" s="4" t="str">
        <f>IF(Table2[[#This Row],[Chi]]="","",IF(Table2[[#This Row],[Chi]]&gt;=80,"A", IF(Table2[[#This Row],[Chi]]&gt;=70,"B", IF(Table2[[#This Row],[Chi]]&gt;=51,"C",IF(Table2[[#This Row],[Chi]]&gt;=40,"D","F")))))</f>
        <v/>
      </c>
      <c r="T52" s="4"/>
      <c r="U52" s="4"/>
      <c r="V52" s="4" t="str">
        <f>IF(AND(Table2[[#This Row],[Eng_I]] = "",Table2[[#This Row],[Eng_I2]]=""),"",((Table2[[#This Row],[Eng_I]]+Table2[[#This Row],[Eng_I2]])/105)*100)</f>
        <v/>
      </c>
      <c r="W52" s="4" t="str">
        <f>IF(Table2[[#This Row],[Eng]]="","",RANK(Table2[[#This Row],[Eng]],Table2[Eng],0 ))</f>
        <v/>
      </c>
      <c r="X52" s="6" t="str">
        <f>IF(Table2[[#This Row],[Eng]]="","",IF(Table2[[#This Row],[Eng]]&gt;=80,"A", IF(Table2[[#This Row],[Eng]]&gt;=70,"B", IF(Table2[[#This Row],[Eng]]&gt;=51,"C",IF(Table2[[#This Row],[Eng]]&gt;=40,"D","F")))))</f>
        <v/>
      </c>
      <c r="Y52" s="4"/>
      <c r="Z52" s="4" t="str">
        <f>IF(Table2[[#This Row],[Geo]]="","",RANK(Table2[[#This Row],[Geo]],Table2[Geo],0 ))</f>
        <v/>
      </c>
      <c r="AA52" s="6" t="str">
        <f>IF(Table2[[#This Row],[Geo]]="","",IF(Table2[[#This Row],[Geo]]&gt;=80,"A", IF(Table2[[#This Row],[Geo]]&gt;=70,"B", IF(Table2[[#This Row],[Geo]]&gt;=51,"C",IF(Table2[[#This Row],[Geo]]&gt;=40,"D","F")))))</f>
        <v/>
      </c>
      <c r="AB52" s="4"/>
      <c r="AC52" s="4" t="str">
        <f>IF(Table2[[#This Row],[His]]="","",RANK(Table2[[#This Row],[His]],Table2[His],0 ))</f>
        <v/>
      </c>
      <c r="AD52" s="6" t="str">
        <f>IF(Table2[[#This Row],[His]]="","",IF(Table2[[#This Row],[His]]&gt;=80,"A", IF(Table2[[#This Row],[His]]&gt;=70,"B", IF(Table2[[#This Row],[His]]&gt;=51,"C",IF(Table2[[#This Row],[His]]&gt;=40,"D","F")))))</f>
        <v/>
      </c>
      <c r="AE52" s="4"/>
      <c r="AF52" s="4" t="str">
        <f>IF(Table2[[#This Row],[Maths]]="","",RANK(Table2[[#This Row],[Maths]],Table2[Maths],0 ))</f>
        <v/>
      </c>
      <c r="AG52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2" s="4"/>
      <c r="AI52" s="4" t="str">
        <f>IF(Table2[[#This Row],[Phy]]="","",RANK(Table2[[#This Row],[Phy]],Table2[Phy],0 ))</f>
        <v/>
      </c>
      <c r="AJ52" s="6" t="str">
        <f>IF(Table2[[#This Row],[Phy]]="","",IF(Table2[[#This Row],[Phy]]&gt;=80,"A", IF(Table2[[#This Row],[Phy]]&gt;=70,"B", IF(Table2[[#This Row],[Phy]]&gt;=51,"C",IF(Table2[[#This Row],[Phy]]&gt;=40,"D","F")))))</f>
        <v/>
      </c>
      <c r="AK52" s="4"/>
      <c r="AL52" s="4" t="str">
        <f>IF(Table2[[#This Row],[Sod]]="","",RANK(Table2[[#This Row],[Sod]],Table2[Sod],0 ))</f>
        <v/>
      </c>
      <c r="AM52" s="4" t="str">
        <f>IF(Table2[[#This Row],[Sod]]="","",IF(Table2[[#This Row],[Sod]]&gt;=80,"A", IF(Table2[[#This Row],[Sod]]&gt;=70,"B", IF(Table2[[#This Row],[Sod]]&gt;=51,"C",IF(Table2[[#This Row],[Sod]]&gt;=40,"D","F")))))</f>
        <v/>
      </c>
      <c r="AN52" s="4"/>
      <c r="AO52" s="4"/>
    </row>
    <row r="53" spans="1:41" ht="26.25" x14ac:dyDescent="0.4">
      <c r="A53" s="4"/>
      <c r="B53" s="4"/>
      <c r="C53" s="4"/>
      <c r="D53" s="4" t="str">
        <f>IF(Table2[[#This Row],[Agr]] = "","",RANK(Table2[[#This Row],[Agr]],Table2[Agr],0))</f>
        <v/>
      </c>
      <c r="E53" s="6" t="str">
        <f>IF(Table2[[#This Row],[Agr]]="","",IF(Table2[[#This Row],[Agr]]&gt;=80,"A", IF(Table2[[#This Row],[Agr]]&gt;=70,"B", IF(Table2[[#This Row],[Agr]]&gt;=51,"C",IF(Table2[[#This Row],[Agr]]&gt;=40,"D","F")))))</f>
        <v/>
      </c>
      <c r="F53" s="4"/>
      <c r="G53" s="4" t="str">
        <f>IF(Table2[[#This Row],[Bk]] = "", "",RANK(Table2[[#This Row],[Bk]],Table2[Bk],0))</f>
        <v/>
      </c>
      <c r="H53" s="4" t="str">
        <f>IF(Table2[[#This Row],[Bk]]="","",IF(Table2[[#This Row],[Bk]]&gt;=80,"A", IF(Table2[[#This Row],[Bk]]&gt;=70,"B", IF(Table2[[#This Row],[Bk]]&gt;=51,"C",IF(Table2[[#This Row],[Bk]]&gt;=40,"D","F")))))</f>
        <v/>
      </c>
      <c r="I53" s="4"/>
      <c r="J53" s="4" t="str">
        <f>IF(Table2[[#This Row],[Bio]]="","",RANK(Table2[[#This Row],[Bio]],Table2[Bio],0 ))</f>
        <v/>
      </c>
      <c r="K53" s="4" t="str">
        <f>IF(Table2[[#This Row],[Bio]]="","",IF(Table2[[#This Row],[Bio]]&gt;=80,"A", IF(Table2[[#This Row],[Bio]]&gt;=70,"B", IF(Table2[[#This Row],[Bio]]&gt;=51,"C",IF(Table2[[#This Row],[Bio]]&gt;=40,"D","F")))))</f>
        <v/>
      </c>
      <c r="L53" s="4"/>
      <c r="M53" s="4" t="str">
        <f>IF(Table2[[#This Row],[Chem]]="","",RANK(Table2[[#This Row],[Chem]],Table2[Chem],0 ))</f>
        <v/>
      </c>
      <c r="N53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3" s="4"/>
      <c r="P53" s="4"/>
      <c r="Q53" s="4" t="str">
        <f>IF(AND(Table2[[#This Row],[Chi_I]]&lt;&gt;"",Table2[[#This Row],[Chi_II]]&lt;&gt;""),SUM(Table2[[#This Row],[Chi_I]],Table2[[#This Row],[Chi_II]]),"")</f>
        <v/>
      </c>
      <c r="R53" s="4" t="str">
        <f>IF(Table2[[#This Row],[Chi]]="","",RANK(Table2[[#This Row],[Chi]],Table2[Chi],0 ))</f>
        <v/>
      </c>
      <c r="S53" s="4" t="str">
        <f>IF(Table2[[#This Row],[Chi]]="","",IF(Table2[[#This Row],[Chi]]&gt;=80,"A", IF(Table2[[#This Row],[Chi]]&gt;=70,"B", IF(Table2[[#This Row],[Chi]]&gt;=51,"C",IF(Table2[[#This Row],[Chi]]&gt;=40,"D","F")))))</f>
        <v/>
      </c>
      <c r="T53" s="4"/>
      <c r="U53" s="4"/>
      <c r="V53" s="4" t="str">
        <f>IF(AND(Table2[[#This Row],[Eng_I]] = "",Table2[[#This Row],[Eng_I2]]=""),"",((Table2[[#This Row],[Eng_I]]+Table2[[#This Row],[Eng_I2]])/105)*100)</f>
        <v/>
      </c>
      <c r="W53" s="4" t="str">
        <f>IF(Table2[[#This Row],[Eng]]="","",RANK(Table2[[#This Row],[Eng]],Table2[Eng],0 ))</f>
        <v/>
      </c>
      <c r="X53" s="6" t="str">
        <f>IF(Table2[[#This Row],[Eng]]="","",IF(Table2[[#This Row],[Eng]]&gt;=80,"A", IF(Table2[[#This Row],[Eng]]&gt;=70,"B", IF(Table2[[#This Row],[Eng]]&gt;=51,"C",IF(Table2[[#This Row],[Eng]]&gt;=40,"D","F")))))</f>
        <v/>
      </c>
      <c r="Y53" s="4"/>
      <c r="Z53" s="4" t="str">
        <f>IF(Table2[[#This Row],[Geo]]="","",RANK(Table2[[#This Row],[Geo]],Table2[Geo],0 ))</f>
        <v/>
      </c>
      <c r="AA53" s="6" t="str">
        <f>IF(Table2[[#This Row],[Geo]]="","",IF(Table2[[#This Row],[Geo]]&gt;=80,"A", IF(Table2[[#This Row],[Geo]]&gt;=70,"B", IF(Table2[[#This Row],[Geo]]&gt;=51,"C",IF(Table2[[#This Row],[Geo]]&gt;=40,"D","F")))))</f>
        <v/>
      </c>
      <c r="AB53" s="4"/>
      <c r="AC53" s="4" t="str">
        <f>IF(Table2[[#This Row],[His]]="","",RANK(Table2[[#This Row],[His]],Table2[His],0 ))</f>
        <v/>
      </c>
      <c r="AD53" s="6" t="str">
        <f>IF(Table2[[#This Row],[His]]="","",IF(Table2[[#This Row],[His]]&gt;=80,"A", IF(Table2[[#This Row],[His]]&gt;=70,"B", IF(Table2[[#This Row],[His]]&gt;=51,"C",IF(Table2[[#This Row],[His]]&gt;=40,"D","F")))))</f>
        <v/>
      </c>
      <c r="AE53" s="4"/>
      <c r="AF53" s="4" t="str">
        <f>IF(Table2[[#This Row],[Maths]]="","",RANK(Table2[[#This Row],[Maths]],Table2[Maths],0 ))</f>
        <v/>
      </c>
      <c r="AG53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3" s="4"/>
      <c r="AI53" s="4" t="str">
        <f>IF(Table2[[#This Row],[Phy]]="","",RANK(Table2[[#This Row],[Phy]],Table2[Phy],0 ))</f>
        <v/>
      </c>
      <c r="AJ53" s="6" t="str">
        <f>IF(Table2[[#This Row],[Phy]]="","",IF(Table2[[#This Row],[Phy]]&gt;=80,"A", IF(Table2[[#This Row],[Phy]]&gt;=70,"B", IF(Table2[[#This Row],[Phy]]&gt;=51,"C",IF(Table2[[#This Row],[Phy]]&gt;=40,"D","F")))))</f>
        <v/>
      </c>
      <c r="AK53" s="4"/>
      <c r="AL53" s="4" t="str">
        <f>IF(Table2[[#This Row],[Sod]]="","",RANK(Table2[[#This Row],[Sod]],Table2[Sod],0 ))</f>
        <v/>
      </c>
      <c r="AM53" s="4" t="str">
        <f>IF(Table2[[#This Row],[Sod]]="","",IF(Table2[[#This Row],[Sod]]&gt;=80,"A", IF(Table2[[#This Row],[Sod]]&gt;=70,"B", IF(Table2[[#This Row],[Sod]]&gt;=51,"C",IF(Table2[[#This Row],[Sod]]&gt;=40,"D","F")))))</f>
        <v/>
      </c>
      <c r="AN53" s="4"/>
      <c r="AO53" s="4"/>
    </row>
    <row r="54" spans="1:41" ht="26.25" x14ac:dyDescent="0.4">
      <c r="A54" s="4"/>
      <c r="B54" s="4"/>
      <c r="C54" s="4"/>
      <c r="D54" s="4" t="str">
        <f>IF(Table2[[#This Row],[Agr]] = "","",RANK(Table2[[#This Row],[Agr]],Table2[Agr],0))</f>
        <v/>
      </c>
      <c r="E54" s="6" t="str">
        <f>IF(Table2[[#This Row],[Agr]]="","",IF(Table2[[#This Row],[Agr]]&gt;=80,"A", IF(Table2[[#This Row],[Agr]]&gt;=70,"B", IF(Table2[[#This Row],[Agr]]&gt;=51,"C",IF(Table2[[#This Row],[Agr]]&gt;=40,"D","F")))))</f>
        <v/>
      </c>
      <c r="F54" s="4"/>
      <c r="G54" s="4" t="str">
        <f>IF(Table2[[#This Row],[Bk]] = "", "",RANK(Table2[[#This Row],[Bk]],Table2[Bk],0))</f>
        <v/>
      </c>
      <c r="H54" s="4" t="str">
        <f>IF(Table2[[#This Row],[Bk]]="","",IF(Table2[[#This Row],[Bk]]&gt;=80,"A", IF(Table2[[#This Row],[Bk]]&gt;=70,"B", IF(Table2[[#This Row],[Bk]]&gt;=51,"C",IF(Table2[[#This Row],[Bk]]&gt;=40,"D","F")))))</f>
        <v/>
      </c>
      <c r="I54" s="4"/>
      <c r="J54" s="4" t="str">
        <f>IF(Table2[[#This Row],[Bio]]="","",RANK(Table2[[#This Row],[Bio]],Table2[Bio],0 ))</f>
        <v/>
      </c>
      <c r="K54" s="4" t="str">
        <f>IF(Table2[[#This Row],[Bio]]="","",IF(Table2[[#This Row],[Bio]]&gt;=80,"A", IF(Table2[[#This Row],[Bio]]&gt;=70,"B", IF(Table2[[#This Row],[Bio]]&gt;=51,"C",IF(Table2[[#This Row],[Bio]]&gt;=40,"D","F")))))</f>
        <v/>
      </c>
      <c r="L54" s="4"/>
      <c r="M54" s="4" t="str">
        <f>IF(Table2[[#This Row],[Chem]]="","",RANK(Table2[[#This Row],[Chem]],Table2[Chem],0 ))</f>
        <v/>
      </c>
      <c r="N54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4" s="4"/>
      <c r="P54" s="4"/>
      <c r="Q54" s="4" t="str">
        <f>IF(AND(Table2[[#This Row],[Chi_I]]&lt;&gt;"",Table2[[#This Row],[Chi_II]]&lt;&gt;""),SUM(Table2[[#This Row],[Chi_I]],Table2[[#This Row],[Chi_II]]),"")</f>
        <v/>
      </c>
      <c r="R54" s="4" t="str">
        <f>IF(Table2[[#This Row],[Chi]]="","",RANK(Table2[[#This Row],[Chi]],Table2[Chi],0 ))</f>
        <v/>
      </c>
      <c r="S54" s="4" t="str">
        <f>IF(Table2[[#This Row],[Chi]]="","",IF(Table2[[#This Row],[Chi]]&gt;=80,"A", IF(Table2[[#This Row],[Chi]]&gt;=70,"B", IF(Table2[[#This Row],[Chi]]&gt;=51,"C",IF(Table2[[#This Row],[Chi]]&gt;=40,"D","F")))))</f>
        <v/>
      </c>
      <c r="T54" s="4"/>
      <c r="U54" s="4"/>
      <c r="V54" s="4" t="str">
        <f>IF(AND(Table2[[#This Row],[Eng_I]] = "",Table2[[#This Row],[Eng_I2]]=""),"",((Table2[[#This Row],[Eng_I]]+Table2[[#This Row],[Eng_I2]])/105)*100)</f>
        <v/>
      </c>
      <c r="W54" s="4" t="str">
        <f>IF(Table2[[#This Row],[Eng]]="","",RANK(Table2[[#This Row],[Eng]],Table2[Eng],0 ))</f>
        <v/>
      </c>
      <c r="X54" s="6" t="str">
        <f>IF(Table2[[#This Row],[Eng]]="","",IF(Table2[[#This Row],[Eng]]&gt;=80,"A", IF(Table2[[#This Row],[Eng]]&gt;=70,"B", IF(Table2[[#This Row],[Eng]]&gt;=51,"C",IF(Table2[[#This Row],[Eng]]&gt;=40,"D","F")))))</f>
        <v/>
      </c>
      <c r="Y54" s="4"/>
      <c r="Z54" s="4" t="str">
        <f>IF(Table2[[#This Row],[Geo]]="","",RANK(Table2[[#This Row],[Geo]],Table2[Geo],0 ))</f>
        <v/>
      </c>
      <c r="AA54" s="6" t="str">
        <f>IF(Table2[[#This Row],[Geo]]="","",IF(Table2[[#This Row],[Geo]]&gt;=80,"A", IF(Table2[[#This Row],[Geo]]&gt;=70,"B", IF(Table2[[#This Row],[Geo]]&gt;=51,"C",IF(Table2[[#This Row],[Geo]]&gt;=40,"D","F")))))</f>
        <v/>
      </c>
      <c r="AB54" s="4"/>
      <c r="AC54" s="4" t="str">
        <f>IF(Table2[[#This Row],[His]]="","",RANK(Table2[[#This Row],[His]],Table2[His],0 ))</f>
        <v/>
      </c>
      <c r="AD54" s="6" t="str">
        <f>IF(Table2[[#This Row],[His]]="","",IF(Table2[[#This Row],[His]]&gt;=80,"A", IF(Table2[[#This Row],[His]]&gt;=70,"B", IF(Table2[[#This Row],[His]]&gt;=51,"C",IF(Table2[[#This Row],[His]]&gt;=40,"D","F")))))</f>
        <v/>
      </c>
      <c r="AE54" s="4"/>
      <c r="AF54" s="4" t="str">
        <f>IF(Table2[[#This Row],[Maths]]="","",RANK(Table2[[#This Row],[Maths]],Table2[Maths],0 ))</f>
        <v/>
      </c>
      <c r="AG54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4" s="4"/>
      <c r="AI54" s="4" t="str">
        <f>IF(Table2[[#This Row],[Phy]]="","",RANK(Table2[[#This Row],[Phy]],Table2[Phy],0 ))</f>
        <v/>
      </c>
      <c r="AJ54" s="6" t="str">
        <f>IF(Table2[[#This Row],[Phy]]="","",IF(Table2[[#This Row],[Phy]]&gt;=80,"A", IF(Table2[[#This Row],[Phy]]&gt;=70,"B", IF(Table2[[#This Row],[Phy]]&gt;=51,"C",IF(Table2[[#This Row],[Phy]]&gt;=40,"D","F")))))</f>
        <v/>
      </c>
      <c r="AK54" s="4"/>
      <c r="AL54" s="4" t="str">
        <f>IF(Table2[[#This Row],[Sod]]="","",RANK(Table2[[#This Row],[Sod]],Table2[Sod],0 ))</f>
        <v/>
      </c>
      <c r="AM54" s="4" t="str">
        <f>IF(Table2[[#This Row],[Sod]]="","",IF(Table2[[#This Row],[Sod]]&gt;=80,"A", IF(Table2[[#This Row],[Sod]]&gt;=70,"B", IF(Table2[[#This Row],[Sod]]&gt;=51,"C",IF(Table2[[#This Row],[Sod]]&gt;=40,"D","F")))))</f>
        <v/>
      </c>
      <c r="AN54" s="4"/>
      <c r="AO54" s="4"/>
    </row>
    <row r="55" spans="1:41" ht="26.25" x14ac:dyDescent="0.4">
      <c r="A55" s="4"/>
      <c r="B55" s="4"/>
      <c r="C55" s="4"/>
      <c r="D55" s="4" t="str">
        <f>IF(Table2[[#This Row],[Agr]] = "","",RANK(Table2[[#This Row],[Agr]],Table2[Agr],0))</f>
        <v/>
      </c>
      <c r="E55" s="6" t="str">
        <f>IF(Table2[[#This Row],[Agr]]="","",IF(Table2[[#This Row],[Agr]]&gt;=80,"A", IF(Table2[[#This Row],[Agr]]&gt;=70,"B", IF(Table2[[#This Row],[Agr]]&gt;=51,"C",IF(Table2[[#This Row],[Agr]]&gt;=40,"D","F")))))</f>
        <v/>
      </c>
      <c r="F55" s="4"/>
      <c r="G55" s="4" t="str">
        <f>IF(Table2[[#This Row],[Bk]] = "", "",RANK(Table2[[#This Row],[Bk]],Table2[Bk],0))</f>
        <v/>
      </c>
      <c r="H55" s="4" t="str">
        <f>IF(Table2[[#This Row],[Bk]]="","",IF(Table2[[#This Row],[Bk]]&gt;=80,"A", IF(Table2[[#This Row],[Bk]]&gt;=70,"B", IF(Table2[[#This Row],[Bk]]&gt;=51,"C",IF(Table2[[#This Row],[Bk]]&gt;=40,"D","F")))))</f>
        <v/>
      </c>
      <c r="I55" s="4"/>
      <c r="J55" s="4" t="str">
        <f>IF(Table2[[#This Row],[Bio]]="","",RANK(Table2[[#This Row],[Bio]],Table2[Bio],0 ))</f>
        <v/>
      </c>
      <c r="K55" s="4" t="str">
        <f>IF(Table2[[#This Row],[Bio]]="","",IF(Table2[[#This Row],[Bio]]&gt;=80,"A", IF(Table2[[#This Row],[Bio]]&gt;=70,"B", IF(Table2[[#This Row],[Bio]]&gt;=51,"C",IF(Table2[[#This Row],[Bio]]&gt;=40,"D","F")))))</f>
        <v/>
      </c>
      <c r="L55" s="4"/>
      <c r="M55" s="4" t="str">
        <f>IF(Table2[[#This Row],[Chem]]="","",RANK(Table2[[#This Row],[Chem]],Table2[Chem],0 ))</f>
        <v/>
      </c>
      <c r="N55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5" s="4"/>
      <c r="P55" s="4"/>
      <c r="Q55" s="4" t="str">
        <f>IF(AND(Table2[[#This Row],[Chi_I]]&lt;&gt;"",Table2[[#This Row],[Chi_II]]&lt;&gt;""),SUM(Table2[[#This Row],[Chi_I]],Table2[[#This Row],[Chi_II]]),"")</f>
        <v/>
      </c>
      <c r="R55" s="4" t="str">
        <f>IF(Table2[[#This Row],[Chi]]="","",RANK(Table2[[#This Row],[Chi]],Table2[Chi],0 ))</f>
        <v/>
      </c>
      <c r="S55" s="4" t="str">
        <f>IF(Table2[[#This Row],[Chi]]="","",IF(Table2[[#This Row],[Chi]]&gt;=80,"A", IF(Table2[[#This Row],[Chi]]&gt;=70,"B", IF(Table2[[#This Row],[Chi]]&gt;=51,"C",IF(Table2[[#This Row],[Chi]]&gt;=40,"D","F")))))</f>
        <v/>
      </c>
      <c r="T55" s="4"/>
      <c r="U55" s="4"/>
      <c r="V55" s="4" t="str">
        <f>IF(AND(Table2[[#This Row],[Eng_I]] = "",Table2[[#This Row],[Eng_I2]]=""),"",((Table2[[#This Row],[Eng_I]]+Table2[[#This Row],[Eng_I2]])/105)*100)</f>
        <v/>
      </c>
      <c r="W55" s="4" t="str">
        <f>IF(Table2[[#This Row],[Eng]]="","",RANK(Table2[[#This Row],[Eng]],Table2[Eng],0 ))</f>
        <v/>
      </c>
      <c r="X55" s="6" t="str">
        <f>IF(Table2[[#This Row],[Eng]]="","",IF(Table2[[#This Row],[Eng]]&gt;=80,"A", IF(Table2[[#This Row],[Eng]]&gt;=70,"B", IF(Table2[[#This Row],[Eng]]&gt;=51,"C",IF(Table2[[#This Row],[Eng]]&gt;=40,"D","F")))))</f>
        <v/>
      </c>
      <c r="Y55" s="4"/>
      <c r="Z55" s="4" t="str">
        <f>IF(Table2[[#This Row],[Geo]]="","",RANK(Table2[[#This Row],[Geo]],Table2[Geo],0 ))</f>
        <v/>
      </c>
      <c r="AA55" s="6" t="str">
        <f>IF(Table2[[#This Row],[Geo]]="","",IF(Table2[[#This Row],[Geo]]&gt;=80,"A", IF(Table2[[#This Row],[Geo]]&gt;=70,"B", IF(Table2[[#This Row],[Geo]]&gt;=51,"C",IF(Table2[[#This Row],[Geo]]&gt;=40,"D","F")))))</f>
        <v/>
      </c>
      <c r="AB55" s="4"/>
      <c r="AC55" s="4" t="str">
        <f>IF(Table2[[#This Row],[His]]="","",RANK(Table2[[#This Row],[His]],Table2[His],0 ))</f>
        <v/>
      </c>
      <c r="AD55" s="6" t="str">
        <f>IF(Table2[[#This Row],[His]]="","",IF(Table2[[#This Row],[His]]&gt;=80,"A", IF(Table2[[#This Row],[His]]&gt;=70,"B", IF(Table2[[#This Row],[His]]&gt;=51,"C",IF(Table2[[#This Row],[His]]&gt;=40,"D","F")))))</f>
        <v/>
      </c>
      <c r="AE55" s="4"/>
      <c r="AF55" s="4" t="str">
        <f>IF(Table2[[#This Row],[Maths]]="","",RANK(Table2[[#This Row],[Maths]],Table2[Maths],0 ))</f>
        <v/>
      </c>
      <c r="AG55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5" s="4"/>
      <c r="AI55" s="4" t="str">
        <f>IF(Table2[[#This Row],[Phy]]="","",RANK(Table2[[#This Row],[Phy]],Table2[Phy],0 ))</f>
        <v/>
      </c>
      <c r="AJ55" s="6" t="str">
        <f>IF(Table2[[#This Row],[Phy]]="","",IF(Table2[[#This Row],[Phy]]&gt;=80,"A", IF(Table2[[#This Row],[Phy]]&gt;=70,"B", IF(Table2[[#This Row],[Phy]]&gt;=51,"C",IF(Table2[[#This Row],[Phy]]&gt;=40,"D","F")))))</f>
        <v/>
      </c>
      <c r="AK55" s="4"/>
      <c r="AL55" s="4" t="str">
        <f>IF(Table2[[#This Row],[Sod]]="","",RANK(Table2[[#This Row],[Sod]],Table2[Sod],0 ))</f>
        <v/>
      </c>
      <c r="AM55" s="4" t="str">
        <f>IF(Table2[[#This Row],[Sod]]="","",IF(Table2[[#This Row],[Sod]]&gt;=80,"A", IF(Table2[[#This Row],[Sod]]&gt;=70,"B", IF(Table2[[#This Row],[Sod]]&gt;=51,"C",IF(Table2[[#This Row],[Sod]]&gt;=40,"D","F")))))</f>
        <v/>
      </c>
      <c r="AN55" s="4"/>
      <c r="AO55" s="4"/>
    </row>
    <row r="56" spans="1:41" ht="26.25" x14ac:dyDescent="0.4">
      <c r="A56" s="4"/>
      <c r="B56" s="4"/>
      <c r="C56" s="4"/>
      <c r="D56" s="4" t="str">
        <f>IF(Table2[[#This Row],[Agr]] = "","",RANK(Table2[[#This Row],[Agr]],Table2[Agr],0))</f>
        <v/>
      </c>
      <c r="E56" s="6" t="str">
        <f>IF(Table2[[#This Row],[Agr]]="","",IF(Table2[[#This Row],[Agr]]&gt;=80,"A", IF(Table2[[#This Row],[Agr]]&gt;=70,"B", IF(Table2[[#This Row],[Agr]]&gt;=51,"C",IF(Table2[[#This Row],[Agr]]&gt;=40,"D","F")))))</f>
        <v/>
      </c>
      <c r="F56" s="4"/>
      <c r="G56" s="4" t="str">
        <f>IF(Table2[[#This Row],[Bk]] = "", "",RANK(Table2[[#This Row],[Bk]],Table2[Bk],0))</f>
        <v/>
      </c>
      <c r="H56" s="4" t="str">
        <f>IF(Table2[[#This Row],[Bk]]="","",IF(Table2[[#This Row],[Bk]]&gt;=80,"A", IF(Table2[[#This Row],[Bk]]&gt;=70,"B", IF(Table2[[#This Row],[Bk]]&gt;=51,"C",IF(Table2[[#This Row],[Bk]]&gt;=40,"D","F")))))</f>
        <v/>
      </c>
      <c r="I56" s="4"/>
      <c r="J56" s="4" t="str">
        <f>IF(Table2[[#This Row],[Bio]]="","",RANK(Table2[[#This Row],[Bio]],Table2[Bio],0 ))</f>
        <v/>
      </c>
      <c r="K56" s="4" t="str">
        <f>IF(Table2[[#This Row],[Bio]]="","",IF(Table2[[#This Row],[Bio]]&gt;=80,"A", IF(Table2[[#This Row],[Bio]]&gt;=70,"B", IF(Table2[[#This Row],[Bio]]&gt;=51,"C",IF(Table2[[#This Row],[Bio]]&gt;=40,"D","F")))))</f>
        <v/>
      </c>
      <c r="L56" s="4"/>
      <c r="M56" s="4" t="str">
        <f>IF(Table2[[#This Row],[Chem]]="","",RANK(Table2[[#This Row],[Chem]],Table2[Chem],0 ))</f>
        <v/>
      </c>
      <c r="N56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6" s="4"/>
      <c r="P56" s="4"/>
      <c r="Q56" s="4" t="str">
        <f>IF(AND(Table2[[#This Row],[Chi_I]]&lt;&gt;"",Table2[[#This Row],[Chi_II]]&lt;&gt;""),SUM(Table2[[#This Row],[Chi_I]],Table2[[#This Row],[Chi_II]]),"")</f>
        <v/>
      </c>
      <c r="R56" s="4" t="str">
        <f>IF(Table2[[#This Row],[Chi]]="","",RANK(Table2[[#This Row],[Chi]],Table2[Chi],0 ))</f>
        <v/>
      </c>
      <c r="S56" s="4" t="str">
        <f>IF(Table2[[#This Row],[Chi]]="","",IF(Table2[[#This Row],[Chi]]&gt;=80,"A", IF(Table2[[#This Row],[Chi]]&gt;=70,"B", IF(Table2[[#This Row],[Chi]]&gt;=51,"C",IF(Table2[[#This Row],[Chi]]&gt;=40,"D","F")))))</f>
        <v/>
      </c>
      <c r="T56" s="4"/>
      <c r="U56" s="4"/>
      <c r="V56" s="4" t="str">
        <f>IF(AND(Table2[[#This Row],[Eng_I]] = "",Table2[[#This Row],[Eng_I2]]=""),"",((Table2[[#This Row],[Eng_I]]+Table2[[#This Row],[Eng_I2]])/105)*100)</f>
        <v/>
      </c>
      <c r="W56" s="4" t="str">
        <f>IF(Table2[[#This Row],[Eng]]="","",RANK(Table2[[#This Row],[Eng]],Table2[Eng],0 ))</f>
        <v/>
      </c>
      <c r="X56" s="6" t="str">
        <f>IF(Table2[[#This Row],[Eng]]="","",IF(Table2[[#This Row],[Eng]]&gt;=80,"A", IF(Table2[[#This Row],[Eng]]&gt;=70,"B", IF(Table2[[#This Row],[Eng]]&gt;=51,"C",IF(Table2[[#This Row],[Eng]]&gt;=40,"D","F")))))</f>
        <v/>
      </c>
      <c r="Y56" s="4"/>
      <c r="Z56" s="4" t="str">
        <f>IF(Table2[[#This Row],[Geo]]="","",RANK(Table2[[#This Row],[Geo]],Table2[Geo],0 ))</f>
        <v/>
      </c>
      <c r="AA56" s="6" t="str">
        <f>IF(Table2[[#This Row],[Geo]]="","",IF(Table2[[#This Row],[Geo]]&gt;=80,"A", IF(Table2[[#This Row],[Geo]]&gt;=70,"B", IF(Table2[[#This Row],[Geo]]&gt;=51,"C",IF(Table2[[#This Row],[Geo]]&gt;=40,"D","F")))))</f>
        <v/>
      </c>
      <c r="AB56" s="4"/>
      <c r="AC56" s="4" t="str">
        <f>IF(Table2[[#This Row],[His]]="","",RANK(Table2[[#This Row],[His]],Table2[His],0 ))</f>
        <v/>
      </c>
      <c r="AD56" s="6" t="str">
        <f>IF(Table2[[#This Row],[His]]="","",IF(Table2[[#This Row],[His]]&gt;=80,"A", IF(Table2[[#This Row],[His]]&gt;=70,"B", IF(Table2[[#This Row],[His]]&gt;=51,"C",IF(Table2[[#This Row],[His]]&gt;=40,"D","F")))))</f>
        <v/>
      </c>
      <c r="AE56" s="4"/>
      <c r="AF56" s="4" t="str">
        <f>IF(Table2[[#This Row],[Maths]]="","",RANK(Table2[[#This Row],[Maths]],Table2[Maths],0 ))</f>
        <v/>
      </c>
      <c r="AG56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6" s="4"/>
      <c r="AI56" s="4" t="str">
        <f>IF(Table2[[#This Row],[Phy]]="","",RANK(Table2[[#This Row],[Phy]],Table2[Phy],0 ))</f>
        <v/>
      </c>
      <c r="AJ56" s="6" t="str">
        <f>IF(Table2[[#This Row],[Phy]]="","",IF(Table2[[#This Row],[Phy]]&gt;=80,"A", IF(Table2[[#This Row],[Phy]]&gt;=70,"B", IF(Table2[[#This Row],[Phy]]&gt;=51,"C",IF(Table2[[#This Row],[Phy]]&gt;=40,"D","F")))))</f>
        <v/>
      </c>
      <c r="AK56" s="4"/>
      <c r="AL56" s="4" t="str">
        <f>IF(Table2[[#This Row],[Sod]]="","",RANK(Table2[[#This Row],[Sod]],Table2[Sod],0 ))</f>
        <v/>
      </c>
      <c r="AM56" s="4" t="str">
        <f>IF(Table2[[#This Row],[Sod]]="","",IF(Table2[[#This Row],[Sod]]&gt;=80,"A", IF(Table2[[#This Row],[Sod]]&gt;=70,"B", IF(Table2[[#This Row],[Sod]]&gt;=51,"C",IF(Table2[[#This Row],[Sod]]&gt;=40,"D","F")))))</f>
        <v/>
      </c>
      <c r="AN56" s="4"/>
      <c r="AO56" s="4"/>
    </row>
    <row r="57" spans="1:41" ht="26.25" x14ac:dyDescent="0.4">
      <c r="A57" s="4"/>
      <c r="B57" s="4"/>
      <c r="C57" s="4"/>
      <c r="D57" s="4" t="str">
        <f>IF(Table2[[#This Row],[Agr]] = "","",RANK(Table2[[#This Row],[Agr]],Table2[Agr],0))</f>
        <v/>
      </c>
      <c r="E57" s="6" t="str">
        <f>IF(Table2[[#This Row],[Agr]]="","",IF(Table2[[#This Row],[Agr]]&gt;=80,"A", IF(Table2[[#This Row],[Agr]]&gt;=70,"B", IF(Table2[[#This Row],[Agr]]&gt;=51,"C",IF(Table2[[#This Row],[Agr]]&gt;=40,"D","F")))))</f>
        <v/>
      </c>
      <c r="F57" s="4"/>
      <c r="G57" s="4" t="str">
        <f>IF(Table2[[#This Row],[Bk]] = "", "",RANK(Table2[[#This Row],[Bk]],Table2[Bk],0))</f>
        <v/>
      </c>
      <c r="H57" s="4" t="str">
        <f>IF(Table2[[#This Row],[Bk]]="","",IF(Table2[[#This Row],[Bk]]&gt;=80,"A", IF(Table2[[#This Row],[Bk]]&gt;=70,"B", IF(Table2[[#This Row],[Bk]]&gt;=51,"C",IF(Table2[[#This Row],[Bk]]&gt;=40,"D","F")))))</f>
        <v/>
      </c>
      <c r="I57" s="4"/>
      <c r="J57" s="4" t="str">
        <f>IF(Table2[[#This Row],[Bio]]="","",RANK(Table2[[#This Row],[Bio]],Table2[Bio],0 ))</f>
        <v/>
      </c>
      <c r="K57" s="4" t="str">
        <f>IF(Table2[[#This Row],[Bio]]="","",IF(Table2[[#This Row],[Bio]]&gt;=80,"A", IF(Table2[[#This Row],[Bio]]&gt;=70,"B", IF(Table2[[#This Row],[Bio]]&gt;=51,"C",IF(Table2[[#This Row],[Bio]]&gt;=40,"D","F")))))</f>
        <v/>
      </c>
      <c r="L57" s="4"/>
      <c r="M57" s="4" t="str">
        <f>IF(Table2[[#This Row],[Chem]]="","",RANK(Table2[[#This Row],[Chem]],Table2[Chem],0 ))</f>
        <v/>
      </c>
      <c r="N57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7" s="4"/>
      <c r="P57" s="4"/>
      <c r="Q57" s="4" t="str">
        <f>IF(AND(Table2[[#This Row],[Chi_I]]&lt;&gt;"",Table2[[#This Row],[Chi_II]]&lt;&gt;""),SUM(Table2[[#This Row],[Chi_I]],Table2[[#This Row],[Chi_II]]),"")</f>
        <v/>
      </c>
      <c r="R57" s="4" t="str">
        <f>IF(Table2[[#This Row],[Chi]]="","",RANK(Table2[[#This Row],[Chi]],Table2[Chi],0 ))</f>
        <v/>
      </c>
      <c r="S57" s="4" t="str">
        <f>IF(Table2[[#This Row],[Chi]]="","",IF(Table2[[#This Row],[Chi]]&gt;=80,"A", IF(Table2[[#This Row],[Chi]]&gt;=70,"B", IF(Table2[[#This Row],[Chi]]&gt;=51,"C",IF(Table2[[#This Row],[Chi]]&gt;=40,"D","F")))))</f>
        <v/>
      </c>
      <c r="T57" s="4"/>
      <c r="U57" s="4"/>
      <c r="V57" s="4" t="str">
        <f>IF(AND(Table2[[#This Row],[Eng_I]] = "",Table2[[#This Row],[Eng_I2]]=""),"",((Table2[[#This Row],[Eng_I]]+Table2[[#This Row],[Eng_I2]])/105)*100)</f>
        <v/>
      </c>
      <c r="W57" s="4" t="str">
        <f>IF(Table2[[#This Row],[Eng]]="","",RANK(Table2[[#This Row],[Eng]],Table2[Eng],0 ))</f>
        <v/>
      </c>
      <c r="X57" s="6" t="str">
        <f>IF(Table2[[#This Row],[Eng]]="","",IF(Table2[[#This Row],[Eng]]&gt;=80,"A", IF(Table2[[#This Row],[Eng]]&gt;=70,"B", IF(Table2[[#This Row],[Eng]]&gt;=51,"C",IF(Table2[[#This Row],[Eng]]&gt;=40,"D","F")))))</f>
        <v/>
      </c>
      <c r="Y57" s="4"/>
      <c r="Z57" s="4" t="str">
        <f>IF(Table2[[#This Row],[Geo]]="","",RANK(Table2[[#This Row],[Geo]],Table2[Geo],0 ))</f>
        <v/>
      </c>
      <c r="AA57" s="6" t="str">
        <f>IF(Table2[[#This Row],[Geo]]="","",IF(Table2[[#This Row],[Geo]]&gt;=80,"A", IF(Table2[[#This Row],[Geo]]&gt;=70,"B", IF(Table2[[#This Row],[Geo]]&gt;=51,"C",IF(Table2[[#This Row],[Geo]]&gt;=40,"D","F")))))</f>
        <v/>
      </c>
      <c r="AB57" s="4"/>
      <c r="AC57" s="4" t="str">
        <f>IF(Table2[[#This Row],[His]]="","",RANK(Table2[[#This Row],[His]],Table2[His],0 ))</f>
        <v/>
      </c>
      <c r="AD57" s="6" t="str">
        <f>IF(Table2[[#This Row],[His]]="","",IF(Table2[[#This Row],[His]]&gt;=80,"A", IF(Table2[[#This Row],[His]]&gt;=70,"B", IF(Table2[[#This Row],[His]]&gt;=51,"C",IF(Table2[[#This Row],[His]]&gt;=40,"D","F")))))</f>
        <v/>
      </c>
      <c r="AE57" s="4"/>
      <c r="AF57" s="4" t="str">
        <f>IF(Table2[[#This Row],[Maths]]="","",RANK(Table2[[#This Row],[Maths]],Table2[Maths],0 ))</f>
        <v/>
      </c>
      <c r="AG57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7" s="4"/>
      <c r="AI57" s="4" t="str">
        <f>IF(Table2[[#This Row],[Phy]]="","",RANK(Table2[[#This Row],[Phy]],Table2[Phy],0 ))</f>
        <v/>
      </c>
      <c r="AJ57" s="6" t="str">
        <f>IF(Table2[[#This Row],[Phy]]="","",IF(Table2[[#This Row],[Phy]]&gt;=80,"A", IF(Table2[[#This Row],[Phy]]&gt;=70,"B", IF(Table2[[#This Row],[Phy]]&gt;=51,"C",IF(Table2[[#This Row],[Phy]]&gt;=40,"D","F")))))</f>
        <v/>
      </c>
      <c r="AK57" s="4"/>
      <c r="AL57" s="4" t="str">
        <f>IF(Table2[[#This Row],[Sod]]="","",RANK(Table2[[#This Row],[Sod]],Table2[Sod],0 ))</f>
        <v/>
      </c>
      <c r="AM57" s="4" t="str">
        <f>IF(Table2[[#This Row],[Sod]]="","",IF(Table2[[#This Row],[Sod]]&gt;=80,"A", IF(Table2[[#This Row],[Sod]]&gt;=70,"B", IF(Table2[[#This Row],[Sod]]&gt;=51,"C",IF(Table2[[#This Row],[Sod]]&gt;=40,"D","F")))))</f>
        <v/>
      </c>
      <c r="AN57" s="4"/>
      <c r="AO57" s="4"/>
    </row>
    <row r="58" spans="1:41" ht="26.25" x14ac:dyDescent="0.4">
      <c r="A58" s="4"/>
      <c r="B58" s="4"/>
      <c r="C58" s="4"/>
      <c r="D58" s="4" t="str">
        <f>IF(Table2[[#This Row],[Agr]] = "","",RANK(Table2[[#This Row],[Agr]],Table2[Agr],0))</f>
        <v/>
      </c>
      <c r="E58" s="6" t="str">
        <f>IF(Table2[[#This Row],[Agr]]="","",IF(Table2[[#This Row],[Agr]]&gt;=80,"A", IF(Table2[[#This Row],[Agr]]&gt;=70,"B", IF(Table2[[#This Row],[Agr]]&gt;=51,"C",IF(Table2[[#This Row],[Agr]]&gt;=40,"D","F")))))</f>
        <v/>
      </c>
      <c r="F58" s="4"/>
      <c r="G58" s="4" t="str">
        <f>IF(Table2[[#This Row],[Bk]] = "", "",RANK(Table2[[#This Row],[Bk]],Table2[Bk],0))</f>
        <v/>
      </c>
      <c r="H58" s="4" t="str">
        <f>IF(Table2[[#This Row],[Bk]]="","",IF(Table2[[#This Row],[Bk]]&gt;=80,"A", IF(Table2[[#This Row],[Bk]]&gt;=70,"B", IF(Table2[[#This Row],[Bk]]&gt;=51,"C",IF(Table2[[#This Row],[Bk]]&gt;=40,"D","F")))))</f>
        <v/>
      </c>
      <c r="I58" s="4"/>
      <c r="J58" s="4" t="str">
        <f>IF(Table2[[#This Row],[Bio]]="","",RANK(Table2[[#This Row],[Bio]],Table2[Bio],0 ))</f>
        <v/>
      </c>
      <c r="K58" s="4" t="str">
        <f>IF(Table2[[#This Row],[Bio]]="","",IF(Table2[[#This Row],[Bio]]&gt;=80,"A", IF(Table2[[#This Row],[Bio]]&gt;=70,"B", IF(Table2[[#This Row],[Bio]]&gt;=51,"C",IF(Table2[[#This Row],[Bio]]&gt;=40,"D","F")))))</f>
        <v/>
      </c>
      <c r="L58" s="4"/>
      <c r="M58" s="4" t="str">
        <f>IF(Table2[[#This Row],[Chem]]="","",RANK(Table2[[#This Row],[Chem]],Table2[Chem],0 ))</f>
        <v/>
      </c>
      <c r="N58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8" s="4"/>
      <c r="P58" s="4"/>
      <c r="Q58" s="4" t="str">
        <f>IF(AND(Table2[[#This Row],[Chi_I]]&lt;&gt;"",Table2[[#This Row],[Chi_II]]&lt;&gt;""),SUM(Table2[[#This Row],[Chi_I]],Table2[[#This Row],[Chi_II]]),"")</f>
        <v/>
      </c>
      <c r="R58" s="4" t="str">
        <f>IF(Table2[[#This Row],[Chi]]="","",RANK(Table2[[#This Row],[Chi]],Table2[Chi],0 ))</f>
        <v/>
      </c>
      <c r="S58" s="4" t="str">
        <f>IF(Table2[[#This Row],[Chi]]="","",IF(Table2[[#This Row],[Chi]]&gt;=80,"A", IF(Table2[[#This Row],[Chi]]&gt;=70,"B", IF(Table2[[#This Row],[Chi]]&gt;=51,"C",IF(Table2[[#This Row],[Chi]]&gt;=40,"D","F")))))</f>
        <v/>
      </c>
      <c r="T58" s="4"/>
      <c r="U58" s="4"/>
      <c r="V58" s="4" t="str">
        <f>IF(AND(Table2[[#This Row],[Eng_I]] = "",Table2[[#This Row],[Eng_I2]]=""),"",((Table2[[#This Row],[Eng_I]]+Table2[[#This Row],[Eng_I2]])/105)*100)</f>
        <v/>
      </c>
      <c r="W58" s="4" t="str">
        <f>IF(Table2[[#This Row],[Eng]]="","",RANK(Table2[[#This Row],[Eng]],Table2[Eng],0 ))</f>
        <v/>
      </c>
      <c r="X58" s="6" t="str">
        <f>IF(Table2[[#This Row],[Eng]]="","",IF(Table2[[#This Row],[Eng]]&gt;=80,"A", IF(Table2[[#This Row],[Eng]]&gt;=70,"B", IF(Table2[[#This Row],[Eng]]&gt;=51,"C",IF(Table2[[#This Row],[Eng]]&gt;=40,"D","F")))))</f>
        <v/>
      </c>
      <c r="Y58" s="4"/>
      <c r="Z58" s="4" t="str">
        <f>IF(Table2[[#This Row],[Geo]]="","",RANK(Table2[[#This Row],[Geo]],Table2[Geo],0 ))</f>
        <v/>
      </c>
      <c r="AA58" s="6" t="str">
        <f>IF(Table2[[#This Row],[Geo]]="","",IF(Table2[[#This Row],[Geo]]&gt;=80,"A", IF(Table2[[#This Row],[Geo]]&gt;=70,"B", IF(Table2[[#This Row],[Geo]]&gt;=51,"C",IF(Table2[[#This Row],[Geo]]&gt;=40,"D","F")))))</f>
        <v/>
      </c>
      <c r="AB58" s="4"/>
      <c r="AC58" s="4" t="str">
        <f>IF(Table2[[#This Row],[His]]="","",RANK(Table2[[#This Row],[His]],Table2[His],0 ))</f>
        <v/>
      </c>
      <c r="AD58" s="6" t="str">
        <f>IF(Table2[[#This Row],[His]]="","",IF(Table2[[#This Row],[His]]&gt;=80,"A", IF(Table2[[#This Row],[His]]&gt;=70,"B", IF(Table2[[#This Row],[His]]&gt;=51,"C",IF(Table2[[#This Row],[His]]&gt;=40,"D","F")))))</f>
        <v/>
      </c>
      <c r="AE58" s="4"/>
      <c r="AF58" s="4" t="str">
        <f>IF(Table2[[#This Row],[Maths]]="","",RANK(Table2[[#This Row],[Maths]],Table2[Maths],0 ))</f>
        <v/>
      </c>
      <c r="AG58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8" s="4"/>
      <c r="AI58" s="4" t="str">
        <f>IF(Table2[[#This Row],[Phy]]="","",RANK(Table2[[#This Row],[Phy]],Table2[Phy],0 ))</f>
        <v/>
      </c>
      <c r="AJ58" s="6" t="str">
        <f>IF(Table2[[#This Row],[Phy]]="","",IF(Table2[[#This Row],[Phy]]&gt;=80,"A", IF(Table2[[#This Row],[Phy]]&gt;=70,"B", IF(Table2[[#This Row],[Phy]]&gt;=51,"C",IF(Table2[[#This Row],[Phy]]&gt;=40,"D","F")))))</f>
        <v/>
      </c>
      <c r="AK58" s="4"/>
      <c r="AL58" s="4" t="str">
        <f>IF(Table2[[#This Row],[Sod]]="","",RANK(Table2[[#This Row],[Sod]],Table2[Sod],0 ))</f>
        <v/>
      </c>
      <c r="AM58" s="4" t="str">
        <f>IF(Table2[[#This Row],[Sod]]="","",IF(Table2[[#This Row],[Sod]]&gt;=80,"A", IF(Table2[[#This Row],[Sod]]&gt;=70,"B", IF(Table2[[#This Row],[Sod]]&gt;=51,"C",IF(Table2[[#This Row],[Sod]]&gt;=40,"D","F")))))</f>
        <v/>
      </c>
      <c r="AN58" s="4"/>
      <c r="AO58" s="4"/>
    </row>
    <row r="59" spans="1:41" ht="26.25" x14ac:dyDescent="0.4">
      <c r="A59" s="4"/>
      <c r="B59" s="4"/>
      <c r="C59" s="4"/>
      <c r="D59" s="4" t="str">
        <f>IF(Table2[[#This Row],[Agr]] = "","",RANK(Table2[[#This Row],[Agr]],Table2[Agr],0))</f>
        <v/>
      </c>
      <c r="E59" s="6" t="str">
        <f>IF(Table2[[#This Row],[Agr]]="","",IF(Table2[[#This Row],[Agr]]&gt;=80,"A", IF(Table2[[#This Row],[Agr]]&gt;=70,"B", IF(Table2[[#This Row],[Agr]]&gt;=51,"C",IF(Table2[[#This Row],[Agr]]&gt;=40,"D","F")))))</f>
        <v/>
      </c>
      <c r="F59" s="4"/>
      <c r="G59" s="4" t="str">
        <f>IF(Table2[[#This Row],[Bk]] = "", "",RANK(Table2[[#This Row],[Bk]],Table2[Bk],0))</f>
        <v/>
      </c>
      <c r="H59" s="4" t="str">
        <f>IF(Table2[[#This Row],[Bk]]="","",IF(Table2[[#This Row],[Bk]]&gt;=80,"A", IF(Table2[[#This Row],[Bk]]&gt;=70,"B", IF(Table2[[#This Row],[Bk]]&gt;=51,"C",IF(Table2[[#This Row],[Bk]]&gt;=40,"D","F")))))</f>
        <v/>
      </c>
      <c r="I59" s="4"/>
      <c r="J59" s="4" t="str">
        <f>IF(Table2[[#This Row],[Bio]]="","",RANK(Table2[[#This Row],[Bio]],Table2[Bio],0 ))</f>
        <v/>
      </c>
      <c r="K59" s="4" t="str">
        <f>IF(Table2[[#This Row],[Bio]]="","",IF(Table2[[#This Row],[Bio]]&gt;=80,"A", IF(Table2[[#This Row],[Bio]]&gt;=70,"B", IF(Table2[[#This Row],[Bio]]&gt;=51,"C",IF(Table2[[#This Row],[Bio]]&gt;=40,"D","F")))))</f>
        <v/>
      </c>
      <c r="L59" s="4"/>
      <c r="M59" s="4" t="str">
        <f>IF(Table2[[#This Row],[Chem]]="","",RANK(Table2[[#This Row],[Chem]],Table2[Chem],0 ))</f>
        <v/>
      </c>
      <c r="N59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59" s="4"/>
      <c r="P59" s="4"/>
      <c r="Q59" s="4" t="str">
        <f>IF(AND(Table2[[#This Row],[Chi_I]]&lt;&gt;"",Table2[[#This Row],[Chi_II]]&lt;&gt;""),SUM(Table2[[#This Row],[Chi_I]],Table2[[#This Row],[Chi_II]]),"")</f>
        <v/>
      </c>
      <c r="R59" s="4" t="str">
        <f>IF(Table2[[#This Row],[Chi]]="","",RANK(Table2[[#This Row],[Chi]],Table2[Chi],0 ))</f>
        <v/>
      </c>
      <c r="S59" s="4" t="str">
        <f>IF(Table2[[#This Row],[Chi]]="","",IF(Table2[[#This Row],[Chi]]&gt;=80,"A", IF(Table2[[#This Row],[Chi]]&gt;=70,"B", IF(Table2[[#This Row],[Chi]]&gt;=51,"C",IF(Table2[[#This Row],[Chi]]&gt;=40,"D","F")))))</f>
        <v/>
      </c>
      <c r="T59" s="4"/>
      <c r="U59" s="4"/>
      <c r="V59" s="4" t="str">
        <f>IF(AND(Table2[[#This Row],[Eng_I]] = "",Table2[[#This Row],[Eng_I2]]=""),"",((Table2[[#This Row],[Eng_I]]+Table2[[#This Row],[Eng_I2]])/105)*100)</f>
        <v/>
      </c>
      <c r="W59" s="4" t="str">
        <f>IF(Table2[[#This Row],[Eng]]="","",RANK(Table2[[#This Row],[Eng]],Table2[Eng],0 ))</f>
        <v/>
      </c>
      <c r="X59" s="6" t="str">
        <f>IF(Table2[[#This Row],[Eng]]="","",IF(Table2[[#This Row],[Eng]]&gt;=80,"A", IF(Table2[[#This Row],[Eng]]&gt;=70,"B", IF(Table2[[#This Row],[Eng]]&gt;=51,"C",IF(Table2[[#This Row],[Eng]]&gt;=40,"D","F")))))</f>
        <v/>
      </c>
      <c r="Y59" s="4"/>
      <c r="Z59" s="4" t="str">
        <f>IF(Table2[[#This Row],[Geo]]="","",RANK(Table2[[#This Row],[Geo]],Table2[Geo],0 ))</f>
        <v/>
      </c>
      <c r="AA59" s="6" t="str">
        <f>IF(Table2[[#This Row],[Geo]]="","",IF(Table2[[#This Row],[Geo]]&gt;=80,"A", IF(Table2[[#This Row],[Geo]]&gt;=70,"B", IF(Table2[[#This Row],[Geo]]&gt;=51,"C",IF(Table2[[#This Row],[Geo]]&gt;=40,"D","F")))))</f>
        <v/>
      </c>
      <c r="AB59" s="4"/>
      <c r="AC59" s="4" t="str">
        <f>IF(Table2[[#This Row],[His]]="","",RANK(Table2[[#This Row],[His]],Table2[His],0 ))</f>
        <v/>
      </c>
      <c r="AD59" s="6" t="str">
        <f>IF(Table2[[#This Row],[His]]="","",IF(Table2[[#This Row],[His]]&gt;=80,"A", IF(Table2[[#This Row],[His]]&gt;=70,"B", IF(Table2[[#This Row],[His]]&gt;=51,"C",IF(Table2[[#This Row],[His]]&gt;=40,"D","F")))))</f>
        <v/>
      </c>
      <c r="AE59" s="4"/>
      <c r="AF59" s="4" t="str">
        <f>IF(Table2[[#This Row],[Maths]]="","",RANK(Table2[[#This Row],[Maths]],Table2[Maths],0 ))</f>
        <v/>
      </c>
      <c r="AG59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9" s="4"/>
      <c r="AI59" s="4" t="str">
        <f>IF(Table2[[#This Row],[Phy]]="","",RANK(Table2[[#This Row],[Phy]],Table2[Phy],0 ))</f>
        <v/>
      </c>
      <c r="AJ59" s="6" t="str">
        <f>IF(Table2[[#This Row],[Phy]]="","",IF(Table2[[#This Row],[Phy]]&gt;=80,"A", IF(Table2[[#This Row],[Phy]]&gt;=70,"B", IF(Table2[[#This Row],[Phy]]&gt;=51,"C",IF(Table2[[#This Row],[Phy]]&gt;=40,"D","F")))))</f>
        <v/>
      </c>
      <c r="AK59" s="4"/>
      <c r="AL59" s="4" t="str">
        <f>IF(Table2[[#This Row],[Sod]]="","",RANK(Table2[[#This Row],[Sod]],Table2[Sod],0 ))</f>
        <v/>
      </c>
      <c r="AM59" s="4" t="str">
        <f>IF(Table2[[#This Row],[Sod]]="","",IF(Table2[[#This Row],[Sod]]&gt;=80,"A", IF(Table2[[#This Row],[Sod]]&gt;=70,"B", IF(Table2[[#This Row],[Sod]]&gt;=51,"C",IF(Table2[[#This Row],[Sod]]&gt;=40,"D","F")))))</f>
        <v/>
      </c>
      <c r="AN59" s="4"/>
      <c r="AO59" s="4"/>
    </row>
    <row r="60" spans="1:41" ht="26.25" x14ac:dyDescent="0.4">
      <c r="A60" s="4"/>
      <c r="B60" s="4"/>
      <c r="C60" s="4"/>
      <c r="D60" s="4" t="str">
        <f>IF(Table2[[#This Row],[Agr]] = "","",RANK(Table2[[#This Row],[Agr]],Table2[Agr],0))</f>
        <v/>
      </c>
      <c r="E60" s="6" t="str">
        <f>IF(Table2[[#This Row],[Agr]]="","",IF(Table2[[#This Row],[Agr]]&gt;=80,"A", IF(Table2[[#This Row],[Agr]]&gt;=70,"B", IF(Table2[[#This Row],[Agr]]&gt;=51,"C",IF(Table2[[#This Row],[Agr]]&gt;=40,"D","F")))))</f>
        <v/>
      </c>
      <c r="F60" s="4"/>
      <c r="G60" s="4" t="str">
        <f>IF(Table2[[#This Row],[Bk]] = "", "",RANK(Table2[[#This Row],[Bk]],Table2[Bk],0))</f>
        <v/>
      </c>
      <c r="H60" s="4" t="str">
        <f>IF(Table2[[#This Row],[Bk]]="","",IF(Table2[[#This Row],[Bk]]&gt;=80,"A", IF(Table2[[#This Row],[Bk]]&gt;=70,"B", IF(Table2[[#This Row],[Bk]]&gt;=51,"C",IF(Table2[[#This Row],[Bk]]&gt;=40,"D","F")))))</f>
        <v/>
      </c>
      <c r="I60" s="4"/>
      <c r="J60" s="4" t="str">
        <f>IF(Table2[[#This Row],[Bio]]="","",RANK(Table2[[#This Row],[Bio]],Table2[Bio],0 ))</f>
        <v/>
      </c>
      <c r="K60" s="4" t="str">
        <f>IF(Table2[[#This Row],[Bio]]="","",IF(Table2[[#This Row],[Bio]]&gt;=80,"A", IF(Table2[[#This Row],[Bio]]&gt;=70,"B", IF(Table2[[#This Row],[Bio]]&gt;=51,"C",IF(Table2[[#This Row],[Bio]]&gt;=40,"D","F")))))</f>
        <v/>
      </c>
      <c r="L60" s="4"/>
      <c r="M60" s="4" t="str">
        <f>IF(Table2[[#This Row],[Chem]]="","",RANK(Table2[[#This Row],[Chem]],Table2[Chem],0 ))</f>
        <v/>
      </c>
      <c r="N60" s="4" t="str">
        <f>IF(Table2[[#This Row],[Chem]]="","",IF(Table2[[#This Row],[Chem]]&gt;=80,"A", IF(Table2[[#This Row],[Chem]]&gt;=70,"B", IF(Table2[[#This Row],[Chem]]&gt;=51,"C",IF(Table2[[#This Row],[Chem]]&gt;=40,"D","F")))))</f>
        <v/>
      </c>
      <c r="O60" s="4"/>
      <c r="P60" s="4"/>
      <c r="Q60" s="4" t="str">
        <f>IF(AND(Table2[[#This Row],[Chi_I]]&lt;&gt;"",Table2[[#This Row],[Chi_II]]&lt;&gt;""),SUM(Table2[[#This Row],[Chi_I]],Table2[[#This Row],[Chi_II]]),"")</f>
        <v/>
      </c>
      <c r="R60" s="4" t="str">
        <f>IF(Table2[[#This Row],[Chi]]="","",RANK(Table2[[#This Row],[Chi]],Table2[Chi],0 ))</f>
        <v/>
      </c>
      <c r="S60" s="4" t="str">
        <f>IF(Table2[[#This Row],[Chi]]="","",IF(Table2[[#This Row],[Chi]]&gt;=80,"A", IF(Table2[[#This Row],[Chi]]&gt;=70,"B", IF(Table2[[#This Row],[Chi]]&gt;=51,"C",IF(Table2[[#This Row],[Chi]]&gt;=40,"D","F")))))</f>
        <v/>
      </c>
      <c r="T60" s="4"/>
      <c r="U60" s="4"/>
      <c r="V60" s="4" t="str">
        <f>IF(AND(Table2[[#This Row],[Eng_I]] = "",Table2[[#This Row],[Eng_I2]]=""),"",((Table2[[#This Row],[Eng_I]]+Table2[[#This Row],[Eng_I2]])/105)*100)</f>
        <v/>
      </c>
      <c r="W60" s="4" t="str">
        <f>IF(Table2[[#This Row],[Eng]]="","",RANK(Table2[[#This Row],[Eng]],Table2[Eng],0 ))</f>
        <v/>
      </c>
      <c r="X60" s="6" t="str">
        <f>IF(Table2[[#This Row],[Eng]]="","",IF(Table2[[#This Row],[Eng]]&gt;=80,"A", IF(Table2[[#This Row],[Eng]]&gt;=70,"B", IF(Table2[[#This Row],[Eng]]&gt;=51,"C",IF(Table2[[#This Row],[Eng]]&gt;=40,"D","F")))))</f>
        <v/>
      </c>
      <c r="Y60" s="4"/>
      <c r="Z60" s="4" t="str">
        <f>IF(Table2[[#This Row],[Geo]]="","",RANK(Table2[[#This Row],[Geo]],Table2[Geo],0 ))</f>
        <v/>
      </c>
      <c r="AA60" s="6" t="str">
        <f>IF(Table2[[#This Row],[Geo]]="","",IF(Table2[[#This Row],[Geo]]&gt;=80,"A", IF(Table2[[#This Row],[Geo]]&gt;=70,"B", IF(Table2[[#This Row],[Geo]]&gt;=51,"C",IF(Table2[[#This Row],[Geo]]&gt;=40,"D","F")))))</f>
        <v/>
      </c>
      <c r="AB60" s="4"/>
      <c r="AC60" s="4" t="str">
        <f>IF(Table2[[#This Row],[His]]="","",RANK(Table2[[#This Row],[His]],Table2[His],0 ))</f>
        <v/>
      </c>
      <c r="AD60" s="6" t="str">
        <f>IF(Table2[[#This Row],[His]]="","",IF(Table2[[#This Row],[His]]&gt;=80,"A", IF(Table2[[#This Row],[His]]&gt;=70,"B", IF(Table2[[#This Row],[His]]&gt;=51,"C",IF(Table2[[#This Row],[His]]&gt;=40,"D","F")))))</f>
        <v/>
      </c>
      <c r="AE60" s="4"/>
      <c r="AF60" s="4" t="str">
        <f>IF(Table2[[#This Row],[Maths]]="","",RANK(Table2[[#This Row],[Maths]],Table2[Maths],0 ))</f>
        <v/>
      </c>
      <c r="AG60" s="6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60" s="4"/>
      <c r="AI60" s="4" t="str">
        <f>IF(Table2[[#This Row],[Phy]]="","",RANK(Table2[[#This Row],[Phy]],Table2[Phy],0 ))</f>
        <v/>
      </c>
      <c r="AJ60" s="6" t="str">
        <f>IF(Table2[[#This Row],[Phy]]="","",IF(Table2[[#This Row],[Phy]]&gt;=80,"A", IF(Table2[[#This Row],[Phy]]&gt;=70,"B", IF(Table2[[#This Row],[Phy]]&gt;=51,"C",IF(Table2[[#This Row],[Phy]]&gt;=40,"D","F")))))</f>
        <v/>
      </c>
      <c r="AK60" s="4"/>
      <c r="AL60" s="4" t="str">
        <f>IF(Table2[[#This Row],[Sod]]="","",RANK(Table2[[#This Row],[Sod]],Table2[Sod],0 ))</f>
        <v/>
      </c>
      <c r="AM60" s="4" t="str">
        <f>IF(Table2[[#This Row],[Sod]]="","",IF(Table2[[#This Row],[Sod]]&gt;=80,"A", IF(Table2[[#This Row],[Sod]]&gt;=70,"B", IF(Table2[[#This Row],[Sod]]&gt;=51,"C",IF(Table2[[#This Row],[Sod]]&gt;=40,"D","F")))))</f>
        <v/>
      </c>
      <c r="AN60" s="4"/>
      <c r="AO6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46E3-13D8-4992-9441-ABC9A0046FE0}">
  <dimension ref="A1:Z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5" x14ac:dyDescent="0.25"/>
  <cols>
    <col min="1" max="1" width="25" customWidth="1"/>
    <col min="2" max="2" width="29.7109375" customWidth="1"/>
    <col min="3" max="3" width="10.42578125" bestFit="1" customWidth="1"/>
    <col min="4" max="4" width="12.5703125" bestFit="1" customWidth="1"/>
    <col min="5" max="5" width="10.28515625" bestFit="1" customWidth="1"/>
    <col min="6" max="6" width="11.42578125" bestFit="1" customWidth="1"/>
    <col min="7" max="7" width="14" bestFit="1" customWidth="1"/>
    <col min="8" max="8" width="15.140625" bestFit="1" customWidth="1"/>
    <col min="9" max="9" width="10.28515625" bestFit="1" customWidth="1"/>
    <col min="10" max="10" width="11.42578125" bestFit="1" customWidth="1"/>
    <col min="11" max="11" width="12.5703125" bestFit="1" customWidth="1"/>
    <col min="12" max="12" width="10.85546875" bestFit="1" customWidth="1"/>
    <col min="13" max="13" width="12" bestFit="1" customWidth="1"/>
    <col min="14" max="14" width="13.140625" bestFit="1" customWidth="1"/>
    <col min="15" max="15" width="11.140625" bestFit="1" customWidth="1"/>
    <col min="16" max="16" width="12.28515625" bestFit="1" customWidth="1"/>
    <col min="17" max="17" width="9.85546875" bestFit="1" customWidth="1"/>
    <col min="18" max="18" width="11" bestFit="1" customWidth="1"/>
    <col min="19" max="19" width="14.5703125" bestFit="1" customWidth="1"/>
    <col min="20" max="20" width="15.7109375" bestFit="1" customWidth="1"/>
    <col min="21" max="21" width="10.7109375" bestFit="1" customWidth="1"/>
    <col min="22" max="22" width="11.85546875" bestFit="1" customWidth="1"/>
    <col min="23" max="23" width="10.85546875" bestFit="1" customWidth="1"/>
    <col min="24" max="24" width="12" bestFit="1" customWidth="1"/>
    <col min="26" max="26" width="10.28515625" bestFit="1" customWidth="1"/>
  </cols>
  <sheetData>
    <row r="1" spans="1:26" ht="31.5" customHeight="1" x14ac:dyDescent="0.25">
      <c r="A1" s="3" t="s">
        <v>0</v>
      </c>
      <c r="B1" s="3" t="s">
        <v>1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14</v>
      </c>
      <c r="J1" s="3" t="s">
        <v>15</v>
      </c>
      <c r="K1" s="3" t="s">
        <v>47</v>
      </c>
      <c r="L1" s="3" t="s">
        <v>19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</row>
    <row r="2" spans="1:26" ht="26.25" x14ac:dyDescent="0.4">
      <c r="A2" s="4" t="s">
        <v>100</v>
      </c>
      <c r="B2" s="4" t="s">
        <v>84</v>
      </c>
      <c r="C2" s="4">
        <v>80</v>
      </c>
      <c r="D2" s="4">
        <v>35</v>
      </c>
      <c r="E2" s="4">
        <v>89</v>
      </c>
      <c r="F2" s="4">
        <v>24</v>
      </c>
      <c r="G2" s="4"/>
      <c r="H2" s="4"/>
      <c r="I2" s="4">
        <v>44</v>
      </c>
      <c r="J2" s="4">
        <v>60</v>
      </c>
      <c r="K2" s="4">
        <v>60</v>
      </c>
      <c r="L2" s="4">
        <v>53</v>
      </c>
      <c r="M2" s="4">
        <v>37</v>
      </c>
      <c r="N2" s="4">
        <v>59</v>
      </c>
      <c r="O2" s="4">
        <v>87</v>
      </c>
      <c r="P2" s="4"/>
      <c r="Q2" s="4">
        <v>77</v>
      </c>
      <c r="R2" s="4"/>
      <c r="S2" s="4">
        <v>30</v>
      </c>
      <c r="T2" s="4">
        <v>40</v>
      </c>
      <c r="U2" s="4"/>
      <c r="V2" s="4"/>
      <c r="W2" s="4"/>
      <c r="X2" s="4"/>
      <c r="Y2" s="4"/>
      <c r="Z2" s="4"/>
    </row>
    <row r="3" spans="1:26" ht="26.25" x14ac:dyDescent="0.4">
      <c r="A3" s="4" t="s">
        <v>114</v>
      </c>
      <c r="B3" s="4" t="s">
        <v>115</v>
      </c>
      <c r="C3" s="4">
        <v>25</v>
      </c>
      <c r="D3" s="4">
        <v>19</v>
      </c>
      <c r="E3" s="4">
        <v>14</v>
      </c>
      <c r="F3" s="4">
        <v>11</v>
      </c>
      <c r="G3" s="4"/>
      <c r="H3" s="4"/>
      <c r="I3" s="4">
        <v>43</v>
      </c>
      <c r="J3" s="4">
        <v>53</v>
      </c>
      <c r="K3" s="4">
        <v>48</v>
      </c>
      <c r="L3" s="4">
        <v>29</v>
      </c>
      <c r="M3" s="4">
        <v>14</v>
      </c>
      <c r="N3" s="4">
        <v>20</v>
      </c>
      <c r="O3" s="4">
        <v>37</v>
      </c>
      <c r="P3" s="4"/>
      <c r="Q3" s="4"/>
      <c r="R3" s="4"/>
      <c r="S3" s="4">
        <v>13</v>
      </c>
      <c r="T3" s="4">
        <v>13</v>
      </c>
      <c r="U3" s="4"/>
      <c r="V3" s="4"/>
      <c r="W3" s="4">
        <v>38</v>
      </c>
      <c r="X3" s="4"/>
      <c r="Y3" s="4">
        <v>21</v>
      </c>
      <c r="Z3" s="4">
        <v>14</v>
      </c>
    </row>
    <row r="4" spans="1:26" ht="26.25" x14ac:dyDescent="0.4">
      <c r="A4" s="4" t="s">
        <v>76</v>
      </c>
      <c r="B4" s="4" t="s">
        <v>77</v>
      </c>
      <c r="C4" s="4">
        <v>20</v>
      </c>
      <c r="D4" s="4">
        <v>3</v>
      </c>
      <c r="E4" s="4">
        <v>6</v>
      </c>
      <c r="F4" s="4">
        <v>5</v>
      </c>
      <c r="G4" s="4"/>
      <c r="H4" s="4"/>
      <c r="I4" s="4">
        <v>29</v>
      </c>
      <c r="J4" s="4">
        <v>15</v>
      </c>
      <c r="K4" s="4">
        <v>18</v>
      </c>
      <c r="L4" s="4">
        <v>18</v>
      </c>
      <c r="M4" s="4">
        <v>15</v>
      </c>
      <c r="N4" s="4">
        <v>13</v>
      </c>
      <c r="O4" s="4">
        <v>22</v>
      </c>
      <c r="P4" s="4"/>
      <c r="Q4" s="4"/>
      <c r="R4" s="4"/>
      <c r="S4" s="4"/>
      <c r="T4" s="4"/>
      <c r="U4" s="4"/>
      <c r="V4" s="4"/>
      <c r="W4" s="4">
        <v>29</v>
      </c>
      <c r="X4" s="4"/>
      <c r="Y4" s="4"/>
      <c r="Z4" s="4"/>
    </row>
    <row r="5" spans="1:26" ht="26.25" x14ac:dyDescent="0.4">
      <c r="A5" s="4" t="s">
        <v>76</v>
      </c>
      <c r="B5" s="4" t="s">
        <v>109</v>
      </c>
      <c r="C5" s="4">
        <v>64</v>
      </c>
      <c r="D5" s="4">
        <v>34</v>
      </c>
      <c r="E5" s="4">
        <v>88</v>
      </c>
      <c r="F5" s="4">
        <v>33</v>
      </c>
      <c r="G5" s="4"/>
      <c r="H5" s="4"/>
      <c r="I5" s="4"/>
      <c r="J5" s="4"/>
      <c r="K5" s="4"/>
      <c r="L5" s="4">
        <v>48</v>
      </c>
      <c r="M5" s="4">
        <v>30</v>
      </c>
      <c r="N5" s="4">
        <v>50</v>
      </c>
      <c r="O5" s="4">
        <v>80</v>
      </c>
      <c r="P5" s="4"/>
      <c r="Q5" s="4">
        <v>72</v>
      </c>
      <c r="R5" s="4"/>
      <c r="S5" s="4">
        <v>76</v>
      </c>
      <c r="T5" s="4">
        <v>55</v>
      </c>
      <c r="U5" s="4"/>
      <c r="V5" s="4"/>
      <c r="W5" s="4">
        <v>65</v>
      </c>
      <c r="X5" s="4"/>
      <c r="Y5" s="4">
        <v>32</v>
      </c>
      <c r="Z5" s="4">
        <v>86</v>
      </c>
    </row>
    <row r="6" spans="1:26" ht="26.25" x14ac:dyDescent="0.4">
      <c r="A6" s="4" t="s">
        <v>66</v>
      </c>
      <c r="B6" s="4" t="s">
        <v>67</v>
      </c>
      <c r="C6" s="4">
        <v>14</v>
      </c>
      <c r="D6" s="4">
        <v>0</v>
      </c>
      <c r="E6" s="4">
        <v>16</v>
      </c>
      <c r="F6" s="4">
        <v>9</v>
      </c>
      <c r="G6" s="4">
        <v>21</v>
      </c>
      <c r="H6" s="4">
        <v>7</v>
      </c>
      <c r="I6" s="4">
        <v>24</v>
      </c>
      <c r="J6" s="4">
        <v>24</v>
      </c>
      <c r="K6" s="4">
        <v>38</v>
      </c>
      <c r="L6" s="4">
        <v>22</v>
      </c>
      <c r="M6" s="4">
        <v>12</v>
      </c>
      <c r="N6" s="4">
        <v>14</v>
      </c>
      <c r="O6" s="4"/>
      <c r="P6" s="4"/>
      <c r="Q6" s="4"/>
      <c r="R6" s="4"/>
      <c r="S6" s="4">
        <v>18</v>
      </c>
      <c r="T6" s="4">
        <v>19</v>
      </c>
      <c r="U6" s="4">
        <v>9</v>
      </c>
      <c r="V6" s="4">
        <v>17</v>
      </c>
      <c r="W6" s="4"/>
      <c r="X6" s="4"/>
      <c r="Y6" s="4"/>
      <c r="Z6" s="4"/>
    </row>
    <row r="7" spans="1:26" ht="26.25" x14ac:dyDescent="0.4">
      <c r="A7" s="4" t="s">
        <v>89</v>
      </c>
      <c r="B7" s="4" t="s">
        <v>90</v>
      </c>
      <c r="C7" s="4">
        <v>16</v>
      </c>
      <c r="D7" s="4">
        <v>6</v>
      </c>
      <c r="E7" s="4">
        <v>8</v>
      </c>
      <c r="F7" s="4">
        <v>8</v>
      </c>
      <c r="G7" s="4">
        <v>8</v>
      </c>
      <c r="H7" s="4">
        <v>3</v>
      </c>
      <c r="I7" s="4">
        <v>19</v>
      </c>
      <c r="J7" s="4">
        <v>37</v>
      </c>
      <c r="K7" s="4">
        <v>26</v>
      </c>
      <c r="L7" s="4">
        <v>15</v>
      </c>
      <c r="M7" s="4">
        <v>12</v>
      </c>
      <c r="N7" s="4">
        <v>7</v>
      </c>
      <c r="O7" s="4"/>
      <c r="P7" s="4"/>
      <c r="Q7" s="4"/>
      <c r="R7" s="4"/>
      <c r="S7" s="4">
        <v>5</v>
      </c>
      <c r="T7" s="4">
        <v>4</v>
      </c>
      <c r="U7" s="4">
        <v>1</v>
      </c>
      <c r="V7" s="4">
        <v>8</v>
      </c>
      <c r="W7" s="4">
        <v>19</v>
      </c>
      <c r="X7" s="4"/>
      <c r="Y7" s="4"/>
      <c r="Z7" s="4"/>
    </row>
    <row r="8" spans="1:26" ht="26.25" x14ac:dyDescent="0.4">
      <c r="A8" s="4" t="s">
        <v>64</v>
      </c>
      <c r="B8" s="4" t="s">
        <v>65</v>
      </c>
      <c r="C8" s="4">
        <v>64</v>
      </c>
      <c r="D8" s="4">
        <v>27</v>
      </c>
      <c r="E8" s="4">
        <v>76</v>
      </c>
      <c r="F8" s="4">
        <v>22</v>
      </c>
      <c r="G8" s="4">
        <v>64</v>
      </c>
      <c r="H8" s="4">
        <v>11</v>
      </c>
      <c r="I8" s="4">
        <v>26</v>
      </c>
      <c r="J8" s="4">
        <v>58</v>
      </c>
      <c r="K8" s="4">
        <v>46</v>
      </c>
      <c r="L8" s="4">
        <v>47</v>
      </c>
      <c r="M8" s="4">
        <v>24</v>
      </c>
      <c r="N8" s="4">
        <v>49</v>
      </c>
      <c r="O8" s="4"/>
      <c r="P8" s="4"/>
      <c r="Q8" s="4"/>
      <c r="R8" s="4"/>
      <c r="S8" s="4">
        <v>27</v>
      </c>
      <c r="T8" s="4">
        <v>40</v>
      </c>
      <c r="U8" s="4"/>
      <c r="V8" s="4"/>
      <c r="W8" s="4"/>
      <c r="X8" s="4"/>
      <c r="Y8" s="4">
        <v>22</v>
      </c>
      <c r="Z8" s="4">
        <v>29</v>
      </c>
    </row>
    <row r="9" spans="1:26" ht="26.25" x14ac:dyDescent="0.4">
      <c r="A9" s="4" t="s">
        <v>83</v>
      </c>
      <c r="B9" s="4" t="s">
        <v>84</v>
      </c>
      <c r="C9" s="4">
        <v>60</v>
      </c>
      <c r="D9" s="4">
        <v>24</v>
      </c>
      <c r="E9" s="4">
        <v>65</v>
      </c>
      <c r="F9" s="4">
        <v>16</v>
      </c>
      <c r="G9" s="4"/>
      <c r="H9" s="4"/>
      <c r="I9" s="4"/>
      <c r="J9" s="4"/>
      <c r="K9" s="4"/>
      <c r="L9" s="4">
        <v>24</v>
      </c>
      <c r="M9" s="4">
        <v>24</v>
      </c>
      <c r="N9" s="4">
        <v>37</v>
      </c>
      <c r="O9" s="4">
        <v>75</v>
      </c>
      <c r="P9" s="4"/>
      <c r="Q9" s="4">
        <v>64</v>
      </c>
      <c r="R9" s="4"/>
      <c r="S9" s="4">
        <v>40</v>
      </c>
      <c r="T9" s="4">
        <v>19</v>
      </c>
      <c r="U9" s="4"/>
      <c r="V9" s="4"/>
      <c r="W9" s="4">
        <v>61</v>
      </c>
      <c r="X9" s="4"/>
      <c r="Y9" s="4"/>
      <c r="Z9" s="4"/>
    </row>
    <row r="10" spans="1:26" ht="26.25" x14ac:dyDescent="0.4">
      <c r="A10" s="4" t="s">
        <v>107</v>
      </c>
      <c r="B10" s="4" t="s">
        <v>108</v>
      </c>
      <c r="C10" s="4">
        <v>21</v>
      </c>
      <c r="D10" s="4">
        <v>7</v>
      </c>
      <c r="E10" s="4">
        <v>11</v>
      </c>
      <c r="F10" s="4">
        <v>2</v>
      </c>
      <c r="G10" s="4"/>
      <c r="H10" s="4"/>
      <c r="I10" s="4">
        <v>23</v>
      </c>
      <c r="J10" s="4">
        <v>28</v>
      </c>
      <c r="K10" s="4">
        <v>21</v>
      </c>
      <c r="L10" s="4">
        <v>14</v>
      </c>
      <c r="M10" s="4">
        <v>6</v>
      </c>
      <c r="N10" s="4">
        <v>9</v>
      </c>
      <c r="O10" s="4">
        <v>21</v>
      </c>
      <c r="P10" s="4"/>
      <c r="Q10" s="4"/>
      <c r="R10" s="4"/>
      <c r="S10" s="4">
        <v>2</v>
      </c>
      <c r="T10" s="4">
        <v>8</v>
      </c>
      <c r="U10" s="4"/>
      <c r="V10" s="4"/>
      <c r="W10" s="4">
        <v>25</v>
      </c>
      <c r="X10" s="4"/>
      <c r="Y10" s="4"/>
      <c r="Z10" s="4"/>
    </row>
    <row r="11" spans="1:26" ht="26.25" x14ac:dyDescent="0.4">
      <c r="A11" s="4" t="s">
        <v>68</v>
      </c>
      <c r="B11" s="4" t="s">
        <v>69</v>
      </c>
      <c r="C11" s="4">
        <v>50</v>
      </c>
      <c r="D11" s="4">
        <v>25</v>
      </c>
      <c r="E11" s="4">
        <v>63</v>
      </c>
      <c r="F11" s="4">
        <v>10</v>
      </c>
      <c r="G11" s="4"/>
      <c r="H11" s="4"/>
      <c r="I11" s="4">
        <v>33</v>
      </c>
      <c r="J11" s="4">
        <v>44</v>
      </c>
      <c r="K11" s="4">
        <v>37</v>
      </c>
      <c r="L11" s="4">
        <v>43</v>
      </c>
      <c r="M11" s="4">
        <v>23</v>
      </c>
      <c r="N11" s="4">
        <v>23</v>
      </c>
      <c r="O11" s="4">
        <v>66</v>
      </c>
      <c r="P11" s="4"/>
      <c r="Q11" s="4"/>
      <c r="R11" s="4"/>
      <c r="S11" s="4">
        <v>26</v>
      </c>
      <c r="T11" s="4">
        <v>15</v>
      </c>
      <c r="U11" s="4"/>
      <c r="V11" s="4"/>
      <c r="W11" s="4">
        <v>56</v>
      </c>
      <c r="X11" s="4"/>
      <c r="Y11" s="4"/>
      <c r="Z11" s="4"/>
    </row>
    <row r="12" spans="1:26" ht="26.25" x14ac:dyDescent="0.4">
      <c r="A12" s="4" t="s">
        <v>87</v>
      </c>
      <c r="B12" s="4" t="s">
        <v>88</v>
      </c>
      <c r="C12" s="4">
        <v>17</v>
      </c>
      <c r="D12" s="4">
        <v>12</v>
      </c>
      <c r="E12" s="4">
        <v>13</v>
      </c>
      <c r="F12" s="4">
        <v>2</v>
      </c>
      <c r="G12" s="4"/>
      <c r="H12" s="4"/>
      <c r="I12" s="4">
        <v>24</v>
      </c>
      <c r="J12" s="4">
        <v>29</v>
      </c>
      <c r="K12" s="4">
        <v>26</v>
      </c>
      <c r="L12" s="4">
        <v>18</v>
      </c>
      <c r="M12" s="4">
        <v>24</v>
      </c>
      <c r="N12" s="4">
        <v>15</v>
      </c>
      <c r="O12" s="4">
        <v>21</v>
      </c>
      <c r="P12" s="4"/>
      <c r="Q12" s="4"/>
      <c r="R12" s="4"/>
      <c r="S12" s="4">
        <v>0</v>
      </c>
      <c r="T12" s="4">
        <v>0</v>
      </c>
      <c r="U12" s="4"/>
      <c r="V12" s="4"/>
      <c r="W12" s="4">
        <v>35</v>
      </c>
      <c r="X12" s="4"/>
      <c r="Y12" s="4">
        <v>19</v>
      </c>
      <c r="Z12" s="4">
        <v>14</v>
      </c>
    </row>
    <row r="13" spans="1:26" ht="26.25" x14ac:dyDescent="0.4">
      <c r="A13" s="4" t="s">
        <v>74</v>
      </c>
      <c r="B13" s="4" t="s">
        <v>75</v>
      </c>
      <c r="C13" s="4">
        <v>50</v>
      </c>
      <c r="D13" s="4">
        <v>19</v>
      </c>
      <c r="E13" s="4">
        <v>44</v>
      </c>
      <c r="F13" s="4">
        <v>7</v>
      </c>
      <c r="G13" s="4"/>
      <c r="H13" s="4"/>
      <c r="I13" s="4">
        <v>13</v>
      </c>
      <c r="J13" s="4">
        <v>29</v>
      </c>
      <c r="K13" s="4">
        <v>25</v>
      </c>
      <c r="L13" s="4">
        <v>44</v>
      </c>
      <c r="M13" s="4">
        <v>15</v>
      </c>
      <c r="N13" s="4">
        <v>20</v>
      </c>
      <c r="O13" s="4">
        <v>55</v>
      </c>
      <c r="P13" s="4"/>
      <c r="Q13" s="4">
        <v>44</v>
      </c>
      <c r="R13" s="4"/>
      <c r="S13" s="4">
        <v>7</v>
      </c>
      <c r="T13" s="4">
        <v>8</v>
      </c>
      <c r="U13" s="4"/>
      <c r="V13" s="4"/>
      <c r="W13" s="4">
        <v>56</v>
      </c>
      <c r="X13" s="4"/>
      <c r="Y13" s="4"/>
      <c r="Z13" s="4"/>
    </row>
    <row r="14" spans="1:26" ht="26.25" x14ac:dyDescent="0.4">
      <c r="A14" s="4" t="s">
        <v>105</v>
      </c>
      <c r="B14" s="4" t="s">
        <v>106</v>
      </c>
      <c r="C14" s="4"/>
      <c r="D14" s="4"/>
      <c r="E14" s="4">
        <v>7</v>
      </c>
      <c r="F14" s="4"/>
      <c r="G14" s="4"/>
      <c r="H14" s="4"/>
      <c r="I14" s="4">
        <v>15</v>
      </c>
      <c r="J14" s="4">
        <v>26</v>
      </c>
      <c r="K14" s="4">
        <v>27</v>
      </c>
      <c r="L14" s="4">
        <v>24</v>
      </c>
      <c r="M14" s="4">
        <v>28</v>
      </c>
      <c r="N14" s="4">
        <v>14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v>18</v>
      </c>
      <c r="Z14" s="4"/>
    </row>
    <row r="15" spans="1:26" ht="26.25" x14ac:dyDescent="0.4">
      <c r="A15" s="4" t="s">
        <v>91</v>
      </c>
      <c r="B15" s="4" t="s">
        <v>92</v>
      </c>
      <c r="C15" s="4">
        <v>35</v>
      </c>
      <c r="D15" s="4">
        <v>20</v>
      </c>
      <c r="E15" s="4">
        <v>11</v>
      </c>
      <c r="F15" s="4">
        <v>3</v>
      </c>
      <c r="G15" s="4"/>
      <c r="H15" s="4"/>
      <c r="I15" s="4">
        <v>28</v>
      </c>
      <c r="J15" s="4">
        <v>45</v>
      </c>
      <c r="K15" s="4">
        <v>32</v>
      </c>
      <c r="L15" s="4">
        <v>26</v>
      </c>
      <c r="M15" s="4">
        <v>17</v>
      </c>
      <c r="N15" s="4">
        <v>24</v>
      </c>
      <c r="O15" s="4"/>
      <c r="P15" s="4"/>
      <c r="Q15" s="4">
        <v>48</v>
      </c>
      <c r="R15" s="4"/>
      <c r="S15" s="4">
        <v>2</v>
      </c>
      <c r="T15" s="4">
        <v>8</v>
      </c>
      <c r="U15" s="4"/>
      <c r="V15" s="4"/>
      <c r="W15" s="4">
        <v>40</v>
      </c>
      <c r="X15" s="4"/>
      <c r="Y15" s="4"/>
      <c r="Z15" s="4"/>
    </row>
    <row r="16" spans="1:26" ht="26.25" x14ac:dyDescent="0.4">
      <c r="A16" s="4" t="s">
        <v>101</v>
      </c>
      <c r="B16" s="4" t="s">
        <v>102</v>
      </c>
      <c r="C16" s="4">
        <v>19</v>
      </c>
      <c r="D16" s="4">
        <v>0</v>
      </c>
      <c r="E16" s="4">
        <v>11</v>
      </c>
      <c r="F16" s="4"/>
      <c r="G16" s="4"/>
      <c r="H16" s="4"/>
      <c r="I16" s="4"/>
      <c r="J16" s="4"/>
      <c r="K16" s="4"/>
      <c r="L16" s="4">
        <v>16</v>
      </c>
      <c r="M16" s="4">
        <v>10</v>
      </c>
      <c r="N16" s="4">
        <v>7</v>
      </c>
      <c r="O16" s="4">
        <v>23</v>
      </c>
      <c r="P16" s="4"/>
      <c r="Q16" s="4"/>
      <c r="R16" s="4"/>
      <c r="S16" s="4">
        <v>0</v>
      </c>
      <c r="T16" s="4">
        <v>6</v>
      </c>
      <c r="U16" s="4"/>
      <c r="V16" s="4"/>
      <c r="W16" s="4">
        <v>35</v>
      </c>
      <c r="X16" s="4"/>
      <c r="Y16" s="4"/>
      <c r="Z16" s="4"/>
    </row>
    <row r="17" spans="1:26" ht="26.25" x14ac:dyDescent="0.4">
      <c r="A17" s="4" t="s">
        <v>79</v>
      </c>
      <c r="B17" s="4" t="s">
        <v>80</v>
      </c>
      <c r="C17" s="4">
        <v>47</v>
      </c>
      <c r="D17" s="4">
        <v>13</v>
      </c>
      <c r="E17" s="4">
        <v>66</v>
      </c>
      <c r="F17" s="4">
        <v>4</v>
      </c>
      <c r="G17" s="4"/>
      <c r="H17" s="4"/>
      <c r="I17" s="4">
        <v>29</v>
      </c>
      <c r="J17" s="4">
        <v>39</v>
      </c>
      <c r="K17" s="4">
        <v>38</v>
      </c>
      <c r="L17" s="4">
        <v>35</v>
      </c>
      <c r="M17" s="4">
        <v>22</v>
      </c>
      <c r="N17" s="4">
        <v>45</v>
      </c>
      <c r="O17" s="4">
        <v>55</v>
      </c>
      <c r="P17" s="4"/>
      <c r="Q17" s="4">
        <v>45</v>
      </c>
      <c r="R17" s="4"/>
      <c r="S17" s="4">
        <v>1</v>
      </c>
      <c r="T17" s="4">
        <v>12</v>
      </c>
      <c r="U17" s="4"/>
      <c r="V17" s="4"/>
      <c r="W17" s="4">
        <v>47</v>
      </c>
      <c r="X17" s="4"/>
      <c r="Y17" s="4"/>
      <c r="Z17" s="4"/>
    </row>
    <row r="18" spans="1:26" ht="26.25" x14ac:dyDescent="0.4">
      <c r="A18" s="4" t="s">
        <v>120</v>
      </c>
      <c r="B18" s="4" t="s">
        <v>121</v>
      </c>
      <c r="C18" s="4">
        <v>17</v>
      </c>
      <c r="D18" s="4">
        <v>0</v>
      </c>
      <c r="E18" s="4">
        <v>6</v>
      </c>
      <c r="F18" s="4"/>
      <c r="G18" s="4"/>
      <c r="H18" s="4"/>
      <c r="I18" s="4"/>
      <c r="J18" s="4"/>
      <c r="K18" s="4"/>
      <c r="L18" s="4">
        <v>24</v>
      </c>
      <c r="M18" s="4">
        <v>20</v>
      </c>
      <c r="N18" s="4">
        <v>10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6.25" x14ac:dyDescent="0.4">
      <c r="A19" s="4" t="s">
        <v>122</v>
      </c>
      <c r="B19" s="4" t="s">
        <v>123</v>
      </c>
      <c r="C19" s="4">
        <v>9</v>
      </c>
      <c r="D19" s="4">
        <v>16</v>
      </c>
      <c r="E19" s="4">
        <v>3</v>
      </c>
      <c r="F19" s="4">
        <v>4</v>
      </c>
      <c r="G19" s="4">
        <v>7</v>
      </c>
      <c r="H19" s="4">
        <v>3</v>
      </c>
      <c r="I19" s="4">
        <v>22</v>
      </c>
      <c r="J19" s="4">
        <v>18</v>
      </c>
      <c r="K19" s="4">
        <v>10</v>
      </c>
      <c r="L19" s="4">
        <v>12</v>
      </c>
      <c r="M19" s="4">
        <v>6</v>
      </c>
      <c r="N19" s="4">
        <v>2</v>
      </c>
      <c r="O19" s="4"/>
      <c r="P19" s="4"/>
      <c r="Q19" s="4"/>
      <c r="R19" s="4"/>
      <c r="S19" s="4"/>
      <c r="T19" s="4"/>
      <c r="U19" s="4">
        <v>1</v>
      </c>
      <c r="V19" s="4">
        <v>12</v>
      </c>
      <c r="W19" s="4"/>
      <c r="X19" s="4"/>
      <c r="Y19" s="4"/>
      <c r="Z19" s="4"/>
    </row>
    <row r="20" spans="1:26" ht="26.25" x14ac:dyDescent="0.4">
      <c r="A20" s="4" t="s">
        <v>70</v>
      </c>
      <c r="B20" s="4" t="s">
        <v>71</v>
      </c>
      <c r="C20" s="4">
        <v>5</v>
      </c>
      <c r="D20" s="4">
        <v>0</v>
      </c>
      <c r="E20" s="4">
        <v>3</v>
      </c>
      <c r="F20" s="4"/>
      <c r="G20" s="4"/>
      <c r="H20" s="4"/>
      <c r="I20" s="4"/>
      <c r="J20" s="4"/>
      <c r="K20" s="4"/>
      <c r="L20" s="4">
        <v>18</v>
      </c>
      <c r="M20" s="4">
        <v>8</v>
      </c>
      <c r="N20" s="4">
        <v>9</v>
      </c>
      <c r="O20" s="4">
        <v>24</v>
      </c>
      <c r="P20" s="4"/>
      <c r="Q20" s="4">
        <v>13</v>
      </c>
      <c r="R20" s="4"/>
      <c r="S20" s="4">
        <v>5</v>
      </c>
      <c r="T20" s="4">
        <v>11</v>
      </c>
      <c r="U20" s="4"/>
      <c r="V20" s="4"/>
      <c r="W20" s="4">
        <v>31</v>
      </c>
      <c r="X20" s="4"/>
      <c r="Y20" s="4"/>
      <c r="Z20" s="4"/>
    </row>
    <row r="21" spans="1:26" ht="26.25" x14ac:dyDescent="0.4">
      <c r="A21" s="4" t="s">
        <v>62</v>
      </c>
      <c r="B21" s="4" t="s">
        <v>63</v>
      </c>
      <c r="C21" s="4">
        <v>50</v>
      </c>
      <c r="D21" s="4">
        <v>20</v>
      </c>
      <c r="E21" s="4">
        <v>34</v>
      </c>
      <c r="F21" s="4">
        <v>15</v>
      </c>
      <c r="G21" s="4"/>
      <c r="H21" s="4"/>
      <c r="I21" s="4">
        <v>33</v>
      </c>
      <c r="J21" s="4">
        <v>59</v>
      </c>
      <c r="K21" s="4">
        <v>44</v>
      </c>
      <c r="L21" s="4">
        <v>44</v>
      </c>
      <c r="M21" s="4">
        <v>20</v>
      </c>
      <c r="N21" s="4">
        <v>39</v>
      </c>
      <c r="O21" s="4"/>
      <c r="P21" s="4"/>
      <c r="Q21" s="4"/>
      <c r="R21" s="4"/>
      <c r="S21" s="4">
        <v>51</v>
      </c>
      <c r="T21" s="4">
        <v>55</v>
      </c>
      <c r="U21" s="4">
        <v>21</v>
      </c>
      <c r="V21" s="4">
        <v>28</v>
      </c>
      <c r="W21" s="4">
        <v>45</v>
      </c>
      <c r="X21" s="4"/>
      <c r="Y21" s="4"/>
      <c r="Z21" s="4"/>
    </row>
    <row r="22" spans="1:26" ht="26.25" x14ac:dyDescent="0.4">
      <c r="A22" s="4" t="s">
        <v>126</v>
      </c>
      <c r="B22" s="4" t="s">
        <v>123</v>
      </c>
      <c r="C22" s="4">
        <v>27</v>
      </c>
      <c r="D22" s="4">
        <v>0</v>
      </c>
      <c r="E22" s="4">
        <v>18</v>
      </c>
      <c r="F22" s="4"/>
      <c r="G22" s="4"/>
      <c r="H22" s="4"/>
      <c r="I22" s="4">
        <v>23</v>
      </c>
      <c r="J22" s="4">
        <v>53</v>
      </c>
      <c r="K22" s="4">
        <v>39</v>
      </c>
      <c r="L22" s="4">
        <v>23</v>
      </c>
      <c r="M22" s="4">
        <v>23</v>
      </c>
      <c r="N22" s="4">
        <v>21</v>
      </c>
      <c r="O22" s="4"/>
      <c r="P22" s="4"/>
      <c r="Q22" s="4"/>
      <c r="R22" s="4"/>
      <c r="S22" s="4">
        <v>7</v>
      </c>
      <c r="T22" s="4">
        <v>11</v>
      </c>
      <c r="U22" s="4"/>
      <c r="V22" s="4"/>
      <c r="W22" s="4"/>
      <c r="X22" s="4"/>
      <c r="Y22" s="4">
        <v>23</v>
      </c>
      <c r="Z22" s="4">
        <v>12</v>
      </c>
    </row>
    <row r="23" spans="1:26" ht="26.25" x14ac:dyDescent="0.4">
      <c r="A23" s="4" t="s">
        <v>97</v>
      </c>
      <c r="B23" s="4" t="s">
        <v>98</v>
      </c>
      <c r="C23" s="4">
        <v>19</v>
      </c>
      <c r="D23" s="4">
        <v>0</v>
      </c>
      <c r="E23" s="4">
        <v>8</v>
      </c>
      <c r="F23" s="4"/>
      <c r="G23" s="4"/>
      <c r="H23" s="4"/>
      <c r="I23" s="4">
        <v>24</v>
      </c>
      <c r="J23" s="4">
        <v>27</v>
      </c>
      <c r="K23" s="4">
        <v>22</v>
      </c>
      <c r="L23" s="4">
        <v>15</v>
      </c>
      <c r="M23" s="4">
        <v>8</v>
      </c>
      <c r="N23" s="4">
        <v>5</v>
      </c>
      <c r="O23" s="4"/>
      <c r="P23" s="4"/>
      <c r="Q23" s="4"/>
      <c r="R23" s="4"/>
      <c r="S23" s="4"/>
      <c r="T23" s="4"/>
      <c r="U23" s="4"/>
      <c r="V23" s="4"/>
      <c r="W23" s="4">
        <v>28</v>
      </c>
      <c r="X23" s="4"/>
      <c r="Y23" s="4"/>
      <c r="Z23" s="4"/>
    </row>
    <row r="24" spans="1:26" ht="26.25" x14ac:dyDescent="0.4">
      <c r="A24" s="4" t="s">
        <v>81</v>
      </c>
      <c r="B24" s="4" t="s">
        <v>82</v>
      </c>
      <c r="C24" s="4">
        <v>43</v>
      </c>
      <c r="D24" s="4">
        <v>8</v>
      </c>
      <c r="E24" s="4">
        <v>44</v>
      </c>
      <c r="F24" s="4">
        <v>16</v>
      </c>
      <c r="G24" s="4">
        <v>30</v>
      </c>
      <c r="H24" s="4">
        <v>3</v>
      </c>
      <c r="I24" s="4">
        <v>28</v>
      </c>
      <c r="J24" s="4">
        <v>47</v>
      </c>
      <c r="K24" s="4">
        <v>44</v>
      </c>
      <c r="L24" s="4">
        <v>36</v>
      </c>
      <c r="M24" s="4">
        <v>20</v>
      </c>
      <c r="N24" s="4">
        <v>40</v>
      </c>
      <c r="O24" s="4">
        <v>36</v>
      </c>
      <c r="P24" s="4"/>
      <c r="Q24" s="4"/>
      <c r="R24" s="4"/>
      <c r="S24" s="4">
        <v>15</v>
      </c>
      <c r="T24" s="4">
        <v>13</v>
      </c>
      <c r="U24" s="4">
        <v>9</v>
      </c>
      <c r="V24" s="4">
        <v>18</v>
      </c>
      <c r="W24" s="4">
        <v>48</v>
      </c>
      <c r="X24" s="4"/>
      <c r="Y24" s="4">
        <v>21</v>
      </c>
      <c r="Z24" s="4">
        <v>29</v>
      </c>
    </row>
    <row r="25" spans="1:26" ht="26.25" x14ac:dyDescent="0.4">
      <c r="A25" s="4" t="s">
        <v>110</v>
      </c>
      <c r="B25" s="4" t="s">
        <v>111</v>
      </c>
      <c r="C25" s="4">
        <v>13</v>
      </c>
      <c r="D25" s="4">
        <v>27</v>
      </c>
      <c r="E25" s="4">
        <v>30</v>
      </c>
      <c r="F25" s="4">
        <v>18</v>
      </c>
      <c r="G25" s="4"/>
      <c r="H25" s="4"/>
      <c r="I25" s="4">
        <v>25</v>
      </c>
      <c r="J25" s="4">
        <v>44</v>
      </c>
      <c r="K25" s="4">
        <v>46</v>
      </c>
      <c r="L25" s="4">
        <v>26</v>
      </c>
      <c r="M25" s="4">
        <v>25</v>
      </c>
      <c r="N25" s="4">
        <v>21</v>
      </c>
      <c r="O25" s="4">
        <v>27</v>
      </c>
      <c r="P25" s="4"/>
      <c r="Q25" s="4">
        <v>28</v>
      </c>
      <c r="R25" s="4"/>
      <c r="S25" s="4">
        <v>32</v>
      </c>
      <c r="T25" s="4">
        <v>40</v>
      </c>
      <c r="U25" s="4"/>
      <c r="V25" s="4"/>
      <c r="W25" s="4">
        <v>34</v>
      </c>
      <c r="X25" s="4"/>
      <c r="Y25" s="4"/>
      <c r="Z25" s="4"/>
    </row>
    <row r="26" spans="1:26" ht="26.25" x14ac:dyDescent="0.4">
      <c r="A26" s="4" t="s">
        <v>118</v>
      </c>
      <c r="B26" s="4" t="s">
        <v>119</v>
      </c>
      <c r="C26" s="4">
        <v>35</v>
      </c>
      <c r="D26" s="4">
        <v>11</v>
      </c>
      <c r="E26" s="4">
        <v>15</v>
      </c>
      <c r="F26" s="4">
        <v>7</v>
      </c>
      <c r="G26" s="4"/>
      <c r="H26" s="4"/>
      <c r="I26" s="4"/>
      <c r="J26" s="4"/>
      <c r="K26" s="4"/>
      <c r="L26" s="4">
        <v>24</v>
      </c>
      <c r="M26" s="4">
        <v>20</v>
      </c>
      <c r="N26" s="4">
        <v>9</v>
      </c>
      <c r="O26" s="4">
        <v>35</v>
      </c>
      <c r="P26" s="4"/>
      <c r="Q26" s="4">
        <v>20</v>
      </c>
      <c r="R26" s="4"/>
      <c r="S26" s="4"/>
      <c r="T26" s="4">
        <v>7</v>
      </c>
      <c r="U26" s="4"/>
      <c r="V26" s="4"/>
      <c r="W26" s="4">
        <v>34</v>
      </c>
      <c r="X26" s="4"/>
      <c r="Y26" s="4"/>
      <c r="Z26" s="4"/>
    </row>
    <row r="27" spans="1:26" ht="26.25" x14ac:dyDescent="0.4">
      <c r="A27" s="4" t="s">
        <v>72</v>
      </c>
      <c r="B27" s="4" t="s">
        <v>73</v>
      </c>
      <c r="C27" s="4">
        <v>9</v>
      </c>
      <c r="D27" s="4">
        <v>9</v>
      </c>
      <c r="E27" s="4">
        <v>2</v>
      </c>
      <c r="F27" s="4">
        <v>0</v>
      </c>
      <c r="G27" s="4"/>
      <c r="H27" s="4"/>
      <c r="I27" s="4"/>
      <c r="J27" s="4"/>
      <c r="K27" s="4"/>
      <c r="L27" s="4">
        <v>10</v>
      </c>
      <c r="M27" s="4">
        <v>10</v>
      </c>
      <c r="N27" s="4">
        <v>7</v>
      </c>
      <c r="O27" s="4">
        <v>13</v>
      </c>
      <c r="P27" s="4"/>
      <c r="Q27" s="4"/>
      <c r="R27" s="4"/>
      <c r="S27" s="4">
        <v>1</v>
      </c>
      <c r="T27" s="4">
        <v>5</v>
      </c>
      <c r="U27" s="4"/>
      <c r="V27" s="4"/>
      <c r="W27" s="4">
        <v>23</v>
      </c>
      <c r="X27" s="4"/>
      <c r="Y27" s="4"/>
      <c r="Z27" s="4"/>
    </row>
    <row r="28" spans="1:26" ht="26.25" x14ac:dyDescent="0.4">
      <c r="A28" s="4" t="s">
        <v>78</v>
      </c>
      <c r="B28" s="4" t="s">
        <v>73</v>
      </c>
      <c r="C28" s="4">
        <v>53</v>
      </c>
      <c r="D28" s="4">
        <v>34</v>
      </c>
      <c r="E28" s="4">
        <v>37</v>
      </c>
      <c r="F28" s="4">
        <v>24</v>
      </c>
      <c r="G28" s="4">
        <v>37</v>
      </c>
      <c r="H28" s="4">
        <v>5</v>
      </c>
      <c r="I28" s="4"/>
      <c r="J28" s="4"/>
      <c r="K28" s="4"/>
      <c r="L28" s="4">
        <v>48</v>
      </c>
      <c r="M28" s="4">
        <v>20</v>
      </c>
      <c r="N28" s="4">
        <v>38</v>
      </c>
      <c r="O28" s="4">
        <v>73</v>
      </c>
      <c r="P28" s="4"/>
      <c r="Q28" s="4"/>
      <c r="R28" s="4"/>
      <c r="S28" s="4">
        <v>47</v>
      </c>
      <c r="T28" s="4">
        <v>57</v>
      </c>
      <c r="U28" s="4">
        <v>21</v>
      </c>
      <c r="V28" s="4">
        <v>14</v>
      </c>
      <c r="W28" s="4"/>
      <c r="X28" s="4"/>
      <c r="Y28" s="4"/>
      <c r="Z28" s="4"/>
    </row>
    <row r="29" spans="1:26" ht="26.25" x14ac:dyDescent="0.4">
      <c r="A29" s="4" t="s">
        <v>99</v>
      </c>
      <c r="B29" s="4" t="s">
        <v>84</v>
      </c>
      <c r="C29" s="4">
        <v>42</v>
      </c>
      <c r="D29" s="4">
        <v>17</v>
      </c>
      <c r="E29" s="4">
        <v>50</v>
      </c>
      <c r="F29" s="4">
        <v>14</v>
      </c>
      <c r="G29" s="4">
        <v>33</v>
      </c>
      <c r="H29" s="4">
        <v>5</v>
      </c>
      <c r="I29" s="4">
        <v>23</v>
      </c>
      <c r="J29" s="4">
        <v>46</v>
      </c>
      <c r="K29" s="4">
        <v>48</v>
      </c>
      <c r="L29" s="4">
        <v>31</v>
      </c>
      <c r="M29" s="4">
        <v>17</v>
      </c>
      <c r="N29" s="4">
        <v>19</v>
      </c>
      <c r="O29" s="4"/>
      <c r="P29" s="4"/>
      <c r="Q29" s="4"/>
      <c r="R29" s="4"/>
      <c r="S29" s="4">
        <v>20</v>
      </c>
      <c r="T29" s="4">
        <v>21</v>
      </c>
      <c r="U29" s="4"/>
      <c r="V29" s="4"/>
      <c r="W29" s="4">
        <v>38</v>
      </c>
      <c r="X29" s="4"/>
      <c r="Y29" s="4"/>
      <c r="Z29" s="4"/>
    </row>
    <row r="30" spans="1:26" ht="26.25" x14ac:dyDescent="0.4">
      <c r="A30" s="4" t="s">
        <v>127</v>
      </c>
      <c r="B30" s="4" t="s">
        <v>123</v>
      </c>
      <c r="C30" s="4">
        <v>24</v>
      </c>
      <c r="D30" s="4">
        <v>0</v>
      </c>
      <c r="E30" s="4">
        <v>45</v>
      </c>
      <c r="F30" s="4"/>
      <c r="G30" s="4">
        <v>21</v>
      </c>
      <c r="H30" s="4"/>
      <c r="I30" s="4"/>
      <c r="J30" s="4"/>
      <c r="K30" s="4"/>
      <c r="L30" s="4">
        <v>27</v>
      </c>
      <c r="M30" s="4">
        <v>27</v>
      </c>
      <c r="N30" s="4">
        <v>21</v>
      </c>
      <c r="O30" s="4"/>
      <c r="P30" s="4"/>
      <c r="Q30" s="4"/>
      <c r="R30" s="4"/>
      <c r="S30" s="4">
        <v>12</v>
      </c>
      <c r="T30" s="4">
        <v>6</v>
      </c>
      <c r="U30" s="4">
        <v>19</v>
      </c>
      <c r="V30" s="4"/>
      <c r="W30" s="4"/>
      <c r="X30" s="4"/>
      <c r="Y30" s="4">
        <v>22</v>
      </c>
      <c r="Z30" s="4">
        <v>51</v>
      </c>
    </row>
    <row r="31" spans="1:26" ht="26.25" x14ac:dyDescent="0.4">
      <c r="A31" s="4" t="s">
        <v>85</v>
      </c>
      <c r="B31" s="4" t="s">
        <v>86</v>
      </c>
      <c r="C31" s="4">
        <v>44</v>
      </c>
      <c r="D31" s="4">
        <v>21</v>
      </c>
      <c r="E31" s="4">
        <v>56</v>
      </c>
      <c r="F31" s="4">
        <v>18</v>
      </c>
      <c r="G31" s="4"/>
      <c r="H31" s="4"/>
      <c r="I31" s="4"/>
      <c r="J31" s="4"/>
      <c r="K31" s="4"/>
      <c r="L31" s="4">
        <v>45</v>
      </c>
      <c r="M31" s="4">
        <v>23</v>
      </c>
      <c r="N31" s="4">
        <v>42</v>
      </c>
      <c r="O31" s="4">
        <v>69</v>
      </c>
      <c r="P31" s="4"/>
      <c r="Q31" s="4">
        <v>53</v>
      </c>
      <c r="R31" s="4"/>
      <c r="S31" s="4">
        <v>41</v>
      </c>
      <c r="T31" s="4">
        <v>31</v>
      </c>
      <c r="U31" s="4"/>
      <c r="V31" s="4"/>
      <c r="W31" s="4">
        <v>56</v>
      </c>
      <c r="X31" s="4"/>
      <c r="Y31" s="4">
        <v>21</v>
      </c>
      <c r="Z31" s="4">
        <v>38</v>
      </c>
    </row>
    <row r="32" spans="1:26" ht="26.25" x14ac:dyDescent="0.4">
      <c r="A32" s="4" t="s">
        <v>112</v>
      </c>
      <c r="B32" s="4" t="s">
        <v>113</v>
      </c>
      <c r="C32" s="4">
        <v>36</v>
      </c>
      <c r="D32" s="4">
        <v>25</v>
      </c>
      <c r="E32" s="4">
        <v>47</v>
      </c>
      <c r="F32" s="4">
        <v>6</v>
      </c>
      <c r="G32" s="4">
        <v>30</v>
      </c>
      <c r="H32" s="4">
        <v>4</v>
      </c>
      <c r="I32" s="4">
        <v>21</v>
      </c>
      <c r="J32" s="4">
        <v>56</v>
      </c>
      <c r="K32" s="4">
        <v>37</v>
      </c>
      <c r="L32" s="4">
        <v>38</v>
      </c>
      <c r="M32" s="4">
        <v>25</v>
      </c>
      <c r="N32" s="4">
        <v>23</v>
      </c>
      <c r="O32" s="4"/>
      <c r="P32" s="4"/>
      <c r="Q32" s="4"/>
      <c r="R32" s="4"/>
      <c r="S32" s="4">
        <v>10</v>
      </c>
      <c r="T32" s="4">
        <v>13</v>
      </c>
      <c r="U32" s="4"/>
      <c r="V32" s="4"/>
      <c r="W32" s="4">
        <v>68</v>
      </c>
      <c r="X32" s="4"/>
      <c r="Y32" s="4"/>
      <c r="Z32" s="4"/>
    </row>
    <row r="33" spans="1:26" ht="26.25" x14ac:dyDescent="0.4">
      <c r="A33" s="4" t="s">
        <v>116</v>
      </c>
      <c r="B33" s="4" t="s">
        <v>117</v>
      </c>
      <c r="C33" s="4">
        <v>26</v>
      </c>
      <c r="D33" s="4">
        <v>7</v>
      </c>
      <c r="E33" s="4">
        <v>13</v>
      </c>
      <c r="F33" s="4">
        <v>3</v>
      </c>
      <c r="G33" s="4"/>
      <c r="H33" s="4"/>
      <c r="I33" s="4">
        <v>32</v>
      </c>
      <c r="J33" s="4">
        <v>37</v>
      </c>
      <c r="K33" s="4">
        <v>43</v>
      </c>
      <c r="L33" s="4">
        <v>19</v>
      </c>
      <c r="M33" s="4">
        <v>15</v>
      </c>
      <c r="N33" s="4">
        <v>16</v>
      </c>
      <c r="O33" s="4">
        <v>21</v>
      </c>
      <c r="P33" s="4"/>
      <c r="Q33" s="4"/>
      <c r="R33" s="4"/>
      <c r="S33" s="4">
        <v>9</v>
      </c>
      <c r="T33" s="4">
        <v>5</v>
      </c>
      <c r="U33" s="4"/>
      <c r="V33" s="4"/>
      <c r="W33" s="4"/>
      <c r="X33" s="4"/>
      <c r="Y33" s="4">
        <v>20</v>
      </c>
      <c r="Z33" s="4">
        <v>18</v>
      </c>
    </row>
    <row r="34" spans="1:26" ht="26.25" x14ac:dyDescent="0.4">
      <c r="A34" s="4" t="s">
        <v>93</v>
      </c>
      <c r="B34" s="4" t="s">
        <v>94</v>
      </c>
      <c r="C34" s="4">
        <v>41</v>
      </c>
      <c r="D34" s="4">
        <v>18</v>
      </c>
      <c r="E34" s="4">
        <v>34</v>
      </c>
      <c r="F34" s="4">
        <v>6</v>
      </c>
      <c r="G34" s="4"/>
      <c r="H34" s="4"/>
      <c r="I34" s="4"/>
      <c r="J34" s="4"/>
      <c r="K34" s="4"/>
      <c r="L34" s="4">
        <v>23</v>
      </c>
      <c r="M34" s="4">
        <v>14</v>
      </c>
      <c r="N34" s="4">
        <v>12</v>
      </c>
      <c r="O34" s="4">
        <v>42</v>
      </c>
      <c r="P34" s="4"/>
      <c r="Q34" s="4">
        <v>32</v>
      </c>
      <c r="R34" s="4"/>
      <c r="S34" s="4">
        <v>15</v>
      </c>
      <c r="T34" s="4">
        <v>9</v>
      </c>
      <c r="U34" s="4"/>
      <c r="V34" s="4"/>
      <c r="W34" s="4"/>
      <c r="X34" s="4"/>
      <c r="Y34" s="4">
        <v>17</v>
      </c>
      <c r="Z34" s="4">
        <v>26</v>
      </c>
    </row>
    <row r="35" spans="1:26" ht="26.25" x14ac:dyDescent="0.4">
      <c r="A35" s="4" t="s">
        <v>124</v>
      </c>
      <c r="B35" s="4" t="s">
        <v>125</v>
      </c>
      <c r="C35" s="4">
        <v>60</v>
      </c>
      <c r="D35" s="4">
        <v>22</v>
      </c>
      <c r="E35" s="4">
        <v>65</v>
      </c>
      <c r="F35" s="4">
        <v>25</v>
      </c>
      <c r="G35" s="4">
        <v>44</v>
      </c>
      <c r="H35" s="4">
        <v>7</v>
      </c>
      <c r="I35" s="4">
        <v>30</v>
      </c>
      <c r="J35" s="4">
        <v>49</v>
      </c>
      <c r="K35" s="4">
        <v>57</v>
      </c>
      <c r="L35" s="4">
        <v>49</v>
      </c>
      <c r="M35" s="4">
        <v>28</v>
      </c>
      <c r="N35" s="4">
        <v>46</v>
      </c>
      <c r="O35" s="4">
        <v>67</v>
      </c>
      <c r="P35" s="4"/>
      <c r="Q35" s="4">
        <v>67</v>
      </c>
      <c r="R35" s="4"/>
      <c r="S35" s="4">
        <v>40</v>
      </c>
      <c r="T35" s="4">
        <v>26</v>
      </c>
      <c r="U35" s="4"/>
      <c r="V35" s="4"/>
      <c r="W35" s="4">
        <v>73</v>
      </c>
      <c r="X35" s="4"/>
      <c r="Y35" s="4">
        <v>27</v>
      </c>
      <c r="Z35" s="4">
        <v>47</v>
      </c>
    </row>
    <row r="36" spans="1:26" ht="26.25" x14ac:dyDescent="0.4">
      <c r="A36" s="4" t="s">
        <v>103</v>
      </c>
      <c r="B36" s="4" t="s">
        <v>104</v>
      </c>
      <c r="C36" s="4">
        <v>18</v>
      </c>
      <c r="D36" s="4">
        <v>0</v>
      </c>
      <c r="E36" s="4"/>
      <c r="F36" s="4"/>
      <c r="G36" s="4"/>
      <c r="H36" s="4"/>
      <c r="I36" s="4">
        <v>21</v>
      </c>
      <c r="J36" s="4">
        <v>32</v>
      </c>
      <c r="K36" s="4">
        <v>26</v>
      </c>
      <c r="L36" s="4">
        <v>17</v>
      </c>
      <c r="M36" s="4">
        <v>11</v>
      </c>
      <c r="N36" s="4">
        <v>14</v>
      </c>
      <c r="O36" s="4"/>
      <c r="P36" s="4"/>
      <c r="Q36" s="4"/>
      <c r="R36" s="4"/>
      <c r="S36" s="4"/>
      <c r="T36" s="4"/>
      <c r="U36" s="4"/>
      <c r="V36" s="4"/>
      <c r="W36" s="4">
        <v>34</v>
      </c>
      <c r="X36" s="4"/>
      <c r="Y36" s="4"/>
      <c r="Z36" s="4"/>
    </row>
    <row r="37" spans="1:26" ht="26.25" x14ac:dyDescent="0.4">
      <c r="A37" s="4" t="s">
        <v>95</v>
      </c>
      <c r="B37" s="4" t="s">
        <v>96</v>
      </c>
      <c r="C37" s="4">
        <v>6</v>
      </c>
      <c r="D37" s="4">
        <v>0</v>
      </c>
      <c r="E37" s="4">
        <v>8</v>
      </c>
      <c r="F37" s="4">
        <v>0</v>
      </c>
      <c r="G37" s="4"/>
      <c r="H37" s="4"/>
      <c r="I37" s="4"/>
      <c r="J37" s="4"/>
      <c r="K37" s="4"/>
      <c r="L37" s="4">
        <v>28</v>
      </c>
      <c r="M37" s="4">
        <v>6</v>
      </c>
      <c r="N37" s="4">
        <v>7</v>
      </c>
      <c r="O37" s="4">
        <v>21</v>
      </c>
      <c r="P37" s="4"/>
      <c r="Q37" s="4"/>
      <c r="R37" s="4"/>
      <c r="S37" s="4"/>
      <c r="T37" s="4"/>
      <c r="U37" s="4"/>
      <c r="V37" s="4"/>
      <c r="W37" s="4">
        <v>23</v>
      </c>
      <c r="X37" s="4"/>
      <c r="Y37" s="4"/>
      <c r="Z37" s="4"/>
    </row>
    <row r="38" spans="1:26" ht="26.25" x14ac:dyDescent="0.4">
      <c r="A38" s="4" t="s">
        <v>128</v>
      </c>
      <c r="B38" s="4" t="s">
        <v>129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10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6.25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6.25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6.25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6.25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6.25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6.25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6.25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6.25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6.25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6.25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6.25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6.25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6.25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</sheetData>
  <sortState xmlns:xlrd2="http://schemas.microsoft.com/office/spreadsheetml/2017/richdata2" ref="A2:B37">
    <sortCondition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768A-5697-41D3-B3DA-5C925B91FFA1}">
  <dimension ref="A1:AK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7.25" x14ac:dyDescent="0.3"/>
  <cols>
    <col min="1" max="1" width="18.42578125" style="8" customWidth="1"/>
    <col min="2" max="2" width="21" style="8" customWidth="1"/>
    <col min="3" max="3" width="10.28515625" style="8" customWidth="1"/>
    <col min="4" max="4" width="12.28515625" style="8" bestFit="1" customWidth="1"/>
    <col min="5" max="5" width="16" style="8" bestFit="1" customWidth="1"/>
    <col min="6" max="6" width="9.140625" style="8"/>
    <col min="7" max="7" width="12" style="8" bestFit="1" customWidth="1"/>
    <col min="8" max="8" width="15.7109375" style="8" bestFit="1" customWidth="1"/>
    <col min="9" max="9" width="9.140625" style="8"/>
    <col min="10" max="10" width="15.5703125" style="8" bestFit="1" customWidth="1"/>
    <col min="11" max="11" width="19.28515625" style="8" bestFit="1" customWidth="1"/>
    <col min="12" max="12" width="9.140625" style="8"/>
    <col min="13" max="13" width="11.85546875" style="8" bestFit="1" customWidth="1"/>
    <col min="14" max="14" width="15.5703125" style="8" bestFit="1" customWidth="1"/>
    <col min="15" max="15" width="9.140625" style="8"/>
    <col min="16" max="16" width="12.42578125" style="8" bestFit="1" customWidth="1"/>
    <col min="17" max="17" width="16.140625" style="8" bestFit="1" customWidth="1"/>
    <col min="18" max="18" width="9.140625" style="8"/>
    <col min="19" max="19" width="13.140625" style="8" bestFit="1" customWidth="1"/>
    <col min="20" max="20" width="16.85546875" style="8" bestFit="1" customWidth="1"/>
    <col min="21" max="21" width="9.140625" style="8"/>
    <col min="22" max="22" width="11.85546875" style="8" bestFit="1" customWidth="1"/>
    <col min="23" max="23" width="15.5703125" style="8" bestFit="1" customWidth="1"/>
    <col min="24" max="24" width="9.5703125" style="8" customWidth="1"/>
    <col min="25" max="25" width="16.28515625" style="8" bestFit="1" customWidth="1"/>
    <col min="26" max="26" width="20" style="8" bestFit="1" customWidth="1"/>
    <col min="27" max="27" width="9.140625" style="8"/>
    <col min="28" max="28" width="12.5703125" style="8" bestFit="1" customWidth="1"/>
    <col min="29" max="29" width="16.28515625" style="8" bestFit="1" customWidth="1"/>
    <col min="30" max="30" width="9.140625" style="8"/>
    <col min="31" max="31" width="12.5703125" style="8" bestFit="1" customWidth="1"/>
    <col min="32" max="32" width="16.28515625" style="8" bestFit="1" customWidth="1"/>
    <col min="33" max="33" width="9.140625" style="8"/>
    <col min="34" max="34" width="11" style="8" bestFit="1" customWidth="1"/>
    <col min="35" max="35" width="14.7109375" style="8" bestFit="1" customWidth="1"/>
    <col min="36" max="36" width="10.85546875" style="8" bestFit="1" customWidth="1"/>
    <col min="37" max="37" width="23.7109375" style="8" bestFit="1" customWidth="1"/>
    <col min="38" max="16384" width="9.140625" style="8"/>
  </cols>
  <sheetData>
    <row r="1" spans="1:37" s="9" customFormat="1" ht="33.75" customHeight="1" thickBot="1" x14ac:dyDescent="0.4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16</v>
      </c>
      <c r="M1" s="10" t="s">
        <v>17</v>
      </c>
      <c r="N1" s="10" t="s">
        <v>18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0" t="s">
        <v>27</v>
      </c>
      <c r="V1" s="10" t="s">
        <v>28</v>
      </c>
      <c r="W1" s="10" t="s">
        <v>29</v>
      </c>
      <c r="X1" s="10" t="s">
        <v>30</v>
      </c>
      <c r="Y1" s="10" t="s">
        <v>31</v>
      </c>
      <c r="Z1" s="10" t="s">
        <v>32</v>
      </c>
      <c r="AA1" s="10" t="s">
        <v>33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1" t="s">
        <v>5</v>
      </c>
      <c r="AH1" s="11" t="s">
        <v>6</v>
      </c>
      <c r="AI1" s="11" t="s">
        <v>7</v>
      </c>
      <c r="AJ1" s="11" t="s">
        <v>177</v>
      </c>
      <c r="AK1" s="11" t="s">
        <v>176</v>
      </c>
    </row>
    <row r="2" spans="1:37" x14ac:dyDescent="0.3">
      <c r="A2" s="8" t="str">
        <f>Form3!A2</f>
        <v>Aisha</v>
      </c>
      <c r="B2" s="8" t="str">
        <f>Form3!B2</f>
        <v>Banda</v>
      </c>
      <c r="C2" s="8">
        <f>IF(AND(Form3!C2&lt;&gt;"",Form3!D2&lt;&gt;""),ROUND(((Form3!C2+Form3!D2)/140)*100,0),"")</f>
        <v>82</v>
      </c>
      <c r="D2" s="8">
        <f>IF(Table1[[#This Row],[Agr]]="","",RANK(Table1[[#This Row],[Agr]],Table1[Agr],0))</f>
        <v>1</v>
      </c>
      <c r="E2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1</v>
      </c>
      <c r="F2" s="8">
        <f>IF(OR(Form3!E2&lt;&gt;"",Form3!F2&lt;&gt;""),ROUND(((Form3!E2+Form3!F2)/140)*100,0),"")</f>
        <v>81</v>
      </c>
      <c r="G2" s="8">
        <f>IF(Table1[[#This Row],[Bio]]&lt;&gt;"",RANK(Table1[[#This Row],[Bio]],Table1[Bio],0),"")</f>
        <v>2</v>
      </c>
      <c r="H2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1</v>
      </c>
      <c r="I2" s="8" t="str">
        <f>IF(OR(Form3!G2&lt;&gt;"",Form3!H2&lt;&gt;""),ROUND(((Form3!G2+Form3!H2)/140)*100,0),"")</f>
        <v/>
      </c>
      <c r="J2" s="8" t="str">
        <f>IF(Table1[[#This Row],[Chem]]&lt;&gt;"",RANK(Table1[[#This Row],[Chem]],Table1[Chem],0),"")</f>
        <v/>
      </c>
      <c r="K2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2" s="8">
        <f>IF(AND(Form3!I2&lt;&gt;"",Form3!J2&lt;&gt;"",Form3!K2&lt;&gt;""),ROUND(SUM(Form3!I2,Form3!J2,Form3!K2,)/220*100,0),"")</f>
        <v>75</v>
      </c>
      <c r="M2" s="8">
        <f>IF(Table1[[#This Row],[Chi]]&lt;&gt;"", RANK(Table1[[#This Row],[Chi]],Table1[Chi],0),"")</f>
        <v>1</v>
      </c>
      <c r="N2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2</v>
      </c>
      <c r="O2" s="8">
        <f>IF(OR(Form3!L2&lt;&gt;"",Form3!M2&lt;&gt;"",Form3!N2&lt;&gt;""),ROUND(SUM(Form3!L2,Form3!M2, Form3!N2)/200*100,0),"")</f>
        <v>75</v>
      </c>
      <c r="P2" s="8">
        <f>IF(Table1[[#This Row],[Eng]]&lt;&gt;"",RANK(Table1[[#This Row],[Eng]],Table1[Eng],0),"")</f>
        <v>1</v>
      </c>
      <c r="Q2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2</v>
      </c>
      <c r="R2" s="8">
        <f>IF(Form3!O2&lt;&gt;"",Form3!O2,"")</f>
        <v>87</v>
      </c>
      <c r="S2" s="8">
        <f>IF(Table1[[#This Row],[Geo]]&lt;&gt;"",RANK(Table1[[#This Row],[Geo]],Table1[Geo],0),"")</f>
        <v>1</v>
      </c>
      <c r="T2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1</v>
      </c>
      <c r="U2" s="8">
        <f>IF(Form3!Q2&lt;&gt;"",Form3!Q2,"")</f>
        <v>77</v>
      </c>
      <c r="V2" s="8">
        <f>IF(Table1[[#This Row],[His]]&lt;&gt;"",RANK(Table1[[#This Row],[His]],Table1[His],0),"")</f>
        <v>1</v>
      </c>
      <c r="W2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2</v>
      </c>
      <c r="X2" s="8">
        <f>IF(OR(Form3!S2&lt;&gt;"",Form3!T2&lt;&gt;""),ROUND(((Form3!S2+Form3!T2)/200)*100,0),"")</f>
        <v>35</v>
      </c>
      <c r="Y2" s="8">
        <f>IF(Table1[[#This Row],[Maths]]&lt;&gt;"",RANK(Table1[[#This Row],[Maths]],Table1[Maths],0),"")</f>
        <v>6</v>
      </c>
      <c r="Z2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2" s="8" t="str">
        <f>IF(OR(Form3!U2&lt;&gt;"",Form3!V2&lt;&gt;""),ROUND(((Form3!U2+Form3!V2)/200)*100,0),"")</f>
        <v/>
      </c>
      <c r="AB2" s="8" t="str">
        <f>IF(Table1[[#This Row],[Phy]]&lt;&gt;"",RANK(Table1[[#This Row],[Phy]],Table1[Phy],0),"")</f>
        <v/>
      </c>
      <c r="AC2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2" s="8" t="str">
        <f>IF(Form3!W2&lt;&gt;"",Form3!W2,"")</f>
        <v/>
      </c>
      <c r="AE2" s="8" t="str">
        <f>IF(Table1[[#This Row],[Sod]]&lt;&gt;"",RANK(Table1[[#This Row],[Sod]],Table1[Sod],0),"")</f>
        <v/>
      </c>
      <c r="AF2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2" s="8" t="str">
        <f>IF(OR(Form3!Y2&lt;&gt;"",Form3!Z2&lt;&gt;""),ROUND(((Form3!Y2+Form3!Z2)/150)*100,0),"")</f>
        <v/>
      </c>
      <c r="AH2" s="8" t="str">
        <f>IF(Table1[[#This Row],[Bk]]&lt;&gt;"",RANK(Table1[[#This Row],[Bk]],Table1[Bk],0), "")</f>
        <v/>
      </c>
      <c r="AI2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2" s="8" t="str">
        <f>IF(Table1[[#This Row],[Eng]]&lt;=39, "Failed", "Passed")</f>
        <v>Passed</v>
      </c>
    </row>
    <row r="3" spans="1:37" x14ac:dyDescent="0.3">
      <c r="A3" s="8" t="str">
        <f>Form3!A3</f>
        <v>Alinafe</v>
      </c>
      <c r="B3" s="8" t="str">
        <f>Form3!B3</f>
        <v>Siame</v>
      </c>
      <c r="C3" s="8">
        <f>IF(AND(Form3!C3&lt;&gt;"",Form3!D3&lt;&gt;""),ROUND(((Form3!C3+Form3!D3)/140)*100,0),"")</f>
        <v>31</v>
      </c>
      <c r="D3" s="8">
        <f>IF(Table1[[#This Row],[Agr]]="","",RANK(Table1[[#This Row],[Agr]],Table1[Agr],0))</f>
        <v>18</v>
      </c>
      <c r="E3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3" s="8">
        <f>IF(OR(Form3!E3&lt;&gt;"",Form3!F3&lt;&gt;""),ROUND(((Form3!E3+Form3!F3)/140)*100,0),"")</f>
        <v>18</v>
      </c>
      <c r="G3" s="8">
        <f>IF(Table1[[#This Row],[Bio]]&lt;&gt;"",RANK(Table1[[#This Row],[Bio]],Table1[Bio],0),"")</f>
        <v>18</v>
      </c>
      <c r="H3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3" s="8" t="str">
        <f>IF(OR(Form3!G3&lt;&gt;"",Form3!H3&lt;&gt;""),ROUND(((Form3!G3+Form3!H3)/140)*100,0),"")</f>
        <v/>
      </c>
      <c r="J3" s="8" t="str">
        <f>IF(Table1[[#This Row],[Chem]]&lt;&gt;"",RANK(Table1[[#This Row],[Chem]],Table1[Chem],0),"")</f>
        <v/>
      </c>
      <c r="K3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3" s="8">
        <f>IF(AND(Form3!I3&lt;&gt;"",Form3!J3&lt;&gt;"",Form3!K3&lt;&gt;""),ROUND(SUM(Form3!I3,Form3!J3,Form3!K3,)/220*100,0),"")</f>
        <v>65</v>
      </c>
      <c r="M3" s="8">
        <f>IF(Table1[[#This Row],[Chi]]&lt;&gt;"", RANK(Table1[[#This Row],[Chi]],Table1[Chi],0),"")</f>
        <v>2</v>
      </c>
      <c r="N3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3</v>
      </c>
      <c r="O3" s="8">
        <f>IF(OR(Form3!L3&lt;&gt;"",Form3!M3&lt;&gt;"",Form3!N3&lt;&gt;""),ROUND(SUM(Form3!L3,Form3!M3, Form3!N3)/200*100,0),"")</f>
        <v>32</v>
      </c>
      <c r="P3" s="8">
        <f>IF(Table1[[#This Row],[Eng]]&lt;&gt;"",RANK(Table1[[#This Row],[Eng]],Table1[Eng],0),"")</f>
        <v>20</v>
      </c>
      <c r="Q3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3" s="8">
        <f>IF(Form3!O3&lt;&gt;"",Form3!O3,"")</f>
        <v>37</v>
      </c>
      <c r="S3" s="8">
        <f>IF(Table1[[#This Row],[Geo]]&lt;&gt;"",RANK(Table1[[#This Row],[Geo]],Table1[Geo],0),"")</f>
        <v>11</v>
      </c>
      <c r="T3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3" s="8" t="str">
        <f>IF(Form3!Q3&lt;&gt;"",Form3!Q3,"")</f>
        <v/>
      </c>
      <c r="V3" s="8" t="str">
        <f>IF(Table1[[#This Row],[His]]&lt;&gt;"",RANK(Table1[[#This Row],[His]],Table1[His],0),"")</f>
        <v/>
      </c>
      <c r="W3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3" s="8">
        <f>IF(OR(Form3!S3&lt;&gt;"",Form3!T3&lt;&gt;""),ROUND(((Form3!S3+Form3!T3)/200)*100,0),"")</f>
        <v>13</v>
      </c>
      <c r="Y3" s="8">
        <f>IF(Table1[[#This Row],[Maths]]&lt;&gt;"",RANK(Table1[[#This Row],[Maths]],Table1[Maths],0),"")</f>
        <v>14</v>
      </c>
      <c r="Z3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3" s="8" t="str">
        <f>IF(OR(Form3!U3&lt;&gt;"",Form3!V3&lt;&gt;""),ROUND(((Form3!U3+Form3!V3)/200)*100,0),"")</f>
        <v/>
      </c>
      <c r="AB3" s="8" t="str">
        <f>IF(Table1[[#This Row],[Phy]]&lt;&gt;"",RANK(Table1[[#This Row],[Phy]],Table1[Phy],0),"")</f>
        <v/>
      </c>
      <c r="AC3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3" s="8">
        <f>IF(Form3!W3&lt;&gt;"",Form3!W3,"")</f>
        <v>38</v>
      </c>
      <c r="AE3" s="8">
        <f>IF(Table1[[#This Row],[Sod]]&lt;&gt;"",RANK(Table1[[#This Row],[Sod]],Table1[Sod],0),"")</f>
        <v>12</v>
      </c>
      <c r="AF3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3" s="8">
        <f>IF(OR(Form3!Y3&lt;&gt;"",Form3!Z3&lt;&gt;""),ROUND(((Form3!Y3+Form3!Z3)/150)*100,0),"")</f>
        <v>23</v>
      </c>
      <c r="AH3" s="8">
        <f>IF(Table1[[#This Row],[Bk]]&lt;&gt;"",RANK(Table1[[#This Row],[Bk]],Table1[Bk],0), "")</f>
        <v>9</v>
      </c>
      <c r="AI3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9</v>
      </c>
      <c r="AJ3" s="8" t="str">
        <f>IF(Table1[[#This Row],[Eng]]&lt;=39, "Failed", "Passed")</f>
        <v>Failed</v>
      </c>
    </row>
    <row r="4" spans="1:37" x14ac:dyDescent="0.3">
      <c r="A4" s="8" t="str">
        <f>Form3!A4</f>
        <v>Andrew</v>
      </c>
      <c r="B4" s="8" t="str">
        <f>Form3!B4</f>
        <v>Kilembe</v>
      </c>
      <c r="C4" s="8">
        <f>IF(AND(Form3!C4&lt;&gt;"",Form3!D4&lt;&gt;""),ROUND(((Form3!C4+Form3!D4)/140)*100,0),"")</f>
        <v>16</v>
      </c>
      <c r="D4" s="8">
        <f>IF(Table1[[#This Row],[Agr]]="","",RANK(Table1[[#This Row],[Agr]],Table1[Agr],0))</f>
        <v>26</v>
      </c>
      <c r="E4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4" s="8">
        <f>IF(OR(Form3!E4&lt;&gt;"",Form3!F4&lt;&gt;""),ROUND(((Form3!E4+Form3!F4)/140)*100,0),"")</f>
        <v>8</v>
      </c>
      <c r="G4" s="8">
        <f>IF(Table1[[#This Row],[Bio]]&lt;&gt;"",RANK(Table1[[#This Row],[Bio]],Table1[Bio],0),"")</f>
        <v>27</v>
      </c>
      <c r="H4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4" s="8" t="str">
        <f>IF(OR(Form3!G4&lt;&gt;"",Form3!H4&lt;&gt;""),ROUND(((Form3!G4+Form3!H4)/140)*100,0),"")</f>
        <v/>
      </c>
      <c r="J4" s="8" t="str">
        <f>IF(Table1[[#This Row],[Chem]]&lt;&gt;"",RANK(Table1[[#This Row],[Chem]],Table1[Chem],0),"")</f>
        <v/>
      </c>
      <c r="K4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4" s="8">
        <f>IF(AND(Form3!I4&lt;&gt;"",Form3!J4&lt;&gt;"",Form3!K4&lt;&gt;""),ROUND(SUM(Form3!I4,Form3!J4,Form3!K4,)/220*100,0),"")</f>
        <v>28</v>
      </c>
      <c r="M4" s="8">
        <f>IF(Table1[[#This Row],[Chi]]&lt;&gt;"", RANK(Table1[[#This Row],[Chi]],Table1[Chi],0),"")</f>
        <v>23</v>
      </c>
      <c r="N4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4" s="8">
        <f>IF(OR(Form3!L4&lt;&gt;"",Form3!M4&lt;&gt;"",Form3!N4&lt;&gt;""),ROUND(SUM(Form3!L4,Form3!M4, Form3!N4)/200*100,0),"")</f>
        <v>23</v>
      </c>
      <c r="P4" s="8">
        <f>IF(Table1[[#This Row],[Eng]]&lt;&gt;"",RANK(Table1[[#This Row],[Eng]],Table1[Eng],0),"")</f>
        <v>27</v>
      </c>
      <c r="Q4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4" s="8">
        <f>IF(Form3!O4&lt;&gt;"",Form3!O4,"")</f>
        <v>22</v>
      </c>
      <c r="S4" s="8">
        <f>IF(Table1[[#This Row],[Geo]]&lt;&gt;"",RANK(Table1[[#This Row],[Geo]],Table1[Geo],0),"")</f>
        <v>17</v>
      </c>
      <c r="T4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4" s="8" t="str">
        <f>IF(Form3!Q4&lt;&gt;"",Form3!Q4,"")</f>
        <v/>
      </c>
      <c r="V4" s="8" t="str">
        <f>IF(Table1[[#This Row],[His]]&lt;&gt;"",RANK(Table1[[#This Row],[His]],Table1[His],0),"")</f>
        <v/>
      </c>
      <c r="W4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4" s="8" t="str">
        <f>IF(OR(Form3!S4&lt;&gt;"",Form3!T4&lt;&gt;""),ROUND(((Form3!S4+Form3!T4)/200)*100,0),"")</f>
        <v/>
      </c>
      <c r="Y4" s="8" t="str">
        <f>IF(Table1[[#This Row],[Maths]]&lt;&gt;"",RANK(Table1[[#This Row],[Maths]],Table1[Maths],0),"")</f>
        <v/>
      </c>
      <c r="Z4" s="8" t="str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/>
      </c>
      <c r="AA4" s="8" t="str">
        <f>IF(OR(Form3!U4&lt;&gt;"",Form3!V4&lt;&gt;""),ROUND(((Form3!U4+Form3!V4)/200)*100,0),"")</f>
        <v/>
      </c>
      <c r="AB4" s="8" t="str">
        <f>IF(Table1[[#This Row],[Phy]]&lt;&gt;"",RANK(Table1[[#This Row],[Phy]],Table1[Phy],0),"")</f>
        <v/>
      </c>
      <c r="AC4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4" s="8">
        <f>IF(Form3!W4&lt;&gt;"",Form3!W4,"")</f>
        <v>29</v>
      </c>
      <c r="AE4" s="8">
        <f>IF(Table1[[#This Row],[Sod]]&lt;&gt;"",RANK(Table1[[#This Row],[Sod]],Table1[Sod],0),"")</f>
        <v>20</v>
      </c>
      <c r="AF4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4" s="8" t="str">
        <f>IF(OR(Form3!Y4&lt;&gt;"",Form3!Z4&lt;&gt;""),ROUND(((Form3!Y4+Form3!Z4)/150)*100,0),"")</f>
        <v/>
      </c>
      <c r="AH4" s="8" t="str">
        <f>IF(Table1[[#This Row],[Bk]]&lt;&gt;"",RANK(Table1[[#This Row],[Bk]],Table1[Bk],0), "")</f>
        <v/>
      </c>
      <c r="AI4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4" s="8" t="str">
        <f>IF(Table1[[#This Row],[Eng]]&lt;=39, "Failed", "Passed")</f>
        <v>Failed</v>
      </c>
    </row>
    <row r="5" spans="1:37" x14ac:dyDescent="0.3">
      <c r="A5" s="8" t="str">
        <f>Form3!A5</f>
        <v>Andrew</v>
      </c>
      <c r="B5" s="8" t="str">
        <f>Form3!B5</f>
        <v>Bright</v>
      </c>
      <c r="C5" s="8">
        <f>IF(AND(Form3!C5&lt;&gt;"",Form3!D5&lt;&gt;""),ROUND(((Form3!C5+Form3!D5)/140)*100,0),"")</f>
        <v>70</v>
      </c>
      <c r="D5" s="8">
        <f>IF(Table1[[#This Row],[Agr]]="","",RANK(Table1[[#This Row],[Agr]],Table1[Agr],0))</f>
        <v>2</v>
      </c>
      <c r="E5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2</v>
      </c>
      <c r="F5" s="8">
        <f>IF(OR(Form3!E5&lt;&gt;"",Form3!F5&lt;&gt;""),ROUND(((Form3!E5+Form3!F5)/140)*100,0),"")</f>
        <v>86</v>
      </c>
      <c r="G5" s="8">
        <f>IF(Table1[[#This Row],[Bio]]&lt;&gt;"",RANK(Table1[[#This Row],[Bio]],Table1[Bio],0),"")</f>
        <v>1</v>
      </c>
      <c r="H5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1</v>
      </c>
      <c r="I5" s="8" t="str">
        <f>IF(OR(Form3!G5&lt;&gt;"",Form3!H5&lt;&gt;""),ROUND(((Form3!G5+Form3!H5)/140)*100,0),"")</f>
        <v/>
      </c>
      <c r="J5" s="8" t="str">
        <f>IF(Table1[[#This Row],[Chem]]&lt;&gt;"",RANK(Table1[[#This Row],[Chem]],Table1[Chem],0),"")</f>
        <v/>
      </c>
      <c r="K5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5" s="8" t="str">
        <f>IF(AND(Form3!I5&lt;&gt;"",Form3!J5&lt;&gt;"",Form3!K5&lt;&gt;""),ROUND(SUM(Form3!I5,Form3!J5,Form3!K5,)/220*100,0),"")</f>
        <v/>
      </c>
      <c r="M5" s="8" t="str">
        <f>IF(Table1[[#This Row],[Chi]]&lt;&gt;"", RANK(Table1[[#This Row],[Chi]],Table1[Chi],0),"")</f>
        <v/>
      </c>
      <c r="N5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5" s="8">
        <f>IF(OR(Form3!L5&lt;&gt;"",Form3!M5&lt;&gt;"",Form3!N5&lt;&gt;""),ROUND(SUM(Form3!L5,Form3!M5, Form3!N5)/200*100,0),"")</f>
        <v>64</v>
      </c>
      <c r="P5" s="8">
        <f>IF(Table1[[#This Row],[Eng]]&lt;&gt;"",RANK(Table1[[#This Row],[Eng]],Table1[Eng],0),"")</f>
        <v>2</v>
      </c>
      <c r="Q5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4</v>
      </c>
      <c r="R5" s="8">
        <f>IF(Form3!O5&lt;&gt;"",Form3!O5,"")</f>
        <v>80</v>
      </c>
      <c r="S5" s="8">
        <f>IF(Table1[[#This Row],[Geo]]&lt;&gt;"",RANK(Table1[[#This Row],[Geo]],Table1[Geo],0),"")</f>
        <v>2</v>
      </c>
      <c r="T5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1</v>
      </c>
      <c r="U5" s="8">
        <f>IF(Form3!Q5&lt;&gt;"",Form3!Q5,"")</f>
        <v>72</v>
      </c>
      <c r="V5" s="8">
        <f>IF(Table1[[#This Row],[His]]&lt;&gt;"",RANK(Table1[[#This Row],[His]],Table1[His],0),"")</f>
        <v>2</v>
      </c>
      <c r="W5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2</v>
      </c>
      <c r="X5" s="8">
        <f>IF(OR(Form3!S5&lt;&gt;"",Form3!T5&lt;&gt;""),ROUND(((Form3!S5+Form3!T5)/200)*100,0),"")</f>
        <v>66</v>
      </c>
      <c r="Y5" s="8">
        <f>IF(Table1[[#This Row],[Maths]]&lt;&gt;"",RANK(Table1[[#This Row],[Maths]],Table1[Maths],0),"")</f>
        <v>1</v>
      </c>
      <c r="Z5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3</v>
      </c>
      <c r="AA5" s="8" t="str">
        <f>IF(OR(Form3!U5&lt;&gt;"",Form3!V5&lt;&gt;""),ROUND(((Form3!U5+Form3!V5)/200)*100,0),"")</f>
        <v/>
      </c>
      <c r="AB5" s="8" t="str">
        <f>IF(Table1[[#This Row],[Phy]]&lt;&gt;"",RANK(Table1[[#This Row],[Phy]],Table1[Phy],0),"")</f>
        <v/>
      </c>
      <c r="AC5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5" s="8">
        <f>IF(Form3!W5&lt;&gt;"",Form3!W5,"")</f>
        <v>65</v>
      </c>
      <c r="AE5" s="8">
        <f>IF(Table1[[#This Row],[Sod]]&lt;&gt;"",RANK(Table1[[#This Row],[Sod]],Table1[Sod],0),"")</f>
        <v>3</v>
      </c>
      <c r="AF5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3</v>
      </c>
      <c r="AG5" s="8">
        <f>IF(OR(Form3!Y5&lt;&gt;"",Form3!Z5&lt;&gt;""),ROUND(((Form3!Y5+Form3!Z5)/150)*100,0),"")</f>
        <v>79</v>
      </c>
      <c r="AH5" s="8">
        <f>IF(Table1[[#This Row],[Bk]]&lt;&gt;"",RANK(Table1[[#This Row],[Bk]],Table1[Bk],0), "")</f>
        <v>1</v>
      </c>
      <c r="AI5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2</v>
      </c>
      <c r="AJ5" s="8" t="str">
        <f>IF(Table1[[#This Row],[Eng]]&lt;=39, "Failed", "Passed")</f>
        <v>Passed</v>
      </c>
    </row>
    <row r="6" spans="1:37" x14ac:dyDescent="0.3">
      <c r="A6" s="8" t="str">
        <f>Form3!A6</f>
        <v>Annah</v>
      </c>
      <c r="B6" s="8" t="str">
        <f>Form3!B6</f>
        <v>Ephat</v>
      </c>
      <c r="C6" s="8">
        <f>IF(AND(Form3!C6&lt;&gt;"",Form3!D6&lt;&gt;""),ROUND(((Form3!C6+Form3!D6)/140)*100,0),"")</f>
        <v>10</v>
      </c>
      <c r="D6" s="8">
        <f>IF(Table1[[#This Row],[Agr]]="","",RANK(Table1[[#This Row],[Agr]],Table1[Agr],0))</f>
        <v>33</v>
      </c>
      <c r="E6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6" s="8">
        <f>IF(OR(Form3!E6&lt;&gt;"",Form3!F6&lt;&gt;""),ROUND(((Form3!E6+Form3!F6)/140)*100,0),"")</f>
        <v>18</v>
      </c>
      <c r="G6" s="8">
        <f>IF(Table1[[#This Row],[Bio]]&lt;&gt;"",RANK(Table1[[#This Row],[Bio]],Table1[Bio],0),"")</f>
        <v>18</v>
      </c>
      <c r="H6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6" s="8">
        <f>IF(OR(Form3!G6&lt;&gt;"",Form3!H6&lt;&gt;""),ROUND(((Form3!G6+Form3!H6)/140)*100,0),"")</f>
        <v>20</v>
      </c>
      <c r="J6" s="8">
        <f>IF(Table1[[#This Row],[Chem]]&lt;&gt;"",RANK(Table1[[#This Row],[Chem]],Table1[Chem],0),"")</f>
        <v>7</v>
      </c>
      <c r="K6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9</v>
      </c>
      <c r="L6" s="8">
        <f>IF(AND(Form3!I6&lt;&gt;"",Form3!J6&lt;&gt;"",Form3!K6&lt;&gt;""),ROUND(SUM(Form3!I6,Form3!J6,Form3!K6,)/220*100,0),"")</f>
        <v>39</v>
      </c>
      <c r="M6" s="8">
        <f>IF(Table1[[#This Row],[Chi]]&lt;&gt;"", RANK(Table1[[#This Row],[Chi]],Table1[Chi],0),"")</f>
        <v>15</v>
      </c>
      <c r="N6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6" s="8">
        <f>IF(OR(Form3!L6&lt;&gt;"",Form3!M6&lt;&gt;"",Form3!N6&lt;&gt;""),ROUND(SUM(Form3!L6,Form3!M6, Form3!N6)/200*100,0),"")</f>
        <v>24</v>
      </c>
      <c r="P6" s="8">
        <f>IF(Table1[[#This Row],[Eng]]&lt;&gt;"",RANK(Table1[[#This Row],[Eng]],Table1[Eng],0),"")</f>
        <v>26</v>
      </c>
      <c r="Q6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6" s="8" t="str">
        <f>IF(Form3!O6&lt;&gt;"",Form3!O6,"")</f>
        <v/>
      </c>
      <c r="S6" s="8" t="str">
        <f>IF(Table1[[#This Row],[Geo]]&lt;&gt;"",RANK(Table1[[#This Row],[Geo]],Table1[Geo],0),"")</f>
        <v/>
      </c>
      <c r="T6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6" s="8" t="str">
        <f>IF(Form3!Q6&lt;&gt;"",Form3!Q6,"")</f>
        <v/>
      </c>
      <c r="V6" s="8" t="str">
        <f>IF(Table1[[#This Row],[His]]&lt;&gt;"",RANK(Table1[[#This Row],[His]],Table1[His],0),"")</f>
        <v/>
      </c>
      <c r="W6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6" s="8">
        <f>IF(OR(Form3!S6&lt;&gt;"",Form3!T6&lt;&gt;""),ROUND(((Form3!S6+Form3!T6)/200)*100,0),"")</f>
        <v>19</v>
      </c>
      <c r="Y6" s="8">
        <f>IF(Table1[[#This Row],[Maths]]&lt;&gt;"",RANK(Table1[[#This Row],[Maths]],Table1[Maths],0),"")</f>
        <v>12</v>
      </c>
      <c r="Z6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6" s="8">
        <f>IF(OR(Form3!U6&lt;&gt;"",Form3!V6&lt;&gt;""),ROUND(((Form3!U6+Form3!V6)/200)*100,0),"")</f>
        <v>13</v>
      </c>
      <c r="AB6" s="8">
        <f>IF(Table1[[#This Row],[Phy]]&lt;&gt;"",RANK(Table1[[#This Row],[Phy]],Table1[Phy],0),"")</f>
        <v>4</v>
      </c>
      <c r="AC6" s="8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>9</v>
      </c>
      <c r="AD6" s="8" t="str">
        <f>IF(Form3!W6&lt;&gt;"",Form3!W6,"")</f>
        <v/>
      </c>
      <c r="AE6" s="8" t="str">
        <f>IF(Table1[[#This Row],[Sod]]&lt;&gt;"",RANK(Table1[[#This Row],[Sod]],Table1[Sod],0),"")</f>
        <v/>
      </c>
      <c r="AF6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6" s="8" t="str">
        <f>IF(OR(Form3!Y6&lt;&gt;"",Form3!Z6&lt;&gt;""),ROUND(((Form3!Y6+Form3!Z6)/150)*100,0),"")</f>
        <v/>
      </c>
      <c r="AH6" s="8" t="str">
        <f>IF(Table1[[#This Row],[Bk]]&lt;&gt;"",RANK(Table1[[#This Row],[Bk]],Table1[Bk],0), "")</f>
        <v/>
      </c>
      <c r="AI6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6" s="8" t="str">
        <f>IF(Table1[[#This Row],[Eng]]&lt;=39, "Failed", "Passed")</f>
        <v>Failed</v>
      </c>
    </row>
    <row r="7" spans="1:37" x14ac:dyDescent="0.3">
      <c r="A7" s="8" t="str">
        <f>Form3!A7</f>
        <v>Beauty</v>
      </c>
      <c r="B7" s="8" t="str">
        <f>Form3!B7</f>
        <v>Simfukwe</v>
      </c>
      <c r="C7" s="8">
        <f>IF(AND(Form3!C7&lt;&gt;"",Form3!D7&lt;&gt;""),ROUND(((Form3!C7+Form3!D7)/140)*100,0),"")</f>
        <v>16</v>
      </c>
      <c r="D7" s="8">
        <f>IF(Table1[[#This Row],[Agr]]="","",RANK(Table1[[#This Row],[Agr]],Table1[Agr],0))</f>
        <v>26</v>
      </c>
      <c r="E7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7" s="8">
        <f>IF(OR(Form3!E7&lt;&gt;"",Form3!F7&lt;&gt;""),ROUND(((Form3!E7+Form3!F7)/140)*100,0),"")</f>
        <v>11</v>
      </c>
      <c r="G7" s="8">
        <f>IF(Table1[[#This Row],[Bio]]&lt;&gt;"",RANK(Table1[[#This Row],[Bio]],Table1[Bio],0),"")</f>
        <v>22</v>
      </c>
      <c r="H7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7" s="8">
        <f>IF(OR(Form3!G7&lt;&gt;"",Form3!H7&lt;&gt;""),ROUND(((Form3!G7+Form3!H7)/140)*100,0),"")</f>
        <v>8</v>
      </c>
      <c r="J7" s="8">
        <f>IF(Table1[[#This Row],[Chem]]&lt;&gt;"",RANK(Table1[[#This Row],[Chem]],Table1[Chem],0),"")</f>
        <v>9</v>
      </c>
      <c r="K7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9</v>
      </c>
      <c r="L7" s="8">
        <f>IF(AND(Form3!I7&lt;&gt;"",Form3!J7&lt;&gt;"",Form3!K7&lt;&gt;""),ROUND(SUM(Form3!I7,Form3!J7,Form3!K7,)/220*100,0),"")</f>
        <v>37</v>
      </c>
      <c r="M7" s="8">
        <f>IF(Table1[[#This Row],[Chi]]&lt;&gt;"", RANK(Table1[[#This Row],[Chi]],Table1[Chi],0),"")</f>
        <v>16</v>
      </c>
      <c r="N7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7" s="8">
        <f>IF(OR(Form3!L7&lt;&gt;"",Form3!M7&lt;&gt;"",Form3!N7&lt;&gt;""),ROUND(SUM(Form3!L7,Form3!M7, Form3!N7)/200*100,0),"")</f>
        <v>17</v>
      </c>
      <c r="P7" s="8">
        <f>IF(Table1[[#This Row],[Eng]]&lt;&gt;"",RANK(Table1[[#This Row],[Eng]],Table1[Eng],0),"")</f>
        <v>31</v>
      </c>
      <c r="Q7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7" s="8" t="str">
        <f>IF(Form3!O7&lt;&gt;"",Form3!O7,"")</f>
        <v/>
      </c>
      <c r="S7" s="8" t="str">
        <f>IF(Table1[[#This Row],[Geo]]&lt;&gt;"",RANK(Table1[[#This Row],[Geo]],Table1[Geo],0),"")</f>
        <v/>
      </c>
      <c r="T7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7" s="8" t="str">
        <f>IF(Form3!Q7&lt;&gt;"",Form3!Q7,"")</f>
        <v/>
      </c>
      <c r="V7" s="8" t="str">
        <f>IF(Table1[[#This Row],[His]]&lt;&gt;"",RANK(Table1[[#This Row],[His]],Table1[His],0),"")</f>
        <v/>
      </c>
      <c r="W7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7" s="8">
        <f>IF(OR(Form3!S7&lt;&gt;"",Form3!T7&lt;&gt;""),ROUND(((Form3!S7+Form3!T7)/200)*100,0),"")</f>
        <v>5</v>
      </c>
      <c r="Y7" s="8">
        <f>IF(Table1[[#This Row],[Maths]]&lt;&gt;"",RANK(Table1[[#This Row],[Maths]],Table1[Maths],0),"")</f>
        <v>23</v>
      </c>
      <c r="Z7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7" s="8">
        <f>IF(OR(Form3!U7&lt;&gt;"",Form3!V7&lt;&gt;""),ROUND(((Form3!U7+Form3!V7)/200)*100,0),"")</f>
        <v>5</v>
      </c>
      <c r="AB7" s="8">
        <f>IF(Table1[[#This Row],[Phy]]&lt;&gt;"",RANK(Table1[[#This Row],[Phy]],Table1[Phy],0),"")</f>
        <v>7</v>
      </c>
      <c r="AC7" s="8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>9</v>
      </c>
      <c r="AD7" s="8">
        <f>IF(Form3!W7&lt;&gt;"",Form3!W7,"")</f>
        <v>19</v>
      </c>
      <c r="AE7" s="8">
        <f>IF(Table1[[#This Row],[Sod]]&lt;&gt;"",RANK(Table1[[#This Row],[Sod]],Table1[Sod],0),"")</f>
        <v>25</v>
      </c>
      <c r="AF7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7" s="8" t="str">
        <f>IF(OR(Form3!Y7&lt;&gt;"",Form3!Z7&lt;&gt;""),ROUND(((Form3!Y7+Form3!Z7)/150)*100,0),"")</f>
        <v/>
      </c>
      <c r="AH7" s="8" t="str">
        <f>IF(Table1[[#This Row],[Bk]]&lt;&gt;"",RANK(Table1[[#This Row],[Bk]],Table1[Bk],0), "")</f>
        <v/>
      </c>
      <c r="AI7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7" s="8" t="str">
        <f>IF(Table1[[#This Row],[Eng]]&lt;=39, "Failed", "Passed")</f>
        <v>Failed</v>
      </c>
    </row>
    <row r="8" spans="1:37" x14ac:dyDescent="0.3">
      <c r="A8" s="8" t="str">
        <f>Form3!A8</f>
        <v>Bernaette</v>
      </c>
      <c r="B8" s="8" t="str">
        <f>Form3!B8</f>
        <v>Kanyika</v>
      </c>
      <c r="C8" s="8">
        <f>IF(AND(Form3!C8&lt;&gt;"",Form3!D8&lt;&gt;""),ROUND(((Form3!C8+Form3!D8)/140)*100,0),"")</f>
        <v>65</v>
      </c>
      <c r="D8" s="8">
        <f>IF(Table1[[#This Row],[Agr]]="","",RANK(Table1[[#This Row],[Agr]],Table1[Agr],0))</f>
        <v>3</v>
      </c>
      <c r="E8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3</v>
      </c>
      <c r="F8" s="8">
        <f>IF(OR(Form3!E8&lt;&gt;"",Form3!F8&lt;&gt;""),ROUND(((Form3!E8+Form3!F8)/140)*100,0),"")</f>
        <v>70</v>
      </c>
      <c r="G8" s="8">
        <f>IF(Table1[[#This Row],[Bio]]&lt;&gt;"",RANK(Table1[[#This Row],[Bio]],Table1[Bio],0),"")</f>
        <v>3</v>
      </c>
      <c r="H8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2</v>
      </c>
      <c r="I8" s="8">
        <f>IF(OR(Form3!G8&lt;&gt;"",Form3!H8&lt;&gt;""),ROUND(((Form3!G8+Form3!H8)/140)*100,0),"")</f>
        <v>54</v>
      </c>
      <c r="J8" s="8">
        <f>IF(Table1[[#This Row],[Chem]]&lt;&gt;"",RANK(Table1[[#This Row],[Chem]],Table1[Chem],0),"")</f>
        <v>1</v>
      </c>
      <c r="K8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6</v>
      </c>
      <c r="L8" s="8">
        <f>IF(AND(Form3!I8&lt;&gt;"",Form3!J8&lt;&gt;"",Form3!K8&lt;&gt;""),ROUND(SUM(Form3!I8,Form3!J8,Form3!K8,)/220*100,0),"")</f>
        <v>59</v>
      </c>
      <c r="M8" s="8">
        <f>IF(Table1[[#This Row],[Chi]]&lt;&gt;"", RANK(Table1[[#This Row],[Chi]],Table1[Chi],0),"")</f>
        <v>5</v>
      </c>
      <c r="N8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5</v>
      </c>
      <c r="O8" s="8">
        <f>IF(OR(Form3!L8&lt;&gt;"",Form3!M8&lt;&gt;"",Form3!N8&lt;&gt;""),ROUND(SUM(Form3!L8,Form3!M8, Form3!N8)/200*100,0),"")</f>
        <v>60</v>
      </c>
      <c r="P8" s="8">
        <f>IF(Table1[[#This Row],[Eng]]&lt;&gt;"",RANK(Table1[[#This Row],[Eng]],Table1[Eng],0),"")</f>
        <v>4</v>
      </c>
      <c r="Q8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4</v>
      </c>
      <c r="R8" s="8" t="str">
        <f>IF(Form3!O8&lt;&gt;"",Form3!O8,"")</f>
        <v/>
      </c>
      <c r="S8" s="8" t="str">
        <f>IF(Table1[[#This Row],[Geo]]&lt;&gt;"",RANK(Table1[[#This Row],[Geo]],Table1[Geo],0),"")</f>
        <v/>
      </c>
      <c r="T8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8" s="8" t="str">
        <f>IF(Form3!Q8&lt;&gt;"",Form3!Q8,"")</f>
        <v/>
      </c>
      <c r="V8" s="8" t="str">
        <f>IF(Table1[[#This Row],[His]]&lt;&gt;"",RANK(Table1[[#This Row],[His]],Table1[His],0),"")</f>
        <v/>
      </c>
      <c r="W8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8" s="8">
        <f>IF(OR(Form3!S8&lt;&gt;"",Form3!T8&lt;&gt;""),ROUND(((Form3!S8+Form3!T8)/200)*100,0),"")</f>
        <v>34</v>
      </c>
      <c r="Y8" s="8">
        <f>IF(Table1[[#This Row],[Maths]]&lt;&gt;"",RANK(Table1[[#This Row],[Maths]],Table1[Maths],0),"")</f>
        <v>7</v>
      </c>
      <c r="Z8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8" s="8" t="str">
        <f>IF(OR(Form3!U8&lt;&gt;"",Form3!V8&lt;&gt;""),ROUND(((Form3!U8+Form3!V8)/200)*100,0),"")</f>
        <v/>
      </c>
      <c r="AB8" s="8" t="str">
        <f>IF(Table1[[#This Row],[Phy]]&lt;&gt;"",RANK(Table1[[#This Row],[Phy]],Table1[Phy],0),"")</f>
        <v/>
      </c>
      <c r="AC8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8" s="8" t="str">
        <f>IF(Form3!W8&lt;&gt;"",Form3!W8,"")</f>
        <v/>
      </c>
      <c r="AE8" s="8" t="str">
        <f>IF(Table1[[#This Row],[Sod]]&lt;&gt;"",RANK(Table1[[#This Row],[Sod]],Table1[Sod],0),"")</f>
        <v/>
      </c>
      <c r="AF8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8" s="8">
        <f>IF(OR(Form3!Y8&lt;&gt;"",Form3!Z8&lt;&gt;""),ROUND(((Form3!Y8+Form3!Z8)/150)*100,0),"")</f>
        <v>34</v>
      </c>
      <c r="AH8" s="8">
        <f>IF(Table1[[#This Row],[Bk]]&lt;&gt;"",RANK(Table1[[#This Row],[Bk]],Table1[Bk],0), "")</f>
        <v>5</v>
      </c>
      <c r="AI8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9</v>
      </c>
      <c r="AJ8" s="8" t="str">
        <f>IF(Table1[[#This Row],[Eng]]&lt;=39, "Failed", "Passed")</f>
        <v>Passed</v>
      </c>
    </row>
    <row r="9" spans="1:37" x14ac:dyDescent="0.3">
      <c r="A9" s="8" t="str">
        <f>Form3!A9</f>
        <v>Blessings</v>
      </c>
      <c r="B9" s="8" t="str">
        <f>Form3!B9</f>
        <v>Banda</v>
      </c>
      <c r="C9" s="8">
        <f>IF(AND(Form3!C9&lt;&gt;"",Form3!D9&lt;&gt;""),ROUND(((Form3!C9+Form3!D9)/140)*100,0),"")</f>
        <v>60</v>
      </c>
      <c r="D9" s="8">
        <f>IF(Table1[[#This Row],[Agr]]="","",RANK(Table1[[#This Row],[Agr]],Table1[Agr],0))</f>
        <v>5</v>
      </c>
      <c r="E9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4</v>
      </c>
      <c r="F9" s="8">
        <f>IF(OR(Form3!E9&lt;&gt;"",Form3!F9&lt;&gt;""),ROUND(((Form3!E9+Form3!F9)/140)*100,0),"")</f>
        <v>58</v>
      </c>
      <c r="G9" s="8">
        <f>IF(Table1[[#This Row],[Bio]]&lt;&gt;"",RANK(Table1[[#This Row],[Bio]],Table1[Bio],0),"")</f>
        <v>5</v>
      </c>
      <c r="H9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5</v>
      </c>
      <c r="I9" s="8" t="str">
        <f>IF(OR(Form3!G9&lt;&gt;"",Form3!H9&lt;&gt;""),ROUND(((Form3!G9+Form3!H9)/140)*100,0),"")</f>
        <v/>
      </c>
      <c r="J9" s="8" t="str">
        <f>IF(Table1[[#This Row],[Chem]]&lt;&gt;"",RANK(Table1[[#This Row],[Chem]],Table1[Chem],0),"")</f>
        <v/>
      </c>
      <c r="K9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9" s="8" t="str">
        <f>IF(AND(Form3!I9&lt;&gt;"",Form3!J9&lt;&gt;"",Form3!K9&lt;&gt;""),ROUND(SUM(Form3!I9,Form3!J9,Form3!K9,)/220*100,0),"")</f>
        <v/>
      </c>
      <c r="M9" s="8" t="str">
        <f>IF(Table1[[#This Row],[Chi]]&lt;&gt;"", RANK(Table1[[#This Row],[Chi]],Table1[Chi],0),"")</f>
        <v/>
      </c>
      <c r="N9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9" s="8">
        <f>IF(OR(Form3!L9&lt;&gt;"",Form3!M9&lt;&gt;"",Form3!N9&lt;&gt;""),ROUND(SUM(Form3!L9,Form3!M9, Form3!N9)/200*100,0),"")</f>
        <v>43</v>
      </c>
      <c r="P9" s="8">
        <f>IF(Table1[[#This Row],[Eng]]&lt;&gt;"",RANK(Table1[[#This Row],[Eng]],Table1[Eng],0),"")</f>
        <v>11</v>
      </c>
      <c r="Q9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8</v>
      </c>
      <c r="R9" s="8">
        <f>IF(Form3!O9&lt;&gt;"",Form3!O9,"")</f>
        <v>75</v>
      </c>
      <c r="S9" s="8">
        <f>IF(Table1[[#This Row],[Geo]]&lt;&gt;"",RANK(Table1[[#This Row],[Geo]],Table1[Geo],0),"")</f>
        <v>3</v>
      </c>
      <c r="T9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2</v>
      </c>
      <c r="U9" s="8">
        <f>IF(Form3!Q9&lt;&gt;"",Form3!Q9,"")</f>
        <v>64</v>
      </c>
      <c r="V9" s="8">
        <f>IF(Table1[[#This Row],[His]]&lt;&gt;"",RANK(Table1[[#This Row],[His]],Table1[His],0),"")</f>
        <v>4</v>
      </c>
      <c r="W9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4</v>
      </c>
      <c r="X9" s="8">
        <f>IF(OR(Form3!S9&lt;&gt;"",Form3!T9&lt;&gt;""),ROUND(((Form3!S9+Form3!T9)/200)*100,0),"")</f>
        <v>30</v>
      </c>
      <c r="Y9" s="8">
        <f>IF(Table1[[#This Row],[Maths]]&lt;&gt;"",RANK(Table1[[#This Row],[Maths]],Table1[Maths],0),"")</f>
        <v>9</v>
      </c>
      <c r="Z9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9" s="8" t="str">
        <f>IF(OR(Form3!U9&lt;&gt;"",Form3!V9&lt;&gt;""),ROUND(((Form3!U9+Form3!V9)/200)*100,0),"")</f>
        <v/>
      </c>
      <c r="AB9" s="8" t="str">
        <f>IF(Table1[[#This Row],[Phy]]&lt;&gt;"",RANK(Table1[[#This Row],[Phy]],Table1[Phy],0),"")</f>
        <v/>
      </c>
      <c r="AC9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9" s="8">
        <f>IF(Form3!W9&lt;&gt;"",Form3!W9,"")</f>
        <v>61</v>
      </c>
      <c r="AE9" s="8">
        <f>IF(Table1[[#This Row],[Sod]]&lt;&gt;"",RANK(Table1[[#This Row],[Sod]],Table1[Sod],0),"")</f>
        <v>4</v>
      </c>
      <c r="AF9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4</v>
      </c>
      <c r="AG9" s="8" t="str">
        <f>IF(OR(Form3!Y9&lt;&gt;"",Form3!Z9&lt;&gt;""),ROUND(((Form3!Y9+Form3!Z9)/150)*100,0),"")</f>
        <v/>
      </c>
      <c r="AH9" s="8" t="str">
        <f>IF(Table1[[#This Row],[Bk]]&lt;&gt;"",RANK(Table1[[#This Row],[Bk]],Table1[Bk],0), "")</f>
        <v/>
      </c>
      <c r="AI9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9" s="8" t="str">
        <f>IF(Table1[[#This Row],[Eng]]&lt;=39, "Failed", "Passed")</f>
        <v>Passed</v>
      </c>
    </row>
    <row r="10" spans="1:37" x14ac:dyDescent="0.3">
      <c r="A10" s="8" t="str">
        <f>Form3!A10</f>
        <v>Brighton</v>
      </c>
      <c r="B10" s="8" t="str">
        <f>Form3!B10</f>
        <v>Ngonya</v>
      </c>
      <c r="C10" s="8">
        <f>IF(AND(Form3!C10&lt;&gt;"",Form3!D10&lt;&gt;""),ROUND(((Form3!C10+Form3!D10)/140)*100,0),"")</f>
        <v>20</v>
      </c>
      <c r="D10" s="8">
        <f>IF(Table1[[#This Row],[Agr]]="","",RANK(Table1[[#This Row],[Agr]],Table1[Agr],0))</f>
        <v>22</v>
      </c>
      <c r="E10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10" s="8">
        <f>IF(OR(Form3!E10&lt;&gt;"",Form3!F10&lt;&gt;""),ROUND(((Form3!E10+Form3!F10)/140)*100,0),"")</f>
        <v>9</v>
      </c>
      <c r="G10" s="8">
        <f>IF(Table1[[#This Row],[Bio]]&lt;&gt;"",RANK(Table1[[#This Row],[Bio]],Table1[Bio],0),"")</f>
        <v>26</v>
      </c>
      <c r="H10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10" s="8" t="str">
        <f>IF(OR(Form3!G10&lt;&gt;"",Form3!H10&lt;&gt;""),ROUND(((Form3!G10+Form3!H10)/140)*100,0),"")</f>
        <v/>
      </c>
      <c r="J10" s="8" t="str">
        <f>IF(Table1[[#This Row],[Chem]]&lt;&gt;"",RANK(Table1[[#This Row],[Chem]],Table1[Chem],0),"")</f>
        <v/>
      </c>
      <c r="K10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10" s="8">
        <f>IF(AND(Form3!I10&lt;&gt;"",Form3!J10&lt;&gt;"",Form3!K10&lt;&gt;""),ROUND(SUM(Form3!I10,Form3!J10,Form3!K10,)/220*100,0),"")</f>
        <v>33</v>
      </c>
      <c r="M10" s="8">
        <f>IF(Table1[[#This Row],[Chi]]&lt;&gt;"", RANK(Table1[[#This Row],[Chi]],Table1[Chi],0),"")</f>
        <v>19</v>
      </c>
      <c r="N10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10" s="8">
        <f>IF(OR(Form3!L10&lt;&gt;"",Form3!M10&lt;&gt;"",Form3!N10&lt;&gt;""),ROUND(SUM(Form3!L10,Form3!M10, Form3!N10)/200*100,0),"")</f>
        <v>15</v>
      </c>
      <c r="P10" s="8">
        <f>IF(Table1[[#This Row],[Eng]]&lt;&gt;"",RANK(Table1[[#This Row],[Eng]],Table1[Eng],0),"")</f>
        <v>33</v>
      </c>
      <c r="Q10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10" s="8">
        <f>IF(Form3!O10&lt;&gt;"",Form3!O10,"")</f>
        <v>21</v>
      </c>
      <c r="S10" s="8">
        <f>IF(Table1[[#This Row],[Geo]]&lt;&gt;"",RANK(Table1[[#This Row],[Geo]],Table1[Geo],0),"")</f>
        <v>18</v>
      </c>
      <c r="T10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10" s="8" t="str">
        <f>IF(Form3!Q10&lt;&gt;"",Form3!Q10,"")</f>
        <v/>
      </c>
      <c r="V10" s="8" t="str">
        <f>IF(Table1[[#This Row],[His]]&lt;&gt;"",RANK(Table1[[#This Row],[His]],Table1[His],0),"")</f>
        <v/>
      </c>
      <c r="W10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10" s="8">
        <f>IF(OR(Form3!S10&lt;&gt;"",Form3!T10&lt;&gt;""),ROUND(((Form3!S10+Form3!T10)/200)*100,0),"")</f>
        <v>5</v>
      </c>
      <c r="Y10" s="8">
        <f>IF(Table1[[#This Row],[Maths]]&lt;&gt;"",RANK(Table1[[#This Row],[Maths]],Table1[Maths],0),"")</f>
        <v>23</v>
      </c>
      <c r="Z10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10" s="8" t="str">
        <f>IF(OR(Form3!U10&lt;&gt;"",Form3!V10&lt;&gt;""),ROUND(((Form3!U10+Form3!V10)/200)*100,0),"")</f>
        <v/>
      </c>
      <c r="AB10" s="8" t="str">
        <f>IF(Table1[[#This Row],[Phy]]&lt;&gt;"",RANK(Table1[[#This Row],[Phy]],Table1[Phy],0),"")</f>
        <v/>
      </c>
      <c r="AC10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10" s="8">
        <f>IF(Form3!W10&lt;&gt;"",Form3!W10,"")</f>
        <v>25</v>
      </c>
      <c r="AE10" s="8">
        <f>IF(Table1[[#This Row],[Sod]]&lt;&gt;"",RANK(Table1[[#This Row],[Sod]],Table1[Sod],0),"")</f>
        <v>22</v>
      </c>
      <c r="AF10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10" s="8" t="str">
        <f>IF(OR(Form3!Y10&lt;&gt;"",Form3!Z10&lt;&gt;""),ROUND(((Form3!Y10+Form3!Z10)/150)*100,0),"")</f>
        <v/>
      </c>
      <c r="AH10" s="8" t="str">
        <f>IF(Table1[[#This Row],[Bk]]&lt;&gt;"",RANK(Table1[[#This Row],[Bk]],Table1[Bk],0), "")</f>
        <v/>
      </c>
      <c r="AI10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10" s="8" t="str">
        <f>IF(Table1[[#This Row],[Eng]]&lt;=39, "Failed", "Passed")</f>
        <v>Failed</v>
      </c>
    </row>
    <row r="11" spans="1:37" x14ac:dyDescent="0.3">
      <c r="A11" s="8" t="str">
        <f>Form3!A11</f>
        <v>Brown</v>
      </c>
      <c r="B11" s="8" t="str">
        <f>Form3!B11</f>
        <v>Kunda</v>
      </c>
      <c r="C11" s="8">
        <f>IF(AND(Form3!C11&lt;&gt;"",Form3!D11&lt;&gt;""),ROUND(((Form3!C11+Form3!D11)/140)*100,0),"")</f>
        <v>54</v>
      </c>
      <c r="D11" s="8">
        <f>IF(Table1[[#This Row],[Agr]]="","",RANK(Table1[[#This Row],[Agr]],Table1[Agr],0))</f>
        <v>7</v>
      </c>
      <c r="E11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6</v>
      </c>
      <c r="F11" s="8">
        <f>IF(OR(Form3!E11&lt;&gt;"",Form3!F11&lt;&gt;""),ROUND(((Form3!E11+Form3!F11)/140)*100,0),"")</f>
        <v>52</v>
      </c>
      <c r="G11" s="8">
        <f>IF(Table1[[#This Row],[Bio]]&lt;&gt;"",RANK(Table1[[#This Row],[Bio]],Table1[Bio],0),"")</f>
        <v>7</v>
      </c>
      <c r="H11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6</v>
      </c>
      <c r="I11" s="8" t="str">
        <f>IF(OR(Form3!G11&lt;&gt;"",Form3!H11&lt;&gt;""),ROUND(((Form3!G11+Form3!H11)/140)*100,0),"")</f>
        <v/>
      </c>
      <c r="J11" s="8" t="str">
        <f>IF(Table1[[#This Row],[Chem]]&lt;&gt;"",RANK(Table1[[#This Row],[Chem]],Table1[Chem],0),"")</f>
        <v/>
      </c>
      <c r="K11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11" s="8">
        <f>IF(AND(Form3!I11&lt;&gt;"",Form3!J11&lt;&gt;"",Form3!K11&lt;&gt;""),ROUND(SUM(Form3!I11,Form3!J11,Form3!K11,)/220*100,0),"")</f>
        <v>52</v>
      </c>
      <c r="M11" s="8">
        <f>IF(Table1[[#This Row],[Chi]]&lt;&gt;"", RANK(Table1[[#This Row],[Chi]],Table1[Chi],0),"")</f>
        <v>8</v>
      </c>
      <c r="N11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6</v>
      </c>
      <c r="O11" s="8">
        <f>IF(OR(Form3!L11&lt;&gt;"",Form3!M11&lt;&gt;"",Form3!N11&lt;&gt;""),ROUND(SUM(Form3!L11,Form3!M11, Form3!N11)/200*100,0),"")</f>
        <v>45</v>
      </c>
      <c r="P11" s="8">
        <f>IF(Table1[[#This Row],[Eng]]&lt;&gt;"",RANK(Table1[[#This Row],[Eng]],Table1[Eng],0),"")</f>
        <v>10</v>
      </c>
      <c r="Q11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7</v>
      </c>
      <c r="R11" s="8">
        <f>IF(Form3!O11&lt;&gt;"",Form3!O11,"")</f>
        <v>66</v>
      </c>
      <c r="S11" s="8">
        <f>IF(Table1[[#This Row],[Geo]]&lt;&gt;"",RANK(Table1[[#This Row],[Geo]],Table1[Geo],0),"")</f>
        <v>7</v>
      </c>
      <c r="T11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3</v>
      </c>
      <c r="U11" s="8" t="str">
        <f>IF(Form3!Q11&lt;&gt;"",Form3!Q11,"")</f>
        <v/>
      </c>
      <c r="V11" s="8" t="str">
        <f>IF(Table1[[#This Row],[His]]&lt;&gt;"",RANK(Table1[[#This Row],[His]],Table1[His],0),"")</f>
        <v/>
      </c>
      <c r="W11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11" s="8">
        <f>IF(OR(Form3!S11&lt;&gt;"",Form3!T11&lt;&gt;""),ROUND(((Form3!S11+Form3!T11)/200)*100,0),"")</f>
        <v>21</v>
      </c>
      <c r="Y11" s="8">
        <f>IF(Table1[[#This Row],[Maths]]&lt;&gt;"",RANK(Table1[[#This Row],[Maths]],Table1[Maths],0),"")</f>
        <v>10</v>
      </c>
      <c r="Z11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11" s="8" t="str">
        <f>IF(OR(Form3!U11&lt;&gt;"",Form3!V11&lt;&gt;""),ROUND(((Form3!U11+Form3!V11)/200)*100,0),"")</f>
        <v/>
      </c>
      <c r="AB11" s="8" t="str">
        <f>IF(Table1[[#This Row],[Phy]]&lt;&gt;"",RANK(Table1[[#This Row],[Phy]],Table1[Phy],0),"")</f>
        <v/>
      </c>
      <c r="AC11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11" s="8">
        <f>IF(Form3!W11&lt;&gt;"",Form3!W11,"")</f>
        <v>56</v>
      </c>
      <c r="AE11" s="8">
        <f>IF(Table1[[#This Row],[Sod]]&lt;&gt;"",RANK(Table1[[#This Row],[Sod]],Table1[Sod],0),"")</f>
        <v>5</v>
      </c>
      <c r="AF11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5</v>
      </c>
      <c r="AG11" s="8" t="str">
        <f>IF(OR(Form3!Y11&lt;&gt;"",Form3!Z11&lt;&gt;""),ROUND(((Form3!Y11+Form3!Z11)/150)*100,0),"")</f>
        <v/>
      </c>
      <c r="AH11" s="8" t="str">
        <f>IF(Table1[[#This Row],[Bk]]&lt;&gt;"",RANK(Table1[[#This Row],[Bk]],Table1[Bk],0), "")</f>
        <v/>
      </c>
      <c r="AI11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11" s="8" t="str">
        <f>IF(Table1[[#This Row],[Eng]]&lt;=39, "Failed", "Passed")</f>
        <v>Passed</v>
      </c>
    </row>
    <row r="12" spans="1:37" x14ac:dyDescent="0.3">
      <c r="A12" s="8" t="str">
        <f>Form3!A12</f>
        <v>Chimwemwe</v>
      </c>
      <c r="B12" s="8" t="str">
        <f>Form3!B12</f>
        <v>Muyaba</v>
      </c>
      <c r="C12" s="8">
        <f>IF(AND(Form3!C12&lt;&gt;"",Form3!D12&lt;&gt;""),ROUND(((Form3!C12+Form3!D12)/140)*100,0),"")</f>
        <v>21</v>
      </c>
      <c r="D12" s="8">
        <f>IF(Table1[[#This Row],[Agr]]="","",RANK(Table1[[#This Row],[Agr]],Table1[Agr],0))</f>
        <v>21</v>
      </c>
      <c r="E12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12" s="8">
        <f>IF(OR(Form3!E12&lt;&gt;"",Form3!F12&lt;&gt;""),ROUND(((Form3!E12+Form3!F12)/140)*100,0),"")</f>
        <v>11</v>
      </c>
      <c r="G12" s="8">
        <f>IF(Table1[[#This Row],[Bio]]&lt;&gt;"",RANK(Table1[[#This Row],[Bio]],Table1[Bio],0),"")</f>
        <v>22</v>
      </c>
      <c r="H12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12" s="8" t="str">
        <f>IF(OR(Form3!G12&lt;&gt;"",Form3!H12&lt;&gt;""),ROUND(((Form3!G12+Form3!H12)/140)*100,0),"")</f>
        <v/>
      </c>
      <c r="J12" s="8" t="str">
        <f>IF(Table1[[#This Row],[Chem]]&lt;&gt;"",RANK(Table1[[#This Row],[Chem]],Table1[Chem],0),"")</f>
        <v/>
      </c>
      <c r="K12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12" s="8">
        <f>IF(AND(Form3!I12&lt;&gt;"",Form3!J12&lt;&gt;"",Form3!K12&lt;&gt;""),ROUND(SUM(Form3!I12,Form3!J12,Form3!K12,)/220*100,0),"")</f>
        <v>36</v>
      </c>
      <c r="M12" s="8">
        <f>IF(Table1[[#This Row],[Chi]]&lt;&gt;"", RANK(Table1[[#This Row],[Chi]],Table1[Chi],0),"")</f>
        <v>17</v>
      </c>
      <c r="N12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12" s="8">
        <f>IF(OR(Form3!L12&lt;&gt;"",Form3!M12&lt;&gt;"",Form3!N12&lt;&gt;""),ROUND(SUM(Form3!L12,Form3!M12, Form3!N12)/200*100,0),"")</f>
        <v>29</v>
      </c>
      <c r="P12" s="8">
        <f>IF(Table1[[#This Row],[Eng]]&lt;&gt;"",RANK(Table1[[#This Row],[Eng]],Table1[Eng],0),"")</f>
        <v>21</v>
      </c>
      <c r="Q12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12" s="8">
        <f>IF(Form3!O12&lt;&gt;"",Form3!O12,"")</f>
        <v>21</v>
      </c>
      <c r="S12" s="8">
        <f>IF(Table1[[#This Row],[Geo]]&lt;&gt;"",RANK(Table1[[#This Row],[Geo]],Table1[Geo],0),"")</f>
        <v>18</v>
      </c>
      <c r="T12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12" s="8" t="str">
        <f>IF(Form3!Q12&lt;&gt;"",Form3!Q12,"")</f>
        <v/>
      </c>
      <c r="V12" s="8" t="str">
        <f>IF(Table1[[#This Row],[His]]&lt;&gt;"",RANK(Table1[[#This Row],[His]],Table1[His],0),"")</f>
        <v/>
      </c>
      <c r="W12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12" s="8">
        <f>IF(OR(Form3!S12&lt;&gt;"",Form3!T12&lt;&gt;""),ROUND(((Form3!S12+Form3!T12)/200)*100,0),"")</f>
        <v>0</v>
      </c>
      <c r="Y12" s="8">
        <f>IF(Table1[[#This Row],[Maths]]&lt;&gt;"",RANK(Table1[[#This Row],[Maths]],Table1[Maths],0),"")</f>
        <v>29</v>
      </c>
      <c r="Z12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12" s="8" t="str">
        <f>IF(OR(Form3!U12&lt;&gt;"",Form3!V12&lt;&gt;""),ROUND(((Form3!U12+Form3!V12)/200)*100,0),"")</f>
        <v/>
      </c>
      <c r="AB12" s="8" t="str">
        <f>IF(Table1[[#This Row],[Phy]]&lt;&gt;"",RANK(Table1[[#This Row],[Phy]],Table1[Phy],0),"")</f>
        <v/>
      </c>
      <c r="AC12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12" s="8">
        <f>IF(Form3!W12&lt;&gt;"",Form3!W12,"")</f>
        <v>35</v>
      </c>
      <c r="AE12" s="8">
        <f>IF(Table1[[#This Row],[Sod]]&lt;&gt;"",RANK(Table1[[#This Row],[Sod]],Table1[Sod],0),"")</f>
        <v>14</v>
      </c>
      <c r="AF12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12" s="8">
        <f>IF(OR(Form3!Y12&lt;&gt;"",Form3!Z12&lt;&gt;""),ROUND(((Form3!Y12+Form3!Z12)/150)*100,0),"")</f>
        <v>22</v>
      </c>
      <c r="AH12" s="8">
        <f>IF(Table1[[#This Row],[Bk]]&lt;&gt;"",RANK(Table1[[#This Row],[Bk]],Table1[Bk],0), "")</f>
        <v>11</v>
      </c>
      <c r="AI12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9</v>
      </c>
      <c r="AJ12" s="8" t="str">
        <f>IF(Table1[[#This Row],[Eng]]&lt;=39, "Failed", "Passed")</f>
        <v>Failed</v>
      </c>
    </row>
    <row r="13" spans="1:37" x14ac:dyDescent="0.3">
      <c r="A13" s="8" t="str">
        <f>Form3!A13</f>
        <v>Daniel</v>
      </c>
      <c r="B13" s="8" t="str">
        <f>Form3!B13</f>
        <v>Kitha</v>
      </c>
      <c r="C13" s="8">
        <f>IF(AND(Form3!C13&lt;&gt;"",Form3!D13&lt;&gt;""),ROUND(((Form3!C13+Form3!D13)/140)*100,0),"")</f>
        <v>49</v>
      </c>
      <c r="D13" s="8">
        <f>IF(Table1[[#This Row],[Agr]]="","",RANK(Table1[[#This Row],[Agr]],Table1[Agr],0))</f>
        <v>9</v>
      </c>
      <c r="E13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7</v>
      </c>
      <c r="F13" s="8">
        <f>IF(OR(Form3!E13&lt;&gt;"",Form3!F13&lt;&gt;""),ROUND(((Form3!E13+Form3!F13)/140)*100,0),"")</f>
        <v>36</v>
      </c>
      <c r="G13" s="8">
        <f>IF(Table1[[#This Row],[Bio]]&lt;&gt;"",RANK(Table1[[#This Row],[Bio]],Table1[Bio],0),"")</f>
        <v>13</v>
      </c>
      <c r="H13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13" s="8" t="str">
        <f>IF(OR(Form3!G13&lt;&gt;"",Form3!H13&lt;&gt;""),ROUND(((Form3!G13+Form3!H13)/140)*100,0),"")</f>
        <v/>
      </c>
      <c r="J13" s="8" t="str">
        <f>IF(Table1[[#This Row],[Chem]]&lt;&gt;"",RANK(Table1[[#This Row],[Chem]],Table1[Chem],0),"")</f>
        <v/>
      </c>
      <c r="K13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13" s="8">
        <f>IF(AND(Form3!I13&lt;&gt;"",Form3!J13&lt;&gt;"",Form3!K13&lt;&gt;""),ROUND(SUM(Form3!I13,Form3!J13,Form3!K13,)/220*100,0),"")</f>
        <v>30</v>
      </c>
      <c r="M13" s="8">
        <f>IF(Table1[[#This Row],[Chi]]&lt;&gt;"", RANK(Table1[[#This Row],[Chi]],Table1[Chi],0),"")</f>
        <v>22</v>
      </c>
      <c r="N13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13" s="8">
        <f>IF(OR(Form3!L13&lt;&gt;"",Form3!M13&lt;&gt;"",Form3!N13&lt;&gt;""),ROUND(SUM(Form3!L13,Form3!M13, Form3!N13)/200*100,0),"")</f>
        <v>40</v>
      </c>
      <c r="P13" s="8">
        <f>IF(Table1[[#This Row],[Eng]]&lt;&gt;"",RANK(Table1[[#This Row],[Eng]],Table1[Eng],0),"")</f>
        <v>13</v>
      </c>
      <c r="Q13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8</v>
      </c>
      <c r="R13" s="8">
        <f>IF(Form3!O13&lt;&gt;"",Form3!O13,"")</f>
        <v>55</v>
      </c>
      <c r="S13" s="8">
        <f>IF(Table1[[#This Row],[Geo]]&lt;&gt;"",RANK(Table1[[#This Row],[Geo]],Table1[Geo],0),"")</f>
        <v>8</v>
      </c>
      <c r="T13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5</v>
      </c>
      <c r="U13" s="8">
        <f>IF(Form3!Q13&lt;&gt;"",Form3!Q13,"")</f>
        <v>44</v>
      </c>
      <c r="V13" s="8">
        <f>IF(Table1[[#This Row],[His]]&lt;&gt;"",RANK(Table1[[#This Row],[His]],Table1[His],0),"")</f>
        <v>8</v>
      </c>
      <c r="W13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8</v>
      </c>
      <c r="X13" s="8">
        <f>IF(OR(Form3!S13&lt;&gt;"",Form3!T13&lt;&gt;""),ROUND(((Form3!S13+Form3!T13)/200)*100,0),"")</f>
        <v>8</v>
      </c>
      <c r="Y13" s="8">
        <f>IF(Table1[[#This Row],[Maths]]&lt;&gt;"",RANK(Table1[[#This Row],[Maths]],Table1[Maths],0),"")</f>
        <v>19</v>
      </c>
      <c r="Z13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13" s="8" t="str">
        <f>IF(OR(Form3!U13&lt;&gt;"",Form3!V13&lt;&gt;""),ROUND(((Form3!U13+Form3!V13)/200)*100,0),"")</f>
        <v/>
      </c>
      <c r="AB13" s="8" t="str">
        <f>IF(Table1[[#This Row],[Phy]]&lt;&gt;"",RANK(Table1[[#This Row],[Phy]],Table1[Phy],0),"")</f>
        <v/>
      </c>
      <c r="AC13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13" s="8">
        <f>IF(Form3!W13&lt;&gt;"",Form3!W13,"")</f>
        <v>56</v>
      </c>
      <c r="AE13" s="8">
        <f>IF(Table1[[#This Row],[Sod]]&lt;&gt;"",RANK(Table1[[#This Row],[Sod]],Table1[Sod],0),"")</f>
        <v>5</v>
      </c>
      <c r="AF13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5</v>
      </c>
      <c r="AG13" s="8" t="str">
        <f>IF(OR(Form3!Y13&lt;&gt;"",Form3!Z13&lt;&gt;""),ROUND(((Form3!Y13+Form3!Z13)/150)*100,0),"")</f>
        <v/>
      </c>
      <c r="AH13" s="8" t="str">
        <f>IF(Table1[[#This Row],[Bk]]&lt;&gt;"",RANK(Table1[[#This Row],[Bk]],Table1[Bk],0), "")</f>
        <v/>
      </c>
      <c r="AI13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13" s="8" t="str">
        <f>IF(Table1[[#This Row],[Eng]]&lt;=39, "Failed", "Passed")</f>
        <v>Passed</v>
      </c>
    </row>
    <row r="14" spans="1:37" x14ac:dyDescent="0.3">
      <c r="A14" s="8" t="str">
        <f>Form3!A14</f>
        <v>Fred</v>
      </c>
      <c r="B14" s="8" t="str">
        <f>Form3!B14</f>
        <v>Simwaka</v>
      </c>
      <c r="C14" s="8" t="str">
        <f>IF(AND(Form3!C14&lt;&gt;"",Form3!D14&lt;&gt;""),ROUND(((Form3!C14+Form3!D14)/140)*100,0),"")</f>
        <v/>
      </c>
      <c r="D14" s="8" t="str">
        <f>IF(Table1[[#This Row],[Agr]]="","",RANK(Table1[[#This Row],[Agr]],Table1[Agr],0))</f>
        <v/>
      </c>
      <c r="E14" s="8" t="str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/>
      </c>
      <c r="F14" s="8">
        <f>IF(OR(Form3!E14&lt;&gt;"",Form3!F14&lt;&gt;""),ROUND(((Form3!E14+Form3!F14)/140)*100,0),"")</f>
        <v>5</v>
      </c>
      <c r="G14" s="8">
        <f>IF(Table1[[#This Row],[Bio]]&lt;&gt;"",RANK(Table1[[#This Row],[Bio]],Table1[Bio],0),"")</f>
        <v>31</v>
      </c>
      <c r="H14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14" s="8" t="str">
        <f>IF(OR(Form3!G14&lt;&gt;"",Form3!H14&lt;&gt;""),ROUND(((Form3!G14+Form3!H14)/140)*100,0),"")</f>
        <v/>
      </c>
      <c r="J14" s="8" t="str">
        <f>IF(Table1[[#This Row],[Chem]]&lt;&gt;"",RANK(Table1[[#This Row],[Chem]],Table1[Chem],0),"")</f>
        <v/>
      </c>
      <c r="K14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14" s="8">
        <f>IF(AND(Form3!I14&lt;&gt;"",Form3!J14&lt;&gt;"",Form3!K14&lt;&gt;""),ROUND(SUM(Form3!I14,Form3!J14,Form3!K14,)/220*100,0),"")</f>
        <v>31</v>
      </c>
      <c r="M14" s="8">
        <f>IF(Table1[[#This Row],[Chi]]&lt;&gt;"", RANK(Table1[[#This Row],[Chi]],Table1[Chi],0),"")</f>
        <v>21</v>
      </c>
      <c r="N14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14" s="8">
        <f>IF(OR(Form3!L14&lt;&gt;"",Form3!M14&lt;&gt;"",Form3!N14&lt;&gt;""),ROUND(SUM(Form3!L14,Form3!M14, Form3!N14)/200*100,0),"")</f>
        <v>33</v>
      </c>
      <c r="P14" s="8">
        <f>IF(Table1[[#This Row],[Eng]]&lt;&gt;"",RANK(Table1[[#This Row],[Eng]],Table1[Eng],0),"")</f>
        <v>19</v>
      </c>
      <c r="Q14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14" s="8" t="str">
        <f>IF(Form3!O14&lt;&gt;"",Form3!O14,"")</f>
        <v/>
      </c>
      <c r="S14" s="8" t="str">
        <f>IF(Table1[[#This Row],[Geo]]&lt;&gt;"",RANK(Table1[[#This Row],[Geo]],Table1[Geo],0),"")</f>
        <v/>
      </c>
      <c r="T14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14" s="8" t="str">
        <f>IF(Form3!Q14&lt;&gt;"",Form3!Q14,"")</f>
        <v/>
      </c>
      <c r="V14" s="8" t="str">
        <f>IF(Table1[[#This Row],[His]]&lt;&gt;"",RANK(Table1[[#This Row],[His]],Table1[His],0),"")</f>
        <v/>
      </c>
      <c r="W14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14" s="8" t="str">
        <f>IF(OR(Form3!S14&lt;&gt;"",Form3!T14&lt;&gt;""),ROUND(((Form3!S14+Form3!T14)/200)*100,0),"")</f>
        <v/>
      </c>
      <c r="Y14" s="8" t="str">
        <f>IF(Table1[[#This Row],[Maths]]&lt;&gt;"",RANK(Table1[[#This Row],[Maths]],Table1[Maths],0),"")</f>
        <v/>
      </c>
      <c r="Z14" s="8" t="str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/>
      </c>
      <c r="AA14" s="8" t="str">
        <f>IF(OR(Form3!U14&lt;&gt;"",Form3!V14&lt;&gt;""),ROUND(((Form3!U14+Form3!V14)/200)*100,0),"")</f>
        <v/>
      </c>
      <c r="AB14" s="8" t="str">
        <f>IF(Table1[[#This Row],[Phy]]&lt;&gt;"",RANK(Table1[[#This Row],[Phy]],Table1[Phy],0),"")</f>
        <v/>
      </c>
      <c r="AC14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14" s="8" t="str">
        <f>IF(Form3!W14&lt;&gt;"",Form3!W14,"")</f>
        <v/>
      </c>
      <c r="AE14" s="8" t="str">
        <f>IF(Table1[[#This Row],[Sod]]&lt;&gt;"",RANK(Table1[[#This Row],[Sod]],Table1[Sod],0),"")</f>
        <v/>
      </c>
      <c r="AF14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14" s="8">
        <f>IF(OR(Form3!Y14&lt;&gt;"",Form3!Z14&lt;&gt;""),ROUND(((Form3!Y14+Form3!Z14)/150)*100,0),"")</f>
        <v>12</v>
      </c>
      <c r="AH14" s="8">
        <f>IF(Table1[[#This Row],[Bk]]&lt;&gt;"",RANK(Table1[[#This Row],[Bk]],Table1[Bk],0), "")</f>
        <v>12</v>
      </c>
      <c r="AI14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9</v>
      </c>
      <c r="AJ14" s="8" t="str">
        <f>IF(Table1[[#This Row],[Eng]]&lt;=39, "Failed", "Passed")</f>
        <v>Failed</v>
      </c>
    </row>
    <row r="15" spans="1:37" x14ac:dyDescent="0.3">
      <c r="A15" s="8" t="str">
        <f>Form3!A15</f>
        <v>Grace</v>
      </c>
      <c r="B15" s="8" t="str">
        <f>Form3!B15</f>
        <v>Lukali</v>
      </c>
      <c r="C15" s="8">
        <f>IF(AND(Form3!C15&lt;&gt;"",Form3!D15&lt;&gt;""),ROUND(((Form3!C15+Form3!D15)/140)*100,0),"")</f>
        <v>39</v>
      </c>
      <c r="D15" s="8">
        <f>IF(Table1[[#This Row],[Agr]]="","",RANK(Table1[[#This Row],[Agr]],Table1[Agr],0))</f>
        <v>15</v>
      </c>
      <c r="E15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15" s="8">
        <f>IF(OR(Form3!E15&lt;&gt;"",Form3!F15&lt;&gt;""),ROUND(((Form3!E15+Form3!F15)/140)*100,0),"")</f>
        <v>10</v>
      </c>
      <c r="G15" s="8">
        <f>IF(Table1[[#This Row],[Bio]]&lt;&gt;"",RANK(Table1[[#This Row],[Bio]],Table1[Bio],0),"")</f>
        <v>25</v>
      </c>
      <c r="H15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15" s="8" t="str">
        <f>IF(OR(Form3!G15&lt;&gt;"",Form3!H15&lt;&gt;""),ROUND(((Form3!G15+Form3!H15)/140)*100,0),"")</f>
        <v/>
      </c>
      <c r="J15" s="8" t="str">
        <f>IF(Table1[[#This Row],[Chem]]&lt;&gt;"",RANK(Table1[[#This Row],[Chem]],Table1[Chem],0),"")</f>
        <v/>
      </c>
      <c r="K15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15" s="8">
        <f>IF(AND(Form3!I15&lt;&gt;"",Form3!J15&lt;&gt;"",Form3!K15&lt;&gt;""),ROUND(SUM(Form3!I15,Form3!J15,Form3!K15,)/220*100,0),"")</f>
        <v>48</v>
      </c>
      <c r="M15" s="8">
        <f>IF(Table1[[#This Row],[Chi]]&lt;&gt;"", RANK(Table1[[#This Row],[Chi]],Table1[Chi],0),"")</f>
        <v>13</v>
      </c>
      <c r="N15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7</v>
      </c>
      <c r="O15" s="8">
        <f>IF(OR(Form3!L15&lt;&gt;"",Form3!M15&lt;&gt;"",Form3!N15&lt;&gt;""),ROUND(SUM(Form3!L15,Form3!M15, Form3!N15)/200*100,0),"")</f>
        <v>34</v>
      </c>
      <c r="P15" s="8">
        <f>IF(Table1[[#This Row],[Eng]]&lt;&gt;"",RANK(Table1[[#This Row],[Eng]],Table1[Eng],0),"")</f>
        <v>16</v>
      </c>
      <c r="Q15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15" s="8" t="str">
        <f>IF(Form3!O15&lt;&gt;"",Form3!O15,"")</f>
        <v/>
      </c>
      <c r="S15" s="8" t="str">
        <f>IF(Table1[[#This Row],[Geo]]&lt;&gt;"",RANK(Table1[[#This Row],[Geo]],Table1[Geo],0),"")</f>
        <v/>
      </c>
      <c r="T15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15" s="8">
        <f>IF(Form3!Q15&lt;&gt;"",Form3!Q15,"")</f>
        <v>48</v>
      </c>
      <c r="V15" s="8">
        <f>IF(Table1[[#This Row],[His]]&lt;&gt;"",RANK(Table1[[#This Row],[His]],Table1[His],0),"")</f>
        <v>6</v>
      </c>
      <c r="W15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7</v>
      </c>
      <c r="X15" s="8">
        <f>IF(OR(Form3!S15&lt;&gt;"",Form3!T15&lt;&gt;""),ROUND(((Form3!S15+Form3!T15)/200)*100,0),"")</f>
        <v>5</v>
      </c>
      <c r="Y15" s="8">
        <f>IF(Table1[[#This Row],[Maths]]&lt;&gt;"",RANK(Table1[[#This Row],[Maths]],Table1[Maths],0),"")</f>
        <v>23</v>
      </c>
      <c r="Z15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15" s="8" t="str">
        <f>IF(OR(Form3!U15&lt;&gt;"",Form3!V15&lt;&gt;""),ROUND(((Form3!U15+Form3!V15)/200)*100,0),"")</f>
        <v/>
      </c>
      <c r="AB15" s="8" t="str">
        <f>IF(Table1[[#This Row],[Phy]]&lt;&gt;"",RANK(Table1[[#This Row],[Phy]],Table1[Phy],0),"")</f>
        <v/>
      </c>
      <c r="AC15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15" s="8">
        <f>IF(Form3!W15&lt;&gt;"",Form3!W15,"")</f>
        <v>40</v>
      </c>
      <c r="AE15" s="8">
        <f>IF(Table1[[#This Row],[Sod]]&lt;&gt;"",RANK(Table1[[#This Row],[Sod]],Table1[Sod],0),"")</f>
        <v>11</v>
      </c>
      <c r="AF15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8</v>
      </c>
      <c r="AG15" s="8" t="str">
        <f>IF(OR(Form3!Y15&lt;&gt;"",Form3!Z15&lt;&gt;""),ROUND(((Form3!Y15+Form3!Z15)/150)*100,0),"")</f>
        <v/>
      </c>
      <c r="AH15" s="8" t="str">
        <f>IF(Table1[[#This Row],[Bk]]&lt;&gt;"",RANK(Table1[[#This Row],[Bk]],Table1[Bk],0), "")</f>
        <v/>
      </c>
      <c r="AI15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15" s="8" t="str">
        <f>IF(Table1[[#This Row],[Eng]]&lt;=39, "Failed", "Passed")</f>
        <v>Failed</v>
      </c>
    </row>
    <row r="16" spans="1:37" x14ac:dyDescent="0.3">
      <c r="A16" s="8" t="str">
        <f>Form3!A16</f>
        <v>Haward</v>
      </c>
      <c r="B16" s="8" t="str">
        <f>Form3!B16</f>
        <v>Sibakwi</v>
      </c>
      <c r="C16" s="8">
        <f>IF(AND(Form3!C16&lt;&gt;"",Form3!D16&lt;&gt;""),ROUND(((Form3!C16+Form3!D16)/140)*100,0),"")</f>
        <v>14</v>
      </c>
      <c r="D16" s="8">
        <f>IF(Table1[[#This Row],[Agr]]="","",RANK(Table1[[#This Row],[Agr]],Table1[Agr],0))</f>
        <v>28</v>
      </c>
      <c r="E16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16" s="8">
        <f>IF(OR(Form3!E16&lt;&gt;"",Form3!F16&lt;&gt;""),ROUND(((Form3!E16+Form3!F16)/140)*100,0),"")</f>
        <v>8</v>
      </c>
      <c r="G16" s="8">
        <f>IF(Table1[[#This Row],[Bio]]&lt;&gt;"",RANK(Table1[[#This Row],[Bio]],Table1[Bio],0),"")</f>
        <v>27</v>
      </c>
      <c r="H16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16" s="8" t="str">
        <f>IF(OR(Form3!G16&lt;&gt;"",Form3!H16&lt;&gt;""),ROUND(((Form3!G16+Form3!H16)/140)*100,0),"")</f>
        <v/>
      </c>
      <c r="J16" s="8" t="str">
        <f>IF(Table1[[#This Row],[Chem]]&lt;&gt;"",RANK(Table1[[#This Row],[Chem]],Table1[Chem],0),"")</f>
        <v/>
      </c>
      <c r="K16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16" s="8" t="str">
        <f>IF(AND(Form3!I16&lt;&gt;"",Form3!J16&lt;&gt;"",Form3!K16&lt;&gt;""),ROUND(SUM(Form3!I16,Form3!J16,Form3!K16,)/220*100,0),"")</f>
        <v/>
      </c>
      <c r="M16" s="8" t="str">
        <f>IF(Table1[[#This Row],[Chi]]&lt;&gt;"", RANK(Table1[[#This Row],[Chi]],Table1[Chi],0),"")</f>
        <v/>
      </c>
      <c r="N16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16" s="8">
        <f>IF(OR(Form3!L16&lt;&gt;"",Form3!M16&lt;&gt;"",Form3!N16&lt;&gt;""),ROUND(SUM(Form3!L16,Form3!M16, Form3!N16)/200*100,0),"")</f>
        <v>17</v>
      </c>
      <c r="P16" s="8">
        <f>IF(Table1[[#This Row],[Eng]]&lt;&gt;"",RANK(Table1[[#This Row],[Eng]],Table1[Eng],0),"")</f>
        <v>31</v>
      </c>
      <c r="Q16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16" s="8">
        <f>IF(Form3!O16&lt;&gt;"",Form3!O16,"")</f>
        <v>23</v>
      </c>
      <c r="S16" s="8">
        <f>IF(Table1[[#This Row],[Geo]]&lt;&gt;"",RANK(Table1[[#This Row],[Geo]],Table1[Geo],0),"")</f>
        <v>16</v>
      </c>
      <c r="T16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16" s="8" t="str">
        <f>IF(Form3!Q16&lt;&gt;"",Form3!Q16,"")</f>
        <v/>
      </c>
      <c r="V16" s="8" t="str">
        <f>IF(Table1[[#This Row],[His]]&lt;&gt;"",RANK(Table1[[#This Row],[His]],Table1[His],0),"")</f>
        <v/>
      </c>
      <c r="W16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16" s="8">
        <f>IF(OR(Form3!S16&lt;&gt;"",Form3!T16&lt;&gt;""),ROUND(((Form3!S16+Form3!T16)/200)*100,0),"")</f>
        <v>3</v>
      </c>
      <c r="Y16" s="8">
        <f>IF(Table1[[#This Row],[Maths]]&lt;&gt;"",RANK(Table1[[#This Row],[Maths]],Table1[Maths],0),"")</f>
        <v>27</v>
      </c>
      <c r="Z16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16" s="8" t="str">
        <f>IF(OR(Form3!U16&lt;&gt;"",Form3!V16&lt;&gt;""),ROUND(((Form3!U16+Form3!V16)/200)*100,0),"")</f>
        <v/>
      </c>
      <c r="AB16" s="8" t="str">
        <f>IF(Table1[[#This Row],[Phy]]&lt;&gt;"",RANK(Table1[[#This Row],[Phy]],Table1[Phy],0),"")</f>
        <v/>
      </c>
      <c r="AC16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16" s="8">
        <f>IF(Form3!W16&lt;&gt;"",Form3!W16,"")</f>
        <v>35</v>
      </c>
      <c r="AE16" s="8">
        <f>IF(Table1[[#This Row],[Sod]]&lt;&gt;"",RANK(Table1[[#This Row],[Sod]],Table1[Sod],0),"")</f>
        <v>14</v>
      </c>
      <c r="AF16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16" s="8" t="str">
        <f>IF(OR(Form3!Y16&lt;&gt;"",Form3!Z16&lt;&gt;""),ROUND(((Form3!Y16+Form3!Z16)/150)*100,0),"")</f>
        <v/>
      </c>
      <c r="AH16" s="8" t="str">
        <f>IF(Table1[[#This Row],[Bk]]&lt;&gt;"",RANK(Table1[[#This Row],[Bk]],Table1[Bk],0), "")</f>
        <v/>
      </c>
      <c r="AI16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16" s="8" t="str">
        <f>IF(Table1[[#This Row],[Eng]]&lt;=39, "Failed", "Passed")</f>
        <v>Failed</v>
      </c>
    </row>
    <row r="17" spans="1:36" x14ac:dyDescent="0.3">
      <c r="A17" s="8" t="str">
        <f>Form3!A17</f>
        <v>Hope</v>
      </c>
      <c r="B17" s="8" t="str">
        <f>Form3!B17</f>
        <v>Dexter</v>
      </c>
      <c r="C17" s="8">
        <f>IF(AND(Form3!C17&lt;&gt;"",Form3!D17&lt;&gt;""),ROUND(((Form3!C17+Form3!D17)/140)*100,0),"")</f>
        <v>43</v>
      </c>
      <c r="D17" s="8">
        <f>IF(Table1[[#This Row],[Agr]]="","",RANK(Table1[[#This Row],[Agr]],Table1[Agr],0))</f>
        <v>12</v>
      </c>
      <c r="E17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8</v>
      </c>
      <c r="F17" s="8">
        <f>IF(OR(Form3!E17&lt;&gt;"",Form3!F17&lt;&gt;""),ROUND(((Form3!E17+Form3!F17)/140)*100,0),"")</f>
        <v>50</v>
      </c>
      <c r="G17" s="8">
        <f>IF(Table1[[#This Row],[Bio]]&lt;&gt;"",RANK(Table1[[#This Row],[Bio]],Table1[Bio],0),"")</f>
        <v>8</v>
      </c>
      <c r="H17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6</v>
      </c>
      <c r="I17" s="8" t="str">
        <f>IF(OR(Form3!G17&lt;&gt;"",Form3!H17&lt;&gt;""),ROUND(((Form3!G17+Form3!H17)/140)*100,0),"")</f>
        <v/>
      </c>
      <c r="J17" s="8" t="str">
        <f>IF(Table1[[#This Row],[Chem]]&lt;&gt;"",RANK(Table1[[#This Row],[Chem]],Table1[Chem],0),"")</f>
        <v/>
      </c>
      <c r="K17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17" s="8">
        <f>IF(AND(Form3!I17&lt;&gt;"",Form3!J17&lt;&gt;"",Form3!K17&lt;&gt;""),ROUND(SUM(Form3!I17,Form3!J17,Form3!K17,)/220*100,0),"")</f>
        <v>48</v>
      </c>
      <c r="M17" s="8">
        <f>IF(Table1[[#This Row],[Chi]]&lt;&gt;"", RANK(Table1[[#This Row],[Chi]],Table1[Chi],0),"")</f>
        <v>13</v>
      </c>
      <c r="N17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7</v>
      </c>
      <c r="O17" s="8">
        <f>IF(OR(Form3!L17&lt;&gt;"",Form3!M17&lt;&gt;"",Form3!N17&lt;&gt;""),ROUND(SUM(Form3!L17,Form3!M17, Form3!N17)/200*100,0),"")</f>
        <v>51</v>
      </c>
      <c r="P17" s="8">
        <f>IF(Table1[[#This Row],[Eng]]&lt;&gt;"",RANK(Table1[[#This Row],[Eng]],Table1[Eng],0),"")</f>
        <v>8</v>
      </c>
      <c r="Q17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6</v>
      </c>
      <c r="R17" s="8">
        <f>IF(Form3!O17&lt;&gt;"",Form3!O17,"")</f>
        <v>55</v>
      </c>
      <c r="S17" s="8">
        <f>IF(Table1[[#This Row],[Geo]]&lt;&gt;"",RANK(Table1[[#This Row],[Geo]],Table1[Geo],0),"")</f>
        <v>8</v>
      </c>
      <c r="T17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5</v>
      </c>
      <c r="U17" s="8">
        <f>IF(Form3!Q17&lt;&gt;"",Form3!Q17,"")</f>
        <v>45</v>
      </c>
      <c r="V17" s="8">
        <f>IF(Table1[[#This Row],[His]]&lt;&gt;"",RANK(Table1[[#This Row],[His]],Table1[His],0),"")</f>
        <v>7</v>
      </c>
      <c r="W17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7</v>
      </c>
      <c r="X17" s="8">
        <f>IF(OR(Form3!S17&lt;&gt;"",Form3!T17&lt;&gt;""),ROUND(((Form3!S17+Form3!T17)/200)*100,0),"")</f>
        <v>7</v>
      </c>
      <c r="Y17" s="8">
        <f>IF(Table1[[#This Row],[Maths]]&lt;&gt;"",RANK(Table1[[#This Row],[Maths]],Table1[Maths],0),"")</f>
        <v>21</v>
      </c>
      <c r="Z17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17" s="8" t="str">
        <f>IF(OR(Form3!U17&lt;&gt;"",Form3!V17&lt;&gt;""),ROUND(((Form3!U17+Form3!V17)/200)*100,0),"")</f>
        <v/>
      </c>
      <c r="AB17" s="8" t="str">
        <f>IF(Table1[[#This Row],[Phy]]&lt;&gt;"",RANK(Table1[[#This Row],[Phy]],Table1[Phy],0),"")</f>
        <v/>
      </c>
      <c r="AC17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17" s="8">
        <f>IF(Form3!W17&lt;&gt;"",Form3!W17,"")</f>
        <v>47</v>
      </c>
      <c r="AE17" s="8">
        <f>IF(Table1[[#This Row],[Sod]]&lt;&gt;"",RANK(Table1[[#This Row],[Sod]],Table1[Sod],0),"")</f>
        <v>9</v>
      </c>
      <c r="AF17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7</v>
      </c>
      <c r="AG17" s="8" t="str">
        <f>IF(OR(Form3!Y17&lt;&gt;"",Form3!Z17&lt;&gt;""),ROUND(((Form3!Y17+Form3!Z17)/150)*100,0),"")</f>
        <v/>
      </c>
      <c r="AH17" s="8" t="str">
        <f>IF(Table1[[#This Row],[Bk]]&lt;&gt;"",RANK(Table1[[#This Row],[Bk]],Table1[Bk],0), "")</f>
        <v/>
      </c>
      <c r="AI17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17" s="8" t="str">
        <f>IF(Table1[[#This Row],[Eng]]&lt;=39, "Failed", "Passed")</f>
        <v>Passed</v>
      </c>
    </row>
    <row r="18" spans="1:36" x14ac:dyDescent="0.3">
      <c r="A18" s="8" t="str">
        <f>Form3!A18</f>
        <v>Jonathan</v>
      </c>
      <c r="B18" s="8" t="str">
        <f>Form3!B18</f>
        <v>Mbale</v>
      </c>
      <c r="C18" s="8">
        <f>IF(AND(Form3!C18&lt;&gt;"",Form3!D18&lt;&gt;""),ROUND(((Form3!C18+Form3!D18)/140)*100,0),"")</f>
        <v>12</v>
      </c>
      <c r="D18" s="8">
        <f>IF(Table1[[#This Row],[Agr]]="","",RANK(Table1[[#This Row],[Agr]],Table1[Agr],0))</f>
        <v>32</v>
      </c>
      <c r="E18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18" s="8">
        <f>IF(OR(Form3!E18&lt;&gt;"",Form3!F18&lt;&gt;""),ROUND(((Form3!E18+Form3!F18)/140)*100,0),"")</f>
        <v>4</v>
      </c>
      <c r="G18" s="8">
        <f>IF(Table1[[#This Row],[Bio]]&lt;&gt;"",RANK(Table1[[#This Row],[Bio]],Table1[Bio],0),"")</f>
        <v>33</v>
      </c>
      <c r="H18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18" s="8" t="str">
        <f>IF(OR(Form3!G18&lt;&gt;"",Form3!H18&lt;&gt;""),ROUND(((Form3!G18+Form3!H18)/140)*100,0),"")</f>
        <v/>
      </c>
      <c r="J18" s="8" t="str">
        <f>IF(Table1[[#This Row],[Chem]]&lt;&gt;"",RANK(Table1[[#This Row],[Chem]],Table1[Chem],0),"")</f>
        <v/>
      </c>
      <c r="K18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18" s="8" t="str">
        <f>IF(AND(Form3!I18&lt;&gt;"",Form3!J18&lt;&gt;"",Form3!K18&lt;&gt;""),ROUND(SUM(Form3!I18,Form3!J18,Form3!K18,)/220*100,0),"")</f>
        <v/>
      </c>
      <c r="M18" s="8" t="str">
        <f>IF(Table1[[#This Row],[Chi]]&lt;&gt;"", RANK(Table1[[#This Row],[Chi]],Table1[Chi],0),"")</f>
        <v/>
      </c>
      <c r="N18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18" s="8">
        <f>IF(OR(Form3!L18&lt;&gt;"",Form3!M18&lt;&gt;"",Form3!N18&lt;&gt;""),ROUND(SUM(Form3!L18,Form3!M18, Form3!N18)/200*100,0),"")</f>
        <v>27</v>
      </c>
      <c r="P18" s="8">
        <f>IF(Table1[[#This Row],[Eng]]&lt;&gt;"",RANK(Table1[[#This Row],[Eng]],Table1[Eng],0),"")</f>
        <v>22</v>
      </c>
      <c r="Q18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18" s="8" t="str">
        <f>IF(Form3!O18&lt;&gt;"",Form3!O18,"")</f>
        <v/>
      </c>
      <c r="S18" s="8" t="str">
        <f>IF(Table1[[#This Row],[Geo]]&lt;&gt;"",RANK(Table1[[#This Row],[Geo]],Table1[Geo],0),"")</f>
        <v/>
      </c>
      <c r="T18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18" s="8" t="str">
        <f>IF(Form3!Q18&lt;&gt;"",Form3!Q18,"")</f>
        <v/>
      </c>
      <c r="V18" s="8" t="str">
        <f>IF(Table1[[#This Row],[His]]&lt;&gt;"",RANK(Table1[[#This Row],[His]],Table1[His],0),"")</f>
        <v/>
      </c>
      <c r="W18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18" s="8" t="str">
        <f>IF(OR(Form3!S18&lt;&gt;"",Form3!T18&lt;&gt;""),ROUND(((Form3!S18+Form3!T18)/200)*100,0),"")</f>
        <v/>
      </c>
      <c r="Y18" s="8" t="str">
        <f>IF(Table1[[#This Row],[Maths]]&lt;&gt;"",RANK(Table1[[#This Row],[Maths]],Table1[Maths],0),"")</f>
        <v/>
      </c>
      <c r="Z18" s="8" t="str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/>
      </c>
      <c r="AA18" s="8" t="str">
        <f>IF(OR(Form3!U18&lt;&gt;"",Form3!V18&lt;&gt;""),ROUND(((Form3!U18+Form3!V18)/200)*100,0),"")</f>
        <v/>
      </c>
      <c r="AB18" s="8" t="str">
        <f>IF(Table1[[#This Row],[Phy]]&lt;&gt;"",RANK(Table1[[#This Row],[Phy]],Table1[Phy],0),"")</f>
        <v/>
      </c>
      <c r="AC18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18" s="8" t="str">
        <f>IF(Form3!W18&lt;&gt;"",Form3!W18,"")</f>
        <v/>
      </c>
      <c r="AE18" s="8" t="str">
        <f>IF(Table1[[#This Row],[Sod]]&lt;&gt;"",RANK(Table1[[#This Row],[Sod]],Table1[Sod],0),"")</f>
        <v/>
      </c>
      <c r="AF18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18" s="8" t="str">
        <f>IF(OR(Form3!Y18&lt;&gt;"",Form3!Z18&lt;&gt;""),ROUND(((Form3!Y18+Form3!Z18)/150)*100,0),"")</f>
        <v/>
      </c>
      <c r="AH18" s="8" t="str">
        <f>IF(Table1[[#This Row],[Bk]]&lt;&gt;"",RANK(Table1[[#This Row],[Bk]],Table1[Bk],0), "")</f>
        <v/>
      </c>
      <c r="AI18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18" s="8" t="str">
        <f>IF(Table1[[#This Row],[Eng]]&lt;=39, "Failed", "Passed")</f>
        <v>Failed</v>
      </c>
    </row>
    <row r="19" spans="1:36" x14ac:dyDescent="0.3">
      <c r="A19" s="8" t="str">
        <f>Form3!A19</f>
        <v>Kiliyoti</v>
      </c>
      <c r="B19" s="8" t="str">
        <f>Form3!B19</f>
        <v>Mkisi</v>
      </c>
      <c r="C19" s="8">
        <f>IF(AND(Form3!C19&lt;&gt;"",Form3!D19&lt;&gt;""),ROUND(((Form3!C19+Form3!D19)/140)*100,0),"")</f>
        <v>18</v>
      </c>
      <c r="D19" s="8">
        <f>IF(Table1[[#This Row],[Agr]]="","",RANK(Table1[[#This Row],[Agr]],Table1[Agr],0))</f>
        <v>24</v>
      </c>
      <c r="E19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19" s="8">
        <f>IF(OR(Form3!E19&lt;&gt;"",Form3!F19&lt;&gt;""),ROUND(((Form3!E19+Form3!F19)/140)*100,0),"")</f>
        <v>5</v>
      </c>
      <c r="G19" s="8">
        <f>IF(Table1[[#This Row],[Bio]]&lt;&gt;"",RANK(Table1[[#This Row],[Bio]],Table1[Bio],0),"")</f>
        <v>31</v>
      </c>
      <c r="H19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19" s="8">
        <f>IF(OR(Form3!G19&lt;&gt;"",Form3!H19&lt;&gt;""),ROUND(((Form3!G19+Form3!H19)/140)*100,0),"")</f>
        <v>7</v>
      </c>
      <c r="J19" s="8">
        <f>IF(Table1[[#This Row],[Chem]]&lt;&gt;"",RANK(Table1[[#This Row],[Chem]],Table1[Chem],0),"")</f>
        <v>10</v>
      </c>
      <c r="K19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9</v>
      </c>
      <c r="L19" s="8">
        <f>IF(AND(Form3!I19&lt;&gt;"",Form3!J19&lt;&gt;"",Form3!K19&lt;&gt;""),ROUND(SUM(Form3!I19,Form3!J19,Form3!K19,)/220*100,0),"")</f>
        <v>23</v>
      </c>
      <c r="M19" s="8">
        <f>IF(Table1[[#This Row],[Chi]]&lt;&gt;"", RANK(Table1[[#This Row],[Chi]],Table1[Chi],0),"")</f>
        <v>24</v>
      </c>
      <c r="N19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19" s="8">
        <f>IF(OR(Form3!L19&lt;&gt;"",Form3!M19&lt;&gt;"",Form3!N19&lt;&gt;""),ROUND(SUM(Form3!L19,Form3!M19, Form3!N19)/200*100,0),"")</f>
        <v>10</v>
      </c>
      <c r="P19" s="8">
        <f>IF(Table1[[#This Row],[Eng]]&lt;&gt;"",RANK(Table1[[#This Row],[Eng]],Table1[Eng],0),"")</f>
        <v>36</v>
      </c>
      <c r="Q19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19" s="8" t="str">
        <f>IF(Form3!O19&lt;&gt;"",Form3!O19,"")</f>
        <v/>
      </c>
      <c r="S19" s="8" t="str">
        <f>IF(Table1[[#This Row],[Geo]]&lt;&gt;"",RANK(Table1[[#This Row],[Geo]],Table1[Geo],0),"")</f>
        <v/>
      </c>
      <c r="T19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19" s="8" t="str">
        <f>IF(Form3!Q19&lt;&gt;"",Form3!Q19,"")</f>
        <v/>
      </c>
      <c r="V19" s="8" t="str">
        <f>IF(Table1[[#This Row],[His]]&lt;&gt;"",RANK(Table1[[#This Row],[His]],Table1[His],0),"")</f>
        <v/>
      </c>
      <c r="W19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19" s="8" t="str">
        <f>IF(OR(Form3!S19&lt;&gt;"",Form3!T19&lt;&gt;""),ROUND(((Form3!S19+Form3!T19)/200)*100,0),"")</f>
        <v/>
      </c>
      <c r="Y19" s="8" t="str">
        <f>IF(Table1[[#This Row],[Maths]]&lt;&gt;"",RANK(Table1[[#This Row],[Maths]],Table1[Maths],0),"")</f>
        <v/>
      </c>
      <c r="Z19" s="8" t="str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/>
      </c>
      <c r="AA19" s="8">
        <f>IF(OR(Form3!U19&lt;&gt;"",Form3!V19&lt;&gt;""),ROUND(((Form3!U19+Form3!V19)/200)*100,0),"")</f>
        <v>7</v>
      </c>
      <c r="AB19" s="8">
        <f>IF(Table1[[#This Row],[Phy]]&lt;&gt;"",RANK(Table1[[#This Row],[Phy]],Table1[Phy],0),"")</f>
        <v>6</v>
      </c>
      <c r="AC19" s="8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>9</v>
      </c>
      <c r="AD19" s="8" t="str">
        <f>IF(Form3!W19&lt;&gt;"",Form3!W19,"")</f>
        <v/>
      </c>
      <c r="AE19" s="8" t="str">
        <f>IF(Table1[[#This Row],[Sod]]&lt;&gt;"",RANK(Table1[[#This Row],[Sod]],Table1[Sod],0),"")</f>
        <v/>
      </c>
      <c r="AF19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19" s="8" t="str">
        <f>IF(OR(Form3!Y19&lt;&gt;"",Form3!Z19&lt;&gt;""),ROUND(((Form3!Y19+Form3!Z19)/150)*100,0),"")</f>
        <v/>
      </c>
      <c r="AH19" s="8" t="str">
        <f>IF(Table1[[#This Row],[Bk]]&lt;&gt;"",RANK(Table1[[#This Row],[Bk]],Table1[Bk],0), "")</f>
        <v/>
      </c>
      <c r="AI19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19" s="8" t="str">
        <f>IF(Table1[[#This Row],[Eng]]&lt;=39, "Failed", "Passed")</f>
        <v>Failed</v>
      </c>
    </row>
    <row r="20" spans="1:36" x14ac:dyDescent="0.3">
      <c r="A20" s="8" t="str">
        <f>Form3!A20</f>
        <v>Lumbani</v>
      </c>
      <c r="B20" s="8" t="str">
        <f>Form3!B20</f>
        <v>Mshani</v>
      </c>
      <c r="C20" s="8">
        <f>IF(AND(Form3!C20&lt;&gt;"",Form3!D20&lt;&gt;""),ROUND(((Form3!C20+Form3!D20)/140)*100,0),"")</f>
        <v>4</v>
      </c>
      <c r="D20" s="8">
        <f>IF(Table1[[#This Row],[Agr]]="","",RANK(Table1[[#This Row],[Agr]],Table1[Agr],0))</f>
        <v>34</v>
      </c>
      <c r="E20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20" s="8">
        <f>IF(OR(Form3!E20&lt;&gt;"",Form3!F20&lt;&gt;""),ROUND(((Form3!E20+Form3!F20)/140)*100,0),"")</f>
        <v>2</v>
      </c>
      <c r="G20" s="8">
        <f>IF(Table1[[#This Row],[Bio]]&lt;&gt;"",RANK(Table1[[#This Row],[Bio]],Table1[Bio],0),"")</f>
        <v>34</v>
      </c>
      <c r="H20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20" s="8" t="str">
        <f>IF(OR(Form3!G20&lt;&gt;"",Form3!H20&lt;&gt;""),ROUND(((Form3!G20+Form3!H20)/140)*100,0),"")</f>
        <v/>
      </c>
      <c r="J20" s="8" t="str">
        <f>IF(Table1[[#This Row],[Chem]]&lt;&gt;"",RANK(Table1[[#This Row],[Chem]],Table1[Chem],0),"")</f>
        <v/>
      </c>
      <c r="K20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20" s="8" t="str">
        <f>IF(AND(Form3!I20&lt;&gt;"",Form3!J20&lt;&gt;"",Form3!K20&lt;&gt;""),ROUND(SUM(Form3!I20,Form3!J20,Form3!K20,)/220*100,0),"")</f>
        <v/>
      </c>
      <c r="M20" s="8" t="str">
        <f>IF(Table1[[#This Row],[Chi]]&lt;&gt;"", RANK(Table1[[#This Row],[Chi]],Table1[Chi],0),"")</f>
        <v/>
      </c>
      <c r="N20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20" s="8">
        <f>IF(OR(Form3!L20&lt;&gt;"",Form3!M20&lt;&gt;"",Form3!N20&lt;&gt;""),ROUND(SUM(Form3!L20,Form3!M20, Form3!N20)/200*100,0),"")</f>
        <v>18</v>
      </c>
      <c r="P20" s="8">
        <f>IF(Table1[[#This Row],[Eng]]&lt;&gt;"",RANK(Table1[[#This Row],[Eng]],Table1[Eng],0),"")</f>
        <v>30</v>
      </c>
      <c r="Q20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20" s="8">
        <f>IF(Form3!O20&lt;&gt;"",Form3!O20,"")</f>
        <v>24</v>
      </c>
      <c r="S20" s="8">
        <f>IF(Table1[[#This Row],[Geo]]&lt;&gt;"",RANK(Table1[[#This Row],[Geo]],Table1[Geo],0),"")</f>
        <v>15</v>
      </c>
      <c r="T20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20" s="8">
        <f>IF(Form3!Q20&lt;&gt;"",Form3!Q20,"")</f>
        <v>13</v>
      </c>
      <c r="V20" s="8">
        <f>IF(Table1[[#This Row],[His]]&lt;&gt;"",RANK(Table1[[#This Row],[His]],Table1[His],0),"")</f>
        <v>12</v>
      </c>
      <c r="W20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9</v>
      </c>
      <c r="X20" s="8">
        <f>IF(OR(Form3!S20&lt;&gt;"",Form3!T20&lt;&gt;""),ROUND(((Form3!S20+Form3!T20)/200)*100,0),"")</f>
        <v>8</v>
      </c>
      <c r="Y20" s="8">
        <f>IF(Table1[[#This Row],[Maths]]&lt;&gt;"",RANK(Table1[[#This Row],[Maths]],Table1[Maths],0),"")</f>
        <v>19</v>
      </c>
      <c r="Z20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20" s="8" t="str">
        <f>IF(OR(Form3!U20&lt;&gt;"",Form3!V20&lt;&gt;""),ROUND(((Form3!U20+Form3!V20)/200)*100,0),"")</f>
        <v/>
      </c>
      <c r="AB20" s="8" t="str">
        <f>IF(Table1[[#This Row],[Phy]]&lt;&gt;"",RANK(Table1[[#This Row],[Phy]],Table1[Phy],0),"")</f>
        <v/>
      </c>
      <c r="AC20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20" s="8">
        <f>IF(Form3!W20&lt;&gt;"",Form3!W20,"")</f>
        <v>31</v>
      </c>
      <c r="AE20" s="8">
        <f>IF(Table1[[#This Row],[Sod]]&lt;&gt;"",RANK(Table1[[#This Row],[Sod]],Table1[Sod],0),"")</f>
        <v>19</v>
      </c>
      <c r="AF20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20" s="8" t="str">
        <f>IF(OR(Form3!Y20&lt;&gt;"",Form3!Z20&lt;&gt;""),ROUND(((Form3!Y20+Form3!Z20)/150)*100,0),"")</f>
        <v/>
      </c>
      <c r="AH20" s="8" t="str">
        <f>IF(Table1[[#This Row],[Bk]]&lt;&gt;"",RANK(Table1[[#This Row],[Bk]],Table1[Bk],0), "")</f>
        <v/>
      </c>
      <c r="AI20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20" s="8" t="str">
        <f>IF(Table1[[#This Row],[Eng]]&lt;=39, "Failed", "Passed")</f>
        <v>Failed</v>
      </c>
    </row>
    <row r="21" spans="1:36" x14ac:dyDescent="0.3">
      <c r="A21" s="8" t="str">
        <f>Form3!A21</f>
        <v>Makhumbo</v>
      </c>
      <c r="B21" s="8" t="str">
        <f>Form3!B21</f>
        <v>Munyenyembe</v>
      </c>
      <c r="C21" s="8">
        <f>IF(AND(Form3!C21&lt;&gt;"",Form3!D21&lt;&gt;""),ROUND(((Form3!C21+Form3!D21)/140)*100,0),"")</f>
        <v>50</v>
      </c>
      <c r="D21" s="8">
        <f>IF(Table1[[#This Row],[Agr]]="","",RANK(Table1[[#This Row],[Agr]],Table1[Agr],0))</f>
        <v>8</v>
      </c>
      <c r="E21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6</v>
      </c>
      <c r="F21" s="8">
        <f>IF(OR(Form3!E21&lt;&gt;"",Form3!F21&lt;&gt;""),ROUND(((Form3!E21+Form3!F21)/140)*100,0),"")</f>
        <v>35</v>
      </c>
      <c r="G21" s="8">
        <f>IF(Table1[[#This Row],[Bio]]&lt;&gt;"",RANK(Table1[[#This Row],[Bio]],Table1[Bio],0),"")</f>
        <v>14</v>
      </c>
      <c r="H21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21" s="8" t="str">
        <f>IF(OR(Form3!G21&lt;&gt;"",Form3!H21&lt;&gt;""),ROUND(((Form3!G21+Form3!H21)/140)*100,0),"")</f>
        <v/>
      </c>
      <c r="J21" s="8" t="str">
        <f>IF(Table1[[#This Row],[Chem]]&lt;&gt;"",RANK(Table1[[#This Row],[Chem]],Table1[Chem],0),"")</f>
        <v/>
      </c>
      <c r="K21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21" s="8">
        <f>IF(AND(Form3!I21&lt;&gt;"",Form3!J21&lt;&gt;"",Form3!K21&lt;&gt;""),ROUND(SUM(Form3!I21,Form3!J21,Form3!K21,)/220*100,0),"")</f>
        <v>62</v>
      </c>
      <c r="M21" s="8">
        <f>IF(Table1[[#This Row],[Chi]]&lt;&gt;"", RANK(Table1[[#This Row],[Chi]],Table1[Chi],0),"")</f>
        <v>3</v>
      </c>
      <c r="N21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4</v>
      </c>
      <c r="O21" s="8">
        <f>IF(OR(Form3!L21&lt;&gt;"",Form3!M21&lt;&gt;"",Form3!N21&lt;&gt;""),ROUND(SUM(Form3!L21,Form3!M21, Form3!N21)/200*100,0),"")</f>
        <v>52</v>
      </c>
      <c r="P21" s="8">
        <f>IF(Table1[[#This Row],[Eng]]&lt;&gt;"",RANK(Table1[[#This Row],[Eng]],Table1[Eng],0),"")</f>
        <v>7</v>
      </c>
      <c r="Q21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6</v>
      </c>
      <c r="R21" s="8" t="str">
        <f>IF(Form3!O21&lt;&gt;"",Form3!O21,"")</f>
        <v/>
      </c>
      <c r="S21" s="8" t="str">
        <f>IF(Table1[[#This Row],[Geo]]&lt;&gt;"",RANK(Table1[[#This Row],[Geo]],Table1[Geo],0),"")</f>
        <v/>
      </c>
      <c r="T21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21" s="8" t="str">
        <f>IF(Form3!Q21&lt;&gt;"",Form3!Q21,"")</f>
        <v/>
      </c>
      <c r="V21" s="8" t="str">
        <f>IF(Table1[[#This Row],[His]]&lt;&gt;"",RANK(Table1[[#This Row],[His]],Table1[His],0),"")</f>
        <v/>
      </c>
      <c r="W21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21" s="8">
        <f>IF(OR(Form3!S21&lt;&gt;"",Form3!T21&lt;&gt;""),ROUND(((Form3!S21+Form3!T21)/200)*100,0),"")</f>
        <v>53</v>
      </c>
      <c r="Y21" s="8">
        <f>IF(Table1[[#This Row],[Maths]]&lt;&gt;"",RANK(Table1[[#This Row],[Maths]],Table1[Maths],0),"")</f>
        <v>2</v>
      </c>
      <c r="Z21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6</v>
      </c>
      <c r="AA21" s="8">
        <f>IF(OR(Form3!U21&lt;&gt;"",Form3!V21&lt;&gt;""),ROUND(((Form3!U21+Form3!V21)/200)*100,0),"")</f>
        <v>25</v>
      </c>
      <c r="AB21" s="8">
        <f>IF(Table1[[#This Row],[Phy]]&lt;&gt;"",RANK(Table1[[#This Row],[Phy]],Table1[Phy],0),"")</f>
        <v>1</v>
      </c>
      <c r="AC21" s="8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>9</v>
      </c>
      <c r="AD21" s="8">
        <f>IF(Form3!W21&lt;&gt;"",Form3!W21,"")</f>
        <v>45</v>
      </c>
      <c r="AE21" s="8">
        <f>IF(Table1[[#This Row],[Sod]]&lt;&gt;"",RANK(Table1[[#This Row],[Sod]],Table1[Sod],0),"")</f>
        <v>10</v>
      </c>
      <c r="AF21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7</v>
      </c>
      <c r="AG21" s="8" t="str">
        <f>IF(OR(Form3!Y21&lt;&gt;"",Form3!Z21&lt;&gt;""),ROUND(((Form3!Y21+Form3!Z21)/150)*100,0),"")</f>
        <v/>
      </c>
      <c r="AH21" s="8" t="str">
        <f>IF(Table1[[#This Row],[Bk]]&lt;&gt;"",RANK(Table1[[#This Row],[Bk]],Table1[Bk],0), "")</f>
        <v/>
      </c>
      <c r="AI21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21" s="8" t="str">
        <f>IF(Table1[[#This Row],[Eng]]&lt;=39, "Failed", "Passed")</f>
        <v>Passed</v>
      </c>
    </row>
    <row r="22" spans="1:36" x14ac:dyDescent="0.3">
      <c r="A22" s="8" t="str">
        <f>Form3!A22</f>
        <v>Mary</v>
      </c>
      <c r="B22" s="8" t="str">
        <f>Form3!B22</f>
        <v>Mkisi</v>
      </c>
      <c r="C22" s="8">
        <f>IF(AND(Form3!C22&lt;&gt;"",Form3!D22&lt;&gt;""),ROUND(((Form3!C22+Form3!D22)/140)*100,0),"")</f>
        <v>19</v>
      </c>
      <c r="D22" s="8">
        <f>IF(Table1[[#This Row],[Agr]]="","",RANK(Table1[[#This Row],[Agr]],Table1[Agr],0))</f>
        <v>23</v>
      </c>
      <c r="E22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22" s="8">
        <f>IF(OR(Form3!E22&lt;&gt;"",Form3!F22&lt;&gt;""),ROUND(((Form3!E22+Form3!F22)/140)*100,0),"")</f>
        <v>13</v>
      </c>
      <c r="G22" s="8">
        <f>IF(Table1[[#This Row],[Bio]]&lt;&gt;"",RANK(Table1[[#This Row],[Bio]],Table1[Bio],0),"")</f>
        <v>21</v>
      </c>
      <c r="H22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22" s="8" t="str">
        <f>IF(OR(Form3!G22&lt;&gt;"",Form3!H22&lt;&gt;""),ROUND(((Form3!G22+Form3!H22)/140)*100,0),"")</f>
        <v/>
      </c>
      <c r="J22" s="8" t="str">
        <f>IF(Table1[[#This Row],[Chem]]&lt;&gt;"",RANK(Table1[[#This Row],[Chem]],Table1[Chem],0),"")</f>
        <v/>
      </c>
      <c r="K22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22" s="8">
        <f>IF(AND(Form3!I22&lt;&gt;"",Form3!J22&lt;&gt;"",Form3!K22&lt;&gt;""),ROUND(SUM(Form3!I22,Form3!J22,Form3!K22,)/220*100,0),"")</f>
        <v>52</v>
      </c>
      <c r="M22" s="8">
        <f>IF(Table1[[#This Row],[Chi]]&lt;&gt;"", RANK(Table1[[#This Row],[Chi]],Table1[Chi],0),"")</f>
        <v>8</v>
      </c>
      <c r="N22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6</v>
      </c>
      <c r="O22" s="8">
        <f>IF(OR(Form3!L22&lt;&gt;"",Form3!M22&lt;&gt;"",Form3!N22&lt;&gt;""),ROUND(SUM(Form3!L22,Form3!M22, Form3!N22)/200*100,0),"")</f>
        <v>34</v>
      </c>
      <c r="P22" s="8">
        <f>IF(Table1[[#This Row],[Eng]]&lt;&gt;"",RANK(Table1[[#This Row],[Eng]],Table1[Eng],0),"")</f>
        <v>16</v>
      </c>
      <c r="Q22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22" s="8" t="str">
        <f>IF(Form3!O22&lt;&gt;"",Form3!O22,"")</f>
        <v/>
      </c>
      <c r="S22" s="8" t="str">
        <f>IF(Table1[[#This Row],[Geo]]&lt;&gt;"",RANK(Table1[[#This Row],[Geo]],Table1[Geo],0),"")</f>
        <v/>
      </c>
      <c r="T22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22" s="8" t="str">
        <f>IF(Form3!Q22&lt;&gt;"",Form3!Q22,"")</f>
        <v/>
      </c>
      <c r="V22" s="8" t="str">
        <f>IF(Table1[[#This Row],[His]]&lt;&gt;"",RANK(Table1[[#This Row],[His]],Table1[His],0),"")</f>
        <v/>
      </c>
      <c r="W22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22" s="8">
        <f>IF(OR(Form3!S22&lt;&gt;"",Form3!T22&lt;&gt;""),ROUND(((Form3!S22+Form3!T22)/200)*100,0),"")</f>
        <v>9</v>
      </c>
      <c r="Y22" s="8">
        <f>IF(Table1[[#This Row],[Maths]]&lt;&gt;"",RANK(Table1[[#This Row],[Maths]],Table1[Maths],0),"")</f>
        <v>17</v>
      </c>
      <c r="Z22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22" s="8" t="str">
        <f>IF(OR(Form3!U22&lt;&gt;"",Form3!V22&lt;&gt;""),ROUND(((Form3!U22+Form3!V22)/200)*100,0),"")</f>
        <v/>
      </c>
      <c r="AB22" s="8" t="str">
        <f>IF(Table1[[#This Row],[Phy]]&lt;&gt;"",RANK(Table1[[#This Row],[Phy]],Table1[Phy],0),"")</f>
        <v/>
      </c>
      <c r="AC22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22" s="8" t="str">
        <f>IF(Form3!W22&lt;&gt;"",Form3!W22,"")</f>
        <v/>
      </c>
      <c r="AE22" s="8" t="str">
        <f>IF(Table1[[#This Row],[Sod]]&lt;&gt;"",RANK(Table1[[#This Row],[Sod]],Table1[Sod],0),"")</f>
        <v/>
      </c>
      <c r="AF22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22" s="8">
        <f>IF(OR(Form3!Y22&lt;&gt;"",Form3!Z22&lt;&gt;""),ROUND(((Form3!Y22+Form3!Z22)/150)*100,0),"")</f>
        <v>23</v>
      </c>
      <c r="AH22" s="8">
        <f>IF(Table1[[#This Row],[Bk]]&lt;&gt;"",RANK(Table1[[#This Row],[Bk]],Table1[Bk],0), "")</f>
        <v>9</v>
      </c>
      <c r="AI22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9</v>
      </c>
      <c r="AJ22" s="8" t="str">
        <f>IF(Table1[[#This Row],[Eng]]&lt;=39, "Failed", "Passed")</f>
        <v>Failed</v>
      </c>
    </row>
    <row r="23" spans="1:36" x14ac:dyDescent="0.3">
      <c r="A23" s="8" t="str">
        <f>Form3!A23</f>
        <v>Mathews</v>
      </c>
      <c r="B23" s="8" t="str">
        <f>Form3!B23</f>
        <v>Muyila</v>
      </c>
      <c r="C23" s="8">
        <f>IF(AND(Form3!C23&lt;&gt;"",Form3!D23&lt;&gt;""),ROUND(((Form3!C23+Form3!D23)/140)*100,0),"")</f>
        <v>14</v>
      </c>
      <c r="D23" s="8">
        <f>IF(Table1[[#This Row],[Agr]]="","",RANK(Table1[[#This Row],[Agr]],Table1[Agr],0))</f>
        <v>28</v>
      </c>
      <c r="E23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23" s="8">
        <f>IF(OR(Form3!E23&lt;&gt;"",Form3!F23&lt;&gt;""),ROUND(((Form3!E23+Form3!F23)/140)*100,0),"")</f>
        <v>6</v>
      </c>
      <c r="G23" s="8">
        <f>IF(Table1[[#This Row],[Bio]]&lt;&gt;"",RANK(Table1[[#This Row],[Bio]],Table1[Bio],0),"")</f>
        <v>29</v>
      </c>
      <c r="H23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23" s="8" t="str">
        <f>IF(OR(Form3!G23&lt;&gt;"",Form3!H23&lt;&gt;""),ROUND(((Form3!G23+Form3!H23)/140)*100,0),"")</f>
        <v/>
      </c>
      <c r="J23" s="8" t="str">
        <f>IF(Table1[[#This Row],[Chem]]&lt;&gt;"",RANK(Table1[[#This Row],[Chem]],Table1[Chem],0),"")</f>
        <v/>
      </c>
      <c r="K23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23" s="8">
        <f>IF(AND(Form3!I23&lt;&gt;"",Form3!J23&lt;&gt;"",Form3!K23&lt;&gt;""),ROUND(SUM(Form3!I23,Form3!J23,Form3!K23,)/220*100,0),"")</f>
        <v>33</v>
      </c>
      <c r="M23" s="8">
        <f>IF(Table1[[#This Row],[Chi]]&lt;&gt;"", RANK(Table1[[#This Row],[Chi]],Table1[Chi],0),"")</f>
        <v>19</v>
      </c>
      <c r="N23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23" s="8">
        <f>IF(OR(Form3!L23&lt;&gt;"",Form3!M23&lt;&gt;"",Form3!N23&lt;&gt;""),ROUND(SUM(Form3!L23,Form3!M23, Form3!N23)/200*100,0),"")</f>
        <v>14</v>
      </c>
      <c r="P23" s="8">
        <f>IF(Table1[[#This Row],[Eng]]&lt;&gt;"",RANK(Table1[[#This Row],[Eng]],Table1[Eng],0),"")</f>
        <v>34</v>
      </c>
      <c r="Q23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23" s="8" t="str">
        <f>IF(Form3!O23&lt;&gt;"",Form3!O23,"")</f>
        <v/>
      </c>
      <c r="S23" s="8" t="str">
        <f>IF(Table1[[#This Row],[Geo]]&lt;&gt;"",RANK(Table1[[#This Row],[Geo]],Table1[Geo],0),"")</f>
        <v/>
      </c>
      <c r="T23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23" s="8" t="str">
        <f>IF(Form3!Q23&lt;&gt;"",Form3!Q23,"")</f>
        <v/>
      </c>
      <c r="V23" s="8" t="str">
        <f>IF(Table1[[#This Row],[His]]&lt;&gt;"",RANK(Table1[[#This Row],[His]],Table1[His],0),"")</f>
        <v/>
      </c>
      <c r="W23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23" s="8" t="str">
        <f>IF(OR(Form3!S23&lt;&gt;"",Form3!T23&lt;&gt;""),ROUND(((Form3!S23+Form3!T23)/200)*100,0),"")</f>
        <v/>
      </c>
      <c r="Y23" s="8" t="str">
        <f>IF(Table1[[#This Row],[Maths]]&lt;&gt;"",RANK(Table1[[#This Row],[Maths]],Table1[Maths],0),"")</f>
        <v/>
      </c>
      <c r="Z23" s="8" t="str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/>
      </c>
      <c r="AA23" s="8" t="str">
        <f>IF(OR(Form3!U23&lt;&gt;"",Form3!V23&lt;&gt;""),ROUND(((Form3!U23+Form3!V23)/200)*100,0),"")</f>
        <v/>
      </c>
      <c r="AB23" s="8" t="str">
        <f>IF(Table1[[#This Row],[Phy]]&lt;&gt;"",RANK(Table1[[#This Row],[Phy]],Table1[Phy],0),"")</f>
        <v/>
      </c>
      <c r="AC23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23" s="8">
        <f>IF(Form3!W23&lt;&gt;"",Form3!W23,"")</f>
        <v>28</v>
      </c>
      <c r="AE23" s="8">
        <f>IF(Table1[[#This Row],[Sod]]&lt;&gt;"",RANK(Table1[[#This Row],[Sod]],Table1[Sod],0),"")</f>
        <v>21</v>
      </c>
      <c r="AF23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23" s="8" t="str">
        <f>IF(OR(Form3!Y23&lt;&gt;"",Form3!Z23&lt;&gt;""),ROUND(((Form3!Y23+Form3!Z23)/150)*100,0),"")</f>
        <v/>
      </c>
      <c r="AH23" s="8" t="str">
        <f>IF(Table1[[#This Row],[Bk]]&lt;&gt;"",RANK(Table1[[#This Row],[Bk]],Table1[Bk],0), "")</f>
        <v/>
      </c>
      <c r="AI23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23" s="8" t="str">
        <f>IF(Table1[[#This Row],[Eng]]&lt;=39, "Failed", "Passed")</f>
        <v>Failed</v>
      </c>
    </row>
    <row r="24" spans="1:36" x14ac:dyDescent="0.3">
      <c r="A24" s="8" t="str">
        <f>Form3!A24</f>
        <v>Meliness</v>
      </c>
      <c r="B24" s="8" t="str">
        <f>Form3!B24</f>
        <v>Kapesa</v>
      </c>
      <c r="C24" s="8">
        <f>IF(AND(Form3!C24&lt;&gt;"",Form3!D24&lt;&gt;""),ROUND(((Form3!C24+Form3!D24)/140)*100,0),"")</f>
        <v>36</v>
      </c>
      <c r="D24" s="8">
        <f>IF(Table1[[#This Row],[Agr]]="","",RANK(Table1[[#This Row],[Agr]],Table1[Agr],0))</f>
        <v>16</v>
      </c>
      <c r="E24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24" s="8">
        <f>IF(OR(Form3!E24&lt;&gt;"",Form3!F24&lt;&gt;""),ROUND(((Form3!E24+Form3!F24)/140)*100,0),"")</f>
        <v>43</v>
      </c>
      <c r="G24" s="8">
        <f>IF(Table1[[#This Row],[Bio]]&lt;&gt;"",RANK(Table1[[#This Row],[Bio]],Table1[Bio],0),"")</f>
        <v>11</v>
      </c>
      <c r="H24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8</v>
      </c>
      <c r="I24" s="8">
        <f>IF(OR(Form3!G24&lt;&gt;"",Form3!H24&lt;&gt;""),ROUND(((Form3!G24+Form3!H24)/140)*100,0),"")</f>
        <v>24</v>
      </c>
      <c r="J24" s="8">
        <f>IF(Table1[[#This Row],[Chem]]&lt;&gt;"",RANK(Table1[[#This Row],[Chem]],Table1[Chem],0),"")</f>
        <v>5</v>
      </c>
      <c r="K24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9</v>
      </c>
      <c r="L24" s="8">
        <f>IF(AND(Form3!I24&lt;&gt;"",Form3!J24&lt;&gt;"",Form3!K24&lt;&gt;""),ROUND(SUM(Form3!I24,Form3!J24,Form3!K24,)/220*100,0),"")</f>
        <v>54</v>
      </c>
      <c r="M24" s="8">
        <f>IF(Table1[[#This Row],[Chi]]&lt;&gt;"", RANK(Table1[[#This Row],[Chi]],Table1[Chi],0),"")</f>
        <v>6</v>
      </c>
      <c r="N24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6</v>
      </c>
      <c r="O24" s="8">
        <f>IF(OR(Form3!L24&lt;&gt;"",Form3!M24&lt;&gt;"",Form3!N24&lt;&gt;""),ROUND(SUM(Form3!L24,Form3!M24, Form3!N24)/200*100,0),"")</f>
        <v>48</v>
      </c>
      <c r="P24" s="8">
        <f>IF(Table1[[#This Row],[Eng]]&lt;&gt;"",RANK(Table1[[#This Row],[Eng]],Table1[Eng],0),"")</f>
        <v>9</v>
      </c>
      <c r="Q24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7</v>
      </c>
      <c r="R24" s="8">
        <f>IF(Form3!O24&lt;&gt;"",Form3!O24,"")</f>
        <v>36</v>
      </c>
      <c r="S24" s="8">
        <f>IF(Table1[[#This Row],[Geo]]&lt;&gt;"",RANK(Table1[[#This Row],[Geo]],Table1[Geo],0),"")</f>
        <v>12</v>
      </c>
      <c r="T24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24" s="8" t="str">
        <f>IF(Form3!Q24&lt;&gt;"",Form3!Q24,"")</f>
        <v/>
      </c>
      <c r="V24" s="8" t="str">
        <f>IF(Table1[[#This Row],[His]]&lt;&gt;"",RANK(Table1[[#This Row],[His]],Table1[His],0),"")</f>
        <v/>
      </c>
      <c r="W24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24" s="8">
        <f>IF(OR(Form3!S24&lt;&gt;"",Form3!T24&lt;&gt;""),ROUND(((Form3!S24+Form3!T24)/200)*100,0),"")</f>
        <v>14</v>
      </c>
      <c r="Y24" s="8">
        <f>IF(Table1[[#This Row],[Maths]]&lt;&gt;"",RANK(Table1[[#This Row],[Maths]],Table1[Maths],0),"")</f>
        <v>13</v>
      </c>
      <c r="Z24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24" s="8">
        <f>IF(OR(Form3!U24&lt;&gt;"",Form3!V24&lt;&gt;""),ROUND(((Form3!U24+Form3!V24)/200)*100,0),"")</f>
        <v>14</v>
      </c>
      <c r="AB24" s="8">
        <f>IF(Table1[[#This Row],[Phy]]&lt;&gt;"",RANK(Table1[[#This Row],[Phy]],Table1[Phy],0),"")</f>
        <v>3</v>
      </c>
      <c r="AC24" s="8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>9</v>
      </c>
      <c r="AD24" s="8">
        <f>IF(Form3!W24&lt;&gt;"",Form3!W24,"")</f>
        <v>48</v>
      </c>
      <c r="AE24" s="8">
        <f>IF(Table1[[#This Row],[Sod]]&lt;&gt;"",RANK(Table1[[#This Row],[Sod]],Table1[Sod],0),"")</f>
        <v>8</v>
      </c>
      <c r="AF24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7</v>
      </c>
      <c r="AG24" s="8">
        <f>IF(OR(Form3!Y24&lt;&gt;"",Form3!Z24&lt;&gt;""),ROUND(((Form3!Y24+Form3!Z24)/150)*100,0),"")</f>
        <v>33</v>
      </c>
      <c r="AH24" s="8">
        <f>IF(Table1[[#This Row],[Bk]]&lt;&gt;"",RANK(Table1[[#This Row],[Bk]],Table1[Bk],0), "")</f>
        <v>6</v>
      </c>
      <c r="AI24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9</v>
      </c>
      <c r="AJ24" s="8" t="str">
        <f>IF(Table1[[#This Row],[Eng]]&lt;=39, "Failed", "Passed")</f>
        <v>Passed</v>
      </c>
    </row>
    <row r="25" spans="1:36" x14ac:dyDescent="0.3">
      <c r="A25" s="8" t="str">
        <f>Form3!A25</f>
        <v>Moreen</v>
      </c>
      <c r="B25" s="8" t="str">
        <f>Form3!B25</f>
        <v>Gondwe</v>
      </c>
      <c r="C25" s="8">
        <f>IF(AND(Form3!C25&lt;&gt;"",Form3!D25&lt;&gt;""),ROUND(((Form3!C25+Form3!D25)/140)*100,0),"")</f>
        <v>29</v>
      </c>
      <c r="D25" s="8">
        <f>IF(Table1[[#This Row],[Agr]]="","",RANK(Table1[[#This Row],[Agr]],Table1[Agr],0))</f>
        <v>19</v>
      </c>
      <c r="E25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25" s="8">
        <f>IF(OR(Form3!E25&lt;&gt;"",Form3!F25&lt;&gt;""),ROUND(((Form3!E25+Form3!F25)/140)*100,0),"")</f>
        <v>34</v>
      </c>
      <c r="G25" s="8">
        <f>IF(Table1[[#This Row],[Bio]]&lt;&gt;"",RANK(Table1[[#This Row],[Bio]],Table1[Bio],0),"")</f>
        <v>15</v>
      </c>
      <c r="H25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25" s="8" t="str">
        <f>IF(OR(Form3!G25&lt;&gt;"",Form3!H25&lt;&gt;""),ROUND(((Form3!G25+Form3!H25)/140)*100,0),"")</f>
        <v/>
      </c>
      <c r="J25" s="8" t="str">
        <f>IF(Table1[[#This Row],[Chem]]&lt;&gt;"",RANK(Table1[[#This Row],[Chem]],Table1[Chem],0),"")</f>
        <v/>
      </c>
      <c r="K25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25" s="8">
        <f>IF(AND(Form3!I25&lt;&gt;"",Form3!J25&lt;&gt;"",Form3!K25&lt;&gt;""),ROUND(SUM(Form3!I25,Form3!J25,Form3!K25,)/220*100,0),"")</f>
        <v>52</v>
      </c>
      <c r="M25" s="8">
        <f>IF(Table1[[#This Row],[Chi]]&lt;&gt;"", RANK(Table1[[#This Row],[Chi]],Table1[Chi],0),"")</f>
        <v>8</v>
      </c>
      <c r="N25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6</v>
      </c>
      <c r="O25" s="8">
        <f>IF(OR(Form3!L25&lt;&gt;"",Form3!M25&lt;&gt;"",Form3!N25&lt;&gt;""),ROUND(SUM(Form3!L25,Form3!M25, Form3!N25)/200*100,0),"")</f>
        <v>36</v>
      </c>
      <c r="P25" s="8">
        <f>IF(Table1[[#This Row],[Eng]]&lt;&gt;"",RANK(Table1[[#This Row],[Eng]],Table1[Eng],0),"")</f>
        <v>15</v>
      </c>
      <c r="Q25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25" s="8">
        <f>IF(Form3!O25&lt;&gt;"",Form3!O25,"")</f>
        <v>27</v>
      </c>
      <c r="S25" s="8">
        <f>IF(Table1[[#This Row],[Geo]]&lt;&gt;"",RANK(Table1[[#This Row],[Geo]],Table1[Geo],0),"")</f>
        <v>14</v>
      </c>
      <c r="T25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25" s="8">
        <f>IF(Form3!Q25&lt;&gt;"",Form3!Q25,"")</f>
        <v>28</v>
      </c>
      <c r="V25" s="8">
        <f>IF(Table1[[#This Row],[His]]&lt;&gt;"",RANK(Table1[[#This Row],[His]],Table1[His],0),"")</f>
        <v>10</v>
      </c>
      <c r="W25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9</v>
      </c>
      <c r="X25" s="8">
        <f>IF(OR(Form3!S25&lt;&gt;"",Form3!T25&lt;&gt;""),ROUND(((Form3!S25+Form3!T25)/200)*100,0),"")</f>
        <v>36</v>
      </c>
      <c r="Y25" s="8">
        <f>IF(Table1[[#This Row],[Maths]]&lt;&gt;"",RANK(Table1[[#This Row],[Maths]],Table1[Maths],0),"")</f>
        <v>4</v>
      </c>
      <c r="Z25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25" s="8" t="str">
        <f>IF(OR(Form3!U25&lt;&gt;"",Form3!V25&lt;&gt;""),ROUND(((Form3!U25+Form3!V25)/200)*100,0),"")</f>
        <v/>
      </c>
      <c r="AB25" s="8" t="str">
        <f>IF(Table1[[#This Row],[Phy]]&lt;&gt;"",RANK(Table1[[#This Row],[Phy]],Table1[Phy],0),"")</f>
        <v/>
      </c>
      <c r="AC25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25" s="8">
        <f>IF(Form3!W25&lt;&gt;"",Form3!W25,"")</f>
        <v>34</v>
      </c>
      <c r="AE25" s="8">
        <f>IF(Table1[[#This Row],[Sod]]&lt;&gt;"",RANK(Table1[[#This Row],[Sod]],Table1[Sod],0),"")</f>
        <v>16</v>
      </c>
      <c r="AF25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25" s="8" t="str">
        <f>IF(OR(Form3!Y25&lt;&gt;"",Form3!Z25&lt;&gt;""),ROUND(((Form3!Y25+Form3!Z25)/150)*100,0),"")</f>
        <v/>
      </c>
      <c r="AH25" s="8" t="str">
        <f>IF(Table1[[#This Row],[Bk]]&lt;&gt;"",RANK(Table1[[#This Row],[Bk]],Table1[Bk],0), "")</f>
        <v/>
      </c>
      <c r="AI25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25" s="8" t="str">
        <f>IF(Table1[[#This Row],[Eng]]&lt;=39, "Failed", "Passed")</f>
        <v>Failed</v>
      </c>
    </row>
    <row r="26" spans="1:36" x14ac:dyDescent="0.3">
      <c r="A26" s="8" t="str">
        <f>Form3!A26</f>
        <v>Patrick</v>
      </c>
      <c r="B26" s="8" t="str">
        <f>Form3!B26</f>
        <v>Chibaba</v>
      </c>
      <c r="C26" s="8">
        <f>IF(AND(Form3!C26&lt;&gt;"",Form3!D26&lt;&gt;""),ROUND(((Form3!C26+Form3!D26)/140)*100,0),"")</f>
        <v>33</v>
      </c>
      <c r="D26" s="8">
        <f>IF(Table1[[#This Row],[Agr]]="","",RANK(Table1[[#This Row],[Agr]],Table1[Agr],0))</f>
        <v>17</v>
      </c>
      <c r="E26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26" s="8">
        <f>IF(OR(Form3!E26&lt;&gt;"",Form3!F26&lt;&gt;""),ROUND(((Form3!E26+Form3!F26)/140)*100,0),"")</f>
        <v>16</v>
      </c>
      <c r="G26" s="8">
        <f>IF(Table1[[#This Row],[Bio]]&lt;&gt;"",RANK(Table1[[#This Row],[Bio]],Table1[Bio],0),"")</f>
        <v>20</v>
      </c>
      <c r="H26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26" s="8" t="str">
        <f>IF(OR(Form3!G26&lt;&gt;"",Form3!H26&lt;&gt;""),ROUND(((Form3!G26+Form3!H26)/140)*100,0),"")</f>
        <v/>
      </c>
      <c r="J26" s="8" t="str">
        <f>IF(Table1[[#This Row],[Chem]]&lt;&gt;"",RANK(Table1[[#This Row],[Chem]],Table1[Chem],0),"")</f>
        <v/>
      </c>
      <c r="K26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26" s="8" t="str">
        <f>IF(AND(Form3!I26&lt;&gt;"",Form3!J26&lt;&gt;"",Form3!K26&lt;&gt;""),ROUND(SUM(Form3!I26,Form3!J26,Form3!K26,)/220*100,0),"")</f>
        <v/>
      </c>
      <c r="M26" s="8" t="str">
        <f>IF(Table1[[#This Row],[Chi]]&lt;&gt;"", RANK(Table1[[#This Row],[Chi]],Table1[Chi],0),"")</f>
        <v/>
      </c>
      <c r="N26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26" s="8">
        <f>IF(OR(Form3!L26&lt;&gt;"",Form3!M26&lt;&gt;"",Form3!N26&lt;&gt;""),ROUND(SUM(Form3!L26,Form3!M26, Form3!N26)/200*100,0),"")</f>
        <v>27</v>
      </c>
      <c r="P26" s="8">
        <f>IF(Table1[[#This Row],[Eng]]&lt;&gt;"",RANK(Table1[[#This Row],[Eng]],Table1[Eng],0),"")</f>
        <v>22</v>
      </c>
      <c r="Q26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26" s="8">
        <f>IF(Form3!O26&lt;&gt;"",Form3!O26,"")</f>
        <v>35</v>
      </c>
      <c r="S26" s="8">
        <f>IF(Table1[[#This Row],[Geo]]&lt;&gt;"",RANK(Table1[[#This Row],[Geo]],Table1[Geo],0),"")</f>
        <v>13</v>
      </c>
      <c r="T26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26" s="8">
        <f>IF(Form3!Q26&lt;&gt;"",Form3!Q26,"")</f>
        <v>20</v>
      </c>
      <c r="V26" s="8">
        <f>IF(Table1[[#This Row],[His]]&lt;&gt;"",RANK(Table1[[#This Row],[His]],Table1[His],0),"")</f>
        <v>11</v>
      </c>
      <c r="W26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9</v>
      </c>
      <c r="X26" s="8">
        <f>IF(OR(Form3!S26&lt;&gt;"",Form3!T26&lt;&gt;""),ROUND(((Form3!S26+Form3!T26)/200)*100,0),"")</f>
        <v>4</v>
      </c>
      <c r="Y26" s="8">
        <f>IF(Table1[[#This Row],[Maths]]&lt;&gt;"",RANK(Table1[[#This Row],[Maths]],Table1[Maths],0),"")</f>
        <v>26</v>
      </c>
      <c r="Z26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26" s="8" t="str">
        <f>IF(OR(Form3!U26&lt;&gt;"",Form3!V26&lt;&gt;""),ROUND(((Form3!U26+Form3!V26)/200)*100,0),"")</f>
        <v/>
      </c>
      <c r="AB26" s="8" t="str">
        <f>IF(Table1[[#This Row],[Phy]]&lt;&gt;"",RANK(Table1[[#This Row],[Phy]],Table1[Phy],0),"")</f>
        <v/>
      </c>
      <c r="AC26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26" s="8">
        <f>IF(Form3!W26&lt;&gt;"",Form3!W26,"")</f>
        <v>34</v>
      </c>
      <c r="AE26" s="8">
        <f>IF(Table1[[#This Row],[Sod]]&lt;&gt;"",RANK(Table1[[#This Row],[Sod]],Table1[Sod],0),"")</f>
        <v>16</v>
      </c>
      <c r="AF26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26" s="8" t="str">
        <f>IF(OR(Form3!Y26&lt;&gt;"",Form3!Z26&lt;&gt;""),ROUND(((Form3!Y26+Form3!Z26)/150)*100,0),"")</f>
        <v/>
      </c>
      <c r="AH26" s="8" t="str">
        <f>IF(Table1[[#This Row],[Bk]]&lt;&gt;"",RANK(Table1[[#This Row],[Bk]],Table1[Bk],0), "")</f>
        <v/>
      </c>
      <c r="AI26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26" s="8" t="str">
        <f>IF(Table1[[#This Row],[Eng]]&lt;=39, "Failed", "Passed")</f>
        <v>Failed</v>
      </c>
    </row>
    <row r="27" spans="1:36" x14ac:dyDescent="0.3">
      <c r="A27" s="8" t="str">
        <f>Form3!A27</f>
        <v>Peter</v>
      </c>
      <c r="B27" s="8" t="str">
        <f>Form3!B27</f>
        <v>Simbeye</v>
      </c>
      <c r="C27" s="8">
        <f>IF(AND(Form3!C27&lt;&gt;"",Form3!D27&lt;&gt;""),ROUND(((Form3!C27+Form3!D27)/140)*100,0),"")</f>
        <v>13</v>
      </c>
      <c r="D27" s="8">
        <f>IF(Table1[[#This Row],[Agr]]="","",RANK(Table1[[#This Row],[Agr]],Table1[Agr],0))</f>
        <v>30</v>
      </c>
      <c r="E27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27" s="8">
        <f>IF(OR(Form3!E27&lt;&gt;"",Form3!F27&lt;&gt;""),ROUND(((Form3!E27+Form3!F27)/140)*100,0),"")</f>
        <v>1</v>
      </c>
      <c r="G27" s="8">
        <f>IF(Table1[[#This Row],[Bio]]&lt;&gt;"",RANK(Table1[[#This Row],[Bio]],Table1[Bio],0),"")</f>
        <v>35</v>
      </c>
      <c r="H27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27" s="8" t="str">
        <f>IF(OR(Form3!G27&lt;&gt;"",Form3!H27&lt;&gt;""),ROUND(((Form3!G27+Form3!H27)/140)*100,0),"")</f>
        <v/>
      </c>
      <c r="J27" s="8" t="str">
        <f>IF(Table1[[#This Row],[Chem]]&lt;&gt;"",RANK(Table1[[#This Row],[Chem]],Table1[Chem],0),"")</f>
        <v/>
      </c>
      <c r="K27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27" s="8" t="str">
        <f>IF(AND(Form3!I27&lt;&gt;"",Form3!J27&lt;&gt;"",Form3!K27&lt;&gt;""),ROUND(SUM(Form3!I27,Form3!J27,Form3!K27,)/220*100,0),"")</f>
        <v/>
      </c>
      <c r="M27" s="8" t="str">
        <f>IF(Table1[[#This Row],[Chi]]&lt;&gt;"", RANK(Table1[[#This Row],[Chi]],Table1[Chi],0),"")</f>
        <v/>
      </c>
      <c r="N27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27" s="8">
        <f>IF(OR(Form3!L27&lt;&gt;"",Form3!M27&lt;&gt;"",Form3!N27&lt;&gt;""),ROUND(SUM(Form3!L27,Form3!M27, Form3!N27)/200*100,0),"")</f>
        <v>14</v>
      </c>
      <c r="P27" s="8">
        <f>IF(Table1[[#This Row],[Eng]]&lt;&gt;"",RANK(Table1[[#This Row],[Eng]],Table1[Eng],0),"")</f>
        <v>34</v>
      </c>
      <c r="Q27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27" s="8">
        <f>IF(Form3!O27&lt;&gt;"",Form3!O27,"")</f>
        <v>13</v>
      </c>
      <c r="S27" s="8">
        <f>IF(Table1[[#This Row],[Geo]]&lt;&gt;"",RANK(Table1[[#This Row],[Geo]],Table1[Geo],0),"")</f>
        <v>22</v>
      </c>
      <c r="T27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27" s="8" t="str">
        <f>IF(Form3!Q27&lt;&gt;"",Form3!Q27,"")</f>
        <v/>
      </c>
      <c r="V27" s="8" t="str">
        <f>IF(Table1[[#This Row],[His]]&lt;&gt;"",RANK(Table1[[#This Row],[His]],Table1[His],0),"")</f>
        <v/>
      </c>
      <c r="W27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27" s="8">
        <f>IF(OR(Form3!S27&lt;&gt;"",Form3!T27&lt;&gt;""),ROUND(((Form3!S27+Form3!T27)/200)*100,0),"")</f>
        <v>3</v>
      </c>
      <c r="Y27" s="8">
        <f>IF(Table1[[#This Row],[Maths]]&lt;&gt;"",RANK(Table1[[#This Row],[Maths]],Table1[Maths],0),"")</f>
        <v>27</v>
      </c>
      <c r="Z27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27" s="8" t="str">
        <f>IF(OR(Form3!U27&lt;&gt;"",Form3!V27&lt;&gt;""),ROUND(((Form3!U27+Form3!V27)/200)*100,0),"")</f>
        <v/>
      </c>
      <c r="AB27" s="8" t="str">
        <f>IF(Table1[[#This Row],[Phy]]&lt;&gt;"",RANK(Table1[[#This Row],[Phy]],Table1[Phy],0),"")</f>
        <v/>
      </c>
      <c r="AC27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27" s="8">
        <f>IF(Form3!W27&lt;&gt;"",Form3!W27,"")</f>
        <v>23</v>
      </c>
      <c r="AE27" s="8">
        <f>IF(Table1[[#This Row],[Sod]]&lt;&gt;"",RANK(Table1[[#This Row],[Sod]],Table1[Sod],0),"")</f>
        <v>23</v>
      </c>
      <c r="AF27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27" s="8" t="str">
        <f>IF(OR(Form3!Y27&lt;&gt;"",Form3!Z27&lt;&gt;""),ROUND(((Form3!Y27+Form3!Z27)/150)*100,0),"")</f>
        <v/>
      </c>
      <c r="AH27" s="8" t="str">
        <f>IF(Table1[[#This Row],[Bk]]&lt;&gt;"",RANK(Table1[[#This Row],[Bk]],Table1[Bk],0), "")</f>
        <v/>
      </c>
      <c r="AI27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27" s="8" t="str">
        <f>IF(Table1[[#This Row],[Eng]]&lt;=39, "Failed", "Passed")</f>
        <v>Failed</v>
      </c>
    </row>
    <row r="28" spans="1:36" x14ac:dyDescent="0.3">
      <c r="A28" s="8" t="str">
        <f>Form3!A28</f>
        <v>Precious</v>
      </c>
      <c r="B28" s="8" t="str">
        <f>Form3!B28</f>
        <v>Simbeye</v>
      </c>
      <c r="C28" s="8">
        <f>IF(AND(Form3!C28&lt;&gt;"",Form3!D28&lt;&gt;""),ROUND(((Form3!C28+Form3!D28)/140)*100,0),"")</f>
        <v>62</v>
      </c>
      <c r="D28" s="8">
        <f>IF(Table1[[#This Row],[Agr]]="","",RANK(Table1[[#This Row],[Agr]],Table1[Agr],0))</f>
        <v>4</v>
      </c>
      <c r="E28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4</v>
      </c>
      <c r="F28" s="8">
        <f>IF(OR(Form3!E28&lt;&gt;"",Form3!F28&lt;&gt;""),ROUND(((Form3!E28+Form3!F28)/140)*100,0),"")</f>
        <v>44</v>
      </c>
      <c r="G28" s="8">
        <f>IF(Table1[[#This Row],[Bio]]&lt;&gt;"",RANK(Table1[[#This Row],[Bio]],Table1[Bio],0),"")</f>
        <v>10</v>
      </c>
      <c r="H28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8</v>
      </c>
      <c r="I28" s="8">
        <f>IF(OR(Form3!G28&lt;&gt;"",Form3!H28&lt;&gt;""),ROUND(((Form3!G28+Form3!H28)/140)*100,0),"")</f>
        <v>30</v>
      </c>
      <c r="J28" s="8">
        <f>IF(Table1[[#This Row],[Chem]]&lt;&gt;"",RANK(Table1[[#This Row],[Chem]],Table1[Chem],0),"")</f>
        <v>3</v>
      </c>
      <c r="K28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9</v>
      </c>
      <c r="L28" s="8" t="str">
        <f>IF(AND(Form3!I28&lt;&gt;"",Form3!J28&lt;&gt;"",Form3!K28&lt;&gt;""),ROUND(SUM(Form3!I28,Form3!J28,Form3!K28,)/220*100,0),"")</f>
        <v/>
      </c>
      <c r="M28" s="8" t="str">
        <f>IF(Table1[[#This Row],[Chi]]&lt;&gt;"", RANK(Table1[[#This Row],[Chi]],Table1[Chi],0),"")</f>
        <v/>
      </c>
      <c r="N28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28" s="8">
        <f>IF(OR(Form3!L28&lt;&gt;"",Form3!M28&lt;&gt;"",Form3!N28&lt;&gt;""),ROUND(SUM(Form3!L28,Form3!M28, Form3!N28)/200*100,0),"")</f>
        <v>53</v>
      </c>
      <c r="P28" s="8">
        <f>IF(Table1[[#This Row],[Eng]]&lt;&gt;"",RANK(Table1[[#This Row],[Eng]],Table1[Eng],0),"")</f>
        <v>6</v>
      </c>
      <c r="Q28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6</v>
      </c>
      <c r="R28" s="8">
        <f>IF(Form3!O28&lt;&gt;"",Form3!O28,"")</f>
        <v>73</v>
      </c>
      <c r="S28" s="8">
        <f>IF(Table1[[#This Row],[Geo]]&lt;&gt;"",RANK(Table1[[#This Row],[Geo]],Table1[Geo],0),"")</f>
        <v>4</v>
      </c>
      <c r="T28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2</v>
      </c>
      <c r="U28" s="8" t="str">
        <f>IF(Form3!Q28&lt;&gt;"",Form3!Q28,"")</f>
        <v/>
      </c>
      <c r="V28" s="8" t="str">
        <f>IF(Table1[[#This Row],[His]]&lt;&gt;"",RANK(Table1[[#This Row],[His]],Table1[His],0),"")</f>
        <v/>
      </c>
      <c r="W28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28" s="8">
        <f>IF(OR(Form3!S28&lt;&gt;"",Form3!T28&lt;&gt;""),ROUND(((Form3!S28+Form3!T28)/200)*100,0),"")</f>
        <v>52</v>
      </c>
      <c r="Y28" s="8">
        <f>IF(Table1[[#This Row],[Maths]]&lt;&gt;"",RANK(Table1[[#This Row],[Maths]],Table1[Maths],0),"")</f>
        <v>3</v>
      </c>
      <c r="Z28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6</v>
      </c>
      <c r="AA28" s="8">
        <f>IF(OR(Form3!U28&lt;&gt;"",Form3!V28&lt;&gt;""),ROUND(((Form3!U28+Form3!V28)/200)*100,0),"")</f>
        <v>18</v>
      </c>
      <c r="AB28" s="8">
        <f>IF(Table1[[#This Row],[Phy]]&lt;&gt;"",RANK(Table1[[#This Row],[Phy]],Table1[Phy],0),"")</f>
        <v>2</v>
      </c>
      <c r="AC28" s="8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>9</v>
      </c>
      <c r="AD28" s="8" t="str">
        <f>IF(Form3!W28&lt;&gt;"",Form3!W28,"")</f>
        <v/>
      </c>
      <c r="AE28" s="8" t="str">
        <f>IF(Table1[[#This Row],[Sod]]&lt;&gt;"",RANK(Table1[[#This Row],[Sod]],Table1[Sod],0),"")</f>
        <v/>
      </c>
      <c r="AF28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28" s="8" t="str">
        <f>IF(OR(Form3!Y28&lt;&gt;"",Form3!Z28&lt;&gt;""),ROUND(((Form3!Y28+Form3!Z28)/150)*100,0),"")</f>
        <v/>
      </c>
      <c r="AH28" s="8" t="str">
        <f>IF(Table1[[#This Row],[Bk]]&lt;&gt;"",RANK(Table1[[#This Row],[Bk]],Table1[Bk],0), "")</f>
        <v/>
      </c>
      <c r="AI28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28" s="8" t="str">
        <f>IF(Table1[[#This Row],[Eng]]&lt;=39, "Failed", "Passed")</f>
        <v>Passed</v>
      </c>
    </row>
    <row r="29" spans="1:36" x14ac:dyDescent="0.3">
      <c r="A29" s="8" t="str">
        <f>Form3!A29</f>
        <v>Rachael</v>
      </c>
      <c r="B29" s="8" t="str">
        <f>Form3!B29</f>
        <v>Banda</v>
      </c>
      <c r="C29" s="8">
        <f>IF(AND(Form3!C29&lt;&gt;"",Form3!D29&lt;&gt;""),ROUND(((Form3!C29+Form3!D29)/140)*100,0),"")</f>
        <v>42</v>
      </c>
      <c r="D29" s="8">
        <f>IF(Table1[[#This Row],[Agr]]="","",RANK(Table1[[#This Row],[Agr]],Table1[Agr],0))</f>
        <v>13</v>
      </c>
      <c r="E29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8</v>
      </c>
      <c r="F29" s="8">
        <f>IF(OR(Form3!E29&lt;&gt;"",Form3!F29&lt;&gt;""),ROUND(((Form3!E29+Form3!F29)/140)*100,0),"")</f>
        <v>46</v>
      </c>
      <c r="G29" s="8">
        <f>IF(Table1[[#This Row],[Bio]]&lt;&gt;"",RANK(Table1[[#This Row],[Bio]],Table1[Bio],0),"")</f>
        <v>9</v>
      </c>
      <c r="H29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7</v>
      </c>
      <c r="I29" s="8">
        <f>IF(OR(Form3!G29&lt;&gt;"",Form3!H29&lt;&gt;""),ROUND(((Form3!G29+Form3!H29)/140)*100,0),"")</f>
        <v>27</v>
      </c>
      <c r="J29" s="8">
        <f>IF(Table1[[#This Row],[Chem]]&lt;&gt;"",RANK(Table1[[#This Row],[Chem]],Table1[Chem],0),"")</f>
        <v>4</v>
      </c>
      <c r="K29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9</v>
      </c>
      <c r="L29" s="8">
        <f>IF(AND(Form3!I29&lt;&gt;"",Form3!J29&lt;&gt;"",Form3!K29&lt;&gt;""),ROUND(SUM(Form3!I29,Form3!J29,Form3!K29,)/220*100,0),"")</f>
        <v>53</v>
      </c>
      <c r="M29" s="8">
        <f>IF(Table1[[#This Row],[Chi]]&lt;&gt;"", RANK(Table1[[#This Row],[Chi]],Table1[Chi],0),"")</f>
        <v>7</v>
      </c>
      <c r="N29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6</v>
      </c>
      <c r="O29" s="8">
        <f>IF(OR(Form3!L29&lt;&gt;"",Form3!M29&lt;&gt;"",Form3!N29&lt;&gt;""),ROUND(SUM(Form3!L29,Form3!M29, Form3!N29)/200*100,0),"")</f>
        <v>34</v>
      </c>
      <c r="P29" s="8">
        <f>IF(Table1[[#This Row],[Eng]]&lt;&gt;"",RANK(Table1[[#This Row],[Eng]],Table1[Eng],0),"")</f>
        <v>16</v>
      </c>
      <c r="Q29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29" s="8" t="str">
        <f>IF(Form3!O29&lt;&gt;"",Form3!O29,"")</f>
        <v/>
      </c>
      <c r="S29" s="8" t="str">
        <f>IF(Table1[[#This Row],[Geo]]&lt;&gt;"",RANK(Table1[[#This Row],[Geo]],Table1[Geo],0),"")</f>
        <v/>
      </c>
      <c r="T29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29" s="8" t="str">
        <f>IF(Form3!Q29&lt;&gt;"",Form3!Q29,"")</f>
        <v/>
      </c>
      <c r="V29" s="8" t="str">
        <f>IF(Table1[[#This Row],[His]]&lt;&gt;"",RANK(Table1[[#This Row],[His]],Table1[His],0),"")</f>
        <v/>
      </c>
      <c r="W29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29" s="8">
        <f>IF(OR(Form3!S29&lt;&gt;"",Form3!T29&lt;&gt;""),ROUND(((Form3!S29+Form3!T29)/200)*100,0),"")</f>
        <v>21</v>
      </c>
      <c r="Y29" s="8">
        <f>IF(Table1[[#This Row],[Maths]]&lt;&gt;"",RANK(Table1[[#This Row],[Maths]],Table1[Maths],0),"")</f>
        <v>10</v>
      </c>
      <c r="Z29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29" s="8" t="str">
        <f>IF(OR(Form3!U29&lt;&gt;"",Form3!V29&lt;&gt;""),ROUND(((Form3!U29+Form3!V29)/200)*100,0),"")</f>
        <v/>
      </c>
      <c r="AB29" s="8" t="str">
        <f>IF(Table1[[#This Row],[Phy]]&lt;&gt;"",RANK(Table1[[#This Row],[Phy]],Table1[Phy],0),"")</f>
        <v/>
      </c>
      <c r="AC29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29" s="8">
        <f>IF(Form3!W29&lt;&gt;"",Form3!W29,"")</f>
        <v>38</v>
      </c>
      <c r="AE29" s="8">
        <f>IF(Table1[[#This Row],[Sod]]&lt;&gt;"",RANK(Table1[[#This Row],[Sod]],Table1[Sod],0),"")</f>
        <v>12</v>
      </c>
      <c r="AF29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29" s="8" t="str">
        <f>IF(OR(Form3!Y29&lt;&gt;"",Form3!Z29&lt;&gt;""),ROUND(((Form3!Y29+Form3!Z29)/150)*100,0),"")</f>
        <v/>
      </c>
      <c r="AH29" s="8" t="str">
        <f>IF(Table1[[#This Row],[Bk]]&lt;&gt;"",RANK(Table1[[#This Row],[Bk]],Table1[Bk],0), "")</f>
        <v/>
      </c>
      <c r="AI29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29" s="8" t="str">
        <f>IF(Table1[[#This Row],[Eng]]&lt;=39, "Failed", "Passed")</f>
        <v>Failed</v>
      </c>
    </row>
    <row r="30" spans="1:36" x14ac:dyDescent="0.3">
      <c r="A30" s="8" t="str">
        <f>Form3!A30</f>
        <v>Rehema</v>
      </c>
      <c r="B30" s="8" t="str">
        <f>Form3!B30</f>
        <v>Mkisi</v>
      </c>
      <c r="C30" s="8">
        <f>IF(AND(Form3!C30&lt;&gt;"",Form3!D30&lt;&gt;""),ROUND(((Form3!C30+Form3!D30)/140)*100,0),"")</f>
        <v>17</v>
      </c>
      <c r="D30" s="8">
        <f>IF(Table1[[#This Row],[Agr]]="","",RANK(Table1[[#This Row],[Agr]],Table1[Agr],0))</f>
        <v>25</v>
      </c>
      <c r="E30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30" s="8">
        <f>IF(OR(Form3!E30&lt;&gt;"",Form3!F30&lt;&gt;""),ROUND(((Form3!E30+Form3!F30)/140)*100,0),"")</f>
        <v>32</v>
      </c>
      <c r="G30" s="8">
        <f>IF(Table1[[#This Row],[Bio]]&lt;&gt;"",RANK(Table1[[#This Row],[Bio]],Table1[Bio],0),"")</f>
        <v>16</v>
      </c>
      <c r="H30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30" s="8">
        <f>IF(OR(Form3!G30&lt;&gt;"",Form3!H30&lt;&gt;""),ROUND(((Form3!G30+Form3!H30)/140)*100,0),"")</f>
        <v>15</v>
      </c>
      <c r="J30" s="8">
        <f>IF(Table1[[#This Row],[Chem]]&lt;&gt;"",RANK(Table1[[#This Row],[Chem]],Table1[Chem],0),"")</f>
        <v>8</v>
      </c>
      <c r="K30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9</v>
      </c>
      <c r="L30" s="8" t="str">
        <f>IF(AND(Form3!I30&lt;&gt;"",Form3!J30&lt;&gt;"",Form3!K30&lt;&gt;""),ROUND(SUM(Form3!I30,Form3!J30,Form3!K30,)/220*100,0),"")</f>
        <v/>
      </c>
      <c r="M30" s="8" t="str">
        <f>IF(Table1[[#This Row],[Chi]]&lt;&gt;"", RANK(Table1[[#This Row],[Chi]],Table1[Chi],0),"")</f>
        <v/>
      </c>
      <c r="N30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30" s="8">
        <f>IF(OR(Form3!L30&lt;&gt;"",Form3!M30&lt;&gt;"",Form3!N30&lt;&gt;""),ROUND(SUM(Form3!L30,Form3!M30, Form3!N30)/200*100,0),"")</f>
        <v>38</v>
      </c>
      <c r="P30" s="8">
        <f>IF(Table1[[#This Row],[Eng]]&lt;&gt;"",RANK(Table1[[#This Row],[Eng]],Table1[Eng],0),"")</f>
        <v>14</v>
      </c>
      <c r="Q30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30" s="8" t="str">
        <f>IF(Form3!O30&lt;&gt;"",Form3!O30,"")</f>
        <v/>
      </c>
      <c r="S30" s="8" t="str">
        <f>IF(Table1[[#This Row],[Geo]]&lt;&gt;"",RANK(Table1[[#This Row],[Geo]],Table1[Geo],0),"")</f>
        <v/>
      </c>
      <c r="T30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30" s="8" t="str">
        <f>IF(Form3!Q30&lt;&gt;"",Form3!Q30,"")</f>
        <v/>
      </c>
      <c r="V30" s="8" t="str">
        <f>IF(Table1[[#This Row],[His]]&lt;&gt;"",RANK(Table1[[#This Row],[His]],Table1[His],0),"")</f>
        <v/>
      </c>
      <c r="W30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30" s="8">
        <f>IF(OR(Form3!S30&lt;&gt;"",Form3!T30&lt;&gt;""),ROUND(((Form3!S30+Form3!T30)/200)*100,0),"")</f>
        <v>9</v>
      </c>
      <c r="Y30" s="8">
        <f>IF(Table1[[#This Row],[Maths]]&lt;&gt;"",RANK(Table1[[#This Row],[Maths]],Table1[Maths],0),"")</f>
        <v>17</v>
      </c>
      <c r="Z30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30" s="8">
        <f>IF(OR(Form3!U30&lt;&gt;"",Form3!V30&lt;&gt;""),ROUND(((Form3!U30+Form3!V30)/200)*100,0),"")</f>
        <v>10</v>
      </c>
      <c r="AB30" s="8">
        <f>IF(Table1[[#This Row],[Phy]]&lt;&gt;"",RANK(Table1[[#This Row],[Phy]],Table1[Phy],0),"")</f>
        <v>5</v>
      </c>
      <c r="AC30" s="8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>9</v>
      </c>
      <c r="AD30" s="8" t="str">
        <f>IF(Form3!W30&lt;&gt;"",Form3!W30,"")</f>
        <v/>
      </c>
      <c r="AE30" s="8" t="str">
        <f>IF(Table1[[#This Row],[Sod]]&lt;&gt;"",RANK(Table1[[#This Row],[Sod]],Table1[Sod],0),"")</f>
        <v/>
      </c>
      <c r="AF30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30" s="8">
        <f>IF(OR(Form3!Y30&lt;&gt;"",Form3!Z30&lt;&gt;""),ROUND(((Form3!Y30+Form3!Z30)/150)*100,0),"")</f>
        <v>49</v>
      </c>
      <c r="AH30" s="8">
        <f>IF(Table1[[#This Row],[Bk]]&lt;&gt;"",RANK(Table1[[#This Row],[Bk]],Table1[Bk],0), "")</f>
        <v>2</v>
      </c>
      <c r="AI30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7</v>
      </c>
      <c r="AJ30" s="8" t="str">
        <f>IF(Table1[[#This Row],[Eng]]&lt;=39, "Failed", "Passed")</f>
        <v>Failed</v>
      </c>
    </row>
    <row r="31" spans="1:36" x14ac:dyDescent="0.3">
      <c r="A31" s="8" t="str">
        <f>Form3!A31</f>
        <v>Revelation</v>
      </c>
      <c r="B31" s="8" t="str">
        <f>Form3!B31</f>
        <v>Simwinga</v>
      </c>
      <c r="C31" s="8">
        <f>IF(AND(Form3!C31&lt;&gt;"",Form3!D31&lt;&gt;""),ROUND(((Form3!C31+Form3!D31)/140)*100,0),"")</f>
        <v>46</v>
      </c>
      <c r="D31" s="8">
        <f>IF(Table1[[#This Row],[Agr]]="","",RANK(Table1[[#This Row],[Agr]],Table1[Agr],0))</f>
        <v>10</v>
      </c>
      <c r="E31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7</v>
      </c>
      <c r="F31" s="8">
        <f>IF(OR(Form3!E31&lt;&gt;"",Form3!F31&lt;&gt;""),ROUND(((Form3!E31+Form3!F31)/140)*100,0),"")</f>
        <v>53</v>
      </c>
      <c r="G31" s="8">
        <f>IF(Table1[[#This Row],[Bio]]&lt;&gt;"",RANK(Table1[[#This Row],[Bio]],Table1[Bio],0),"")</f>
        <v>6</v>
      </c>
      <c r="H31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6</v>
      </c>
      <c r="I31" s="8" t="str">
        <f>IF(OR(Form3!G31&lt;&gt;"",Form3!H31&lt;&gt;""),ROUND(((Form3!G31+Form3!H31)/140)*100,0),"")</f>
        <v/>
      </c>
      <c r="J31" s="8" t="str">
        <f>IF(Table1[[#This Row],[Chem]]&lt;&gt;"",RANK(Table1[[#This Row],[Chem]],Table1[Chem],0),"")</f>
        <v/>
      </c>
      <c r="K31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31" s="8" t="str">
        <f>IF(AND(Form3!I31&lt;&gt;"",Form3!J31&lt;&gt;"",Form3!K31&lt;&gt;""),ROUND(SUM(Form3!I31,Form3!J31,Form3!K31,)/220*100,0),"")</f>
        <v/>
      </c>
      <c r="M31" s="8" t="str">
        <f>IF(Table1[[#This Row],[Chi]]&lt;&gt;"", RANK(Table1[[#This Row],[Chi]],Table1[Chi],0),"")</f>
        <v/>
      </c>
      <c r="N31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31" s="8">
        <f>IF(OR(Form3!L31&lt;&gt;"",Form3!M31&lt;&gt;"",Form3!N31&lt;&gt;""),ROUND(SUM(Form3!L31,Form3!M31, Form3!N31)/200*100,0),"")</f>
        <v>55</v>
      </c>
      <c r="P31" s="8">
        <f>IF(Table1[[#This Row],[Eng]]&lt;&gt;"",RANK(Table1[[#This Row],[Eng]],Table1[Eng],0),"")</f>
        <v>5</v>
      </c>
      <c r="Q31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5</v>
      </c>
      <c r="R31" s="8">
        <f>IF(Form3!O31&lt;&gt;"",Form3!O31,"")</f>
        <v>69</v>
      </c>
      <c r="S31" s="8">
        <f>IF(Table1[[#This Row],[Geo]]&lt;&gt;"",RANK(Table1[[#This Row],[Geo]],Table1[Geo],0),"")</f>
        <v>5</v>
      </c>
      <c r="T31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3</v>
      </c>
      <c r="U31" s="8">
        <f>IF(Form3!Q31&lt;&gt;"",Form3!Q31,"")</f>
        <v>53</v>
      </c>
      <c r="V31" s="8">
        <f>IF(Table1[[#This Row],[His]]&lt;&gt;"",RANK(Table1[[#This Row],[His]],Table1[His],0),"")</f>
        <v>5</v>
      </c>
      <c r="W31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6</v>
      </c>
      <c r="X31" s="8">
        <f>IF(OR(Form3!S31&lt;&gt;"",Form3!T31&lt;&gt;""),ROUND(((Form3!S31+Form3!T31)/200)*100,0),"")</f>
        <v>36</v>
      </c>
      <c r="Y31" s="8">
        <f>IF(Table1[[#This Row],[Maths]]&lt;&gt;"",RANK(Table1[[#This Row],[Maths]],Table1[Maths],0),"")</f>
        <v>4</v>
      </c>
      <c r="Z31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31" s="8" t="str">
        <f>IF(OR(Form3!U31&lt;&gt;"",Form3!V31&lt;&gt;""),ROUND(((Form3!U31+Form3!V31)/200)*100,0),"")</f>
        <v/>
      </c>
      <c r="AB31" s="8" t="str">
        <f>IF(Table1[[#This Row],[Phy]]&lt;&gt;"",RANK(Table1[[#This Row],[Phy]],Table1[Phy],0),"")</f>
        <v/>
      </c>
      <c r="AC31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31" s="8">
        <f>IF(Form3!W31&lt;&gt;"",Form3!W31,"")</f>
        <v>56</v>
      </c>
      <c r="AE31" s="8">
        <f>IF(Table1[[#This Row],[Sod]]&lt;&gt;"",RANK(Table1[[#This Row],[Sod]],Table1[Sod],0),"")</f>
        <v>5</v>
      </c>
      <c r="AF31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5</v>
      </c>
      <c r="AG31" s="8">
        <f>IF(OR(Form3!Y31&lt;&gt;"",Form3!Z31&lt;&gt;""),ROUND(((Form3!Y31+Form3!Z31)/150)*100,0),"")</f>
        <v>39</v>
      </c>
      <c r="AH31" s="8">
        <f>IF(Table1[[#This Row],[Bk]]&lt;&gt;"",RANK(Table1[[#This Row],[Bk]],Table1[Bk],0), "")</f>
        <v>4</v>
      </c>
      <c r="AI31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9</v>
      </c>
      <c r="AJ31" s="8" t="str">
        <f>IF(Table1[[#This Row],[Eng]]&lt;=39, "Failed", "Passed")</f>
        <v>Passed</v>
      </c>
    </row>
    <row r="32" spans="1:36" x14ac:dyDescent="0.3">
      <c r="A32" s="8" t="str">
        <f>Form3!A32</f>
        <v>Solomon</v>
      </c>
      <c r="B32" s="8" t="str">
        <f>Form3!B32</f>
        <v>Kamisah</v>
      </c>
      <c r="C32" s="8">
        <f>IF(AND(Form3!C32&lt;&gt;"",Form3!D32&lt;&gt;""),ROUND(((Form3!C32+Form3!D32)/140)*100,0),"")</f>
        <v>44</v>
      </c>
      <c r="D32" s="8">
        <f>IF(Table1[[#This Row],[Agr]]="","",RANK(Table1[[#This Row],[Agr]],Table1[Agr],0))</f>
        <v>11</v>
      </c>
      <c r="E32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8</v>
      </c>
      <c r="F32" s="8">
        <f>IF(OR(Form3!E32&lt;&gt;"",Form3!F32&lt;&gt;""),ROUND(((Form3!E32+Form3!F32)/140)*100,0),"")</f>
        <v>38</v>
      </c>
      <c r="G32" s="8">
        <f>IF(Table1[[#This Row],[Bio]]&lt;&gt;"",RANK(Table1[[#This Row],[Bio]],Table1[Bio],0),"")</f>
        <v>12</v>
      </c>
      <c r="H32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32" s="8">
        <f>IF(OR(Form3!G32&lt;&gt;"",Form3!H32&lt;&gt;""),ROUND(((Form3!G32+Form3!H32)/140)*100,0),"")</f>
        <v>24</v>
      </c>
      <c r="J32" s="8">
        <f>IF(Table1[[#This Row],[Chem]]&lt;&gt;"",RANK(Table1[[#This Row],[Chem]],Table1[Chem],0),"")</f>
        <v>5</v>
      </c>
      <c r="K32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9</v>
      </c>
      <c r="L32" s="8">
        <f>IF(AND(Form3!I32&lt;&gt;"",Form3!J32&lt;&gt;"",Form3!K32&lt;&gt;""),ROUND(SUM(Form3!I32,Form3!J32,Form3!K32,)/220*100,0),"")</f>
        <v>52</v>
      </c>
      <c r="M32" s="8">
        <f>IF(Table1[[#This Row],[Chi]]&lt;&gt;"", RANK(Table1[[#This Row],[Chi]],Table1[Chi],0),"")</f>
        <v>8</v>
      </c>
      <c r="N32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6</v>
      </c>
      <c r="O32" s="8">
        <f>IF(OR(Form3!L32&lt;&gt;"",Form3!M32&lt;&gt;"",Form3!N32&lt;&gt;""),ROUND(SUM(Form3!L32,Form3!M32, Form3!N32)/200*100,0),"")</f>
        <v>43</v>
      </c>
      <c r="P32" s="8">
        <f>IF(Table1[[#This Row],[Eng]]&lt;&gt;"",RANK(Table1[[#This Row],[Eng]],Table1[Eng],0),"")</f>
        <v>11</v>
      </c>
      <c r="Q32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8</v>
      </c>
      <c r="R32" s="8" t="str">
        <f>IF(Form3!O32&lt;&gt;"",Form3!O32,"")</f>
        <v/>
      </c>
      <c r="S32" s="8" t="str">
        <f>IF(Table1[[#This Row],[Geo]]&lt;&gt;"",RANK(Table1[[#This Row],[Geo]],Table1[Geo],0),"")</f>
        <v/>
      </c>
      <c r="T32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32" s="8" t="str">
        <f>IF(Form3!Q32&lt;&gt;"",Form3!Q32,"")</f>
        <v/>
      </c>
      <c r="V32" s="8" t="str">
        <f>IF(Table1[[#This Row],[His]]&lt;&gt;"",RANK(Table1[[#This Row],[His]],Table1[His],0),"")</f>
        <v/>
      </c>
      <c r="W32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32" s="8">
        <f>IF(OR(Form3!S32&lt;&gt;"",Form3!T32&lt;&gt;""),ROUND(((Form3!S32+Form3!T32)/200)*100,0),"")</f>
        <v>12</v>
      </c>
      <c r="Y32" s="8">
        <f>IF(Table1[[#This Row],[Maths]]&lt;&gt;"",RANK(Table1[[#This Row],[Maths]],Table1[Maths],0),"")</f>
        <v>15</v>
      </c>
      <c r="Z32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32" s="8" t="str">
        <f>IF(OR(Form3!U32&lt;&gt;"",Form3!V32&lt;&gt;""),ROUND(((Form3!U32+Form3!V32)/200)*100,0),"")</f>
        <v/>
      </c>
      <c r="AB32" s="8" t="str">
        <f>IF(Table1[[#This Row],[Phy]]&lt;&gt;"",RANK(Table1[[#This Row],[Phy]],Table1[Phy],0),"")</f>
        <v/>
      </c>
      <c r="AC32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32" s="8">
        <f>IF(Form3!W32&lt;&gt;"",Form3!W32,"")</f>
        <v>68</v>
      </c>
      <c r="AE32" s="8">
        <f>IF(Table1[[#This Row],[Sod]]&lt;&gt;"",RANK(Table1[[#This Row],[Sod]],Table1[Sod],0),"")</f>
        <v>2</v>
      </c>
      <c r="AF32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3</v>
      </c>
      <c r="AG32" s="8" t="str">
        <f>IF(OR(Form3!Y32&lt;&gt;"",Form3!Z32&lt;&gt;""),ROUND(((Form3!Y32+Form3!Z32)/150)*100,0),"")</f>
        <v/>
      </c>
      <c r="AH32" s="8" t="str">
        <f>IF(Table1[[#This Row],[Bk]]&lt;&gt;"",RANK(Table1[[#This Row],[Bk]],Table1[Bk],0), "")</f>
        <v/>
      </c>
      <c r="AI32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32" s="8" t="str">
        <f>IF(Table1[[#This Row],[Eng]]&lt;=39, "Failed", "Passed")</f>
        <v>Passed</v>
      </c>
    </row>
    <row r="33" spans="1:36" x14ac:dyDescent="0.3">
      <c r="A33" s="8" t="str">
        <f>Form3!A33</f>
        <v>Spider</v>
      </c>
      <c r="B33" s="8" t="str">
        <f>Form3!B33</f>
        <v>Mwandira</v>
      </c>
      <c r="C33" s="8">
        <f>IF(AND(Form3!C33&lt;&gt;"",Form3!D33&lt;&gt;""),ROUND(((Form3!C33+Form3!D33)/140)*100,0),"")</f>
        <v>24</v>
      </c>
      <c r="D33" s="8">
        <f>IF(Table1[[#This Row],[Agr]]="","",RANK(Table1[[#This Row],[Agr]],Table1[Agr],0))</f>
        <v>20</v>
      </c>
      <c r="E33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33" s="8">
        <f>IF(OR(Form3!E33&lt;&gt;"",Form3!F33&lt;&gt;""),ROUND(((Form3!E33+Form3!F33)/140)*100,0),"")</f>
        <v>11</v>
      </c>
      <c r="G33" s="8">
        <f>IF(Table1[[#This Row],[Bio]]&lt;&gt;"",RANK(Table1[[#This Row],[Bio]],Table1[Bio],0),"")</f>
        <v>22</v>
      </c>
      <c r="H33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33" s="8" t="str">
        <f>IF(OR(Form3!G33&lt;&gt;"",Form3!H33&lt;&gt;""),ROUND(((Form3!G33+Form3!H33)/140)*100,0),"")</f>
        <v/>
      </c>
      <c r="J33" s="8" t="str">
        <f>IF(Table1[[#This Row],[Chem]]&lt;&gt;"",RANK(Table1[[#This Row],[Chem]],Table1[Chem],0),"")</f>
        <v/>
      </c>
      <c r="K33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33" s="8">
        <f>IF(AND(Form3!I33&lt;&gt;"",Form3!J33&lt;&gt;"",Form3!K33&lt;&gt;""),ROUND(SUM(Form3!I33,Form3!J33,Form3!K33,)/220*100,0),"")</f>
        <v>51</v>
      </c>
      <c r="M33" s="8">
        <f>IF(Table1[[#This Row],[Chi]]&lt;&gt;"", RANK(Table1[[#This Row],[Chi]],Table1[Chi],0),"")</f>
        <v>12</v>
      </c>
      <c r="N33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6</v>
      </c>
      <c r="O33" s="8">
        <f>IF(OR(Form3!L33&lt;&gt;"",Form3!M33&lt;&gt;"",Form3!N33&lt;&gt;""),ROUND(SUM(Form3!L33,Form3!M33, Form3!N33)/200*100,0),"")</f>
        <v>25</v>
      </c>
      <c r="P33" s="8">
        <f>IF(Table1[[#This Row],[Eng]]&lt;&gt;"",RANK(Table1[[#This Row],[Eng]],Table1[Eng],0),"")</f>
        <v>24</v>
      </c>
      <c r="Q33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33" s="8">
        <f>IF(Form3!O33&lt;&gt;"",Form3!O33,"")</f>
        <v>21</v>
      </c>
      <c r="S33" s="8">
        <f>IF(Table1[[#This Row],[Geo]]&lt;&gt;"",RANK(Table1[[#This Row],[Geo]],Table1[Geo],0),"")</f>
        <v>18</v>
      </c>
      <c r="T33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33" s="8" t="str">
        <f>IF(Form3!Q33&lt;&gt;"",Form3!Q33,"")</f>
        <v/>
      </c>
      <c r="V33" s="8" t="str">
        <f>IF(Table1[[#This Row],[His]]&lt;&gt;"",RANK(Table1[[#This Row],[His]],Table1[His],0),"")</f>
        <v/>
      </c>
      <c r="W33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33" s="8">
        <f>IF(OR(Form3!S33&lt;&gt;"",Form3!T33&lt;&gt;""),ROUND(((Form3!S33+Form3!T33)/200)*100,0),"")</f>
        <v>7</v>
      </c>
      <c r="Y33" s="8">
        <f>IF(Table1[[#This Row],[Maths]]&lt;&gt;"",RANK(Table1[[#This Row],[Maths]],Table1[Maths],0),"")</f>
        <v>21</v>
      </c>
      <c r="Z33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33" s="8" t="str">
        <f>IF(OR(Form3!U33&lt;&gt;"",Form3!V33&lt;&gt;""),ROUND(((Form3!U33+Form3!V33)/200)*100,0),"")</f>
        <v/>
      </c>
      <c r="AB33" s="8" t="str">
        <f>IF(Table1[[#This Row],[Phy]]&lt;&gt;"",RANK(Table1[[#This Row],[Phy]],Table1[Phy],0),"")</f>
        <v/>
      </c>
      <c r="AC33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33" s="8" t="str">
        <f>IF(Form3!W33&lt;&gt;"",Form3!W33,"")</f>
        <v/>
      </c>
      <c r="AE33" s="8" t="str">
        <f>IF(Table1[[#This Row],[Sod]]&lt;&gt;"",RANK(Table1[[#This Row],[Sod]],Table1[Sod],0),"")</f>
        <v/>
      </c>
      <c r="AF33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33" s="8">
        <f>IF(OR(Form3!Y33&lt;&gt;"",Form3!Z33&lt;&gt;""),ROUND(((Form3!Y33+Form3!Z33)/150)*100,0),"")</f>
        <v>25</v>
      </c>
      <c r="AH33" s="8">
        <f>IF(Table1[[#This Row],[Bk]]&lt;&gt;"",RANK(Table1[[#This Row],[Bk]],Table1[Bk],0), "")</f>
        <v>8</v>
      </c>
      <c r="AI33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9</v>
      </c>
      <c r="AJ33" s="8" t="str">
        <f>IF(Table1[[#This Row],[Eng]]&lt;=39, "Failed", "Passed")</f>
        <v>Failed</v>
      </c>
    </row>
    <row r="34" spans="1:36" x14ac:dyDescent="0.3">
      <c r="A34" s="8" t="str">
        <f>Form3!A34</f>
        <v>Thokozani</v>
      </c>
      <c r="B34" s="8" t="str">
        <f>Form3!B34</f>
        <v>Kachingwe</v>
      </c>
      <c r="C34" s="8">
        <f>IF(AND(Form3!C34&lt;&gt;"",Form3!D34&lt;&gt;""),ROUND(((Form3!C34+Form3!D34)/140)*100,0),"")</f>
        <v>42</v>
      </c>
      <c r="D34" s="8">
        <f>IF(Table1[[#This Row],[Agr]]="","",RANK(Table1[[#This Row],[Agr]],Table1[Agr],0))</f>
        <v>13</v>
      </c>
      <c r="E34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8</v>
      </c>
      <c r="F34" s="8">
        <f>IF(OR(Form3!E34&lt;&gt;"",Form3!F34&lt;&gt;""),ROUND(((Form3!E34+Form3!F34)/140)*100,0),"")</f>
        <v>29</v>
      </c>
      <c r="G34" s="8">
        <f>IF(Table1[[#This Row],[Bio]]&lt;&gt;"",RANK(Table1[[#This Row],[Bio]],Table1[Bio],0),"")</f>
        <v>17</v>
      </c>
      <c r="H34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34" s="8" t="str">
        <f>IF(OR(Form3!G34&lt;&gt;"",Form3!H34&lt;&gt;""),ROUND(((Form3!G34+Form3!H34)/140)*100,0),"")</f>
        <v/>
      </c>
      <c r="J34" s="8" t="str">
        <f>IF(Table1[[#This Row],[Chem]]&lt;&gt;"",RANK(Table1[[#This Row],[Chem]],Table1[Chem],0),"")</f>
        <v/>
      </c>
      <c r="K34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34" s="8" t="str">
        <f>IF(AND(Form3!I34&lt;&gt;"",Form3!J34&lt;&gt;"",Form3!K34&lt;&gt;""),ROUND(SUM(Form3!I34,Form3!J34,Form3!K34,)/220*100,0),"")</f>
        <v/>
      </c>
      <c r="M34" s="8" t="str">
        <f>IF(Table1[[#This Row],[Chi]]&lt;&gt;"", RANK(Table1[[#This Row],[Chi]],Table1[Chi],0),"")</f>
        <v/>
      </c>
      <c r="N34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34" s="8">
        <f>IF(OR(Form3!L34&lt;&gt;"",Form3!M34&lt;&gt;"",Form3!N34&lt;&gt;""),ROUND(SUM(Form3!L34,Form3!M34, Form3!N34)/200*100,0),"")</f>
        <v>25</v>
      </c>
      <c r="P34" s="8">
        <f>IF(Table1[[#This Row],[Eng]]&lt;&gt;"",RANK(Table1[[#This Row],[Eng]],Table1[Eng],0),"")</f>
        <v>24</v>
      </c>
      <c r="Q34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34" s="8">
        <f>IF(Form3!O34&lt;&gt;"",Form3!O34,"")</f>
        <v>42</v>
      </c>
      <c r="S34" s="8">
        <f>IF(Table1[[#This Row],[Geo]]&lt;&gt;"",RANK(Table1[[#This Row],[Geo]],Table1[Geo],0),"")</f>
        <v>10</v>
      </c>
      <c r="T34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8</v>
      </c>
      <c r="U34" s="8">
        <f>IF(Form3!Q34&lt;&gt;"",Form3!Q34,"")</f>
        <v>32</v>
      </c>
      <c r="V34" s="8">
        <f>IF(Table1[[#This Row],[His]]&lt;&gt;"",RANK(Table1[[#This Row],[His]],Table1[His],0),"")</f>
        <v>9</v>
      </c>
      <c r="W34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9</v>
      </c>
      <c r="X34" s="8">
        <f>IF(OR(Form3!S34&lt;&gt;"",Form3!T34&lt;&gt;""),ROUND(((Form3!S34+Form3!T34)/200)*100,0),"")</f>
        <v>12</v>
      </c>
      <c r="Y34" s="8">
        <f>IF(Table1[[#This Row],[Maths]]&lt;&gt;"",RANK(Table1[[#This Row],[Maths]],Table1[Maths],0),"")</f>
        <v>15</v>
      </c>
      <c r="Z34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34" s="8" t="str">
        <f>IF(OR(Form3!U34&lt;&gt;"",Form3!V34&lt;&gt;""),ROUND(((Form3!U34+Form3!V34)/200)*100,0),"")</f>
        <v/>
      </c>
      <c r="AB34" s="8" t="str">
        <f>IF(Table1[[#This Row],[Phy]]&lt;&gt;"",RANK(Table1[[#This Row],[Phy]],Table1[Phy],0),"")</f>
        <v/>
      </c>
      <c r="AC34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34" s="8" t="str">
        <f>IF(Form3!W34&lt;&gt;"",Form3!W34,"")</f>
        <v/>
      </c>
      <c r="AE34" s="8" t="str">
        <f>IF(Table1[[#This Row],[Sod]]&lt;&gt;"",RANK(Table1[[#This Row],[Sod]],Table1[Sod],0),"")</f>
        <v/>
      </c>
      <c r="AF34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34" s="8">
        <f>IF(OR(Form3!Y34&lt;&gt;"",Form3!Z34&lt;&gt;""),ROUND(((Form3!Y34+Form3!Z34)/150)*100,0),"")</f>
        <v>29</v>
      </c>
      <c r="AH34" s="8">
        <f>IF(Table1[[#This Row],[Bk]]&lt;&gt;"",RANK(Table1[[#This Row],[Bk]],Table1[Bk],0), "")</f>
        <v>7</v>
      </c>
      <c r="AI34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9</v>
      </c>
      <c r="AJ34" s="8" t="str">
        <f>IF(Table1[[#This Row],[Eng]]&lt;=39, "Failed", "Passed")</f>
        <v>Failed</v>
      </c>
    </row>
    <row r="35" spans="1:36" x14ac:dyDescent="0.3">
      <c r="A35" s="8" t="str">
        <f>Form3!A35</f>
        <v>Vinjeru</v>
      </c>
      <c r="B35" s="8" t="str">
        <f>Form3!B35</f>
        <v>Nyondo</v>
      </c>
      <c r="C35" s="8">
        <f>IF(AND(Form3!C35&lt;&gt;"",Form3!D35&lt;&gt;""),ROUND(((Form3!C35+Form3!D35)/140)*100,0),"")</f>
        <v>59</v>
      </c>
      <c r="D35" s="8">
        <f>IF(Table1[[#This Row],[Agr]]="","",RANK(Table1[[#This Row],[Agr]],Table1[Agr],0))</f>
        <v>6</v>
      </c>
      <c r="E35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5</v>
      </c>
      <c r="F35" s="8">
        <f>IF(OR(Form3!E35&lt;&gt;"",Form3!F35&lt;&gt;""),ROUND(((Form3!E35+Form3!F35)/140)*100,0),"")</f>
        <v>64</v>
      </c>
      <c r="G35" s="8">
        <f>IF(Table1[[#This Row],[Bio]]&lt;&gt;"",RANK(Table1[[#This Row],[Bio]],Table1[Bio],0),"")</f>
        <v>4</v>
      </c>
      <c r="H35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4</v>
      </c>
      <c r="I35" s="8">
        <f>IF(OR(Form3!G35&lt;&gt;"",Form3!H35&lt;&gt;""),ROUND(((Form3!G35+Form3!H35)/140)*100,0),"")</f>
        <v>36</v>
      </c>
      <c r="J35" s="8">
        <f>IF(Table1[[#This Row],[Chem]]&lt;&gt;"",RANK(Table1[[#This Row],[Chem]],Table1[Chem],0),"")</f>
        <v>2</v>
      </c>
      <c r="K35" s="8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>9</v>
      </c>
      <c r="L35" s="8">
        <f>IF(AND(Form3!I35&lt;&gt;"",Form3!J35&lt;&gt;"",Form3!K35&lt;&gt;""),ROUND(SUM(Form3!I35,Form3!J35,Form3!K35,)/220*100,0),"")</f>
        <v>62</v>
      </c>
      <c r="M35" s="8">
        <f>IF(Table1[[#This Row],[Chi]]&lt;&gt;"", RANK(Table1[[#This Row],[Chi]],Table1[Chi],0),"")</f>
        <v>3</v>
      </c>
      <c r="N35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4</v>
      </c>
      <c r="O35" s="8">
        <f>IF(OR(Form3!L35&lt;&gt;"",Form3!M35&lt;&gt;"",Form3!N35&lt;&gt;""),ROUND(SUM(Form3!L35,Form3!M35, Form3!N35)/200*100,0),"")</f>
        <v>62</v>
      </c>
      <c r="P35" s="8">
        <f>IF(Table1[[#This Row],[Eng]]&lt;&gt;"",RANK(Table1[[#This Row],[Eng]],Table1[Eng],0),"")</f>
        <v>3</v>
      </c>
      <c r="Q35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4</v>
      </c>
      <c r="R35" s="8">
        <f>IF(Form3!O35&lt;&gt;"",Form3!O35,"")</f>
        <v>67</v>
      </c>
      <c r="S35" s="8">
        <f>IF(Table1[[#This Row],[Geo]]&lt;&gt;"",RANK(Table1[[#This Row],[Geo]],Table1[Geo],0),"")</f>
        <v>6</v>
      </c>
      <c r="T35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3</v>
      </c>
      <c r="U35" s="8">
        <f>IF(Form3!Q35&lt;&gt;"",Form3!Q35,"")</f>
        <v>67</v>
      </c>
      <c r="V35" s="8">
        <f>IF(Table1[[#This Row],[His]]&lt;&gt;"",RANK(Table1[[#This Row],[His]],Table1[His],0),"")</f>
        <v>3</v>
      </c>
      <c r="W35" s="8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>3</v>
      </c>
      <c r="X35" s="8">
        <f>IF(OR(Form3!S35&lt;&gt;"",Form3!T35&lt;&gt;""),ROUND(((Form3!S35+Form3!T35)/200)*100,0),"")</f>
        <v>33</v>
      </c>
      <c r="Y35" s="8">
        <f>IF(Table1[[#This Row],[Maths]]&lt;&gt;"",RANK(Table1[[#This Row],[Maths]],Table1[Maths],0),"")</f>
        <v>8</v>
      </c>
      <c r="Z35" s="8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>9</v>
      </c>
      <c r="AA35" s="8" t="str">
        <f>IF(OR(Form3!U35&lt;&gt;"",Form3!V35&lt;&gt;""),ROUND(((Form3!U35+Form3!V35)/200)*100,0),"")</f>
        <v/>
      </c>
      <c r="AB35" s="8" t="str">
        <f>IF(Table1[[#This Row],[Phy]]&lt;&gt;"",RANK(Table1[[#This Row],[Phy]],Table1[Phy],0),"")</f>
        <v/>
      </c>
      <c r="AC35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35" s="8">
        <f>IF(Form3!W35&lt;&gt;"",Form3!W35,"")</f>
        <v>73</v>
      </c>
      <c r="AE35" s="8">
        <f>IF(Table1[[#This Row],[Sod]]&lt;&gt;"",RANK(Table1[[#This Row],[Sod]],Table1[Sod],0),"")</f>
        <v>1</v>
      </c>
      <c r="AF35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2</v>
      </c>
      <c r="AG35" s="8">
        <f>IF(OR(Form3!Y35&lt;&gt;"",Form3!Z35&lt;&gt;""),ROUND(((Form3!Y35+Form3!Z35)/150)*100,0),"")</f>
        <v>49</v>
      </c>
      <c r="AH35" s="8">
        <f>IF(Table1[[#This Row],[Bk]]&lt;&gt;"",RANK(Table1[[#This Row],[Bk]],Table1[Bk],0), "")</f>
        <v>2</v>
      </c>
      <c r="AI35" s="8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>7</v>
      </c>
      <c r="AJ35" s="8" t="str">
        <f>IF(Table1[[#This Row],[Eng]]&lt;=39, "Failed", "Passed")</f>
        <v>Passed</v>
      </c>
    </row>
    <row r="36" spans="1:36" x14ac:dyDescent="0.3">
      <c r="A36" s="8" t="str">
        <f>Form3!A36</f>
        <v>Vitumbiko</v>
      </c>
      <c r="B36" s="8" t="str">
        <f>Form3!B36</f>
        <v>Mughogho</v>
      </c>
      <c r="C36" s="8">
        <f>IF(AND(Form3!C36&lt;&gt;"",Form3!D36&lt;&gt;""),ROUND(((Form3!C36+Form3!D36)/140)*100,0),"")</f>
        <v>13</v>
      </c>
      <c r="D36" s="8">
        <f>IF(Table1[[#This Row],[Agr]]="","",RANK(Table1[[#This Row],[Agr]],Table1[Agr],0))</f>
        <v>30</v>
      </c>
      <c r="E36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36" s="8" t="str">
        <f>IF(OR(Form3!E36&lt;&gt;"",Form3!F36&lt;&gt;""),ROUND(((Form3!E36+Form3!F36)/140)*100,0),"")</f>
        <v/>
      </c>
      <c r="G36" s="8" t="str">
        <f>IF(Table1[[#This Row],[Bio]]&lt;&gt;"",RANK(Table1[[#This Row],[Bio]],Table1[Bio],0),"")</f>
        <v/>
      </c>
      <c r="H36" s="8" t="str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/>
      </c>
      <c r="I36" s="8" t="str">
        <f>IF(OR(Form3!G36&lt;&gt;"",Form3!H36&lt;&gt;""),ROUND(((Form3!G36+Form3!H36)/140)*100,0),"")</f>
        <v/>
      </c>
      <c r="J36" s="8" t="str">
        <f>IF(Table1[[#This Row],[Chem]]&lt;&gt;"",RANK(Table1[[#This Row],[Chem]],Table1[Chem],0),"")</f>
        <v/>
      </c>
      <c r="K36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36" s="8">
        <f>IF(AND(Form3!I36&lt;&gt;"",Form3!J36&lt;&gt;"",Form3!K36&lt;&gt;""),ROUND(SUM(Form3!I36,Form3!J36,Form3!K36,)/220*100,0),"")</f>
        <v>36</v>
      </c>
      <c r="M36" s="8">
        <f>IF(Table1[[#This Row],[Chi]]&lt;&gt;"", RANK(Table1[[#This Row],[Chi]],Table1[Chi],0),"")</f>
        <v>17</v>
      </c>
      <c r="N36" s="8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>9</v>
      </c>
      <c r="O36" s="8">
        <f>IF(OR(Form3!L36&lt;&gt;"",Form3!M36&lt;&gt;"",Form3!N36&lt;&gt;""),ROUND(SUM(Form3!L36,Form3!M36, Form3!N36)/200*100,0),"")</f>
        <v>21</v>
      </c>
      <c r="P36" s="8">
        <f>IF(Table1[[#This Row],[Eng]]&lt;&gt;"",RANK(Table1[[#This Row],[Eng]],Table1[Eng],0),"")</f>
        <v>28</v>
      </c>
      <c r="Q36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36" s="8" t="str">
        <f>IF(Form3!O36&lt;&gt;"",Form3!O36,"")</f>
        <v/>
      </c>
      <c r="S36" s="8" t="str">
        <f>IF(Table1[[#This Row],[Geo]]&lt;&gt;"",RANK(Table1[[#This Row],[Geo]],Table1[Geo],0),"")</f>
        <v/>
      </c>
      <c r="T36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36" s="8" t="str">
        <f>IF(Form3!Q36&lt;&gt;"",Form3!Q36,"")</f>
        <v/>
      </c>
      <c r="V36" s="8" t="str">
        <f>IF(Table1[[#This Row],[His]]&lt;&gt;"",RANK(Table1[[#This Row],[His]],Table1[His],0),"")</f>
        <v/>
      </c>
      <c r="W36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36" s="8" t="str">
        <f>IF(OR(Form3!S36&lt;&gt;"",Form3!T36&lt;&gt;""),ROUND(((Form3!S36+Form3!T36)/200)*100,0),"")</f>
        <v/>
      </c>
      <c r="Y36" s="8" t="str">
        <f>IF(Table1[[#This Row],[Maths]]&lt;&gt;"",RANK(Table1[[#This Row],[Maths]],Table1[Maths],0),"")</f>
        <v/>
      </c>
      <c r="Z36" s="8" t="str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/>
      </c>
      <c r="AA36" s="8" t="str">
        <f>IF(OR(Form3!U36&lt;&gt;"",Form3!V36&lt;&gt;""),ROUND(((Form3!U36+Form3!V36)/200)*100,0),"")</f>
        <v/>
      </c>
      <c r="AB36" s="8" t="str">
        <f>IF(Table1[[#This Row],[Phy]]&lt;&gt;"",RANK(Table1[[#This Row],[Phy]],Table1[Phy],0),"")</f>
        <v/>
      </c>
      <c r="AC36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36" s="8">
        <f>IF(Form3!W36&lt;&gt;"",Form3!W36,"")</f>
        <v>34</v>
      </c>
      <c r="AE36" s="8">
        <f>IF(Table1[[#This Row],[Sod]]&lt;&gt;"",RANK(Table1[[#This Row],[Sod]],Table1[Sod],0),"")</f>
        <v>16</v>
      </c>
      <c r="AF36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36" s="8" t="str">
        <f>IF(OR(Form3!Y36&lt;&gt;"",Form3!Z36&lt;&gt;""),ROUND(((Form3!Y36+Form3!Z36)/150)*100,0),"")</f>
        <v/>
      </c>
      <c r="AH36" s="8" t="str">
        <f>IF(Table1[[#This Row],[Bk]]&lt;&gt;"",RANK(Table1[[#This Row],[Bk]],Table1[Bk],0), "")</f>
        <v/>
      </c>
      <c r="AI36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36" s="8" t="str">
        <f>IF(Table1[[#This Row],[Eng]]&lt;=39, "Failed", "Passed")</f>
        <v>Failed</v>
      </c>
    </row>
    <row r="37" spans="1:36" x14ac:dyDescent="0.3">
      <c r="A37" s="8" t="str">
        <f>Form3!A37</f>
        <v>Wakisa</v>
      </c>
      <c r="B37" s="8" t="str">
        <f>Form3!B37</f>
        <v>Chizi</v>
      </c>
      <c r="C37" s="8">
        <f>IF(AND(Form3!C37&lt;&gt;"",Form3!D37&lt;&gt;""),ROUND(((Form3!C37+Form3!D37)/140)*100,0),"")</f>
        <v>4</v>
      </c>
      <c r="D37" s="8">
        <f>IF(Table1[[#This Row],[Agr]]="","",RANK(Table1[[#This Row],[Agr]],Table1[Agr],0))</f>
        <v>34</v>
      </c>
      <c r="E37" s="8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>9</v>
      </c>
      <c r="F37" s="8">
        <f>IF(OR(Form3!E37&lt;&gt;"",Form3!F37&lt;&gt;""),ROUND(((Form3!E37+Form3!F37)/140)*100,0),"")</f>
        <v>6</v>
      </c>
      <c r="G37" s="8">
        <f>IF(Table1[[#This Row],[Bio]]&lt;&gt;"",RANK(Table1[[#This Row],[Bio]],Table1[Bio],0),"")</f>
        <v>29</v>
      </c>
      <c r="H37" s="8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>9</v>
      </c>
      <c r="I37" s="8" t="str">
        <f>IF(OR(Form3!G37&lt;&gt;"",Form3!H37&lt;&gt;""),ROUND(((Form3!G37+Form3!H37)/140)*100,0),"")</f>
        <v/>
      </c>
      <c r="J37" s="8" t="str">
        <f>IF(Table1[[#This Row],[Chem]]&lt;&gt;"",RANK(Table1[[#This Row],[Chem]],Table1[Chem],0),"")</f>
        <v/>
      </c>
      <c r="K37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37" s="8" t="str">
        <f>IF(AND(Form3!I37&lt;&gt;"",Form3!J37&lt;&gt;"",Form3!K37&lt;&gt;""),ROUND(SUM(Form3!I37,Form3!J37,Form3!K37,)/220*100,0),"")</f>
        <v/>
      </c>
      <c r="M37" s="8" t="str">
        <f>IF(Table1[[#This Row],[Chi]]&lt;&gt;"", RANK(Table1[[#This Row],[Chi]],Table1[Chi],0),"")</f>
        <v/>
      </c>
      <c r="N37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37" s="8">
        <f>IF(OR(Form3!L37&lt;&gt;"",Form3!M37&lt;&gt;"",Form3!N37&lt;&gt;""),ROUND(SUM(Form3!L37,Form3!M37, Form3!N37)/200*100,0),"")</f>
        <v>21</v>
      </c>
      <c r="P37" s="8">
        <f>IF(Table1[[#This Row],[Eng]]&lt;&gt;"",RANK(Table1[[#This Row],[Eng]],Table1[Eng],0),"")</f>
        <v>28</v>
      </c>
      <c r="Q37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37" s="8">
        <f>IF(Form3!O37&lt;&gt;"",Form3!O37,"")</f>
        <v>21</v>
      </c>
      <c r="S37" s="8">
        <f>IF(Table1[[#This Row],[Geo]]&lt;&gt;"",RANK(Table1[[#This Row],[Geo]],Table1[Geo],0),"")</f>
        <v>18</v>
      </c>
      <c r="T37" s="8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>9</v>
      </c>
      <c r="U37" s="8" t="str">
        <f>IF(Form3!Q37&lt;&gt;"",Form3!Q37,"")</f>
        <v/>
      </c>
      <c r="V37" s="8" t="str">
        <f>IF(Table1[[#This Row],[His]]&lt;&gt;"",RANK(Table1[[#This Row],[His]],Table1[His],0),"")</f>
        <v/>
      </c>
      <c r="W37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37" s="8" t="str">
        <f>IF(OR(Form3!S37&lt;&gt;"",Form3!T37&lt;&gt;""),ROUND(((Form3!S37+Form3!T37)/200)*100,0),"")</f>
        <v/>
      </c>
      <c r="Y37" s="8" t="str">
        <f>IF(Table1[[#This Row],[Maths]]&lt;&gt;"",RANK(Table1[[#This Row],[Maths]],Table1[Maths],0),"")</f>
        <v/>
      </c>
      <c r="Z37" s="8" t="str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/>
      </c>
      <c r="AA37" s="8" t="str">
        <f>IF(OR(Form3!U37&lt;&gt;"",Form3!V37&lt;&gt;""),ROUND(((Form3!U37+Form3!V37)/200)*100,0),"")</f>
        <v/>
      </c>
      <c r="AB37" s="8" t="str">
        <f>IF(Table1[[#This Row],[Phy]]&lt;&gt;"",RANK(Table1[[#This Row],[Phy]],Table1[Phy],0),"")</f>
        <v/>
      </c>
      <c r="AC37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37" s="8">
        <f>IF(Form3!W37&lt;&gt;"",Form3!W37,"")</f>
        <v>23</v>
      </c>
      <c r="AE37" s="8">
        <f>IF(Table1[[#This Row],[Sod]]&lt;&gt;"",RANK(Table1[[#This Row],[Sod]],Table1[Sod],0),"")</f>
        <v>23</v>
      </c>
      <c r="AF37" s="8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>9</v>
      </c>
      <c r="AG37" s="8" t="str">
        <f>IF(OR(Form3!Y37&lt;&gt;"",Form3!Z37&lt;&gt;""),ROUND(((Form3!Y37+Form3!Z37)/150)*100,0),"")</f>
        <v/>
      </c>
      <c r="AH37" s="8" t="str">
        <f>IF(Table1[[#This Row],[Bk]]&lt;&gt;"",RANK(Table1[[#This Row],[Bk]],Table1[Bk],0), "")</f>
        <v/>
      </c>
      <c r="AI37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37" s="8" t="str">
        <f>IF(Table1[[#This Row],[Eng]]&lt;=39, "Failed", "Passed")</f>
        <v>Failed</v>
      </c>
    </row>
    <row r="38" spans="1:36" x14ac:dyDescent="0.3">
      <c r="A38" s="8" t="str">
        <f>Form3!A38</f>
        <v>Isaac</v>
      </c>
      <c r="B38" s="8" t="str">
        <f>Form3!B38</f>
        <v>Kaonga</v>
      </c>
      <c r="C38" s="8" t="str">
        <f>IF(AND(Form3!C38&lt;&gt;"",Form3!D38&lt;&gt;""),ROUND(((Form3!C38+Form3!D38)/140)*100,0),"")</f>
        <v/>
      </c>
      <c r="D38" s="8" t="str">
        <f>IF(Table1[[#This Row],[Agr]]="","",RANK(Table1[[#This Row],[Agr]],Table1[Agr],0))</f>
        <v/>
      </c>
      <c r="E38" s="8" t="str">
        <f>IF(Table1[[#This Row],[Agr]]&lt;&gt;"",IF(Table1[[#This Row],[Agr]]&gt;=80,1,IF(Table1[[#This Row],[Agr]]&gt;=70,2,IF(Table1[[#This Row],[Agr]]&gt;=65,3,IF(Table1[[#This Row],[Agr]]&gt;=60,4,IF(Table1[[#This Row],[Agr]]&gt;=55,5,IF(Table1[[#This Row],[Agr]]&gt;=50,6,IF(Table1[[#This Row],[Agr]]&gt;=45,7,IF(Table1[[#This Row],[Agr]]&gt;=40,8,9)))))))),"")</f>
        <v/>
      </c>
      <c r="F38" s="8" t="str">
        <f>IF(OR(Form3!E38&lt;&gt;"",Form3!F38&lt;&gt;""),ROUND(((Form3!E38+Form3!F38)/140)*100,0),"")</f>
        <v/>
      </c>
      <c r="G38" s="8" t="str">
        <f>IF(Table1[[#This Row],[Bio]]&lt;&gt;"",RANK(Table1[[#This Row],[Bio]],Table1[Bio],0),"")</f>
        <v/>
      </c>
      <c r="H38" s="8" t="str">
        <f>IF(Table1[[#This Row],[Bio]]&lt;&gt;"",IF(Table1[[#This Row],[Bio]]&gt;=80,1,IF(Table1[[#This Row],[Bio]]&gt;=70,2,IF(Table1[[#This Row],[Bio]]&gt;=65,3,IF(Table1[[#This Row],[Bio]]&gt;=60,4,IF(Table1[[#This Row],[Bio]]&gt;=55,5,IF(Table1[[#This Row],[Bio]]&gt;=50,6,IF(Table1[[#This Row],[Bio]]&gt;=45,7,IF(Table1[[#This Row],[Bio]]&gt;=40,8,9)))))))),"")</f>
        <v/>
      </c>
      <c r="I38" s="8" t="str">
        <f>IF(OR(Form3!G38&lt;&gt;"",Form3!H38&lt;&gt;""),ROUND(((Form3!G38+Form3!H38)/140)*100,0),"")</f>
        <v/>
      </c>
      <c r="J38" s="8" t="str">
        <f>IF(Table1[[#This Row],[Chem]]&lt;&gt;"",RANK(Table1[[#This Row],[Chem]],Table1[Chem],0),"")</f>
        <v/>
      </c>
      <c r="K38" s="8" t="str">
        <f>IF(Table1[[#This Row],[Chem]]&lt;&gt;"",IF(Table1[[#This Row],[Chem]]&gt;=80,1,IF(Table1[[#This Row],[Chem]]&gt;=70,2,IF(Table1[[#This Row],[Chem]]&gt;=65,3,IF(Table1[[#This Row],[Chem]]&gt;=60,4,IF(Table1[[#This Row],[Chem]]&gt;=55,5,IF(Table1[[#This Row],[Chem]]&gt;=50,6,IF(Table1[[#This Row],[Chem]]&gt;=45,7,IF(Table1[[#This Row],[Chem]]&gt;=40,8,9)))))))),"")</f>
        <v/>
      </c>
      <c r="L38" s="8" t="str">
        <f>IF(AND(Form3!I38&lt;&gt;"",Form3!J38&lt;&gt;"",Form3!K38&lt;&gt;""),ROUND(SUM(Form3!I38,Form3!J38,Form3!K38,)/220*100,0),"")</f>
        <v/>
      </c>
      <c r="M38" s="8" t="str">
        <f>IF(Table1[[#This Row],[Chi]]&lt;&gt;"", RANK(Table1[[#This Row],[Chi]],Table1[Chi],0),"")</f>
        <v/>
      </c>
      <c r="N38" s="8" t="str">
        <f>IF(Table1[[#This Row],[Chi]]&lt;&gt;"",IF(Table1[[#This Row],[Chi]]&gt;=80,1,IF(Table1[[#This Row],[Chi]]&gt;=70,2,IF(Table1[[#This Row],[Chi]]&gt;=65,3,IF(Table1[[#This Row],[Chi]]&gt;=60,4,IF(Table1[[#This Row],[Chi]]&gt;=55,5,IF(Table1[[#This Row],[Chi]]&gt;=50,6,IF(Table1[[#This Row],[Chi]]&gt;=45,7,IF(Table1[[#This Row],[Chi]]&gt;=40,8,9)))))))),"")</f>
        <v/>
      </c>
      <c r="O38" s="8">
        <f>IF(OR(Form3!L38&lt;&gt;"",Form3!M38&lt;&gt;"",Form3!N38&lt;&gt;""),ROUND(SUM(Form3!L38,Form3!M38, Form3!N38)/200*100,0),"")</f>
        <v>5</v>
      </c>
      <c r="P38" s="8">
        <f>IF(Table1[[#This Row],[Eng]]&lt;&gt;"",RANK(Table1[[#This Row],[Eng]],Table1[Eng],0),"")</f>
        <v>37</v>
      </c>
      <c r="Q38" s="8">
        <f>IF(Table1[[#This Row],[Eng]]&lt;&gt;"",IF(Table1[[#This Row],[Eng]]&gt;=80,1,IF(Table1[[#This Row],[Eng]]&gt;=70,2,IF(Table1[[#This Row],[Eng]]&gt;=65,3,IF(Table1[[#This Row],[Eng]]&gt;=60,4,IF(Table1[[#This Row],[Eng]]&gt;=55,5,IF(Table1[[#This Row],[Eng]]&gt;=50,6,IF(Table1[[#This Row],[Eng]]&gt;=45,7,IF(Table1[[#This Row],[Eng]]&gt;=40,8,9)))))))),"")</f>
        <v>9</v>
      </c>
      <c r="R38" s="8" t="str">
        <f>IF(Form3!O38&lt;&gt;"",Form3!O38,"")</f>
        <v/>
      </c>
      <c r="S38" s="8" t="str">
        <f>IF(Table1[[#This Row],[Geo]]&lt;&gt;"",RANK(Table1[[#This Row],[Geo]],Table1[Geo],0),"")</f>
        <v/>
      </c>
      <c r="T38" s="8" t="str">
        <f>IF(Table1[[#This Row],[Geo]]&lt;&gt;"",IF(Table1[[#This Row],[Geo]]&gt;=80,1,IF(Table1[[#This Row],[Geo]]&gt;=70,2,IF(Table1[[#This Row],[Geo]]&gt;=65,3,IF(Table1[[#This Row],[Geo]]&gt;=60,4,IF(Table1[[#This Row],[Geo]]&gt;=55,5,IF(Table1[[#This Row],[Geo]]&gt;=50,6,IF(Table1[[#This Row],[Geo]]&gt;=45,7,IF(Table1[[#This Row],[Geo]]&gt;=40,8,9)))))))),"")</f>
        <v/>
      </c>
      <c r="U38" s="8" t="str">
        <f>IF(Form3!Q38&lt;&gt;"",Form3!Q38,"")</f>
        <v/>
      </c>
      <c r="V38" s="8" t="str">
        <f>IF(Table1[[#This Row],[His]]&lt;&gt;"",RANK(Table1[[#This Row],[His]],Table1[His],0),"")</f>
        <v/>
      </c>
      <c r="W38" s="8" t="str">
        <f>IF(Table1[[#This Row],[His]]&lt;&gt;"",IF(Table1[[#This Row],[His]]&gt;=80,1,IF(Table1[[#This Row],[His]]&gt;=70,2,IF(Table1[[#This Row],[His]]&gt;=65,3,IF(Table1[[#This Row],[His]]&gt;=60,4,IF(Table1[[#This Row],[His]]&gt;=55,5,IF(Table1[[#This Row],[His]]&gt;=50,6,IF(Table1[[#This Row],[His]]&gt;=45,7,IF(Table1[[#This Row],[His]]&gt;=40,8,9)))))))),"")</f>
        <v/>
      </c>
      <c r="X38" s="8" t="str">
        <f>IF(OR(Form3!S38&lt;&gt;"",Form3!T38&lt;&gt;""),ROUND(((Form3!S38+Form3!T38)/200)*100,0),"")</f>
        <v/>
      </c>
      <c r="Y38" s="8" t="str">
        <f>IF(Table1[[#This Row],[Maths]]&lt;&gt;"",RANK(Table1[[#This Row],[Maths]],Table1[Maths],0),"")</f>
        <v/>
      </c>
      <c r="Z38" s="8" t="str">
        <f>IF(Table1[[#This Row],[Maths]]&lt;&gt;"",IF(Table1[[#This Row],[Maths]]&gt;=80,1,IF(Table1[[#This Row],[Maths]]&gt;=70,2,IF(Table1[[#This Row],[Maths]]&gt;=65,3,IF(Table1[[#This Row],[Maths]]&gt;=60,4,IF(Table1[[#This Row],[Maths]]&gt;=55,5,IF(Table1[[#This Row],[Maths]]&gt;=50,6,IF(Table1[[#This Row],[Maths]]&gt;=45,7,IF(Table1[[#This Row],[Maths]]&gt;=40,8,9)))))))),"")</f>
        <v/>
      </c>
      <c r="AA38" s="8" t="str">
        <f>IF(OR(Form3!U38&lt;&gt;"",Form3!V38&lt;&gt;""),ROUND(((Form3!U38+Form3!V38)/200)*100,0),"")</f>
        <v/>
      </c>
      <c r="AB38" s="8" t="str">
        <f>IF(Table1[[#This Row],[Phy]]&lt;&gt;"",RANK(Table1[[#This Row],[Phy]],Table1[Phy],0),"")</f>
        <v/>
      </c>
      <c r="AC38" s="8" t="str">
        <f>IF(Table1[[#This Row],[Phy]]&lt;&gt;"",IF(Table1[[#This Row],[Phy]]&gt;=80,1,IF(Table1[[#This Row],[Phy]]&gt;=70,2,IF(Table1[[#This Row],[Phy]]&gt;=65,3,IF(Table1[[#This Row],[Phy]]&gt;=60,4,IF(Table1[[#This Row],[Phy]]&gt;=55,5,IF(Table1[[#This Row],[Phy]]&gt;=50,6,IF(Table1[[#This Row],[Phy]]&gt;=45,7,IF(Table1[[#This Row],[Phy]]&gt;=40,8,9)))))))),"")</f>
        <v/>
      </c>
      <c r="AD38" s="8" t="str">
        <f>IF(Form3!W38&lt;&gt;"",Form3!W38,"")</f>
        <v/>
      </c>
      <c r="AE38" s="8" t="str">
        <f>IF(Table1[[#This Row],[Sod]]&lt;&gt;"",RANK(Table1[[#This Row],[Sod]],Table1[Sod],0),"")</f>
        <v/>
      </c>
      <c r="AF38" s="8" t="str">
        <f>IF(Table1[[#This Row],[Sod]]&lt;&gt;"",IF(Table1[[#This Row],[Sod]]&gt;=80,1,IF(Table1[[#This Row],[Sod]]&gt;=70,2,IF(Table1[[#This Row],[Sod]]&gt;=65,3,IF(Table1[[#This Row],[Sod]]&gt;=60,4,IF(Table1[[#This Row],[Sod]]&gt;=55,5,IF(Table1[[#This Row],[Sod]]&gt;=50,6,IF(Table1[[#This Row],[Sod]]&gt;=45,7,IF(Table1[[#This Row],[Sod]]&gt;=40,8,9)))))))),"")</f>
        <v/>
      </c>
      <c r="AG38" s="8" t="str">
        <f>IF(OR(Form3!Y38&lt;&gt;"",Form3!Z38&lt;&gt;""),ROUND(((Form3!Y38+Form3!Z38)/150)*100,0),"")</f>
        <v/>
      </c>
      <c r="AH38" s="8" t="str">
        <f>IF(Table1[[#This Row],[Bk]]&lt;&gt;"",RANK(Table1[[#This Row],[Bk]],Table1[Bk],0), "")</f>
        <v/>
      </c>
      <c r="AI38" s="8" t="str">
        <f>IF(Table1[[#This Row],[Bk]]&lt;&gt;"",IF(Table1[[#This Row],[Bk]]&gt;=80,1,IF(Table1[[#This Row],[Bk]]&gt;=70,2,IF(Table1[[#This Row],[Bk]]&gt;=65,3,IF(Table1[[#This Row],[Bk]]&gt;=60,4,IF(Table1[[#This Row],[Bk]]&gt;=55,5,IF(Table1[[#This Row],[Bk]]&gt;=50,6,IF(Table1[[#This Row],[Bk]]&gt;=45,7,IF(Table1[[#This Row],[Bk]]&gt;=40,8,9)))))))),"")</f>
        <v/>
      </c>
      <c r="AJ38" s="8" t="str">
        <f>IF(Table1[[#This Row],[Eng]]&lt;=39, "Failed", "Passed")</f>
        <v>Failed</v>
      </c>
    </row>
    <row r="45" spans="1:36" x14ac:dyDescent="0.3">
      <c r="AJ45" s="8">
        <f>COUNTIF(Table1[English],"Passed")</f>
        <v>13</v>
      </c>
    </row>
  </sheetData>
  <conditionalFormatting sqref="E6">
    <cfRule type="cellIs" dxfId="0" priority="1" operator="greaterThan">
      <formula>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Form1</vt:lpstr>
      <vt:lpstr>Form3</vt:lpstr>
      <vt:lpstr>Form3Analysis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Thoko</dc:creator>
  <cp:lastModifiedBy>Thoko Simbeye</cp:lastModifiedBy>
  <dcterms:created xsi:type="dcterms:W3CDTF">2015-06-05T18:17:20Z</dcterms:created>
  <dcterms:modified xsi:type="dcterms:W3CDTF">2024-09-10T14:22:26Z</dcterms:modified>
</cp:coreProperties>
</file>