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k88yte\Documents\GitHub\P_Security\"/>
    </mc:Choice>
  </mc:AlternateContent>
  <xr:revisionPtr revIDLastSave="0" documentId="13_ncr:1_{42E06B38-0845-4214-84E0-DB789398FC5B}"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<sst xmlns="http://schemas.openxmlformats.org/spreadsheetml/2006/main" count="55" uniqueCount="42">
  <si>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</si>
  <si>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</si>
  <si>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</si>
  <si>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</si>
  <si>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</si>
  <si>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</si>
  <si>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</si>
  <si>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</si>
  <si>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</si>
  <si>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</si>
  <si>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</si>
  <si>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</si>
  <si>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</si>
  <si>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</si>
  <si>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</si>
  <si>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</si>
  <si>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</si>
  <si>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</si>
  <si>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</si>
  <si>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</si>
  <si>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</si>
  <si>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</si>
  <si>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</si>
  <si>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</si>
  <si>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</si>
  <si>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</si>
  <si>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Mise en place du repo Git et de la structure du projet</t>
  </si>
  <si>
    <t>Nardou Thomas</t>
  </si>
  <si>
    <t>P_Sec</t>
  </si>
  <si>
    <t>22.03.2024  au 31.05.2024</t>
  </si>
  <si>
    <t>J'ai esté ce que j'ai appris lors de mes recherches</t>
  </si>
  <si>
    <t>Suite à test non concluant (pour le moment) j'ai décider de commencer le shéma</t>
  </si>
  <si>
    <t>J'ai continuer mes différent shéma tout se passe sans encombre pour l'instant</t>
  </si>
  <si>
    <t>J'ai encore continuer mes shéma sans encombre</t>
  </si>
  <si>
    <t>Se renseigner sur un fix de l'injection SQL : https://www.youtube.com/watch?v=vYFZDRraMnw&amp;t=2s</t>
  </si>
  <si>
    <t>J'ai reflechis à ce que je pouvais rajouter comme maquette en plus de celles que j'avais fais mais sans résultat la prochain je continurai mais si au bout de 15 min je trouve rien je m'arreterais là</t>
  </si>
  <si>
    <t xml:space="preserve">J'ai discuté avec M. Schaffter pour qu'il m'explique desbout de code qu'il nous avait fournis </t>
  </si>
  <si>
    <t>J'ai mis en place le système d'authetification par token avec JWT</t>
  </si>
  <si>
    <t>J'ai continuer à améliorer l'API mainteant l'utilisateur peut récuperer ses informations</t>
  </si>
  <si>
    <t xml:space="preserve">J'ai commencé a modifier ma route de l'utilisateur pour que le lien et j'ai commencé à créer le front </t>
  </si>
  <si>
    <t xml:space="preserve">J'ai commencé à hashé mes mot de passes </t>
  </si>
  <si>
    <t xml:space="preserve">J'ai hashé le password et j'envoie les informations dans la base de donnée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</si>
</sst>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c:v>
                </c:pt>
                <c:pt idx="1">
                  <c:v>7.2916666666666671E-2</c:v>
                </c:pt>
                <c:pt idx="2">
                  <c:v>1.0416666666666666E-2</c:v>
                </c:pt>
                <c:pt idx="3">
                  <c:v>1.0416666666666666E-2</c:v>
                </c:pt>
                <c:pt idx="4">
                  <c:v>0</c:v>
                </c:pt>
                <c:pt idx="5">
                  <c:v>0</c:v>
                </c:pt>
                <c:pt idx="6">
                  <c:v>4.1666666666666664E-2</c:v>
                </c:pt>
                <c:pt idx="7">
                  <c:v>1.0416666666666666E-2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7" activePane="bottomLeft" state="frozen"/>
      <selection pane="bottomLeft" activeCell="F25" sqref="F25"/>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27</v>
      </c>
      <c r="D2" s="55"/>
      <c r="E2" s="55"/>
      <c r="F2" s="5" t="s">
        <v>2</v>
      </c>
      <c r="G2" s="6" t="s">
        <v>28</v>
      </c>
    </row>
    <row r="3" spans="1:15" ht="23.25" x14ac:dyDescent="0.35">
      <c r="B3" s="5" t="s">
        <v>9</v>
      </c>
      <c r="C3" s="23" t="str">
        <f>INT(E4/1440)&amp;" jours "&amp;INT(MOD(E4/1440,1)*24)&amp;" heurs "&amp;INT(MOD(MOD(E4/1440,1)*24,1)*60)&amp;" minutes"</f>
        <v>0 jours 3 heurs 30 minutes</v>
      </c>
      <c r="D3" s="23"/>
      <c r="E3" s="3"/>
      <c r="F3" s="4" t="s">
        <v>10</v>
      </c>
      <c r="G3" s="7" t="s">
        <v>29</v>
      </c>
    </row>
    <row r="4" spans="1:15" ht="23.25" hidden="1" x14ac:dyDescent="0.35">
      <c r="B4" s="5"/>
      <c r="C4" s="23">
        <f>SUBTOTAL(9,$C$7:$C$531)*60</f>
        <v>0</v>
      </c>
      <c r="D4" s="23">
        <f>SUBTOTAL(9,$D$7:$D$531)</f>
        <v>210</v>
      </c>
      <c r="E4" s="41">
        <f>SUM(C4:D4)</f>
        <v>210</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12</v>
      </c>
      <c r="B7" s="43">
        <v>45373</v>
      </c>
      <c r="C7" s="44"/>
      <c r="D7" s="45">
        <v>15</v>
      </c>
      <c r="E7" s="46" t="s">
        <v>22</v>
      </c>
      <c r="F7" s="37" t="s">
        <v>26</v>
      </c>
      <c r="G7" s="15"/>
    </row>
    <row r="8" spans="1:15" ht="31.5" x14ac:dyDescent="0.25">
      <c r="A8" s="8">
        <f>IF(ISBLANK(B8),"",_xlfn.ISOWEEKNUM('Journal de travail'!$B8))</f>
        <v>12</v>
      </c>
      <c r="B8" s="47">
        <v>45373</v>
      </c>
      <c r="C8" s="48"/>
      <c r="D8" s="49">
        <v>15</v>
      </c>
      <c r="E8" s="50" t="s">
        <v>6</v>
      </c>
      <c r="F8" s="37" t="s">
        <v>34</v>
      </c>
      <c r="G8" s="16"/>
      <c r="M8" t="s">
        <v>3</v>
      </c>
      <c r="N8">
        <v>1</v>
      </c>
      <c r="O8">
        <v>0</v>
      </c>
    </row>
    <row r="9" spans="1:15" x14ac:dyDescent="0.25">
      <c r="A9" s="17">
        <f>IF(ISBLANK(B9),"",_xlfn.ISOWEEKNUM('Journal de travail'!$B9))</f>
        <v>12</v>
      </c>
      <c r="B9" s="51">
        <v>45373</v>
      </c>
      <c r="C9" s="52"/>
      <c r="D9" s="53">
        <v>15</v>
      </c>
      <c r="E9" s="54" t="s">
        <v>5</v>
      </c>
      <c r="F9" s="37" t="s">
        <v>30</v>
      </c>
      <c r="G9" s="18"/>
      <c r="M9" t="s">
        <v>4</v>
      </c>
      <c r="N9">
        <v>2</v>
      </c>
      <c r="O9">
        <v>5</v>
      </c>
    </row>
    <row r="10" spans="1:15" x14ac:dyDescent="0.25">
      <c r="A10" s="8">
        <f>IF(ISBLANK(B10),"",_xlfn.ISOWEEKNUM('Journal de travail'!$B10))</f>
        <v>12</v>
      </c>
      <c r="B10" s="47">
        <v>45373</v>
      </c>
      <c r="C10" s="48"/>
      <c r="D10" s="49">
        <v>15</v>
      </c>
      <c r="E10" s="50" t="s">
        <v>21</v>
      </c>
      <c r="F10" s="37" t="s">
        <v>31</v>
      </c>
      <c r="G10" s="16"/>
      <c r="M10" t="s">
        <v>5</v>
      </c>
      <c r="N10">
        <v>3</v>
      </c>
      <c r="O10">
        <v>10</v>
      </c>
    </row>
    <row r="11" spans="1:15" x14ac:dyDescent="0.25">
      <c r="A11" s="17">
        <f>IF(ISBLANK(B11),"",_xlfn.ISOWEEKNUM('Journal de travail'!$B11))</f>
        <v>12</v>
      </c>
      <c r="B11" s="51">
        <v>45373</v>
      </c>
      <c r="C11" s="52"/>
      <c r="D11" s="53">
        <v>15</v>
      </c>
      <c r="E11" s="54" t="s">
        <v>21</v>
      </c>
      <c r="F11" s="37" t="s">
        <v>32</v>
      </c>
      <c r="G11" s="18"/>
      <c r="M11" t="s">
        <v>6</v>
      </c>
      <c r="N11">
        <v>4</v>
      </c>
      <c r="O11">
        <v>15</v>
      </c>
    </row>
    <row r="12" spans="1:15" x14ac:dyDescent="0.25">
      <c r="A12" s="8">
        <f>IF(ISBLANK(B12),"",_xlfn.ISOWEEKNUM('Journal de travail'!$B12))</f>
        <v>12</v>
      </c>
      <c r="B12" s="47">
        <v>45373</v>
      </c>
      <c r="C12" s="48"/>
      <c r="D12" s="49">
        <v>15</v>
      </c>
      <c r="E12" s="50" t="s">
        <v>21</v>
      </c>
      <c r="F12" s="37" t="s">
        <v>33</v>
      </c>
      <c r="G12" s="16"/>
      <c r="M12" t="s">
        <v>7</v>
      </c>
      <c r="N12">
        <v>5</v>
      </c>
      <c r="O12">
        <v>20</v>
      </c>
    </row>
    <row r="13" spans="1:15" ht="31.5" x14ac:dyDescent="0.25">
      <c r="A13" s="17">
        <f>IF(ISBLANK(B13),"",_xlfn.ISOWEEKNUM('Journal de travail'!$B13))</f>
        <v>12</v>
      </c>
      <c r="B13" s="51">
        <v>45373</v>
      </c>
      <c r="C13" s="52"/>
      <c r="D13" s="53">
        <v>15</v>
      </c>
      <c r="E13" s="54" t="s">
        <v>21</v>
      </c>
      <c r="F13" s="37" t="s">
        <v>35</v>
      </c>
      <c r="G13" s="18"/>
      <c r="M13" t="s">
        <v>8</v>
      </c>
      <c r="N13">
        <v>6</v>
      </c>
      <c r="O13">
        <v>25</v>
      </c>
    </row>
    <row r="14" spans="1:15" x14ac:dyDescent="0.25">
      <c r="A14" s="8">
        <f>IF(ISBLANK(B14),"",_xlfn.ISOWEEKNUM('Journal de travail'!$B14))</f>
        <v>16</v>
      </c>
      <c r="B14" s="47">
        <v>45401</v>
      </c>
      <c r="C14" s="48"/>
      <c r="D14" s="49">
        <v>15</v>
      </c>
      <c r="E14" s="50" t="s">
        <v>4</v>
      </c>
      <c r="F14" s="37" t="s">
        <v>36</v>
      </c>
      <c r="G14" s="16"/>
      <c r="M14" t="s">
        <v>21</v>
      </c>
      <c r="N14">
        <v>7</v>
      </c>
      <c r="O14">
        <v>30</v>
      </c>
    </row>
    <row r="15" spans="1:15" x14ac:dyDescent="0.25">
      <c r="A15" s="17">
        <f>IF(ISBLANK(B15),"",_xlfn.ISOWEEKNUM('Journal de travail'!$B15))</f>
        <v>16</v>
      </c>
      <c r="B15" s="51">
        <v>45401</v>
      </c>
      <c r="C15" s="52"/>
      <c r="D15" s="53">
        <v>15</v>
      </c>
      <c r="E15" s="54" t="s">
        <v>4</v>
      </c>
      <c r="F15" s="37" t="s">
        <v>37</v>
      </c>
      <c r="G15" s="18"/>
      <c r="M15" t="s">
        <v>22</v>
      </c>
      <c r="N15">
        <v>8</v>
      </c>
      <c r="O15">
        <v>35</v>
      </c>
    </row>
    <row r="16" spans="1:15" x14ac:dyDescent="0.25">
      <c r="A16" s="8">
        <f>IF(ISBLANK(B16),"",_xlfn.ISOWEEKNUM('Journal de travail'!$B16))</f>
        <v>16</v>
      </c>
      <c r="B16" s="47">
        <v>45401</v>
      </c>
      <c r="C16" s="48"/>
      <c r="D16" s="49">
        <v>25</v>
      </c>
      <c r="E16" s="50" t="s">
        <v>4</v>
      </c>
      <c r="F16" s="37" t="s">
        <v>38</v>
      </c>
      <c r="G16" s="16"/>
      <c r="O16">
        <v>40</v>
      </c>
    </row>
    <row r="17" spans="1:15" x14ac:dyDescent="0.25">
      <c r="A17" s="17">
        <f>IF(ISBLANK(B17),"",_xlfn.ISOWEEKNUM('Journal de travail'!$B17))</f>
        <v>16</v>
      </c>
      <c r="B17" s="51">
        <v>45401</v>
      </c>
      <c r="C17" s="52"/>
      <c r="D17" s="53">
        <v>15</v>
      </c>
      <c r="E17" s="54" t="s">
        <v>4</v>
      </c>
      <c r="F17" s="37" t="s">
        <v>39</v>
      </c>
      <c r="G17" s="18"/>
      <c r="O17">
        <v>45</v>
      </c>
    </row>
    <row r="18" spans="1:15" x14ac:dyDescent="0.25">
      <c r="A18" s="8">
        <f>IF(ISBLANK(B18),"",_xlfn.ISOWEEKNUM('Journal de travail'!$B18))</f>
        <v>16</v>
      </c>
      <c r="B18" s="47">
        <v>45401</v>
      </c>
      <c r="C18" s="48"/>
      <c r="D18" s="49">
        <v>20</v>
      </c>
      <c r="E18" s="50" t="s">
        <v>4</v>
      </c>
      <c r="F18" s="37" t="s">
        <v>40</v>
      </c>
      <c r="G18" s="16"/>
      <c r="O18">
        <v>50</v>
      </c>
    </row>
    <row r="19" spans="1:15" x14ac:dyDescent="0.25">
      <c r="A19" s="17">
        <f>IF(ISBLANK(B19),"",_xlfn.ISOWEEKNUM('Journal de travail'!$B19))</f>
        <v>16</v>
      </c>
      <c r="B19" s="51">
        <v>45401</v>
      </c>
      <c r="C19" s="52"/>
      <c r="D19" s="53">
        <v>15</v>
      </c>
      <c r="E19" s="54" t="s">
        <v>4</v>
      </c>
      <c r="F19" s="37" t="s">
        <v>41</v>
      </c>
      <c r="G19" s="18"/>
      <c r="O19">
        <v>55</v>
      </c>
    </row>
    <row r="20" spans="1:15" x14ac:dyDescent="0.25">
      <c r="A20" s="8" t="str">
        <f>IF(ISBLANK(B20),"",_xlfn.ISOWEEKNUM('Journal de travail'!$B20))</f>
        <v/>
      </c>
      <c r="B20" s="47"/>
      <c r="C20" s="48"/>
      <c r="D20" s="49"/>
      <c r="E20" s="50"/>
      <c r="F20" s="37"/>
      <c r="G20" s="16"/>
    </row>
    <row r="21" spans="1:15" x14ac:dyDescent="0.25">
      <c r="A21" s="17" t="str">
        <f>IF(ISBLANK(B21),"",_xlfn.ISOWEEKNUM('Journal de travail'!$B21))</f>
        <v/>
      </c>
      <c r="B21" s="51"/>
      <c r="C21" s="52"/>
      <c r="D21" s="53"/>
      <c r="E21" s="54"/>
      <c r="F21" s="37"/>
      <c r="G21" s="18"/>
    </row>
    <row r="22" spans="1:15" x14ac:dyDescent="0.25">
      <c r="A22" s="8" t="str">
        <f>IF(ISBLANK(B22),"",_xlfn.ISOWEEKNUM('Journal de travail'!$B22))</f>
        <v/>
      </c>
      <c r="B22" s="47"/>
      <c r="C22" s="48"/>
      <c r="D22" s="49"/>
      <c r="E22" s="50"/>
      <c r="F22" s="37"/>
      <c r="G22" s="16"/>
    </row>
    <row r="23" spans="1:15" x14ac:dyDescent="0.25">
      <c r="A23" s="17" t="str">
        <f>IF(ISBLANK(B23),"",_xlfn.ISOWEEKNUM('Journal de travail'!$B23))</f>
        <v/>
      </c>
      <c r="B23" s="51"/>
      <c r="C23" s="52"/>
      <c r="D23" s="53"/>
      <c r="E23" s="54"/>
      <c r="F23" s="37"/>
      <c r="G23" s="18"/>
    </row>
    <row r="24" spans="1:15" x14ac:dyDescent="0.25">
      <c r="A24" s="8" t="str">
        <f>IF(ISBLANK(B24),"",_xlfn.ISOWEEKNUM('Journal de travail'!$B24))</f>
        <v/>
      </c>
      <c r="B24" s="47"/>
      <c r="C24" s="48"/>
      <c r="D24" s="49"/>
      <c r="E24" s="50"/>
      <c r="F24" s="37"/>
      <c r="G24" s="16"/>
    </row>
    <row r="25" spans="1:15" x14ac:dyDescent="0.25">
      <c r="A25" s="17" t="str">
        <f>IF(ISBLANK(B25),"",_xlfn.ISOWEEKNUM('Journal de travail'!$B25))</f>
        <v/>
      </c>
      <c r="B25" s="51"/>
      <c r="C25" s="52"/>
      <c r="D25" s="53"/>
      <c r="E25" s="54"/>
      <c r="F25" s="37"/>
      <c r="G25" s="18"/>
    </row>
    <row r="26" spans="1:15" x14ac:dyDescent="0.25">
      <c r="A26" s="8" t="str">
        <f>IF(ISBLANK(B26),"",_xlfn.ISOWEEKNUM('Journal de travail'!$B26))</f>
        <v/>
      </c>
      <c r="B26" s="47"/>
      <c r="C26" s="48"/>
      <c r="D26" s="49"/>
      <c r="E26" s="50"/>
      <c r="F26" s="37"/>
      <c r="G26" s="16"/>
    </row>
    <row r="27" spans="1:15" x14ac:dyDescent="0.25">
      <c r="A27" s="17" t="str">
        <f>IF(ISBLANK(B27),"",_xlfn.ISOWEEKNUM('Journal de travail'!$B27))</f>
        <v/>
      </c>
      <c r="B27" s="51"/>
      <c r="C27" s="52"/>
      <c r="D27" s="53"/>
      <c r="E27" s="54"/>
      <c r="F27" s="37"/>
      <c r="G27" s="18"/>
    </row>
    <row r="28" spans="1:15" x14ac:dyDescent="0.25">
      <c r="A28" s="8" t="str">
        <f>IF(ISBLANK(B28),"",_xlfn.ISOWEEKNUM('Journal de travail'!$B28))</f>
        <v/>
      </c>
      <c r="B28" s="47"/>
      <c r="C28" s="48"/>
      <c r="D28" s="49"/>
      <c r="E28" s="50"/>
      <c r="F28" s="36"/>
      <c r="G28" s="16"/>
    </row>
    <row r="29" spans="1:15" x14ac:dyDescent="0.25">
      <c r="A29" s="17" t="str">
        <f>IF(ISBLANK(B29),"",_xlfn.ISOWEEKNUM('Journal de travail'!$B29))</f>
        <v/>
      </c>
      <c r="B29" s="51"/>
      <c r="C29" s="52"/>
      <c r="D29" s="53"/>
      <c r="E29" s="54"/>
      <c r="F29" s="36"/>
      <c r="G29" s="18"/>
    </row>
    <row r="30" spans="1:15" x14ac:dyDescent="0.25">
      <c r="A30" s="8" t="str">
        <f>IF(ISBLANK(B30),"",_xlfn.ISOWEEKNUM('Journal de travail'!$B30))</f>
        <v/>
      </c>
      <c r="B30" s="47"/>
      <c r="C30" s="48"/>
      <c r="D30" s="49"/>
      <c r="E30" s="50"/>
      <c r="F30" s="37"/>
      <c r="G30" s="16"/>
    </row>
    <row r="31" spans="1:15" x14ac:dyDescent="0.25">
      <c r="A31" s="17" t="str">
        <f>IF(ISBLANK(B31),"",_xlfn.ISOWEEKNUM('Journal de travail'!$B31))</f>
        <v/>
      </c>
      <c r="B31" s="51"/>
      <c r="C31" s="52"/>
      <c r="D31" s="53"/>
      <c r="E31" s="54"/>
      <c r="F31" s="36"/>
      <c r="G31" s="18"/>
    </row>
    <row r="32" spans="1:15" x14ac:dyDescent="0.25">
      <c r="A32" s="8" t="str">
        <f>IF(ISBLANK(B32),"",_xlfn.ISOWEEKNUM('Journal de travail'!$B32))</f>
        <v/>
      </c>
      <c r="B32" s="47"/>
      <c r="C32" s="48"/>
      <c r="D32" s="49"/>
      <c r="E32" s="50"/>
      <c r="F32" s="37"/>
      <c r="G32" s="16"/>
    </row>
    <row r="33" spans="1:7" x14ac:dyDescent="0.25">
      <c r="A33" s="17" t="str">
        <f>IF(ISBLANK(B33),"",_xlfn.ISOWEEKNUM('Journal de travail'!$B33))</f>
        <v/>
      </c>
      <c r="B33" s="51"/>
      <c r="C33" s="52"/>
      <c r="D33" s="53"/>
      <c r="E33" s="54"/>
      <c r="F33" s="36"/>
      <c r="G33" s="18"/>
    </row>
    <row r="34" spans="1:7" x14ac:dyDescent="0.25">
      <c r="A34" s="8" t="str">
        <f>IF(ISBLANK(B34),"",_xlfn.ISOWEEKNUM('Journal de travail'!$B34))</f>
        <v/>
      </c>
      <c r="B34" s="47"/>
      <c r="C34" s="48"/>
      <c r="D34" s="49"/>
      <c r="E34" s="50"/>
      <c r="F34" s="36"/>
      <c r="G34" s="16"/>
    </row>
    <row r="35" spans="1:7" x14ac:dyDescent="0.25">
      <c r="A35" s="17" t="str">
        <f>IF(ISBLANK(B35),"",_xlfn.ISOWEEKNUM('Journal de travail'!$B35))</f>
        <v/>
      </c>
      <c r="B35" s="51"/>
      <c r="C35" s="52"/>
      <c r="D35" s="53"/>
      <c r="E35" s="54"/>
      <c r="F35" s="37"/>
      <c r="G35" s="18"/>
    </row>
    <row r="36" spans="1:7" x14ac:dyDescent="0.25">
      <c r="A36" s="8" t="str">
        <f>IF(ISBLANK(B36),"",_xlfn.ISOWEEKNUM('Journal de travail'!$B36))</f>
        <v/>
      </c>
      <c r="B36" s="47"/>
      <c r="C36" s="48"/>
      <c r="D36" s="49"/>
      <c r="E36" s="50"/>
      <c r="F36" s="36"/>
      <c r="G36" s="16"/>
    </row>
    <row r="37" spans="1:7" x14ac:dyDescent="0.25">
      <c r="A37" s="17" t="str">
        <f>IF(ISBLANK(B37),"",_xlfn.ISOWEEKNUM('Journal de travail'!$B37))</f>
        <v/>
      </c>
      <c r="B37" s="51"/>
      <c r="C37" s="52"/>
      <c r="D37" s="53"/>
      <c r="E37" s="54"/>
      <c r="F37" s="36"/>
      <c r="G37" s="18"/>
    </row>
    <row r="38" spans="1:7" x14ac:dyDescent="0.25">
      <c r="A38" s="8" t="str">
        <f>IF(ISBLANK(B38),"",_xlfn.ISOWEEKNUM('Journal de travail'!$B38))</f>
        <v/>
      </c>
      <c r="B38" s="47"/>
      <c r="C38" s="48"/>
      <c r="D38" s="49"/>
      <c r="E38" s="50"/>
      <c r="F38" s="36"/>
      <c r="G38" s="16"/>
    </row>
    <row r="39" spans="1:7" x14ac:dyDescent="0.25">
      <c r="A39" s="17" t="str">
        <f>IF(ISBLANK(B39),"",_xlfn.ISOWEEKNUM('Journal de travail'!$B39))</f>
        <v/>
      </c>
      <c r="B39" s="51"/>
      <c r="C39" s="52"/>
      <c r="D39" s="53"/>
      <c r="E39" s="54"/>
      <c r="F39" s="36"/>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0</v>
      </c>
      <c r="C4" s="26" t="str">
        <f>'Journal de travail'!M8</f>
        <v>Analyse</v>
      </c>
      <c r="D4" s="34">
        <f>(A4+B4)/1440</f>
        <v>0</v>
      </c>
    </row>
    <row r="5" spans="1:4" x14ac:dyDescent="0.3">
      <c r="A5">
        <f>SUMIF('Journal de travail'!$E$7:$E$532,Analyse!C5,'Journal de travail'!$C$7:$C$532)*60</f>
        <v>0</v>
      </c>
      <c r="B5">
        <f>SUMIF('Journal de travail'!$E$7:$E$532,Analyse!C5,'Journal de travail'!$D$7:$D$532)</f>
        <v>105</v>
      </c>
      <c r="C5" s="42" t="str">
        <f>'Journal de travail'!M9</f>
        <v>Développement</v>
      </c>
      <c r="D5" s="34">
        <f t="shared" ref="D5:D11" si="0">(A5+B5)/1440</f>
        <v>7.2916666666666671E-2</v>
      </c>
    </row>
    <row r="6" spans="1:4" x14ac:dyDescent="0.3">
      <c r="A6">
        <f>SUMIF('Journal de travail'!$E$7:$E$532,Analyse!C6,'Journal de travail'!$C$7:$C$532)*60</f>
        <v>0</v>
      </c>
      <c r="B6">
        <f>SUMIF('Journal de travail'!$E$7:$E$532,Analyse!C6,'Journal de travail'!$D$7:$D$532)</f>
        <v>15</v>
      </c>
      <c r="C6" s="27" t="str">
        <f>'Journal de travail'!M10</f>
        <v>Test</v>
      </c>
      <c r="D6" s="34">
        <f t="shared" si="0"/>
        <v>1.0416666666666666E-2</v>
      </c>
    </row>
    <row r="7" spans="1:4" x14ac:dyDescent="0.3">
      <c r="A7">
        <f>SUMIF('Journal de travail'!$E$7:$E$532,Analyse!C7,'Journal de travail'!$C$7:$C$532)*60</f>
        <v>0</v>
      </c>
      <c r="B7">
        <f>SUMIF('Journal de travail'!$E$7:$E$532,Analyse!C7,'Journal de travail'!$D$7:$D$532)</f>
        <v>15</v>
      </c>
      <c r="C7" s="28" t="str">
        <f>'Journal de travail'!M11</f>
        <v>Documentation</v>
      </c>
      <c r="D7" s="34">
        <f t="shared" si="0"/>
        <v>1.0416666666666666E-2</v>
      </c>
    </row>
    <row r="8" spans="1:4" x14ac:dyDescent="0.3">
      <c r="A8">
        <f>SUMIF('Journal de travail'!$E$7:$E$532,Analyse!C8,'Journal de travail'!$C$7:$C$532)*60</f>
        <v>0</v>
      </c>
      <c r="B8">
        <f>SUMIF('Journal de travail'!$E$7:$E$532,Analyse!C8,'Journal de travail'!$D$7:$D$532)</f>
        <v>0</v>
      </c>
      <c r="C8" s="29" t="str">
        <f>'Journal de travail'!M12</f>
        <v>Meeting</v>
      </c>
      <c r="D8" s="34">
        <f t="shared" si="0"/>
        <v>0</v>
      </c>
    </row>
    <row r="9" spans="1:4" x14ac:dyDescent="0.3">
      <c r="A9">
        <f>SUMIF('Journal de travail'!$E$7:$E$532,Analyse!C9,'Journal de travail'!$C$7:$C$532)*60</f>
        <v>0</v>
      </c>
      <c r="B9">
        <f>SUMIF('Journal de travail'!$E$7:$E$532,Analyse!C9,'Journal de travail'!$D$7:$D$532)</f>
        <v>0</v>
      </c>
      <c r="C9" s="32" t="str">
        <f>'Journal de travail'!M13</f>
        <v>Présentation</v>
      </c>
      <c r="D9" s="34">
        <f t="shared" si="0"/>
        <v>0</v>
      </c>
    </row>
    <row r="10" spans="1:4" x14ac:dyDescent="0.3">
      <c r="B10">
        <f>SUMIF('Journal de travail'!$E$7:$E$532,Analyse!C10,'Journal de travail'!$D$7:$D$532)</f>
        <v>60</v>
      </c>
      <c r="C10" s="38" t="str">
        <f>'Journal de travail'!M14</f>
        <v>Design</v>
      </c>
      <c r="D10" s="34">
        <f t="shared" si="0"/>
        <v>4.1666666666666664E-2</v>
      </c>
    </row>
    <row r="11" spans="1:4" x14ac:dyDescent="0.3">
      <c r="B11">
        <f>SUMIF('Journal de travail'!$E$7:$E$532,Analyse!C11,'Journal de travail'!$D$7:$D$532)</f>
        <v>15</v>
      </c>
      <c r="C11" s="40" t="str">
        <f>'Journal de travail'!M15</f>
        <v>Autre</v>
      </c>
      <c r="D11" s="34">
        <f t="shared" si="0"/>
        <v>1.0416666666666666E-2</v>
      </c>
    </row>
    <row r="12" spans="1:4" x14ac:dyDescent="0.3">
      <c r="C12" s="24" t="s">
        <v>20</v>
      </c>
      <c r="D12" s="35">
        <f>SUM(D4:D11)</f>
        <v>0.14583333333333334</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3.xml><?xml version="1.0" encoding="utf-8"?>
<ds:datastoreItem xmlns:ds="http://schemas.openxmlformats.org/officeDocument/2006/customXml" ds:itemID="{74326215-CB02-4E95-BFFB-9EC625B1BF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Thomas Louis Nardou</cp:lastModifiedBy>
  <cp:revision/>
  <dcterms:created xsi:type="dcterms:W3CDTF">2023-11-21T20:00:34Z</dcterms:created>
  <dcterms:modified xsi:type="dcterms:W3CDTF">2024-04-19T14:31:20Z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