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TCR-TP2\"/>
    </mc:Choice>
  </mc:AlternateContent>
  <xr:revisionPtr revIDLastSave="0" documentId="8_{1B82B5DE-2226-4E4F-8B29-14EBC14C5187}" xr6:coauthVersionLast="45" xr6:coauthVersionMax="45" xr10:uidLastSave="{00000000-0000-0000-0000-000000000000}"/>
  <bookViews>
    <workbookView xWindow="-120" yWindow="-120" windowWidth="20730" windowHeight="11160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0" i="1"/>
  <c r="L5" i="1"/>
  <c r="O14" i="1"/>
  <c r="O13" i="1"/>
  <c r="O12" i="1"/>
  <c r="O11" i="1"/>
  <c r="O10" i="1" l="1"/>
  <c r="O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  <c r="O7" i="1"/>
  <c r="O8" i="1"/>
  <c r="E4" i="1" l="1"/>
  <c r="E62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3" i="1"/>
</calcChain>
</file>

<file path=xl/sharedStrings.xml><?xml version="1.0" encoding="utf-8"?>
<sst xmlns="http://schemas.openxmlformats.org/spreadsheetml/2006/main" count="77" uniqueCount="35">
  <si>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</si>
  <si>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</si>
  <si>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</si>
  <si>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</si>
  <si>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</si>
  <si>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</si>
  <si>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</si>
  <si>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</si>
  <si>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</si>
  <si>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</si>
  <si>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</si>
  <si>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</si>
  <si>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</si>
  <si>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</si>
  <si>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</si>
  <si>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</si>
  <si>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</si>
  <si>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</si>
  <si>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</si>
  <si>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</si>
  <si>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</si>
  <si>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</si>
  <si>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</si>
  <si>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</si>
  <si>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</si>
  <si>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</si>
  <si>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</si>
  <si>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</si>
  <si>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</si>
  <si>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</si>
  <si>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</si>
  <si>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Rente de retraite à 60 ans</t>
  </si>
  <si>
    <t>Facteur d'ajustement actuariel (%)</t>
  </si>
  <si>
    <t>Elle aura droit à 60 ans: RRQ.</t>
  </si>
  <si>
    <t>Elle aura droit à 65 ans: RRQ, PSV, SRG.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</si>
</sst>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71" formatCode="#,##0\ &quot;$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0" fontId="3" fillId="0" borderId="0" xfId="0" applyFont="1" applyAlignment="1">
      <alignment horizontal="center"/>
    </xf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0" fontId="2" fillId="0" borderId="15" xfId="0" applyFont="1" applyBorder="1"/>
    <xf numFmtId="165" fontId="2" fillId="0" borderId="16" xfId="0" applyNumberFormat="1" applyFont="1" applyBorder="1"/>
    <xf numFmtId="165" fontId="2" fillId="0" borderId="13" xfId="0" applyNumberFormat="1" applyFont="1" applyBorder="1"/>
    <xf numFmtId="165" fontId="2" fillId="0" borderId="17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8" xfId="1" applyNumberFormat="1" applyFont="1" applyBorder="1"/>
    <xf numFmtId="165" fontId="2" fillId="0" borderId="19" xfId="1" applyNumberFormat="1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165" fontId="2" fillId="4" borderId="20" xfId="1" applyNumberFormat="1" applyFont="1" applyFill="1" applyBorder="1" applyAlignment="1">
      <alignment horizontal="center"/>
    </xf>
    <xf numFmtId="165" fontId="2" fillId="0" borderId="20" xfId="1" applyNumberFormat="1" applyFont="1" applyFill="1" applyBorder="1" applyAlignment="1">
      <alignment horizontal="center"/>
    </xf>
    <xf numFmtId="165" fontId="2" fillId="3" borderId="20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0" borderId="0" xfId="0" applyFont="1" applyBorder="1"/>
    <xf numFmtId="0" fontId="2" fillId="0" borderId="24" xfId="0" applyFont="1" applyBorder="1"/>
    <xf numFmtId="165" fontId="2" fillId="0" borderId="25" xfId="1" applyNumberFormat="1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5" fontId="4" fillId="0" borderId="0" xfId="1" applyNumberFormat="1" applyFont="1" applyFill="1" applyBorder="1"/>
    <xf numFmtId="171" fontId="2" fillId="0" borderId="6" xfId="1" applyNumberFormat="1" applyFont="1" applyBorder="1"/>
    <xf numFmtId="165" fontId="2" fillId="2" borderId="6" xfId="1" applyNumberFormat="1" applyFont="1" applyFill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O62"/>
  <sheetViews>
    <sheetView tabSelected="1" workbookViewId="0">
      <selection activeCell="K25" sqref="K25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1.42578125" style="6" bestFit="1" customWidth="1"/>
    <col min="6" max="6" width="10.28515625" style="1" customWidth="1"/>
    <col min="7" max="7" width="12.140625" style="1" bestFit="1" customWidth="1"/>
    <col min="8" max="10" width="10.85546875" style="1"/>
    <col min="11" max="11" width="47.28515625" style="1" bestFit="1" customWidth="1"/>
    <col min="12" max="13" width="10.85546875" style="1"/>
    <col min="14" max="14" width="48" style="1" customWidth="1"/>
    <col min="15" max="16384" width="10.85546875" style="1"/>
  </cols>
  <sheetData>
    <row r="1" spans="2:15" ht="9.9499999999999993" customHeight="1" thickBot="1" x14ac:dyDescent="0.3">
      <c r="B1" s="3"/>
      <c r="E1" s="5"/>
    </row>
    <row r="2" spans="2:15" ht="15.75" thickBot="1" x14ac:dyDescent="0.3">
      <c r="B2" s="57" t="s">
        <v>0</v>
      </c>
      <c r="C2" s="48" t="s">
        <v>1</v>
      </c>
      <c r="D2" s="9" t="s">
        <v>2</v>
      </c>
      <c r="E2" s="10" t="s">
        <v>3</v>
      </c>
      <c r="G2" s="34" t="s">
        <v>20</v>
      </c>
      <c r="K2" s="1" t="s">
        <v>4</v>
      </c>
    </row>
    <row r="3" spans="2:15" ht="16.5" thickTop="1" thickBot="1" x14ac:dyDescent="0.3">
      <c r="B3" s="58">
        <v>2019</v>
      </c>
      <c r="C3" s="55">
        <v>59</v>
      </c>
      <c r="D3" s="43">
        <v>47465.4</v>
      </c>
      <c r="E3" s="25">
        <f>O4</f>
        <v>57400</v>
      </c>
      <c r="G3" s="35">
        <f>D3*($O$8/E3)</f>
        <v>44991.767880938263</v>
      </c>
      <c r="L3" s="14" t="s">
        <v>5</v>
      </c>
      <c r="N3" s="26" t="s">
        <v>28</v>
      </c>
      <c r="O3" s="26"/>
    </row>
    <row r="4" spans="2:15" x14ac:dyDescent="0.25">
      <c r="B4" s="59">
        <v>2018</v>
      </c>
      <c r="C4" s="56">
        <v>58</v>
      </c>
      <c r="D4" s="44">
        <v>46671</v>
      </c>
      <c r="E4" s="29">
        <f>E3/1.0275</f>
        <v>55863.746958637465</v>
      </c>
      <c r="G4" s="36">
        <f t="shared" ref="G4:G62" si="0">D4*($O$8/E4)</f>
        <v>45455.333690171778</v>
      </c>
      <c r="K4" s="11" t="s">
        <v>13</v>
      </c>
      <c r="L4" s="15">
        <v>0</v>
      </c>
      <c r="N4" s="11" t="s">
        <v>14</v>
      </c>
      <c r="O4" s="25">
        <v>57400</v>
      </c>
    </row>
    <row r="5" spans="2:15" x14ac:dyDescent="0.25">
      <c r="B5" s="59">
        <v>2017</v>
      </c>
      <c r="C5" s="56">
        <v>57</v>
      </c>
      <c r="D5" s="44">
        <v>46323.45</v>
      </c>
      <c r="E5" s="29">
        <f t="shared" ref="E5:E62" si="1">E4/1.0275</f>
        <v>54368.610178722593</v>
      </c>
      <c r="G5" s="36">
        <f t="shared" si="0"/>
        <v>46357.549528814736</v>
      </c>
      <c r="K5" s="12" t="s">
        <v>6</v>
      </c>
      <c r="L5" s="27">
        <f>O14</f>
        <v>7771.7016232223687</v>
      </c>
      <c r="N5" s="12" t="s">
        <v>15</v>
      </c>
      <c r="O5" s="27">
        <v>7217</v>
      </c>
    </row>
    <row r="6" spans="2:15" x14ac:dyDescent="0.25">
      <c r="B6" s="59">
        <v>2016</v>
      </c>
      <c r="C6" s="56">
        <v>56</v>
      </c>
      <c r="D6" s="44">
        <v>45538.98</v>
      </c>
      <c r="E6" s="29">
        <f t="shared" si="1"/>
        <v>52913.489225034151</v>
      </c>
      <c r="G6" s="36">
        <f t="shared" si="0"/>
        <v>46825.745873091299</v>
      </c>
      <c r="K6" s="12" t="s">
        <v>7</v>
      </c>
      <c r="L6" s="16">
        <v>0</v>
      </c>
      <c r="N6" s="12" t="s">
        <v>16</v>
      </c>
      <c r="O6" s="27">
        <v>10779.84</v>
      </c>
    </row>
    <row r="7" spans="2:15" x14ac:dyDescent="0.25">
      <c r="B7" s="59">
        <v>2015</v>
      </c>
      <c r="C7" s="56">
        <v>55</v>
      </c>
      <c r="D7" s="44">
        <v>44665.14</v>
      </c>
      <c r="E7" s="29">
        <f t="shared" si="1"/>
        <v>51497.313114388468</v>
      </c>
      <c r="G7" s="36">
        <f t="shared" si="0"/>
        <v>47190.21272850778</v>
      </c>
      <c r="K7" s="12" t="s">
        <v>8</v>
      </c>
      <c r="L7" s="16">
        <v>0</v>
      </c>
      <c r="N7" s="12" t="s">
        <v>21</v>
      </c>
      <c r="O7" s="30">
        <f>60-18</f>
        <v>42</v>
      </c>
    </row>
    <row r="8" spans="2:15" x14ac:dyDescent="0.25">
      <c r="B8" s="59">
        <v>2014</v>
      </c>
      <c r="C8" s="56">
        <v>54</v>
      </c>
      <c r="D8" s="44">
        <v>43811.159999999996</v>
      </c>
      <c r="E8" s="29">
        <f t="shared" si="1"/>
        <v>50119.039527385365</v>
      </c>
      <c r="G8" s="36">
        <f t="shared" si="0"/>
        <v>47560.873069925779</v>
      </c>
      <c r="K8" s="12" t="s">
        <v>9</v>
      </c>
      <c r="L8" s="16">
        <v>0</v>
      </c>
      <c r="N8" s="12" t="s">
        <v>19</v>
      </c>
      <c r="O8" s="27">
        <f>AVERAGE(E3:E7)</f>
        <v>54408.631895356535</v>
      </c>
    </row>
    <row r="9" spans="2:15" ht="15.75" thickBot="1" x14ac:dyDescent="0.3">
      <c r="B9" s="59">
        <v>2013</v>
      </c>
      <c r="C9" s="56">
        <v>53</v>
      </c>
      <c r="D9" s="44">
        <v>42699</v>
      </c>
      <c r="E9" s="29">
        <f t="shared" si="1"/>
        <v>48777.654041250957</v>
      </c>
      <c r="G9" s="36">
        <f t="shared" si="0"/>
        <v>47628.247380144974</v>
      </c>
      <c r="K9" s="13" t="s">
        <v>10</v>
      </c>
      <c r="L9" s="19">
        <v>0</v>
      </c>
      <c r="N9" s="12" t="s">
        <v>22</v>
      </c>
      <c r="O9" s="38">
        <f>O7-7</f>
        <v>35</v>
      </c>
    </row>
    <row r="10" spans="2:15" x14ac:dyDescent="0.25">
      <c r="B10" s="59">
        <v>2012</v>
      </c>
      <c r="C10" s="56">
        <v>52</v>
      </c>
      <c r="D10" s="44">
        <v>42291.87</v>
      </c>
      <c r="E10" s="29">
        <f t="shared" si="1"/>
        <v>47472.169383212604</v>
      </c>
      <c r="G10" s="36">
        <f t="shared" si="0"/>
        <v>48471.405812981044</v>
      </c>
      <c r="K10" s="11" t="s">
        <v>11</v>
      </c>
      <c r="L10" s="67">
        <f>L5</f>
        <v>7771.7016232223687</v>
      </c>
      <c r="N10" s="12" t="s">
        <v>23</v>
      </c>
      <c r="O10" s="30">
        <f>O9*0.15</f>
        <v>5.25</v>
      </c>
    </row>
    <row r="11" spans="2:15" ht="15.75" thickBot="1" x14ac:dyDescent="0.3">
      <c r="B11" s="59">
        <v>2011</v>
      </c>
      <c r="C11" s="56">
        <v>51</v>
      </c>
      <c r="D11" s="44">
        <v>41576.909999999996</v>
      </c>
      <c r="E11" s="29">
        <f t="shared" si="1"/>
        <v>46201.624703856542</v>
      </c>
      <c r="G11" s="36">
        <f t="shared" si="0"/>
        <v>48962.407838171595</v>
      </c>
      <c r="K11" s="13" t="s">
        <v>12</v>
      </c>
      <c r="L11" s="17">
        <f>L5/D3</f>
        <v>0.16373403833576392</v>
      </c>
      <c r="N11" s="12" t="s">
        <v>30</v>
      </c>
      <c r="O11" s="66">
        <f>AVERAGE(G3:G24,G32:G39)</f>
        <v>46398.218646103698</v>
      </c>
    </row>
    <row r="12" spans="2:15" x14ac:dyDescent="0.25">
      <c r="B12" s="59">
        <v>2010</v>
      </c>
      <c r="C12" s="56">
        <v>50</v>
      </c>
      <c r="D12" s="44">
        <v>40812.300000000003</v>
      </c>
      <c r="E12" s="29">
        <f t="shared" si="1"/>
        <v>44965.084869933373</v>
      </c>
      <c r="G12" s="36">
        <f t="shared" si="0"/>
        <v>49383.681003294638</v>
      </c>
      <c r="N12" s="12" t="s">
        <v>29</v>
      </c>
      <c r="O12" s="66">
        <f>O11*0.25</f>
        <v>11599.554661525925</v>
      </c>
    </row>
    <row r="13" spans="2:15" x14ac:dyDescent="0.25">
      <c r="B13" s="59">
        <v>2009</v>
      </c>
      <c r="C13" s="56">
        <v>49</v>
      </c>
      <c r="D13" s="44">
        <v>40137.06</v>
      </c>
      <c r="E13" s="29">
        <f t="shared" si="1"/>
        <v>43761.639776090873</v>
      </c>
      <c r="G13" s="36">
        <f t="shared" si="0"/>
        <v>49902.209653829217</v>
      </c>
      <c r="K13" s="1" t="s">
        <v>33</v>
      </c>
      <c r="N13" s="12" t="s">
        <v>32</v>
      </c>
      <c r="O13" s="38">
        <f>0.55*60</f>
        <v>33</v>
      </c>
    </row>
    <row r="14" spans="2:15" ht="15.75" thickBot="1" x14ac:dyDescent="0.3">
      <c r="B14" s="59">
        <v>2008</v>
      </c>
      <c r="C14" s="56">
        <v>48</v>
      </c>
      <c r="D14" s="44">
        <v>39620.699999999997</v>
      </c>
      <c r="E14" s="29">
        <f t="shared" si="1"/>
        <v>42590.403675027614</v>
      </c>
      <c r="G14" s="36">
        <f t="shared" si="0"/>
        <v>50614.877900308013</v>
      </c>
      <c r="K14" s="1" t="s">
        <v>34</v>
      </c>
      <c r="N14" s="13" t="s">
        <v>31</v>
      </c>
      <c r="O14" s="28">
        <f>O12*(1-O13/100)</f>
        <v>7771.7016232223687</v>
      </c>
    </row>
    <row r="15" spans="2:15" x14ac:dyDescent="0.25">
      <c r="B15" s="59">
        <v>2007</v>
      </c>
      <c r="C15" s="56">
        <v>47</v>
      </c>
      <c r="D15" s="44">
        <v>38766.720000000001</v>
      </c>
      <c r="E15" s="29">
        <f t="shared" si="1"/>
        <v>41450.514525574319</v>
      </c>
      <c r="G15" s="36">
        <f t="shared" si="0"/>
        <v>50885.838750420946</v>
      </c>
      <c r="N15" s="52"/>
      <c r="O15" s="65"/>
    </row>
    <row r="16" spans="2:15" x14ac:dyDescent="0.25">
      <c r="B16" s="59">
        <v>2006</v>
      </c>
      <c r="C16" s="56">
        <v>46</v>
      </c>
      <c r="D16" s="44">
        <v>37882.949999999997</v>
      </c>
      <c r="E16" s="29">
        <f t="shared" si="1"/>
        <v>40341.133358223182</v>
      </c>
      <c r="G16" s="36">
        <f t="shared" si="0"/>
        <v>51093.246770174039</v>
      </c>
      <c r="N16" s="52"/>
      <c r="O16" s="65"/>
    </row>
    <row r="17" spans="2:15" ht="15.75" thickBot="1" x14ac:dyDescent="0.3">
      <c r="B17" s="59">
        <v>2005</v>
      </c>
      <c r="C17" s="56">
        <v>45</v>
      </c>
      <c r="D17" s="44">
        <v>37336.800000000003</v>
      </c>
      <c r="E17" s="29">
        <f t="shared" si="1"/>
        <v>39261.443657638127</v>
      </c>
      <c r="G17" s="36">
        <f t="shared" si="0"/>
        <v>51741.454671530919</v>
      </c>
      <c r="N17" s="26"/>
      <c r="O17" s="26"/>
    </row>
    <row r="18" spans="2:15" x14ac:dyDescent="0.25">
      <c r="B18" s="59">
        <v>2004</v>
      </c>
      <c r="C18" s="56">
        <v>44</v>
      </c>
      <c r="D18" s="44">
        <v>36403.379999999997</v>
      </c>
      <c r="E18" s="29">
        <f t="shared" si="1"/>
        <v>38210.650761691606</v>
      </c>
      <c r="G18" s="36">
        <f t="shared" si="0"/>
        <v>51835.236058123053</v>
      </c>
      <c r="N18" s="11" t="s">
        <v>17</v>
      </c>
      <c r="O18" s="31"/>
    </row>
    <row r="19" spans="2:15" x14ac:dyDescent="0.25">
      <c r="B19" s="59">
        <v>2003</v>
      </c>
      <c r="C19" s="56">
        <v>43</v>
      </c>
      <c r="D19" s="44">
        <v>34755</v>
      </c>
      <c r="E19" s="29">
        <f t="shared" si="1"/>
        <v>37187.981276585502</v>
      </c>
      <c r="G19" s="36">
        <f t="shared" si="0"/>
        <v>50849.00918549511</v>
      </c>
      <c r="N19" s="12" t="s">
        <v>18</v>
      </c>
      <c r="O19" s="32"/>
    </row>
    <row r="20" spans="2:15" x14ac:dyDescent="0.25">
      <c r="B20" s="59">
        <v>2002</v>
      </c>
      <c r="C20" s="56">
        <v>42</v>
      </c>
      <c r="D20" s="44">
        <v>34546.47</v>
      </c>
      <c r="E20" s="29">
        <f t="shared" si="1"/>
        <v>36192.682507625788</v>
      </c>
      <c r="G20" s="36">
        <f t="shared" si="0"/>
        <v>51933.872796467651</v>
      </c>
      <c r="N20" s="12"/>
      <c r="O20" s="27"/>
    </row>
    <row r="21" spans="2:15" x14ac:dyDescent="0.25">
      <c r="B21" s="59">
        <v>2001</v>
      </c>
      <c r="C21" s="56">
        <v>41</v>
      </c>
      <c r="D21" s="44">
        <v>33920.879999999997</v>
      </c>
      <c r="E21" s="29">
        <f t="shared" si="1"/>
        <v>35224.021905231908</v>
      </c>
      <c r="G21" s="36">
        <f t="shared" si="0"/>
        <v>52395.73943180043</v>
      </c>
      <c r="N21" s="12" t="s">
        <v>24</v>
      </c>
      <c r="O21" s="39"/>
    </row>
    <row r="22" spans="2:15" x14ac:dyDescent="0.25">
      <c r="B22" s="59">
        <v>2000</v>
      </c>
      <c r="C22" s="56">
        <v>40</v>
      </c>
      <c r="D22" s="44">
        <v>32769</v>
      </c>
      <c r="E22" s="29">
        <f t="shared" si="1"/>
        <v>34281.286525773146</v>
      </c>
      <c r="G22" s="36">
        <f t="shared" si="0"/>
        <v>52008.446568611631</v>
      </c>
      <c r="N22" s="12" t="s">
        <v>25</v>
      </c>
      <c r="O22" s="40"/>
    </row>
    <row r="23" spans="2:15" x14ac:dyDescent="0.25">
      <c r="B23" s="59">
        <v>1999</v>
      </c>
      <c r="C23" s="56">
        <v>39</v>
      </c>
      <c r="D23" s="44">
        <v>32351.94</v>
      </c>
      <c r="E23" s="29">
        <f t="shared" si="1"/>
        <v>33363.782506835174</v>
      </c>
      <c r="G23" s="36">
        <f t="shared" si="0"/>
        <v>52758.550209348919</v>
      </c>
      <c r="N23" s="12"/>
      <c r="O23" s="27"/>
    </row>
    <row r="24" spans="2:15" x14ac:dyDescent="0.25">
      <c r="B24" s="60">
        <v>1998</v>
      </c>
      <c r="C24" s="56">
        <v>38</v>
      </c>
      <c r="D24" s="44">
        <v>31155.375</v>
      </c>
      <c r="E24" s="29">
        <f t="shared" si="1"/>
        <v>32470.834556530579</v>
      </c>
      <c r="G24" s="36">
        <f t="shared" si="0"/>
        <v>52204.427545145074</v>
      </c>
      <c r="N24" s="12" t="s">
        <v>26</v>
      </c>
      <c r="O24" s="42"/>
    </row>
    <row r="25" spans="2:15" x14ac:dyDescent="0.25">
      <c r="B25" s="22">
        <v>1997</v>
      </c>
      <c r="C25" s="49">
        <v>37</v>
      </c>
      <c r="D25" s="45">
        <v>0</v>
      </c>
      <c r="E25" s="33">
        <f t="shared" si="1"/>
        <v>31601.785456477446</v>
      </c>
      <c r="G25" s="36">
        <f t="shared" si="0"/>
        <v>0</v>
      </c>
      <c r="N25" s="12"/>
      <c r="O25" s="27"/>
    </row>
    <row r="26" spans="2:15" ht="15.75" thickBot="1" x14ac:dyDescent="0.3">
      <c r="B26" s="22">
        <v>1996</v>
      </c>
      <c r="C26" s="49">
        <v>36</v>
      </c>
      <c r="D26" s="45">
        <v>1492</v>
      </c>
      <c r="E26" s="33">
        <f t="shared" si="1"/>
        <v>30755.995578080237</v>
      </c>
      <c r="G26" s="36">
        <f t="shared" si="0"/>
        <v>2639.4098861728016</v>
      </c>
      <c r="N26" s="53" t="s">
        <v>27</v>
      </c>
      <c r="O26" s="54"/>
    </row>
    <row r="27" spans="2:15" x14ac:dyDescent="0.25">
      <c r="B27" s="22">
        <v>1995</v>
      </c>
      <c r="C27" s="49">
        <v>35</v>
      </c>
      <c r="D27" s="45">
        <v>1302</v>
      </c>
      <c r="E27" s="33">
        <f t="shared" si="1"/>
        <v>29932.842411756919</v>
      </c>
      <c r="G27" s="36">
        <f t="shared" si="0"/>
        <v>2366.6325353695747</v>
      </c>
    </row>
    <row r="28" spans="2:15" x14ac:dyDescent="0.25">
      <c r="B28" s="22">
        <v>1994</v>
      </c>
      <c r="C28" s="49">
        <v>34</v>
      </c>
      <c r="D28" s="45">
        <v>0</v>
      </c>
      <c r="E28" s="33">
        <f t="shared" si="1"/>
        <v>29131.720108765858</v>
      </c>
      <c r="G28" s="36">
        <f t="shared" si="0"/>
        <v>0</v>
      </c>
    </row>
    <row r="29" spans="2:15" x14ac:dyDescent="0.25">
      <c r="B29" s="22">
        <v>1993</v>
      </c>
      <c r="C29" s="49">
        <v>33</v>
      </c>
      <c r="D29" s="45">
        <v>0</v>
      </c>
      <c r="E29" s="33">
        <f t="shared" si="1"/>
        <v>28352.039035295238</v>
      </c>
      <c r="G29" s="36">
        <f t="shared" si="0"/>
        <v>0</v>
      </c>
    </row>
    <row r="30" spans="2:15" x14ac:dyDescent="0.25">
      <c r="B30" s="22">
        <v>1992</v>
      </c>
      <c r="C30" s="49">
        <v>32</v>
      </c>
      <c r="D30" s="45">
        <v>0</v>
      </c>
      <c r="E30" s="33">
        <f t="shared" si="1"/>
        <v>27593.225338486849</v>
      </c>
      <c r="G30" s="36">
        <f t="shared" si="0"/>
        <v>0</v>
      </c>
    </row>
    <row r="31" spans="2:15" x14ac:dyDescent="0.25">
      <c r="B31" s="22">
        <v>1991</v>
      </c>
      <c r="C31" s="49">
        <v>31</v>
      </c>
      <c r="D31" s="45">
        <v>0</v>
      </c>
      <c r="E31" s="33">
        <f t="shared" si="1"/>
        <v>26854.72052407479</v>
      </c>
      <c r="G31" s="36">
        <f t="shared" si="0"/>
        <v>0</v>
      </c>
    </row>
    <row r="32" spans="2:15" x14ac:dyDescent="0.25">
      <c r="B32" s="62">
        <v>1990</v>
      </c>
      <c r="C32" s="61">
        <v>30</v>
      </c>
      <c r="D32" s="46">
        <v>24854.79</v>
      </c>
      <c r="E32" s="29">
        <f t="shared" si="1"/>
        <v>26135.981045328259</v>
      </c>
      <c r="G32" s="36">
        <f t="shared" si="0"/>
        <v>51741.509821308646</v>
      </c>
    </row>
    <row r="33" spans="2:7" x14ac:dyDescent="0.25">
      <c r="B33" s="63">
        <v>1989</v>
      </c>
      <c r="C33" s="61">
        <v>29</v>
      </c>
      <c r="D33" s="46">
        <v>24825</v>
      </c>
      <c r="E33" s="29">
        <f t="shared" si="1"/>
        <v>25436.47790299587</v>
      </c>
      <c r="G33" s="36">
        <f t="shared" si="0"/>
        <v>53100.680524764924</v>
      </c>
    </row>
    <row r="34" spans="2:7" x14ac:dyDescent="0.25">
      <c r="B34" s="63">
        <v>1988</v>
      </c>
      <c r="C34" s="61">
        <v>28</v>
      </c>
      <c r="D34" s="46">
        <v>22789.35</v>
      </c>
      <c r="E34" s="29">
        <f t="shared" si="1"/>
        <v>24755.696255957049</v>
      </c>
      <c r="G34" s="36">
        <f t="shared" si="0"/>
        <v>50086.951401581886</v>
      </c>
    </row>
    <row r="35" spans="2:7" x14ac:dyDescent="0.25">
      <c r="B35" s="63">
        <v>1987</v>
      </c>
      <c r="C35" s="61">
        <v>27</v>
      </c>
      <c r="D35" s="46">
        <v>22243.200000000001</v>
      </c>
      <c r="E35" s="29">
        <f t="shared" si="1"/>
        <v>24093.135042293965</v>
      </c>
      <c r="G35" s="36">
        <f t="shared" si="0"/>
        <v>50230.992307573368</v>
      </c>
    </row>
    <row r="36" spans="2:7" x14ac:dyDescent="0.25">
      <c r="B36" s="63">
        <v>1986</v>
      </c>
      <c r="C36" s="61">
        <v>26</v>
      </c>
      <c r="D36" s="46">
        <v>20853</v>
      </c>
      <c r="E36" s="29">
        <f t="shared" si="1"/>
        <v>23448.306610505075</v>
      </c>
      <c r="G36" s="36">
        <f t="shared" si="0"/>
        <v>48386.573058779664</v>
      </c>
    </row>
    <row r="37" spans="2:7" x14ac:dyDescent="0.25">
      <c r="B37" s="63">
        <v>1985</v>
      </c>
      <c r="C37" s="61">
        <v>25</v>
      </c>
      <c r="D37" s="46">
        <v>19860</v>
      </c>
      <c r="E37" s="29">
        <f t="shared" si="1"/>
        <v>22820.736360588879</v>
      </c>
      <c r="G37" s="36">
        <f t="shared" si="0"/>
        <v>47349.717921805815</v>
      </c>
    </row>
    <row r="38" spans="2:7" x14ac:dyDescent="0.25">
      <c r="B38" s="63">
        <v>1984</v>
      </c>
      <c r="C38" s="61">
        <v>24</v>
      </c>
      <c r="D38" s="46">
        <v>0</v>
      </c>
      <c r="E38" s="29">
        <f t="shared" si="1"/>
        <v>22209.962394733699</v>
      </c>
      <c r="G38" s="36">
        <f t="shared" si="0"/>
        <v>0</v>
      </c>
    </row>
    <row r="39" spans="2:7" x14ac:dyDescent="0.25">
      <c r="B39" s="64">
        <v>1983</v>
      </c>
      <c r="C39" s="61">
        <v>23</v>
      </c>
      <c r="D39" s="46">
        <v>0</v>
      </c>
      <c r="E39" s="29">
        <f t="shared" si="1"/>
        <v>21615.535177356396</v>
      </c>
      <c r="G39" s="36">
        <f t="shared" si="0"/>
        <v>0</v>
      </c>
    </row>
    <row r="40" spans="2:7" x14ac:dyDescent="0.25">
      <c r="B40" s="21">
        <v>1982</v>
      </c>
      <c r="C40" s="50">
        <v>22</v>
      </c>
      <c r="D40" s="47">
        <v>0</v>
      </c>
      <c r="E40" s="41">
        <f t="shared" si="1"/>
        <v>21037.017204239801</v>
      </c>
      <c r="G40" s="36">
        <f t="shared" si="0"/>
        <v>0</v>
      </c>
    </row>
    <row r="41" spans="2:7" x14ac:dyDescent="0.25">
      <c r="B41" s="21">
        <v>1981</v>
      </c>
      <c r="C41" s="50">
        <v>21</v>
      </c>
      <c r="D41" s="47">
        <v>0</v>
      </c>
      <c r="E41" s="41">
        <f t="shared" si="1"/>
        <v>20473.982680525351</v>
      </c>
      <c r="G41" s="36">
        <f t="shared" si="0"/>
        <v>0</v>
      </c>
    </row>
    <row r="42" spans="2:7" x14ac:dyDescent="0.25">
      <c r="B42" s="21">
        <v>1980</v>
      </c>
      <c r="C42" s="50">
        <v>20</v>
      </c>
      <c r="D42" s="47">
        <v>0</v>
      </c>
      <c r="E42" s="41">
        <f t="shared" si="1"/>
        <v>19926.017207323941</v>
      </c>
      <c r="G42" s="36">
        <f t="shared" si="0"/>
        <v>0</v>
      </c>
    </row>
    <row r="43" spans="2:7" x14ac:dyDescent="0.25">
      <c r="B43" s="21">
        <v>1979</v>
      </c>
      <c r="C43" s="50">
        <v>19</v>
      </c>
      <c r="D43" s="47">
        <v>0</v>
      </c>
      <c r="E43" s="41">
        <f t="shared" si="1"/>
        <v>19392.717476714297</v>
      </c>
      <c r="G43" s="36">
        <f t="shared" si="0"/>
        <v>0</v>
      </c>
    </row>
    <row r="44" spans="2:7" x14ac:dyDescent="0.25">
      <c r="B44" s="21">
        <v>1978</v>
      </c>
      <c r="C44" s="51">
        <v>18</v>
      </c>
      <c r="D44" s="47">
        <v>0</v>
      </c>
      <c r="E44" s="41">
        <f t="shared" si="1"/>
        <v>18873.690974904424</v>
      </c>
      <c r="G44" s="36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29">
        <f t="shared" si="1"/>
        <v>18368.555693337639</v>
      </c>
      <c r="G45" s="36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29">
        <f t="shared" si="1"/>
        <v>17876.939847530546</v>
      </c>
      <c r="G46" s="36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29">
        <f t="shared" si="1"/>
        <v>17398.481603436052</v>
      </c>
      <c r="G47" s="36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29">
        <f t="shared" si="1"/>
        <v>16932.828811129977</v>
      </c>
      <c r="G48" s="36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29">
        <f t="shared" si="1"/>
        <v>16479.638745625281</v>
      </c>
      <c r="G49" s="36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29">
        <f t="shared" si="1"/>
        <v>16038.577854623143</v>
      </c>
      <c r="G50" s="36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29">
        <f t="shared" si="1"/>
        <v>15609.321513015224</v>
      </c>
      <c r="G51" s="36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29">
        <f t="shared" si="1"/>
        <v>15191.55378395642</v>
      </c>
      <c r="G52" s="36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29">
        <f t="shared" si="1"/>
        <v>14784.967186332282</v>
      </c>
      <c r="G53" s="36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29">
        <f t="shared" si="1"/>
        <v>14389.262468449908</v>
      </c>
      <c r="G54" s="36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29">
        <f t="shared" si="1"/>
        <v>14004.148387785797</v>
      </c>
      <c r="G55" s="36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29">
        <f t="shared" si="1"/>
        <v>13629.341496628513</v>
      </c>
      <c r="G56" s="36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29">
        <f t="shared" si="1"/>
        <v>13264.565933458405</v>
      </c>
      <c r="G57" s="36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29">
        <f t="shared" si="1"/>
        <v>12909.553219910855</v>
      </c>
      <c r="G58" s="36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29">
        <f t="shared" si="1"/>
        <v>12564.04206317358</v>
      </c>
      <c r="G59" s="36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29">
        <f t="shared" si="1"/>
        <v>12227.778163672583</v>
      </c>
      <c r="G60" s="36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29">
        <f t="shared" si="1"/>
        <v>11900.51402790519</v>
      </c>
      <c r="G61" s="36">
        <f t="shared" si="0"/>
        <v>0</v>
      </c>
    </row>
    <row r="62" spans="2:7" x14ac:dyDescent="0.25">
      <c r="B62" s="23">
        <v>1960</v>
      </c>
      <c r="C62" s="24">
        <v>0</v>
      </c>
      <c r="D62" s="20">
        <v>0</v>
      </c>
      <c r="E62" s="29">
        <f>E61/1.0275</f>
        <v>11582.008786282422</v>
      </c>
      <c r="G62" s="37">
        <f t="shared" si="0"/>
        <v>0</v>
      </c>
    </row>
  </sheetData>
  <mergeCells count="2">
    <mergeCell ref="N3:O3"/>
    <mergeCell ref="N17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J11"/>
  <sheetViews>
    <sheetView workbookViewId="0">
      <selection activeCell="G15" sqref="G15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8" width="10.85546875" style="1"/>
    <col min="9" max="9" width="47.28515625" style="1" bestFit="1" customWidth="1"/>
    <col min="10" max="16384" width="10.85546875" style="1"/>
  </cols>
  <sheetData>
    <row r="1" spans="2:10" ht="9.9499999999999993" customHeight="1" thickBot="1" x14ac:dyDescent="0.3">
      <c r="B1" s="3"/>
      <c r="E1" s="5"/>
    </row>
    <row r="2" spans="2:10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6.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5.75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5.75" thickBot="1" x14ac:dyDescent="0.3">
      <c r="I11" s="13" t="s">
        <v>12</v>
      </c>
      <c r="J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J11"/>
  <sheetViews>
    <sheetView workbookViewId="0">
      <selection activeCell="F20" sqref="F20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8" width="10.85546875" style="1"/>
    <col min="9" max="9" width="47.28515625" style="1" bestFit="1" customWidth="1"/>
    <col min="10" max="16384" width="10.85546875" style="1"/>
  </cols>
  <sheetData>
    <row r="1" spans="2:10" ht="9.9499999999999993" customHeight="1" thickBot="1" x14ac:dyDescent="0.3">
      <c r="B1" s="3"/>
      <c r="E1" s="5"/>
    </row>
    <row r="2" spans="2:10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6.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5.75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5.75" thickBot="1" x14ac:dyDescent="0.3">
      <c r="I11" s="13" t="s">
        <v>12</v>
      </c>
      <c r="J1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J11"/>
  <sheetViews>
    <sheetView workbookViewId="0">
      <selection activeCell="G15" sqref="G15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8" width="10.85546875" style="1"/>
    <col min="9" max="9" width="47.28515625" style="1" bestFit="1" customWidth="1"/>
    <col min="10" max="16384" width="10.85546875" style="1"/>
  </cols>
  <sheetData>
    <row r="1" spans="2:10" ht="9.9499999999999993" customHeight="1" thickBot="1" x14ac:dyDescent="0.3">
      <c r="B1" s="3"/>
      <c r="E1" s="5"/>
    </row>
    <row r="2" spans="2:10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6.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5.75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5.75" thickBot="1" x14ac:dyDescent="0.3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2020-04-09T17:22:27Z</dcterms:modified>
</cp:coreProperties>
</file>