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ATCR-TP2\"/>
    </mc:Choice>
  </mc:AlternateContent>
  <xr:revisionPtr revIDLastSave="0" documentId="8_{A5618068-F9EB-440D-B01B-E847059B1ECB}" xr6:coauthVersionLast="45" xr6:coauthVersionMax="45" xr10:uidLastSave="{00000000-0000-0000-0000-000000000000}"/>
  <bookViews>
    <workbookView xWindow="-120" yWindow="-120" windowWidth="20730" windowHeight="11160" xr2:uid="{47FD59A7-3964-46FC-BE03-C6B259F3D8B0}"/>
  </bookViews>
  <sheets>
    <sheet name="Feuil1" sheetId="5" r:id="rId1"/>
    <sheet name="QUESTION 1" sheetId="1" r:id="rId2"/>
    <sheet name="QUESTION 2" sheetId="2" r:id="rId3"/>
    <sheet name="QUESTION 3" sheetId="3" r:id="rId4"/>
    <sheet name="QUESTION 6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4" l="1"/>
  <c r="H17" i="4"/>
  <c r="J5" i="4"/>
  <c r="F24" i="4"/>
  <c r="H14" i="4"/>
  <c r="J11" i="3" l="1"/>
  <c r="J11" i="2"/>
  <c r="L11" i="1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P37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23" i="4"/>
  <c r="O4" i="4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H13" i="4"/>
  <c r="F6" i="4" s="1"/>
  <c r="J4" i="4"/>
  <c r="H15" i="4"/>
  <c r="F5" i="4"/>
  <c r="F9" i="4"/>
  <c r="F13" i="4"/>
  <c r="F17" i="4"/>
  <c r="F21" i="4"/>
  <c r="F38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3" i="4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4" i="4"/>
  <c r="J7" i="3"/>
  <c r="F4" i="3"/>
  <c r="F5" i="3"/>
  <c r="F6" i="3"/>
  <c r="F7" i="3"/>
  <c r="F8" i="3"/>
  <c r="F9" i="3"/>
  <c r="F10" i="3"/>
  <c r="F11" i="3"/>
  <c r="F12" i="3"/>
  <c r="F13" i="3"/>
  <c r="F14" i="3"/>
  <c r="F15" i="3"/>
  <c r="H14" i="3" s="1"/>
  <c r="H15" i="3" s="1"/>
  <c r="J5" i="3" s="1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J6" i="3"/>
  <c r="F3" i="3"/>
  <c r="F3" i="1"/>
  <c r="H13" i="3"/>
  <c r="D6" i="3"/>
  <c r="D5" i="3" s="1"/>
  <c r="D4" i="3" s="1"/>
  <c r="D3" i="3" s="1"/>
  <c r="D7" i="3"/>
  <c r="E6" i="3"/>
  <c r="E5" i="3" s="1"/>
  <c r="E4" i="3" s="1"/>
  <c r="E3" i="3" s="1"/>
  <c r="E7" i="3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J10" i="2"/>
  <c r="M7" i="2"/>
  <c r="J7" i="2"/>
  <c r="M6" i="2"/>
  <c r="M5" i="2"/>
  <c r="J6" i="2"/>
  <c r="J5" i="2"/>
  <c r="K5" i="2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I6" i="1"/>
  <c r="F6" i="1"/>
  <c r="F5" i="1"/>
  <c r="I4" i="1"/>
  <c r="I5" i="1" s="1"/>
  <c r="F4" i="1"/>
  <c r="I3" i="1"/>
  <c r="E5" i="2"/>
  <c r="E6" i="2" s="1"/>
  <c r="E4" i="2"/>
  <c r="L5" i="1"/>
  <c r="E5" i="1"/>
  <c r="E6" i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4" i="1"/>
  <c r="J10" i="4" l="1"/>
  <c r="J11" i="4" s="1"/>
  <c r="F40" i="4"/>
  <c r="F20" i="4"/>
  <c r="F16" i="4"/>
  <c r="F12" i="4"/>
  <c r="F8" i="4"/>
  <c r="F4" i="4"/>
  <c r="F39" i="4"/>
  <c r="F19" i="4"/>
  <c r="F15" i="4"/>
  <c r="F11" i="4"/>
  <c r="F7" i="4"/>
  <c r="F22" i="4"/>
  <c r="F18" i="4"/>
  <c r="F14" i="4"/>
  <c r="F10" i="4"/>
  <c r="J10" i="3"/>
  <c r="E7" i="2"/>
  <c r="E8" i="2" l="1"/>
  <c r="E9" i="2" l="1"/>
  <c r="E10" i="2" l="1"/>
  <c r="E11" i="2" l="1"/>
  <c r="E12" i="2" l="1"/>
  <c r="E13" i="2" l="1"/>
  <c r="E14" i="2" l="1"/>
  <c r="E15" i="2" l="1"/>
  <c r="E16" i="2" l="1"/>
  <c r="E17" i="2" l="1"/>
  <c r="E18" i="2" l="1"/>
  <c r="E19" i="2" l="1"/>
  <c r="E20" i="2" l="1"/>
  <c r="E21" i="2" l="1"/>
  <c r="E22" i="2" l="1"/>
  <c r="E23" i="2" l="1"/>
  <c r="E24" i="2" l="1"/>
  <c r="E25" i="2" l="1"/>
  <c r="E26" i="2" l="1"/>
  <c r="E27" i="2" l="1"/>
  <c r="E28" i="2" l="1"/>
  <c r="E29" i="2" l="1"/>
  <c r="E30" i="2" l="1"/>
  <c r="E31" i="2" l="1"/>
  <c r="E32" i="2" l="1"/>
  <c r="E33" i="2" l="1"/>
  <c r="E34" i="2" l="1"/>
  <c r="E35" i="2" l="1"/>
  <c r="E36" i="2" l="1"/>
  <c r="E37" i="2" l="1"/>
  <c r="E38" i="2" l="1"/>
  <c r="E39" i="2" l="1"/>
  <c r="E40" i="2" l="1"/>
  <c r="E41" i="2" l="1"/>
  <c r="E42" i="2" l="1"/>
  <c r="E43" i="2" l="1"/>
  <c r="E44" i="2" l="1"/>
  <c r="E45" i="2" l="1"/>
  <c r="E46" i="2" l="1"/>
  <c r="E47" i="2" l="1"/>
  <c r="E48" i="2" l="1"/>
  <c r="E49" i="2" l="1"/>
  <c r="E50" i="2" l="1"/>
  <c r="E51" i="2" l="1"/>
  <c r="E52" i="2" l="1"/>
  <c r="E53" i="2" l="1"/>
  <c r="E54" i="2" l="1"/>
  <c r="E55" i="2" l="1"/>
  <c r="E56" i="2" l="1"/>
  <c r="E57" i="2" l="1"/>
  <c r="E58" i="2" l="1"/>
  <c r="E59" i="2" l="1"/>
  <c r="E60" i="2" l="1"/>
  <c r="E61" i="2" l="1"/>
  <c r="E62" i="2" l="1"/>
</calcChain>
</file>

<file path=xl/sharedStrings.xml><?xml version="1.0" encoding="utf-8"?>
<sst xmlns="http://schemas.openxmlformats.org/spreadsheetml/2006/main" count="97" uniqueCount="37">
  <si>
    <t>Années</t>
  </si>
  <si>
    <t>Âge du client</t>
  </si>
  <si>
    <t>Salaire</t>
  </si>
  <si>
    <t>MGA</t>
  </si>
  <si>
    <t>RÉPONSE</t>
  </si>
  <si>
    <t>Montant</t>
  </si>
  <si>
    <t>RRQ</t>
  </si>
  <si>
    <t>PSV</t>
  </si>
  <si>
    <t>SRG</t>
  </si>
  <si>
    <t>Allocation</t>
  </si>
  <si>
    <t>Allocation au survivant</t>
  </si>
  <si>
    <t>TOTAL DE LA RENTE ANNUELLE</t>
  </si>
  <si>
    <t>POURCENTAGE DE REMPLACEMENT DE REVENU</t>
  </si>
  <si>
    <t>RCR</t>
  </si>
  <si>
    <t>Salaire ajusté</t>
  </si>
  <si>
    <t>mga moyen</t>
  </si>
  <si>
    <t>% réduction</t>
  </si>
  <si>
    <t>rev.ann.</t>
  </si>
  <si>
    <t xml:space="preserve">RRB </t>
  </si>
  <si>
    <t>mean 5 mei.</t>
  </si>
  <si>
    <t>si régime supplémentaire, ajouter</t>
  </si>
  <si>
    <t>si régime supplémentaire, ajouter RRQ</t>
  </si>
  <si>
    <t>enlever SRG</t>
  </si>
  <si>
    <t>aura droit</t>
  </si>
  <si>
    <t>Salaire moyen pendant l'union</t>
  </si>
  <si>
    <t>Générales:</t>
  </si>
  <si>
    <t>Est-ce qu'il faut prendre en compte le régime S1 de la RRQ, et si oui, comment?</t>
  </si>
  <si>
    <t>Le calcul du remplacement de revenu se fait avec la dernière année de salaire si j'ai compris?</t>
  </si>
  <si>
    <t>Question 4)</t>
  </si>
  <si>
    <t xml:space="preserve">On pourrait remplacer le point 3 ou 4 par le fait que le % de remplacement diminue en </t>
  </si>
  <si>
    <t>raison de la diminution de la SRG?</t>
  </si>
  <si>
    <t>Fuck les immobilisations vue qu'ils les vendent pas?</t>
  </si>
  <si>
    <t>Question 6)</t>
  </si>
  <si>
    <t>Est-ce qu'il fallait que je calcule le montant juste pour 60 ans.</t>
  </si>
  <si>
    <t>J'imagine qu'à 65 ans il aura pas de SRG parce qu'il gagne trop cher.</t>
  </si>
  <si>
    <t>Parce qu'il était marié, j'ai fait le partage des gains, est-ce que c'est legit?</t>
  </si>
  <si>
    <t>P.-S. Est-ce qui faut vraiment enlevé les virgules après chaque calcul.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</si>
</sst>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" xfId="0" applyFont="1" applyBorder="1"/>
    <xf numFmtId="164" fontId="2" fillId="0" borderId="5" xfId="1" applyFont="1" applyBorder="1"/>
    <xf numFmtId="164" fontId="2" fillId="0" borderId="6" xfId="1" applyFont="1" applyBorder="1"/>
    <xf numFmtId="9" fontId="2" fillId="2" borderId="11" xfId="2" applyFont="1" applyFill="1" applyBorder="1"/>
    <xf numFmtId="164" fontId="2" fillId="0" borderId="12" xfId="1" applyFont="1" applyBorder="1"/>
    <xf numFmtId="0" fontId="2" fillId="0" borderId="13" xfId="0" applyFont="1" applyBorder="1" applyAlignment="1">
      <alignment horizontal="center"/>
    </xf>
    <xf numFmtId="165" fontId="2" fillId="0" borderId="14" xfId="1" applyNumberFormat="1" applyFont="1" applyBorder="1" applyAlignment="1">
      <alignment horizontal="center"/>
    </xf>
    <xf numFmtId="165" fontId="2" fillId="0" borderId="16" xfId="1" applyNumberFormat="1" applyFont="1" applyBorder="1" applyAlignment="1">
      <alignment horizontal="center"/>
    </xf>
    <xf numFmtId="165" fontId="2" fillId="0" borderId="15" xfId="1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5" fontId="2" fillId="3" borderId="16" xfId="1" applyNumberFormat="1" applyFont="1" applyFill="1" applyBorder="1" applyAlignment="1">
      <alignment horizontal="center"/>
    </xf>
    <xf numFmtId="165" fontId="2" fillId="3" borderId="15" xfId="1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5" fontId="2" fillId="4" borderId="16" xfId="1" applyNumberFormat="1" applyFont="1" applyFill="1" applyBorder="1" applyAlignment="1">
      <alignment horizontal="center"/>
    </xf>
    <xf numFmtId="165" fontId="2" fillId="4" borderId="15" xfId="1" applyNumberFormat="1" applyFont="1" applyFill="1" applyBorder="1" applyAlignment="1">
      <alignment horizontal="center"/>
    </xf>
    <xf numFmtId="165" fontId="2" fillId="0" borderId="0" xfId="0" applyNumberFormat="1" applyFont="1"/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65" fontId="2" fillId="5" borderId="16" xfId="1" applyNumberFormat="1" applyFont="1" applyFill="1" applyBorder="1" applyAlignment="1">
      <alignment horizontal="center"/>
    </xf>
    <xf numFmtId="165" fontId="2" fillId="5" borderId="15" xfId="1" applyNumberFormat="1" applyFont="1" applyFill="1" applyBorder="1" applyAlignment="1">
      <alignment horizontal="center"/>
    </xf>
    <xf numFmtId="165" fontId="2" fillId="0" borderId="6" xfId="1" applyNumberFormat="1" applyFont="1" applyBorder="1"/>
    <xf numFmtId="165" fontId="2" fillId="2" borderId="6" xfId="1" applyNumberFormat="1" applyFont="1" applyFill="1" applyBorder="1"/>
    <xf numFmtId="1" fontId="2" fillId="0" borderId="0" xfId="0" applyNumberFormat="1" applyFont="1"/>
    <xf numFmtId="0" fontId="2" fillId="0" borderId="4" xfId="0" applyFont="1" applyFill="1" applyBorder="1" applyAlignment="1">
      <alignment horizontal="center"/>
    </xf>
    <xf numFmtId="165" fontId="2" fillId="0" borderId="15" xfId="1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6" borderId="0" xfId="0" applyFont="1" applyFill="1"/>
    <xf numFmtId="165" fontId="2" fillId="6" borderId="6" xfId="1" applyNumberFormat="1" applyFont="1" applyFill="1" applyBorder="1"/>
    <xf numFmtId="164" fontId="2" fillId="6" borderId="6" xfId="1" applyFont="1" applyFill="1" applyBorder="1"/>
    <xf numFmtId="165" fontId="2" fillId="6" borderId="5" xfId="1" applyNumberFormat="1" applyFont="1" applyFill="1" applyBorder="1"/>
    <xf numFmtId="164" fontId="2" fillId="0" borderId="6" xfId="1" applyFont="1" applyFill="1" applyBorder="1"/>
    <xf numFmtId="0" fontId="2" fillId="0" borderId="0" xfId="0" applyFont="1" applyFill="1"/>
    <xf numFmtId="0" fontId="2" fillId="0" borderId="17" xfId="0" applyFont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165" fontId="2" fillId="0" borderId="18" xfId="1" applyNumberFormat="1" applyFont="1" applyBorder="1" applyAlignment="1">
      <alignment horizontal="center"/>
    </xf>
    <xf numFmtId="165" fontId="2" fillId="0" borderId="19" xfId="1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165" fontId="2" fillId="7" borderId="16" xfId="1" applyNumberFormat="1" applyFont="1" applyFill="1" applyBorder="1" applyAlignment="1">
      <alignment horizontal="center"/>
    </xf>
    <xf numFmtId="165" fontId="2" fillId="7" borderId="15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3BFB1-9843-4EB2-B459-330A7FB0DD72}">
  <dimension ref="D4:J18"/>
  <sheetViews>
    <sheetView tabSelected="1" workbookViewId="0">
      <selection activeCell="M8" sqref="M8"/>
    </sheetView>
  </sheetViews>
  <sheetFormatPr baseColWidth="10" defaultRowHeight="15" x14ac:dyDescent="0.25"/>
  <cols>
    <col min="10" max="10" width="13.140625" customWidth="1"/>
  </cols>
  <sheetData>
    <row r="4" spans="4:10" x14ac:dyDescent="0.25">
      <c r="D4" s="57" t="s">
        <v>25</v>
      </c>
      <c r="E4" s="57"/>
      <c r="F4" s="57"/>
      <c r="G4" s="57"/>
      <c r="H4" s="57"/>
      <c r="I4" s="57"/>
      <c r="J4" s="57"/>
    </row>
    <row r="5" spans="4:10" x14ac:dyDescent="0.25">
      <c r="D5" s="57" t="s">
        <v>26</v>
      </c>
      <c r="E5" s="57"/>
      <c r="F5" s="57"/>
      <c r="G5" s="57"/>
      <c r="H5" s="57"/>
      <c r="I5" s="57"/>
      <c r="J5" s="57"/>
    </row>
    <row r="6" spans="4:10" x14ac:dyDescent="0.25">
      <c r="D6" s="57" t="s">
        <v>27</v>
      </c>
      <c r="E6" s="57"/>
      <c r="F6" s="57"/>
      <c r="G6" s="57"/>
      <c r="H6" s="57"/>
      <c r="I6" s="57"/>
      <c r="J6" s="57"/>
    </row>
    <row r="7" spans="4:10" x14ac:dyDescent="0.25">
      <c r="D7" s="57" t="s">
        <v>31</v>
      </c>
      <c r="E7" s="57"/>
      <c r="F7" s="57"/>
      <c r="G7" s="57"/>
      <c r="H7" s="57"/>
      <c r="I7" s="57"/>
      <c r="J7" s="57"/>
    </row>
    <row r="8" spans="4:10" x14ac:dyDescent="0.25">
      <c r="D8" s="57" t="s">
        <v>28</v>
      </c>
      <c r="E8" s="57"/>
      <c r="F8" s="57"/>
      <c r="G8" s="57"/>
      <c r="H8" s="57"/>
      <c r="I8" s="57"/>
      <c r="J8" s="57"/>
    </row>
    <row r="9" spans="4:10" x14ac:dyDescent="0.25">
      <c r="D9" s="57" t="s">
        <v>29</v>
      </c>
      <c r="E9" s="57"/>
      <c r="F9" s="57"/>
      <c r="G9" s="57"/>
      <c r="H9" s="57"/>
      <c r="I9" s="57"/>
      <c r="J9" s="57"/>
    </row>
    <row r="10" spans="4:10" x14ac:dyDescent="0.25">
      <c r="D10" s="57" t="s">
        <v>30</v>
      </c>
      <c r="E10" s="57"/>
      <c r="F10" s="57"/>
      <c r="G10" s="57"/>
      <c r="H10" s="57"/>
      <c r="I10" s="57"/>
      <c r="J10" s="57"/>
    </row>
    <row r="11" spans="4:10" x14ac:dyDescent="0.25">
      <c r="D11" s="57" t="s">
        <v>32</v>
      </c>
      <c r="E11" s="57"/>
      <c r="F11" s="57"/>
      <c r="G11" s="57"/>
      <c r="H11" s="57"/>
      <c r="I11" s="57"/>
      <c r="J11" s="57"/>
    </row>
    <row r="12" spans="4:10" x14ac:dyDescent="0.25">
      <c r="D12" s="57" t="s">
        <v>33</v>
      </c>
      <c r="E12" s="57"/>
      <c r="F12" s="57"/>
      <c r="G12" s="57"/>
      <c r="H12" s="57"/>
      <c r="I12" s="57"/>
      <c r="J12" s="57"/>
    </row>
    <row r="13" spans="4:10" x14ac:dyDescent="0.25">
      <c r="D13" s="57" t="s">
        <v>35</v>
      </c>
      <c r="E13" s="57"/>
      <c r="F13" s="57"/>
      <c r="G13" s="57"/>
      <c r="H13" s="57"/>
      <c r="I13" s="57"/>
      <c r="J13" s="57"/>
    </row>
    <row r="14" spans="4:10" x14ac:dyDescent="0.25">
      <c r="D14" s="57" t="s">
        <v>34</v>
      </c>
      <c r="E14" s="57"/>
      <c r="F14" s="57"/>
      <c r="G14" s="57"/>
      <c r="H14" s="57"/>
      <c r="I14" s="57"/>
      <c r="J14" s="57"/>
    </row>
    <row r="15" spans="4:10" x14ac:dyDescent="0.25">
      <c r="D15" s="57" t="s">
        <v>36</v>
      </c>
      <c r="E15" s="57"/>
      <c r="F15" s="57"/>
      <c r="G15" s="57"/>
      <c r="H15" s="57"/>
      <c r="I15" s="57"/>
      <c r="J15" s="57"/>
    </row>
    <row r="16" spans="4:10" x14ac:dyDescent="0.25">
      <c r="D16" s="57"/>
      <c r="E16" s="57"/>
      <c r="F16" s="57"/>
      <c r="G16" s="57"/>
      <c r="H16" s="57"/>
      <c r="I16" s="57"/>
      <c r="J16" s="57"/>
    </row>
    <row r="17" spans="4:10" x14ac:dyDescent="0.25">
      <c r="D17" s="57"/>
      <c r="E17" s="57"/>
      <c r="F17" s="57"/>
      <c r="G17" s="57"/>
      <c r="H17" s="57"/>
      <c r="I17" s="57"/>
      <c r="J17" s="57"/>
    </row>
    <row r="18" spans="4:10" x14ac:dyDescent="0.25">
      <c r="D18" s="57"/>
      <c r="E18" s="57"/>
      <c r="F18" s="57"/>
      <c r="G18" s="57"/>
      <c r="H18" s="57"/>
      <c r="I18" s="57"/>
      <c r="J18" s="57"/>
    </row>
  </sheetData>
  <mergeCells count="15">
    <mergeCell ref="D7:J7"/>
    <mergeCell ref="D14:J14"/>
    <mergeCell ref="D15:J15"/>
    <mergeCell ref="D16:J16"/>
    <mergeCell ref="D17:J17"/>
    <mergeCell ref="D18:J18"/>
    <mergeCell ref="D4:J4"/>
    <mergeCell ref="D5:J5"/>
    <mergeCell ref="D6:J6"/>
    <mergeCell ref="D8:J8"/>
    <mergeCell ref="D9:J9"/>
    <mergeCell ref="D10:J10"/>
    <mergeCell ref="D11:J11"/>
    <mergeCell ref="D12:J12"/>
    <mergeCell ref="D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7A01-C9B7-4676-858F-079C6C4177D4}">
  <dimension ref="B1:N62"/>
  <sheetViews>
    <sheetView topLeftCell="B1" workbookViewId="0">
      <selection activeCell="L13" sqref="L13"/>
    </sheetView>
  </sheetViews>
  <sheetFormatPr baseColWidth="10" defaultColWidth="10.85546875" defaultRowHeight="15" x14ac:dyDescent="0.25"/>
  <cols>
    <col min="1" max="1" width="2.5703125" style="1" customWidth="1"/>
    <col min="2" max="2" width="10.85546875" style="2"/>
    <col min="3" max="3" width="11.5703125" style="4" bestFit="1" customWidth="1"/>
    <col min="4" max="4" width="10.85546875" style="5"/>
    <col min="5" max="5" width="11.42578125" style="6" bestFit="1" customWidth="1"/>
    <col min="6" max="6" width="11.42578125" style="1" bestFit="1" customWidth="1"/>
    <col min="7" max="10" width="10.85546875" style="1"/>
    <col min="11" max="11" width="47.28515625" style="1" bestFit="1" customWidth="1"/>
    <col min="12" max="12" width="11.42578125" style="1" bestFit="1" customWidth="1"/>
    <col min="13" max="16384" width="10.85546875" style="1"/>
  </cols>
  <sheetData>
    <row r="1" spans="2:14" ht="9.9499999999999993" customHeight="1" thickBot="1" x14ac:dyDescent="0.3">
      <c r="B1" s="3"/>
      <c r="E1" s="5"/>
    </row>
    <row r="2" spans="2:14" ht="15.75" thickBot="1" x14ac:dyDescent="0.3">
      <c r="B2" s="7" t="s">
        <v>0</v>
      </c>
      <c r="C2" s="8" t="s">
        <v>1</v>
      </c>
      <c r="D2" s="9" t="s">
        <v>2</v>
      </c>
      <c r="E2" s="10" t="s">
        <v>3</v>
      </c>
      <c r="F2" s="1" t="s">
        <v>14</v>
      </c>
      <c r="K2" s="1" t="s">
        <v>4</v>
      </c>
    </row>
    <row r="3" spans="2:14" ht="16.5" thickTop="1" thickBot="1" x14ac:dyDescent="0.3">
      <c r="B3" s="2">
        <v>2019</v>
      </c>
      <c r="C3" s="4">
        <v>59</v>
      </c>
      <c r="D3" s="20">
        <v>47465.4</v>
      </c>
      <c r="E3" s="22">
        <v>57400</v>
      </c>
      <c r="F3" s="31">
        <f>D3*($I$3/E3)</f>
        <v>44991.767880938263</v>
      </c>
      <c r="H3" s="1" t="s">
        <v>15</v>
      </c>
      <c r="I3" s="31">
        <f>AVERAGE(E3:E7)</f>
        <v>54408.631895356535</v>
      </c>
      <c r="L3" s="14" t="s">
        <v>5</v>
      </c>
    </row>
    <row r="4" spans="2:14" x14ac:dyDescent="0.25">
      <c r="B4" s="2">
        <v>2018</v>
      </c>
      <c r="C4" s="4">
        <v>58</v>
      </c>
      <c r="D4" s="21">
        <v>46671</v>
      </c>
      <c r="E4" s="22">
        <f>E3/(1.0275)</f>
        <v>55863.746958637465</v>
      </c>
      <c r="F4" s="31">
        <f t="shared" ref="F4:F62" si="0">D4*($I$3/E4)</f>
        <v>45455.333690171778</v>
      </c>
      <c r="H4" s="1" t="s">
        <v>17</v>
      </c>
      <c r="I4" s="31">
        <f>AVERAGE(F3:F24,F32:F37,F44)</f>
        <v>47998.15722010727</v>
      </c>
      <c r="K4" s="11" t="s">
        <v>13</v>
      </c>
      <c r="L4" s="15">
        <v>0</v>
      </c>
      <c r="M4" s="47"/>
    </row>
    <row r="5" spans="2:14" x14ac:dyDescent="0.25">
      <c r="B5" s="2">
        <v>2017</v>
      </c>
      <c r="C5" s="4">
        <v>57</v>
      </c>
      <c r="D5" s="21">
        <v>46323.45</v>
      </c>
      <c r="E5" s="22">
        <f t="shared" ref="E5:E62" si="1">E4/(1.0275)</f>
        <v>54368.610178722593</v>
      </c>
      <c r="F5" s="31">
        <f t="shared" si="0"/>
        <v>46357.549528814736</v>
      </c>
      <c r="H5" s="1" t="s">
        <v>18</v>
      </c>
      <c r="I5" s="31">
        <f>I4*0.25</f>
        <v>11999.539305026818</v>
      </c>
      <c r="K5" s="12" t="s">
        <v>6</v>
      </c>
      <c r="L5" s="43">
        <f>I5*(1-I6/100)</f>
        <v>8039.6913343679671</v>
      </c>
      <c r="M5" s="42" t="s">
        <v>23</v>
      </c>
    </row>
    <row r="6" spans="2:14" x14ac:dyDescent="0.25">
      <c r="B6" s="2">
        <v>2016</v>
      </c>
      <c r="C6" s="4">
        <v>56</v>
      </c>
      <c r="D6" s="21">
        <v>45538.98</v>
      </c>
      <c r="E6" s="22">
        <f t="shared" si="1"/>
        <v>52913.489225034151</v>
      </c>
      <c r="F6" s="31">
        <f t="shared" si="0"/>
        <v>46825.745873091299</v>
      </c>
      <c r="H6" s="1" t="s">
        <v>16</v>
      </c>
      <c r="I6" s="1">
        <f>60*0.55</f>
        <v>33</v>
      </c>
      <c r="K6" s="12" t="s">
        <v>7</v>
      </c>
      <c r="L6" s="44">
        <v>0</v>
      </c>
      <c r="N6" s="31"/>
    </row>
    <row r="7" spans="2:14" x14ac:dyDescent="0.25">
      <c r="B7" s="2">
        <v>2015</v>
      </c>
      <c r="C7" s="4">
        <v>55</v>
      </c>
      <c r="D7" s="21">
        <v>44665.14</v>
      </c>
      <c r="E7" s="22">
        <f t="shared" si="1"/>
        <v>51497.313114388468</v>
      </c>
      <c r="F7" s="31">
        <f t="shared" si="0"/>
        <v>47190.21272850778</v>
      </c>
      <c r="K7" s="12" t="s">
        <v>8</v>
      </c>
      <c r="L7" s="44">
        <v>0</v>
      </c>
    </row>
    <row r="8" spans="2:14" x14ac:dyDescent="0.25">
      <c r="B8" s="2">
        <v>2014</v>
      </c>
      <c r="C8" s="4">
        <v>54</v>
      </c>
      <c r="D8" s="21">
        <v>43811.159999999996</v>
      </c>
      <c r="E8" s="22">
        <f t="shared" si="1"/>
        <v>50119.039527385365</v>
      </c>
      <c r="F8" s="31">
        <f t="shared" si="0"/>
        <v>47560.873069925779</v>
      </c>
      <c r="K8" s="12" t="s">
        <v>9</v>
      </c>
      <c r="L8" s="16">
        <v>0</v>
      </c>
    </row>
    <row r="9" spans="2:14" ht="15.75" thickBot="1" x14ac:dyDescent="0.3">
      <c r="B9" s="2">
        <v>2013</v>
      </c>
      <c r="C9" s="4">
        <v>53</v>
      </c>
      <c r="D9" s="21">
        <v>42699</v>
      </c>
      <c r="E9" s="22">
        <f t="shared" si="1"/>
        <v>48777.654041250957</v>
      </c>
      <c r="F9" s="31">
        <f t="shared" si="0"/>
        <v>47628.247380144974</v>
      </c>
      <c r="K9" s="13" t="s">
        <v>10</v>
      </c>
      <c r="L9" s="18">
        <v>0</v>
      </c>
    </row>
    <row r="10" spans="2:14" x14ac:dyDescent="0.25">
      <c r="B10" s="2">
        <v>2012</v>
      </c>
      <c r="C10" s="4">
        <v>52</v>
      </c>
      <c r="D10" s="21">
        <v>42291.87</v>
      </c>
      <c r="E10" s="22">
        <f t="shared" si="1"/>
        <v>47472.169383212604</v>
      </c>
      <c r="F10" s="31">
        <f t="shared" si="0"/>
        <v>48471.405812981044</v>
      </c>
      <c r="K10" s="11" t="s">
        <v>11</v>
      </c>
      <c r="L10" s="37">
        <v>8040</v>
      </c>
    </row>
    <row r="11" spans="2:14" ht="15.75" thickBot="1" x14ac:dyDescent="0.3">
      <c r="B11" s="2">
        <v>2011</v>
      </c>
      <c r="C11" s="4">
        <v>51</v>
      </c>
      <c r="D11" s="21">
        <v>41576.909999999996</v>
      </c>
      <c r="E11" s="22">
        <f t="shared" si="1"/>
        <v>46201.624703856542</v>
      </c>
      <c r="F11" s="31">
        <f t="shared" si="0"/>
        <v>48962.407838171595</v>
      </c>
      <c r="K11" s="13" t="s">
        <v>12</v>
      </c>
      <c r="L11" s="17">
        <f>L10/D3</f>
        <v>0.16938654261841257</v>
      </c>
    </row>
    <row r="12" spans="2:14" x14ac:dyDescent="0.25">
      <c r="B12" s="2">
        <v>2010</v>
      </c>
      <c r="C12" s="4">
        <v>50</v>
      </c>
      <c r="D12" s="21">
        <v>40812.300000000003</v>
      </c>
      <c r="E12" s="22">
        <f t="shared" si="1"/>
        <v>44965.084869933373</v>
      </c>
      <c r="F12" s="31">
        <f t="shared" si="0"/>
        <v>49383.681003294638</v>
      </c>
    </row>
    <row r="13" spans="2:14" x14ac:dyDescent="0.25">
      <c r="B13" s="2">
        <v>2009</v>
      </c>
      <c r="C13" s="4">
        <v>49</v>
      </c>
      <c r="D13" s="21">
        <v>40137.06</v>
      </c>
      <c r="E13" s="22">
        <f t="shared" si="1"/>
        <v>43761.639776090873</v>
      </c>
      <c r="F13" s="31">
        <f t="shared" si="0"/>
        <v>49902.209653829217</v>
      </c>
      <c r="K13" s="1" t="s">
        <v>20</v>
      </c>
      <c r="L13" s="31"/>
    </row>
    <row r="14" spans="2:14" x14ac:dyDescent="0.25">
      <c r="B14" s="2">
        <v>2008</v>
      </c>
      <c r="C14" s="4">
        <v>48</v>
      </c>
      <c r="D14" s="21">
        <v>39620.699999999997</v>
      </c>
      <c r="E14" s="22">
        <f t="shared" si="1"/>
        <v>42590.403675027614</v>
      </c>
      <c r="F14" s="31">
        <f t="shared" si="0"/>
        <v>50614.877900308013</v>
      </c>
    </row>
    <row r="15" spans="2:14" x14ac:dyDescent="0.25">
      <c r="B15" s="2">
        <v>2007</v>
      </c>
      <c r="C15" s="4">
        <v>47</v>
      </c>
      <c r="D15" s="21">
        <v>38766.720000000001</v>
      </c>
      <c r="E15" s="22">
        <f t="shared" si="1"/>
        <v>41450.514525574319</v>
      </c>
      <c r="F15" s="31">
        <f t="shared" si="0"/>
        <v>50885.838750420946</v>
      </c>
    </row>
    <row r="16" spans="2:14" x14ac:dyDescent="0.25">
      <c r="B16" s="2">
        <v>2006</v>
      </c>
      <c r="C16" s="4">
        <v>46</v>
      </c>
      <c r="D16" s="21">
        <v>37882.949999999997</v>
      </c>
      <c r="E16" s="22">
        <f t="shared" si="1"/>
        <v>40341.133358223182</v>
      </c>
      <c r="F16" s="31">
        <f t="shared" si="0"/>
        <v>51093.246770174039</v>
      </c>
    </row>
    <row r="17" spans="2:6" x14ac:dyDescent="0.25">
      <c r="B17" s="2">
        <v>2005</v>
      </c>
      <c r="C17" s="4">
        <v>45</v>
      </c>
      <c r="D17" s="21">
        <v>37336.800000000003</v>
      </c>
      <c r="E17" s="22">
        <f t="shared" si="1"/>
        <v>39261.443657638127</v>
      </c>
      <c r="F17" s="31">
        <f t="shared" si="0"/>
        <v>51741.454671530919</v>
      </c>
    </row>
    <row r="18" spans="2:6" x14ac:dyDescent="0.25">
      <c r="B18" s="2">
        <v>2004</v>
      </c>
      <c r="C18" s="4">
        <v>44</v>
      </c>
      <c r="D18" s="21">
        <v>36403.379999999997</v>
      </c>
      <c r="E18" s="22">
        <f t="shared" si="1"/>
        <v>38210.650761691606</v>
      </c>
      <c r="F18" s="31">
        <f t="shared" si="0"/>
        <v>51835.236058123053</v>
      </c>
    </row>
    <row r="19" spans="2:6" x14ac:dyDescent="0.25">
      <c r="B19" s="2">
        <v>2003</v>
      </c>
      <c r="C19" s="4">
        <v>43</v>
      </c>
      <c r="D19" s="21">
        <v>34755</v>
      </c>
      <c r="E19" s="22">
        <f t="shared" si="1"/>
        <v>37187.981276585502</v>
      </c>
      <c r="F19" s="31">
        <f t="shared" si="0"/>
        <v>50849.00918549511</v>
      </c>
    </row>
    <row r="20" spans="2:6" x14ac:dyDescent="0.25">
      <c r="B20" s="2">
        <v>2002</v>
      </c>
      <c r="C20" s="4">
        <v>42</v>
      </c>
      <c r="D20" s="21">
        <v>34546.47</v>
      </c>
      <c r="E20" s="22">
        <f t="shared" si="1"/>
        <v>36192.682507625788</v>
      </c>
      <c r="F20" s="31">
        <f t="shared" si="0"/>
        <v>51933.872796467651</v>
      </c>
    </row>
    <row r="21" spans="2:6" x14ac:dyDescent="0.25">
      <c r="B21" s="2">
        <v>2001</v>
      </c>
      <c r="C21" s="4">
        <v>41</v>
      </c>
      <c r="D21" s="21">
        <v>33920.879999999997</v>
      </c>
      <c r="E21" s="22">
        <f t="shared" si="1"/>
        <v>35224.021905231908</v>
      </c>
      <c r="F21" s="31">
        <f t="shared" si="0"/>
        <v>52395.73943180043</v>
      </c>
    </row>
    <row r="22" spans="2:6" x14ac:dyDescent="0.25">
      <c r="B22" s="2">
        <v>2000</v>
      </c>
      <c r="C22" s="4">
        <v>40</v>
      </c>
      <c r="D22" s="21">
        <v>32769</v>
      </c>
      <c r="E22" s="22">
        <f t="shared" si="1"/>
        <v>34281.286525773146</v>
      </c>
      <c r="F22" s="31">
        <f t="shared" si="0"/>
        <v>52008.446568611631</v>
      </c>
    </row>
    <row r="23" spans="2:6" x14ac:dyDescent="0.25">
      <c r="B23" s="2">
        <v>1999</v>
      </c>
      <c r="C23" s="4">
        <v>39</v>
      </c>
      <c r="D23" s="21">
        <v>32351.94</v>
      </c>
      <c r="E23" s="22">
        <f t="shared" si="1"/>
        <v>33363.782506835174</v>
      </c>
      <c r="F23" s="31">
        <f t="shared" si="0"/>
        <v>52758.550209348919</v>
      </c>
    </row>
    <row r="24" spans="2:6" x14ac:dyDescent="0.25">
      <c r="B24" s="2">
        <v>1998</v>
      </c>
      <c r="C24" s="4">
        <v>38</v>
      </c>
      <c r="D24" s="21">
        <v>31155.375</v>
      </c>
      <c r="E24" s="22">
        <f t="shared" si="1"/>
        <v>32470.834556530579</v>
      </c>
      <c r="F24" s="31">
        <f t="shared" si="0"/>
        <v>52204.427545145074</v>
      </c>
    </row>
    <row r="25" spans="2:6" x14ac:dyDescent="0.25">
      <c r="B25" s="27">
        <v>1997</v>
      </c>
      <c r="C25" s="28">
        <v>37</v>
      </c>
      <c r="D25" s="29">
        <v>0</v>
      </c>
      <c r="E25" s="30">
        <f t="shared" si="1"/>
        <v>31601.785456477446</v>
      </c>
      <c r="F25" s="31">
        <f t="shared" si="0"/>
        <v>0</v>
      </c>
    </row>
    <row r="26" spans="2:6" x14ac:dyDescent="0.25">
      <c r="B26" s="27">
        <v>1996</v>
      </c>
      <c r="C26" s="28">
        <v>36</v>
      </c>
      <c r="D26" s="29">
        <v>1492</v>
      </c>
      <c r="E26" s="30">
        <f t="shared" si="1"/>
        <v>30755.995578080237</v>
      </c>
      <c r="F26" s="31">
        <f t="shared" si="0"/>
        <v>2639.4098861728016</v>
      </c>
    </row>
    <row r="27" spans="2:6" x14ac:dyDescent="0.25">
      <c r="B27" s="27">
        <v>1995</v>
      </c>
      <c r="C27" s="28">
        <v>35</v>
      </c>
      <c r="D27" s="29">
        <v>1302</v>
      </c>
      <c r="E27" s="30">
        <f t="shared" si="1"/>
        <v>29932.842411756919</v>
      </c>
      <c r="F27" s="31">
        <f t="shared" si="0"/>
        <v>2366.6325353695747</v>
      </c>
    </row>
    <row r="28" spans="2:6" x14ac:dyDescent="0.25">
      <c r="B28" s="27">
        <v>1994</v>
      </c>
      <c r="C28" s="28">
        <v>34</v>
      </c>
      <c r="D28" s="29">
        <v>0</v>
      </c>
      <c r="E28" s="30">
        <f t="shared" si="1"/>
        <v>29131.720108765858</v>
      </c>
      <c r="F28" s="31">
        <f t="shared" si="0"/>
        <v>0</v>
      </c>
    </row>
    <row r="29" spans="2:6" x14ac:dyDescent="0.25">
      <c r="B29" s="27">
        <v>1993</v>
      </c>
      <c r="C29" s="28">
        <v>33</v>
      </c>
      <c r="D29" s="29">
        <v>0</v>
      </c>
      <c r="E29" s="30">
        <f t="shared" si="1"/>
        <v>28352.039035295238</v>
      </c>
      <c r="F29" s="31">
        <f t="shared" si="0"/>
        <v>0</v>
      </c>
    </row>
    <row r="30" spans="2:6" x14ac:dyDescent="0.25">
      <c r="B30" s="27">
        <v>1992</v>
      </c>
      <c r="C30" s="28">
        <v>32</v>
      </c>
      <c r="D30" s="29">
        <v>0</v>
      </c>
      <c r="E30" s="30">
        <f t="shared" si="1"/>
        <v>27593.225338486849</v>
      </c>
      <c r="F30" s="31">
        <f t="shared" si="0"/>
        <v>0</v>
      </c>
    </row>
    <row r="31" spans="2:6" x14ac:dyDescent="0.25">
      <c r="B31" s="27">
        <v>1991</v>
      </c>
      <c r="C31" s="28">
        <v>31</v>
      </c>
      <c r="D31" s="29">
        <v>0</v>
      </c>
      <c r="E31" s="30">
        <f t="shared" si="1"/>
        <v>26854.72052407479</v>
      </c>
      <c r="F31" s="31">
        <f t="shared" si="0"/>
        <v>0</v>
      </c>
    </row>
    <row r="32" spans="2:6" x14ac:dyDescent="0.25">
      <c r="B32" s="2">
        <v>1990</v>
      </c>
      <c r="C32" s="4">
        <v>30</v>
      </c>
      <c r="D32" s="21">
        <v>24854.79</v>
      </c>
      <c r="E32" s="22">
        <f t="shared" si="1"/>
        <v>26135.981045328259</v>
      </c>
      <c r="F32" s="31">
        <f t="shared" si="0"/>
        <v>51741.509821308646</v>
      </c>
    </row>
    <row r="33" spans="2:6" x14ac:dyDescent="0.25">
      <c r="B33" s="2">
        <v>1989</v>
      </c>
      <c r="C33" s="4">
        <v>29</v>
      </c>
      <c r="D33" s="21">
        <v>24825</v>
      </c>
      <c r="E33" s="22">
        <f t="shared" si="1"/>
        <v>25436.47790299587</v>
      </c>
      <c r="F33" s="31">
        <f t="shared" si="0"/>
        <v>53100.680524764924</v>
      </c>
    </row>
    <row r="34" spans="2:6" x14ac:dyDescent="0.25">
      <c r="B34" s="2">
        <v>1988</v>
      </c>
      <c r="C34" s="4">
        <v>28</v>
      </c>
      <c r="D34" s="21">
        <v>22789.35</v>
      </c>
      <c r="E34" s="22">
        <f t="shared" si="1"/>
        <v>24755.696255957049</v>
      </c>
      <c r="F34" s="31">
        <f t="shared" si="0"/>
        <v>50086.951401581886</v>
      </c>
    </row>
    <row r="35" spans="2:6" x14ac:dyDescent="0.25">
      <c r="B35" s="2">
        <v>1987</v>
      </c>
      <c r="C35" s="4">
        <v>27</v>
      </c>
      <c r="D35" s="21">
        <v>22243.200000000001</v>
      </c>
      <c r="E35" s="22">
        <f t="shared" si="1"/>
        <v>24093.135042293965</v>
      </c>
      <c r="F35" s="31">
        <f t="shared" si="0"/>
        <v>50230.992307573368</v>
      </c>
    </row>
    <row r="36" spans="2:6" x14ac:dyDescent="0.25">
      <c r="B36" s="2">
        <v>1986</v>
      </c>
      <c r="C36" s="4">
        <v>26</v>
      </c>
      <c r="D36" s="21">
        <v>20853</v>
      </c>
      <c r="E36" s="22">
        <f t="shared" si="1"/>
        <v>23448.306610505075</v>
      </c>
      <c r="F36" s="31">
        <f t="shared" si="0"/>
        <v>48386.573058779664</v>
      </c>
    </row>
    <row r="37" spans="2:6" x14ac:dyDescent="0.25">
      <c r="B37" s="2">
        <v>1985</v>
      </c>
      <c r="C37" s="4">
        <v>25</v>
      </c>
      <c r="D37" s="21">
        <v>19860</v>
      </c>
      <c r="E37" s="22">
        <f t="shared" si="1"/>
        <v>22820.736360588879</v>
      </c>
      <c r="F37" s="31">
        <f t="shared" si="0"/>
        <v>47349.717921805815</v>
      </c>
    </row>
    <row r="38" spans="2:6" x14ac:dyDescent="0.25">
      <c r="B38" s="32">
        <v>1984</v>
      </c>
      <c r="C38" s="33">
        <v>24</v>
      </c>
      <c r="D38" s="34">
        <v>0</v>
      </c>
      <c r="E38" s="35">
        <f t="shared" si="1"/>
        <v>22209.962394733699</v>
      </c>
      <c r="F38" s="31">
        <f t="shared" si="0"/>
        <v>0</v>
      </c>
    </row>
    <row r="39" spans="2:6" x14ac:dyDescent="0.25">
      <c r="B39" s="32">
        <v>1983</v>
      </c>
      <c r="C39" s="33">
        <v>23</v>
      </c>
      <c r="D39" s="34">
        <v>0</v>
      </c>
      <c r="E39" s="35">
        <f t="shared" si="1"/>
        <v>21615.535177356396</v>
      </c>
      <c r="F39" s="31">
        <f t="shared" si="0"/>
        <v>0</v>
      </c>
    </row>
    <row r="40" spans="2:6" x14ac:dyDescent="0.25">
      <c r="B40" s="32">
        <v>1982</v>
      </c>
      <c r="C40" s="33">
        <v>22</v>
      </c>
      <c r="D40" s="34">
        <v>0</v>
      </c>
      <c r="E40" s="35">
        <f t="shared" si="1"/>
        <v>21037.017204239801</v>
      </c>
      <c r="F40" s="31">
        <f t="shared" si="0"/>
        <v>0</v>
      </c>
    </row>
    <row r="41" spans="2:6" x14ac:dyDescent="0.25">
      <c r="B41" s="32">
        <v>1981</v>
      </c>
      <c r="C41" s="33">
        <v>21</v>
      </c>
      <c r="D41" s="34">
        <v>0</v>
      </c>
      <c r="E41" s="35">
        <f t="shared" si="1"/>
        <v>20473.982680525351</v>
      </c>
      <c r="F41" s="31">
        <f t="shared" si="0"/>
        <v>0</v>
      </c>
    </row>
    <row r="42" spans="2:6" x14ac:dyDescent="0.25">
      <c r="B42" s="32">
        <v>1980</v>
      </c>
      <c r="C42" s="33">
        <v>20</v>
      </c>
      <c r="D42" s="34">
        <v>0</v>
      </c>
      <c r="E42" s="35">
        <f t="shared" si="1"/>
        <v>19926.017207323941</v>
      </c>
      <c r="F42" s="31">
        <f t="shared" si="0"/>
        <v>0</v>
      </c>
    </row>
    <row r="43" spans="2:6" x14ac:dyDescent="0.25">
      <c r="B43" s="32">
        <v>1979</v>
      </c>
      <c r="C43" s="33">
        <v>19</v>
      </c>
      <c r="D43" s="34">
        <v>0</v>
      </c>
      <c r="E43" s="35">
        <f t="shared" si="1"/>
        <v>19392.717476714297</v>
      </c>
      <c r="F43" s="31">
        <f t="shared" si="0"/>
        <v>0</v>
      </c>
    </row>
    <row r="44" spans="2:6" x14ac:dyDescent="0.25">
      <c r="B44" s="23">
        <v>1978</v>
      </c>
      <c r="C44" s="24">
        <v>18</v>
      </c>
      <c r="D44" s="25">
        <v>0</v>
      </c>
      <c r="E44" s="26">
        <f t="shared" si="1"/>
        <v>18873.690974904424</v>
      </c>
      <c r="F44" s="31">
        <f t="shared" si="0"/>
        <v>0</v>
      </c>
    </row>
    <row r="45" spans="2:6" x14ac:dyDescent="0.25">
      <c r="B45" s="2">
        <v>1977</v>
      </c>
      <c r="C45" s="4">
        <v>17</v>
      </c>
      <c r="D45" s="21">
        <v>0</v>
      </c>
      <c r="E45" s="22">
        <f t="shared" si="1"/>
        <v>18368.555693337639</v>
      </c>
      <c r="F45" s="31">
        <f t="shared" si="0"/>
        <v>0</v>
      </c>
    </row>
    <row r="46" spans="2:6" x14ac:dyDescent="0.25">
      <c r="B46" s="2">
        <v>1976</v>
      </c>
      <c r="C46" s="4">
        <v>16</v>
      </c>
      <c r="D46" s="21">
        <v>0</v>
      </c>
      <c r="E46" s="22">
        <f t="shared" si="1"/>
        <v>17876.939847530546</v>
      </c>
      <c r="F46" s="31">
        <f t="shared" si="0"/>
        <v>0</v>
      </c>
    </row>
    <row r="47" spans="2:6" x14ac:dyDescent="0.25">
      <c r="B47" s="2">
        <v>1975</v>
      </c>
      <c r="C47" s="4">
        <v>15</v>
      </c>
      <c r="D47" s="21">
        <v>0</v>
      </c>
      <c r="E47" s="22">
        <f t="shared" si="1"/>
        <v>17398.481603436052</v>
      </c>
      <c r="F47" s="31">
        <f t="shared" si="0"/>
        <v>0</v>
      </c>
    </row>
    <row r="48" spans="2:6" x14ac:dyDescent="0.25">
      <c r="B48" s="2">
        <v>1974</v>
      </c>
      <c r="C48" s="4">
        <v>14</v>
      </c>
      <c r="D48" s="21">
        <v>0</v>
      </c>
      <c r="E48" s="22">
        <f t="shared" si="1"/>
        <v>16932.828811129977</v>
      </c>
      <c r="F48" s="31">
        <f t="shared" si="0"/>
        <v>0</v>
      </c>
    </row>
    <row r="49" spans="2:6" x14ac:dyDescent="0.25">
      <c r="B49" s="2">
        <v>1973</v>
      </c>
      <c r="C49" s="4">
        <v>13</v>
      </c>
      <c r="D49" s="21">
        <v>0</v>
      </c>
      <c r="E49" s="22">
        <f t="shared" si="1"/>
        <v>16479.638745625281</v>
      </c>
      <c r="F49" s="31">
        <f t="shared" si="0"/>
        <v>0</v>
      </c>
    </row>
    <row r="50" spans="2:6" x14ac:dyDescent="0.25">
      <c r="B50" s="2">
        <v>1972</v>
      </c>
      <c r="C50" s="4">
        <v>12</v>
      </c>
      <c r="D50" s="21">
        <v>0</v>
      </c>
      <c r="E50" s="22">
        <f t="shared" si="1"/>
        <v>16038.577854623143</v>
      </c>
      <c r="F50" s="31">
        <f t="shared" si="0"/>
        <v>0</v>
      </c>
    </row>
    <row r="51" spans="2:6" x14ac:dyDescent="0.25">
      <c r="B51" s="2">
        <v>1971</v>
      </c>
      <c r="C51" s="4">
        <v>11</v>
      </c>
      <c r="D51" s="21">
        <v>0</v>
      </c>
      <c r="E51" s="22">
        <f t="shared" si="1"/>
        <v>15609.321513015224</v>
      </c>
      <c r="F51" s="31">
        <f t="shared" si="0"/>
        <v>0</v>
      </c>
    </row>
    <row r="52" spans="2:6" x14ac:dyDescent="0.25">
      <c r="B52" s="2">
        <v>1970</v>
      </c>
      <c r="C52" s="4">
        <v>10</v>
      </c>
      <c r="D52" s="21">
        <v>0</v>
      </c>
      <c r="E52" s="22">
        <f t="shared" si="1"/>
        <v>15191.55378395642</v>
      </c>
      <c r="F52" s="31">
        <f t="shared" si="0"/>
        <v>0</v>
      </c>
    </row>
    <row r="53" spans="2:6" x14ac:dyDescent="0.25">
      <c r="B53" s="2">
        <v>1969</v>
      </c>
      <c r="C53" s="4">
        <v>9</v>
      </c>
      <c r="D53" s="21">
        <v>0</v>
      </c>
      <c r="E53" s="22">
        <f t="shared" si="1"/>
        <v>14784.967186332282</v>
      </c>
      <c r="F53" s="31">
        <f t="shared" si="0"/>
        <v>0</v>
      </c>
    </row>
    <row r="54" spans="2:6" x14ac:dyDescent="0.25">
      <c r="B54" s="2">
        <v>1968</v>
      </c>
      <c r="C54" s="4">
        <v>8</v>
      </c>
      <c r="D54" s="21">
        <v>0</v>
      </c>
      <c r="E54" s="22">
        <f t="shared" si="1"/>
        <v>14389.262468449908</v>
      </c>
      <c r="F54" s="31">
        <f t="shared" si="0"/>
        <v>0</v>
      </c>
    </row>
    <row r="55" spans="2:6" x14ac:dyDescent="0.25">
      <c r="B55" s="2">
        <v>1967</v>
      </c>
      <c r="C55" s="4">
        <v>7</v>
      </c>
      <c r="D55" s="21">
        <v>0</v>
      </c>
      <c r="E55" s="22">
        <f t="shared" si="1"/>
        <v>14004.148387785797</v>
      </c>
      <c r="F55" s="31">
        <f t="shared" si="0"/>
        <v>0</v>
      </c>
    </row>
    <row r="56" spans="2:6" x14ac:dyDescent="0.25">
      <c r="B56" s="2">
        <v>1966</v>
      </c>
      <c r="C56" s="4">
        <v>6</v>
      </c>
      <c r="D56" s="21">
        <v>0</v>
      </c>
      <c r="E56" s="22">
        <f t="shared" si="1"/>
        <v>13629.341496628513</v>
      </c>
      <c r="F56" s="31">
        <f t="shared" si="0"/>
        <v>0</v>
      </c>
    </row>
    <row r="57" spans="2:6" x14ac:dyDescent="0.25">
      <c r="B57" s="2">
        <v>1965</v>
      </c>
      <c r="C57" s="4">
        <v>5</v>
      </c>
      <c r="D57" s="21">
        <v>0</v>
      </c>
      <c r="E57" s="22">
        <f t="shared" si="1"/>
        <v>13264.565933458405</v>
      </c>
      <c r="F57" s="31">
        <f t="shared" si="0"/>
        <v>0</v>
      </c>
    </row>
    <row r="58" spans="2:6" x14ac:dyDescent="0.25">
      <c r="B58" s="2">
        <v>1964</v>
      </c>
      <c r="C58" s="4">
        <v>4</v>
      </c>
      <c r="D58" s="21">
        <v>0</v>
      </c>
      <c r="E58" s="22">
        <f t="shared" si="1"/>
        <v>12909.553219910855</v>
      </c>
      <c r="F58" s="31">
        <f t="shared" si="0"/>
        <v>0</v>
      </c>
    </row>
    <row r="59" spans="2:6" x14ac:dyDescent="0.25">
      <c r="B59" s="2">
        <v>1963</v>
      </c>
      <c r="C59" s="4">
        <v>3</v>
      </c>
      <c r="D59" s="21">
        <v>0</v>
      </c>
      <c r="E59" s="22">
        <f t="shared" si="1"/>
        <v>12564.04206317358</v>
      </c>
      <c r="F59" s="31">
        <f t="shared" si="0"/>
        <v>0</v>
      </c>
    </row>
    <row r="60" spans="2:6" x14ac:dyDescent="0.25">
      <c r="B60" s="2">
        <v>1962</v>
      </c>
      <c r="C60" s="4">
        <v>2</v>
      </c>
      <c r="D60" s="21">
        <v>0</v>
      </c>
      <c r="E60" s="22">
        <f t="shared" si="1"/>
        <v>12227.778163672583</v>
      </c>
      <c r="F60" s="31">
        <f t="shared" si="0"/>
        <v>0</v>
      </c>
    </row>
    <row r="61" spans="2:6" x14ac:dyDescent="0.25">
      <c r="B61" s="2">
        <v>1961</v>
      </c>
      <c r="C61" s="4">
        <v>1</v>
      </c>
      <c r="D61" s="21">
        <v>0</v>
      </c>
      <c r="E61" s="22">
        <f t="shared" si="1"/>
        <v>11900.51402790519</v>
      </c>
      <c r="F61" s="31">
        <f t="shared" si="0"/>
        <v>0</v>
      </c>
    </row>
    <row r="62" spans="2:6" x14ac:dyDescent="0.25">
      <c r="B62" s="19">
        <v>1960</v>
      </c>
      <c r="C62" s="3">
        <v>0</v>
      </c>
      <c r="D62" s="21">
        <v>0</v>
      </c>
      <c r="E62" s="22">
        <f t="shared" si="1"/>
        <v>11582.008786282422</v>
      </c>
      <c r="F62" s="31">
        <f t="shared" si="0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D372-2F5B-444E-901D-D02956C9F1AC}">
  <dimension ref="B1:M62"/>
  <sheetViews>
    <sheetView workbookViewId="0">
      <selection activeCell="J14" sqref="J14"/>
    </sheetView>
  </sheetViews>
  <sheetFormatPr baseColWidth="10" defaultColWidth="10.85546875" defaultRowHeight="15" x14ac:dyDescent="0.25"/>
  <cols>
    <col min="1" max="1" width="2.5703125" style="1" customWidth="1"/>
    <col min="2" max="2" width="10.85546875" style="2"/>
    <col min="3" max="3" width="11.5703125" style="4" bestFit="1" customWidth="1"/>
    <col min="4" max="4" width="10.85546875" style="5"/>
    <col min="5" max="5" width="10.85546875" style="6"/>
    <col min="6" max="8" width="10.85546875" style="1"/>
    <col min="9" max="9" width="47.28515625" style="1" bestFit="1" customWidth="1"/>
    <col min="10" max="10" width="11.42578125" style="1" bestFit="1" customWidth="1"/>
    <col min="11" max="16384" width="10.85546875" style="1"/>
  </cols>
  <sheetData>
    <row r="1" spans="2:13" ht="9.9499999999999993" customHeight="1" thickBot="1" x14ac:dyDescent="0.3">
      <c r="B1" s="3"/>
      <c r="E1" s="5"/>
    </row>
    <row r="2" spans="2:13" ht="15.75" thickBot="1" x14ac:dyDescent="0.3">
      <c r="B2" s="7" t="s">
        <v>0</v>
      </c>
      <c r="C2" s="8" t="s">
        <v>1</v>
      </c>
      <c r="D2" s="9" t="s">
        <v>2</v>
      </c>
      <c r="E2" s="10" t="s">
        <v>3</v>
      </c>
      <c r="F2" s="1" t="s">
        <v>14</v>
      </c>
      <c r="I2" s="1" t="s">
        <v>4</v>
      </c>
    </row>
    <row r="3" spans="2:13" ht="16.5" thickTop="1" thickBot="1" x14ac:dyDescent="0.3">
      <c r="B3" s="2">
        <v>2019</v>
      </c>
      <c r="C3" s="4">
        <v>59</v>
      </c>
      <c r="D3" s="20">
        <v>47465.4</v>
      </c>
      <c r="E3" s="22">
        <v>57400</v>
      </c>
      <c r="F3" s="31">
        <v>44991.767880938263</v>
      </c>
      <c r="J3" s="14" t="s">
        <v>5</v>
      </c>
      <c r="K3" s="1">
        <v>2020</v>
      </c>
      <c r="L3" s="1">
        <v>2019</v>
      </c>
      <c r="M3" s="1">
        <v>2025</v>
      </c>
    </row>
    <row r="4" spans="2:13" x14ac:dyDescent="0.25">
      <c r="B4" s="2">
        <v>2018</v>
      </c>
      <c r="C4" s="4">
        <v>58</v>
      </c>
      <c r="D4" s="21">
        <v>46671</v>
      </c>
      <c r="E4" s="22">
        <f>E3/(1.0275)</f>
        <v>55863.746958637465</v>
      </c>
      <c r="F4" s="31">
        <v>45455.333690171778</v>
      </c>
      <c r="I4" s="11" t="s">
        <v>13</v>
      </c>
      <c r="J4" s="15">
        <v>0</v>
      </c>
    </row>
    <row r="5" spans="2:13" x14ac:dyDescent="0.25">
      <c r="B5" s="2">
        <v>2017</v>
      </c>
      <c r="C5" s="4">
        <v>57</v>
      </c>
      <c r="D5" s="21">
        <v>46323.45</v>
      </c>
      <c r="E5" s="22">
        <f t="shared" ref="E5:E62" si="0">E4/(1.0275)</f>
        <v>54368.610178722593</v>
      </c>
      <c r="F5" s="31">
        <v>46357.549528814736</v>
      </c>
      <c r="I5" s="12" t="s">
        <v>6</v>
      </c>
      <c r="J5" s="36">
        <f>K5*(1.0275^5)</f>
        <v>9207.6441796249237</v>
      </c>
      <c r="K5" s="38">
        <f>'QUESTION 1'!L5</f>
        <v>8039.6913343679671</v>
      </c>
      <c r="M5" s="31">
        <f>J5</f>
        <v>9207.6441796249237</v>
      </c>
    </row>
    <row r="6" spans="2:13" x14ac:dyDescent="0.25">
      <c r="B6" s="2">
        <v>2016</v>
      </c>
      <c r="C6" s="4">
        <v>56</v>
      </c>
      <c r="D6" s="21">
        <v>45538.98</v>
      </c>
      <c r="E6" s="22">
        <f t="shared" si="0"/>
        <v>52913.489225034151</v>
      </c>
      <c r="F6" s="31">
        <v>46825.745873091299</v>
      </c>
      <c r="I6" s="12" t="s">
        <v>7</v>
      </c>
      <c r="J6" s="36">
        <f>L6*(1.0275)^6</f>
        <v>8493.2079687482928</v>
      </c>
      <c r="L6" s="1">
        <v>7217.4</v>
      </c>
      <c r="M6" s="31">
        <f>J6</f>
        <v>8493.2079687482928</v>
      </c>
    </row>
    <row r="7" spans="2:13" x14ac:dyDescent="0.25">
      <c r="B7" s="2">
        <v>2015</v>
      </c>
      <c r="C7" s="4">
        <v>55</v>
      </c>
      <c r="D7" s="21">
        <v>44665.14</v>
      </c>
      <c r="E7" s="22">
        <f t="shared" si="0"/>
        <v>51497.313114388468</v>
      </c>
      <c r="F7" s="31">
        <v>47190.21272850778</v>
      </c>
      <c r="I7" s="12" t="s">
        <v>8</v>
      </c>
      <c r="J7" s="36">
        <f>M7-(J5-3500)/2</f>
        <v>9831.5525589296885</v>
      </c>
      <c r="L7" s="1">
        <v>10779.84</v>
      </c>
      <c r="M7" s="38">
        <f>L7*1.0275^6</f>
        <v>12685.37464874215</v>
      </c>
    </row>
    <row r="8" spans="2:13" x14ac:dyDescent="0.25">
      <c r="B8" s="2">
        <v>2014</v>
      </c>
      <c r="C8" s="4">
        <v>54</v>
      </c>
      <c r="D8" s="21">
        <v>43811.159999999996</v>
      </c>
      <c r="E8" s="22">
        <f t="shared" si="0"/>
        <v>50119.039527385365</v>
      </c>
      <c r="F8" s="31">
        <v>47560.873069925779</v>
      </c>
      <c r="I8" s="12" t="s">
        <v>9</v>
      </c>
      <c r="J8" s="16">
        <v>0</v>
      </c>
    </row>
    <row r="9" spans="2:13" ht="15.75" thickBot="1" x14ac:dyDescent="0.3">
      <c r="B9" s="2">
        <v>2013</v>
      </c>
      <c r="C9" s="4">
        <v>53</v>
      </c>
      <c r="D9" s="21">
        <v>42699</v>
      </c>
      <c r="E9" s="22">
        <f t="shared" si="0"/>
        <v>48777.654041250957</v>
      </c>
      <c r="F9" s="31">
        <v>47628.247380144974</v>
      </c>
      <c r="I9" s="13" t="s">
        <v>10</v>
      </c>
      <c r="J9" s="18">
        <v>0</v>
      </c>
    </row>
    <row r="10" spans="2:13" x14ac:dyDescent="0.25">
      <c r="B10" s="2">
        <v>2012</v>
      </c>
      <c r="C10" s="4">
        <v>52</v>
      </c>
      <c r="D10" s="21">
        <v>42291.87</v>
      </c>
      <c r="E10" s="22">
        <f t="shared" si="0"/>
        <v>47472.169383212604</v>
      </c>
      <c r="F10" s="31">
        <v>48471.405812981044</v>
      </c>
      <c r="I10" s="11" t="s">
        <v>11</v>
      </c>
      <c r="J10" s="37">
        <f>SUM(J4:J9)</f>
        <v>27532.404707302907</v>
      </c>
    </row>
    <row r="11" spans="2:13" ht="15.75" thickBot="1" x14ac:dyDescent="0.3">
      <c r="B11" s="2">
        <v>2011</v>
      </c>
      <c r="C11" s="4">
        <v>51</v>
      </c>
      <c r="D11" s="21">
        <v>41576.909999999996</v>
      </c>
      <c r="E11" s="22">
        <f t="shared" si="0"/>
        <v>46201.624703856542</v>
      </c>
      <c r="F11" s="31">
        <v>48962.407838171595</v>
      </c>
      <c r="I11" s="13" t="s">
        <v>12</v>
      </c>
      <c r="J11" s="17">
        <f>J10/D3</f>
        <v>0.58005209494290377</v>
      </c>
    </row>
    <row r="12" spans="2:13" x14ac:dyDescent="0.25">
      <c r="B12" s="2">
        <v>2010</v>
      </c>
      <c r="C12" s="4">
        <v>50</v>
      </c>
      <c r="D12" s="21">
        <v>40812.300000000003</v>
      </c>
      <c r="E12" s="22">
        <f t="shared" si="0"/>
        <v>44965.084869933373</v>
      </c>
      <c r="F12" s="31">
        <v>49383.681003294638</v>
      </c>
    </row>
    <row r="13" spans="2:13" x14ac:dyDescent="0.25">
      <c r="B13" s="2">
        <v>2009</v>
      </c>
      <c r="C13" s="4">
        <v>49</v>
      </c>
      <c r="D13" s="21">
        <v>40137.06</v>
      </c>
      <c r="E13" s="22">
        <f t="shared" si="0"/>
        <v>43761.639776090873</v>
      </c>
      <c r="F13" s="31">
        <v>49902.209653829217</v>
      </c>
      <c r="I13" s="1" t="s">
        <v>21</v>
      </c>
      <c r="J13" s="38"/>
    </row>
    <row r="14" spans="2:13" x14ac:dyDescent="0.25">
      <c r="B14" s="2">
        <v>2008</v>
      </c>
      <c r="C14" s="4">
        <v>48</v>
      </c>
      <c r="D14" s="21">
        <v>39620.699999999997</v>
      </c>
      <c r="E14" s="22">
        <f t="shared" si="0"/>
        <v>42590.403675027614</v>
      </c>
      <c r="F14" s="31">
        <v>50614.877900308013</v>
      </c>
      <c r="I14" s="1" t="s">
        <v>22</v>
      </c>
      <c r="J14" s="38"/>
    </row>
    <row r="15" spans="2:13" x14ac:dyDescent="0.25">
      <c r="B15" s="2">
        <v>2007</v>
      </c>
      <c r="C15" s="4">
        <v>47</v>
      </c>
      <c r="D15" s="21">
        <v>38766.720000000001</v>
      </c>
      <c r="E15" s="22">
        <f t="shared" si="0"/>
        <v>41450.514525574319</v>
      </c>
      <c r="F15" s="31">
        <v>50885.838750420946</v>
      </c>
    </row>
    <row r="16" spans="2:13" x14ac:dyDescent="0.25">
      <c r="B16" s="2">
        <v>2006</v>
      </c>
      <c r="C16" s="4">
        <v>46</v>
      </c>
      <c r="D16" s="21">
        <v>37882.949999999997</v>
      </c>
      <c r="E16" s="22">
        <f t="shared" si="0"/>
        <v>40341.133358223182</v>
      </c>
      <c r="F16" s="31">
        <v>51093.246770174039</v>
      </c>
    </row>
    <row r="17" spans="2:6" x14ac:dyDescent="0.25">
      <c r="B17" s="2">
        <v>2005</v>
      </c>
      <c r="C17" s="4">
        <v>45</v>
      </c>
      <c r="D17" s="21">
        <v>37336.800000000003</v>
      </c>
      <c r="E17" s="22">
        <f t="shared" si="0"/>
        <v>39261.443657638127</v>
      </c>
      <c r="F17" s="31">
        <v>51741.454671530919</v>
      </c>
    </row>
    <row r="18" spans="2:6" x14ac:dyDescent="0.25">
      <c r="B18" s="2">
        <v>2004</v>
      </c>
      <c r="C18" s="4">
        <v>44</v>
      </c>
      <c r="D18" s="21">
        <v>36403.379999999997</v>
      </c>
      <c r="E18" s="22">
        <f t="shared" si="0"/>
        <v>38210.650761691606</v>
      </c>
      <c r="F18" s="31">
        <v>51835.236058123053</v>
      </c>
    </row>
    <row r="19" spans="2:6" x14ac:dyDescent="0.25">
      <c r="B19" s="2">
        <v>2003</v>
      </c>
      <c r="C19" s="4">
        <v>43</v>
      </c>
      <c r="D19" s="21">
        <v>34755</v>
      </c>
      <c r="E19" s="22">
        <f t="shared" si="0"/>
        <v>37187.981276585502</v>
      </c>
      <c r="F19" s="31">
        <v>50849.00918549511</v>
      </c>
    </row>
    <row r="20" spans="2:6" x14ac:dyDescent="0.25">
      <c r="B20" s="2">
        <v>2002</v>
      </c>
      <c r="C20" s="4">
        <v>42</v>
      </c>
      <c r="D20" s="21">
        <v>34546.47</v>
      </c>
      <c r="E20" s="22">
        <f t="shared" si="0"/>
        <v>36192.682507625788</v>
      </c>
      <c r="F20" s="31">
        <v>51933.872796467651</v>
      </c>
    </row>
    <row r="21" spans="2:6" x14ac:dyDescent="0.25">
      <c r="B21" s="2">
        <v>2001</v>
      </c>
      <c r="C21" s="4">
        <v>41</v>
      </c>
      <c r="D21" s="21">
        <v>33920.879999999997</v>
      </c>
      <c r="E21" s="22">
        <f t="shared" si="0"/>
        <v>35224.021905231908</v>
      </c>
      <c r="F21" s="31">
        <v>52395.73943180043</v>
      </c>
    </row>
    <row r="22" spans="2:6" x14ac:dyDescent="0.25">
      <c r="B22" s="2">
        <v>2000</v>
      </c>
      <c r="C22" s="4">
        <v>40</v>
      </c>
      <c r="D22" s="21">
        <v>32769</v>
      </c>
      <c r="E22" s="22">
        <f t="shared" si="0"/>
        <v>34281.286525773146</v>
      </c>
      <c r="F22" s="31">
        <v>52008.446568611631</v>
      </c>
    </row>
    <row r="23" spans="2:6" x14ac:dyDescent="0.25">
      <c r="B23" s="2">
        <v>1999</v>
      </c>
      <c r="C23" s="4">
        <v>39</v>
      </c>
      <c r="D23" s="21">
        <v>32351.94</v>
      </c>
      <c r="E23" s="22">
        <f t="shared" si="0"/>
        <v>33363.782506835174</v>
      </c>
      <c r="F23" s="31">
        <v>52758.550209348919</v>
      </c>
    </row>
    <row r="24" spans="2:6" x14ac:dyDescent="0.25">
      <c r="B24" s="2">
        <v>1998</v>
      </c>
      <c r="C24" s="4">
        <v>38</v>
      </c>
      <c r="D24" s="21">
        <v>31155.375</v>
      </c>
      <c r="E24" s="22">
        <f t="shared" si="0"/>
        <v>32470.834556530579</v>
      </c>
      <c r="F24" s="31">
        <v>52204.427545145074</v>
      </c>
    </row>
    <row r="25" spans="2:6" x14ac:dyDescent="0.25">
      <c r="B25" s="27">
        <v>1997</v>
      </c>
      <c r="C25" s="28">
        <v>37</v>
      </c>
      <c r="D25" s="29">
        <v>0</v>
      </c>
      <c r="E25" s="30">
        <f t="shared" si="0"/>
        <v>31601.785456477446</v>
      </c>
      <c r="F25" s="31">
        <v>0</v>
      </c>
    </row>
    <row r="26" spans="2:6" x14ac:dyDescent="0.25">
      <c r="B26" s="27">
        <v>1996</v>
      </c>
      <c r="C26" s="28">
        <v>36</v>
      </c>
      <c r="D26" s="29">
        <v>1492</v>
      </c>
      <c r="E26" s="30">
        <f t="shared" si="0"/>
        <v>30755.995578080237</v>
      </c>
      <c r="F26" s="31">
        <v>2639.4098861728016</v>
      </c>
    </row>
    <row r="27" spans="2:6" x14ac:dyDescent="0.25">
      <c r="B27" s="27">
        <v>1995</v>
      </c>
      <c r="C27" s="28">
        <v>35</v>
      </c>
      <c r="D27" s="29">
        <v>1302</v>
      </c>
      <c r="E27" s="30">
        <f t="shared" si="0"/>
        <v>29932.842411756919</v>
      </c>
      <c r="F27" s="31">
        <v>2366.6325353695747</v>
      </c>
    </row>
    <row r="28" spans="2:6" x14ac:dyDescent="0.25">
      <c r="B28" s="27">
        <v>1994</v>
      </c>
      <c r="C28" s="28">
        <v>34</v>
      </c>
      <c r="D28" s="29">
        <v>0</v>
      </c>
      <c r="E28" s="30">
        <f t="shared" si="0"/>
        <v>29131.720108765858</v>
      </c>
      <c r="F28" s="31">
        <v>0</v>
      </c>
    </row>
    <row r="29" spans="2:6" x14ac:dyDescent="0.25">
      <c r="B29" s="27">
        <v>1993</v>
      </c>
      <c r="C29" s="28">
        <v>33</v>
      </c>
      <c r="D29" s="29">
        <v>0</v>
      </c>
      <c r="E29" s="30">
        <f t="shared" si="0"/>
        <v>28352.039035295238</v>
      </c>
      <c r="F29" s="31">
        <v>0</v>
      </c>
    </row>
    <row r="30" spans="2:6" x14ac:dyDescent="0.25">
      <c r="B30" s="27">
        <v>1992</v>
      </c>
      <c r="C30" s="28">
        <v>32</v>
      </c>
      <c r="D30" s="29">
        <v>0</v>
      </c>
      <c r="E30" s="30">
        <f t="shared" si="0"/>
        <v>27593.225338486849</v>
      </c>
      <c r="F30" s="31">
        <v>0</v>
      </c>
    </row>
    <row r="31" spans="2:6" x14ac:dyDescent="0.25">
      <c r="B31" s="27">
        <v>1991</v>
      </c>
      <c r="C31" s="28">
        <v>31</v>
      </c>
      <c r="D31" s="29">
        <v>0</v>
      </c>
      <c r="E31" s="30">
        <f t="shared" si="0"/>
        <v>26854.72052407479</v>
      </c>
      <c r="F31" s="31">
        <v>0</v>
      </c>
    </row>
    <row r="32" spans="2:6" x14ac:dyDescent="0.25">
      <c r="B32" s="2">
        <v>1990</v>
      </c>
      <c r="C32" s="4">
        <v>30</v>
      </c>
      <c r="D32" s="21">
        <v>24854.79</v>
      </c>
      <c r="E32" s="22">
        <f t="shared" si="0"/>
        <v>26135.981045328259</v>
      </c>
      <c r="F32" s="31">
        <v>51741.509821308646</v>
      </c>
    </row>
    <row r="33" spans="2:6" x14ac:dyDescent="0.25">
      <c r="B33" s="2">
        <v>1989</v>
      </c>
      <c r="C33" s="4">
        <v>29</v>
      </c>
      <c r="D33" s="21">
        <v>24825</v>
      </c>
      <c r="E33" s="22">
        <f t="shared" si="0"/>
        <v>25436.47790299587</v>
      </c>
      <c r="F33" s="31">
        <v>53100.680524764924</v>
      </c>
    </row>
    <row r="34" spans="2:6" x14ac:dyDescent="0.25">
      <c r="B34" s="2">
        <v>1988</v>
      </c>
      <c r="C34" s="4">
        <v>28</v>
      </c>
      <c r="D34" s="21">
        <v>22789.35</v>
      </c>
      <c r="E34" s="22">
        <f t="shared" si="0"/>
        <v>24755.696255957049</v>
      </c>
      <c r="F34" s="31">
        <v>50086.951401581886</v>
      </c>
    </row>
    <row r="35" spans="2:6" x14ac:dyDescent="0.25">
      <c r="B35" s="2">
        <v>1987</v>
      </c>
      <c r="C35" s="4">
        <v>27</v>
      </c>
      <c r="D35" s="21">
        <v>22243.200000000001</v>
      </c>
      <c r="E35" s="22">
        <f t="shared" si="0"/>
        <v>24093.135042293965</v>
      </c>
      <c r="F35" s="31">
        <v>50230.992307573368</v>
      </c>
    </row>
    <row r="36" spans="2:6" x14ac:dyDescent="0.25">
      <c r="B36" s="2">
        <v>1986</v>
      </c>
      <c r="C36" s="4">
        <v>26</v>
      </c>
      <c r="D36" s="21">
        <v>20853</v>
      </c>
      <c r="E36" s="22">
        <f t="shared" si="0"/>
        <v>23448.306610505075</v>
      </c>
      <c r="F36" s="31">
        <v>48386.573058779664</v>
      </c>
    </row>
    <row r="37" spans="2:6" x14ac:dyDescent="0.25">
      <c r="B37" s="2">
        <v>1985</v>
      </c>
      <c r="C37" s="4">
        <v>25</v>
      </c>
      <c r="D37" s="21">
        <v>19860</v>
      </c>
      <c r="E37" s="22">
        <f t="shared" si="0"/>
        <v>22820.736360588879</v>
      </c>
      <c r="F37" s="31">
        <v>47349.717921805815</v>
      </c>
    </row>
    <row r="38" spans="2:6" x14ac:dyDescent="0.25">
      <c r="B38" s="32">
        <v>1984</v>
      </c>
      <c r="C38" s="33">
        <v>24</v>
      </c>
      <c r="D38" s="34">
        <v>0</v>
      </c>
      <c r="E38" s="35">
        <f t="shared" si="0"/>
        <v>22209.962394733699</v>
      </c>
      <c r="F38" s="31">
        <v>0</v>
      </c>
    </row>
    <row r="39" spans="2:6" x14ac:dyDescent="0.25">
      <c r="B39" s="32">
        <v>1983</v>
      </c>
      <c r="C39" s="33">
        <v>23</v>
      </c>
      <c r="D39" s="34">
        <v>0</v>
      </c>
      <c r="E39" s="35">
        <f t="shared" si="0"/>
        <v>21615.535177356396</v>
      </c>
      <c r="F39" s="31">
        <v>0</v>
      </c>
    </row>
    <row r="40" spans="2:6" x14ac:dyDescent="0.25">
      <c r="B40" s="32">
        <v>1982</v>
      </c>
      <c r="C40" s="33">
        <v>22</v>
      </c>
      <c r="D40" s="34">
        <v>0</v>
      </c>
      <c r="E40" s="35">
        <f t="shared" si="0"/>
        <v>21037.017204239801</v>
      </c>
      <c r="F40" s="31">
        <v>0</v>
      </c>
    </row>
    <row r="41" spans="2:6" x14ac:dyDescent="0.25">
      <c r="B41" s="32">
        <v>1981</v>
      </c>
      <c r="C41" s="33">
        <v>21</v>
      </c>
      <c r="D41" s="34">
        <v>0</v>
      </c>
      <c r="E41" s="35">
        <f t="shared" si="0"/>
        <v>20473.982680525351</v>
      </c>
      <c r="F41" s="31">
        <v>0</v>
      </c>
    </row>
    <row r="42" spans="2:6" x14ac:dyDescent="0.25">
      <c r="B42" s="32">
        <v>1980</v>
      </c>
      <c r="C42" s="33">
        <v>20</v>
      </c>
      <c r="D42" s="34">
        <v>0</v>
      </c>
      <c r="E42" s="35">
        <f t="shared" si="0"/>
        <v>19926.017207323941</v>
      </c>
      <c r="F42" s="31">
        <v>0</v>
      </c>
    </row>
    <row r="43" spans="2:6" x14ac:dyDescent="0.25">
      <c r="B43" s="32">
        <v>1979</v>
      </c>
      <c r="C43" s="33">
        <v>19</v>
      </c>
      <c r="D43" s="34">
        <v>0</v>
      </c>
      <c r="E43" s="35">
        <f t="shared" si="0"/>
        <v>19392.717476714297</v>
      </c>
      <c r="F43" s="31">
        <v>0</v>
      </c>
    </row>
    <row r="44" spans="2:6" x14ac:dyDescent="0.25">
      <c r="B44" s="23">
        <v>1978</v>
      </c>
      <c r="C44" s="24">
        <v>18</v>
      </c>
      <c r="D44" s="34">
        <v>0</v>
      </c>
      <c r="E44" s="26">
        <f t="shared" si="0"/>
        <v>18873.690974904424</v>
      </c>
      <c r="F44" s="31">
        <v>0</v>
      </c>
    </row>
    <row r="45" spans="2:6" x14ac:dyDescent="0.25">
      <c r="B45" s="2">
        <v>1977</v>
      </c>
      <c r="C45" s="4">
        <v>17</v>
      </c>
      <c r="D45" s="21">
        <v>0</v>
      </c>
      <c r="E45" s="22">
        <f t="shared" si="0"/>
        <v>18368.555693337639</v>
      </c>
      <c r="F45" s="31">
        <v>0</v>
      </c>
    </row>
    <row r="46" spans="2:6" x14ac:dyDescent="0.25">
      <c r="B46" s="2">
        <v>1976</v>
      </c>
      <c r="C46" s="4">
        <v>16</v>
      </c>
      <c r="D46" s="21">
        <v>0</v>
      </c>
      <c r="E46" s="22">
        <f t="shared" si="0"/>
        <v>17876.939847530546</v>
      </c>
      <c r="F46" s="31">
        <v>0</v>
      </c>
    </row>
    <row r="47" spans="2:6" x14ac:dyDescent="0.25">
      <c r="B47" s="2">
        <v>1975</v>
      </c>
      <c r="C47" s="4">
        <v>15</v>
      </c>
      <c r="D47" s="21">
        <v>0</v>
      </c>
      <c r="E47" s="22">
        <f t="shared" si="0"/>
        <v>17398.481603436052</v>
      </c>
      <c r="F47" s="31">
        <v>0</v>
      </c>
    </row>
    <row r="48" spans="2:6" x14ac:dyDescent="0.25">
      <c r="B48" s="2">
        <v>1974</v>
      </c>
      <c r="C48" s="4">
        <v>14</v>
      </c>
      <c r="D48" s="21">
        <v>0</v>
      </c>
      <c r="E48" s="22">
        <f t="shared" si="0"/>
        <v>16932.828811129977</v>
      </c>
      <c r="F48" s="31">
        <v>0</v>
      </c>
    </row>
    <row r="49" spans="2:6" x14ac:dyDescent="0.25">
      <c r="B49" s="2">
        <v>1973</v>
      </c>
      <c r="C49" s="4">
        <v>13</v>
      </c>
      <c r="D49" s="21">
        <v>0</v>
      </c>
      <c r="E49" s="22">
        <f t="shared" si="0"/>
        <v>16479.638745625281</v>
      </c>
      <c r="F49" s="31">
        <v>0</v>
      </c>
    </row>
    <row r="50" spans="2:6" x14ac:dyDescent="0.25">
      <c r="B50" s="2">
        <v>1972</v>
      </c>
      <c r="C50" s="4">
        <v>12</v>
      </c>
      <c r="D50" s="21">
        <v>0</v>
      </c>
      <c r="E50" s="22">
        <f t="shared" si="0"/>
        <v>16038.577854623143</v>
      </c>
      <c r="F50" s="31">
        <v>0</v>
      </c>
    </row>
    <row r="51" spans="2:6" x14ac:dyDescent="0.25">
      <c r="B51" s="2">
        <v>1971</v>
      </c>
      <c r="C51" s="4">
        <v>11</v>
      </c>
      <c r="D51" s="21">
        <v>0</v>
      </c>
      <c r="E51" s="22">
        <f t="shared" si="0"/>
        <v>15609.321513015224</v>
      </c>
      <c r="F51" s="31">
        <v>0</v>
      </c>
    </row>
    <row r="52" spans="2:6" x14ac:dyDescent="0.25">
      <c r="B52" s="2">
        <v>1970</v>
      </c>
      <c r="C52" s="4">
        <v>10</v>
      </c>
      <c r="D52" s="21">
        <v>0</v>
      </c>
      <c r="E52" s="22">
        <f t="shared" si="0"/>
        <v>15191.55378395642</v>
      </c>
      <c r="F52" s="31">
        <v>0</v>
      </c>
    </row>
    <row r="53" spans="2:6" x14ac:dyDescent="0.25">
      <c r="B53" s="2">
        <v>1969</v>
      </c>
      <c r="C53" s="4">
        <v>9</v>
      </c>
      <c r="D53" s="21">
        <v>0</v>
      </c>
      <c r="E53" s="22">
        <f t="shared" si="0"/>
        <v>14784.967186332282</v>
      </c>
      <c r="F53" s="31">
        <v>0</v>
      </c>
    </row>
    <row r="54" spans="2:6" x14ac:dyDescent="0.25">
      <c r="B54" s="2">
        <v>1968</v>
      </c>
      <c r="C54" s="4">
        <v>8</v>
      </c>
      <c r="D54" s="21">
        <v>0</v>
      </c>
      <c r="E54" s="22">
        <f t="shared" si="0"/>
        <v>14389.262468449908</v>
      </c>
      <c r="F54" s="31">
        <v>0</v>
      </c>
    </row>
    <row r="55" spans="2:6" x14ac:dyDescent="0.25">
      <c r="B55" s="2">
        <v>1967</v>
      </c>
      <c r="C55" s="4">
        <v>7</v>
      </c>
      <c r="D55" s="21">
        <v>0</v>
      </c>
      <c r="E55" s="22">
        <f t="shared" si="0"/>
        <v>14004.148387785797</v>
      </c>
      <c r="F55" s="31">
        <v>0</v>
      </c>
    </row>
    <row r="56" spans="2:6" x14ac:dyDescent="0.25">
      <c r="B56" s="2">
        <v>1966</v>
      </c>
      <c r="C56" s="4">
        <v>6</v>
      </c>
      <c r="D56" s="21">
        <v>0</v>
      </c>
      <c r="E56" s="22">
        <f t="shared" si="0"/>
        <v>13629.341496628513</v>
      </c>
      <c r="F56" s="31">
        <v>0</v>
      </c>
    </row>
    <row r="57" spans="2:6" x14ac:dyDescent="0.25">
      <c r="B57" s="2">
        <v>1965</v>
      </c>
      <c r="C57" s="4">
        <v>5</v>
      </c>
      <c r="D57" s="21">
        <v>0</v>
      </c>
      <c r="E57" s="22">
        <f t="shared" si="0"/>
        <v>13264.565933458405</v>
      </c>
      <c r="F57" s="31">
        <v>0</v>
      </c>
    </row>
    <row r="58" spans="2:6" x14ac:dyDescent="0.25">
      <c r="B58" s="2">
        <v>1964</v>
      </c>
      <c r="C58" s="4">
        <v>4</v>
      </c>
      <c r="D58" s="21">
        <v>0</v>
      </c>
      <c r="E58" s="22">
        <f t="shared" si="0"/>
        <v>12909.553219910855</v>
      </c>
      <c r="F58" s="31">
        <v>0</v>
      </c>
    </row>
    <row r="59" spans="2:6" x14ac:dyDescent="0.25">
      <c r="B59" s="2">
        <v>1963</v>
      </c>
      <c r="C59" s="4">
        <v>3</v>
      </c>
      <c r="D59" s="21">
        <v>0</v>
      </c>
      <c r="E59" s="22">
        <f t="shared" si="0"/>
        <v>12564.04206317358</v>
      </c>
      <c r="F59" s="31">
        <v>0</v>
      </c>
    </row>
    <row r="60" spans="2:6" x14ac:dyDescent="0.25">
      <c r="B60" s="2">
        <v>1962</v>
      </c>
      <c r="C60" s="4">
        <v>2</v>
      </c>
      <c r="D60" s="21">
        <v>0</v>
      </c>
      <c r="E60" s="22">
        <f t="shared" si="0"/>
        <v>12227.778163672583</v>
      </c>
      <c r="F60" s="31">
        <v>0</v>
      </c>
    </row>
    <row r="61" spans="2:6" x14ac:dyDescent="0.25">
      <c r="B61" s="2">
        <v>1961</v>
      </c>
      <c r="C61" s="4">
        <v>1</v>
      </c>
      <c r="D61" s="21">
        <v>0</v>
      </c>
      <c r="E61" s="22">
        <f t="shared" si="0"/>
        <v>11900.51402790519</v>
      </c>
      <c r="F61" s="31">
        <v>0</v>
      </c>
    </row>
    <row r="62" spans="2:6" x14ac:dyDescent="0.25">
      <c r="B62" s="19">
        <v>1960</v>
      </c>
      <c r="C62" s="3">
        <v>0</v>
      </c>
      <c r="D62" s="21">
        <v>0</v>
      </c>
      <c r="E62" s="22">
        <f t="shared" si="0"/>
        <v>11582.008786282422</v>
      </c>
      <c r="F62" s="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058D-9527-44EF-BE25-5C09CA35E4DB}">
  <dimension ref="B1:K67"/>
  <sheetViews>
    <sheetView workbookViewId="0">
      <selection activeCell="J14" sqref="J14"/>
    </sheetView>
  </sheetViews>
  <sheetFormatPr baseColWidth="10" defaultColWidth="10.85546875" defaultRowHeight="15" x14ac:dyDescent="0.25"/>
  <cols>
    <col min="1" max="1" width="2.5703125" style="1" customWidth="1"/>
    <col min="2" max="2" width="10.85546875" style="2"/>
    <col min="3" max="3" width="11.5703125" style="4" bestFit="1" customWidth="1"/>
    <col min="4" max="4" width="11" style="5" customWidth="1"/>
    <col min="5" max="5" width="11.42578125" style="6" bestFit="1" customWidth="1"/>
    <col min="6" max="8" width="10.85546875" style="1"/>
    <col min="9" max="9" width="47.28515625" style="1" bestFit="1" customWidth="1"/>
    <col min="10" max="10" width="10.42578125" style="1" customWidth="1"/>
    <col min="11" max="16384" width="10.85546875" style="1"/>
  </cols>
  <sheetData>
    <row r="1" spans="2:11" ht="9.9499999999999993" customHeight="1" thickBot="1" x14ac:dyDescent="0.3">
      <c r="B1" s="3"/>
      <c r="E1" s="5"/>
    </row>
    <row r="2" spans="2:11" ht="15.75" thickBot="1" x14ac:dyDescent="0.3">
      <c r="B2" s="7" t="s">
        <v>0</v>
      </c>
      <c r="C2" s="8" t="s">
        <v>1</v>
      </c>
      <c r="D2" s="9" t="s">
        <v>2</v>
      </c>
      <c r="E2" s="10" t="s">
        <v>3</v>
      </c>
      <c r="F2" s="1" t="s">
        <v>14</v>
      </c>
      <c r="I2" s="1" t="s">
        <v>4</v>
      </c>
    </row>
    <row r="3" spans="2:11" ht="16.5" thickTop="1" thickBot="1" x14ac:dyDescent="0.3">
      <c r="B3" s="2">
        <v>2024</v>
      </c>
      <c r="C3" s="4">
        <v>64</v>
      </c>
      <c r="D3" s="21">
        <f t="shared" ref="D3:D6" si="0">D4*1.0275</f>
        <v>54360.857384573552</v>
      </c>
      <c r="E3" s="22">
        <f t="shared" ref="E3:E6" si="1">E4*1.0275</f>
        <v>65738.689948352316</v>
      </c>
      <c r="F3" s="31">
        <f>D3*($H$13/E3)</f>
        <v>51527.872455631288</v>
      </c>
      <c r="J3" s="14" t="s">
        <v>5</v>
      </c>
    </row>
    <row r="4" spans="2:11" x14ac:dyDescent="0.25">
      <c r="B4" s="2">
        <v>2023</v>
      </c>
      <c r="C4" s="4">
        <v>63</v>
      </c>
      <c r="D4" s="21">
        <f t="shared" si="0"/>
        <v>52905.943926592263</v>
      </c>
      <c r="E4" s="22">
        <f t="shared" si="1"/>
        <v>63979.260290367209</v>
      </c>
      <c r="F4" s="31">
        <f t="shared" ref="F4:F67" si="2">D4*($H$13/E4)</f>
        <v>51527.872455631288</v>
      </c>
      <c r="I4" s="11" t="s">
        <v>13</v>
      </c>
      <c r="J4" s="15">
        <v>0</v>
      </c>
    </row>
    <row r="5" spans="2:11" x14ac:dyDescent="0.25">
      <c r="B5" s="2">
        <v>2022</v>
      </c>
      <c r="C5" s="4">
        <v>62</v>
      </c>
      <c r="D5" s="21">
        <f t="shared" si="0"/>
        <v>51489.969758240644</v>
      </c>
      <c r="E5" s="22">
        <f t="shared" si="1"/>
        <v>62266.919990625014</v>
      </c>
      <c r="F5" s="31">
        <f t="shared" si="2"/>
        <v>51527.872455631295</v>
      </c>
      <c r="I5" s="12" t="s">
        <v>6</v>
      </c>
      <c r="J5" s="43">
        <f>H15</f>
        <v>14028.777674840077</v>
      </c>
      <c r="K5" s="42" t="s">
        <v>23</v>
      </c>
    </row>
    <row r="6" spans="2:11" x14ac:dyDescent="0.25">
      <c r="B6" s="2">
        <v>2021</v>
      </c>
      <c r="C6" s="4">
        <v>61</v>
      </c>
      <c r="D6" s="21">
        <f t="shared" si="0"/>
        <v>50111.892708750012</v>
      </c>
      <c r="E6" s="22">
        <f t="shared" si="1"/>
        <v>60600.40875000001</v>
      </c>
      <c r="F6" s="31">
        <f t="shared" si="2"/>
        <v>51527.872455631295</v>
      </c>
      <c r="I6" s="12" t="s">
        <v>7</v>
      </c>
      <c r="J6" s="43">
        <f>'QUESTION 2'!J6</f>
        <v>8493.2079687482928</v>
      </c>
    </row>
    <row r="7" spans="2:11" x14ac:dyDescent="0.25">
      <c r="B7" s="2">
        <v>2020</v>
      </c>
      <c r="C7" s="4">
        <v>60</v>
      </c>
      <c r="D7" s="21">
        <f>D8*1.0275</f>
        <v>48770.698500000006</v>
      </c>
      <c r="E7" s="22">
        <f>E8*1.0275</f>
        <v>58978.500000000007</v>
      </c>
      <c r="F7" s="31">
        <f t="shared" si="2"/>
        <v>51527.872455631295</v>
      </c>
      <c r="I7" s="12" t="s">
        <v>8</v>
      </c>
      <c r="J7" s="43">
        <f>('QUESTION 2'!M7)-(J5-3500)/2</f>
        <v>7420.9858113221117</v>
      </c>
    </row>
    <row r="8" spans="2:11" x14ac:dyDescent="0.25">
      <c r="B8" s="2">
        <v>2019</v>
      </c>
      <c r="C8" s="4">
        <v>59</v>
      </c>
      <c r="D8" s="21">
        <v>47465.4</v>
      </c>
      <c r="E8" s="22">
        <v>57400</v>
      </c>
      <c r="F8" s="31">
        <f t="shared" si="2"/>
        <v>51527.872455631288</v>
      </c>
      <c r="I8" s="12" t="s">
        <v>9</v>
      </c>
      <c r="J8" s="16">
        <v>0</v>
      </c>
    </row>
    <row r="9" spans="2:11" ht="15.75" thickBot="1" x14ac:dyDescent="0.3">
      <c r="B9" s="2">
        <v>2018</v>
      </c>
      <c r="C9" s="4">
        <v>58</v>
      </c>
      <c r="D9" s="21">
        <v>46671</v>
      </c>
      <c r="E9" s="22">
        <f>E8/(1.0275)</f>
        <v>55863.746958637465</v>
      </c>
      <c r="F9" s="31">
        <f t="shared" si="2"/>
        <v>52058.782020158455</v>
      </c>
      <c r="I9" s="13" t="s">
        <v>10</v>
      </c>
      <c r="J9" s="18">
        <v>0</v>
      </c>
    </row>
    <row r="10" spans="2:11" x14ac:dyDescent="0.25">
      <c r="B10" s="2">
        <v>2017</v>
      </c>
      <c r="C10" s="4">
        <v>57</v>
      </c>
      <c r="D10" s="21">
        <v>46323.45</v>
      </c>
      <c r="E10" s="22">
        <f t="shared" ref="E10:E67" si="3">E9/(1.0275)</f>
        <v>54368.610178722593</v>
      </c>
      <c r="F10" s="31">
        <f t="shared" si="2"/>
        <v>53092.065770734102</v>
      </c>
      <c r="I10" s="11" t="s">
        <v>11</v>
      </c>
      <c r="J10" s="37">
        <f>SUM(J5:J7)</f>
        <v>29942.971454910483</v>
      </c>
    </row>
    <row r="11" spans="2:11" ht="15.75" thickBot="1" x14ac:dyDescent="0.3">
      <c r="B11" s="2">
        <v>2016</v>
      </c>
      <c r="C11" s="4">
        <v>56</v>
      </c>
      <c r="D11" s="21">
        <v>45538.98</v>
      </c>
      <c r="E11" s="22">
        <f t="shared" si="3"/>
        <v>52913.489225034151</v>
      </c>
      <c r="F11" s="31">
        <f t="shared" si="2"/>
        <v>53628.278563614738</v>
      </c>
      <c r="I11" s="13" t="s">
        <v>12</v>
      </c>
      <c r="J11" s="17">
        <f>J10/D3</f>
        <v>0.55081860175751496</v>
      </c>
    </row>
    <row r="12" spans="2:11" x14ac:dyDescent="0.25">
      <c r="B12" s="2">
        <v>2015</v>
      </c>
      <c r="C12" s="4">
        <v>55</v>
      </c>
      <c r="D12" s="21">
        <v>44665.14</v>
      </c>
      <c r="E12" s="22">
        <f t="shared" si="3"/>
        <v>51497.313114388468</v>
      </c>
      <c r="F12" s="31">
        <f t="shared" si="2"/>
        <v>54045.692737912206</v>
      </c>
    </row>
    <row r="13" spans="2:11" x14ac:dyDescent="0.25">
      <c r="B13" s="2">
        <v>2014</v>
      </c>
      <c r="C13" s="4">
        <v>54</v>
      </c>
      <c r="D13" s="21">
        <v>43811.159999999996</v>
      </c>
      <c r="E13" s="22">
        <f t="shared" si="3"/>
        <v>50119.039527385365</v>
      </c>
      <c r="F13" s="31">
        <f t="shared" si="2"/>
        <v>54470.200146633957</v>
      </c>
      <c r="G13" s="1" t="s">
        <v>15</v>
      </c>
      <c r="H13" s="31">
        <f>AVERAGE(E3:E7)</f>
        <v>62312.755795868907</v>
      </c>
      <c r="I13" s="1" t="s">
        <v>21</v>
      </c>
      <c r="J13" s="31"/>
    </row>
    <row r="14" spans="2:11" x14ac:dyDescent="0.25">
      <c r="B14" s="2">
        <v>2013</v>
      </c>
      <c r="C14" s="4">
        <v>53</v>
      </c>
      <c r="D14" s="21">
        <v>42699</v>
      </c>
      <c r="E14" s="22">
        <f t="shared" si="3"/>
        <v>48777.654041250957</v>
      </c>
      <c r="F14" s="31">
        <f t="shared" si="2"/>
        <v>54547.362148201624</v>
      </c>
      <c r="G14" s="1" t="s">
        <v>17</v>
      </c>
      <c r="H14" s="31">
        <f>AVERAGE(F3:F29,F37:F42)</f>
        <v>56115.11069936031</v>
      </c>
      <c r="I14" s="1" t="s">
        <v>22</v>
      </c>
      <c r="J14" s="31"/>
    </row>
    <row r="15" spans="2:11" x14ac:dyDescent="0.25">
      <c r="B15" s="2">
        <v>2012</v>
      </c>
      <c r="C15" s="4">
        <v>52</v>
      </c>
      <c r="D15" s="21">
        <v>42291.87</v>
      </c>
      <c r="E15" s="22">
        <f t="shared" si="3"/>
        <v>47472.169383212604</v>
      </c>
      <c r="F15" s="31">
        <f t="shared" si="2"/>
        <v>55513.009026138025</v>
      </c>
      <c r="G15" s="1" t="s">
        <v>18</v>
      </c>
      <c r="H15" s="31">
        <f>H14*0.25</f>
        <v>14028.777674840077</v>
      </c>
    </row>
    <row r="16" spans="2:11" x14ac:dyDescent="0.25">
      <c r="B16" s="2">
        <v>2011</v>
      </c>
      <c r="C16" s="4">
        <v>51</v>
      </c>
      <c r="D16" s="21">
        <v>41576.909999999996</v>
      </c>
      <c r="E16" s="22">
        <f t="shared" si="3"/>
        <v>46201.624703856542</v>
      </c>
      <c r="F16" s="31">
        <f t="shared" si="2"/>
        <v>56075.340557462318</v>
      </c>
    </row>
    <row r="17" spans="2:6" x14ac:dyDescent="0.25">
      <c r="B17" s="2">
        <v>2010</v>
      </c>
      <c r="C17" s="4">
        <v>50</v>
      </c>
      <c r="D17" s="21">
        <v>40812.300000000003</v>
      </c>
      <c r="E17" s="22">
        <f t="shared" si="3"/>
        <v>44965.084869933373</v>
      </c>
      <c r="F17" s="31">
        <f t="shared" si="2"/>
        <v>56557.813484040445</v>
      </c>
    </row>
    <row r="18" spans="2:6" x14ac:dyDescent="0.25">
      <c r="B18" s="2">
        <v>2009</v>
      </c>
      <c r="C18" s="4">
        <v>49</v>
      </c>
      <c r="D18" s="21">
        <v>40137.06</v>
      </c>
      <c r="E18" s="22">
        <f t="shared" si="3"/>
        <v>43761.639776090873</v>
      </c>
      <c r="F18" s="31">
        <f t="shared" si="2"/>
        <v>57151.670525622867</v>
      </c>
    </row>
    <row r="19" spans="2:6" x14ac:dyDescent="0.25">
      <c r="B19" s="2">
        <v>2008</v>
      </c>
      <c r="C19" s="4">
        <v>48</v>
      </c>
      <c r="D19" s="21">
        <v>39620.699999999997</v>
      </c>
      <c r="E19" s="22">
        <f t="shared" si="3"/>
        <v>42590.403675027614</v>
      </c>
      <c r="F19" s="31">
        <f t="shared" si="2"/>
        <v>57967.870471464419</v>
      </c>
    </row>
    <row r="20" spans="2:6" x14ac:dyDescent="0.25">
      <c r="B20" s="2">
        <v>2007</v>
      </c>
      <c r="C20" s="4">
        <v>47</v>
      </c>
      <c r="D20" s="21">
        <v>38766.720000000001</v>
      </c>
      <c r="E20" s="22">
        <f t="shared" si="3"/>
        <v>41450.514525574319</v>
      </c>
      <c r="F20" s="31">
        <f t="shared" si="2"/>
        <v>58278.194710379335</v>
      </c>
    </row>
    <row r="21" spans="2:6" x14ac:dyDescent="0.25">
      <c r="B21" s="2">
        <v>2006</v>
      </c>
      <c r="C21" s="4">
        <v>46</v>
      </c>
      <c r="D21" s="21">
        <v>37882.949999999997</v>
      </c>
      <c r="E21" s="22">
        <f t="shared" si="3"/>
        <v>40341.133358223182</v>
      </c>
      <c r="F21" s="31">
        <f t="shared" si="2"/>
        <v>58515.733586744311</v>
      </c>
    </row>
    <row r="22" spans="2:6" x14ac:dyDescent="0.25">
      <c r="B22" s="2">
        <v>2005</v>
      </c>
      <c r="C22" s="4">
        <v>45</v>
      </c>
      <c r="D22" s="21">
        <v>37336.800000000003</v>
      </c>
      <c r="E22" s="22">
        <f t="shared" si="3"/>
        <v>39261.443657638127</v>
      </c>
      <c r="F22" s="31">
        <f t="shared" si="2"/>
        <v>59258.108817569606</v>
      </c>
    </row>
    <row r="23" spans="2:6" x14ac:dyDescent="0.25">
      <c r="B23" s="2">
        <v>2004</v>
      </c>
      <c r="C23" s="4">
        <v>44</v>
      </c>
      <c r="D23" s="21">
        <v>36403.379999999997</v>
      </c>
      <c r="E23" s="22">
        <f t="shared" si="3"/>
        <v>38210.650761691606</v>
      </c>
      <c r="F23" s="31">
        <f t="shared" si="2"/>
        <v>59365.514139801453</v>
      </c>
    </row>
    <row r="24" spans="2:6" x14ac:dyDescent="0.25">
      <c r="B24" s="2">
        <v>2003</v>
      </c>
      <c r="C24" s="4">
        <v>43</v>
      </c>
      <c r="D24" s="21">
        <v>34755</v>
      </c>
      <c r="E24" s="22">
        <f t="shared" si="3"/>
        <v>37187.981276585502</v>
      </c>
      <c r="F24" s="31">
        <f t="shared" si="2"/>
        <v>58236.01479139689</v>
      </c>
    </row>
    <row r="25" spans="2:6" x14ac:dyDescent="0.25">
      <c r="B25" s="2">
        <v>2002</v>
      </c>
      <c r="C25" s="4">
        <v>42</v>
      </c>
      <c r="D25" s="21">
        <v>34546.47</v>
      </c>
      <c r="E25" s="22">
        <f t="shared" si="3"/>
        <v>36192.682507625788</v>
      </c>
      <c r="F25" s="31">
        <f t="shared" si="2"/>
        <v>59478.480166971349</v>
      </c>
    </row>
    <row r="26" spans="2:6" x14ac:dyDescent="0.25">
      <c r="B26" s="2">
        <v>2001</v>
      </c>
      <c r="C26" s="4">
        <v>41</v>
      </c>
      <c r="D26" s="21">
        <v>33920.879999999997</v>
      </c>
      <c r="E26" s="22">
        <f t="shared" si="3"/>
        <v>35224.021905231908</v>
      </c>
      <c r="F26" s="31">
        <f t="shared" si="2"/>
        <v>60007.443712923086</v>
      </c>
    </row>
    <row r="27" spans="2:6" x14ac:dyDescent="0.25">
      <c r="B27" s="2">
        <v>2000</v>
      </c>
      <c r="C27" s="4">
        <v>40</v>
      </c>
      <c r="D27" s="21">
        <v>32769</v>
      </c>
      <c r="E27" s="22">
        <f t="shared" si="3"/>
        <v>34281.286525773146</v>
      </c>
      <c r="F27" s="31">
        <f t="shared" si="2"/>
        <v>59563.88752037294</v>
      </c>
    </row>
    <row r="28" spans="2:6" x14ac:dyDescent="0.25">
      <c r="B28" s="2">
        <v>1999</v>
      </c>
      <c r="C28" s="4">
        <v>39</v>
      </c>
      <c r="D28" s="21">
        <v>32351.94</v>
      </c>
      <c r="E28" s="22">
        <f t="shared" si="3"/>
        <v>33363.782506835174</v>
      </c>
      <c r="F28" s="31">
        <f t="shared" si="2"/>
        <v>60422.961225382693</v>
      </c>
    </row>
    <row r="29" spans="2:6" x14ac:dyDescent="0.25">
      <c r="B29" s="2">
        <v>1998</v>
      </c>
      <c r="C29" s="4">
        <v>38</v>
      </c>
      <c r="D29" s="21">
        <v>31155.375</v>
      </c>
      <c r="E29" s="22">
        <f t="shared" si="3"/>
        <v>32470.834556530579</v>
      </c>
      <c r="F29" s="31">
        <f t="shared" si="2"/>
        <v>59788.339308737188</v>
      </c>
    </row>
    <row r="30" spans="2:6" x14ac:dyDescent="0.25">
      <c r="B30" s="27">
        <v>1997</v>
      </c>
      <c r="C30" s="28">
        <v>37</v>
      </c>
      <c r="D30" s="29">
        <v>0</v>
      </c>
      <c r="E30" s="30">
        <f t="shared" si="3"/>
        <v>31601.785456477446</v>
      </c>
      <c r="F30" s="31">
        <f t="shared" si="2"/>
        <v>0</v>
      </c>
    </row>
    <row r="31" spans="2:6" x14ac:dyDescent="0.25">
      <c r="B31" s="27">
        <v>1996</v>
      </c>
      <c r="C31" s="28">
        <v>36</v>
      </c>
      <c r="D31" s="29">
        <v>1492</v>
      </c>
      <c r="E31" s="30">
        <f t="shared" si="3"/>
        <v>30755.995578080237</v>
      </c>
      <c r="F31" s="31">
        <f t="shared" si="2"/>
        <v>3022.8457866503422</v>
      </c>
    </row>
    <row r="32" spans="2:6" x14ac:dyDescent="0.25">
      <c r="B32" s="27">
        <v>1995</v>
      </c>
      <c r="C32" s="28">
        <v>35</v>
      </c>
      <c r="D32" s="29">
        <v>1302</v>
      </c>
      <c r="E32" s="30">
        <f t="shared" si="3"/>
        <v>29932.842411756919</v>
      </c>
      <c r="F32" s="31">
        <f t="shared" si="2"/>
        <v>2710.4411579153898</v>
      </c>
    </row>
    <row r="33" spans="2:6" x14ac:dyDescent="0.25">
      <c r="B33" s="27">
        <v>1994</v>
      </c>
      <c r="C33" s="28">
        <v>34</v>
      </c>
      <c r="D33" s="29">
        <v>0</v>
      </c>
      <c r="E33" s="30">
        <f t="shared" si="3"/>
        <v>29131.720108765858</v>
      </c>
      <c r="F33" s="31">
        <f t="shared" si="2"/>
        <v>0</v>
      </c>
    </row>
    <row r="34" spans="2:6" x14ac:dyDescent="0.25">
      <c r="B34" s="27">
        <v>1993</v>
      </c>
      <c r="C34" s="28">
        <v>33</v>
      </c>
      <c r="D34" s="29">
        <v>0</v>
      </c>
      <c r="E34" s="30">
        <f t="shared" si="3"/>
        <v>28352.039035295238</v>
      </c>
      <c r="F34" s="31">
        <f t="shared" si="2"/>
        <v>0</v>
      </c>
    </row>
    <row r="35" spans="2:6" x14ac:dyDescent="0.25">
      <c r="B35" s="27">
        <v>1992</v>
      </c>
      <c r="C35" s="28">
        <v>32</v>
      </c>
      <c r="D35" s="29">
        <v>0</v>
      </c>
      <c r="E35" s="30">
        <f t="shared" si="3"/>
        <v>27593.225338486849</v>
      </c>
      <c r="F35" s="31">
        <f t="shared" si="2"/>
        <v>0</v>
      </c>
    </row>
    <row r="36" spans="2:6" x14ac:dyDescent="0.25">
      <c r="B36" s="27">
        <v>1991</v>
      </c>
      <c r="C36" s="28">
        <v>31</v>
      </c>
      <c r="D36" s="29">
        <v>0</v>
      </c>
      <c r="E36" s="30">
        <f t="shared" si="3"/>
        <v>26854.72052407479</v>
      </c>
      <c r="F36" s="31">
        <f t="shared" si="2"/>
        <v>0</v>
      </c>
    </row>
    <row r="37" spans="2:6" x14ac:dyDescent="0.25">
      <c r="B37" s="2">
        <v>1990</v>
      </c>
      <c r="C37" s="4">
        <v>30</v>
      </c>
      <c r="D37" s="21">
        <v>24854.79</v>
      </c>
      <c r="E37" s="22">
        <f t="shared" si="3"/>
        <v>26135.981045328259</v>
      </c>
      <c r="F37" s="31">
        <f t="shared" si="2"/>
        <v>59258.171979139981</v>
      </c>
    </row>
    <row r="38" spans="2:6" x14ac:dyDescent="0.25">
      <c r="B38" s="2">
        <v>1989</v>
      </c>
      <c r="C38" s="4">
        <v>29</v>
      </c>
      <c r="D38" s="21">
        <v>24825</v>
      </c>
      <c r="E38" s="22">
        <f t="shared" si="3"/>
        <v>25436.47790299587</v>
      </c>
      <c r="F38" s="31">
        <f t="shared" si="2"/>
        <v>60814.793955819347</v>
      </c>
    </row>
    <row r="39" spans="2:6" x14ac:dyDescent="0.25">
      <c r="B39" s="2">
        <v>1988</v>
      </c>
      <c r="C39" s="4">
        <v>28</v>
      </c>
      <c r="D39" s="21">
        <v>22789.35</v>
      </c>
      <c r="E39" s="22">
        <f t="shared" si="3"/>
        <v>24755.696255957049</v>
      </c>
      <c r="F39" s="31">
        <f t="shared" si="2"/>
        <v>57363.250324856825</v>
      </c>
    </row>
    <row r="40" spans="2:6" x14ac:dyDescent="0.25">
      <c r="B40" s="2">
        <v>1987</v>
      </c>
      <c r="C40" s="4">
        <v>27</v>
      </c>
      <c r="D40" s="21">
        <v>22243.200000000001</v>
      </c>
      <c r="E40" s="22">
        <f t="shared" si="3"/>
        <v>24093.135042293965</v>
      </c>
      <c r="F40" s="31">
        <f t="shared" si="2"/>
        <v>57528.216534941384</v>
      </c>
    </row>
    <row r="41" spans="2:6" x14ac:dyDescent="0.25">
      <c r="B41" s="2">
        <v>1986</v>
      </c>
      <c r="C41" s="4">
        <v>26</v>
      </c>
      <c r="D41" s="21">
        <v>20853</v>
      </c>
      <c r="E41" s="22">
        <f t="shared" si="3"/>
        <v>23448.306610505075</v>
      </c>
      <c r="F41" s="31">
        <f t="shared" si="2"/>
        <v>55415.852334049006</v>
      </c>
    </row>
    <row r="42" spans="2:6" x14ac:dyDescent="0.25">
      <c r="B42" s="2">
        <v>1985</v>
      </c>
      <c r="C42" s="4">
        <v>25</v>
      </c>
      <c r="D42" s="21">
        <v>19860</v>
      </c>
      <c r="E42" s="22">
        <f t="shared" si="3"/>
        <v>22820.736360588879</v>
      </c>
      <c r="F42" s="31">
        <f t="shared" si="2"/>
        <v>54228.369784033675</v>
      </c>
    </row>
    <row r="43" spans="2:6" x14ac:dyDescent="0.25">
      <c r="B43" s="32">
        <v>1984</v>
      </c>
      <c r="C43" s="33">
        <v>24</v>
      </c>
      <c r="D43" s="34">
        <v>0</v>
      </c>
      <c r="E43" s="35">
        <f t="shared" si="3"/>
        <v>22209.962394733699</v>
      </c>
      <c r="F43" s="31">
        <f t="shared" si="2"/>
        <v>0</v>
      </c>
    </row>
    <row r="44" spans="2:6" x14ac:dyDescent="0.25">
      <c r="B44" s="32">
        <v>1983</v>
      </c>
      <c r="C44" s="33">
        <v>23</v>
      </c>
      <c r="D44" s="34">
        <v>0</v>
      </c>
      <c r="E44" s="35">
        <f t="shared" si="3"/>
        <v>21615.535177356396</v>
      </c>
      <c r="F44" s="31">
        <f t="shared" si="2"/>
        <v>0</v>
      </c>
    </row>
    <row r="45" spans="2:6" x14ac:dyDescent="0.25">
      <c r="B45" s="32">
        <v>1982</v>
      </c>
      <c r="C45" s="33">
        <v>22</v>
      </c>
      <c r="D45" s="34">
        <v>0</v>
      </c>
      <c r="E45" s="35">
        <f t="shared" si="3"/>
        <v>21037.017204239801</v>
      </c>
      <c r="F45" s="31">
        <f t="shared" si="2"/>
        <v>0</v>
      </c>
    </row>
    <row r="46" spans="2:6" x14ac:dyDescent="0.25">
      <c r="B46" s="32">
        <v>1981</v>
      </c>
      <c r="C46" s="33">
        <v>21</v>
      </c>
      <c r="D46" s="34">
        <v>0</v>
      </c>
      <c r="E46" s="35">
        <f t="shared" si="3"/>
        <v>20473.982680525351</v>
      </c>
      <c r="F46" s="31">
        <f t="shared" si="2"/>
        <v>0</v>
      </c>
    </row>
    <row r="47" spans="2:6" x14ac:dyDescent="0.25">
      <c r="B47" s="32">
        <v>1980</v>
      </c>
      <c r="C47" s="33">
        <v>20</v>
      </c>
      <c r="D47" s="34">
        <v>0</v>
      </c>
      <c r="E47" s="35">
        <f t="shared" si="3"/>
        <v>19926.017207323941</v>
      </c>
      <c r="F47" s="31">
        <f t="shared" si="2"/>
        <v>0</v>
      </c>
    </row>
    <row r="48" spans="2:6" x14ac:dyDescent="0.25">
      <c r="B48" s="32">
        <v>1979</v>
      </c>
      <c r="C48" s="33">
        <v>19</v>
      </c>
      <c r="D48" s="34">
        <v>0</v>
      </c>
      <c r="E48" s="35">
        <f t="shared" si="3"/>
        <v>19392.717476714297</v>
      </c>
      <c r="F48" s="31">
        <f t="shared" si="2"/>
        <v>0</v>
      </c>
    </row>
    <row r="49" spans="2:6" x14ac:dyDescent="0.25">
      <c r="B49" s="23">
        <v>1978</v>
      </c>
      <c r="C49" s="24">
        <v>18</v>
      </c>
      <c r="D49" s="34">
        <v>0</v>
      </c>
      <c r="E49" s="26">
        <f t="shared" si="3"/>
        <v>18873.690974904424</v>
      </c>
      <c r="F49" s="31">
        <f t="shared" si="2"/>
        <v>0</v>
      </c>
    </row>
    <row r="50" spans="2:6" x14ac:dyDescent="0.25">
      <c r="B50" s="2">
        <v>1977</v>
      </c>
      <c r="C50" s="4">
        <v>17</v>
      </c>
      <c r="D50" s="21">
        <v>0</v>
      </c>
      <c r="E50" s="22">
        <f t="shared" si="3"/>
        <v>18368.555693337639</v>
      </c>
      <c r="F50" s="31">
        <f t="shared" si="2"/>
        <v>0</v>
      </c>
    </row>
    <row r="51" spans="2:6" x14ac:dyDescent="0.25">
      <c r="B51" s="2">
        <v>1976</v>
      </c>
      <c r="C51" s="4">
        <v>16</v>
      </c>
      <c r="D51" s="21">
        <v>0</v>
      </c>
      <c r="E51" s="22">
        <f t="shared" si="3"/>
        <v>17876.939847530546</v>
      </c>
      <c r="F51" s="31">
        <f t="shared" si="2"/>
        <v>0</v>
      </c>
    </row>
    <row r="52" spans="2:6" x14ac:dyDescent="0.25">
      <c r="B52" s="2">
        <v>1975</v>
      </c>
      <c r="C52" s="4">
        <v>15</v>
      </c>
      <c r="D52" s="21">
        <v>0</v>
      </c>
      <c r="E52" s="22">
        <f t="shared" si="3"/>
        <v>17398.481603436052</v>
      </c>
      <c r="F52" s="31">
        <f t="shared" si="2"/>
        <v>0</v>
      </c>
    </row>
    <row r="53" spans="2:6" x14ac:dyDescent="0.25">
      <c r="B53" s="2">
        <v>1974</v>
      </c>
      <c r="C53" s="4">
        <v>14</v>
      </c>
      <c r="D53" s="21">
        <v>0</v>
      </c>
      <c r="E53" s="22">
        <f t="shared" si="3"/>
        <v>16932.828811129977</v>
      </c>
      <c r="F53" s="31">
        <f t="shared" si="2"/>
        <v>0</v>
      </c>
    </row>
    <row r="54" spans="2:6" x14ac:dyDescent="0.25">
      <c r="B54" s="2">
        <v>1973</v>
      </c>
      <c r="C54" s="4">
        <v>13</v>
      </c>
      <c r="D54" s="21">
        <v>0</v>
      </c>
      <c r="E54" s="22">
        <f t="shared" si="3"/>
        <v>16479.638745625281</v>
      </c>
      <c r="F54" s="31">
        <f t="shared" si="2"/>
        <v>0</v>
      </c>
    </row>
    <row r="55" spans="2:6" x14ac:dyDescent="0.25">
      <c r="B55" s="2">
        <v>1972</v>
      </c>
      <c r="C55" s="4">
        <v>12</v>
      </c>
      <c r="D55" s="21">
        <v>0</v>
      </c>
      <c r="E55" s="22">
        <f t="shared" si="3"/>
        <v>16038.577854623143</v>
      </c>
      <c r="F55" s="31">
        <f t="shared" si="2"/>
        <v>0</v>
      </c>
    </row>
    <row r="56" spans="2:6" x14ac:dyDescent="0.25">
      <c r="B56" s="2">
        <v>1971</v>
      </c>
      <c r="C56" s="4">
        <v>11</v>
      </c>
      <c r="D56" s="21">
        <v>0</v>
      </c>
      <c r="E56" s="22">
        <f t="shared" si="3"/>
        <v>15609.321513015224</v>
      </c>
      <c r="F56" s="31">
        <f t="shared" si="2"/>
        <v>0</v>
      </c>
    </row>
    <row r="57" spans="2:6" x14ac:dyDescent="0.25">
      <c r="B57" s="2">
        <v>1970</v>
      </c>
      <c r="C57" s="4">
        <v>10</v>
      </c>
      <c r="D57" s="21">
        <v>0</v>
      </c>
      <c r="E57" s="22">
        <f t="shared" si="3"/>
        <v>15191.55378395642</v>
      </c>
      <c r="F57" s="31">
        <f t="shared" si="2"/>
        <v>0</v>
      </c>
    </row>
    <row r="58" spans="2:6" x14ac:dyDescent="0.25">
      <c r="B58" s="2">
        <v>1969</v>
      </c>
      <c r="C58" s="4">
        <v>9</v>
      </c>
      <c r="D58" s="21">
        <v>0</v>
      </c>
      <c r="E58" s="22">
        <f t="shared" si="3"/>
        <v>14784.967186332282</v>
      </c>
      <c r="F58" s="31">
        <f t="shared" si="2"/>
        <v>0</v>
      </c>
    </row>
    <row r="59" spans="2:6" x14ac:dyDescent="0.25">
      <c r="B59" s="2">
        <v>1968</v>
      </c>
      <c r="C59" s="4">
        <v>8</v>
      </c>
      <c r="D59" s="21">
        <v>0</v>
      </c>
      <c r="E59" s="22">
        <f t="shared" si="3"/>
        <v>14389.262468449908</v>
      </c>
      <c r="F59" s="31">
        <f t="shared" si="2"/>
        <v>0</v>
      </c>
    </row>
    <row r="60" spans="2:6" x14ac:dyDescent="0.25">
      <c r="B60" s="2">
        <v>1967</v>
      </c>
      <c r="C60" s="4">
        <v>7</v>
      </c>
      <c r="D60" s="21">
        <v>0</v>
      </c>
      <c r="E60" s="22">
        <f t="shared" si="3"/>
        <v>14004.148387785797</v>
      </c>
      <c r="F60" s="31">
        <f t="shared" si="2"/>
        <v>0</v>
      </c>
    </row>
    <row r="61" spans="2:6" x14ac:dyDescent="0.25">
      <c r="B61" s="2">
        <v>1966</v>
      </c>
      <c r="C61" s="4">
        <v>6</v>
      </c>
      <c r="D61" s="21">
        <v>0</v>
      </c>
      <c r="E61" s="22">
        <f t="shared" si="3"/>
        <v>13629.341496628513</v>
      </c>
      <c r="F61" s="31">
        <f t="shared" si="2"/>
        <v>0</v>
      </c>
    </row>
    <row r="62" spans="2:6" x14ac:dyDescent="0.25">
      <c r="B62" s="2">
        <v>1965</v>
      </c>
      <c r="C62" s="4">
        <v>5</v>
      </c>
      <c r="D62" s="21">
        <v>0</v>
      </c>
      <c r="E62" s="22">
        <f t="shared" si="3"/>
        <v>13264.565933458405</v>
      </c>
      <c r="F62" s="31">
        <f t="shared" si="2"/>
        <v>0</v>
      </c>
    </row>
    <row r="63" spans="2:6" x14ac:dyDescent="0.25">
      <c r="B63" s="2">
        <v>1964</v>
      </c>
      <c r="C63" s="4">
        <v>4</v>
      </c>
      <c r="D63" s="21">
        <v>0</v>
      </c>
      <c r="E63" s="22">
        <f t="shared" si="3"/>
        <v>12909.553219910855</v>
      </c>
      <c r="F63" s="31">
        <f t="shared" si="2"/>
        <v>0</v>
      </c>
    </row>
    <row r="64" spans="2:6" x14ac:dyDescent="0.25">
      <c r="B64" s="2">
        <v>1963</v>
      </c>
      <c r="C64" s="4">
        <v>3</v>
      </c>
      <c r="D64" s="21">
        <v>0</v>
      </c>
      <c r="E64" s="22">
        <f t="shared" si="3"/>
        <v>12564.04206317358</v>
      </c>
      <c r="F64" s="31">
        <f t="shared" si="2"/>
        <v>0</v>
      </c>
    </row>
    <row r="65" spans="2:6" x14ac:dyDescent="0.25">
      <c r="B65" s="2">
        <v>1962</v>
      </c>
      <c r="C65" s="4">
        <v>2</v>
      </c>
      <c r="D65" s="21">
        <v>0</v>
      </c>
      <c r="E65" s="22">
        <f t="shared" si="3"/>
        <v>12227.778163672583</v>
      </c>
      <c r="F65" s="31">
        <f t="shared" si="2"/>
        <v>0</v>
      </c>
    </row>
    <row r="66" spans="2:6" x14ac:dyDescent="0.25">
      <c r="B66" s="2">
        <v>1961</v>
      </c>
      <c r="C66" s="4">
        <v>1</v>
      </c>
      <c r="D66" s="21">
        <v>0</v>
      </c>
      <c r="E66" s="22">
        <f t="shared" si="3"/>
        <v>11900.51402790519</v>
      </c>
      <c r="F66" s="31">
        <f t="shared" si="2"/>
        <v>0</v>
      </c>
    </row>
    <row r="67" spans="2:6" x14ac:dyDescent="0.25">
      <c r="B67" s="19">
        <v>1960</v>
      </c>
      <c r="C67" s="3">
        <v>0</v>
      </c>
      <c r="D67" s="21">
        <v>0</v>
      </c>
      <c r="E67" s="22">
        <f t="shared" si="3"/>
        <v>11582.008786282422</v>
      </c>
      <c r="F67" s="31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BBD0-3540-47FD-9C64-4AC625E42B0E}">
  <dimension ref="B1:P62"/>
  <sheetViews>
    <sheetView topLeftCell="A2" zoomScaleNormal="100" workbookViewId="0">
      <selection activeCell="F24" sqref="F24"/>
    </sheetView>
  </sheetViews>
  <sheetFormatPr baseColWidth="10" defaultColWidth="10.85546875" defaultRowHeight="15" x14ac:dyDescent="0.25"/>
  <cols>
    <col min="1" max="1" width="2.5703125" style="1" customWidth="1"/>
    <col min="2" max="2" width="10.85546875" style="2"/>
    <col min="3" max="3" width="11.5703125" style="4" bestFit="1" customWidth="1"/>
    <col min="4" max="4" width="10.85546875" style="5"/>
    <col min="5" max="5" width="10.85546875" style="6"/>
    <col min="6" max="8" width="10.85546875" style="1"/>
    <col min="9" max="9" width="47.28515625" style="1" bestFit="1" customWidth="1"/>
    <col min="10" max="10" width="10.5703125" style="1" customWidth="1"/>
    <col min="11" max="16384" width="10.85546875" style="1"/>
  </cols>
  <sheetData>
    <row r="1" spans="2:16" ht="9.9499999999999993" customHeight="1" thickBot="1" x14ac:dyDescent="0.3">
      <c r="B1" s="3"/>
      <c r="E1" s="5"/>
    </row>
    <row r="2" spans="2:16" ht="15.75" thickBot="1" x14ac:dyDescent="0.3">
      <c r="B2" s="7" t="s">
        <v>0</v>
      </c>
      <c r="C2" s="8" t="s">
        <v>1</v>
      </c>
      <c r="D2" s="9" t="s">
        <v>2</v>
      </c>
      <c r="E2" s="10" t="s">
        <v>3</v>
      </c>
      <c r="F2" s="1" t="s">
        <v>14</v>
      </c>
      <c r="I2" s="1" t="s">
        <v>4</v>
      </c>
      <c r="L2" s="7" t="s">
        <v>0</v>
      </c>
      <c r="M2" s="8" t="s">
        <v>1</v>
      </c>
      <c r="N2" s="9" t="s">
        <v>2</v>
      </c>
      <c r="O2" s="10" t="s">
        <v>3</v>
      </c>
      <c r="P2" s="1" t="s">
        <v>24</v>
      </c>
    </row>
    <row r="3" spans="2:16" ht="16.5" thickTop="1" thickBot="1" x14ac:dyDescent="0.3">
      <c r="B3" s="2">
        <v>2019</v>
      </c>
      <c r="C3" s="39">
        <v>59</v>
      </c>
      <c r="D3" s="20">
        <v>48761</v>
      </c>
      <c r="E3" s="40">
        <v>57400</v>
      </c>
      <c r="F3" s="31">
        <f>D3*($H$13/E3)</f>
        <v>46219.848429433448</v>
      </c>
      <c r="J3" s="14" t="s">
        <v>5</v>
      </c>
      <c r="L3" s="2">
        <v>2019</v>
      </c>
      <c r="M3" s="39">
        <v>59</v>
      </c>
      <c r="N3" s="20">
        <v>49248</v>
      </c>
      <c r="O3" s="40">
        <v>57400</v>
      </c>
    </row>
    <row r="4" spans="2:16" x14ac:dyDescent="0.25">
      <c r="B4" s="2">
        <v>2018</v>
      </c>
      <c r="C4" s="39">
        <v>58</v>
      </c>
      <c r="D4" s="21">
        <v>47945</v>
      </c>
      <c r="E4" s="40">
        <f>E3/(1.0275)</f>
        <v>55863.746958637465</v>
      </c>
      <c r="F4" s="31">
        <f t="shared" ref="F4:F62" si="0">D4*($H$13/E4)</f>
        <v>46696.149081341428</v>
      </c>
      <c r="I4" s="11" t="s">
        <v>13</v>
      </c>
      <c r="J4" s="45">
        <f>H17*0.0135*35</f>
        <v>22392.720000000001</v>
      </c>
      <c r="L4" s="2">
        <v>2018</v>
      </c>
      <c r="M4" s="39">
        <v>58</v>
      </c>
      <c r="N4" s="21">
        <v>48424</v>
      </c>
      <c r="O4" s="40">
        <f>O3/(1.0275)</f>
        <v>55863.746958637465</v>
      </c>
    </row>
    <row r="5" spans="2:16" x14ac:dyDescent="0.25">
      <c r="B5" s="2">
        <v>2017</v>
      </c>
      <c r="C5" s="39">
        <v>57</v>
      </c>
      <c r="D5" s="21">
        <v>47588</v>
      </c>
      <c r="E5" s="40">
        <f t="shared" ref="E5:E62" si="1">E4/(1.0275)</f>
        <v>54368.610178722593</v>
      </c>
      <c r="F5" s="31">
        <f t="shared" si="0"/>
        <v>47623.030386925755</v>
      </c>
      <c r="I5" s="12" t="s">
        <v>6</v>
      </c>
      <c r="J5" s="43">
        <f>H14*(1-H15/100)</f>
        <v>8296.2433962419182</v>
      </c>
      <c r="K5" s="42" t="s">
        <v>23</v>
      </c>
      <c r="L5" s="2">
        <v>2017</v>
      </c>
      <c r="M5" s="39">
        <v>57</v>
      </c>
      <c r="N5" s="21">
        <v>48064</v>
      </c>
      <c r="O5" s="40">
        <f t="shared" ref="O5:O62" si="2">O4/(1.0275)</f>
        <v>54368.610178722593</v>
      </c>
    </row>
    <row r="6" spans="2:16" x14ac:dyDescent="0.25">
      <c r="B6" s="2">
        <v>2016</v>
      </c>
      <c r="C6" s="39">
        <v>56</v>
      </c>
      <c r="D6" s="21">
        <v>46782</v>
      </c>
      <c r="E6" s="40">
        <f t="shared" si="1"/>
        <v>52913.489225034151</v>
      </c>
      <c r="F6" s="31">
        <f t="shared" si="0"/>
        <v>48103.88909534111</v>
      </c>
      <c r="I6" s="12" t="s">
        <v>7</v>
      </c>
      <c r="J6" s="44">
        <v>0</v>
      </c>
      <c r="L6" s="2">
        <v>2016</v>
      </c>
      <c r="M6" s="39">
        <v>56</v>
      </c>
      <c r="N6" s="21">
        <v>47250</v>
      </c>
      <c r="O6" s="40">
        <f t="shared" si="2"/>
        <v>52913.489225034151</v>
      </c>
    </row>
    <row r="7" spans="2:16" x14ac:dyDescent="0.25">
      <c r="B7" s="2">
        <v>2015</v>
      </c>
      <c r="C7" s="39">
        <v>55</v>
      </c>
      <c r="D7" s="21">
        <v>45884</v>
      </c>
      <c r="E7" s="40">
        <f t="shared" si="1"/>
        <v>51497.313114388468</v>
      </c>
      <c r="F7" s="31">
        <f t="shared" si="0"/>
        <v>48477.979042153478</v>
      </c>
      <c r="I7" s="12" t="s">
        <v>8</v>
      </c>
      <c r="J7" s="46">
        <v>0</v>
      </c>
      <c r="L7" s="2">
        <v>2015</v>
      </c>
      <c r="M7" s="39">
        <v>55</v>
      </c>
      <c r="N7" s="21">
        <v>46343</v>
      </c>
      <c r="O7" s="40">
        <f t="shared" si="2"/>
        <v>51497.313114388468</v>
      </c>
    </row>
    <row r="8" spans="2:16" x14ac:dyDescent="0.25">
      <c r="B8" s="2">
        <v>2014</v>
      </c>
      <c r="C8" s="39">
        <v>54</v>
      </c>
      <c r="D8" s="21">
        <v>45007</v>
      </c>
      <c r="E8" s="40">
        <f t="shared" si="1"/>
        <v>50119.039527385365</v>
      </c>
      <c r="F8" s="31">
        <f t="shared" si="0"/>
        <v>48859.062719593581</v>
      </c>
      <c r="I8" s="12" t="s">
        <v>9</v>
      </c>
      <c r="J8" s="16">
        <v>0</v>
      </c>
      <c r="L8" s="2">
        <v>2014</v>
      </c>
      <c r="M8" s="39">
        <v>54</v>
      </c>
      <c r="N8" s="21">
        <v>45457</v>
      </c>
      <c r="O8" s="40">
        <f t="shared" si="2"/>
        <v>50119.039527385365</v>
      </c>
    </row>
    <row r="9" spans="2:16" ht="15.75" thickBot="1" x14ac:dyDescent="0.3">
      <c r="B9" s="2">
        <v>2013</v>
      </c>
      <c r="C9" s="39">
        <v>53</v>
      </c>
      <c r="D9" s="21">
        <v>43864</v>
      </c>
      <c r="E9" s="40">
        <f t="shared" si="1"/>
        <v>48777.654041250957</v>
      </c>
      <c r="F9" s="31">
        <f t="shared" si="0"/>
        <v>48927.737021538662</v>
      </c>
      <c r="I9" s="13" t="s">
        <v>10</v>
      </c>
      <c r="J9" s="18">
        <v>0</v>
      </c>
      <c r="L9" s="2">
        <v>2013</v>
      </c>
      <c r="M9" s="39">
        <v>53</v>
      </c>
      <c r="N9" s="21">
        <v>44303</v>
      </c>
      <c r="O9" s="40">
        <f t="shared" si="2"/>
        <v>48777.654041250957</v>
      </c>
    </row>
    <row r="10" spans="2:16" x14ac:dyDescent="0.25">
      <c r="B10" s="2">
        <v>2012</v>
      </c>
      <c r="C10" s="39">
        <v>52</v>
      </c>
      <c r="D10" s="21">
        <v>43446</v>
      </c>
      <c r="E10" s="40">
        <f t="shared" si="1"/>
        <v>47472.169383212604</v>
      </c>
      <c r="F10" s="31">
        <f t="shared" si="0"/>
        <v>49794.173134240089</v>
      </c>
      <c r="I10" s="11" t="s">
        <v>11</v>
      </c>
      <c r="J10" s="37">
        <f>SUM(J4:J5)</f>
        <v>30688.963396241918</v>
      </c>
      <c r="L10" s="2">
        <v>2012</v>
      </c>
      <c r="M10" s="39">
        <v>52</v>
      </c>
      <c r="N10" s="21">
        <v>43881</v>
      </c>
      <c r="O10" s="40">
        <f t="shared" si="2"/>
        <v>47472.169383212604</v>
      </c>
    </row>
    <row r="11" spans="2:16" ht="15.75" thickBot="1" x14ac:dyDescent="0.3">
      <c r="B11" s="2">
        <v>2011</v>
      </c>
      <c r="C11" s="39">
        <v>51</v>
      </c>
      <c r="D11" s="21">
        <v>42712</v>
      </c>
      <c r="E11" s="40">
        <f t="shared" si="1"/>
        <v>46201.624703856542</v>
      </c>
      <c r="F11" s="31">
        <f t="shared" si="0"/>
        <v>50299.129097953301</v>
      </c>
      <c r="I11" s="13" t="s">
        <v>12</v>
      </c>
      <c r="J11" s="17">
        <f>J10/D3</f>
        <v>0.62937518500937051</v>
      </c>
      <c r="L11" s="2">
        <v>2011</v>
      </c>
      <c r="M11" s="39">
        <v>51</v>
      </c>
      <c r="N11" s="21">
        <v>43139</v>
      </c>
      <c r="O11" s="40">
        <f t="shared" si="2"/>
        <v>46201.624703856542</v>
      </c>
    </row>
    <row r="12" spans="2:16" x14ac:dyDescent="0.25">
      <c r="B12" s="2">
        <v>2010</v>
      </c>
      <c r="C12" s="39">
        <v>50</v>
      </c>
      <c r="D12" s="21">
        <v>41926</v>
      </c>
      <c r="E12" s="40">
        <f t="shared" si="1"/>
        <v>44965.084869933373</v>
      </c>
      <c r="F12" s="31">
        <f t="shared" si="0"/>
        <v>50731.279779481454</v>
      </c>
      <c r="L12" s="2">
        <v>2010</v>
      </c>
      <c r="M12" s="39">
        <v>50</v>
      </c>
      <c r="N12" s="21">
        <v>42345</v>
      </c>
      <c r="O12" s="40">
        <f t="shared" si="2"/>
        <v>44965.084869933373</v>
      </c>
    </row>
    <row r="13" spans="2:16" x14ac:dyDescent="0.25">
      <c r="B13" s="2">
        <v>2009</v>
      </c>
      <c r="C13" s="39">
        <v>49</v>
      </c>
      <c r="D13" s="21">
        <v>41232</v>
      </c>
      <c r="E13" s="40">
        <f t="shared" si="1"/>
        <v>43761.639776090873</v>
      </c>
      <c r="F13" s="31">
        <f t="shared" si="0"/>
        <v>51263.543180459317</v>
      </c>
      <c r="G13" s="1" t="s">
        <v>15</v>
      </c>
      <c r="H13" s="31">
        <f>AVERAGE(E3:E7)</f>
        <v>54408.631895356535</v>
      </c>
      <c r="I13" s="1" t="s">
        <v>21</v>
      </c>
      <c r="J13" s="31"/>
      <c r="L13" s="2">
        <v>2009</v>
      </c>
      <c r="M13" s="39">
        <v>49</v>
      </c>
      <c r="N13" s="21">
        <v>41645</v>
      </c>
      <c r="O13" s="40">
        <f t="shared" si="2"/>
        <v>43761.639776090873</v>
      </c>
    </row>
    <row r="14" spans="2:16" x14ac:dyDescent="0.25">
      <c r="B14" s="2">
        <v>2008</v>
      </c>
      <c r="C14" s="39">
        <v>48</v>
      </c>
      <c r="D14" s="21">
        <v>40702</v>
      </c>
      <c r="E14" s="40">
        <f t="shared" si="1"/>
        <v>42590.403675027614</v>
      </c>
      <c r="F14" s="31">
        <f t="shared" si="0"/>
        <v>51996.223193894533</v>
      </c>
      <c r="G14" s="1" t="s">
        <v>18</v>
      </c>
      <c r="H14" s="31">
        <f>0.25*AVERAGE(F3:F38)</f>
        <v>12382.45283021182</v>
      </c>
      <c r="L14" s="2">
        <v>2008</v>
      </c>
      <c r="M14" s="39">
        <v>48</v>
      </c>
      <c r="N14" s="21">
        <v>41109</v>
      </c>
      <c r="O14" s="40">
        <f t="shared" si="2"/>
        <v>42590.403675027614</v>
      </c>
    </row>
    <row r="15" spans="2:16" x14ac:dyDescent="0.25">
      <c r="B15" s="2">
        <v>2007</v>
      </c>
      <c r="C15" s="39">
        <v>47</v>
      </c>
      <c r="D15" s="21">
        <v>39825</v>
      </c>
      <c r="E15" s="40">
        <f t="shared" si="1"/>
        <v>41450.514525574319</v>
      </c>
      <c r="F15" s="31">
        <f t="shared" si="0"/>
        <v>52274.954606309591</v>
      </c>
      <c r="G15" s="1" t="s">
        <v>16</v>
      </c>
      <c r="H15" s="1">
        <f>60*0.55</f>
        <v>33</v>
      </c>
      <c r="L15" s="2">
        <v>2007</v>
      </c>
      <c r="M15" s="39">
        <v>47</v>
      </c>
      <c r="N15" s="21">
        <v>40223</v>
      </c>
      <c r="O15" s="40">
        <f t="shared" si="2"/>
        <v>41450.514525574319</v>
      </c>
    </row>
    <row r="16" spans="2:16" x14ac:dyDescent="0.25">
      <c r="B16" s="2">
        <v>2006</v>
      </c>
      <c r="C16" s="39">
        <v>46</v>
      </c>
      <c r="D16" s="21">
        <v>38917</v>
      </c>
      <c r="E16" s="40">
        <f t="shared" si="1"/>
        <v>40341.133358223182</v>
      </c>
      <c r="F16" s="31">
        <f t="shared" si="0"/>
        <v>52487.883983556276</v>
      </c>
      <c r="L16" s="2">
        <v>2006</v>
      </c>
      <c r="M16" s="39">
        <v>46</v>
      </c>
      <c r="N16" s="21">
        <v>39306</v>
      </c>
      <c r="O16" s="40">
        <f t="shared" si="2"/>
        <v>40341.133358223182</v>
      </c>
    </row>
    <row r="17" spans="2:16" x14ac:dyDescent="0.25">
      <c r="B17" s="2">
        <v>2005</v>
      </c>
      <c r="C17" s="39">
        <v>45</v>
      </c>
      <c r="D17" s="21">
        <v>38356</v>
      </c>
      <c r="E17" s="40">
        <f t="shared" si="1"/>
        <v>39261.443657638127</v>
      </c>
      <c r="F17" s="31">
        <f t="shared" si="0"/>
        <v>53153.865231654549</v>
      </c>
      <c r="G17" s="1" t="s">
        <v>19</v>
      </c>
      <c r="H17" s="31">
        <f>AVERAGE(D3:D7)</f>
        <v>47392</v>
      </c>
      <c r="L17" s="2">
        <v>2005</v>
      </c>
      <c r="M17" s="39">
        <v>45</v>
      </c>
      <c r="N17" s="21">
        <v>38739</v>
      </c>
      <c r="O17" s="40">
        <f t="shared" si="2"/>
        <v>39261.443657638127</v>
      </c>
    </row>
    <row r="18" spans="2:16" x14ac:dyDescent="0.25">
      <c r="B18" s="2">
        <v>2004</v>
      </c>
      <c r="C18" s="39">
        <v>44</v>
      </c>
      <c r="D18" s="21">
        <v>37397</v>
      </c>
      <c r="E18" s="40">
        <f t="shared" si="1"/>
        <v>38210.650761691606</v>
      </c>
      <c r="F18" s="31">
        <f t="shared" si="0"/>
        <v>53250.064221114306</v>
      </c>
      <c r="L18" s="2">
        <v>2004</v>
      </c>
      <c r="M18" s="39">
        <v>44</v>
      </c>
      <c r="N18" s="21">
        <v>37771</v>
      </c>
      <c r="O18" s="40">
        <f t="shared" si="2"/>
        <v>38210.650761691606</v>
      </c>
    </row>
    <row r="19" spans="2:16" x14ac:dyDescent="0.25">
      <c r="B19" s="2">
        <v>2003</v>
      </c>
      <c r="C19" s="39">
        <v>43</v>
      </c>
      <c r="D19" s="21">
        <v>35704</v>
      </c>
      <c r="E19" s="40">
        <f t="shared" si="1"/>
        <v>37187.981276585502</v>
      </c>
      <c r="F19" s="31">
        <f t="shared" si="0"/>
        <v>52237.462925015607</v>
      </c>
      <c r="L19" s="2">
        <v>2003</v>
      </c>
      <c r="M19" s="39">
        <v>43</v>
      </c>
      <c r="N19" s="21">
        <v>36061</v>
      </c>
      <c r="O19" s="40">
        <f t="shared" si="2"/>
        <v>37187.981276585502</v>
      </c>
    </row>
    <row r="20" spans="2:16" x14ac:dyDescent="0.25">
      <c r="B20" s="2">
        <v>2002</v>
      </c>
      <c r="C20" s="39">
        <v>42</v>
      </c>
      <c r="D20" s="21">
        <v>35489</v>
      </c>
      <c r="E20" s="40">
        <f t="shared" si="1"/>
        <v>36192.682507625788</v>
      </c>
      <c r="F20" s="31">
        <f t="shared" si="0"/>
        <v>53350.78263202696</v>
      </c>
      <c r="L20" s="2">
        <v>2002</v>
      </c>
      <c r="M20" s="39">
        <v>42</v>
      </c>
      <c r="N20" s="21">
        <v>35844</v>
      </c>
      <c r="O20" s="40">
        <f t="shared" si="2"/>
        <v>36192.682507625788</v>
      </c>
    </row>
    <row r="21" spans="2:16" x14ac:dyDescent="0.25">
      <c r="B21" s="2">
        <v>2001</v>
      </c>
      <c r="C21" s="39">
        <v>41</v>
      </c>
      <c r="D21" s="21">
        <v>34847</v>
      </c>
      <c r="E21" s="40">
        <f t="shared" si="1"/>
        <v>35224.021905231908</v>
      </c>
      <c r="F21" s="31">
        <f t="shared" si="0"/>
        <v>53826.266652868369</v>
      </c>
      <c r="L21" s="2">
        <v>2001</v>
      </c>
      <c r="M21" s="39">
        <v>41</v>
      </c>
      <c r="N21" s="21">
        <v>35195</v>
      </c>
      <c r="O21" s="40">
        <f t="shared" si="2"/>
        <v>35224.021905231908</v>
      </c>
    </row>
    <row r="22" spans="2:16" x14ac:dyDescent="0.25">
      <c r="B22" s="2">
        <v>2000</v>
      </c>
      <c r="C22" s="39">
        <v>40</v>
      </c>
      <c r="D22" s="21">
        <v>33663</v>
      </c>
      <c r="E22" s="40">
        <f t="shared" si="1"/>
        <v>34281.286525773146</v>
      </c>
      <c r="F22" s="31">
        <f t="shared" si="0"/>
        <v>53427.334884774427</v>
      </c>
      <c r="L22" s="2">
        <v>2000</v>
      </c>
      <c r="M22" s="39">
        <v>40</v>
      </c>
      <c r="N22" s="21">
        <v>34000</v>
      </c>
      <c r="O22" s="40">
        <f t="shared" si="2"/>
        <v>34281.286525773146</v>
      </c>
    </row>
    <row r="23" spans="2:16" x14ac:dyDescent="0.25">
      <c r="B23" s="53">
        <v>1999</v>
      </c>
      <c r="C23" s="54">
        <v>39</v>
      </c>
      <c r="D23" s="55">
        <v>33235</v>
      </c>
      <c r="E23" s="56">
        <f t="shared" si="1"/>
        <v>33363.782506835174</v>
      </c>
      <c r="F23" s="31">
        <f>P23*($H$13/E23)</f>
        <v>54469.325040243748</v>
      </c>
      <c r="L23" s="53">
        <v>1999</v>
      </c>
      <c r="M23" s="54">
        <v>39</v>
      </c>
      <c r="N23" s="55">
        <v>33567</v>
      </c>
      <c r="O23" s="56">
        <f t="shared" si="2"/>
        <v>33363.782506835174</v>
      </c>
      <c r="P23" s="31">
        <f>AVERAGE(D23,N23)</f>
        <v>33401</v>
      </c>
    </row>
    <row r="24" spans="2:16" x14ac:dyDescent="0.25">
      <c r="B24" s="53">
        <v>1998</v>
      </c>
      <c r="C24" s="54">
        <v>38</v>
      </c>
      <c r="D24" s="55">
        <v>32006</v>
      </c>
      <c r="E24" s="56">
        <f t="shared" si="1"/>
        <v>32470.834556530579</v>
      </c>
      <c r="F24" s="31">
        <f>P24*($H$13/E24)</f>
        <v>53897.846404260468</v>
      </c>
      <c r="L24" s="53">
        <v>1998</v>
      </c>
      <c r="M24" s="54">
        <v>38</v>
      </c>
      <c r="N24" s="55">
        <v>32326</v>
      </c>
      <c r="O24" s="56">
        <f t="shared" si="2"/>
        <v>32470.834556530579</v>
      </c>
      <c r="P24" s="31">
        <f t="shared" ref="P24:P36" si="3">AVERAGE(D24,N24)</f>
        <v>32166</v>
      </c>
    </row>
    <row r="25" spans="2:16" x14ac:dyDescent="0.25">
      <c r="B25" s="53">
        <v>1997</v>
      </c>
      <c r="C25" s="54">
        <v>37</v>
      </c>
      <c r="D25" s="55">
        <v>31317</v>
      </c>
      <c r="E25" s="56">
        <f t="shared" si="1"/>
        <v>31601.785456477446</v>
      </c>
      <c r="F25" s="31">
        <f t="shared" ref="F24:F37" si="4">P25*($H$13/E25)</f>
        <v>54187.763483075782</v>
      </c>
      <c r="L25" s="53">
        <v>1997</v>
      </c>
      <c r="M25" s="54">
        <v>37</v>
      </c>
      <c r="N25" s="55">
        <v>31630</v>
      </c>
      <c r="O25" s="56">
        <f t="shared" si="2"/>
        <v>31601.785456477446</v>
      </c>
      <c r="P25" s="31">
        <f t="shared" si="3"/>
        <v>31473.5</v>
      </c>
    </row>
    <row r="26" spans="2:16" x14ac:dyDescent="0.25">
      <c r="B26" s="53">
        <v>1996</v>
      </c>
      <c r="C26" s="54">
        <v>36</v>
      </c>
      <c r="D26" s="55">
        <v>30603</v>
      </c>
      <c r="E26" s="56">
        <f t="shared" si="1"/>
        <v>30755.995578080237</v>
      </c>
      <c r="F26" s="31">
        <f t="shared" si="4"/>
        <v>54408.639717916012</v>
      </c>
      <c r="L26" s="53">
        <v>1996</v>
      </c>
      <c r="M26" s="54">
        <v>36</v>
      </c>
      <c r="N26" s="55">
        <v>30909</v>
      </c>
      <c r="O26" s="56">
        <f t="shared" si="2"/>
        <v>30755.995578080237</v>
      </c>
      <c r="P26" s="31">
        <f t="shared" si="3"/>
        <v>30756</v>
      </c>
    </row>
    <row r="27" spans="2:16" x14ac:dyDescent="0.25">
      <c r="B27" s="53">
        <v>1995</v>
      </c>
      <c r="C27" s="54">
        <v>35</v>
      </c>
      <c r="D27" s="55">
        <v>29073</v>
      </c>
      <c r="E27" s="56">
        <f t="shared" si="1"/>
        <v>29932.842411756919</v>
      </c>
      <c r="F27" s="31">
        <f t="shared" si="4"/>
        <v>53110.178751686573</v>
      </c>
      <c r="L27" s="53">
        <v>1995</v>
      </c>
      <c r="M27" s="54">
        <v>35</v>
      </c>
      <c r="N27" s="55">
        <v>29364</v>
      </c>
      <c r="O27" s="56">
        <f t="shared" si="2"/>
        <v>29932.842411756919</v>
      </c>
      <c r="P27" s="31">
        <f t="shared" si="3"/>
        <v>29218.5</v>
      </c>
    </row>
    <row r="28" spans="2:16" x14ac:dyDescent="0.25">
      <c r="B28" s="53">
        <v>1994</v>
      </c>
      <c r="C28" s="54">
        <v>34</v>
      </c>
      <c r="D28" s="55">
        <v>28257</v>
      </c>
      <c r="E28" s="56">
        <f t="shared" si="1"/>
        <v>29131.720108765858</v>
      </c>
      <c r="F28" s="31">
        <f t="shared" si="4"/>
        <v>53038.28001901642</v>
      </c>
      <c r="L28" s="53">
        <v>1994</v>
      </c>
      <c r="M28" s="54">
        <v>34</v>
      </c>
      <c r="N28" s="55">
        <v>28539</v>
      </c>
      <c r="O28" s="56">
        <f t="shared" si="2"/>
        <v>29131.720108765858</v>
      </c>
      <c r="P28" s="31">
        <f t="shared" si="3"/>
        <v>28398</v>
      </c>
    </row>
    <row r="29" spans="2:16" x14ac:dyDescent="0.25">
      <c r="B29" s="53">
        <v>1993</v>
      </c>
      <c r="C29" s="54">
        <v>33</v>
      </c>
      <c r="D29" s="55">
        <v>27543</v>
      </c>
      <c r="E29" s="56">
        <f t="shared" si="1"/>
        <v>28352.039035295238</v>
      </c>
      <c r="F29" s="31">
        <f t="shared" si="4"/>
        <v>53119.923166885324</v>
      </c>
      <c r="L29" s="53">
        <v>1993</v>
      </c>
      <c r="M29" s="54">
        <v>33</v>
      </c>
      <c r="N29" s="55">
        <v>27818</v>
      </c>
      <c r="O29" s="56">
        <f t="shared" si="2"/>
        <v>28352.039035295238</v>
      </c>
      <c r="P29" s="31">
        <f t="shared" si="3"/>
        <v>27680.5</v>
      </c>
    </row>
    <row r="30" spans="2:16" x14ac:dyDescent="0.25">
      <c r="B30" s="53">
        <v>1992</v>
      </c>
      <c r="C30" s="54">
        <v>32</v>
      </c>
      <c r="D30" s="55">
        <v>26859</v>
      </c>
      <c r="E30" s="56">
        <f t="shared" si="1"/>
        <v>27593.225338486849</v>
      </c>
      <c r="F30" s="31">
        <f t="shared" si="4"/>
        <v>53226.086731470365</v>
      </c>
      <c r="L30" s="53">
        <v>1992</v>
      </c>
      <c r="M30" s="54">
        <v>32</v>
      </c>
      <c r="N30" s="55">
        <v>27128</v>
      </c>
      <c r="O30" s="56">
        <f t="shared" si="2"/>
        <v>27593.225338486849</v>
      </c>
      <c r="P30" s="31">
        <f t="shared" si="3"/>
        <v>26993.5</v>
      </c>
    </row>
    <row r="31" spans="2:16" x14ac:dyDescent="0.25">
      <c r="B31" s="53">
        <v>1991</v>
      </c>
      <c r="C31" s="54">
        <v>31</v>
      </c>
      <c r="D31" s="55">
        <v>26421</v>
      </c>
      <c r="E31" s="56">
        <f t="shared" si="1"/>
        <v>26854.72052407479</v>
      </c>
      <c r="F31" s="31">
        <f t="shared" si="4"/>
        <v>53797.335236545936</v>
      </c>
      <c r="L31" s="53">
        <v>1991</v>
      </c>
      <c r="M31" s="54">
        <v>31</v>
      </c>
      <c r="N31" s="55">
        <v>26685</v>
      </c>
      <c r="O31" s="56">
        <f t="shared" si="2"/>
        <v>26854.72052407479</v>
      </c>
      <c r="P31" s="31">
        <f t="shared" si="3"/>
        <v>26553</v>
      </c>
    </row>
    <row r="32" spans="2:16" x14ac:dyDescent="0.25">
      <c r="B32" s="53">
        <v>1990</v>
      </c>
      <c r="C32" s="54">
        <v>30</v>
      </c>
      <c r="D32" s="55">
        <v>25533</v>
      </c>
      <c r="E32" s="56">
        <f t="shared" si="1"/>
        <v>26135.981045328259</v>
      </c>
      <c r="F32" s="31">
        <f t="shared" si="4"/>
        <v>53418.798258592833</v>
      </c>
      <c r="L32" s="53">
        <v>1990</v>
      </c>
      <c r="M32" s="54">
        <v>30</v>
      </c>
      <c r="N32" s="55">
        <v>25788</v>
      </c>
      <c r="O32" s="56">
        <f t="shared" si="2"/>
        <v>26135.981045328259</v>
      </c>
      <c r="P32" s="31">
        <f t="shared" si="3"/>
        <v>25660.5</v>
      </c>
    </row>
    <row r="33" spans="2:16" x14ac:dyDescent="0.25">
      <c r="B33" s="53">
        <v>1989</v>
      </c>
      <c r="C33" s="54">
        <v>29</v>
      </c>
      <c r="D33" s="55">
        <v>25503</v>
      </c>
      <c r="E33" s="56">
        <f t="shared" si="1"/>
        <v>25436.47790299587</v>
      </c>
      <c r="F33" s="31">
        <f t="shared" si="4"/>
        <v>54823.645204027685</v>
      </c>
      <c r="L33" s="53">
        <v>1989</v>
      </c>
      <c r="M33" s="54">
        <v>29</v>
      </c>
      <c r="N33" s="55">
        <v>25758</v>
      </c>
      <c r="O33" s="56">
        <f t="shared" si="2"/>
        <v>25436.47790299587</v>
      </c>
      <c r="P33" s="31">
        <f t="shared" si="3"/>
        <v>25630.5</v>
      </c>
    </row>
    <row r="34" spans="2:16" x14ac:dyDescent="0.25">
      <c r="B34" s="53">
        <v>1988</v>
      </c>
      <c r="C34" s="54">
        <v>28</v>
      </c>
      <c r="D34" s="55">
        <v>23411</v>
      </c>
      <c r="E34" s="56">
        <f t="shared" si="1"/>
        <v>24755.696255957049</v>
      </c>
      <c r="F34" s="31">
        <f t="shared" si="4"/>
        <v>51710.373160112889</v>
      </c>
      <c r="L34" s="53">
        <v>1988</v>
      </c>
      <c r="M34" s="54">
        <v>28</v>
      </c>
      <c r="N34" s="55">
        <v>23645</v>
      </c>
      <c r="O34" s="56">
        <f t="shared" si="2"/>
        <v>24755.696255957049</v>
      </c>
      <c r="P34" s="31">
        <f t="shared" si="3"/>
        <v>23528</v>
      </c>
    </row>
    <row r="35" spans="2:16" x14ac:dyDescent="0.25">
      <c r="B35" s="53">
        <v>1987</v>
      </c>
      <c r="C35" s="54">
        <v>27</v>
      </c>
      <c r="D35" s="55">
        <v>22850</v>
      </c>
      <c r="E35" s="56">
        <f t="shared" si="1"/>
        <v>24093.135042293965</v>
      </c>
      <c r="F35" s="31">
        <f t="shared" si="4"/>
        <v>51859.877303952155</v>
      </c>
      <c r="L35" s="53">
        <v>1987</v>
      </c>
      <c r="M35" s="54">
        <v>27</v>
      </c>
      <c r="N35" s="55">
        <v>23079</v>
      </c>
      <c r="O35" s="56">
        <f t="shared" si="2"/>
        <v>24093.135042293965</v>
      </c>
      <c r="P35" s="31">
        <f t="shared" si="3"/>
        <v>22964.5</v>
      </c>
    </row>
    <row r="36" spans="2:16" x14ac:dyDescent="0.25">
      <c r="B36" s="53">
        <v>1986</v>
      </c>
      <c r="C36" s="54">
        <v>26</v>
      </c>
      <c r="D36" s="55">
        <v>21422</v>
      </c>
      <c r="E36" s="56">
        <f t="shared" si="1"/>
        <v>23448.306610505075</v>
      </c>
      <c r="F36" s="31">
        <f t="shared" si="4"/>
        <v>49955.139854335939</v>
      </c>
      <c r="L36" s="53">
        <v>1986</v>
      </c>
      <c r="M36" s="54">
        <v>26</v>
      </c>
      <c r="N36" s="55">
        <v>21636</v>
      </c>
      <c r="O36" s="56">
        <f t="shared" si="2"/>
        <v>23448.306610505075</v>
      </c>
      <c r="P36" s="31">
        <f t="shared" si="3"/>
        <v>21529</v>
      </c>
    </row>
    <row r="37" spans="2:16" x14ac:dyDescent="0.25">
      <c r="B37" s="53">
        <v>1985</v>
      </c>
      <c r="C37" s="54">
        <v>25</v>
      </c>
      <c r="D37" s="55">
        <v>21013</v>
      </c>
      <c r="E37" s="56">
        <f t="shared" si="1"/>
        <v>22820.736360588879</v>
      </c>
      <c r="F37" s="31">
        <f t="shared" si="4"/>
        <v>25049.335918703564</v>
      </c>
      <c r="L37" s="53">
        <v>1985</v>
      </c>
      <c r="M37" s="54">
        <v>25</v>
      </c>
      <c r="N37" s="55">
        <v>0</v>
      </c>
      <c r="O37" s="56">
        <f t="shared" si="2"/>
        <v>22820.736360588879</v>
      </c>
      <c r="P37" s="31">
        <f>AVERAGE(D37,N37)</f>
        <v>10506.5</v>
      </c>
    </row>
    <row r="38" spans="2:16" x14ac:dyDescent="0.25">
      <c r="B38" s="32">
        <v>1984</v>
      </c>
      <c r="C38" s="33">
        <v>24</v>
      </c>
      <c r="D38" s="34">
        <v>0</v>
      </c>
      <c r="E38" s="35">
        <f t="shared" si="1"/>
        <v>22209.962394733699</v>
      </c>
      <c r="F38" s="31">
        <f t="shared" si="0"/>
        <v>0</v>
      </c>
      <c r="L38" s="52">
        <v>1984</v>
      </c>
      <c r="M38" s="39">
        <v>24</v>
      </c>
      <c r="N38" s="21">
        <v>0</v>
      </c>
      <c r="O38" s="40">
        <f t="shared" si="2"/>
        <v>22209.962394733699</v>
      </c>
    </row>
    <row r="39" spans="2:16" x14ac:dyDescent="0.25">
      <c r="B39" s="32">
        <v>1983</v>
      </c>
      <c r="C39" s="33">
        <v>23</v>
      </c>
      <c r="D39" s="34">
        <v>0</v>
      </c>
      <c r="E39" s="35">
        <f t="shared" si="1"/>
        <v>21615.535177356396</v>
      </c>
      <c r="F39" s="31">
        <f t="shared" si="0"/>
        <v>0</v>
      </c>
      <c r="L39" s="52">
        <v>1983</v>
      </c>
      <c r="M39" s="39">
        <v>23</v>
      </c>
      <c r="N39" s="21">
        <v>0</v>
      </c>
      <c r="O39" s="40">
        <f t="shared" si="2"/>
        <v>21615.535177356396</v>
      </c>
    </row>
    <row r="40" spans="2:16" x14ac:dyDescent="0.25">
      <c r="B40" s="32">
        <v>1982</v>
      </c>
      <c r="C40" s="33">
        <v>22</v>
      </c>
      <c r="D40" s="34">
        <v>0</v>
      </c>
      <c r="E40" s="35">
        <f t="shared" si="1"/>
        <v>21037.017204239801</v>
      </c>
      <c r="F40" s="31">
        <f t="shared" si="0"/>
        <v>0</v>
      </c>
      <c r="L40" s="52">
        <v>1982</v>
      </c>
      <c r="M40" s="39">
        <v>22</v>
      </c>
      <c r="N40" s="21">
        <v>0</v>
      </c>
      <c r="O40" s="40">
        <f t="shared" si="2"/>
        <v>21037.017204239801</v>
      </c>
    </row>
    <row r="41" spans="2:16" x14ac:dyDescent="0.25">
      <c r="B41" s="32">
        <v>1981</v>
      </c>
      <c r="C41" s="33">
        <v>21</v>
      </c>
      <c r="D41" s="34">
        <v>0</v>
      </c>
      <c r="E41" s="35">
        <f t="shared" si="1"/>
        <v>20473.982680525351</v>
      </c>
      <c r="F41" s="31">
        <f t="shared" si="0"/>
        <v>0</v>
      </c>
      <c r="L41" s="52">
        <v>1981</v>
      </c>
      <c r="M41" s="39">
        <v>21</v>
      </c>
      <c r="N41" s="21">
        <v>0</v>
      </c>
      <c r="O41" s="40">
        <f t="shared" si="2"/>
        <v>20473.982680525351</v>
      </c>
    </row>
    <row r="42" spans="2:16" x14ac:dyDescent="0.25">
      <c r="B42" s="32">
        <v>1980</v>
      </c>
      <c r="C42" s="33">
        <v>20</v>
      </c>
      <c r="D42" s="34">
        <v>0</v>
      </c>
      <c r="E42" s="35">
        <f t="shared" si="1"/>
        <v>19926.017207323941</v>
      </c>
      <c r="F42" s="31">
        <f t="shared" si="0"/>
        <v>0</v>
      </c>
      <c r="L42" s="52">
        <v>1980</v>
      </c>
      <c r="M42" s="39">
        <v>20</v>
      </c>
      <c r="N42" s="21">
        <v>0</v>
      </c>
      <c r="O42" s="40">
        <f t="shared" si="2"/>
        <v>19926.017207323941</v>
      </c>
    </row>
    <row r="43" spans="2:16" x14ac:dyDescent="0.25">
      <c r="B43" s="32">
        <v>1979</v>
      </c>
      <c r="C43" s="33">
        <v>19</v>
      </c>
      <c r="D43" s="34">
        <v>0</v>
      </c>
      <c r="E43" s="35">
        <f t="shared" si="1"/>
        <v>19392.717476714297</v>
      </c>
      <c r="F43" s="31">
        <f t="shared" si="0"/>
        <v>0</v>
      </c>
      <c r="L43" s="52">
        <v>1979</v>
      </c>
      <c r="M43" s="39">
        <v>19</v>
      </c>
      <c r="N43" s="21">
        <v>0</v>
      </c>
      <c r="O43" s="40">
        <f t="shared" si="2"/>
        <v>19392.717476714297</v>
      </c>
    </row>
    <row r="44" spans="2:16" x14ac:dyDescent="0.25">
      <c r="B44" s="23">
        <v>1978</v>
      </c>
      <c r="C44" s="24">
        <v>18</v>
      </c>
      <c r="D44" s="25">
        <v>0</v>
      </c>
      <c r="E44" s="26">
        <f t="shared" si="1"/>
        <v>18873.690974904424</v>
      </c>
      <c r="F44" s="31">
        <f t="shared" si="0"/>
        <v>0</v>
      </c>
      <c r="L44" s="52">
        <v>1978</v>
      </c>
      <c r="M44" s="39">
        <v>18</v>
      </c>
      <c r="N44" s="21">
        <v>0</v>
      </c>
      <c r="O44" s="40">
        <f t="shared" si="2"/>
        <v>18873.690974904424</v>
      </c>
    </row>
    <row r="45" spans="2:16" x14ac:dyDescent="0.25">
      <c r="B45" s="2">
        <v>1977</v>
      </c>
      <c r="C45" s="39">
        <v>17</v>
      </c>
      <c r="D45" s="21">
        <v>0</v>
      </c>
      <c r="E45" s="40">
        <f t="shared" si="1"/>
        <v>18368.555693337639</v>
      </c>
      <c r="F45" s="31">
        <f t="shared" si="0"/>
        <v>0</v>
      </c>
      <c r="L45" s="2">
        <v>1977</v>
      </c>
      <c r="M45" s="39">
        <v>17</v>
      </c>
      <c r="N45" s="21">
        <v>0</v>
      </c>
      <c r="O45" s="40">
        <f t="shared" si="2"/>
        <v>18368.555693337639</v>
      </c>
    </row>
    <row r="46" spans="2:16" x14ac:dyDescent="0.25">
      <c r="B46" s="2">
        <v>1976</v>
      </c>
      <c r="C46" s="39">
        <v>16</v>
      </c>
      <c r="D46" s="21">
        <v>0</v>
      </c>
      <c r="E46" s="40">
        <f t="shared" si="1"/>
        <v>17876.939847530546</v>
      </c>
      <c r="F46" s="31">
        <f t="shared" si="0"/>
        <v>0</v>
      </c>
      <c r="L46" s="2">
        <v>1976</v>
      </c>
      <c r="M46" s="39">
        <v>16</v>
      </c>
      <c r="N46" s="21">
        <v>0</v>
      </c>
      <c r="O46" s="40">
        <f t="shared" si="2"/>
        <v>17876.939847530546</v>
      </c>
    </row>
    <row r="47" spans="2:16" x14ac:dyDescent="0.25">
      <c r="B47" s="2">
        <v>1975</v>
      </c>
      <c r="C47" s="39">
        <v>15</v>
      </c>
      <c r="D47" s="21">
        <v>0</v>
      </c>
      <c r="E47" s="40">
        <f t="shared" si="1"/>
        <v>17398.481603436052</v>
      </c>
      <c r="F47" s="31">
        <f t="shared" si="0"/>
        <v>0</v>
      </c>
      <c r="L47" s="2">
        <v>1975</v>
      </c>
      <c r="M47" s="39">
        <v>15</v>
      </c>
      <c r="N47" s="21">
        <v>0</v>
      </c>
      <c r="O47" s="40">
        <f t="shared" si="2"/>
        <v>17398.481603436052</v>
      </c>
    </row>
    <row r="48" spans="2:16" x14ac:dyDescent="0.25">
      <c r="B48" s="2">
        <v>1974</v>
      </c>
      <c r="C48" s="39">
        <v>14</v>
      </c>
      <c r="D48" s="21">
        <v>0</v>
      </c>
      <c r="E48" s="40">
        <f t="shared" si="1"/>
        <v>16932.828811129977</v>
      </c>
      <c r="F48" s="31">
        <f t="shared" si="0"/>
        <v>0</v>
      </c>
      <c r="L48" s="2">
        <v>1974</v>
      </c>
      <c r="M48" s="39">
        <v>14</v>
      </c>
      <c r="N48" s="21">
        <v>0</v>
      </c>
      <c r="O48" s="40">
        <f t="shared" si="2"/>
        <v>16932.828811129977</v>
      </c>
    </row>
    <row r="49" spans="2:15" x14ac:dyDescent="0.25">
      <c r="B49" s="2">
        <v>1973</v>
      </c>
      <c r="C49" s="39">
        <v>13</v>
      </c>
      <c r="D49" s="21">
        <v>0</v>
      </c>
      <c r="E49" s="40">
        <f t="shared" si="1"/>
        <v>16479.638745625281</v>
      </c>
      <c r="F49" s="31">
        <f t="shared" si="0"/>
        <v>0</v>
      </c>
      <c r="L49" s="2">
        <v>1973</v>
      </c>
      <c r="M49" s="39">
        <v>13</v>
      </c>
      <c r="N49" s="21">
        <v>0</v>
      </c>
      <c r="O49" s="40">
        <f t="shared" si="2"/>
        <v>16479.638745625281</v>
      </c>
    </row>
    <row r="50" spans="2:15" x14ac:dyDescent="0.25">
      <c r="B50" s="2">
        <v>1972</v>
      </c>
      <c r="C50" s="39">
        <v>12</v>
      </c>
      <c r="D50" s="21">
        <v>0</v>
      </c>
      <c r="E50" s="40">
        <f t="shared" si="1"/>
        <v>16038.577854623143</v>
      </c>
      <c r="F50" s="31">
        <f t="shared" si="0"/>
        <v>0</v>
      </c>
      <c r="L50" s="2">
        <v>1972</v>
      </c>
      <c r="M50" s="39">
        <v>12</v>
      </c>
      <c r="N50" s="21">
        <v>0</v>
      </c>
      <c r="O50" s="40">
        <f t="shared" si="2"/>
        <v>16038.577854623143</v>
      </c>
    </row>
    <row r="51" spans="2:15" x14ac:dyDescent="0.25">
      <c r="B51" s="2">
        <v>1971</v>
      </c>
      <c r="C51" s="39">
        <v>11</v>
      </c>
      <c r="D51" s="21">
        <v>0</v>
      </c>
      <c r="E51" s="40">
        <f t="shared" si="1"/>
        <v>15609.321513015224</v>
      </c>
      <c r="F51" s="31">
        <f t="shared" si="0"/>
        <v>0</v>
      </c>
      <c r="L51" s="2">
        <v>1971</v>
      </c>
      <c r="M51" s="39">
        <v>11</v>
      </c>
      <c r="N51" s="21">
        <v>0</v>
      </c>
      <c r="O51" s="40">
        <f t="shared" si="2"/>
        <v>15609.321513015224</v>
      </c>
    </row>
    <row r="52" spans="2:15" x14ac:dyDescent="0.25">
      <c r="B52" s="2">
        <v>1970</v>
      </c>
      <c r="C52" s="39">
        <v>10</v>
      </c>
      <c r="D52" s="21">
        <v>0</v>
      </c>
      <c r="E52" s="40">
        <f t="shared" si="1"/>
        <v>15191.55378395642</v>
      </c>
      <c r="F52" s="31">
        <f t="shared" si="0"/>
        <v>0</v>
      </c>
      <c r="L52" s="2">
        <v>1970</v>
      </c>
      <c r="M52" s="39">
        <v>10</v>
      </c>
      <c r="N52" s="21">
        <v>0</v>
      </c>
      <c r="O52" s="40">
        <f t="shared" si="2"/>
        <v>15191.55378395642</v>
      </c>
    </row>
    <row r="53" spans="2:15" x14ac:dyDescent="0.25">
      <c r="B53" s="2">
        <v>1969</v>
      </c>
      <c r="C53" s="39">
        <v>9</v>
      </c>
      <c r="D53" s="21">
        <v>0</v>
      </c>
      <c r="E53" s="40">
        <f t="shared" si="1"/>
        <v>14784.967186332282</v>
      </c>
      <c r="F53" s="31">
        <f t="shared" si="0"/>
        <v>0</v>
      </c>
      <c r="L53" s="2">
        <v>1969</v>
      </c>
      <c r="M53" s="39">
        <v>9</v>
      </c>
      <c r="N53" s="21">
        <v>0</v>
      </c>
      <c r="O53" s="40">
        <f t="shared" si="2"/>
        <v>14784.967186332282</v>
      </c>
    </row>
    <row r="54" spans="2:15" x14ac:dyDescent="0.25">
      <c r="B54" s="2">
        <v>1968</v>
      </c>
      <c r="C54" s="39">
        <v>8</v>
      </c>
      <c r="D54" s="21">
        <v>0</v>
      </c>
      <c r="E54" s="40">
        <f t="shared" si="1"/>
        <v>14389.262468449908</v>
      </c>
      <c r="F54" s="31">
        <f t="shared" si="0"/>
        <v>0</v>
      </c>
      <c r="L54" s="2">
        <v>1968</v>
      </c>
      <c r="M54" s="39">
        <v>8</v>
      </c>
      <c r="N54" s="21">
        <v>0</v>
      </c>
      <c r="O54" s="40">
        <f t="shared" si="2"/>
        <v>14389.262468449908</v>
      </c>
    </row>
    <row r="55" spans="2:15" x14ac:dyDescent="0.25">
      <c r="B55" s="2">
        <v>1967</v>
      </c>
      <c r="C55" s="39">
        <v>7</v>
      </c>
      <c r="D55" s="21">
        <v>0</v>
      </c>
      <c r="E55" s="40">
        <f t="shared" si="1"/>
        <v>14004.148387785797</v>
      </c>
      <c r="F55" s="31">
        <f t="shared" si="0"/>
        <v>0</v>
      </c>
      <c r="L55" s="2">
        <v>1967</v>
      </c>
      <c r="M55" s="39">
        <v>7</v>
      </c>
      <c r="N55" s="21">
        <v>0</v>
      </c>
      <c r="O55" s="40">
        <f t="shared" si="2"/>
        <v>14004.148387785797</v>
      </c>
    </row>
    <row r="56" spans="2:15" x14ac:dyDescent="0.25">
      <c r="B56" s="2">
        <v>1966</v>
      </c>
      <c r="C56" s="39">
        <v>6</v>
      </c>
      <c r="D56" s="21">
        <v>0</v>
      </c>
      <c r="E56" s="40">
        <f t="shared" si="1"/>
        <v>13629.341496628513</v>
      </c>
      <c r="F56" s="31">
        <f t="shared" si="0"/>
        <v>0</v>
      </c>
      <c r="L56" s="2">
        <v>1966</v>
      </c>
      <c r="M56" s="39">
        <v>6</v>
      </c>
      <c r="N56" s="21">
        <v>0</v>
      </c>
      <c r="O56" s="40">
        <f t="shared" si="2"/>
        <v>13629.341496628513</v>
      </c>
    </row>
    <row r="57" spans="2:15" x14ac:dyDescent="0.25">
      <c r="B57" s="2">
        <v>1965</v>
      </c>
      <c r="C57" s="39">
        <v>5</v>
      </c>
      <c r="D57" s="21">
        <v>0</v>
      </c>
      <c r="E57" s="40">
        <f t="shared" si="1"/>
        <v>13264.565933458405</v>
      </c>
      <c r="F57" s="31">
        <f t="shared" si="0"/>
        <v>0</v>
      </c>
      <c r="L57" s="2">
        <v>1965</v>
      </c>
      <c r="M57" s="39">
        <v>5</v>
      </c>
      <c r="N57" s="21">
        <v>0</v>
      </c>
      <c r="O57" s="40">
        <f t="shared" si="2"/>
        <v>13264.565933458405</v>
      </c>
    </row>
    <row r="58" spans="2:15" x14ac:dyDescent="0.25">
      <c r="B58" s="2">
        <v>1964</v>
      </c>
      <c r="C58" s="39">
        <v>4</v>
      </c>
      <c r="D58" s="21">
        <v>0</v>
      </c>
      <c r="E58" s="40">
        <f t="shared" si="1"/>
        <v>12909.553219910855</v>
      </c>
      <c r="F58" s="31">
        <f t="shared" si="0"/>
        <v>0</v>
      </c>
      <c r="L58" s="2">
        <v>1964</v>
      </c>
      <c r="M58" s="39">
        <v>4</v>
      </c>
      <c r="N58" s="21">
        <v>0</v>
      </c>
      <c r="O58" s="40">
        <f t="shared" si="2"/>
        <v>12909.553219910855</v>
      </c>
    </row>
    <row r="59" spans="2:15" x14ac:dyDescent="0.25">
      <c r="B59" s="2">
        <v>1963</v>
      </c>
      <c r="C59" s="39">
        <v>3</v>
      </c>
      <c r="D59" s="21">
        <v>0</v>
      </c>
      <c r="E59" s="40">
        <f t="shared" si="1"/>
        <v>12564.04206317358</v>
      </c>
      <c r="F59" s="31">
        <f t="shared" si="0"/>
        <v>0</v>
      </c>
      <c r="L59" s="2">
        <v>1963</v>
      </c>
      <c r="M59" s="39">
        <v>3</v>
      </c>
      <c r="N59" s="21">
        <v>0</v>
      </c>
      <c r="O59" s="40">
        <f t="shared" si="2"/>
        <v>12564.04206317358</v>
      </c>
    </row>
    <row r="60" spans="2:15" x14ac:dyDescent="0.25">
      <c r="B60" s="2">
        <v>1962</v>
      </c>
      <c r="C60" s="39">
        <v>2</v>
      </c>
      <c r="D60" s="21">
        <v>0</v>
      </c>
      <c r="E60" s="40">
        <f t="shared" si="1"/>
        <v>12227.778163672583</v>
      </c>
      <c r="F60" s="31">
        <f t="shared" si="0"/>
        <v>0</v>
      </c>
      <c r="L60" s="2">
        <v>1962</v>
      </c>
      <c r="M60" s="39">
        <v>2</v>
      </c>
      <c r="N60" s="21">
        <v>0</v>
      </c>
      <c r="O60" s="40">
        <f t="shared" si="2"/>
        <v>12227.778163672583</v>
      </c>
    </row>
    <row r="61" spans="2:15" x14ac:dyDescent="0.25">
      <c r="B61" s="2">
        <v>1961</v>
      </c>
      <c r="C61" s="39">
        <v>1</v>
      </c>
      <c r="D61" s="21">
        <v>0</v>
      </c>
      <c r="E61" s="40">
        <f t="shared" si="1"/>
        <v>11900.51402790519</v>
      </c>
      <c r="F61" s="31">
        <f t="shared" si="0"/>
        <v>0</v>
      </c>
      <c r="L61" s="2">
        <v>1961</v>
      </c>
      <c r="M61" s="39">
        <v>1</v>
      </c>
      <c r="N61" s="21">
        <v>0</v>
      </c>
      <c r="O61" s="40">
        <f t="shared" si="2"/>
        <v>11900.51402790519</v>
      </c>
    </row>
    <row r="62" spans="2:15" x14ac:dyDescent="0.25">
      <c r="B62" s="2">
        <v>1960</v>
      </c>
      <c r="C62" s="41">
        <v>0</v>
      </c>
      <c r="D62" s="21">
        <v>0</v>
      </c>
      <c r="E62" s="40">
        <f t="shared" si="1"/>
        <v>11582.008786282422</v>
      </c>
      <c r="F62" s="31">
        <f t="shared" si="0"/>
        <v>0</v>
      </c>
      <c r="L62" s="48">
        <v>1960</v>
      </c>
      <c r="M62" s="49">
        <v>0</v>
      </c>
      <c r="N62" s="50">
        <v>0</v>
      </c>
      <c r="O62" s="51">
        <f t="shared" si="2"/>
        <v>11582.008786282422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QUESTION 1</vt:lpstr>
      <vt:lpstr>QUESTION 2</vt:lpstr>
      <vt:lpstr>QUESTION 3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</dc:creator>
  <cp:lastModifiedBy>Client</cp:lastModifiedBy>
  <dcterms:created xsi:type="dcterms:W3CDTF">2020-02-19T22:08:10Z</dcterms:created>
  <dcterms:modified xsi:type="dcterms:W3CDTF">2020-04-06T15:39:06Z</dcterms:modified>
</cp:coreProperties>
</file>